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0"/>
  <workbookPr filterPrivacy="1" codeName="ThisWorkbook"/>
  <xr:revisionPtr revIDLastSave="91" documentId="8_{7036F77E-030A-41E5-9B8F-110F99E5E9BF}" xr6:coauthVersionLast="47" xr6:coauthVersionMax="47" xr10:uidLastSave="{5A5DB810-E037-4F83-9EB6-91396D8F264A}"/>
  <bookViews>
    <workbookView xWindow="-54120" yWindow="1110" windowWidth="29040" windowHeight="15720" tabRatio="791" firstSheet="1" activeTab="1" xr2:uid="{173D971A-1906-4218-A232-0FC106AC60B3}"/>
  </bookViews>
  <sheets>
    <sheet name="AW DD reps evidence &gt;&gt;&gt;" sheetId="104" r:id="rId1"/>
    <sheet name="ANH Backcast - WINEP" sheetId="12" r:id="rId2"/>
    <sheet name="Ofwat DD Model &gt;&gt;&gt;" sheetId="103" r:id="rId3"/>
    <sheet name="Cover" sheetId="101" r:id="rId4"/>
    <sheet name="Overview" sheetId="64" r:id="rId5"/>
    <sheet name="F_Inputs" sheetId="98" r:id="rId6"/>
    <sheet name="Input_PR19 PCLs" sheetId="65" r:id="rId7"/>
    <sheet name="F_Inputs Formatted" sheetId="100" r:id="rId8"/>
    <sheet name="Overrides" sheetId="73" r:id="rId9"/>
    <sheet name="Input_Final Data" sheetId="74" r:id="rId10"/>
    <sheet name="Analysis_Additional information" sheetId="86" r:id="rId11"/>
    <sheet name="Analysis_Company specific" sheetId="91" r:id="rId12"/>
    <sheet name="Output_Final PCLs" sheetId="85" r:id="rId13"/>
    <sheet name="F_Outputs" sheetId="88" r:id="rId14"/>
    <sheet name="ADDITIONAL DATA SHEETS&gt;&gt;&gt;" sheetId="102" r:id="rId15"/>
    <sheet name="Input_Company BWQ&gt;&gt;&gt;" sheetId="66" r:id="rId16"/>
    <sheet name="ANH BWQ" sheetId="23" r:id="rId17"/>
    <sheet name="WSH BWQ" sheetId="24" r:id="rId18"/>
    <sheet name="NES BWQ" sheetId="25" r:id="rId19"/>
    <sheet name="SVE BWQ" sheetId="95" r:id="rId20"/>
    <sheet name="SRN BWQ" sheetId="26" r:id="rId21"/>
    <sheet name="SWB BWQ" sheetId="27" r:id="rId22"/>
    <sheet name="TMS BWQ" sheetId="28" r:id="rId23"/>
    <sheet name="UUW BWQ" sheetId="29" r:id="rId24"/>
    <sheet name="WSX BWQ" sheetId="30" r:id="rId25"/>
    <sheet name="YKY BWQ" sheetId="31" r:id="rId26"/>
    <sheet name="Input_Backcast data&gt;&gt;&gt;" sheetId="75" r:id="rId27"/>
    <sheet name="ANH Backcast" sheetId="76" r:id="rId28"/>
    <sheet name="WSH Backcast" sheetId="77" r:id="rId29"/>
    <sheet name="NES Backcast" sheetId="78" r:id="rId30"/>
    <sheet name="SVE Backcast" sheetId="96" r:id="rId31"/>
    <sheet name="SRN Backcast" sheetId="79" r:id="rId32"/>
    <sheet name="SWB Backcast" sheetId="80" r:id="rId33"/>
    <sheet name="TMS Backcast" sheetId="81" r:id="rId34"/>
    <sheet name="UUW Backcast" sheetId="82" r:id="rId35"/>
    <sheet name="WSX Backcast" sheetId="83" r:id="rId36"/>
    <sheet name="YKY Backcast" sheetId="84" r:id="rId37"/>
    <sheet name="Input_Final Data Backcast" sheetId="90" r:id="rId38"/>
    <sheet name="Analysis_WINEP NEP&gt;&gt;&gt;" sheetId="87" r:id="rId39"/>
    <sheet name="WSH Backcast - NEP" sheetId="48" r:id="rId40"/>
    <sheet name="NES Backcast - WINEP" sheetId="49" r:id="rId41"/>
    <sheet name="SVE Backcast - WINEP" sheetId="97" r:id="rId42"/>
    <sheet name="SRN Backcast - WINEP" sheetId="50" r:id="rId43"/>
    <sheet name="SWB Backcast - WINEP" sheetId="51" r:id="rId44"/>
    <sheet name="TMS Backcast - WINEP" sheetId="52" r:id="rId45"/>
    <sheet name="UUW Backcast - WINEP" sheetId="53" r:id="rId46"/>
    <sheet name="WSX Backcast - WINEP" sheetId="54" r:id="rId47"/>
    <sheet name="YKY Backcast - WINEP" sheetId="35" r:id="rId48"/>
    <sheet name="ALL Backcast - WINEP NEP" sheetId="94" r:id="rId49"/>
  </sheets>
  <definedNames>
    <definedName name="\0">#REF!</definedName>
    <definedName name="\A">#REF!</definedName>
    <definedName name="\C">#REF!</definedName>
    <definedName name="\P">#REF!</definedName>
    <definedName name="\Q">#REF!</definedName>
    <definedName name="\V">#REF!</definedName>
    <definedName name="\X">#REF!</definedName>
    <definedName name="\Z">#REF!</definedName>
    <definedName name="____net1" localSheetId="4" hidden="1">{"NET",#N/A,FALSE,"401C11"}</definedName>
    <definedName name="____net1" hidden="1">{"NET",#N/A,FALSE,"401C11"}</definedName>
    <definedName name="___INDEX_SHEET___ASAP_Utilities">#REF!</definedName>
    <definedName name="__123Graph_A" hidden="1">#REF!</definedName>
    <definedName name="__123Graph_AHSIZE" hidden="1">#REF!</definedName>
    <definedName name="__123Graph_B" hidden="1">#REF!</definedName>
    <definedName name="__123Graph_BHSIZE" hidden="1">#REF!</definedName>
    <definedName name="__123Graph_C" hidden="1">#REF!</definedName>
    <definedName name="__123Graph_CHSIZE" hidden="1">#REF!</definedName>
    <definedName name="__123Graph_X" hidden="1">#REF!</definedName>
    <definedName name="__123Graph_XHSIZE" hidden="1">#REF!</definedName>
    <definedName name="__net1" localSheetId="4" hidden="1">{"NET",#N/A,FALSE,"401C11"}</definedName>
    <definedName name="__net1" hidden="1">{"NET",#N/A,FALSE,"401C11"}</definedName>
    <definedName name="_1___Data_table_for_graph___Leakage___AR4__AR3__AR2__AR1_and_Ofwat_leakage_targets">#REF!</definedName>
    <definedName name="_1__Data_table_for_graph___meter_penetration___AR4__AR3__AR2__and_AR1">#REF!</definedName>
    <definedName name="_1__Graph___meter_penetration___AR4__AR3__AR2__and_AR1">#REF!</definedName>
    <definedName name="_1_0__123Grap" hidden="1">#REF!</definedName>
    <definedName name="_1_123Grap" hidden="1">#REF!</definedName>
    <definedName name="_1_8_4_Step2">#REF!</definedName>
    <definedName name="_123Graph_F" hidden="1">#REF!</definedName>
    <definedName name="_1st_model_column_flag">#REF!</definedName>
    <definedName name="_2__Graph___Leakage_AR4__AR3__AR2__AR1_and_Ofwat_leakage_targets">#REF!</definedName>
    <definedName name="_2__Graph___meter_penetration___AR4__AR3__AR2__and_AR1">#REF!</definedName>
    <definedName name="_2_0__123Grap" hidden="1">#REF!</definedName>
    <definedName name="_2_123Grap" hidden="1">#REF!</definedName>
    <definedName name="_2020_25_RCV___nominal.ADDN1">#REF!</definedName>
    <definedName name="_2020_25_RCV___nominal.ADDN1.BEG">#REF!</definedName>
    <definedName name="_2020_25_RCV___nominal.ADDN2">#REF!</definedName>
    <definedName name="_2020_25_RCV___nominal.ADDN2.BEG">#REF!</definedName>
    <definedName name="_2020_25_RCV___nominal.BR">#REF!</definedName>
    <definedName name="_2020_25_RCV___nominal.BR.BEG">#REF!</definedName>
    <definedName name="_2020_25_RCV___nominal.WN">#REF!</definedName>
    <definedName name="_2020_25_RCV___nominal.WN.BEG">#REF!</definedName>
    <definedName name="_2020_25_RCV___nominal.WR">#REF!</definedName>
    <definedName name="_2020_25_RCV___nominal.WR.BEG">#REF!</definedName>
    <definedName name="_2020_25_RCV___nominal.WWN">#REF!</definedName>
    <definedName name="_2020_25_RCV___nominal.WWN.BEG">#REF!</definedName>
    <definedName name="_2020_25_RCV___not_negative_check.ADDN1">#REF!</definedName>
    <definedName name="_2020_25_RCV___not_negative_check.ADDN2">#REF!</definedName>
    <definedName name="_2020_25_RCV___not_negative_check.BR">#REF!</definedName>
    <definedName name="_2020_25_RCV___not_negative_check.WN">#REF!</definedName>
    <definedName name="_2020_25_RCV___not_negative_check.WR">#REF!</definedName>
    <definedName name="_2020_25_RCV___not_negative_check.WWN">#REF!</definedName>
    <definedName name="_2020_25_RCV___not_negative_check_overall.ADDN1">#REF!</definedName>
    <definedName name="_2020_25_RCV___not_negative_check_overall.ADDN2">#REF!</definedName>
    <definedName name="_2020_25_RCV___not_negative_check_overall.BR">#REF!</definedName>
    <definedName name="_2020_25_RCV___not_negative_check_overall.WN">#REF!</definedName>
    <definedName name="_2020_25_RCV___not_negative_check_overall.WR">#REF!</definedName>
    <definedName name="_2020_25_RCV___not_negative_check_overall.WWN">#REF!</definedName>
    <definedName name="_2020_25_RCV___opening_plus_movement___nominal.ADDN1">#REF!</definedName>
    <definedName name="_2020_25_RCV___opening_plus_movement___nominal.ADDN2">#REF!</definedName>
    <definedName name="_2020_25_RCV___opening_plus_movement___nominal.BR">#REF!</definedName>
    <definedName name="_2020_25_RCV___opening_plus_movement___nominal.WN">#REF!</definedName>
    <definedName name="_2020_25_RCV___opening_plus_movement___nominal.WR">#REF!</definedName>
    <definedName name="_2020_25_RCV___opening_plus_movement___nominal.WWN">#REF!</definedName>
    <definedName name="_2020_25_RCV___real.ADDN1">#REF!</definedName>
    <definedName name="_2020_25_RCV___real.ADDN2">#REF!</definedName>
    <definedName name="_2020_25_RCV___real.BR">#REF!</definedName>
    <definedName name="_2020_25_RCV___real.WN">#REF!</definedName>
    <definedName name="_2020_25_RCV___real.WR">#REF!</definedName>
    <definedName name="_2020_25_RCV___real.WWN">#REF!</definedName>
    <definedName name="_2020_25_RCV_initial_balance___nominal.ADDN1">#REF!</definedName>
    <definedName name="_2020_25_RCV_initial_balance___nominal.ADDN2">#REF!</definedName>
    <definedName name="_2020_25_RCV_initial_balance___nominal.BR">#REF!</definedName>
    <definedName name="_2020_25_RCV_initial_balance___nominal.WN">#REF!</definedName>
    <definedName name="_2020_25_RCV_initial_balance___nominal.WR">#REF!</definedName>
    <definedName name="_2020_25_RCV_initial_balance___nominal.WWN">#REF!</definedName>
    <definedName name="_2020_25_RCV_initial_balance___not_negative_check.ADDN1">#REF!</definedName>
    <definedName name="_2020_25_RCV_initial_balance___not_negative_check.ADDN2">#REF!</definedName>
    <definedName name="_2020_25_RCV_initial_balance___not_negative_check.BR">#REF!</definedName>
    <definedName name="_2020_25_RCV_initial_balance___not_negative_check.WN">#REF!</definedName>
    <definedName name="_2020_25_RCV_initial_balance___not_negative_check.WR">#REF!</definedName>
    <definedName name="_2020_25_RCV_initial_balance___not_negative_check.WWN">#REF!</definedName>
    <definedName name="_2020_25_RCV_initial_balance___not_negative_check_overall.ADDN1">#REF!</definedName>
    <definedName name="_2020_25_RCV_initial_balance___not_negative_check_overall.ADDN2">#REF!</definedName>
    <definedName name="_2020_25_RCV_initial_balance___not_negative_check_overall.BR">#REF!</definedName>
    <definedName name="_2020_25_RCV_initial_balance___not_negative_check_overall.WN">#REF!</definedName>
    <definedName name="_2020_25_RCV_initial_balance___not_negative_check_overall.WR">#REF!</definedName>
    <definedName name="_2020_25_RCV_initial_balance___not_negative_check_overall.WWN">#REF!</definedName>
    <definedName name="_2020_25_RCV_initial_balance___wholesale___nominal">#REF!</definedName>
    <definedName name="_2020_25_RCV_run_off___nominal.ADDN1">#REF!</definedName>
    <definedName name="_2020_25_RCV_run_off___nominal.ADDN2">#REF!</definedName>
    <definedName name="_2020_25_RCV_run_off___nominal.BR">#REF!</definedName>
    <definedName name="_2020_25_RCV_run_off___nominal.WN">#REF!</definedName>
    <definedName name="_2020_25_RCV_run_off___nominal.WR">#REF!</definedName>
    <definedName name="_2020_25_RCV_run_off___nominal.WWN">#REF!</definedName>
    <definedName name="_2020_25_RCV_run_off___real.ADDN1">#REF!</definedName>
    <definedName name="_2020_25_RCV_run_off___real.ADDN2">#REF!</definedName>
    <definedName name="_2020_25_RCV_run_off___real.BR">#REF!</definedName>
    <definedName name="_2020_25_RCV_run_off___real.WN">#REF!</definedName>
    <definedName name="_2020_25_RCV_run_off___real.WR">#REF!</definedName>
    <definedName name="_2020_25_RCV_run_off___real.WWN">#REF!</definedName>
    <definedName name="_3__Table_of_Leakage__Ml_d__percent_change_since_AR3__AR2__AR1">#REF!</definedName>
    <definedName name="_3__Table_of_meter_penetration_percent_change_since_AR3__AR2_and_AR1">#REF!</definedName>
    <definedName name="_3_0_S" hidden="1">#REF!</definedName>
    <definedName name="_3_123Grap" hidden="1">#REF!</definedName>
    <definedName name="_3_8_4_Step2">#REF!</definedName>
    <definedName name="_34_123Grap" hidden="1">#REF!</definedName>
    <definedName name="_42S" hidden="1">#REF!</definedName>
    <definedName name="_4S" hidden="1">#REF!</definedName>
    <definedName name="_5_0__123Grap" hidden="1">#REF!</definedName>
    <definedName name="_6_0_S" hidden="1">#REF!</definedName>
    <definedName name="_6_123Grap" hidden="1">#REF!</definedName>
    <definedName name="_8_123Grap" hidden="1">#REF!</definedName>
    <definedName name="_8S" hidden="1">#REF!</definedName>
    <definedName name="_Amp1">#REF!</definedName>
    <definedName name="_AtRisk_SimSetting_AutomaticallyGenerateReports">FALSE</definedName>
    <definedName name="_AtRisk_SimSetting_AutomaticResultsDisplayMode">0</definedName>
    <definedName name="_AtRisk_SimSetting_ConvergenceConfidenceLevel">0.95</definedName>
    <definedName name="_AtRisk_SimSetting_ConvergencePercentileToTest">0.9</definedName>
    <definedName name="_AtRisk_SimSetting_ConvergencePerformMeanTest">TRUE</definedName>
    <definedName name="_AtRisk_SimSetting_ConvergencePerformPercentileTest">FALSE</definedName>
    <definedName name="_AtRisk_SimSetting_ConvergencePerformStdDeviationTest">FALSE</definedName>
    <definedName name="_AtRisk_SimSetting_ConvergenceTestAllOutputs">TRUE</definedName>
    <definedName name="_AtRisk_SimSetting_ConvergenceTestingPeriod">100</definedName>
    <definedName name="_AtRisk_SimSetting_ConvergenceTolerance">0.03</definedName>
    <definedName name="_AtRisk_SimSetting_LiveUpdate">TRUE</definedName>
    <definedName name="_AtRisk_SimSetting_LiveUpdatePeriod">-1</definedName>
    <definedName name="_AtRisk_SimSetting_MacroRecalculationBehavior">0</definedName>
    <definedName name="_AtRisk_SimSetting_RandomNumberGenerator">0</definedName>
    <definedName name="_AtRisk_SimSetting_ReportOptionCustomItemsCount">0</definedName>
    <definedName name="_AtRisk_SimSetting_ReportOptionDataMode">1</definedName>
    <definedName name="_AtRisk_SimSetting_ReportOptionReportMultiSimType">1</definedName>
    <definedName name="_AtRisk_SimSetting_ReportOptionReportPlacement">1</definedName>
    <definedName name="_AtRisk_SimSetting_ReportOptionReportSelection">257</definedName>
    <definedName name="_AtRisk_SimSetting_ReportOptionReportsFileType">1</definedName>
    <definedName name="_AtRisk_SimSetting_ReportOptionSelectiveQR">FALSE</definedName>
    <definedName name="_AtRisk_SimSetting_ReportsList">257</definedName>
    <definedName name="_AtRisk_SimSetting_ShowSimulationProgressWindow">TRUE</definedName>
    <definedName name="_AtRisk_SimSetting_SimNameCount">0</definedName>
    <definedName name="_AtRisk_SimSetting_SmartSensitivityAnalysisEnabled">TRUE</definedName>
    <definedName name="_AtRisk_SimSetting_StatisticFunctionUpdating">1</definedName>
    <definedName name="_AtRisk_SimSetting_StdRecalcActiveSimulationNumber">1</definedName>
    <definedName name="_AtRisk_SimSetting_StdRecalcBehavior">1</definedName>
    <definedName name="_AtRisk_SimSetting_StdRecalcWithoutRiskStatic">0</definedName>
    <definedName name="_AtRisk_SimSetting_StdRecalcWithoutRiskStaticPercentile">0.5</definedName>
    <definedName name="_BYr3">#REF!</definedName>
    <definedName name="_Dec02">#REF!</definedName>
    <definedName name="_Dist_Values" localSheetId="4" hidden="1">#REF!</definedName>
    <definedName name="_Dist_Values" hidden="1">#REF!</definedName>
    <definedName name="_Feb03">#REF!</definedName>
    <definedName name="_Fill" localSheetId="4" hidden="1">#REF!</definedName>
    <definedName name="_Fill" hidden="1">#REF!</definedName>
    <definedName name="_xlnm._FilterDatabase" localSheetId="31" hidden="1">'SRN Backcast'!$A$13:$W$13</definedName>
    <definedName name="_xlnm._FilterDatabase" localSheetId="42" hidden="1">'SRN Backcast - WINEP'!$A$13:$W$13</definedName>
    <definedName name="_xlnm._FilterDatabase" localSheetId="20" hidden="1">'SRN BWQ'!$A$13:$W$13</definedName>
    <definedName name="_xlnm._FilterDatabase" localSheetId="34" hidden="1">'UUW Backcast'!$B$7:$W$47</definedName>
    <definedName name="_xlnm._FilterDatabase" localSheetId="45" hidden="1">'UUW Backcast - WINEP'!$B$7:$W$47</definedName>
    <definedName name="_xlnm._FilterDatabase" localSheetId="23" hidden="1">'UUW BWQ'!$B$7:$W$47</definedName>
    <definedName name="_xlnm._FilterDatabase" localSheetId="28" hidden="1">'WSH Backcast'!$A$13:$W$13</definedName>
    <definedName name="_xlnm._FilterDatabase" localSheetId="39" hidden="1">'WSH Backcast - NEP'!$A$13:$AI$122</definedName>
    <definedName name="_xlnm._FilterDatabase" localSheetId="17" hidden="1">'WSH BWQ'!$A$13:$W$13</definedName>
    <definedName name="_xlnm._FilterDatabase" localSheetId="35" hidden="1">'WSX Backcast'!$A$13:$X$62</definedName>
    <definedName name="_xlnm._FilterDatabase" localSheetId="46" hidden="1">'WSX Backcast - WINEP'!$A$13:$X$62</definedName>
    <definedName name="_xlnm._FilterDatabase" localSheetId="24" hidden="1">'WSX BWQ'!$A$13:$X$62</definedName>
    <definedName name="_ftn1" localSheetId="4">Overview!#REF!</definedName>
    <definedName name="_ftnref1" localSheetId="4">Overview!#REF!</definedName>
    <definedName name="_Jan03">#REF!</definedName>
    <definedName name="_Key1" localSheetId="4" hidden="1">#REF!</definedName>
    <definedName name="_Key1" hidden="1">#REF!</definedName>
    <definedName name="_Key2" localSheetId="4" hidden="1">#REF!</definedName>
    <definedName name="_Key2" hidden="1">#REF!</definedName>
    <definedName name="_mQg3710">OFFSET(#REF!,0,#REF!,1,#REF!)</definedName>
    <definedName name="_mQg3810">OFFSET(#REF!,0,#REF!,1,#REF!)</definedName>
    <definedName name="_mQg57">OFFSET(#REF!,0,#REF!,1,#REF!)</definedName>
    <definedName name="_net1" localSheetId="4" hidden="1">{"NET",#N/A,FALSE,"401C11"}</definedName>
    <definedName name="_net1" hidden="1">{"NET",#N/A,FALSE,"401C11"}</definedName>
    <definedName name="_Order1">255</definedName>
    <definedName name="_Order2">255</definedName>
    <definedName name="_Sort" localSheetId="4" hidden="1">#REF!</definedName>
    <definedName name="_Sort" hidden="1">#REF!</definedName>
    <definedName name="_SYr3">#REF!</definedName>
    <definedName name="_UYr3">#REF!</definedName>
    <definedName name="a" localSheetId="4" hidden="1">{"CHARGE",#N/A,FALSE,"401C11"}</definedName>
    <definedName name="a" hidden="1">{"CHARGE",#N/A,FALSE,"401C11"}</definedName>
    <definedName name="A_A_H">#REF!</definedName>
    <definedName name="A_A_L">#REF!</definedName>
    <definedName name="A_A_M">#REF!</definedName>
    <definedName name="A_AL_W">#REF!</definedName>
    <definedName name="A_AW_H">#REF!</definedName>
    <definedName name="A_AW_L">#REF!</definedName>
    <definedName name="A_AW_M">#REF!</definedName>
    <definedName name="A_E">#REF!</definedName>
    <definedName name="A_G">#REF!</definedName>
    <definedName name="A_H">#REF!</definedName>
    <definedName name="A_H_No">#REF!</definedName>
    <definedName name="A_L">#REF!</definedName>
    <definedName name="A_L_No">#REF!</definedName>
    <definedName name="A_M">#REF!</definedName>
    <definedName name="A_M_No">#REF!</definedName>
    <definedName name="A_N_No">#REF!</definedName>
    <definedName name="A_W">#REF!</definedName>
    <definedName name="aa" localSheetId="4" hidden="1">{"CHARGE",#N/A,FALSE,"401C11"}</definedName>
    <definedName name="aa" hidden="1">{"CHARGE",#N/A,FALSE,"401C11"}</definedName>
    <definedName name="aaa" localSheetId="4" hidden="1">{"CHARGE",#N/A,FALSE,"401C11"}</definedName>
    <definedName name="aaa" hidden="1">{"CHARGE",#N/A,FALSE,"401C11"}</definedName>
    <definedName name="aaaa" localSheetId="4" hidden="1">{"CHARGE",#N/A,FALSE,"401C11"}</definedName>
    <definedName name="aaaa" hidden="1">{"CHARGE",#N/A,FALSE,"401C11"}</definedName>
    <definedName name="abc" localSheetId="4" hidden="1">{"NET",#N/A,FALSE,"401C11"}</definedName>
    <definedName name="abc" hidden="1">{"NET",#N/A,FALSE,"401C11"}</definedName>
    <definedName name="AccessDatabase" hidden="1">"C:\Budgets\2003\NM and VS BP forecast 2003 NM37 VS197 311002 v1.mdb"</definedName>
    <definedName name="Active_____of_dividends_issued_as_scrip_shares">#REF!</definedName>
    <definedName name="Active_____of_ILD">#REF!</definedName>
    <definedName name="Active_____of_ordinary_dividends_paid_as_interim_dividend">#REF!</definedName>
    <definedName name="Active___2020_25_RCV_opening_balance___real.ADDN1">#REF!</definedName>
    <definedName name="Active___2020_25_RCV_opening_balance___real.ADDN2">#REF!</definedName>
    <definedName name="Active___2020_25_RCV_opening_balance___real.BR">#REF!</definedName>
    <definedName name="Active___2020_25_RCV_opening_balance___real.WN">#REF!</definedName>
    <definedName name="Active___2020_25_RCV_opening_balance___real.WR">#REF!</definedName>
    <definedName name="Active___2020_25_RCV_opening_balance___real.WWN">#REF!</definedName>
    <definedName name="Active___accounting_charge_included_in_regulatory_accounts_for_Defined_Contribution_schemes___charge_for_DC_schemes___control___real.ADDN1">#REF!</definedName>
    <definedName name="Active___accounting_charge_included_in_regulatory_accounts_for_Defined_Contribution_schemes___charge_for_DC_schemes___control___real.ADDN2">#REF!</definedName>
    <definedName name="Active___accounting_charge_included_in_regulatory_accounts_for_Defined_Contribution_schemes___charge_for_DC_schemes___control___real.BR">#REF!</definedName>
    <definedName name="Active___accounting_charge_included_in_regulatory_accounts_for_Defined_Contribution_schemes___charge_for_DC_schemes___control___real.WN">#REF!</definedName>
    <definedName name="Active___accounting_charge_included_in_regulatory_accounts_for_Defined_Contribution_schemes___charge_for_DC_schemes___control___real.WR">#REF!</definedName>
    <definedName name="Active___accounting_charge_included_in_regulatory_accounts_for_Defined_Contribution_schemes___charge_for_DC_schemes___control___real.WWN">#REF!</definedName>
    <definedName name="Active___actual_opening_Fixed_rate_debt___nominal.ADDN1">#REF!</definedName>
    <definedName name="Active___actual_opening_Fixed_rate_debt___nominal.ADDN2">#REF!</definedName>
    <definedName name="Active___actual_opening_Fixed_rate_debt___nominal.BR">#REF!</definedName>
    <definedName name="Active___actual_opening_Fixed_rate_debt___nominal.WN">#REF!</definedName>
    <definedName name="Active___actual_opening_Fixed_rate_debt___nominal.WR">#REF!</definedName>
    <definedName name="Active___actual_opening_Fixed_rate_debt___nominal.WWN">#REF!</definedName>
    <definedName name="Active___actual_opening_Floating_rate_debt___nominal.ADDN1">#REF!</definedName>
    <definedName name="Active___actual_opening_Floating_rate_debt___nominal.ADDN2">#REF!</definedName>
    <definedName name="Active___actual_opening_Floating_rate_debt___nominal.BR">#REF!</definedName>
    <definedName name="Active___actual_opening_Floating_rate_debt___nominal.WN">#REF!</definedName>
    <definedName name="Active___actual_opening_Floating_rate_debt___nominal.WR">#REF!</definedName>
    <definedName name="Active___actual_opening_Floating_rate_debt___nominal.WWN">#REF!</definedName>
    <definedName name="Active___actual_opening_index_linked_debt___nominal.ADDN1">#REF!</definedName>
    <definedName name="Active___actual_opening_index_linked_debt___nominal.ADDN2">#REF!</definedName>
    <definedName name="Active___actual_opening_index_linked_debt___nominal.BR">#REF!</definedName>
    <definedName name="Active___actual_opening_index_linked_debt___nominal.WN">#REF!</definedName>
    <definedName name="Active___actual_opening_index_linked_debt___nominal.WR">#REF!</definedName>
    <definedName name="Active___actual_opening_index_linked_debt___nominal.WWN">#REF!</definedName>
    <definedName name="Active___adjustment_to_tax_payment___control___nominal.ADDN1">#REF!</definedName>
    <definedName name="Active___adjustment_to_tax_payment___control___nominal.ADDN2">#REF!</definedName>
    <definedName name="Active___adjustment_to_tax_payment___control___nominal.BR">#REF!</definedName>
    <definedName name="Active___adjustment_to_tax_payment___control___nominal.WN">#REF!</definedName>
    <definedName name="Active___adjustment_to_tax_payment___control___nominal.WR">#REF!</definedName>
    <definedName name="Active___adjustment_to_tax_payment___control___nominal.WWN">#REF!</definedName>
    <definedName name="Active___Adjustment_to_Wholesale_revenue_requirement___real.ADDN1">#REF!</definedName>
    <definedName name="Active___Adjustment_to_Wholesale_revenue_requirement___real.ADDN2">#REF!</definedName>
    <definedName name="Active___Adjustment_to_Wholesale_revenue_requirement___real.BR">#REF!</definedName>
    <definedName name="Active___Adjustment_to_Wholesale_revenue_requirement___real.WN">#REF!</definedName>
    <definedName name="Active___Adjustment_to_Wholesale_revenue_requirement___real.WR">#REF!</definedName>
    <definedName name="Active___Adjustment_to_Wholesale_revenue_requirement___real.WWN">#REF!</definedName>
    <definedName name="Active___Allowable_depreciation_on_capitalised_revenue_expenditure__infra___non_infra____control___nominal.ADDN1">#REF!</definedName>
    <definedName name="Active___Allowable_depreciation_on_capitalised_revenue_expenditure__infra___non_infra____control___nominal.ADDN2">#REF!</definedName>
    <definedName name="Active___Allowable_depreciation_on_capitalised_revenue_expenditure__infra___non_infra____control___nominal.BR">#REF!</definedName>
    <definedName name="Active___Allowable_depreciation_on_capitalised_revenue_expenditure__infra___non_infra____control___nominal.WN">#REF!</definedName>
    <definedName name="Active___Allowable_depreciation_on_capitalised_revenue_expenditure__infra___non_infra____control___nominal.WR">#REF!</definedName>
    <definedName name="Active___Allowable_depreciation_on_capitalised_revenue_expenditure__infra___non_infra____control___nominal.WWN">#REF!</definedName>
    <definedName name="Active___Allowed_depreciation___Business___nominal">#REF!</definedName>
    <definedName name="Active___Alternative_revenue_value___nominal.ADDN1">#REF!</definedName>
    <definedName name="Active___Alternative_revenue_value___nominal.ADDN2">#REF!</definedName>
    <definedName name="Active___Alternative_revenue_value___nominal.BR">#REF!</definedName>
    <definedName name="Active___Alternative_revenue_value___nominal.WN">#REF!</definedName>
    <definedName name="Active___Alternative_revenue_value___nominal.WR">#REF!</definedName>
    <definedName name="Active___Alternative_revenue_value___nominal.WWN">#REF!</definedName>
    <definedName name="Active___Alternative_revenue_value___real.ADDN1">#REF!</definedName>
    <definedName name="Active___Alternative_revenue_value___real.ADDN2">#REF!</definedName>
    <definedName name="Active___Alternative_revenue_value___real.BR">#REF!</definedName>
    <definedName name="Active___Alternative_revenue_value___real.WN">#REF!</definedName>
    <definedName name="Active___Alternative_revenue_value___real.WR">#REF!</definedName>
    <definedName name="Active___Alternative_revenue_value___real.WWN">#REF!</definedName>
    <definedName name="Active___bank_interest_rate__receivable_.ADDN1">#REF!</definedName>
    <definedName name="Active___bank_interest_rate__receivable_.ADDN2">#REF!</definedName>
    <definedName name="Active___bank_interest_rate__receivable_.BR">#REF!</definedName>
    <definedName name="Active___bank_interest_rate__receivable_.WN">#REF!</definedName>
    <definedName name="Active___bank_interest_rate__receivable_.WR">#REF!</definedName>
    <definedName name="Active___bank_interest_rate__receivable_.WWN">#REF!</definedName>
    <definedName name="Active___Base_revenue_for_2024_25___real.ADDN1">#REF!</definedName>
    <definedName name="Active___Base_revenue_for_2024_25___real.ADDN2">#REF!</definedName>
    <definedName name="Active___Base_revenue_for_2024_25___real.BR">#REF!</definedName>
    <definedName name="Active___Base_revenue_for_2024_25___real.WN">#REF!</definedName>
    <definedName name="Active___Base_revenue_for_2024_25___real.WR">#REF!</definedName>
    <definedName name="Active___Base_revenue_for_2024_25___real.WWN">#REF!</definedName>
    <definedName name="Active___Blended_interest_rate_on_change_in_borrowings">#REF!</definedName>
    <definedName name="Active___Busines_retail_Advance_receipts_creditor_days_unmeasured">#REF!</definedName>
    <definedName name="Active___Busines_retail_Measured_income_accrual_rate">#REF!</definedName>
    <definedName name="Active___Business__retail_total_allowed_depreciation___real">#REF!</definedName>
    <definedName name="Active___Business_Advance_Receipts_Weighting___Unmeasured">#REF!</definedName>
    <definedName name="Active___Business_Measured_income_accrual_Opening_balance___nominal">#REF!</definedName>
    <definedName name="Active___Business_measured_income_proportion_of_total_Business_income">#REF!</definedName>
    <definedName name="Active___Business_retail_average_cost_per_customer_in_Tariff_Band__Welsh_companies____real.1">#REF!</definedName>
    <definedName name="Active___Business_retail_average_cost_per_customer_in_Tariff_Band__Welsh_companies____real.2">#REF!</definedName>
    <definedName name="Active___Business_retail_average_cost_per_customer_in_Tariff_Band__Welsh_companies____real.3">#REF!</definedName>
    <definedName name="Active___Business_retail_margin___Override">#REF!</definedName>
    <definedName name="Active___Business_retail_revenue_adjustment___real">#REF!</definedName>
    <definedName name="Active___Business_retail_revenue_override___nominal">#REF!</definedName>
    <definedName name="Active___business_weighted_average_debtor_days">#REF!</definedName>
    <definedName name="Active___Capex_creditor_days">#REF!</definedName>
    <definedName name="Active___Capital_expenditure___proportion_of_new_capital_expenditure_qualifying_for_the_main_rate_pool___control.ADDN1">#REF!</definedName>
    <definedName name="Active___Capital_expenditure___proportion_of_new_capital_expenditure_qualifying_for_the_main_rate_pool___control.ADDN2">#REF!</definedName>
    <definedName name="Active___Capital_expenditure___proportion_of_new_capital_expenditure_qualifying_for_the_main_rate_pool___control.BR">#REF!</definedName>
    <definedName name="Active___Capital_expenditure___proportion_of_new_capital_expenditure_qualifying_for_the_main_rate_pool___control.WN">#REF!</definedName>
    <definedName name="Active___Capital_expenditure___proportion_of_new_capital_expenditure_qualifying_for_the_main_rate_pool___control.WR">#REF!</definedName>
    <definedName name="Active___Capital_expenditure___proportion_of_new_capital_expenditure_qualifying_for_the_main_rate_pool___control.WWN">#REF!</definedName>
    <definedName name="Active___Capital_expenditure___proportion_of_new_capital_expenditure_qualifying_for_the_special_rate_pool___control.ADDN1">#REF!</definedName>
    <definedName name="Active___Capital_expenditure___proportion_of_new_capital_expenditure_qualifying_for_the_special_rate_pool___control.ADDN2">#REF!</definedName>
    <definedName name="Active___Capital_expenditure___proportion_of_new_capital_expenditure_qualifying_for_the_special_rate_pool___control.BR">#REF!</definedName>
    <definedName name="Active___Capital_expenditure___proportion_of_new_capital_expenditure_qualifying_for_the_special_rate_pool___control.WN">#REF!</definedName>
    <definedName name="Active___Capital_expenditure___proportion_of_new_capital_expenditure_qualifying_for_the_special_rate_pool___control.WR">#REF!</definedName>
    <definedName name="Active___Capital_expenditure___proportion_of_new_capital_expenditure_qualifying_for_the_special_rate_pool___control.WWN">#REF!</definedName>
    <definedName name="Active___Capital_expenditure_on_assets_principally_used_by_business_retail___real">#REF!</definedName>
    <definedName name="Active___Capital_expenditure_on_assets_principally_used_by_residential_retail___real">#REF!</definedName>
    <definedName name="Active___Capital_expenditure_writing_down_allowance_main_rate_pool">#REF!</definedName>
    <definedName name="Active___Capital_expenditure_writing_down_allowance_main_rate_pool___first_year_rate">#REF!</definedName>
    <definedName name="Active___Capital_expenditure_writing_down_allowance_special_rate_pool">#REF!</definedName>
    <definedName name="Active___Capital_expenditure_writing_down_allowance_special_rate_pool___first_year_rate">#REF!</definedName>
    <definedName name="Active___Capital_expenditure_writing_down_allowance_structures_and_buildings_rate_pool">#REF!</definedName>
    <definedName name="Active___Capital_expenditure_writing_down_allowance_structures_and_buildings_rate_pool___first_year_rate">#REF!</definedName>
    <definedName name="Active___Cash_and_cash_equivalents_actual_initial_balance___control___nominal.ADDN1">#REF!</definedName>
    <definedName name="Active___Cash_and_cash_equivalents_actual_initial_balance___control___nominal.ADDN2">#REF!</definedName>
    <definedName name="Active___Cash_and_cash_equivalents_actual_initial_balance___control___nominal.BR">#REF!</definedName>
    <definedName name="Active___Cash_and_cash_equivalents_actual_initial_balance___control___nominal.WN">#REF!</definedName>
    <definedName name="Active___Cash_and_cash_equivalents_actual_initial_balance___control___nominal.WR">#REF!</definedName>
    <definedName name="Active___Cash_and_cash_equivalents_actual_initial_balance___control___nominal.WWN">#REF!</definedName>
    <definedName name="Active___Cash_and_cash_equivalents_actual_initial_balance___wholesale___nominal">#REF!</definedName>
    <definedName name="Active___Cash_contributions__DB_schemes__ongoing____actual_and_forecast___control___real.ADDN1">#REF!</definedName>
    <definedName name="Active___Cash_contributions__DB_schemes__ongoing____actual_and_forecast___control___real.ADDN2">#REF!</definedName>
    <definedName name="Active___Cash_contributions__DB_schemes__ongoing____actual_and_forecast___control___real.BR">#REF!</definedName>
    <definedName name="Active___Cash_contributions__DB_schemes__ongoing____actual_and_forecast___control___real.WN">#REF!</definedName>
    <definedName name="Active___Cash_contributions__DB_schemes__ongoing____actual_and_forecast___control___real.WR">#REF!</definedName>
    <definedName name="Active___Cash_contributions__DB_schemes__ongoing____actual_and_forecast___control___real.WWN">#REF!</definedName>
    <definedName name="Active___Charge_for_DB_schemes___residential_retail___charge_for_DB_schemes___control___real.ADDN1">#REF!</definedName>
    <definedName name="Active___Charge_for_DB_schemes___residential_retail___charge_for_DB_schemes___control___real.ADDN2">#REF!</definedName>
    <definedName name="Active___Charge_for_DB_schemes___residential_retail___charge_for_DB_schemes___control___real.BR">#REF!</definedName>
    <definedName name="Active___Charge_for_DB_schemes___residential_retail___charge_for_DB_schemes___control___real.WN">#REF!</definedName>
    <definedName name="Active___Charge_for_DB_schemes___residential_retail___charge_for_DB_schemes___control___real.WR">#REF!</definedName>
    <definedName name="Active___Charge_for_DB_schemes___residential_retail___charge_for_DB_schemes___control___real.WWN">#REF!</definedName>
    <definedName name="Active___Consumer_price_index__including_housing_costs____Consumer_Price_Index__with_housing__for_April">#REF!</definedName>
    <definedName name="Active___Consumer_price_index__including_housing_costs____Consumer_Price_Index__with_housing__for_August">#REF!</definedName>
    <definedName name="Active___Consumer_price_index__including_housing_costs____Consumer_Price_Index__with_housing__for_December">#REF!</definedName>
    <definedName name="Active___Consumer_price_index__including_housing_costs____Consumer_Price_Index__with_housing__for_February">#REF!</definedName>
    <definedName name="Active___Consumer_price_index__including_housing_costs____Consumer_Price_Index__with_housing__for_January">#REF!</definedName>
    <definedName name="Active___Consumer_price_index__including_housing_costs____Consumer_Price_Index__with_housing__for_July">#REF!</definedName>
    <definedName name="Active___Consumer_price_index__including_housing_costs____Consumer_Price_Index__with_housing__for_June">#REF!</definedName>
    <definedName name="Active___Consumer_price_index__including_housing_costs____Consumer_Price_Index__with_housing__for_March">#REF!</definedName>
    <definedName name="Active___Consumer_price_index__including_housing_costs____Consumer_Price_Index__with_housing__for_May">#REF!</definedName>
    <definedName name="Active___Consumer_price_index__including_housing_costs____Consumer_Price_Index__with_housing__for_November">#REF!</definedName>
    <definedName name="Active___Consumer_price_index__including_housing_costs____Consumer_Price_Index__with_housing__for_November___Constant">#REF!</definedName>
    <definedName name="Active___Consumer_price_index__including_housing_costs____Consumer_Price_Index__with_housing__for_October">#REF!</definedName>
    <definedName name="Active___Consumer_price_index__including_housing_costs____Consumer_Price_Index__with_housing__for_September">#REF!</definedName>
    <definedName name="Active___Cost_to_serve_metered_dual_customers___real">#REF!</definedName>
    <definedName name="Active___Cost_to_serve_metered_sewerage_customers___real">#REF!</definedName>
    <definedName name="Active___Cost_to_serve_metered_water_customers___real">#REF!</definedName>
    <definedName name="Active___Cost_to_serve_per_unmetered_water_customers___real">#REF!</definedName>
    <definedName name="Active___Cost_to_serve_unmetered_dual_customers___real">#REF!</definedName>
    <definedName name="Active___Cost_to_serve_unmetered_sewerage_customers___real">#REF!</definedName>
    <definedName name="Active___CPI_H____2022_23___April">#REF!</definedName>
    <definedName name="Active___CPI_H____2022_23___August">#REF!</definedName>
    <definedName name="Active___CPI_H____2022_23___December">#REF!</definedName>
    <definedName name="Active___CPI_H____2022_23___February">#REF!</definedName>
    <definedName name="Active___CPI_H____2022_23___January">#REF!</definedName>
    <definedName name="Active___CPI_H____2022_23___July">#REF!</definedName>
    <definedName name="Active___CPI_H____2022_23___June">#REF!</definedName>
    <definedName name="Active___CPI_H____2022_23___March">#REF!</definedName>
    <definedName name="Active___CPI_H____2022_23___May">#REF!</definedName>
    <definedName name="Active___CPI_H____2022_23___November">#REF!</definedName>
    <definedName name="Active___CPI_H____2022_23___October">#REF!</definedName>
    <definedName name="Active___CPI_H____2022_23___September">#REF!</definedName>
    <definedName name="Active___Current_tax_liabilities___Appointee_b_f___nominal">#REF!</definedName>
    <definedName name="Active___Debtors_other___nominal">#REF!</definedName>
    <definedName name="Active___Depreciation_b_f___control___active___nominal.ADDN1">#REF!</definedName>
    <definedName name="Active___Depreciation_b_f___control___active___nominal.ADDN2">#REF!</definedName>
    <definedName name="Active___Depreciation_b_f___control___active___nominal.BR">#REF!</definedName>
    <definedName name="Active___Depreciation_b_f___control___active___nominal.WN">#REF!</definedName>
    <definedName name="Active___Depreciation_b_f___control___active___nominal.WR">#REF!</definedName>
    <definedName name="Active___Depreciation_b_f___control___active___nominal.WWN">#REF!</definedName>
    <definedName name="Active___Disallowable_expenditure___Change_in_general_provisions___control___nominal.ADDN1">#REF!</definedName>
    <definedName name="Active___Disallowable_expenditure___Change_in_general_provisions___control___nominal.ADDN2">#REF!</definedName>
    <definedName name="Active___Disallowable_expenditure___Change_in_general_provisions___control___nominal.BR">#REF!</definedName>
    <definedName name="Active___Disallowable_expenditure___Change_in_general_provisions___control___nominal.WN">#REF!</definedName>
    <definedName name="Active___Disallowable_expenditure___Change_in_general_provisions___control___nominal.WR">#REF!</definedName>
    <definedName name="Active___Disallowable_expenditure___Change_in_general_provisions___control___nominal.WWN">#REF!</definedName>
    <definedName name="Active___Discount_rate_for_reprofiling_allowed_revenue.ADDN1">#REF!</definedName>
    <definedName name="Active___Discount_rate_for_reprofiling_allowed_revenue.ADDN2">#REF!</definedName>
    <definedName name="Active___Discount_rate_for_reprofiling_allowed_revenue.BR">#REF!</definedName>
    <definedName name="Active___Discount_rate_for_reprofiling_allowed_revenue.WN">#REF!</definedName>
    <definedName name="Active___Discount_rate_for_reprofiling_allowed_revenue.WR">#REF!</definedName>
    <definedName name="Active___Discount_rate_for_reprofiling_allowed_revenue.WWN">#REF!</definedName>
    <definedName name="Active___Dividend_creditors_wholesale_retail_split____business_retail___nominal">#REF!</definedName>
    <definedName name="Active___Dividend_creditors_wholesale_retail_split___Dividend_creditors___residential_retail___nominal">#REF!</definedName>
    <definedName name="Active___dividend_yield">#REF!</definedName>
    <definedName name="Active___Expenditure___Total_residential_retail_costs___Residential_measured___Water_and_Wastewater___nominal">#REF!</definedName>
    <definedName name="Active___Expenditure___Total_residential_retail_costs___Residential_unmeasured___Water_and_Wastewater___nominal">#REF!</definedName>
    <definedName name="Active___Finance_lease_depreciation___control___nominal.ADDN1">#REF!</definedName>
    <definedName name="Active___Finance_lease_depreciation___control___nominal.ADDN2">#REF!</definedName>
    <definedName name="Active___Finance_lease_depreciation___control___nominal.BR">#REF!</definedName>
    <definedName name="Active___Finance_lease_depreciation___control___nominal.WN">#REF!</definedName>
    <definedName name="Active___Finance_lease_depreciation___control___nominal.WR">#REF!</definedName>
    <definedName name="Active___Finance_lease_depreciation___control___nominal.WWN">#REF!</definedName>
    <definedName name="Active___Fixed_asset_net_book_value_at_31_March___business_retail___nominal">#REF!</definedName>
    <definedName name="Active___Fixed_asset_net_book_value_at_31_March___residential_retail___nominal">#REF!</definedName>
    <definedName name="Active___Fixed_assets_b_f___control___active___nominal.ADDN1">#REF!</definedName>
    <definedName name="Active___Fixed_assets_b_f___control___active___nominal.ADDN2">#REF!</definedName>
    <definedName name="Active___Fixed_assets_b_f___control___active___nominal.BR">#REF!</definedName>
    <definedName name="Active___Fixed_assets_b_f___control___active___nominal.WN">#REF!</definedName>
    <definedName name="Active___Fixed_assets_b_f___control___active___nominal.WR">#REF!</definedName>
    <definedName name="Active___Fixed_assets_b_f___control___active___nominal.WWN">#REF!</definedName>
    <definedName name="Active___Grants_and_contributions___capex___non_price_control___real.ADDN1">#REF!</definedName>
    <definedName name="Active___Grants_and_contributions___capex___non_price_control___real.ADDN2">#REF!</definedName>
    <definedName name="Active___Grants_and_contributions___capex___non_price_control___real.BR">#REF!</definedName>
    <definedName name="Active___Grants_and_contributions___capex___non_price_control___real.WN">#REF!</definedName>
    <definedName name="Active___Grants_and_contributions___capex___non_price_control___real.WR">#REF!</definedName>
    <definedName name="Active___Grants_and_contributions___capex___non_price_control___real.WWN">#REF!</definedName>
    <definedName name="Active___Grants_and_contributions___opex___non_price_control___real.ADDN1">#REF!</definedName>
    <definedName name="Active___Grants_and_contributions___opex___non_price_control___real.ADDN2">#REF!</definedName>
    <definedName name="Active___Grants_and_contributions___opex___non_price_control___real.BR">#REF!</definedName>
    <definedName name="Active___Grants_and_contributions___opex___non_price_control___real.WN">#REF!</definedName>
    <definedName name="Active___Grants_and_contributions___opex___non_price_control___real.WR">#REF!</definedName>
    <definedName name="Active___Grants_and_contributions___opex___non_price_control___real.WWN">#REF!</definedName>
    <definedName name="Active___Grants_and_contributions_net_of_income_offset___capex___price_control___real.ADDN1">#REF!</definedName>
    <definedName name="Active___Grants_and_contributions_net_of_income_offset___capex___price_control___real.ADDN2">#REF!</definedName>
    <definedName name="Active___Grants_and_contributions_net_of_income_offset___capex___price_control___real.BR">#REF!</definedName>
    <definedName name="Active___Grants_and_contributions_net_of_income_offset___capex___price_control___real.WN">#REF!</definedName>
    <definedName name="Active___Grants_and_contributions_net_of_income_offset___capex___price_control___real.WR">#REF!</definedName>
    <definedName name="Active___Grants_and_contributions_net_of_income_offset___capex___price_control___real.WWN">#REF!</definedName>
    <definedName name="Active___Grants_and_contributions_net_of_income_offset___opex___price_control___real.ADDN1">#REF!</definedName>
    <definedName name="Active___Grants_and_contributions_net_of_income_offset___opex___price_control___real.ADDN2">#REF!</definedName>
    <definedName name="Active___Grants_and_contributions_net_of_income_offset___opex___price_control___real.BR">#REF!</definedName>
    <definedName name="Active___Grants_and_contributions_net_of_income_offset___opex___price_control___real.WN">#REF!</definedName>
    <definedName name="Active___Grants_and_contributions_net_of_income_offset___opex___price_control___real.WR">#REF!</definedName>
    <definedName name="Active___Grants_and_contributions_net_of_income_offset___opex___price_control___real.WWN">#REF!</definedName>
    <definedName name="Active___Gross_capital_expenditure_including_g_c___including_cost_sharing___real.ADDN1">#REF!</definedName>
    <definedName name="Active___Gross_capital_expenditure_including_g_c___including_cost_sharing___real.ADDN2">#REF!</definedName>
    <definedName name="Active___Gross_capital_expenditure_including_g_c___including_cost_sharing___real.BR">#REF!</definedName>
    <definedName name="Active___Gross_capital_expenditure_including_g_c___including_cost_sharing___real.WN">#REF!</definedName>
    <definedName name="Active___Gross_capital_expenditure_including_g_c___including_cost_sharing___real.WR">#REF!</definedName>
    <definedName name="Active___Gross_capital_expenditure_including_g_c___including_cost_sharing___real.WWN">#REF!</definedName>
    <definedName name="Active___HH_Advance_receipts_creditor_days_measured">#REF!</definedName>
    <definedName name="Active___HH_Advance_receipts_creditor_days_unmeasured">#REF!</definedName>
    <definedName name="Active___HH_Measured_income_accrual___nominal">#REF!</definedName>
    <definedName name="Active___HH_Measured_income_accrual_rate">#REF!</definedName>
    <definedName name="Active___HH_measured_trade_debtors">#REF!</definedName>
    <definedName name="Active___HH_measured_trade_receivables___net___nominal">#REF!</definedName>
    <definedName name="Active___HH_unmeasured_trade_debtors">#REF!</definedName>
    <definedName name="Active___HH_unmeasured_trade_receivables___nominal">#REF!</definedName>
    <definedName name="Active___Households_connected_for_sewerage_only___metered">#REF!</definedName>
    <definedName name="Active___Households_connected_for_sewerage_only___unmetered">#REF!</definedName>
    <definedName name="Active___Households_connected_for_water_and_sewerage___metered">#REF!</definedName>
    <definedName name="Active___Households_connected_for_water_and_sewerage___unmetered">#REF!</definedName>
    <definedName name="Active___Households_connected_for_water_only___metered">#REF!</definedName>
    <definedName name="Active___Households_connected_for_water_only___unmetered">#REF!</definedName>
    <definedName name="Active___Innovation___Water_efficiency_funding___real.ADDN1">#REF!</definedName>
    <definedName name="Active___Innovation___Water_efficiency_funding___real.ADDN2">#REF!</definedName>
    <definedName name="Active___Innovation___Water_efficiency_funding___real.BR">#REF!</definedName>
    <definedName name="Active___Innovation___Water_efficiency_funding___real.WN">#REF!</definedName>
    <definedName name="Active___Innovation___Water_efficiency_funding___real.WR">#REF!</definedName>
    <definedName name="Active___Innovation___Water_efficiency_funding___real.WWN">#REF!</definedName>
    <definedName name="Active___Innovation_funding___real.ADDN1">#REF!</definedName>
    <definedName name="Active___Innovation_funding___real.ADDN2">#REF!</definedName>
    <definedName name="Active___Innovation_funding___real.BR">#REF!</definedName>
    <definedName name="Active___Innovation_funding___real.WN">#REF!</definedName>
    <definedName name="Active___Innovation_funding___real.WR">#REF!</definedName>
    <definedName name="Active___Innovation_funding___real.WWN">#REF!</definedName>
    <definedName name="Active___Interest_rate___Business___Active">#REF!</definedName>
    <definedName name="Active___Interest_rate___Residential">#REF!</definedName>
    <definedName name="Active___interest_rate_on_CPIH_index_linked_loans.ADDN1">#REF!</definedName>
    <definedName name="Active___interest_rate_on_CPIH_index_linked_loans.ADDN2">#REF!</definedName>
    <definedName name="Active___interest_rate_on_CPIH_index_linked_loans.BR">#REF!</definedName>
    <definedName name="Active___interest_rate_on_CPIH_index_linked_loans.WN">#REF!</definedName>
    <definedName name="Active___interest_rate_on_CPIH_index_linked_loans.WR">#REF!</definedName>
    <definedName name="Active___interest_rate_on_CPIH_index_linked_loans.WWN">#REF!</definedName>
    <definedName name="Active___interest_rate_on_fixed_rate_debt.ADDN1">#REF!</definedName>
    <definedName name="Active___interest_rate_on_fixed_rate_debt.ADDN2">#REF!</definedName>
    <definedName name="Active___interest_rate_on_fixed_rate_debt.BR">#REF!</definedName>
    <definedName name="Active___interest_rate_on_fixed_rate_debt.WN">#REF!</definedName>
    <definedName name="Active___interest_rate_on_fixed_rate_debt.WR">#REF!</definedName>
    <definedName name="Active___interest_rate_on_fixed_rate_debt.WWN">#REF!</definedName>
    <definedName name="Active___interest_rate_on_RPI_index_linked_loans.ADDN1">#REF!</definedName>
    <definedName name="Active___interest_rate_on_RPI_index_linked_loans.ADDN2">#REF!</definedName>
    <definedName name="Active___interest_rate_on_RPI_index_linked_loans.BR">#REF!</definedName>
    <definedName name="Active___interest_rate_on_RPI_index_linked_loans.WN">#REF!</definedName>
    <definedName name="Active___interest_rate_on_RPI_index_linked_loans.WR">#REF!</definedName>
    <definedName name="Active___interest_rate_on_RPI_index_linked_loans.WWN">#REF!</definedName>
    <definedName name="Active___Inventories_balance___control___nominal.ADDN1">#REF!</definedName>
    <definedName name="Active___Inventories_balance___control___nominal.ADDN2">#REF!</definedName>
    <definedName name="Active___Inventories_balance___control___nominal.BR">#REF!</definedName>
    <definedName name="Active___Inventories_balance___control___nominal.WN">#REF!</definedName>
    <definedName name="Active___Inventories_balance___control___nominal.WR">#REF!</definedName>
    <definedName name="Active___Inventories_balance___control___nominal.WWN">#REF!</definedName>
    <definedName name="Active___IRE_totex_adjustment_for_ACICR__Ofwat____nominal.ADDN1">#REF!</definedName>
    <definedName name="Active___IRE_totex_adjustment_for_ACICR__Ofwat____nominal.ADDN2">#REF!</definedName>
    <definedName name="Active___IRE_totex_adjustment_for_ACICR__Ofwat____nominal.BR">#REF!</definedName>
    <definedName name="Active___IRE_totex_adjustment_for_ACICR__Ofwat____nominal.WN">#REF!</definedName>
    <definedName name="Active___IRE_totex_adjustment_for_ACICR__Ofwat____nominal.WR">#REF!</definedName>
    <definedName name="Active___IRE_totex_adjustment_for_ACICR__Ofwat____nominal.WWN">#REF!</definedName>
    <definedName name="Active___IRE_totex_adjustment_for_ACICR__Ofwat____real.ADDN1">#REF!</definedName>
    <definedName name="Active___IRE_totex_adjustment_for_ACICR__Ofwat____real.ADDN2">#REF!</definedName>
    <definedName name="Active___IRE_totex_adjustment_for_ACICR__Ofwat____real.BR">#REF!</definedName>
    <definedName name="Active___IRE_totex_adjustment_for_ACICR__Ofwat____real.WN">#REF!</definedName>
    <definedName name="Active___IRE_totex_adjustment_for_ACICR__Ofwat____real.WR">#REF!</definedName>
    <definedName name="Active___IRE_totex_adjustment_for_ACICR__Ofwat____real.WWN">#REF!</definedName>
    <definedName name="Active___Long_term_CPI_H__assumed_percentage_increase">#REF!</definedName>
    <definedName name="Active___Measured_charge___business.ADDN1">#REF!</definedName>
    <definedName name="Active___Measured_charge___business.ADDN2">#REF!</definedName>
    <definedName name="Active___Measured_charge___business.BR">#REF!</definedName>
    <definedName name="Active___Measured_charge___business.WN">#REF!</definedName>
    <definedName name="Active___Measured_charge___business.WR">#REF!</definedName>
    <definedName name="Active___Measured_charge___business.WWN">#REF!</definedName>
    <definedName name="Active___Measured_charge___residential.ADDN1">#REF!</definedName>
    <definedName name="Active___Measured_charge___residential.ADDN2">#REF!</definedName>
    <definedName name="Active___Measured_charge___residential.BR">#REF!</definedName>
    <definedName name="Active___Measured_charge___residential.WN">#REF!</definedName>
    <definedName name="Active___Measured_charge___residential.WR">#REF!</definedName>
    <definedName name="Active___Measured_charge___residential.WWN">#REF!</definedName>
    <definedName name="Active___Movement_in_intangible_asset_and_investments_balance___control___nominal.ADDN1">#REF!</definedName>
    <definedName name="Active___Movement_in_intangible_asset_and_investments_balance___control___nominal.ADDN2">#REF!</definedName>
    <definedName name="Active___Movement_in_intangible_asset_and_investments_balance___control___nominal.BR">#REF!</definedName>
    <definedName name="Active___Movement_in_intangible_asset_and_investments_balance___control___nominal.WN">#REF!</definedName>
    <definedName name="Active___Movement_in_intangible_asset_and_investments_balance___control___nominal.WR">#REF!</definedName>
    <definedName name="Active___Movement_in_intangible_asset_and_investments_balance___control___nominal.WWN">#REF!</definedName>
    <definedName name="Active___Movement_in_other_liabilities___control___nominal.ADDN1">#REF!</definedName>
    <definedName name="Active___Movement_in_other_liabilities___control___nominal.ADDN2">#REF!</definedName>
    <definedName name="Active___Movement_in_other_liabilities___control___nominal.BR">#REF!</definedName>
    <definedName name="Active___Movement_in_other_liabilities___control___nominal.WN">#REF!</definedName>
    <definedName name="Active___Movement_in_other_liabilities___control___nominal.WR">#REF!</definedName>
    <definedName name="Active___Movement_in_other_liabilities___control___nominal.WWN">#REF!</definedName>
    <definedName name="Active___Movement_in_Pensions___control___nominal.ADDN1">#REF!</definedName>
    <definedName name="Active___Movement_in_Pensions___control___nominal.ADDN2">#REF!</definedName>
    <definedName name="Active___Movement_in_Pensions___control___nominal.BR">#REF!</definedName>
    <definedName name="Active___Movement_in_Pensions___control___nominal.WN">#REF!</definedName>
    <definedName name="Active___Movement_in_Pensions___control___nominal.WR">#REF!</definedName>
    <definedName name="Active___Movement_in_Pensions___control___nominal.WWN">#REF!</definedName>
    <definedName name="Active___Movement_in_provisions___control___nominal.ADDN1">#REF!</definedName>
    <definedName name="Active___Movement_in_provisions___control___nominal.ADDN2">#REF!</definedName>
    <definedName name="Active___Movement_in_provisions___control___nominal.BR">#REF!</definedName>
    <definedName name="Active___Movement_in_provisions___control___nominal.WN">#REF!</definedName>
    <definedName name="Active___Movement_in_provisions___control___nominal.WR">#REF!</definedName>
    <definedName name="Active___Movement_in_provisions___control___nominal.WWN">#REF!</definedName>
    <definedName name="Active___movement_in_trade_debtor___business___nominal">#REF!</definedName>
    <definedName name="Active___new_capital_expenditure___proportion_of_new_capital_expenditure_not_qualifying_for_capital_allowance_deductions.ADDN1">#REF!</definedName>
    <definedName name="Active___new_capital_expenditure___proportion_of_new_capital_expenditure_not_qualifying_for_capital_allowance_deductions.ADDN2">#REF!</definedName>
    <definedName name="Active___new_capital_expenditure___proportion_of_new_capital_expenditure_not_qualifying_for_capital_allowance_deductions.BR">#REF!</definedName>
    <definedName name="Active___new_capital_expenditure___proportion_of_new_capital_expenditure_not_qualifying_for_capital_allowance_deductions.WN">#REF!</definedName>
    <definedName name="Active___new_capital_expenditure___proportion_of_new_capital_expenditure_not_qualifying_for_capital_allowance_deductions.WR">#REF!</definedName>
    <definedName name="Active___new_capital_expenditure___proportion_of_new_capital_expenditure_not_qualifying_for_capital_allowance_deductions.WWN">#REF!</definedName>
    <definedName name="Active___New_capital_expenditure___proportion_of_new_capital_expenditure_qualifying_for_the_structures_and_buildings_pool___control.ADDN1">#REF!</definedName>
    <definedName name="Active___New_capital_expenditure___proportion_of_new_capital_expenditure_qualifying_for_the_structures_and_buildings_pool___control.ADDN2">#REF!</definedName>
    <definedName name="Active___New_capital_expenditure___proportion_of_new_capital_expenditure_qualifying_for_the_structures_and_buildings_pool___control.BR">#REF!</definedName>
    <definedName name="Active___New_capital_expenditure___proportion_of_new_capital_expenditure_qualifying_for_the_structures_and_buildings_pool___control.WN">#REF!</definedName>
    <definedName name="Active___New_capital_expenditure___proportion_of_new_capital_expenditure_qualifying_for_the_structures_and_buildings_pool___control.WR">#REF!</definedName>
    <definedName name="Active___New_capital_expenditure___proportion_of_new_capital_expenditure_qualifying_for_the_structures_and_buildings_pool___control.WWN">#REF!</definedName>
    <definedName name="Active___Non_price_control_income___principal_services___real.ADDN1">#REF!</definedName>
    <definedName name="Active___Non_price_control_income___principal_services___real.ADDN2">#REF!</definedName>
    <definedName name="Active___Non_price_control_income___principal_services___real.BR">#REF!</definedName>
    <definedName name="Active___Non_price_control_income___principal_services___real.WN">#REF!</definedName>
    <definedName name="Active___Non_price_control_income___principal_services___real.WR">#REF!</definedName>
    <definedName name="Active___Non_price_control_income___principal_services___real.WWN">#REF!</definedName>
    <definedName name="Active___Non_price_control_income___third_party_services___Bulk_supplies___contract_not_qualifying_for_water_trading_incentives___signed_before_1_April_2020___real.ADDN1">#REF!</definedName>
    <definedName name="Active___Non_price_control_income___third_party_services___Bulk_supplies___contract_not_qualifying_for_water_trading_incentives___signed_before_1_April_2020___real.ADDN2">#REF!</definedName>
    <definedName name="Active___Non_price_control_income___third_party_services___Bulk_supplies___contract_not_qualifying_for_water_trading_incentives___signed_before_1_April_2020___real.BR">#REF!</definedName>
    <definedName name="Active___Non_price_control_income___third_party_services___Bulk_supplies___contract_not_qualifying_for_water_trading_incentives___signed_before_1_April_2020___real.WN">#REF!</definedName>
    <definedName name="Active___Non_price_control_income___third_party_services___Bulk_supplies___contract_not_qualifying_for_water_trading_incentives___signed_before_1_April_2020___real.WR">#REF!</definedName>
    <definedName name="Active___Non_price_control_income___third_party_services___Bulk_supplies___contract_not_qualifying_for_water_trading_incentives___signed_before_1_April_2020___real.WWN">#REF!</definedName>
    <definedName name="Active___Non_price_control_income___third_party_services___Bulk_supplies___contract_qualifying_for_water_trading_incentives___on_or_after_1_April_2020___real.ADDN1">#REF!</definedName>
    <definedName name="Active___Non_price_control_income___third_party_services___Bulk_supplies___contract_qualifying_for_water_trading_incentives___on_or_after_1_April_2020___real.ADDN2">#REF!</definedName>
    <definedName name="Active___Non_price_control_income___third_party_services___Bulk_supplies___contract_qualifying_for_water_trading_incentives___on_or_after_1_April_2020___real.BR">#REF!</definedName>
    <definedName name="Active___Non_price_control_income___third_party_services___Bulk_supplies___contract_qualifying_for_water_trading_incentives___on_or_after_1_April_2020___real.WN">#REF!</definedName>
    <definedName name="Active___Non_price_control_income___third_party_services___Bulk_supplies___contract_qualifying_for_water_trading_incentives___on_or_after_1_April_2020___real.WR">#REF!</definedName>
    <definedName name="Active___Non_price_control_income___third_party_services___Bulk_supplies___contract_qualifying_for_water_trading_incentives___on_or_after_1_April_2020___real.WWN">#REF!</definedName>
    <definedName name="Active___Non_price_control_income___third_party_services___Bulk_supplies___General___real.ADDN1">#REF!</definedName>
    <definedName name="Active___Non_price_control_income___third_party_services___Bulk_supplies___General___real.ADDN2">#REF!</definedName>
    <definedName name="Active___Non_price_control_income___third_party_services___Bulk_supplies___General___real.BR">#REF!</definedName>
    <definedName name="Active___Non_price_control_income___third_party_services___Bulk_supplies___General___real.WN">#REF!</definedName>
    <definedName name="Active___Non_price_control_income___third_party_services___Bulk_supplies___General___real.WR">#REF!</definedName>
    <definedName name="Active___Non_price_control_income___third_party_services___Bulk_supplies___General___real.WWN">#REF!</definedName>
    <definedName name="Active___Non_price_control_income___third_party_services___other___real.ADDN1">#REF!</definedName>
    <definedName name="Active___Non_price_control_income___third_party_services___other___real.ADDN2">#REF!</definedName>
    <definedName name="Active___Non_price_control_income___third_party_services___other___real.BR">#REF!</definedName>
    <definedName name="Active___Non_price_control_income___third_party_services___other___real.WN">#REF!</definedName>
    <definedName name="Active___Non_price_control_income___third_party_services___other___real.WR">#REF!</definedName>
    <definedName name="Active___Non_price_control_income___third_party_services___other___real.WWN">#REF!</definedName>
    <definedName name="Active___Notional_target_gearing___control.ADDN1">#REF!</definedName>
    <definedName name="Active___Notional_target_gearing___control.ADDN2">#REF!</definedName>
    <definedName name="Active___Notional_target_gearing___control.BR">#REF!</definedName>
    <definedName name="Active___Notional_target_gearing___control.WN">#REF!</definedName>
    <definedName name="Active___Notional_target_gearing___control.WR">#REF!</definedName>
    <definedName name="Active___Notional_target_gearing___control.WWN">#REF!</definedName>
    <definedName name="Active___opening_business_debtors_measured___nominal">#REF!</definedName>
    <definedName name="Active___opening_business_debtors_unmeasured___nominal">#REF!</definedName>
    <definedName name="Active___Opening_business_retail_measured_advance_receipts___nominal">#REF!</definedName>
    <definedName name="Active___Opening_business_retail_unmeasured_advance_receipts___nominal">#REF!</definedName>
    <definedName name="Active___Opening_Called_up_share_capital_balance___control___nominal.ADDN1">#REF!</definedName>
    <definedName name="Active___Opening_Called_up_share_capital_balance___control___nominal.ADDN2">#REF!</definedName>
    <definedName name="Active___Opening_Called_up_share_capital_balance___control___nominal.BR">#REF!</definedName>
    <definedName name="Active___Opening_Called_up_share_capital_balance___control___nominal.WN">#REF!</definedName>
    <definedName name="Active___Opening_Called_up_share_capital_balance___control___nominal.WR">#REF!</definedName>
    <definedName name="Active___Opening_Called_up_share_capital_balance___control___nominal.WWN">#REF!</definedName>
    <definedName name="Active___Opening_Capex_creditors_balance___control___nominal.ADDN1">#REF!</definedName>
    <definedName name="Active___Opening_Capex_creditors_balance___control___nominal.ADDN2">#REF!</definedName>
    <definedName name="Active___Opening_Capex_creditors_balance___control___nominal.BR">#REF!</definedName>
    <definedName name="Active___Opening_Capex_creditors_balance___control___nominal.WN">#REF!</definedName>
    <definedName name="Active___Opening_Capex_creditors_balance___control___nominal.WR">#REF!</definedName>
    <definedName name="Active___Opening_Capex_creditors_balance___control___nominal.WWN">#REF!</definedName>
    <definedName name="Active___Opening_Capital_allowance_balance___main_rate_pool___new_capital_expenditure___control___nominal.ADDN1">#REF!</definedName>
    <definedName name="Active___Opening_Capital_allowance_balance___main_rate_pool___new_capital_expenditure___control___nominal.ADDN2">#REF!</definedName>
    <definedName name="Active___Opening_Capital_allowance_balance___main_rate_pool___new_capital_expenditure___control___nominal.BR">#REF!</definedName>
    <definedName name="Active___Opening_Capital_allowance_balance___main_rate_pool___new_capital_expenditure___control___nominal.WN">#REF!</definedName>
    <definedName name="Active___Opening_Capital_allowance_balance___main_rate_pool___new_capital_expenditure___control___nominal.WR">#REF!</definedName>
    <definedName name="Active___Opening_Capital_allowance_balance___main_rate_pool___new_capital_expenditure___control___nominal.WWN">#REF!</definedName>
    <definedName name="Active___Opening_Capital_allowance_balance___special_rate_pool___Capital_expenditure___control___nominal.ADDN1">#REF!</definedName>
    <definedName name="Active___Opening_Capital_allowance_balance___special_rate_pool___Capital_expenditure___control___nominal.ADDN2">#REF!</definedName>
    <definedName name="Active___Opening_Capital_allowance_balance___special_rate_pool___Capital_expenditure___control___nominal.BR">#REF!</definedName>
    <definedName name="Active___Opening_Capital_allowance_balance___special_rate_pool___Capital_expenditure___control___nominal.WN">#REF!</definedName>
    <definedName name="Active___Opening_Capital_allowance_balance___special_rate_pool___Capital_expenditure___control___nominal.WR">#REF!</definedName>
    <definedName name="Active___Opening_Capital_allowance_balance___special_rate_pool___Capital_expenditure___control___nominal.WWN">#REF!</definedName>
    <definedName name="Active___Opening_Capital_allowance_balance___structures_and_buildings_pool___Capital_expenditure___control___nominal.ADDN1">#REF!</definedName>
    <definedName name="Active___Opening_Capital_allowance_balance___structures_and_buildings_pool___Capital_expenditure___control___nominal.ADDN2">#REF!</definedName>
    <definedName name="Active___Opening_Capital_allowance_balance___structures_and_buildings_pool___Capital_expenditure___control___nominal.BR">#REF!</definedName>
    <definedName name="Active___Opening_Capital_allowance_balance___structures_and_buildings_pool___Capital_expenditure___control___nominal.WN">#REF!</definedName>
    <definedName name="Active___Opening_Capital_allowance_balance___structures_and_buildings_pool___Capital_expenditure___control___nominal.WR">#REF!</definedName>
    <definedName name="Active___Opening_Capital_allowance_balance___structures_and_buildings_pool___Capital_expenditure___control___nominal.WWN">#REF!</definedName>
    <definedName name="Active___Opening_cash_balance___Appointee___nominal">#REF!</definedName>
    <definedName name="Active___opening_current_tax_liabilities___control___nominal.ADDN1">#REF!</definedName>
    <definedName name="Active___opening_current_tax_liabilities___control___nominal.ADDN2">#REF!</definedName>
    <definedName name="Active___opening_current_tax_liabilities___control___nominal.BR">#REF!</definedName>
    <definedName name="Active___opening_current_tax_liabilities___control___nominal.WN">#REF!</definedName>
    <definedName name="Active___opening_current_tax_liabilities___control___nominal.WR">#REF!</definedName>
    <definedName name="Active___opening_current_tax_liabilities___control___nominal.WWN">#REF!</definedName>
    <definedName name="Active___Opening_Deferred_tax_balance___control___nominal.ADDN1">#REF!</definedName>
    <definedName name="Active___Opening_Deferred_tax_balance___control___nominal.ADDN2">#REF!</definedName>
    <definedName name="Active___Opening_Deferred_tax_balance___control___nominal.BR">#REF!</definedName>
    <definedName name="Active___Opening_Deferred_tax_balance___control___nominal.WN">#REF!</definedName>
    <definedName name="Active___Opening_Deferred_tax_balance___control___nominal.WR">#REF!</definedName>
    <definedName name="Active___Opening_Deferred_tax_balance___control___nominal.WWN">#REF!</definedName>
    <definedName name="Active___Opening_Dividend_cashflow_balance___control___nominal.ADDN1">#REF!</definedName>
    <definedName name="Active___Opening_Dividend_cashflow_balance___control___nominal.ADDN2">#REF!</definedName>
    <definedName name="Active___Opening_Dividend_cashflow_balance___control___nominal.BR">#REF!</definedName>
    <definedName name="Active___Opening_Dividend_cashflow_balance___control___nominal.WN">#REF!</definedName>
    <definedName name="Active___Opening_Dividend_cashflow_balance___control___nominal.WR">#REF!</definedName>
    <definedName name="Active___Opening_Dividend_cashflow_balance___control___nominal.WWN">#REF!</definedName>
    <definedName name="Active___Opening_Dividend_creditors_balance___control___nominal.ADDN1">#REF!</definedName>
    <definedName name="Active___Opening_Dividend_creditors_balance___control___nominal.ADDN2">#REF!</definedName>
    <definedName name="Active___Opening_Dividend_creditors_balance___control___nominal.BR">#REF!</definedName>
    <definedName name="Active___Opening_Dividend_creditors_balance___control___nominal.WN">#REF!</definedName>
    <definedName name="Active___Opening_Dividend_creditors_balance___control___nominal.WR">#REF!</definedName>
    <definedName name="Active___Opening_Dividend_creditors_balance___control___nominal.WWN">#REF!</definedName>
    <definedName name="Active___Opening_household_measured_advance_receipts___nominal">#REF!</definedName>
    <definedName name="Active___Opening_household_unmeasured_advance_receipts___nominal">#REF!</definedName>
    <definedName name="Active___opening_Intangible_asset_and_investments_balance___control___nominal.ADDN1">#REF!</definedName>
    <definedName name="Active___opening_Intangible_asset_and_investments_balance___control___nominal.ADDN2">#REF!</definedName>
    <definedName name="Active___opening_Intangible_asset_and_investments_balance___control___nominal.BR">#REF!</definedName>
    <definedName name="Active___opening_Intangible_asset_and_investments_balance___control___nominal.WN">#REF!</definedName>
    <definedName name="Active___opening_Intangible_asset_and_investments_balance___control___nominal.WR">#REF!</definedName>
    <definedName name="Active___opening_Intangible_asset_and_investments_balance___control___nominal.WWN">#REF!</definedName>
    <definedName name="Active___Opening_Non_distributable_reserves_balance___control___nominal.ADDN1">#REF!</definedName>
    <definedName name="Active___Opening_Non_distributable_reserves_balance___control___nominal.ADDN2">#REF!</definedName>
    <definedName name="Active___Opening_Non_distributable_reserves_balance___control___nominal.BR">#REF!</definedName>
    <definedName name="Active___Opening_Non_distributable_reserves_balance___control___nominal.WN">#REF!</definedName>
    <definedName name="Active___Opening_Non_distributable_reserves_balance___control___nominal.WR">#REF!</definedName>
    <definedName name="Active___Opening_Non_distributable_reserves_balance___control___nominal.WWN">#REF!</definedName>
    <definedName name="Active___Opening_Other_creditors_balance___control___nominal.ADDN1">#REF!</definedName>
    <definedName name="Active___Opening_Other_creditors_balance___control___nominal.ADDN2">#REF!</definedName>
    <definedName name="Active___Opening_Other_creditors_balance___control___nominal.BR">#REF!</definedName>
    <definedName name="Active___Opening_Other_creditors_balance___control___nominal.WN">#REF!</definedName>
    <definedName name="Active___Opening_Other_creditors_balance___control___nominal.WR">#REF!</definedName>
    <definedName name="Active___Opening_Other_creditors_balance___control___nominal.WWN">#REF!</definedName>
    <definedName name="Active___Opening_Other_debtors_balance___control___nominal.ADDN1">#REF!</definedName>
    <definedName name="Active___Opening_Other_debtors_balance___control___nominal.ADDN2">#REF!</definedName>
    <definedName name="Active___Opening_Other_debtors_balance___control___nominal.BR">#REF!</definedName>
    <definedName name="Active___Opening_Other_debtors_balance___control___nominal.WN">#REF!</definedName>
    <definedName name="Active___Opening_Other_debtors_balance___control___nominal.WR">#REF!</definedName>
    <definedName name="Active___Opening_Other_debtors_balance___control___nominal.WWN">#REF!</definedName>
    <definedName name="Active___Opening_Other_liabilities_balance___control___nominal.ADDN1">#REF!</definedName>
    <definedName name="Active___Opening_Other_liabilities_balance___control___nominal.ADDN2">#REF!</definedName>
    <definedName name="Active___Opening_Other_liabilities_balance___control___nominal.BR">#REF!</definedName>
    <definedName name="Active___Opening_Other_liabilities_balance___control___nominal.WN">#REF!</definedName>
    <definedName name="Active___Opening_Other_liabilities_balance___control___nominal.WR">#REF!</definedName>
    <definedName name="Active___Opening_Other_liabilities_balance___control___nominal.WWN">#REF!</definedName>
    <definedName name="Active___Opening_Provisions_balance___control___nominal.ADDN1">#REF!</definedName>
    <definedName name="Active___Opening_Provisions_balance___control___nominal.ADDN2">#REF!</definedName>
    <definedName name="Active___Opening_Provisions_balance___control___nominal.BR">#REF!</definedName>
    <definedName name="Active___Opening_Provisions_balance___control___nominal.WN">#REF!</definedName>
    <definedName name="Active___Opening_Provisions_balance___control___nominal.WR">#REF!</definedName>
    <definedName name="Active___Opening_Provisions_balance___control___nominal.WWN">#REF!</definedName>
    <definedName name="Active___Opening_retained_cash_balance___Business___nominal">#REF!</definedName>
    <definedName name="Active___Opening_retained_cash_balance___Residential___nominal">#REF!</definedName>
    <definedName name="Active___Opening_retained_cash_balance___Retail___nominal">#REF!</definedName>
    <definedName name="Active___Opening_retained_earnings_balance___Business___nominal">#REF!</definedName>
    <definedName name="Active___opening_retained_earnings_balance___control___nominal.ADDN1">#REF!</definedName>
    <definedName name="Active___opening_retained_earnings_balance___control___nominal.ADDN2">#REF!</definedName>
    <definedName name="Active___opening_retained_earnings_balance___control___nominal.BR">#REF!</definedName>
    <definedName name="Active___opening_retained_earnings_balance___control___nominal.WN">#REF!</definedName>
    <definedName name="Active___opening_retained_earnings_balance___control___nominal.WR">#REF!</definedName>
    <definedName name="Active___opening_retained_earnings_balance___control___nominal.WWN">#REF!</definedName>
    <definedName name="Active___opening_retained_earnings_balance___Retail___nominal">#REF!</definedName>
    <definedName name="Active___opening_retained_earnings_balance___wholesale___nominal">#REF!</definedName>
    <definedName name="Active___Opening_Retirement_benefit_asset____liabilities__balance___control___nominal.ADDN1">#REF!</definedName>
    <definedName name="Active___Opening_Retirement_benefit_asset____liabilities__balance___control___nominal.ADDN2">#REF!</definedName>
    <definedName name="Active___Opening_Retirement_benefit_asset____liabilities__balance___control___nominal.BR">#REF!</definedName>
    <definedName name="Active___Opening_Retirement_benefit_asset____liabilities__balance___control___nominal.WN">#REF!</definedName>
    <definedName name="Active___Opening_Retirement_benefit_asset____liabilities__balance___control___nominal.WR">#REF!</definedName>
    <definedName name="Active___Opening_Retirement_benefit_asset____liabilities__balance___control___nominal.WWN">#REF!</definedName>
    <definedName name="Active___opening_Tax_loss_balance___wholesale___nominal.ADDN1">#REF!</definedName>
    <definedName name="Active___opening_Tax_loss_balance___wholesale___nominal.ADDN2">#REF!</definedName>
    <definedName name="Active___opening_Tax_loss_balance___wholesale___nominal.BR">#REF!</definedName>
    <definedName name="Active___opening_Tax_loss_balance___wholesale___nominal.WN">#REF!</definedName>
    <definedName name="Active___opening_Tax_loss_balance___wholesale___nominal.WR">#REF!</definedName>
    <definedName name="Active___opening_Tax_loss_balance___wholesale___nominal.WWN">#REF!</definedName>
    <definedName name="Active___Opening_trade_and_other_payables___Wholesale_creditors___business_retail___nominal">#REF!</definedName>
    <definedName name="Active___Opening_Trade_creditors_balance___control___nominal.ADDN1">#REF!</definedName>
    <definedName name="Active___Opening_Trade_creditors_balance___control___nominal.ADDN2">#REF!</definedName>
    <definedName name="Active___Opening_Trade_creditors_balance___control___nominal.BR">#REF!</definedName>
    <definedName name="Active___Opening_Trade_creditors_balance___control___nominal.WN">#REF!</definedName>
    <definedName name="Active___Opening_Trade_creditors_balance___control___nominal.WR">#REF!</definedName>
    <definedName name="Active___Opening_Trade_creditors_balance___control___nominal.WWN">#REF!</definedName>
    <definedName name="Active___Opening_Trade_debtors_balance___control___nominal.ADDN1">#REF!</definedName>
    <definedName name="Active___Opening_Trade_debtors_balance___control___nominal.ADDN2">#REF!</definedName>
    <definedName name="Active___Opening_Trade_debtors_balance___control___nominal.BR">#REF!</definedName>
    <definedName name="Active___Opening_Trade_debtors_balance___control___nominal.WN">#REF!</definedName>
    <definedName name="Active___Opening_Trade_debtors_balance___control___nominal.WR">#REF!</definedName>
    <definedName name="Active___Opening_Trade_debtors_balance___control___nominal.WWN">#REF!</definedName>
    <definedName name="Active___operating_costs_associated_with_equity_issuance___real.ADDN1">#REF!</definedName>
    <definedName name="Active___operating_costs_associated_with_equity_issuance___real.ADDN2">#REF!</definedName>
    <definedName name="Active___operating_costs_associated_with_equity_issuance___real.BR">#REF!</definedName>
    <definedName name="Active___operating_costs_associated_with_equity_issuance___real.WN">#REF!</definedName>
    <definedName name="Active___operating_costs_associated_with_equity_issuance___real.WR">#REF!</definedName>
    <definedName name="Active___operating_costs_associated_with_equity_issuance___real.WWN">#REF!</definedName>
    <definedName name="Active___Ordinary_dividend_override___nominal">#REF!</definedName>
    <definedName name="Active___Ordinary_shares_issued___control___nominal.ADDN1">#REF!</definedName>
    <definedName name="Active___Ordinary_shares_issued___control___nominal.ADDN2">#REF!</definedName>
    <definedName name="Active___Ordinary_shares_issued___control___nominal.BR">#REF!</definedName>
    <definedName name="Active___Ordinary_shares_issued___control___nominal.WN">#REF!</definedName>
    <definedName name="Active___Ordinary_shares_issued___control___nominal.WR">#REF!</definedName>
    <definedName name="Active___Ordinary_shares_issued___control___nominal.WWN">#REF!</definedName>
    <definedName name="Active___Other_adjustments_to_taxable_profits___control___nominal.ADDN1">#REF!</definedName>
    <definedName name="Active___Other_adjustments_to_taxable_profits___control___nominal.ADDN2">#REF!</definedName>
    <definedName name="Active___Other_adjustments_to_taxable_profits___control___nominal.BR">#REF!</definedName>
    <definedName name="Active___Other_adjustments_to_taxable_profits___control___nominal.WN">#REF!</definedName>
    <definedName name="Active___Other_adjustments_to_taxable_profits___control___nominal.WR">#REF!</definedName>
    <definedName name="Active___Other_adjustments_to_taxable_profits___control___nominal.WWN">#REF!</definedName>
    <definedName name="Active___Other_creditors_target_balance___control___nominal.ADDN1">#REF!</definedName>
    <definedName name="Active___Other_creditors_target_balance___control___nominal.ADDN2">#REF!</definedName>
    <definedName name="Active___Other_creditors_target_balance___control___nominal.BR">#REF!</definedName>
    <definedName name="Active___Other_creditors_target_balance___control___nominal.WN">#REF!</definedName>
    <definedName name="Active___Other_creditors_target_balance___control___nominal.WR">#REF!</definedName>
    <definedName name="Active___Other_creditors_target_balance___control___nominal.WWN">#REF!</definedName>
    <definedName name="Active___other_debtors_target_balance___control___nominal.ADDN1">#REF!</definedName>
    <definedName name="Active___other_debtors_target_balance___control___nominal.ADDN2">#REF!</definedName>
    <definedName name="Active___other_debtors_target_balance___control___nominal.BR">#REF!</definedName>
    <definedName name="Active___other_debtors_target_balance___control___nominal.WN">#REF!</definedName>
    <definedName name="Active___other_debtors_target_balance___control___nominal.WR">#REF!</definedName>
    <definedName name="Active___other_debtors_target_balance___control___nominal.WWN">#REF!</definedName>
    <definedName name="Active___Other_operating_income___real.ADDN1">#REF!</definedName>
    <definedName name="Active___Other_operating_income___real.ADDN2">#REF!</definedName>
    <definedName name="Active___Other_operating_income___real.BR">#REF!</definedName>
    <definedName name="Active___Other_operating_income___real.WN">#REF!</definedName>
    <definedName name="Active___Other_operating_income___real.WR">#REF!</definedName>
    <definedName name="Active___Other_operating_income___real.WWN">#REF!</definedName>
    <definedName name="Active___Other_price_control_income___Third_party_revenue___real.ADDN1">#REF!</definedName>
    <definedName name="Active___Other_price_control_income___Third_party_revenue___real.ADDN2">#REF!</definedName>
    <definedName name="Active___Other_price_control_income___Third_party_revenue___real.BR">#REF!</definedName>
    <definedName name="Active___Other_price_control_income___Third_party_revenue___real.WN">#REF!</definedName>
    <definedName name="Active___Other_price_control_income___Third_party_revenue___real.WR">#REF!</definedName>
    <definedName name="Active___Other_price_control_income___Third_party_revenue___real.WWN">#REF!</definedName>
    <definedName name="Active___Other_taxable_income___Amortisation_on_grants_and_contributions___control___nominal.ADDN1">#REF!</definedName>
    <definedName name="Active___Other_taxable_income___Amortisation_on_grants_and_contributions___control___nominal.ADDN2">#REF!</definedName>
    <definedName name="Active___Other_taxable_income___Amortisation_on_grants_and_contributions___control___nominal.BR">#REF!</definedName>
    <definedName name="Active___Other_taxable_income___Amortisation_on_grants_and_contributions___control___nominal.WN">#REF!</definedName>
    <definedName name="Active___Other_taxable_income___Amortisation_on_grants_and_contributions___control___nominal.WR">#REF!</definedName>
    <definedName name="Active___Other_taxable_income___Amortisation_on_grants_and_contributions___control___nominal.WWN">#REF!</definedName>
    <definedName name="Active___Other_taxable_income___Grants_and_contributions_taxable_on_receipt___control___nominal.ADDN1">#REF!</definedName>
    <definedName name="Active___Other_taxable_income___Grants_and_contributions_taxable_on_receipt___control___nominal.ADDN2">#REF!</definedName>
    <definedName name="Active___Other_taxable_income___Grants_and_contributions_taxable_on_receipt___control___nominal.BR">#REF!</definedName>
    <definedName name="Active___Other_taxable_income___Grants_and_contributions_taxable_on_receipt___control___nominal.WN">#REF!</definedName>
    <definedName name="Active___Other_taxable_income___Grants_and_contributions_taxable_on_receipt___control___nominal.WR">#REF!</definedName>
    <definedName name="Active___Other_taxable_income___Grants_and_contributions_taxable_on_receipt___control___nominal.WWN">#REF!</definedName>
    <definedName name="Active___overdraft_interest_rate.ADDN1">#REF!</definedName>
    <definedName name="Active___overdraft_interest_rate.ADDN2">#REF!</definedName>
    <definedName name="Active___overdraft_interest_rate.BR">#REF!</definedName>
    <definedName name="Active___overdraft_interest_rate.WN">#REF!</definedName>
    <definedName name="Active___overdraft_interest_rate.WR">#REF!</definedName>
    <definedName name="Active___overdraft_interest_rate.WWN">#REF!</definedName>
    <definedName name="Active___P_L_expenditure_not_allowable_as_a_deduction_from_taxable_trading_profits___control___nominal.ADDN1">#REF!</definedName>
    <definedName name="Active___P_L_expenditure_not_allowable_as_a_deduction_from_taxable_trading_profits___control___nominal.ADDN2">#REF!</definedName>
    <definedName name="Active___P_L_expenditure_not_allowable_as_a_deduction_from_taxable_trading_profits___control___nominal.BR">#REF!</definedName>
    <definedName name="Active___P_L_expenditure_not_allowable_as_a_deduction_from_taxable_trading_profits___control___nominal.WN">#REF!</definedName>
    <definedName name="Active___P_L_expenditure_not_allowable_as_a_deduction_from_taxable_trading_profits___control___nominal.WR">#REF!</definedName>
    <definedName name="Active___P_L_expenditure_not_allowable_as_a_deduction_from_taxable_trading_profits___control___nominal.WWN">#REF!</definedName>
    <definedName name="Active___P_L_expenditure_relating_to_renewals_not_allowable_as_a_deduction_from_taxable_trading_profits___control___nominal.ADDN1">#REF!</definedName>
    <definedName name="Active___P_L_expenditure_relating_to_renewals_not_allowable_as_a_deduction_from_taxable_trading_profits___control___nominal.ADDN2">#REF!</definedName>
    <definedName name="Active___P_L_expenditure_relating_to_renewals_not_allowable_as_a_deduction_from_taxable_trading_profits___control___nominal.BR">#REF!</definedName>
    <definedName name="Active___P_L_expenditure_relating_to_renewals_not_allowable_as_a_deduction_from_taxable_trading_profits___control___nominal.WN">#REF!</definedName>
    <definedName name="Active___P_L_expenditure_relating_to_renewals_not_allowable_as_a_deduction_from_taxable_trading_profits___control___nominal.WR">#REF!</definedName>
    <definedName name="Active___P_L_expenditure_relating_to_renewals_not_allowable_as_a_deduction_from_taxable_trading_profits___control___nominal.WWN">#REF!</definedName>
    <definedName name="Active___PAYG_rate___Total_PAYG_rate.ADDN1">#REF!</definedName>
    <definedName name="Active___PAYG_rate___Total_PAYG_rate.ADDN2">#REF!</definedName>
    <definedName name="Active___PAYG_rate___Total_PAYG_rate.BR">#REF!</definedName>
    <definedName name="Active___PAYG_rate___Total_PAYG_rate.WN">#REF!</definedName>
    <definedName name="Active___PAYG_rate___Total_PAYG_rate.WR">#REF!</definedName>
    <definedName name="Active___PAYG_rate___Total_PAYG_rate.WWN">#REF!</definedName>
    <definedName name="Active___Pension_deficit_recovery____real.ADDN1">#REF!</definedName>
    <definedName name="Active___Pension_deficit_recovery____real.ADDN2">#REF!</definedName>
    <definedName name="Active___Pension_deficit_recovery____real.BR">#REF!</definedName>
    <definedName name="Active___Pension_deficit_recovery____real.WN">#REF!</definedName>
    <definedName name="Active___Pension_deficit_recovery____real.WR">#REF!</definedName>
    <definedName name="Active___Pension_deficit_recovery____real.WWN">#REF!</definedName>
    <definedName name="Active___Percentage_earnings_distributed_as_dividends">#REF!</definedName>
    <definedName name="Active___Post_financeability_adjustments_eligible_for_tax_uplift___real.ADDN1">#REF!</definedName>
    <definedName name="Active___Post_financeability_adjustments_eligible_for_tax_uplift___real.ADDN2">#REF!</definedName>
    <definedName name="Active___Post_financeability_adjustments_eligible_for_tax_uplift___real.BR">#REF!</definedName>
    <definedName name="Active___Post_financeability_adjustments_eligible_for_tax_uplift___real.WN">#REF!</definedName>
    <definedName name="Active___Post_financeability_adjustments_eligible_for_tax_uplift___real.WR">#REF!</definedName>
    <definedName name="Active___Post_financeability_adjustments_eligible_for_tax_uplift___real.WWN">#REF!</definedName>
    <definedName name="Active___Post_financeability_adjustments_not_eligible_for_tax_uplift___real.ADDN1">#REF!</definedName>
    <definedName name="Active___Post_financeability_adjustments_not_eligible_for_tax_uplift___real.ADDN2">#REF!</definedName>
    <definedName name="Active___Post_financeability_adjustments_not_eligible_for_tax_uplift___real.BR">#REF!</definedName>
    <definedName name="Active___Post_financeability_adjustments_not_eligible_for_tax_uplift___real.WN">#REF!</definedName>
    <definedName name="Active___Post_financeability_adjustments_not_eligible_for_tax_uplift___real.WR">#REF!</definedName>
    <definedName name="Active___Post_financeability_adjustments_not_eligible_for_tax_uplift___real.WWN">#REF!</definedName>
    <definedName name="Active___Pre_2020_RCV_opening_balance___real.ADDN1">#REF!</definedName>
    <definedName name="Active___Pre_2020_RCV_opening_balance___real.ADDN2">#REF!</definedName>
    <definedName name="Active___Pre_2020_RCV_opening_balance___real.BR">#REF!</definedName>
    <definedName name="Active___Pre_2020_RCV_opening_balance___real.WN">#REF!</definedName>
    <definedName name="Active___Pre_2020_RCV_opening_balance___real.WR">#REF!</definedName>
    <definedName name="Active___Pre_2020_RCV_opening_balance___real.WWN">#REF!</definedName>
    <definedName name="Active___Pre_2025_RCV_Run_off_rate.ADDN1">#REF!</definedName>
    <definedName name="Active___Pre_2025_RCV_Run_off_rate.ADDN2">#REF!</definedName>
    <definedName name="Active___Pre_2025_RCV_Run_off_rate.BR">#REF!</definedName>
    <definedName name="Active___Pre_2025_RCV_Run_off_rate.WN">#REF!</definedName>
    <definedName name="Active___Pre_2025_RCV_Run_off_rate.WR">#REF!</definedName>
    <definedName name="Active___Pre_2025_RCV_Run_off_rate.WWN">#REF!</definedName>
    <definedName name="Active___Price_control_income___third_party_services___Rechargeable_works___real.ADDN1">#REF!</definedName>
    <definedName name="Active___Price_control_income___third_party_services___Rechargeable_works___real.ADDN2">#REF!</definedName>
    <definedName name="Active___Price_control_income___third_party_services___Rechargeable_works___real.BR">#REF!</definedName>
    <definedName name="Active___Price_control_income___third_party_services___Rechargeable_works___real.WN">#REF!</definedName>
    <definedName name="Active___Price_control_income___third_party_services___Rechargeable_works___real.WR">#REF!</definedName>
    <definedName name="Active___Price_control_income___third_party_services___Rechargeable_works___real.WWN">#REF!</definedName>
    <definedName name="Active___Prior_period_company_residential_apportionment">#REF!</definedName>
    <definedName name="Active___Proportion_of_capitalised_revenue_expenditure__infra___non_infra_.ADDN1">#REF!</definedName>
    <definedName name="Active___Proportion_of_capitalised_revenue_expenditure__infra___non_infra_.ADDN2">#REF!</definedName>
    <definedName name="Active___Proportion_of_capitalised_revenue_expenditure__infra___non_infra_.BR">#REF!</definedName>
    <definedName name="Active___Proportion_of_capitalised_revenue_expenditure__infra___non_infra_.WN">#REF!</definedName>
    <definedName name="Active___Proportion_of_capitalised_revenue_expenditure__infra___non_infra_.WR">#REF!</definedName>
    <definedName name="Active___Proportion_of_capitalised_revenue_expenditure__infra___non_infra_.WWN">#REF!</definedName>
    <definedName name="Active___proportion_of_new_capital_expenditure_qualifying_for_a_full_deduction.ADDN1">#REF!</definedName>
    <definedName name="Active___proportion_of_new_capital_expenditure_qualifying_for_a_full_deduction.ADDN2">#REF!</definedName>
    <definedName name="Active___proportion_of_new_capital_expenditure_qualifying_for_a_full_deduction.BR">#REF!</definedName>
    <definedName name="Active___proportion_of_new_capital_expenditure_qualifying_for_a_full_deduction.WN">#REF!</definedName>
    <definedName name="Active___proportion_of_new_capital_expenditure_qualifying_for_a_full_deduction.WR">#REF!</definedName>
    <definedName name="Active___proportion_of_new_capital_expenditure_qualifying_for_a_full_deduction.WWN">#REF!</definedName>
    <definedName name="Active___Proportion_of_new_capital_expenditure_qualifying_for_high_level_deduction_main_rate_pool.ADDN1">#REF!</definedName>
    <definedName name="Active___Proportion_of_new_capital_expenditure_qualifying_for_high_level_deduction_main_rate_pool.ADDN2">#REF!</definedName>
    <definedName name="Active___Proportion_of_new_capital_expenditure_qualifying_for_high_level_deduction_main_rate_pool.BR">#REF!</definedName>
    <definedName name="Active___Proportion_of_new_capital_expenditure_qualifying_for_high_level_deduction_main_rate_pool.WN">#REF!</definedName>
    <definedName name="Active___Proportion_of_new_capital_expenditure_qualifying_for_high_level_deduction_main_rate_pool.WR">#REF!</definedName>
    <definedName name="Active___Proportion_of_new_capital_expenditure_qualifying_for_high_level_deduction_main_rate_pool.WWN">#REF!</definedName>
    <definedName name="Active___Proportion_of_new_capital_expenditure_qualifying_for_high_level_deduction_special_rate_pool.ADDN1">#REF!</definedName>
    <definedName name="Active___Proportion_of_new_capital_expenditure_qualifying_for_high_level_deduction_special_rate_pool.ADDN2">#REF!</definedName>
    <definedName name="Active___Proportion_of_new_capital_expenditure_qualifying_for_high_level_deduction_special_rate_pool.BR">#REF!</definedName>
    <definedName name="Active___Proportion_of_new_capital_expenditure_qualifying_for_high_level_deduction_special_rate_pool.WN">#REF!</definedName>
    <definedName name="Active___Proportion_of_new_capital_expenditure_qualifying_for_high_level_deduction_special_rate_pool.WR">#REF!</definedName>
    <definedName name="Active___Proportion_of_new_capital_expenditure_qualifying_for_high_level_deduction_special_rate_pool.WWN">#REF!</definedName>
    <definedName name="Active___Proportion_of_new_capital_expenditure_qualifying_for_high_level_deduction_structures_and_buildings_rate_pool.ADDN1">#REF!</definedName>
    <definedName name="Active___Proportion_of_new_capital_expenditure_qualifying_for_high_level_deduction_structures_and_buildings_rate_pool.ADDN2">#REF!</definedName>
    <definedName name="Active___Proportion_of_new_capital_expenditure_qualifying_for_high_level_deduction_structures_and_buildings_rate_pool.BR">#REF!</definedName>
    <definedName name="Active___Proportion_of_new_capital_expenditure_qualifying_for_high_level_deduction_structures_and_buildings_rate_pool.WN">#REF!</definedName>
    <definedName name="Active___Proportion_of_new_capital_expenditure_qualifying_for_high_level_deduction_structures_and_buildings_rate_pool.WR">#REF!</definedName>
    <definedName name="Active___Proportion_of_new_capital_expenditure_qualifying_for_high_level_deduction_structures_and_buildings_rate_pool.WWN">#REF!</definedName>
    <definedName name="Active___Proportion_of_RPI_linked_debt">#REF!</definedName>
    <definedName name="Active___proportion_of_taxable_profits_available_for_tax_loss_utilisation">#REF!</definedName>
    <definedName name="Active___QAA_reward__penalty____real.ADDN1">#REF!</definedName>
    <definedName name="Active___QAA_reward__penalty____real.ADDN2">#REF!</definedName>
    <definedName name="Active___QAA_reward__penalty____real.BR">#REF!</definedName>
    <definedName name="Active___QAA_reward__penalty____real.WN">#REF!</definedName>
    <definedName name="Active___QAA_reward__penalty____real.WR">#REF!</definedName>
    <definedName name="Active___QAA_reward__penalty____real.WWN">#REF!</definedName>
    <definedName name="Active___real_dividend_growth">#REF!</definedName>
    <definedName name="Active___Reprofiling_revenue___real.ADDN1">#REF!</definedName>
    <definedName name="Active___Reprofiling_revenue___real.ADDN2">#REF!</definedName>
    <definedName name="Active___Reprofiling_revenue___real.BR">#REF!</definedName>
    <definedName name="Active___Reprofiling_revenue___real.WN">#REF!</definedName>
    <definedName name="Active___Reprofiling_revenue___real.WR">#REF!</definedName>
    <definedName name="Active___Reprofiling_revenue___real.WWN">#REF!</definedName>
    <definedName name="Active___Residential_net_margin_for_company">#REF!</definedName>
    <definedName name="Active___Residential_Retail_allowed_depreciation__post_efficiency_challenge_and_adjustments____real">#REF!</definedName>
    <definedName name="Active___Residential_retail_costs__opex_plus_depn__exc_3rd_party_services____measured___Wastewater_only___nominal">#REF!</definedName>
    <definedName name="Active___Residential_retail_costs__opex_plus_depn__exc_3rd_party_services____measured___Water_only___nominal">#REF!</definedName>
    <definedName name="Active___Residential_retail_costs__opex_plus_depn__exc_3rd_party_services____unmeasured___Wastewater_only___nominal">#REF!</definedName>
    <definedName name="Active___Residential_retail_costs__opex_plus_depn__exc_3rd_party_services____unmeasured___Water_only___nominal">#REF!</definedName>
    <definedName name="Active___Residential_retail_revenue_adjustment___real">#REF!</definedName>
    <definedName name="Active___Retail___Corporation_tax_creditor_b_f___nominal">#REF!</definedName>
    <definedName name="Active___Retail___Retail_creditor_months__Payment_terms___Business_retail_pays_wholesaler_in_arrears__advance_">#REF!</definedName>
    <definedName name="Active___Retail___Retail_creditor_months__Payment_terms___Residential_retail_pays_wholesaler_in_arrears__advance_">#REF!</definedName>
    <definedName name="Active___Retirement_benefit_asset____liability__balance___Business___nominal">#REF!</definedName>
    <definedName name="Active___Retirement_benefit_asset____liability__balance___Residential___nominal">#REF!</definedName>
    <definedName name="Active___Run_off_rate_for_Post_2025_RCV.ADDN1">#REF!</definedName>
    <definedName name="Active___Run_off_rate_for_Post_2025_RCV.ADDN2">#REF!</definedName>
    <definedName name="Active___Run_off_rate_for_Post_2025_RCV.BR">#REF!</definedName>
    <definedName name="Active___Run_off_rate_for_Post_2025_RCV.WN">#REF!</definedName>
    <definedName name="Active___Run_off_rate_for_Post_2025_RCV.WR">#REF!</definedName>
    <definedName name="Active___Run_off_rate_for_Post_2025_RCV.WWN">#REF!</definedName>
    <definedName name="Active___Statutory_Corporation_tax_rate">#REF!</definedName>
    <definedName name="Active___Tariff_Band___Forecast_allocated_wholesale_charge___nominal.1">#REF!</definedName>
    <definedName name="Active___Tariff_Band___Forecast_allocated_wholesale_charge___nominal.2">#REF!</definedName>
    <definedName name="Active___Tariff_Band___Forecast_allocated_wholesale_charge___nominal.3">#REF!</definedName>
    <definedName name="Active___tariff_band___net_margin_percentage.1">#REF!</definedName>
    <definedName name="Active___tariff_band___net_margin_percentage.2">#REF!</definedName>
    <definedName name="Active___tariff_band___net_margin_percentage.3">#REF!</definedName>
    <definedName name="Active___Tariff_Band___Number_of_customers___Tariff_Band.1">#REF!</definedName>
    <definedName name="Active___Tariff_Band___Number_of_customers___Tariff_Band.2">#REF!</definedName>
    <definedName name="Active___Tariff_Band___Number_of_customers___Tariff_Band.3">#REF!</definedName>
    <definedName name="Active___tax_cashflow_initial_balance___wholesale___nominal.ADDN1">#REF!</definedName>
    <definedName name="Active___tax_cashflow_initial_balance___wholesale___nominal.ADDN2">#REF!</definedName>
    <definedName name="Active___tax_cashflow_initial_balance___wholesale___nominal.BR">#REF!</definedName>
    <definedName name="Active___tax_cashflow_initial_balance___wholesale___nominal.WN">#REF!</definedName>
    <definedName name="Active___tax_cashflow_initial_balance___wholesale___nominal.WR">#REF!</definedName>
    <definedName name="Active___tax_cashflow_initial_balance___wholesale___nominal.WWN">#REF!</definedName>
    <definedName name="Active___Tax_loss_allowance___nominal">#REF!</definedName>
    <definedName name="Active___Tonnes_of_dry_solid___BR">#REF!</definedName>
    <definedName name="Active___Total_Additional_control_customers_WN">#REF!</definedName>
    <definedName name="Active___Total_Additional_control_customers_WR">#REF!</definedName>
    <definedName name="Active___Total_direct_procurement_from_customers___infrastructure_cost____control___real.ADDN1">#REF!</definedName>
    <definedName name="Active___Total_direct_procurement_from_customers___infrastructure_cost____control___real.ADDN2">#REF!</definedName>
    <definedName name="Active___Total_direct_procurement_from_customers___infrastructure_cost____control___real.BR">#REF!</definedName>
    <definedName name="Active___Total_direct_procurement_from_customers___infrastructure_cost____control___real.WN">#REF!</definedName>
    <definedName name="Active___Total_direct_procurement_from_customers___infrastructure_cost____control___real.WR">#REF!</definedName>
    <definedName name="Active___Total_direct_procurement_from_customers___infrastructure_cost____control___real.WWN">#REF!</definedName>
    <definedName name="Active___Total_direct_procurement_from_customers___infrastructure_cost_1___real.ADDN1">#REF!</definedName>
    <definedName name="Active___Total_direct_procurement_from_customers___infrastructure_cost_1___real.ADDN2">#REF!</definedName>
    <definedName name="Active___Total_direct_procurement_from_customers___infrastructure_cost_1___real.BR">#REF!</definedName>
    <definedName name="Active___Total_direct_procurement_from_customers___infrastructure_cost_1___real.WN">#REF!</definedName>
    <definedName name="Active___Total_direct_procurement_from_customers___infrastructure_cost_1___real.WR">#REF!</definedName>
    <definedName name="Active___Total_direct_procurement_from_customers___infrastructure_cost_1___real.WWN">#REF!</definedName>
    <definedName name="Active___Total_direct_procurement_from_customers___infrastructure_cost_2___real.ADDN1">#REF!</definedName>
    <definedName name="Active___Total_direct_procurement_from_customers___infrastructure_cost_2___real.ADDN2">#REF!</definedName>
    <definedName name="Active___Total_direct_procurement_from_customers___infrastructure_cost_2___real.BR">#REF!</definedName>
    <definedName name="Active___Total_direct_procurement_from_customers___infrastructure_cost_2___real.WN">#REF!</definedName>
    <definedName name="Active___Total_direct_procurement_from_customers___infrastructure_cost_2___real.WR">#REF!</definedName>
    <definedName name="Active___Total_direct_procurement_from_customers___infrastructure_cost_2___real.WWN">#REF!</definedName>
    <definedName name="Active___Total_direct_procurement_from_customers___infrastructure_cost_3___real.ADDN1">#REF!</definedName>
    <definedName name="Active___Total_direct_procurement_from_customers___infrastructure_cost_3___real.ADDN2">#REF!</definedName>
    <definedName name="Active___Total_direct_procurement_from_customers___infrastructure_cost_3___real.BR">#REF!</definedName>
    <definedName name="Active___Total_direct_procurement_from_customers___infrastructure_cost_3___real.WN">#REF!</definedName>
    <definedName name="Active___Total_direct_procurement_from_customers___infrastructure_cost_3___real.WR">#REF!</definedName>
    <definedName name="Active___Total_direct_procurement_from_customers___infrastructure_cost_3___real.WWN">#REF!</definedName>
    <definedName name="Active___Total_direct_procurement_from_customers___infrastructure_cost_4___real.ADDN1">#REF!</definedName>
    <definedName name="Active___Total_direct_procurement_from_customers___infrastructure_cost_4___real.ADDN2">#REF!</definedName>
    <definedName name="Active___Total_direct_procurement_from_customers___infrastructure_cost_4___real.BR">#REF!</definedName>
    <definedName name="Active___Total_direct_procurement_from_customers___infrastructure_cost_4___real.WN">#REF!</definedName>
    <definedName name="Active___Total_direct_procurement_from_customers___infrastructure_cost_4___real.WR">#REF!</definedName>
    <definedName name="Active___Total_direct_procurement_from_customers___infrastructure_cost_4___real.WWN">#REF!</definedName>
    <definedName name="Active___Total_direct_procurement_from_customers___infrastructure_cost_5___real.ADDN1">#REF!</definedName>
    <definedName name="Active___Total_direct_procurement_from_customers___infrastructure_cost_5___real.ADDN2">#REF!</definedName>
    <definedName name="Active___Total_direct_procurement_from_customers___infrastructure_cost_5___real.BR">#REF!</definedName>
    <definedName name="Active___Total_direct_procurement_from_customers___infrastructure_cost_5___real.WN">#REF!</definedName>
    <definedName name="Active___Total_direct_procurement_from_customers___infrastructure_cost_5___real.WR">#REF!</definedName>
    <definedName name="Active___Total_direct_procurement_from_customers___infrastructure_cost_5___real.WWN">#REF!</definedName>
    <definedName name="Active___Total_direct_procurement_from_customers___infrastructure_cost_6___real.ADDN1">#REF!</definedName>
    <definedName name="Active___Total_direct_procurement_from_customers___infrastructure_cost_6___real.ADDN2">#REF!</definedName>
    <definedName name="Active___Total_direct_procurement_from_customers___infrastructure_cost_6___real.BR">#REF!</definedName>
    <definedName name="Active___Total_direct_procurement_from_customers___infrastructure_cost_6___real.WN">#REF!</definedName>
    <definedName name="Active___Total_direct_procurement_from_customers___infrastructure_cost_6___real.WR">#REF!</definedName>
    <definedName name="Active___Total_direct_procurement_from_customers___infrastructure_cost_6___real.WWN">#REF!</definedName>
    <definedName name="Active___Total_gross_operational_expenditure___including_cost_sharing___real.ADDN1">#REF!</definedName>
    <definedName name="Active___Total_gross_operational_expenditure___including_cost_sharing___real.ADDN2">#REF!</definedName>
    <definedName name="Active___Total_gross_operational_expenditure___including_cost_sharing___real.BR">#REF!</definedName>
    <definedName name="Active___Total_gross_operational_expenditure___including_cost_sharing___real.WN">#REF!</definedName>
    <definedName name="Active___Total_gross_operational_expenditure___including_cost_sharing___real.WR">#REF!</definedName>
    <definedName name="Active___Total_gross_operational_expenditure___including_cost_sharing___real.WWN">#REF!</definedName>
    <definedName name="Active___Total_other_price_control_income___real.ADDN1">#REF!</definedName>
    <definedName name="Active___Total_other_price_control_income___real.ADDN2">#REF!</definedName>
    <definedName name="Active___Total_other_price_control_income___real.BR">#REF!</definedName>
    <definedName name="Active___Total_other_price_control_income___real.WN">#REF!</definedName>
    <definedName name="Active___Total_other_price_control_income___real.WR">#REF!</definedName>
    <definedName name="Active___Total_other_price_control_income___real.WWN">#REF!</definedName>
    <definedName name="Active___Trade_and_other_payables___Retail_other_payables___nominal">#REF!</definedName>
    <definedName name="Active___Trade_and_other_payables___Retail_trade_payables___nominal">#REF!</definedName>
    <definedName name="Active___Trade_and_other_payables___Wholesale_creditors___residential_retail___nominal">#REF!</definedName>
    <definedName name="Active___Unmeasured_charge___business.ADDN1">#REF!</definedName>
    <definedName name="Active___Unmeasured_charge___business.ADDN2">#REF!</definedName>
    <definedName name="Active___Unmeasured_charge___business.BR">#REF!</definedName>
    <definedName name="Active___Unmeasured_charge___business.WN">#REF!</definedName>
    <definedName name="Active___Unmeasured_charge___business.WR">#REF!</definedName>
    <definedName name="Active___Unmeasured_charge___business.WWN">#REF!</definedName>
    <definedName name="Active___Unmeasured_charge___residential.ADDN1">#REF!</definedName>
    <definedName name="Active___Unmeasured_charge___residential.ADDN2">#REF!</definedName>
    <definedName name="Active___Unmeasured_charge___residential.BR">#REF!</definedName>
    <definedName name="Active___Unmeasured_charge___residential.WN">#REF!</definedName>
    <definedName name="Active___Unmeasured_charge___residential.WR">#REF!</definedName>
    <definedName name="Active___Unmeasured_charge___residential.WWN">#REF!</definedName>
    <definedName name="Active___Water_efficiency_funding___real.ADDN1">#REF!</definedName>
    <definedName name="Active___Water_efficiency_funding___real.ADDN2">#REF!</definedName>
    <definedName name="Active___Water_efficiency_funding___real.BR">#REF!</definedName>
    <definedName name="Active___Water_efficiency_funding___real.WN">#REF!</definedName>
    <definedName name="Active___Water_efficiency_funding___real.WR">#REF!</definedName>
    <definedName name="Active___Water_efficiency_funding___real.WWN">#REF!</definedName>
    <definedName name="Active___Wholesale___Trade_creditor_days___control.ADDN1">#REF!</definedName>
    <definedName name="Active___Wholesale___Trade_creditor_days___control.ADDN2">#REF!</definedName>
    <definedName name="Active___Wholesale___Trade_creditor_days___control.BR">#REF!</definedName>
    <definedName name="Active___Wholesale___Trade_creditor_days___control.WN">#REF!</definedName>
    <definedName name="Active___Wholesale___Trade_creditor_days___control.WR">#REF!</definedName>
    <definedName name="Active___Wholesale___Trade_creditor_days___control.WWN">#REF!</definedName>
    <definedName name="Active___Wholesale_and_retail_line_item_split___actual_company_structure___Retained_profits___residential_retail___nominal">#REF!</definedName>
    <definedName name="Active___Wholesale_and_retail_line_item_split___Capex_creditor___business_retail___nominal">#REF!</definedName>
    <definedName name="Active___Wholesale_and_retail_line_item_split___capex_creditors___residential_retail___nominal">#REF!</definedName>
    <definedName name="Active___Wholesale_DB_pension_cash_excess_over_charge___control___real.ADDN1">#REF!</definedName>
    <definedName name="Active___Wholesale_DB_pension_cash_excess_over_charge___control___real.ADDN2">#REF!</definedName>
    <definedName name="Active___Wholesale_DB_pension_cash_excess_over_charge___control___real.BR">#REF!</definedName>
    <definedName name="Active___Wholesale_DB_pension_cash_excess_over_charge___control___real.WN">#REF!</definedName>
    <definedName name="Active___Wholesale_DB_pension_cash_excess_over_charge___control___real.WR">#REF!</definedName>
    <definedName name="Active___Wholesale_DB_pension_cash_excess_over_charge___control___real.WWN">#REF!</definedName>
    <definedName name="Active___Wholesale_fixed_asset_life__post_override____control.ADDN1">#REF!</definedName>
    <definedName name="Active___Wholesale_fixed_asset_life__post_override____control.ADDN2">#REF!</definedName>
    <definedName name="Active___Wholesale_fixed_asset_life__post_override____control.BR">#REF!</definedName>
    <definedName name="Active___Wholesale_fixed_asset_life__post_override____control.WN">#REF!</definedName>
    <definedName name="Active___Wholesale_fixed_asset_life__post_override____control.WR">#REF!</definedName>
    <definedName name="Active___Wholesale_fixed_asset_life__post_override____control.WWN">#REF!</definedName>
    <definedName name="Active___Wholesale_WACC___notional___Cost_of_debt___nominal.ADDN1">#REF!</definedName>
    <definedName name="Active___Wholesale_WACC___notional___Cost_of_debt___nominal.ADDN2">#REF!</definedName>
    <definedName name="Active___Wholesale_WACC___notional___Cost_of_debt___nominal.BR">#REF!</definedName>
    <definedName name="Active___Wholesale_WACC___notional___Cost_of_debt___nominal.WN">#REF!</definedName>
    <definedName name="Active___Wholesale_WACC___notional___Cost_of_debt___nominal.WR">#REF!</definedName>
    <definedName name="Active___Wholesale_WACC___notional___Cost_of_debt___nominal.WWN">#REF!</definedName>
    <definedName name="Active___Wholesale_WACC___notional___Equity___nominal.ADDN1">#REF!</definedName>
    <definedName name="Active___Wholesale_WACC___notional___Equity___nominal.ADDN2">#REF!</definedName>
    <definedName name="Active___Wholesale_WACC___notional___Equity___nominal.BR">#REF!</definedName>
    <definedName name="Active___Wholesale_WACC___notional___Equity___nominal.WN">#REF!</definedName>
    <definedName name="Active___Wholesale_WACC___notional___Equity___nominal.WR">#REF!</definedName>
    <definedName name="Active___Wholesale_WACC___notional___Equity___nominal.WWN">#REF!</definedName>
    <definedName name="Active___Wholesale_WACC___notional___Gearing___nominal.ADDN1">#REF!</definedName>
    <definedName name="Active___Wholesale_WACC___notional___Gearing___nominal.ADDN2">#REF!</definedName>
    <definedName name="Active___Wholesale_WACC___notional___Gearing___nominal.BR">#REF!</definedName>
    <definedName name="Active___Wholesale_WACC___notional___Gearing___nominal.WN">#REF!</definedName>
    <definedName name="Active___Wholesale_WACC___notional___Gearing___nominal.WR">#REF!</definedName>
    <definedName name="Active___Wholesale_WACC___notional___Gearing___nominal.WWN">#REF!</definedName>
    <definedName name="Active___Year_on_year___change___CPI_H___Financial_year_average_indices_year_on_year__">#REF!</definedName>
    <definedName name="Active__RPI_CPIH_wedge_for_RPI_ILD_indexation_rate">#REF!</definedName>
    <definedName name="Acts2005">#REF!</definedName>
    <definedName name="Actual_opening_Fixed_rate_debt___wholesale___nominal">#REF!</definedName>
    <definedName name="Actual_opening_index_linked_debt___wholesale___nominal">#REF!</definedName>
    <definedName name="Actuals">#REF!</definedName>
    <definedName name="Actuals_Old">#REF!</definedName>
    <definedName name="Actuals9293Prices">#REF!</definedName>
    <definedName name="Actuals9798">#REF!</definedName>
    <definedName name="adbr" localSheetId="4" hidden="1">{"CHARGE",#N/A,FALSE,"401C11"}</definedName>
    <definedName name="adbr" hidden="1">{"CHARGE",#N/A,FALSE,"401C11"}</definedName>
    <definedName name="Additional_control_1___Allowed_Revenues___real">#REF!</definedName>
    <definedName name="Additional_control_1___K___periodic">#REF!</definedName>
    <definedName name="Additional_control_1_allowed_revenue_build_up___check">#REF!</definedName>
    <definedName name="Additional_control_1_allowed_revenue_build_up___check_overall">#REF!</definedName>
    <definedName name="Additional_control_2___Allowed_Revenues___real">#REF!</definedName>
    <definedName name="Additional_control_2___K___periodic">#REF!</definedName>
    <definedName name="Additional_control_2_allowed_revenue_build_up___check">#REF!</definedName>
    <definedName name="Additional_control_2_allowed_revenue_build_up___check_overall">#REF!</definedName>
    <definedName name="Additional_WoC_Modelled">#REF!</definedName>
    <definedName name="Additions_to_capital_allowance___main_rate_pool___new_capital_expenditure___nominal.ADDN1">#REF!</definedName>
    <definedName name="Additions_to_capital_allowance___main_rate_pool___new_capital_expenditure___nominal.ADDN2">#REF!</definedName>
    <definedName name="Additions_to_capital_allowance___main_rate_pool___new_capital_expenditure___nominal.BR">#REF!</definedName>
    <definedName name="Additions_to_capital_allowance___main_rate_pool___new_capital_expenditure___nominal.WN">#REF!</definedName>
    <definedName name="Additions_to_capital_allowance___main_rate_pool___new_capital_expenditure___nominal.WR">#REF!</definedName>
    <definedName name="Additions_to_capital_allowance___main_rate_pool___new_capital_expenditure___nominal.WWN">#REF!</definedName>
    <definedName name="Additions_to_capital_allowance___special_rate_pool___new_capital_expenditure____nominal.ADDN1">#REF!</definedName>
    <definedName name="Additions_to_capital_allowance___special_rate_pool___new_capital_expenditure____nominal.ADDN2">#REF!</definedName>
    <definedName name="Additions_to_capital_allowance___special_rate_pool___new_capital_expenditure____nominal.BR">#REF!</definedName>
    <definedName name="Additions_to_capital_allowance___special_rate_pool___new_capital_expenditure____nominal.WN">#REF!</definedName>
    <definedName name="Additions_to_capital_allowance___special_rate_pool___new_capital_expenditure____nominal.WR">#REF!</definedName>
    <definedName name="Additions_to_capital_allowance___special_rate_pool___new_capital_expenditure____nominal.WWN">#REF!</definedName>
    <definedName name="Additions_to_capital_allowance___structures_and_buildings_pool___new_capital_expenditure___nominal.ADDN1">#REF!</definedName>
    <definedName name="Additions_to_capital_allowance___structures_and_buildings_pool___new_capital_expenditure___nominal.ADDN2">#REF!</definedName>
    <definedName name="Additions_to_capital_allowance___structures_and_buildings_pool___new_capital_expenditure___nominal.BR">#REF!</definedName>
    <definedName name="Additions_to_capital_allowance___structures_and_buildings_pool___new_capital_expenditure___nominal.WN">#REF!</definedName>
    <definedName name="Additions_to_capital_allowance___structures_and_buildings_pool___new_capital_expenditure___nominal.WR">#REF!</definedName>
    <definedName name="Additions_to_capital_allowance___structures_and_buildings_pool___new_capital_expenditure___nominal.WWN">#REF!</definedName>
    <definedName name="Addn_average_bill___5yr_average___nominal">#REF!</definedName>
    <definedName name="Addn_average_bill___5yr_average___real">#REF!</definedName>
    <definedName name="Addn_average_bill___WoC___nominal">#REF!</definedName>
    <definedName name="Addn_average_bill___WoC___real">#REF!</definedName>
    <definedName name="Addn_average_bill_growth___nominal">#REF!</definedName>
    <definedName name="Addn_average_bill_growth___real">#REF!</definedName>
    <definedName name="AddRWD">#REF!</definedName>
    <definedName name="AddRWD2">#REF!</definedName>
    <definedName name="AddRWDI">#REF!</definedName>
    <definedName name="AddSC">#REF!</definedName>
    <definedName name="AddSC2">#REF!</definedName>
    <definedName name="AddSCI">#REF!</definedName>
    <definedName name="AddSLD">#REF!</definedName>
    <definedName name="AddSLD2">#REF!</definedName>
    <definedName name="AddSLDI">#REF!</definedName>
    <definedName name="AddSLT">#REF!</definedName>
    <definedName name="AddSLT2">#REF!</definedName>
    <definedName name="AddSLTI">#REF!</definedName>
    <definedName name="AddST">#REF!</definedName>
    <definedName name="AddST2">#REF!</definedName>
    <definedName name="AddSTI">#REF!</definedName>
    <definedName name="AddTWD">#REF!</definedName>
    <definedName name="AddTWI">#REF!</definedName>
    <definedName name="AddWR">#REF!</definedName>
    <definedName name="AddWR2">#REF!</definedName>
    <definedName name="AddWRI">#REF!</definedName>
    <definedName name="AddWT">#REF!</definedName>
    <definedName name="AddWT2">#REF!</definedName>
    <definedName name="AddWTD2">#REF!</definedName>
    <definedName name="AddWTI">#REF!</definedName>
    <definedName name="Adjusted_cash_interest_cover_ratio____control__Alternative_.ADDN1">#REF!</definedName>
    <definedName name="Adjusted_cash_interest_cover_ratio____control__Alternative_.ADDN2">#REF!</definedName>
    <definedName name="Adjusted_cash_interest_cover_ratio____control__Alternative_.BR">#REF!</definedName>
    <definedName name="Adjusted_cash_interest_cover_ratio____control__Alternative_.WN">#REF!</definedName>
    <definedName name="Adjusted_cash_interest_cover_ratio____control__Alternative_.WR">#REF!</definedName>
    <definedName name="Adjusted_cash_interest_cover_ratio____control__Alternative_.WWN">#REF!</definedName>
    <definedName name="Adjusted_cash_interest_cover_ratio___Post_Fin_adj___Appointee__Alternative_">#REF!</definedName>
    <definedName name="Adjusted_cash_interest_cover_ratio__Alternative____Appointee">#REF!</definedName>
    <definedName name="Adjusted_cash_interest_cover_ratio__Alternative____weighted_average___Appointee">#REF!</definedName>
    <definedName name="Adjusted_cash_interest_cover_ratio__Ofwat____Appointee">#REF!</definedName>
    <definedName name="Adjusted_cash_interest_cover_ratio__Ofwat____control.ADDN1">#REF!</definedName>
    <definedName name="Adjusted_cash_interest_cover_ratio__Ofwat____control.ADDN2">#REF!</definedName>
    <definedName name="Adjusted_cash_interest_cover_ratio__Ofwat____control.BR">#REF!</definedName>
    <definedName name="Adjusted_cash_interest_cover_ratio__Ofwat____control.WN">#REF!</definedName>
    <definedName name="Adjusted_cash_interest_cover_ratio__Ofwat____control.WR">#REF!</definedName>
    <definedName name="Adjusted_cash_interest_cover_ratio__Ofwat____control.WWN">#REF!</definedName>
    <definedName name="Adjusted_cash_interest_cover_ratio__Ofwat____Post_Fin_adj___Appointee">#REF!</definedName>
    <definedName name="Adjusted_cash_interest_cover_ratio__Ofwat____weighted_average___Appointee">#REF!</definedName>
    <definedName name="Adjusted_opening_fixed_rate_debt___nominal.ADDN1">#REF!</definedName>
    <definedName name="Adjusted_opening_fixed_rate_debt___nominal.ADDN2">#REF!</definedName>
    <definedName name="Adjusted_opening_fixed_rate_debt___nominal.BR">#REF!</definedName>
    <definedName name="Adjusted_opening_fixed_rate_debt___nominal.WN">#REF!</definedName>
    <definedName name="Adjusted_opening_fixed_rate_debt___nominal.WR">#REF!</definedName>
    <definedName name="Adjusted_opening_fixed_rate_debt___nominal.WWN">#REF!</definedName>
    <definedName name="Adjusted_opening_ILD___nominal.ADDN1">#REF!</definedName>
    <definedName name="Adjusted_opening_ILD___nominal.ADDN2">#REF!</definedName>
    <definedName name="Adjusted_opening_ILD___nominal.BR">#REF!</definedName>
    <definedName name="Adjusted_opening_ILD___nominal.WN">#REF!</definedName>
    <definedName name="Adjusted_opening_ILD___nominal.WR">#REF!</definedName>
    <definedName name="Adjusted_opening_ILD___nominal.WWN">#REF!</definedName>
    <definedName name="Adjusted_taxable_profit__loss__wholesale_available_for_tax_loss_utilisation">#REF!</definedName>
    <definedName name="Adjusted_taxable_profit__loss__wholesale_available_for_tax_loss_utilisation___post_financeability___nominal">#REF!</definedName>
    <definedName name="Adjustment_factor_for_dual_service_bills___bill_module">#REF!</definedName>
    <definedName name="Adjustment_factor_for_single_service_bills___bill_module">#REF!</definedName>
    <definedName name="Adjustment_for_mid_year_cashflow_in_discounting_years">#REF!</definedName>
    <definedName name="Adjustment_for_pension_contributions___nominal.ADDN1">#REF!</definedName>
    <definedName name="Adjustment_for_pension_contributions___nominal.ADDN2">#REF!</definedName>
    <definedName name="Adjustment_for_pension_contributions___nominal.BR">#REF!</definedName>
    <definedName name="Adjustment_for_pension_contributions___nominal.WN">#REF!</definedName>
    <definedName name="Adjustment_for_pension_contributions___nominal.WR">#REF!</definedName>
    <definedName name="Adjustment_for_pension_contributions___nominal.WWN">#REF!</definedName>
    <definedName name="Adjustment_for_pension_contributions___wholesale___nominal">#REF!</definedName>
    <definedName name="Adjustment_to_net_debt_for_post_financeability_adjustments___nominal">#REF!</definedName>
    <definedName name="Adjustment_to_opening_fixed_rate_debt___nominal.ADDN1">#REF!</definedName>
    <definedName name="Adjustment_to_opening_fixed_rate_debt___nominal.ADDN2">#REF!</definedName>
    <definedName name="Adjustment_to_opening_fixed_rate_debt___nominal.BR">#REF!</definedName>
    <definedName name="Adjustment_to_opening_fixed_rate_debt___nominal.WN">#REF!</definedName>
    <definedName name="Adjustment_to_opening_fixed_rate_debt___nominal.WR">#REF!</definedName>
    <definedName name="Adjustment_to_opening_fixed_rate_debt___nominal.WWN">#REF!</definedName>
    <definedName name="Adjustment_to_remove_post_financeability_tax_uplift_double_count___real.ADDN1">#REF!</definedName>
    <definedName name="Adjustment_to_remove_post_financeability_tax_uplift_double_count___real.ADDN2">#REF!</definedName>
    <definedName name="Adjustment_to_remove_post_financeability_tax_uplift_double_count___real.BR">#REF!</definedName>
    <definedName name="Adjustment_to_remove_post_financeability_tax_uplift_double_count___real.WN">#REF!</definedName>
    <definedName name="Adjustment_to_remove_post_financeability_tax_uplift_double_count___real.WR">#REF!</definedName>
    <definedName name="Adjustment_to_remove_post_financeability_tax_uplift_double_count___real.WWN">#REF!</definedName>
    <definedName name="Adjustment_to_taxable_profit_loss_due_to_post_financeability_revenues___nominal.ADDN1">#REF!</definedName>
    <definedName name="Adjustment_to_taxable_profit_loss_due_to_post_financeability_revenues___nominal.ADDN2">#REF!</definedName>
    <definedName name="Adjustment_to_taxable_profit_loss_due_to_post_financeability_revenues___nominal.BR">#REF!</definedName>
    <definedName name="Adjustment_to_taxable_profit_loss_due_to_post_financeability_revenues___nominal.WN">#REF!</definedName>
    <definedName name="Adjustment_to_taxable_profit_loss_due_to_post_financeability_revenues___nominal.WR">#REF!</definedName>
    <definedName name="Adjustment_to_taxable_profit_loss_due_to_post_financeability_revenues___nominal.WWN">#REF!</definedName>
    <definedName name="Adjustment_to_taxable_profit_loss_due_to_post_financeability_revenues___wholesale___nominal">#REF!</definedName>
    <definedName name="Adjustment_to_Wholesale_revenue_requirement___nominal.ADDN1">#REF!</definedName>
    <definedName name="Adjustment_to_Wholesale_revenue_requirement___nominal.ADDN2">#REF!</definedName>
    <definedName name="Adjustment_to_Wholesale_revenue_requirement___nominal.BR">#REF!</definedName>
    <definedName name="Adjustment_to_Wholesale_revenue_requirement___nominal.WN">#REF!</definedName>
    <definedName name="Adjustment_to_Wholesale_revenue_requirement___nominal.WR">#REF!</definedName>
    <definedName name="Adjustment_to_Wholesale_revenue_requirement___nominal.WWN">#REF!</definedName>
    <definedName name="Adjustment_to_Wholesale_revenue_requirement___real___ADDN1">#REF!</definedName>
    <definedName name="Adjustment_to_Wholesale_revenue_requirement___real___ADDN2">#REF!</definedName>
    <definedName name="Adjustment_to_Wholesale_revenue_requirement___real___BR">#REF!</definedName>
    <definedName name="Adjustment_to_Wholesale_revenue_requirement___real___WN">#REF!</definedName>
    <definedName name="Adjustment_to_Wholesale_revenue_requirement___real___WR">#REF!</definedName>
    <definedName name="Adjustment_to_Wholesale_revenue_requirement___real___WWN">#REF!</definedName>
    <definedName name="Advance_receipts_measured_balance___Business___nominal">#REF!</definedName>
    <definedName name="Advance_receipts_measured_balance___Business___nominal.BEG">#REF!</definedName>
    <definedName name="Advance_receipts_measured_balance___Residential___nominal">#REF!</definedName>
    <definedName name="Advance_receipts_measured_balance___Residential___nominal.BEG">#REF!</definedName>
    <definedName name="Advance_receipts_measured_balance___Retail___nominal">#REF!</definedName>
    <definedName name="Advance_receipts_measured_movement___business___nominal">#REF!</definedName>
    <definedName name="Advance_receipts_measured_movement___residential___nominal">#REF!</definedName>
    <definedName name="Advance_receipts_measured_target_balance___business___nominal">#REF!</definedName>
    <definedName name="Advance_receipts_measured_target_balance___residential___nominal">#REF!</definedName>
    <definedName name="Advance_receipts_unmeasured_balance___Business___nominal">#REF!</definedName>
    <definedName name="Advance_receipts_unmeasured_balance___Business___nominal.BEG">#REF!</definedName>
    <definedName name="Advance_receipts_unmeasured_balance___Residential___nominal">#REF!</definedName>
    <definedName name="Advance_receipts_unmeasured_balance___Residential___nominal.BEG">#REF!</definedName>
    <definedName name="Advance_receipts_unmeasured_balance___Retail___nominal">#REF!</definedName>
    <definedName name="Advance_receipts_unmeasured_movement___business___nominal">#REF!</definedName>
    <definedName name="Advance_receipts_unmeasured_movement___residential___nominal">#REF!</definedName>
    <definedName name="Advance_receipts_unmeasured_target_balance___business___nominal">#REF!</definedName>
    <definedName name="Advance_receipts_unmeasured_target_balance___residential___nominal">#REF!</definedName>
    <definedName name="AFWapr">#REF!</definedName>
    <definedName name="AFWBPtrans">#REF!</definedName>
    <definedName name="AFWtransition" localSheetId="4">#REF!</definedName>
    <definedName name="AFWtransition">#REF!</definedName>
    <definedName name="Alerts_breached_any_period">#REF!</definedName>
    <definedName name="All_Raw_Data">OFFSET(#REF!,0,0,COUNTA(#REF!),COUNTA(#REF!))</definedName>
    <definedName name="ALLCMS">#REF!</definedName>
    <definedName name="Allowable_deductions_to_taxable_profit____loss____control___nominal.ADDN1">#REF!</definedName>
    <definedName name="Allowable_deductions_to_taxable_profit____loss____control___nominal.ADDN2">#REF!</definedName>
    <definedName name="Allowable_deductions_to_taxable_profit____loss____control___nominal.BR">#REF!</definedName>
    <definedName name="Allowable_deductions_to_taxable_profit____loss____control___nominal.WN">#REF!</definedName>
    <definedName name="Allowable_deductions_to_taxable_profit____loss____control___nominal.WR">#REF!</definedName>
    <definedName name="Allowable_deductions_to_taxable_profit____loss____control___nominal.WWN">#REF!</definedName>
    <definedName name="Allowable_deductions_to_taxable_profit____loss____nominal">#REF!</definedName>
    <definedName name="Allowable_deductions_to_taxable_profit____loss____post_financeability___control___nominal.ADDN1">#REF!</definedName>
    <definedName name="Allowable_deductions_to_taxable_profit____loss____post_financeability___control___nominal.ADDN2">#REF!</definedName>
    <definedName name="Allowable_deductions_to_taxable_profit____loss____post_financeability___control___nominal.BR">#REF!</definedName>
    <definedName name="Allowable_deductions_to_taxable_profit____loss____post_financeability___control___nominal.WN">#REF!</definedName>
    <definedName name="Allowable_deductions_to_taxable_profit____loss____post_financeability___control___nominal.WR">#REF!</definedName>
    <definedName name="Allowable_deductions_to_taxable_profit____loss____post_financeability___control___nominal.WWN">#REF!</definedName>
    <definedName name="Allowable_deductions_to_taxable_profit____loss____post_financeability___nominal">#REF!</definedName>
    <definedName name="Allowance_per_measured_dual_service_customer__Thousands__inc_DPC_margin___real">#REF!</definedName>
    <definedName name="Allowance_per_measured_dual_service_customer_inc_DPC_margin_______nominal">#REF!</definedName>
    <definedName name="Allowance_per_measured_dual_service_customer_inc_DPC_margin_______real">#REF!</definedName>
    <definedName name="Allowance_per_measured_dual_service_customer_inc_DPC_margin___post_financeability_adjustments_______nominal">#REF!</definedName>
    <definedName name="Allowance_per_measured_dual_service_customer_inc_DPC_margin___post_financeability_adjustments_______real">#REF!</definedName>
    <definedName name="Allowance_per_measured_sewerage_customer__Thousands__inc_DPC_margin___real">#REF!</definedName>
    <definedName name="Allowance_per_measured_sewerage_customer_inc_DPC_margin_______nominal">#REF!</definedName>
    <definedName name="Allowance_per_measured_sewerage_customer_inc_DPC_margin_______real">#REF!</definedName>
    <definedName name="Allowance_per_measured_sewerage_customer_inc_DPC_margin___post_financeability_adjustments_______nominal">#REF!</definedName>
    <definedName name="Allowance_per_measured_sewerage_customer_inc_DPC_margin___post_financeability_adjustments_______real">#REF!</definedName>
    <definedName name="Allowance_per_measured_water_customer__Thousands__inc_DPC_margin___real">#REF!</definedName>
    <definedName name="Allowance_per_measured_water_customer_inc_DPC_margin_______nominal">#REF!</definedName>
    <definedName name="Allowance_per_measured_water_customer_inc_DPC_margin_______real">#REF!</definedName>
    <definedName name="Allowance_per_measured_water_customer_inc_DPC_margin___post_financeability_______nominal">#REF!</definedName>
    <definedName name="Allowance_per_measured_water_customer_inc_DPC_margin___post_financeability_______real">#REF!</definedName>
    <definedName name="Allowance_per_unmeasured_dual_customer__Thousands__inc_DPC_margin___real">#REF!</definedName>
    <definedName name="Allowance_per_unmeasured_dual_customer_inc_DPC_margin_______nominal">#REF!</definedName>
    <definedName name="Allowance_per_unmeasured_dual_customer_inc_DPC_margin_______real">#REF!</definedName>
    <definedName name="Allowance_per_unmeasured_dual_customer_inc_DPC_margin___post_financeability_adjustments_______nominal">#REF!</definedName>
    <definedName name="Allowance_per_unmeasured_dual_customer_inc_DPC_margin___post_financeability_adjustments_______real">#REF!</definedName>
    <definedName name="Allowance_per_unmeasured_sewerage_customer__Thousands__inc_DPC_margin___real">#REF!</definedName>
    <definedName name="Allowance_per_unmeasured_sewerage_customer_inc_DPC_margin_______nominal">#REF!</definedName>
    <definedName name="Allowance_per_unmeasured_sewerage_customer_inc_DPC_margin_______real">#REF!</definedName>
    <definedName name="Allowance_per_unmeasured_sewerage_customer_inc_DPC_margin___post_financeability_adjustments_______nominal">#REF!</definedName>
    <definedName name="Allowance_per_unmeasured_sewerage_customer_inc_DPC_margin___post_financeability_adjustments_______real">#REF!</definedName>
    <definedName name="Allowance_per_unmeasured_water_customer__Thousands__inc_DPC_margin___real">#REF!</definedName>
    <definedName name="Allowance_per_unmeasured_water_customer_inc_DPC_margin_______nominal">#REF!</definedName>
    <definedName name="Allowance_per_unmeasured_water_customer_inc_DPC_margin_______real">#REF!</definedName>
    <definedName name="Allowance_per_unmeasured_water_customer_inc_DPC_margin___post_financeability_adjustments_______nominal">#REF!</definedName>
    <definedName name="Allowance_per_unmeasured_water_customer_inc_DPC_margin___post_financeability_adjustments_______real">#REF!</definedName>
    <definedName name="Allowed_depreciation___Business___nominal">#REF!</definedName>
    <definedName name="Allowed_depreciation___Business___nominal___POS">#REF!</definedName>
    <definedName name="Allowed_depreciation___Post_efficiency_challenge_and_adjustment__Retail_depreciation_Business____nominal">#REF!</definedName>
    <definedName name="Allowed_depreciation___Residential___nominal">#REF!</definedName>
    <definedName name="Allowed_depreciation___Residential___nominal.NEG">#REF!</definedName>
    <definedName name="Allowed_depreciation__post_efficiency_challenge_and_adjustments____nominal">#REF!</definedName>
    <definedName name="Allowed_revenue_adds_up_on_exec_summary">#REF!</definedName>
    <definedName name="Allowed_revenue_adds_up_on_exec_summary_overall">#REF!</definedName>
    <definedName name="Allowed_revenue_including_DPC_adds_up_on_exec_summary">#REF!</definedName>
    <definedName name="Allowed_revenue_including_DPC_adds_up_on_exec_summary_overall">#REF!</definedName>
    <definedName name="Allowed_Revenues____nominal.ADDN1">#REF!</definedName>
    <definedName name="Allowed_Revenues____nominal.ADDN2">#REF!</definedName>
    <definedName name="Allowed_Revenues____nominal.BR">#REF!</definedName>
    <definedName name="Allowed_Revenues____nominal.WN">#REF!</definedName>
    <definedName name="Allowed_Revenues____nominal.WR">#REF!</definedName>
    <definedName name="Allowed_Revenues____nominal.WWN">#REF!</definedName>
    <definedName name="Allowed_revenues___control___real.ADDN1">#REF!</definedName>
    <definedName name="Allowed_revenues___control___real.ADDN2">#REF!</definedName>
    <definedName name="Allowed_revenues___control___real.BR">#REF!</definedName>
    <definedName name="Allowed_revenues___control___real.WN">#REF!</definedName>
    <definedName name="Allowed_revenues___control___real.WR">#REF!</definedName>
    <definedName name="Allowed_revenues___control___real.WWN">#REF!</definedName>
    <definedName name="Allowed_Revenues___percentage_movement____control.ADDN1">#REF!</definedName>
    <definedName name="Allowed_Revenues___percentage_movement____control.ADDN2">#REF!</definedName>
    <definedName name="Allowed_Revenues___percentage_movement____control.BR">#REF!</definedName>
    <definedName name="Allowed_Revenues___percentage_movement____control.WN">#REF!</definedName>
    <definedName name="Allowed_Revenues___percentage_movement____control.WR">#REF!</definedName>
    <definedName name="Allowed_Revenues___percentage_movement____control.WWN">#REF!</definedName>
    <definedName name="Allowed_Revenues___real.ADDN1">#REF!</definedName>
    <definedName name="Allowed_Revenues___real.ADDN2">#REF!</definedName>
    <definedName name="Allowed_Revenues___real.BR">#REF!</definedName>
    <definedName name="Allowed_Revenues___real.WN">#REF!</definedName>
    <definedName name="Allowed_Revenues___real.WR">#REF!</definedName>
    <definedName name="Allowed_Revenues___real.WWN">#REF!</definedName>
    <definedName name="Allowed_Revenues__post_revenue_solving_adjustment_____control___real.ADDN1">#REF!</definedName>
    <definedName name="Allowed_Revenues__post_revenue_solving_adjustment_____control___real.ADDN2">#REF!</definedName>
    <definedName name="Allowed_Revenues__post_revenue_solving_adjustment_____control___real.BR">#REF!</definedName>
    <definedName name="Allowed_Revenues__post_revenue_solving_adjustment_____control___real.WN">#REF!</definedName>
    <definedName name="Allowed_Revenues__post_revenue_solving_adjustment_____control___real.WR">#REF!</definedName>
    <definedName name="Allowed_Revenues__post_revenue_solving_adjustment_____control___real.WWN">#REF!</definedName>
    <definedName name="Allowed_revenues_inc_other_price_control_income___real___ADDN1">#REF!</definedName>
    <definedName name="Allowed_revenues_inc_other_price_control_income___real___ADDN2">#REF!</definedName>
    <definedName name="Allowed_revenues_inc_other_price_control_income___real___BR">#REF!</definedName>
    <definedName name="Allowed_revenues_inc_other_price_control_income___real___WN">#REF!</definedName>
    <definedName name="Allowed_revenues_inc_other_price_control_income___real___WR">#REF!</definedName>
    <definedName name="Allowed_revenues_inc_other_price_control_income___real___WWN">#REF!</definedName>
    <definedName name="Allowed_Revenues_including_post_financeability___real.ADDN1">#REF!</definedName>
    <definedName name="Allowed_Revenues_including_post_financeability___real.ADDN2">#REF!</definedName>
    <definedName name="Allowed_Revenues_including_post_financeability___real.BR">#REF!</definedName>
    <definedName name="Allowed_Revenues_including_post_financeability___real.WN">#REF!</definedName>
    <definedName name="Allowed_Revenues_including_post_financeability___real.WR">#REF!</definedName>
    <definedName name="Allowed_Revenues_including_post_financeability___real.WWN">#REF!</definedName>
    <definedName name="Allowed_revenues_including_post_financeability_adjustments___nominal.ADDN1">#REF!</definedName>
    <definedName name="Allowed_revenues_including_post_financeability_adjustments___nominal.ADDN2">#REF!</definedName>
    <definedName name="Allowed_revenues_including_post_financeability_adjustments___nominal.BR">#REF!</definedName>
    <definedName name="Allowed_revenues_including_post_financeability_adjustments___nominal.WN">#REF!</definedName>
    <definedName name="Allowed_revenues_including_post_financeability_adjustments___nominal.WR">#REF!</definedName>
    <definedName name="Allowed_revenues_including_post_financeability_adjustments___nominal.WWN">#REF!</definedName>
    <definedName name="Allowed_revenues_includingbase_revenues_for_growth_calculations___nominal.ADDN1">#REF!</definedName>
    <definedName name="Allowed_revenues_includingbase_revenues_for_growth_calculations___nominal.ADDN2">#REF!</definedName>
    <definedName name="Allowed_revenues_includingbase_revenues_for_growth_calculations___nominal.BR">#REF!</definedName>
    <definedName name="Allowed_revenues_includingbase_revenues_for_growth_calculations___nominal.WN">#REF!</definedName>
    <definedName name="Allowed_revenues_includingbase_revenues_for_growth_calculations___nominal.WR">#REF!</definedName>
    <definedName name="Allowed_revenues_includingbase_revenues_for_growth_calculations___nominal.WWN">#REF!</definedName>
    <definedName name="Alternative_area_total_Residentials_connected___control__WN_">#REF!</definedName>
    <definedName name="Alternative_area_total_Residentials_connected___control__WR_">#REF!</definedName>
    <definedName name="Alternative_area_WaSC_average_bill___real">#REF!</definedName>
    <definedName name="AMP_duration">#REF!</definedName>
    <definedName name="AMP_period_flag">#REF!</definedName>
    <definedName name="ANHapr">#REF!</definedName>
    <definedName name="ANHBPtrans">#REF!</definedName>
    <definedName name="ANHtransition" localSheetId="4">#REF!</definedName>
    <definedName name="ANHtransition">#REF!</definedName>
    <definedName name="Annual___movement_in_CPI_H_">#REF!</definedName>
    <definedName name="Annual_percentage_increase__deflated_using_Nov_Nov_CPI_H______control.ADDN1">#REF!</definedName>
    <definedName name="Annual_percentage_increase__deflated_using_Nov_Nov_CPI_H______control.ADDN2">#REF!</definedName>
    <definedName name="Annual_percentage_increase__deflated_using_Nov_Nov_CPI_H______control.BR">#REF!</definedName>
    <definedName name="Annual_percentage_increase__deflated_using_Nov_Nov_CPI_H______control.WN">#REF!</definedName>
    <definedName name="Annual_percentage_increase__deflated_using_Nov_Nov_CPI_H______control.WR">#REF!</definedName>
    <definedName name="Annual_percentage_increase__deflated_using_Nov_Nov_CPI_H______control.WWN">#REF!</definedName>
    <definedName name="AP2Manager">#REF!</definedName>
    <definedName name="APbyDEL">#REF!</definedName>
    <definedName name="App1bdata">#REF!</definedName>
    <definedName name="App1bIDnrs">#REF!</definedName>
    <definedName name="App1data">#REF!</definedName>
    <definedName name="App1IDnrs">#REF!</definedName>
    <definedName name="application">#REF!</definedName>
    <definedName name="Appointee_balance_sheet_balances">#REF!</definedName>
    <definedName name="Appointee_balance_sheet_balances_overall">#REF!</definedName>
    <definedName name="Appointee_Base_Regulated_Equity___nominal">#REF!</definedName>
    <definedName name="Appointee_net_debt_adjustment_for_post_financeability___nominal">#REF!</definedName>
    <definedName name="Appointee_Total_Base_RoRE___nominal">#REF!</definedName>
    <definedName name="Appointee_Total_Revenues___real">#REF!</definedName>
    <definedName name="Appointee_Total_Revenues_inclusive_of_DPC_margin___real">#REF!</definedName>
    <definedName name="Apportioned_DPC_cost_per_customer___real.1">#REF!</definedName>
    <definedName name="Apportioned_DPC_cost_per_customer___real.2">#REF!</definedName>
    <definedName name="Apportioned_DPC_cost_per_customer___real.3">#REF!</definedName>
    <definedName name="Apportioned_DPC_costs___real.1">#REF!</definedName>
    <definedName name="Apportioned_DPC_costs___real.2">#REF!</definedName>
    <definedName name="Apportioned_DPC_costs___real.3">#REF!</definedName>
    <definedName name="Apportioned_DPC_costs_margin___real.1">#REF!</definedName>
    <definedName name="Apportioned_DPC_costs_margin___real.2">#REF!</definedName>
    <definedName name="Apportioned_DPC_costs_margin___real.3">#REF!</definedName>
    <definedName name="Apportioned_negative_tax___nominal.ADDN1">#REF!</definedName>
    <definedName name="Apportioned_negative_tax___nominal.ADDN2">#REF!</definedName>
    <definedName name="Apportioned_negative_tax___nominal.BR">#REF!</definedName>
    <definedName name="Apportioned_negative_tax___nominal.WN">#REF!</definedName>
    <definedName name="Apportioned_negative_tax___nominal.WR">#REF!</definedName>
    <definedName name="Apportioned_negative_tax___nominal.WWN">#REF!</definedName>
    <definedName name="Apportioned_negative_tax___post_financeability___nominal.ADDN1">#REF!</definedName>
    <definedName name="Apportioned_negative_tax___post_financeability___nominal.ADDN2">#REF!</definedName>
    <definedName name="Apportioned_negative_tax___post_financeability___nominal.BR">#REF!</definedName>
    <definedName name="Apportioned_negative_tax___post_financeability___nominal.WN">#REF!</definedName>
    <definedName name="Apportioned_negative_tax___post_financeability___nominal.WR">#REF!</definedName>
    <definedName name="Apportioned_negative_tax___post_financeability___nominal.WWN">#REF!</definedName>
    <definedName name="Apportioned_Total_wholesale_revenue_impact_of_post_financeability___Business___nominal">#REF!</definedName>
    <definedName name="Apportioned_Total_wholesale_revenue_impact_of_post_financeability___Business___real">#REF!</definedName>
    <definedName name="Apportioned_Total_wholesale_revenue_impact_of_post_financeability___Residential___nominal">#REF!</definedName>
    <definedName name="Apportioned_wholesale_charge_for_Business_retail___nominal">#REF!</definedName>
    <definedName name="Apportioned_wholesale_charge_for_Business_retail__in_millions____nominal">#REF!</definedName>
    <definedName name="Apportioned_wholesale_charge_for_Business_retail__in_millions____nominal.NEG">#REF!</definedName>
    <definedName name="Apportioned_wholesale_charge_for_Residential_retail___nominal">#REF!</definedName>
    <definedName name="APR19inrw">#REF!</definedName>
    <definedName name="APR19inrww">#REF!</definedName>
    <definedName name="APR19sgc">#REF!</definedName>
    <definedName name="APR19smi">#REF!</definedName>
    <definedName name="APR19smni">#REF!</definedName>
    <definedName name="APR19soi">#REF!</definedName>
    <definedName name="APR19soni">#REF!</definedName>
    <definedName name="APR19stps">#REF!</definedName>
    <definedName name="APR19wgc">#REF!</definedName>
    <definedName name="APR19wmi">#REF!</definedName>
    <definedName name="APR19wmni">#REF!</definedName>
    <definedName name="APR19woi">#REF!</definedName>
    <definedName name="APR19woni">#REF!</definedName>
    <definedName name="APR19wtps">#REF!</definedName>
    <definedName name="APRinrw">#REF!</definedName>
    <definedName name="APRinrww">#REF!</definedName>
    <definedName name="APRsgc">#REF!</definedName>
    <definedName name="APRsmi">#REF!</definedName>
    <definedName name="APRsmni">#REF!</definedName>
    <definedName name="APRsoi">#REF!</definedName>
    <definedName name="APRsoni">#REF!</definedName>
    <definedName name="APRstps">#REF!</definedName>
    <definedName name="APRwgc">#REF!</definedName>
    <definedName name="APRwmi">#REF!</definedName>
    <definedName name="APRwmni">#REF!</definedName>
    <definedName name="APRwoi">#REF!</definedName>
    <definedName name="APRwoni">#REF!</definedName>
    <definedName name="APRwtps">#REF!</definedName>
    <definedName name="APs">OFFSET(#REF!,0,#REF!,#REF!,1)</definedName>
    <definedName name="Artic_Diesel_0_Laden_km">#REF!</definedName>
    <definedName name="Artic_Diesel_100_Laden_km">#REF!</definedName>
    <definedName name="Artic_Diesel_25_Laden_km">#REF!</definedName>
    <definedName name="Artic_Diesel_50_Laden_km">#REF!</definedName>
    <definedName name="Artic_Diesel_75_Laden_km">#REF!</definedName>
    <definedName name="Artic_Diesel_Average_CO2">#REF!</definedName>
    <definedName name="Artic_Diesel_Average_km">#REF!</definedName>
    <definedName name="Artic_Diesel_Average_Tonne_km">#REF!</definedName>
    <definedName name="Artic_Diesel_Average_Tonne_km_CO2">#REF!</definedName>
    <definedName name="Artic_Diesel_Heavy_0_Laden_CO2">#REF!</definedName>
    <definedName name="Artic_Diesel_Heavy_0_Laden_km">#REF!</definedName>
    <definedName name="Artic_Diesel_Heavy_100_Laden_CO2">#REF!</definedName>
    <definedName name="Artic_Diesel_Heavy_100_Laden_km">#REF!</definedName>
    <definedName name="Artic_Diesel_Heavy_50_Laden_CO2">#REF!</definedName>
    <definedName name="Artic_Diesel_Heavy_50_Laden_km">#REF!</definedName>
    <definedName name="Artic_Diesel_Heavy_Ave_Laden_CO2">#REF!</definedName>
    <definedName name="Artic_Diesel_Heavy_Ave_Laden_km">#REF!</definedName>
    <definedName name="Artic_Diesel_Heavy_Tonne_km">#REF!</definedName>
    <definedName name="Artic_Diesel_Heavy_Tonne_km_CO2">#REF!</definedName>
    <definedName name="Artic_Diesel_Light_0_Laden_CO2">#REF!</definedName>
    <definedName name="Artic_Diesel_Light_0_Laden_km">#REF!</definedName>
    <definedName name="Artic_Diesel_Light_100_Laden_CO2">#REF!</definedName>
    <definedName name="Artic_Diesel_Light_100_Laden_km">#REF!</definedName>
    <definedName name="Artic_Diesel_Light_50_Laden_CO2">#REF!</definedName>
    <definedName name="Artic_Diesel_Light_50_Laden_km">#REF!</definedName>
    <definedName name="Artic_Diesel_Light_Ave_Laden_CO2">#REF!</definedName>
    <definedName name="Artic_Diesel_Light_Ave_Laden_km">#REF!</definedName>
    <definedName name="Artic_Diesel_Light_Tonne_km">#REF!</definedName>
    <definedName name="Artic_Diesel_Light_Tonne_km_CO2">#REF!</definedName>
    <definedName name="Artic_Diesel_Lorry_0_Laden_FE">#REF!</definedName>
    <definedName name="Artic_Diesel_Lorry_100_Laden_FE">#REF!</definedName>
    <definedName name="Artic_Diesel_Lorry_25_Laden_FE">#REF!</definedName>
    <definedName name="Artic_Diesel_Lorry_50_Laden_FE">#REF!</definedName>
    <definedName name="Artic_Diesel_Lorry_75_Laden_FE">#REF!</definedName>
    <definedName name="At_cost_wholesale_fixed_assets_depreciable_basis_balance___control___nominal.ADDN1">#REF!</definedName>
    <definedName name="At_cost_wholesale_fixed_assets_depreciable_basis_balance___control___nominal.ADDN1.BEG">#REF!</definedName>
    <definedName name="At_cost_wholesale_fixed_assets_depreciable_basis_balance___control___nominal.ADDN2">#REF!</definedName>
    <definedName name="At_cost_wholesale_fixed_assets_depreciable_basis_balance___control___nominal.ADDN2.BEG">#REF!</definedName>
    <definedName name="At_cost_wholesale_fixed_assets_depreciable_basis_balance___control___nominal.BR">#REF!</definedName>
    <definedName name="At_cost_wholesale_fixed_assets_depreciable_basis_balance___control___nominal.BR.BEG">#REF!</definedName>
    <definedName name="At_cost_wholesale_fixed_assets_depreciable_basis_balance___control___nominal.WN">#REF!</definedName>
    <definedName name="At_cost_wholesale_fixed_assets_depreciable_basis_balance___control___nominal.WN.BEG">#REF!</definedName>
    <definedName name="At_cost_wholesale_fixed_assets_depreciable_basis_balance___control___nominal.WR">#REF!</definedName>
    <definedName name="At_cost_wholesale_fixed_assets_depreciable_basis_balance___control___nominal.WR.BEG">#REF!</definedName>
    <definedName name="At_cost_wholesale_fixed_assets_depreciable_basis_balance___control___nominal.WWN">#REF!</definedName>
    <definedName name="At_cost_wholesale_fixed_assets_depreciable_basis_balance___control___nominal.WWN.BEG">#REF!</definedName>
    <definedName name="At_cost_wholesale_fixed_assets_initial_balance___control___nominal.ADDN1">#REF!</definedName>
    <definedName name="At_cost_wholesale_fixed_assets_initial_balance___control___nominal.ADDN2">#REF!</definedName>
    <definedName name="At_cost_wholesale_fixed_assets_initial_balance___control___nominal.BR">#REF!</definedName>
    <definedName name="At_cost_wholesale_fixed_assets_initial_balance___control___nominal.WN">#REF!</definedName>
    <definedName name="At_cost_wholesale_fixed_assets_initial_balance___control___nominal.WR">#REF!</definedName>
    <definedName name="At_cost_wholesale_fixed_assets_initial_balance___control___nominal.WWN">#REF!</definedName>
    <definedName name="At_cost_wholesale_fixed_assets_initial_balance_adj.___control___nominal.ADDN1">#REF!</definedName>
    <definedName name="At_cost_wholesale_fixed_assets_initial_balance_adj.___control___nominal.ADDN2">#REF!</definedName>
    <definedName name="At_cost_wholesale_fixed_assets_initial_balance_adj.___control___nominal.BR">#REF!</definedName>
    <definedName name="At_cost_wholesale_fixed_assets_initial_balance_adj.___control___nominal.WN">#REF!</definedName>
    <definedName name="At_cost_wholesale_fixed_assets_initial_balance_adj.___control___nominal.WR">#REF!</definedName>
    <definedName name="At_cost_wholesale_fixed_assets_initial_balance_adj.___control___nominal.WWN">#REF!</definedName>
    <definedName name="Ave_Diesel_CO2">#REF!</definedName>
    <definedName name="Ave_Diesel_Miles">#REF!</definedName>
    <definedName name="Ave_Mbike_CO2">#REF!</definedName>
    <definedName name="Ave_Mbike_Miles">#REF!</definedName>
    <definedName name="Ave_Petrol_CO2">#REF!</definedName>
    <definedName name="Ave_Petrol_Miles">#REF!</definedName>
    <definedName name="Average_Bus_CO2">#REF!</definedName>
    <definedName name="Average_Bus_Coach_CO2">#REF!</definedName>
    <definedName name="Average_Bus_Coach_Pass_km">#REF!</definedName>
    <definedName name="Average_Bus_Pass_km">#REF!</definedName>
    <definedName name="Average_CPI_H____base_index___2022_23">#REF!</definedName>
    <definedName name="Average_household_bill_for_single_wholesale_service___additional_control_1___real">#REF!</definedName>
    <definedName name="Average_household_bill_for_single_wholesale_service___additional_control_1___real___growth">#REF!</definedName>
    <definedName name="Average_household_bill_for_single_wholesale_service___additional_control_2___real">#REF!</definedName>
    <definedName name="Average_household_bill_for_single_wholesale_service___additional_control_2___real___growth">#REF!</definedName>
    <definedName name="Average_household_bill_for_single_wholesale_service___bio_resources___real">#REF!</definedName>
    <definedName name="Average_household_bill_for_single_wholesale_service___bioresources___real___growth">#REF!</definedName>
    <definedName name="Average_household_bill_for_single_wholesale_service___real.ADDN1">#REF!</definedName>
    <definedName name="Average_household_bill_for_single_wholesale_service___real.ADDN2">#REF!</definedName>
    <definedName name="Average_household_bill_for_single_wholesale_service___real.BR">#REF!</definedName>
    <definedName name="Average_household_bill_for_single_wholesale_service___real.WN">#REF!</definedName>
    <definedName name="Average_household_bill_for_single_wholesale_service___real.WR">#REF!</definedName>
    <definedName name="Average_household_bill_for_single_wholesale_service___real.WWN">#REF!</definedName>
    <definedName name="Average_household_bill_for_single_wholesale_service___real___growth.ADDN1">#REF!</definedName>
    <definedName name="Average_household_bill_for_single_wholesale_service___real___growth.ADDN2">#REF!</definedName>
    <definedName name="Average_household_bill_for_single_wholesale_service___real___growth.BR">#REF!</definedName>
    <definedName name="Average_household_bill_for_single_wholesale_service___real___growth.WN">#REF!</definedName>
    <definedName name="Average_household_bill_for_single_wholesale_service___real___growth.WR">#REF!</definedName>
    <definedName name="Average_household_bill_for_single_wholesale_service___real___growth.WWN">#REF!</definedName>
    <definedName name="Average_household_bill_for_single_wholesale_service___wastewater_network___real">#REF!</definedName>
    <definedName name="Average_household_bill_for_single_wholesale_service___wastewater_network___real___growth">#REF!</definedName>
    <definedName name="Average_household_bill_for_single_wholesale_service___water_network____real">#REF!</definedName>
    <definedName name="Average_household_bill_for_single_wholesale_service___water_network___real___growth">#REF!</definedName>
    <definedName name="Average_household_bill_for_single_wholesale_service___water_resources___real">#REF!</definedName>
    <definedName name="Average_household_bill_for_single_wholesale_service___water_resources___real___growth">#REF!</definedName>
    <definedName name="Average_LPG_CNG_CO2">#REF!</definedName>
    <definedName name="Average_LPG_CNG_Miles">#REF!</definedName>
    <definedName name="Average_net_debt_for_RoRE_calculation___Appointee___nominal">#REF!</definedName>
    <definedName name="Average_net_debt_for_RoRE_calculation___control___nominal.ADDN1">#REF!</definedName>
    <definedName name="Average_net_debt_for_RoRE_calculation___control___nominal.ADDN2">#REF!</definedName>
    <definedName name="Average_net_debt_for_RoRE_calculation___control___nominal.BR">#REF!</definedName>
    <definedName name="Average_net_debt_for_RoRE_calculation___control___nominal.WN">#REF!</definedName>
    <definedName name="Average_net_debt_for_RoRE_calculation___control___nominal.WR">#REF!</definedName>
    <definedName name="Average_net_debt_for_RoRE_calculation___control___nominal.WWN">#REF!</definedName>
    <definedName name="Average_of_2020_25_RCV___nominal.ADDN1">#REF!</definedName>
    <definedName name="Average_of_2020_25_RCV___nominal.ADDN2">#REF!</definedName>
    <definedName name="Average_of_2020_25_RCV___nominal.BR">#REF!</definedName>
    <definedName name="Average_of_2020_25_RCV___nominal.WN">#REF!</definedName>
    <definedName name="Average_of_2020_25_RCV___nominal.WR">#REF!</definedName>
    <definedName name="Average_of_2020_25_RCV___nominal.WWN">#REF!</definedName>
    <definedName name="Average_of_Post_2025_RCV___nominal.ADDN1">#REF!</definedName>
    <definedName name="Average_of_Post_2025_RCV___nominal.ADDN2">#REF!</definedName>
    <definedName name="Average_of_Post_2025_RCV___nominal.BR">#REF!</definedName>
    <definedName name="Average_of_Post_2025_RCV___nominal.WN">#REF!</definedName>
    <definedName name="Average_of_Post_2025_RCV___nominal.WR">#REF!</definedName>
    <definedName name="Average_of_Post_2025_RCV___nominal.WWN">#REF!</definedName>
    <definedName name="Average_of_Pre_2020_RCV___nominal.ADDN1">#REF!</definedName>
    <definedName name="Average_of_Pre_2020_RCV___nominal.ADDN2">#REF!</definedName>
    <definedName name="Average_of_Pre_2020_RCV___nominal.BR">#REF!</definedName>
    <definedName name="Average_of_Pre_2020_RCV___nominal.WN">#REF!</definedName>
    <definedName name="Average_of_Pre_2020_RCV___nominal.WR">#REF!</definedName>
    <definedName name="Average_of_Pre_2020_RCV___nominal.WWN">#REF!</definedName>
    <definedName name="Average_of_RCV___ADDN1__nominal">#REF!</definedName>
    <definedName name="Average_of_RCV___ADDN2___nominal">#REF!</definedName>
    <definedName name="Average_of_RCV___Appointee___Fcst___nominal">#REF!</definedName>
    <definedName name="Average_of_RCV___Appointee___nominal">#REF!</definedName>
    <definedName name="Average_of_RCV___BR___nominal">#REF!</definedName>
    <definedName name="Average_of_RCV___control___nominal.ADDN1">#REF!</definedName>
    <definedName name="Average_of_RCV___control___nominal.ADDN2">#REF!</definedName>
    <definedName name="Average_of_RCV___control___nominal.BR">#REF!</definedName>
    <definedName name="Average_of_RCV___control___nominal.WN">#REF!</definedName>
    <definedName name="Average_of_RCV___control___nominal.WR">#REF!</definedName>
    <definedName name="Average_of_RCV___control___nominal.WWN">#REF!</definedName>
    <definedName name="Average_of_RCV___forecast____control___nominal.ADDN1">#REF!</definedName>
    <definedName name="Average_of_RCV___forecast____control___nominal.ADDN2">#REF!</definedName>
    <definedName name="Average_of_RCV___forecast____control___nominal.BR">#REF!</definedName>
    <definedName name="Average_of_RCV___forecast____control___nominal.WN">#REF!</definedName>
    <definedName name="Average_of_RCV___forecast____control___nominal.WR">#REF!</definedName>
    <definedName name="Average_of_RCV___forecast____control___nominal.WWN">#REF!</definedName>
    <definedName name="Average_of_RCV___Wholesale___nominal">#REF!</definedName>
    <definedName name="Average_of_RCV___WN___nominal">#REF!</definedName>
    <definedName name="Average_of_RCV___WR___nominal">#REF!</definedName>
    <definedName name="Average_of_RCV___WWN___nominal">#REF!</definedName>
    <definedName name="Average_post_2025_RCV_additions___nominal.ADDN1">#REF!</definedName>
    <definedName name="Average_post_2025_RCV_additions___nominal.ADDN2">#REF!</definedName>
    <definedName name="Average_post_2025_RCV_additions___nominal.BR">#REF!</definedName>
    <definedName name="Average_post_2025_RCV_additions___nominal.WN">#REF!</definedName>
    <definedName name="Average_post_2025_RCV_additions___nominal.WR">#REF!</definedName>
    <definedName name="Average_post_2025_RCV_additions___nominal.WWN">#REF!</definedName>
    <definedName name="Average_post_2025_RCV_additions___Wholesale___nominal">#REF!</definedName>
    <definedName name="Average_retail_service_revenue___tariff_band___nominal.1">#REF!</definedName>
    <definedName name="Average_retail_service_revenue___tariff_band___nominal.2">#REF!</definedName>
    <definedName name="Average_retail_service_revenue___tariff_band___nominal.3">#REF!</definedName>
    <definedName name="Average_Van_CO2">#REF!</definedName>
    <definedName name="Average_Van_Miles">#REF!</definedName>
    <definedName name="AVON" localSheetId="4">#REF!</definedName>
    <definedName name="AVON">#REF!</definedName>
    <definedName name="AW_H">#REF!</definedName>
    <definedName name="AW_H_No">#REF!</definedName>
    <definedName name="AW_L">#REF!</definedName>
    <definedName name="AW_L_No">#REF!</definedName>
    <definedName name="AW_M">#REF!</definedName>
    <definedName name="AW_M_No">#REF!</definedName>
    <definedName name="AW_N_No">#REF!</definedName>
    <definedName name="AYL">#REF!</definedName>
    <definedName name="b" localSheetId="4" hidden="1">{"CHARGE",#N/A,FALSE,"401C11"}</definedName>
    <definedName name="b" hidden="1">{"CHARGE",#N/A,FALSE,"401C11"}</definedName>
    <definedName name="B_NFIN_All">#REF!</definedName>
    <definedName name="BAN">#REF!</definedName>
    <definedName name="BAS">#REF!</definedName>
    <definedName name="Base_Regulated_Equity___control___nominal.ADDN1">#REF!</definedName>
    <definedName name="Base_Regulated_Equity___control___nominal.ADDN2">#REF!</definedName>
    <definedName name="Base_Regulated_Equity___control___nominal.BR">#REF!</definedName>
    <definedName name="Base_Regulated_Equity___control___nominal.WN">#REF!</definedName>
    <definedName name="Base_Regulated_Equity___control___nominal.WR">#REF!</definedName>
    <definedName name="Base_Regulated_Equity___control___nominal.WWN">#REF!</definedName>
    <definedName name="Base_Regulated_Equity___issued_equity___nominal">#REF!</definedName>
    <definedName name="Base_Regulated_Equity___issued_equity___real">#REF!</definedName>
    <definedName name="Base_revenue_for_2024_25___nominal.ADDN1">#REF!</definedName>
    <definedName name="Base_revenue_for_2024_25___nominal.ADDN2">#REF!</definedName>
    <definedName name="Base_revenue_for_2024_25___nominal.BR">#REF!</definedName>
    <definedName name="Base_revenue_for_2024_25___nominal.WN">#REF!</definedName>
    <definedName name="Base_revenue_for_2024_25___nominal.WR">#REF!</definedName>
    <definedName name="Base_revenue_for_2024_25___nominal.WWN">#REF!</definedName>
    <definedName name="Base_RoRE_Appointee___nominal">#REF!</definedName>
    <definedName name="Base_RoRE_on_2020_25_RCV_bf_balance___control___nominal.ADDN1">#REF!</definedName>
    <definedName name="Base_RoRE_on_2020_25_RCV_bf_balance___control___nominal.ADDN2">#REF!</definedName>
    <definedName name="Base_RoRE_on_2020_25_RCV_bf_balance___control___nominal.BR">#REF!</definedName>
    <definedName name="Base_RoRE_on_2020_25_RCV_bf_balance___control___nominal.WN">#REF!</definedName>
    <definedName name="Base_RoRE_on_2020_25_RCV_bf_balance___control___nominal.WR">#REF!</definedName>
    <definedName name="Base_RoRE_on_2020_25_RCV_bf_balance___control___nominal.WWN">#REF!</definedName>
    <definedName name="Base_RoRE_on_Post_2025_RCV_balance___control___nominal.ADDN1">#REF!</definedName>
    <definedName name="Base_RoRE_on_Post_2025_RCV_balance___control___nominal.ADDN2">#REF!</definedName>
    <definedName name="Base_RoRE_on_Post_2025_RCV_balance___control___nominal.BR">#REF!</definedName>
    <definedName name="Base_RoRE_on_Post_2025_RCV_balance___control___nominal.WN">#REF!</definedName>
    <definedName name="Base_RoRE_on_Post_2025_RCV_balance___control___nominal.WR">#REF!</definedName>
    <definedName name="Base_RoRE_on_Post_2025_RCV_balance___control___nominal.WWN">#REF!</definedName>
    <definedName name="Base_RoRE_on_Pre_2020_RCV_bf_balance___control___nominal.ADDN1">#REF!</definedName>
    <definedName name="Base_RoRE_on_Pre_2020_RCV_bf_balance___control___nominal.ADDN2">#REF!</definedName>
    <definedName name="Base_RoRE_on_Pre_2020_RCV_bf_balance___control___nominal.BR">#REF!</definedName>
    <definedName name="Base_RoRE_on_Pre_2020_RCV_bf_balance___control___nominal.WN">#REF!</definedName>
    <definedName name="Base_RoRE_on_Pre_2020_RCV_bf_balance___control___nominal.WR">#REF!</definedName>
    <definedName name="Base_RoRE_on_Pre_2020_RCV_bf_balance___control___nominal.WWN">#REF!</definedName>
    <definedName name="Base_RoRE_percentage___control.ADDN1">#REF!</definedName>
    <definedName name="Base_RoRE_percentage___control.ADDN2">#REF!</definedName>
    <definedName name="Base_RoRE_percentage___control.BR">#REF!</definedName>
    <definedName name="Base_RoRE_percentage___control.WN">#REF!</definedName>
    <definedName name="Base_RoRE_percentage___control.WR">#REF!</definedName>
    <definedName name="Base_RoRE_percentage___control.WWN">#REF!</definedName>
    <definedName name="Base_RoRE_Wholesale___nominal">#REF!</definedName>
    <definedName name="BASE_YEAR">#REF!</definedName>
    <definedName name="BEDS" localSheetId="4">#REF!</definedName>
    <definedName name="BEDS">#REF!</definedName>
    <definedName name="BenchmarkAll">#REF!</definedName>
    <definedName name="BenchmarkAPbyDel">#REF!</definedName>
    <definedName name="BenchmarkTitle">#REF!</definedName>
    <definedName name="BERKS" localSheetId="4">#REF!</definedName>
    <definedName name="BERKS">#REF!</definedName>
    <definedName name="BIC">#REF!</definedName>
    <definedName name="BIC_Staging_unloaded" xml:space="preserve"> OFFSET(#REF!, 0, 0, COUNTA(#REF!), COUNTA(#REF!))</definedName>
    <definedName name="BIC_Staging_unloaded_header">#REF!</definedName>
    <definedName name="Bill_s_Demand_Planner">#REF!</definedName>
    <definedName name="Bio_resources___Allowed_Revenues___real">#REF!</definedName>
    <definedName name="Bio_resources___TDS_revenue___tonne___real">#REF!</definedName>
    <definedName name="Bio_resources___TDS_revenue_average___real">#REF!</definedName>
    <definedName name="Bio_resources___TDS_Revenues___real">#REF!</definedName>
    <definedName name="Biodiesel_Admin">#REF!</definedName>
    <definedName name="Biodiesel_Drink">#REF!</definedName>
    <definedName name="Biodiesel_EF_CO2">#REF!</definedName>
    <definedName name="Biodiesel_Sewage">#REF!</definedName>
    <definedName name="Biodiesel_Sludge">#REF!</definedName>
    <definedName name="Biogas_EF_CH4_Vol">#REF!</definedName>
    <definedName name="Biogas_EF_N2O_Vol">#REF!</definedName>
    <definedName name="Biogas_Sludge_CHP">#REF!</definedName>
    <definedName name="Biogas_volume">#REF!</definedName>
    <definedName name="Biogas_Volume_Estimate">#REF!</definedName>
    <definedName name="Biogas2_EF_CH4_Vol">#REF!</definedName>
    <definedName name="Bioresources_allowed_revenue_build_up___check">#REF!</definedName>
    <definedName name="Bioresources_allowed_revenue_build_up___check_overall">#REF!</definedName>
    <definedName name="Black_Cab_CO2">#REF!</definedName>
    <definedName name="Black_Cab_Pass_km">#REF!</definedName>
    <definedName name="BMGHIndex" hidden="1">"O"</definedName>
    <definedName name="BON_InputData">#REF!</definedName>
    <definedName name="BOW">#REF!</definedName>
    <definedName name="BRA">#REF!</definedName>
    <definedName name="BRLapr">#REF!</definedName>
    <definedName name="BRLBPtrans">#REF!</definedName>
    <definedName name="BRLtransition" localSheetId="4">#REF!</definedName>
    <definedName name="BRLtransition">#REF!</definedName>
    <definedName name="BSD">#REF!</definedName>
    <definedName name="BUCKS" localSheetId="4">#REF!</definedName>
    <definedName name="BUCKS">#REF!</definedName>
    <definedName name="Bus_CO2">#REF!</definedName>
    <definedName name="Bus_Pass_km">#REF!</definedName>
    <definedName name="Busines_Advance_receipts_lag_factor_unmeasured___adjusted">#REF!</definedName>
    <definedName name="Business_Advance_receipts_lag_factor_measured">#REF!</definedName>
    <definedName name="Business_Advance_receipts_lag_factor_measured___adjusted">#REF!</definedName>
    <definedName name="Business_advance_receipts_measured___nominal___b_f">#REF!</definedName>
    <definedName name="Business_advance_receipts_unmeasured___nominal___b_f">#REF!</definedName>
    <definedName name="Business_advance_receipts_weighting___measured">#REF!</definedName>
    <definedName name="Business_advance_receipts_weighting___unmeasured">#REF!</definedName>
    <definedName name="Business_aggregate_net_margin__">#REF!</definedName>
    <definedName name="Business_aggregate_net_margin___nominal">#REF!</definedName>
    <definedName name="Business_apportioned_direct_procurement_from_customers___infrastructure_cost___real___Total">#REF!</definedName>
    <definedName name="Business_creditor_lag_factor">#REF!</definedName>
    <definedName name="Business_creditor_target_balance___nominal">#REF!</definedName>
    <definedName name="Business_debtor_lag_factor">#REF!</definedName>
    <definedName name="Business_debtor_target_balance___nominal">#REF!</definedName>
    <definedName name="Business_Headroom____of_net_margin_">#REF!</definedName>
    <definedName name="Business_net_margin_tariff_band___nominal.1">#REF!</definedName>
    <definedName name="Business_net_margin_tariff_band___nominal.2">#REF!</definedName>
    <definedName name="Business_net_margin_tariff_band___nominal.3">#REF!</definedName>
    <definedName name="Business_retail_adjustment___Tariff_Band___real.1">#REF!</definedName>
    <definedName name="Business_retail_adjustment___Tariff_Band___real.2">#REF!</definedName>
    <definedName name="Business_retail_adjustment___Tariff_Band___real.3">#REF!</definedName>
    <definedName name="Business_retail_adjustment_excluding_margin___Tariff_Band___real.1">#REF!</definedName>
    <definedName name="Business_retail_adjustment_excluding_margin___Tariff_Band___real.2">#REF!</definedName>
    <definedName name="Business_retail_adjustment_excluding_margin___Tariff_Band___real.3">#REF!</definedName>
    <definedName name="Business_retail_Advance_receipts_creditor_days_measured">#REF!</definedName>
    <definedName name="Business_retail_Advance_receipts_lag_factor_unmeasured">#REF!</definedName>
    <definedName name="Business_retail_apportionment">#REF!</definedName>
    <definedName name="Business_retail_impact_of_post_financeability_adjustment___nominal">#REF!</definedName>
    <definedName name="Business_retail_impact_of_post_financeability_adjustment_excluding_wholesale___nominal">#REF!</definedName>
    <definedName name="Business_retail_revenue_____nominal">#REF!</definedName>
    <definedName name="Business_retail_revenue__m___nominal">#REF!</definedName>
    <definedName name="Business_retail_revenue_adjustment___nominal">#REF!</definedName>
    <definedName name="Business_retail_revenue_override_flag">#REF!</definedName>
    <definedName name="Business_retail_service_revenue___nominal">#REF!</definedName>
    <definedName name="Business_retail_service_revenue___real">#REF!</definedName>
    <definedName name="Business_retail_service_revenue__exc_post_financeability____real">#REF!</definedName>
    <definedName name="Business_revenue_received___nominal">#REF!</definedName>
    <definedName name="Business_tax_charge____of_net_margin_">#REF!</definedName>
    <definedName name="Business_tax_charge_by_band___nominal.1">#REF!</definedName>
    <definedName name="Business_tax_charge_by_band___nominal.2">#REF!</definedName>
    <definedName name="Business_tax_charge_by_band___nominal.3">#REF!</definedName>
    <definedName name="Business_wholesale_cost_paid___nominal">#REF!</definedName>
    <definedName name="Business_working_capital_interest____of_net_margin___interest_received_">#REF!</definedName>
    <definedName name="Business_working_capital_interest_by_tariff_band___nominal.1">#REF!</definedName>
    <definedName name="Business_working_capital_interest_by_tariff_band___nominal.2">#REF!</definedName>
    <definedName name="Business_working_capital_interest_by_tariff_band___nominal.3">#REF!</definedName>
    <definedName name="BW_FIN_All">#REF!</definedName>
    <definedName name="BWW_FIN_All">#REF!</definedName>
    <definedName name="BZNHOME">#REF!</definedName>
    <definedName name="C_ISF">#REF!</definedName>
    <definedName name="C_Leakage">#REF!</definedName>
    <definedName name="C_MRepair">#REF!</definedName>
    <definedName name="C_PCC">#REF!</definedName>
    <definedName name="C_PI">#REF!</definedName>
    <definedName name="C_PSR">#REF!</definedName>
    <definedName name="C_RSFinS">#REF!</definedName>
    <definedName name="C_RSRinD">#REF!</definedName>
    <definedName name="C_SC">#REF!</definedName>
    <definedName name="C_TWC">#REF!</definedName>
    <definedName name="C_UOutage">#REF!</definedName>
    <definedName name="C_WQC">#REF!</definedName>
    <definedName name="C_WSI">#REF!</definedName>
    <definedName name="Called_up_share_capital__including_share_premium_balance___Appointee___nominal">#REF!</definedName>
    <definedName name="Called_up_share_capital__including_share_premium_balance___Appointee___nominal.BEG">#REF!</definedName>
    <definedName name="Called_up_share_capital_balance___control___nominal.ADDN1">#REF!</definedName>
    <definedName name="Called_up_share_capital_balance___control___nominal.ADDN1.BEG">#REF!</definedName>
    <definedName name="Called_up_share_capital_balance___control___nominal.ADDN2">#REF!</definedName>
    <definedName name="Called_up_share_capital_balance___control___nominal.ADDN2.BEG">#REF!</definedName>
    <definedName name="Called_up_share_capital_balance___control___nominal.BR">#REF!</definedName>
    <definedName name="Called_up_share_capital_balance___control___nominal.BR.BEG">#REF!</definedName>
    <definedName name="Called_up_share_capital_balance___control___nominal.WN">#REF!</definedName>
    <definedName name="Called_up_share_capital_balance___control___nominal.WN.BEG">#REF!</definedName>
    <definedName name="Called_up_share_capital_balance___control___nominal.WR">#REF!</definedName>
    <definedName name="Called_up_share_capital_balance___control___nominal.WR.BEG">#REF!</definedName>
    <definedName name="Called_up_share_capital_balance___control___nominal.WWN">#REF!</definedName>
    <definedName name="Called_up_share_capital_balance___control___nominal.WWN.BEG">#REF!</definedName>
    <definedName name="Called_up_share_capital_balance___Wholesale___nominal">#REF!</definedName>
    <definedName name="CAMBS" localSheetId="4">#REF!</definedName>
    <definedName name="CAMBS">#REF!</definedName>
    <definedName name="CAPACT">#REF!</definedName>
    <definedName name="CAPCALC2">#REF!</definedName>
    <definedName name="Capex___Appointee___nominal">#REF!</definedName>
    <definedName name="Capex___Appointee___nominal.NEG">#REF!</definedName>
    <definedName name="Capex_creditor_balance___Appointee___nominal">#REF!</definedName>
    <definedName name="Capex_creditor_balance___Business___nominal">#REF!</definedName>
    <definedName name="Capex_creditor_balance___Business___nominal.BEG">#REF!</definedName>
    <definedName name="Capex_creditor_balance___residential___nominal">#REF!</definedName>
    <definedName name="Capex_creditor_balance___residential___nominal.BEG">#REF!</definedName>
    <definedName name="Capex_creditor_balance___Retail___nominal">#REF!</definedName>
    <definedName name="Capex_creditor_lag_factor">#REF!</definedName>
    <definedName name="Capex_creditor_target_balance___business___nominal">#REF!</definedName>
    <definedName name="Capex_creditor_target_balance___control___nominal.ADDN1">#REF!</definedName>
    <definedName name="Capex_creditor_target_balance___control___nominal.ADDN2">#REF!</definedName>
    <definedName name="Capex_creditor_target_balance___control___nominal.BR">#REF!</definedName>
    <definedName name="Capex_creditor_target_balance___control___nominal.WN">#REF!</definedName>
    <definedName name="Capex_creditor_target_balance___control___nominal.WR">#REF!</definedName>
    <definedName name="Capex_creditor_target_balance___control___nominal.WWN">#REF!</definedName>
    <definedName name="Capex_creditor_target_balance___residential___nominal">#REF!</definedName>
    <definedName name="Capex_creditors_balance___control.ADDN1">#REF!</definedName>
    <definedName name="Capex_creditors_balance___control.ADDN2">#REF!</definedName>
    <definedName name="Capex_creditors_balance___control.BR">#REF!</definedName>
    <definedName name="Capex_creditors_balance___control.WN">#REF!</definedName>
    <definedName name="Capex_creditors_balance___control.WR">#REF!</definedName>
    <definedName name="Capex_creditors_balance___control.WWN">#REF!</definedName>
    <definedName name="Capex_creditors_balance___control___nominal.ADDN1">#REF!</definedName>
    <definedName name="Capex_creditors_balance___control___nominal.ADDN1.BEG">#REF!</definedName>
    <definedName name="Capex_creditors_balance___control___nominal.ADDN2">#REF!</definedName>
    <definedName name="Capex_creditors_balance___control___nominal.ADDN2.BEG">#REF!</definedName>
    <definedName name="Capex_creditors_balance___control___nominal.BR">#REF!</definedName>
    <definedName name="Capex_creditors_balance___control___nominal.BR.BEG">#REF!</definedName>
    <definedName name="Capex_creditors_balance___control___nominal.WN">#REF!</definedName>
    <definedName name="Capex_creditors_balance___control___nominal.WN.BEG">#REF!</definedName>
    <definedName name="Capex_creditors_balance___control___nominal.WR">#REF!</definedName>
    <definedName name="Capex_creditors_balance___control___nominal.WR.BEG">#REF!</definedName>
    <definedName name="Capex_creditors_balance___control___nominal.WWN">#REF!</definedName>
    <definedName name="Capex_creditors_balance___control___nominal.WWN.BEG">#REF!</definedName>
    <definedName name="Capex_creditors_balance___Wholesale___nominal">#REF!</definedName>
    <definedName name="Capex_grants_and_contributions___nominal.ADDN1">#REF!</definedName>
    <definedName name="Capex_grants_and_contributions___nominal.ADDN2">#REF!</definedName>
    <definedName name="Capex_grants_and_contributions___nominal.BR">#REF!</definedName>
    <definedName name="Capex_grants_and_contributions___nominal.WN">#REF!</definedName>
    <definedName name="Capex_grants_and_contributions___nominal.WR">#REF!</definedName>
    <definedName name="Capex_grants_and_contributions___nominal.WWN">#REF!</definedName>
    <definedName name="Capex_grants_and_contributions___real.ADDN1">#REF!</definedName>
    <definedName name="Capex_grants_and_contributions___real.ADDN2">#REF!</definedName>
    <definedName name="Capex_grants_and_contributions___real.BR">#REF!</definedName>
    <definedName name="Capex_grants_and_contributions___real.WN">#REF!</definedName>
    <definedName name="Capex_grants_and_contributions___real.WR">#REF!</definedName>
    <definedName name="Capex_grants_and_contributions___real.WWN">#REF!</definedName>
    <definedName name="Capital_allowance___structures_and_buldings_pool___control___nominal.ADDN1">#REF!</definedName>
    <definedName name="Capital_allowance___structures_and_buldings_pool___control___nominal.ADDN2">#REF!</definedName>
    <definedName name="Capital_allowance___structures_and_buldings_pool___control___nominal.BR">#REF!</definedName>
    <definedName name="Capital_allowance___structures_and_buldings_pool___control___nominal.WN">#REF!</definedName>
    <definedName name="Capital_allowance___structures_and_buldings_pool___control___nominal.WR">#REF!</definedName>
    <definedName name="Capital_allowance___structures_and_buldings_pool___control___nominal.WWN">#REF!</definedName>
    <definedName name="Capital_allowance_balance___main_rate_pool___capital_expenditure___nominal.ADDN1">#REF!</definedName>
    <definedName name="Capital_allowance_balance___main_rate_pool___capital_expenditure___nominal.ADDN1.BEG">#REF!</definedName>
    <definedName name="Capital_allowance_balance___main_rate_pool___capital_expenditure___nominal.ADDN2">#REF!</definedName>
    <definedName name="Capital_allowance_balance___main_rate_pool___capital_expenditure___nominal.ADDN2.BEG">#REF!</definedName>
    <definedName name="Capital_allowance_balance___main_rate_pool___capital_expenditure___nominal.BR">#REF!</definedName>
    <definedName name="Capital_allowance_balance___main_rate_pool___capital_expenditure___nominal.BR.BEG">#REF!</definedName>
    <definedName name="Capital_allowance_balance___main_rate_pool___capital_expenditure___nominal.WN">#REF!</definedName>
    <definedName name="Capital_allowance_balance___main_rate_pool___capital_expenditure___nominal.WN.BEG">#REF!</definedName>
    <definedName name="Capital_allowance_balance___main_rate_pool___capital_expenditure___nominal.WR">#REF!</definedName>
    <definedName name="Capital_allowance_balance___main_rate_pool___capital_expenditure___nominal.WR.BEG">#REF!</definedName>
    <definedName name="Capital_allowance_balance___main_rate_pool___capital_expenditure___nominal.WWN">#REF!</definedName>
    <definedName name="Capital_allowance_balance___main_rate_pool___capital_expenditure___nominal.WWN.BEG">#REF!</definedName>
    <definedName name="Capital_allowance_balance___special_rate_pool___capital_expenditure___nominal.ADDN1">#REF!</definedName>
    <definedName name="Capital_allowance_balance___special_rate_pool___capital_expenditure___nominal.ADDN1.BEG">#REF!</definedName>
    <definedName name="Capital_allowance_balance___special_rate_pool___capital_expenditure___nominal.ADDN2">#REF!</definedName>
    <definedName name="Capital_allowance_balance___special_rate_pool___capital_expenditure___nominal.ADDN2.BEG">#REF!</definedName>
    <definedName name="Capital_allowance_balance___special_rate_pool___capital_expenditure___nominal.BR">#REF!</definedName>
    <definedName name="Capital_allowance_balance___special_rate_pool___capital_expenditure___nominal.BR.BEG">#REF!</definedName>
    <definedName name="Capital_allowance_balance___special_rate_pool___capital_expenditure___nominal.WN">#REF!</definedName>
    <definedName name="Capital_allowance_balance___special_rate_pool___capital_expenditure___nominal.WN.BEG">#REF!</definedName>
    <definedName name="Capital_allowance_balance___special_rate_pool___capital_expenditure___nominal.WR">#REF!</definedName>
    <definedName name="Capital_allowance_balance___special_rate_pool___capital_expenditure___nominal.WR.BEG">#REF!</definedName>
    <definedName name="Capital_allowance_balance___special_rate_pool___capital_expenditure___nominal.WWN">#REF!</definedName>
    <definedName name="Capital_allowance_balance___special_rate_pool___capital_expenditure___nominal.WWN.BEG">#REF!</definedName>
    <definedName name="Capital_allowance_balance___structures_and_buildings_pool___new_capital_expenditure___nominal.ADDN1">#REF!</definedName>
    <definedName name="Capital_allowance_balance___structures_and_buildings_pool___new_capital_expenditure___nominal.ADDN1.BEG">#REF!</definedName>
    <definedName name="Capital_allowance_balance___structures_and_buildings_pool___new_capital_expenditure___nominal.ADDN2">#REF!</definedName>
    <definedName name="Capital_allowance_balance___structures_and_buildings_pool___new_capital_expenditure___nominal.ADDN2.BEG">#REF!</definedName>
    <definedName name="Capital_allowance_balance___structures_and_buildings_pool___new_capital_expenditure___nominal.BR">#REF!</definedName>
    <definedName name="Capital_allowance_balance___structures_and_buildings_pool___new_capital_expenditure___nominal.BR.BEG">#REF!</definedName>
    <definedName name="Capital_allowance_balance___structures_and_buildings_pool___new_capital_expenditure___nominal.WN">#REF!</definedName>
    <definedName name="Capital_allowance_balance___structures_and_buildings_pool___new_capital_expenditure___nominal.WN.BEG">#REF!</definedName>
    <definedName name="Capital_allowance_balance___structures_and_buildings_pool___new_capital_expenditure___nominal.WR">#REF!</definedName>
    <definedName name="Capital_allowance_balance___structures_and_buildings_pool___new_capital_expenditure___nominal.WR.BEG">#REF!</definedName>
    <definedName name="Capital_allowance_balance___structures_and_buildings_pool___new_capital_expenditure___nominal.WWN">#REF!</definedName>
    <definedName name="Capital_allowance_balance___structures_and_buildings_pool___new_capital_expenditure___nominal.WWN.BEG">#REF!</definedName>
    <definedName name="Capital_allowances___control___nominal.ADDN1">#REF!</definedName>
    <definedName name="Capital_allowances___control___nominal.ADDN2">#REF!</definedName>
    <definedName name="Capital_allowances___control___nominal.BR">#REF!</definedName>
    <definedName name="Capital_allowances___control___nominal.WN">#REF!</definedName>
    <definedName name="Capital_allowances___control___nominal.WR">#REF!</definedName>
    <definedName name="Capital_allowances___control___nominal.WWN">#REF!</definedName>
    <definedName name="Capital_allowances___existing_expenditure___main_rate_pool___control___nominal.ADDN1">#REF!</definedName>
    <definedName name="Capital_allowances___existing_expenditure___main_rate_pool___control___nominal.ADDN2">#REF!</definedName>
    <definedName name="Capital_allowances___existing_expenditure___main_rate_pool___control___nominal.BR">#REF!</definedName>
    <definedName name="Capital_allowances___existing_expenditure___main_rate_pool___control___nominal.WN">#REF!</definedName>
    <definedName name="Capital_allowances___existing_expenditure___main_rate_pool___control___nominal.WR">#REF!</definedName>
    <definedName name="Capital_allowances___existing_expenditure___main_rate_pool___control___nominal.WWN">#REF!</definedName>
    <definedName name="Capital_allowances___existing_expenditure___special_rate_pool___control___nominal.ADDN1">#REF!</definedName>
    <definedName name="Capital_allowances___existing_expenditure___special_rate_pool___control___nominal.ADDN2">#REF!</definedName>
    <definedName name="Capital_allowances___existing_expenditure___special_rate_pool___control___nominal.BR">#REF!</definedName>
    <definedName name="Capital_allowances___existing_expenditure___special_rate_pool___control___nominal.WN">#REF!</definedName>
    <definedName name="Capital_allowances___existing_expenditure___special_rate_pool___control___nominal.WR">#REF!</definedName>
    <definedName name="Capital_allowances___existing_expenditure___special_rate_pool___control___nominal.WWN">#REF!</definedName>
    <definedName name="Capital_allowances___existing_expenditure___structures_and_buildings_pool___control___nominal.ADDN1">#REF!</definedName>
    <definedName name="Capital_allowances___existing_expenditure___structures_and_buildings_pool___control___nominal.ADDN2">#REF!</definedName>
    <definedName name="Capital_allowances___existing_expenditure___structures_and_buildings_pool___control___nominal.BR">#REF!</definedName>
    <definedName name="Capital_allowances___existing_expenditure___structures_and_buildings_pool___control___nominal.WN">#REF!</definedName>
    <definedName name="Capital_allowances___existing_expenditure___structures_and_buildings_pool___control___nominal.WR">#REF!</definedName>
    <definedName name="Capital_allowances___existing_expenditure___structures_and_buildings_pool___control___nominal.WWN">#REF!</definedName>
    <definedName name="Capital_allowances___main_rate_pool___control___nominal.ADDN1">#REF!</definedName>
    <definedName name="Capital_allowances___main_rate_pool___control___nominal.ADDN2">#REF!</definedName>
    <definedName name="Capital_allowances___main_rate_pool___control___nominal.BR">#REF!</definedName>
    <definedName name="Capital_allowances___main_rate_pool___control___nominal.WN">#REF!</definedName>
    <definedName name="Capital_allowances___main_rate_pool___control___nominal.WR">#REF!</definedName>
    <definedName name="Capital_allowances___main_rate_pool___control___nominal.WWN">#REF!</definedName>
    <definedName name="Capital_allowances___new_expenditure___main_rate_pool___control___nominal.ADDN1">#REF!</definedName>
    <definedName name="Capital_allowances___new_expenditure___main_rate_pool___control___nominal.ADDN2">#REF!</definedName>
    <definedName name="Capital_allowances___new_expenditure___main_rate_pool___control___nominal.BR">#REF!</definedName>
    <definedName name="Capital_allowances___new_expenditure___main_rate_pool___control___nominal.WN">#REF!</definedName>
    <definedName name="Capital_allowances___new_expenditure___main_rate_pool___control___nominal.WR">#REF!</definedName>
    <definedName name="Capital_allowances___new_expenditure___main_rate_pool___control___nominal.WWN">#REF!</definedName>
    <definedName name="Capital_allowances___new_expenditure___special_rate_pool___control___nominal.ADDN1">#REF!</definedName>
    <definedName name="Capital_allowances___new_expenditure___special_rate_pool___control___nominal.ADDN2">#REF!</definedName>
    <definedName name="Capital_allowances___new_expenditure___special_rate_pool___control___nominal.BR">#REF!</definedName>
    <definedName name="Capital_allowances___new_expenditure___special_rate_pool___control___nominal.WN">#REF!</definedName>
    <definedName name="Capital_allowances___new_expenditure___special_rate_pool___control___nominal.WR">#REF!</definedName>
    <definedName name="Capital_allowances___new_expenditure___special_rate_pool___control___nominal.WWN">#REF!</definedName>
    <definedName name="Capital_allowances___new_expenditure___structures_and_buildings_pool___control___nominal.ADDN1">#REF!</definedName>
    <definedName name="Capital_allowances___new_expenditure___structures_and_buildings_pool___control___nominal.ADDN2">#REF!</definedName>
    <definedName name="Capital_allowances___new_expenditure___structures_and_buildings_pool___control___nominal.BR">#REF!</definedName>
    <definedName name="Capital_allowances___new_expenditure___structures_and_buildings_pool___control___nominal.WN">#REF!</definedName>
    <definedName name="Capital_allowances___new_expenditure___structures_and_buildings_pool___control___nominal.WR">#REF!</definedName>
    <definedName name="Capital_allowances___new_expenditure___structures_and_buildings_pool___control___nominal.WWN">#REF!</definedName>
    <definedName name="Capital_allowances___special_rate_pool___control___nominal.ADDN1">#REF!</definedName>
    <definedName name="Capital_allowances___special_rate_pool___control___nominal.ADDN2">#REF!</definedName>
    <definedName name="Capital_allowances___special_rate_pool___control___nominal.BR">#REF!</definedName>
    <definedName name="Capital_allowances___special_rate_pool___control___nominal.WN">#REF!</definedName>
    <definedName name="Capital_allowances___special_rate_pool___control___nominal.WR">#REF!</definedName>
    <definedName name="Capital_allowances___special_rate_pool___control___nominal.WWN">#REF!</definedName>
    <definedName name="Capital_allowances___Wholesale___nominal">#REF!</definedName>
    <definedName name="Capital_expenditure___Business___nominal">#REF!</definedName>
    <definedName name="Capital_expenditure___Business___nominal___POS">#REF!</definedName>
    <definedName name="Capital_expenditure___Residential___nominal">#REF!</definedName>
    <definedName name="Capital_expenditure___Residential___nominal.NEG">#REF!</definedName>
    <definedName name="Capital_expenditure___Retail___nominal">#REF!</definedName>
    <definedName name="Capital_expenditure___Retail___nominal___POS">#REF!</definedName>
    <definedName name="Capital_expenditure_proportions_lines_sum_to_100_.ADDN1">#REF!</definedName>
    <definedName name="Capital_expenditure_proportions_lines_sum_to_100_.ADDN2">#REF!</definedName>
    <definedName name="Capital_expenditure_proportions_lines_sum_to_100_.BR">#REF!</definedName>
    <definedName name="Capital_expenditure_proportions_lines_sum_to_100_.WN">#REF!</definedName>
    <definedName name="Capital_expenditure_proportions_lines_sum_to_100_.WR">#REF!</definedName>
    <definedName name="Capital_expenditure_proportions_lines_sum_to_100_.WWN">#REF!</definedName>
    <definedName name="Capital_expenditure_proportions_lines_sum_to_100__overall.ADDN1">#REF!</definedName>
    <definedName name="Capital_expenditure_proportions_lines_sum_to_100__overall.ADDN2">#REF!</definedName>
    <definedName name="Capital_expenditure_proportions_lines_sum_to_100__overall.BR">#REF!</definedName>
    <definedName name="Capital_expenditure_proportions_lines_sum_to_100__overall.WN">#REF!</definedName>
    <definedName name="Capital_expenditure_proportions_lines_sum_to_100__overall.WR">#REF!</definedName>
    <definedName name="Capital_expenditure_proportions_lines_sum_to_100__overall.WWN">#REF!</definedName>
    <definedName name="CAPWD">#REF!</definedName>
    <definedName name="CASH">#REF!</definedName>
    <definedName name="Cash_and_cash_equivalents_actual_initial_balance___wholesale___nominal">#REF!</definedName>
    <definedName name="Cash_associated_with_revenue_adjustment___nominal.ADDN1">#REF!</definedName>
    <definedName name="Cash_associated_with_revenue_adjustment___nominal.ADDN1.BEG">#REF!</definedName>
    <definedName name="Cash_associated_with_revenue_adjustment___nominal.ADDN2">#REF!</definedName>
    <definedName name="Cash_associated_with_revenue_adjustment___nominal.ADDN2.BEG">#REF!</definedName>
    <definedName name="Cash_associated_with_revenue_adjustment___nominal.BR">#REF!</definedName>
    <definedName name="Cash_associated_with_revenue_adjustment___nominal.BR.BEG">#REF!</definedName>
    <definedName name="Cash_associated_with_revenue_adjustment___nominal.WN">#REF!</definedName>
    <definedName name="Cash_associated_with_revenue_adjustment___nominal.WN.BEG">#REF!</definedName>
    <definedName name="Cash_associated_with_revenue_adjustment___nominal.WR">#REF!</definedName>
    <definedName name="Cash_associated_with_revenue_adjustment___nominal.WR.BEG">#REF!</definedName>
    <definedName name="Cash_associated_with_revenue_adjustment___nominal.WWN">#REF!</definedName>
    <definedName name="Cash_associated_with_revenue_adjustment___nominal.WWN.BEG">#REF!</definedName>
    <definedName name="Cash_flow_available_for_dividends___Business___nominal">#REF!</definedName>
    <definedName name="Cash_flow_available_for_dividends___Residential___nominal">#REF!</definedName>
    <definedName name="Cash_interest_cover___Appointee">#REF!</definedName>
    <definedName name="Cash_interest_cover___control.ADDN1">#REF!</definedName>
    <definedName name="Cash_interest_cover___control.ADDN2">#REF!</definedName>
    <definedName name="Cash_interest_cover___control.BR">#REF!</definedName>
    <definedName name="Cash_interest_cover___control.WN">#REF!</definedName>
    <definedName name="Cash_interest_cover___control.WR">#REF!</definedName>
    <definedName name="Cash_interest_cover___control.WWN">#REF!</definedName>
    <definedName name="Cash_interest_cover___Post_Fin_adj___Appointee">#REF!</definedName>
    <definedName name="Cash_interest_cover___weighted_average___Appointee">#REF!</definedName>
    <definedName name="Cash_interest_rate___effect_of_tax_charge.ADDN1">#REF!</definedName>
    <definedName name="Cash_interest_rate___effect_of_tax_charge.ADDN2">#REF!</definedName>
    <definedName name="Cash_interest_rate___effect_of_tax_charge.BR">#REF!</definedName>
    <definedName name="Cash_interest_rate___effect_of_tax_charge.WN">#REF!</definedName>
    <definedName name="Cash_interest_rate___effect_of_tax_charge.WR">#REF!</definedName>
    <definedName name="Cash_interest_rate___effect_of_tax_charge.WWN">#REF!</definedName>
    <definedName name="Cash_interest_receivable___payable__from_tax___dividend_calcs___control___nominal.ADDN1">#REF!</definedName>
    <definedName name="Cash_interest_receivable___payable__from_tax___dividend_calcs___control___nominal.ADDN2">#REF!</definedName>
    <definedName name="Cash_interest_receivable___payable__from_tax___dividend_calcs___control___nominal.BR">#REF!</definedName>
    <definedName name="Cash_interest_receivable___payable__from_tax___dividend_calcs___control___nominal.WN">#REF!</definedName>
    <definedName name="Cash_interest_receivable___payable__from_tax___dividend_calcs___control___nominal.WR">#REF!</definedName>
    <definedName name="Cash_interest_receivable___payable__from_tax___dividend_calcs___control___nominal.WWN">#REF!</definedName>
    <definedName name="Cash_interest_receivable___payable__from_tax___dividend_calcs___wholesale___nominal">#REF!</definedName>
    <definedName name="Cash_movement_not_associated_with_Tax_or_Dividend_calcs___control___nominal.ADDN1">#REF!</definedName>
    <definedName name="Cash_movement_not_associated_with_Tax_or_Dividend_calcs___control___nominal.ADDN2">#REF!</definedName>
    <definedName name="Cash_movement_not_associated_with_Tax_or_Dividend_calcs___control___nominal.BR">#REF!</definedName>
    <definedName name="Cash_movement_not_associated_with_Tax_or_Dividend_calcs___control___nominal.WN">#REF!</definedName>
    <definedName name="Cash_movement_not_associated_with_Tax_or_Dividend_calcs___control___nominal.WR">#REF!</definedName>
    <definedName name="Cash_movement_not_associated_with_Tax_or_Dividend_calcs___control___nominal.WWN">#REF!</definedName>
    <definedName name="Cash_movement_not_associated_with_Tax_or_Dividend_calcs_balance___control___nominal.ADDN1">#REF!</definedName>
    <definedName name="Cash_movement_not_associated_with_Tax_or_Dividend_calcs_balance___control___nominal.ADDN1.BEG">#REF!</definedName>
    <definedName name="Cash_movement_not_associated_with_Tax_or_Dividend_calcs_balance___control___nominal.ADDN2">#REF!</definedName>
    <definedName name="Cash_movement_not_associated_with_Tax_or_Dividend_calcs_balance___control___nominal.ADDN2.BEG">#REF!</definedName>
    <definedName name="Cash_movement_not_associated_with_Tax_or_Dividend_calcs_balance___control___nominal.BR">#REF!</definedName>
    <definedName name="Cash_movement_not_associated_with_Tax_or_Dividend_calcs_balance___control___nominal.BR.BEG">#REF!</definedName>
    <definedName name="Cash_movement_not_associated_with_Tax_or_Dividend_calcs_balance___control___nominal.WN">#REF!</definedName>
    <definedName name="Cash_movement_not_associated_with_Tax_or_Dividend_calcs_balance___control___nominal.WN.BEG">#REF!</definedName>
    <definedName name="Cash_movement_not_associated_with_Tax_or_Dividend_calcs_balance___control___nominal.WR">#REF!</definedName>
    <definedName name="Cash_movement_not_associated_with_Tax_or_Dividend_calcs_balance___control___nominal.WR.BEG">#REF!</definedName>
    <definedName name="Cash_movement_not_associated_with_Tax_or_Dividend_calcs_balance___control___nominal.WWN">#REF!</definedName>
    <definedName name="Cash_movement_not_associated_with_Tax_or_Dividend_calcs_balance___control___nominal.WWN.BEG">#REF!</definedName>
    <definedName name="cat_m_1">#REF!</definedName>
    <definedName name="cat_m_2">#REF!</definedName>
    <definedName name="cat_m_3">#REF!</definedName>
    <definedName name="cat_y_1">#REF!</definedName>
    <definedName name="cat_y_2">#REF!</definedName>
    <definedName name="cat_y_3">#REF!</definedName>
    <definedName name="category_table">#REF!</definedName>
    <definedName name="CH4_CO2eq_GWP">#REF!</definedName>
    <definedName name="Change_in_accelerated_capital_allowances___control___nominal.ADDN1">#REF!</definedName>
    <definedName name="Change_in_accelerated_capital_allowances___control___nominal.ADDN2">#REF!</definedName>
    <definedName name="Change_in_accelerated_capital_allowances___control___nominal.BR">#REF!</definedName>
    <definedName name="Change_in_accelerated_capital_allowances___control___nominal.WN">#REF!</definedName>
    <definedName name="Change_in_accelerated_capital_allowances___control___nominal.WR">#REF!</definedName>
    <definedName name="Change_in_accelerated_capital_allowances___control___nominal.WWN">#REF!</definedName>
    <definedName name="Change_in_accelerated_capital_allowances___post_financeability___control___nominal.ADDN1">#REF!</definedName>
    <definedName name="Change_in_accelerated_capital_allowances___post_financeability___control___nominal.ADDN2">#REF!</definedName>
    <definedName name="Change_in_accelerated_capital_allowances___post_financeability___control___nominal.BR">#REF!</definedName>
    <definedName name="Change_in_accelerated_capital_allowances___post_financeability___control___nominal.WN">#REF!</definedName>
    <definedName name="Change_in_accelerated_capital_allowances___post_financeability___control___nominal.WR">#REF!</definedName>
    <definedName name="Change_in_accelerated_capital_allowances___post_financeability___control___nominal.WWN">#REF!</definedName>
    <definedName name="Change_in_net_debt_balance___control___nominal.ADDN1">#REF!</definedName>
    <definedName name="Change_in_net_debt_balance___control___nominal.ADDN1.BEG">#REF!</definedName>
    <definedName name="Change_in_net_debt_balance___control___nominal.ADDN2">#REF!</definedName>
    <definedName name="Change_in_net_debt_balance___control___nominal.ADDN2.BEG">#REF!</definedName>
    <definedName name="Change_in_net_debt_balance___control___nominal.BR">#REF!</definedName>
    <definedName name="Change_in_net_debt_balance___control___nominal.BR.BEG">#REF!</definedName>
    <definedName name="Change_in_net_debt_balance___control___nominal.WN">#REF!</definedName>
    <definedName name="Change_in_net_debt_balance___control___nominal.WN.BEG">#REF!</definedName>
    <definedName name="Change_in_net_debt_balance___control___nominal.WR">#REF!</definedName>
    <definedName name="Change_in_net_debt_balance___control___nominal.WR.BEG">#REF!</definedName>
    <definedName name="Change_in_net_debt_balance___control___nominal.WWN">#REF!</definedName>
    <definedName name="Change_in_net_debt_balance___control___nominal.WWN.BEG">#REF!</definedName>
    <definedName name="Change_in_net_debt_opening___control___nominal.ADDN1">#REF!</definedName>
    <definedName name="Change_in_net_debt_opening___control___nominal.ADDN2">#REF!</definedName>
    <definedName name="Change_in_net_debt_opening___control___nominal.BR">#REF!</definedName>
    <definedName name="Change_in_net_debt_opening___control___nominal.WN">#REF!</definedName>
    <definedName name="Change_in_net_debt_opening___control___nominal.WR">#REF!</definedName>
    <definedName name="Change_in_net_debt_opening___control___nominal.WWN">#REF!</definedName>
    <definedName name="Change_in_net_debt_opening___wholesale___nominal">#REF!</definedName>
    <definedName name="change1" localSheetId="4" hidden="1">{"CHARGE",#N/A,FALSE,"401C11"}</definedName>
    <definedName name="change1" hidden="1">{"CHARGE",#N/A,FALSE,"401C11"}</definedName>
    <definedName name="charge" localSheetId="4" hidden="1">{"CHARGE",#N/A,FALSE,"401C11"}</definedName>
    <definedName name="charge" hidden="1">{"CHARGE",#N/A,FALSE,"401C11"}</definedName>
    <definedName name="CHE">#REF!</definedName>
    <definedName name="Checks_breached_any_period">#REF!</definedName>
    <definedName name="CHESHIRE" localSheetId="4">#REF!</definedName>
    <definedName name="CHESHIRE">#REF!</definedName>
    <definedName name="ChK_Tol" localSheetId="4">#REF!</definedName>
    <definedName name="ChK_Tol">#REF!</definedName>
    <definedName name="CHOICES">#REF!</definedName>
    <definedName name="CHOOSE">#REF!</definedName>
    <definedName name="CHP_Power_EF_CO2">#REF!</definedName>
    <definedName name="CIMMLookUpYr3">#REF!</definedName>
    <definedName name="CIMMOUTP">#REF!</definedName>
    <definedName name="CIQWBGuid" hidden="1">"0f0259b9-6046-41aa-ac9c-7befc2576c88"</definedName>
    <definedName name="CISsie">#REF!</definedName>
    <definedName name="CISsire">#REF!</definedName>
    <definedName name="CISslip">#REF!</definedName>
    <definedName name="CISslnip">#REF!</definedName>
    <definedName name="CISsmni">#REF!</definedName>
    <definedName name="CISsnie">#REF!</definedName>
    <definedName name="CISwie">#REF!</definedName>
    <definedName name="CISwire">#REF!</definedName>
    <definedName name="CISwlip">#REF!</definedName>
    <definedName name="CISwlnip">#REF!</definedName>
    <definedName name="CISwmni">#REF!</definedName>
    <definedName name="CISwnie">#REF!</definedName>
    <definedName name="Classification_of_treatment_works">#REF!</definedName>
    <definedName name="CLEVELAND" localSheetId="4">#REF!</definedName>
    <definedName name="CLEVELAND">#REF!</definedName>
    <definedName name="CLWYD" localSheetId="4">#REF!</definedName>
    <definedName name="CLWYD">#REF!</definedName>
    <definedName name="CM_SGCI">#REF!</definedName>
    <definedName name="CM_SGCNI">#REF!</definedName>
    <definedName name="CM_SI">#REF!</definedName>
    <definedName name="CM_SMG">#REF!</definedName>
    <definedName name="CM_SOther">#REF!</definedName>
    <definedName name="CM_SPS">#REF!</definedName>
    <definedName name="CM_STW">#REF!</definedName>
    <definedName name="CM_WGCI">#REF!</definedName>
    <definedName name="CM_WGCNI">#REF!</definedName>
    <definedName name="CM_WI">#REF!</definedName>
    <definedName name="CM_WNI">#REF!</definedName>
    <definedName name="CMIRE">#REF!</definedName>
    <definedName name="CMOPEX">#REF!</definedName>
    <definedName name="CNG_EF_CO2">#REF!</definedName>
    <definedName name="CNG_Transport_Freight">#REF!</definedName>
    <definedName name="CNG_Transport_Passenger">#REF!</definedName>
    <definedName name="Coach_CO2">#REF!</definedName>
    <definedName name="Coach_Pass_km">#REF!</definedName>
    <definedName name="CodeColumnRef">#REF!</definedName>
    <definedName name="COL">#REF!</definedName>
    <definedName name="Combined_interest_apportionment___control___nominal.ADDN1">#REF!</definedName>
    <definedName name="Combined_interest_apportionment___control___nominal.ADDN2">#REF!</definedName>
    <definedName name="Combined_interest_apportionment___control___nominal.BR">#REF!</definedName>
    <definedName name="Combined_interest_apportionment___control___nominal.WN">#REF!</definedName>
    <definedName name="Combined_interest_apportionment___control___nominal.WR">#REF!</definedName>
    <definedName name="Combined_interest_apportionment___control___nominal.WWN">#REF!</definedName>
    <definedName name="Company">#REF!</definedName>
    <definedName name="Company_____of_dividends_issued_as_scrip_shares">#REF!</definedName>
    <definedName name="Company_____of_ILD">#REF!</definedName>
    <definedName name="Company_____of_ordinary_dividends_paid_as_interim_dividend">#REF!</definedName>
    <definedName name="Company___2020_25_RCV_opening_balance___real.ADDN1">#REF!</definedName>
    <definedName name="Company___2020_25_RCV_opening_balance___real.ADDN2">#REF!</definedName>
    <definedName name="Company___2020_25_RCV_opening_balance___real.BR">#REF!</definedName>
    <definedName name="Company___2020_25_RCV_opening_balance___real.WN">#REF!</definedName>
    <definedName name="Company___2020_25_RCV_opening_balance___real.WR">#REF!</definedName>
    <definedName name="Company___2020_25_RCV_opening_balance___real.WWN">#REF!</definedName>
    <definedName name="Company___accounting_charge_included_in_regulatory_accounts_for_Defined_Contribution_schemes___charge_for_DC_schemes___control___real.ADDN1">#REF!</definedName>
    <definedName name="Company___accounting_charge_included_in_regulatory_accounts_for_Defined_Contribution_schemes___charge_for_DC_schemes___control___real.ADDN2">#REF!</definedName>
    <definedName name="Company___accounting_charge_included_in_regulatory_accounts_for_Defined_Contribution_schemes___charge_for_DC_schemes___control___real.BR">#REF!</definedName>
    <definedName name="Company___accounting_charge_included_in_regulatory_accounts_for_Defined_Contribution_schemes___charge_for_DC_schemes___control___real.WN">#REF!</definedName>
    <definedName name="Company___accounting_charge_included_in_regulatory_accounts_for_Defined_Contribution_schemes___charge_for_DC_schemes___control___real.WR">#REF!</definedName>
    <definedName name="Company___accounting_charge_included_in_regulatory_accounts_for_Defined_Contribution_schemes___charge_for_DC_schemes___control___real.WWN">#REF!</definedName>
    <definedName name="Company___actual_opening_Fixed_rate_debt___nominal.ADDN1">#REF!</definedName>
    <definedName name="Company___actual_opening_Fixed_rate_debt___nominal.ADDN2">#REF!</definedName>
    <definedName name="Company___actual_opening_Fixed_rate_debt___nominal.BR">#REF!</definedName>
    <definedName name="Company___actual_opening_Fixed_rate_debt___nominal.WN">#REF!</definedName>
    <definedName name="Company___actual_opening_Fixed_rate_debt___nominal.WR">#REF!</definedName>
    <definedName name="Company___actual_opening_Fixed_rate_debt___nominal.WWN">#REF!</definedName>
    <definedName name="Company___actual_opening_Floating_rate_debt___nominal.ADDN1">#REF!</definedName>
    <definedName name="Company___actual_opening_Floating_rate_debt___nominal.ADDN2">#REF!</definedName>
    <definedName name="Company___actual_opening_Floating_rate_debt___nominal.BR">#REF!</definedName>
    <definedName name="Company___actual_opening_Floating_rate_debt___nominal.WN">#REF!</definedName>
    <definedName name="Company___actual_opening_Floating_rate_debt___nominal.WR">#REF!</definedName>
    <definedName name="Company___actual_opening_Floating_rate_debt___nominal.WWN">#REF!</definedName>
    <definedName name="Company___actual_opening_index_linked_debt___nominal.ADDN1">#REF!</definedName>
    <definedName name="Company___actual_opening_index_linked_debt___nominal.ADDN2">#REF!</definedName>
    <definedName name="Company___actual_opening_index_linked_debt___nominal.BR">#REF!</definedName>
    <definedName name="Company___actual_opening_index_linked_debt___nominal.WN">#REF!</definedName>
    <definedName name="Company___actual_opening_index_linked_debt___nominal.WR">#REF!</definedName>
    <definedName name="Company___actual_opening_index_linked_debt___nominal.WWN">#REF!</definedName>
    <definedName name="Company___adjustment_to_tax_payment.ADDN1">#REF!</definedName>
    <definedName name="Company___adjustment_to_tax_payment.ADDN2">#REF!</definedName>
    <definedName name="Company___adjustment_to_tax_payment.BR">#REF!</definedName>
    <definedName name="Company___adjustment_to_tax_payment.WN">#REF!</definedName>
    <definedName name="Company___adjustment_to_tax_payment.WR">#REF!</definedName>
    <definedName name="Company___adjustment_to_tax_payment.WWN">#REF!</definedName>
    <definedName name="Company___Adjustment_to_Wholesale_revenue_requirement___real.ADDN1">#REF!</definedName>
    <definedName name="Company___Adjustment_to_Wholesale_revenue_requirement___real.ADDN2">#REF!</definedName>
    <definedName name="Company___Adjustment_to_Wholesale_revenue_requirement___real.BR">#REF!</definedName>
    <definedName name="Company___Adjustment_to_Wholesale_revenue_requirement___real.WN">#REF!</definedName>
    <definedName name="Company___Adjustment_to_Wholesale_revenue_requirement___real.WR">#REF!</definedName>
    <definedName name="Company___Adjustment_to_Wholesale_revenue_requirement___real.WWN">#REF!</definedName>
    <definedName name="Company___allowable_depreciation_on_capitalised_revenue___control.ADDN1">#REF!</definedName>
    <definedName name="Company___allowable_depreciation_on_capitalised_revenue___control.ADDN2">#REF!</definedName>
    <definedName name="Company___allowable_depreciation_on_capitalised_revenue___control.BR">#REF!</definedName>
    <definedName name="Company___allowable_depreciation_on_capitalised_revenue___control.WN">#REF!</definedName>
    <definedName name="Company___allowable_depreciation_on_capitalised_revenue___control.WR">#REF!</definedName>
    <definedName name="Company___allowable_depreciation_on_capitalised_revenue___control.WWN">#REF!</definedName>
    <definedName name="Company___Alternative_revenue_value___real.ADDN1">#REF!</definedName>
    <definedName name="Company___Alternative_revenue_value___real.ADDN2">#REF!</definedName>
    <definedName name="Company___Alternative_revenue_value___real.BR">#REF!</definedName>
    <definedName name="Company___Alternative_revenue_value___real.WN">#REF!</definedName>
    <definedName name="Company___Alternative_revenue_value___real.WR">#REF!</definedName>
    <definedName name="Company___Alternative_revenue_value___real.WWN">#REF!</definedName>
    <definedName name="Company___Base_revenue_for_2024_25___real.ADDN1">#REF!</definedName>
    <definedName name="Company___Base_revenue_for_2024_25___real.ADDN2">#REF!</definedName>
    <definedName name="Company___Base_revenue_for_2024_25___real.BR">#REF!</definedName>
    <definedName name="Company___Base_revenue_for_2024_25___real.WN">#REF!</definedName>
    <definedName name="Company___Base_revenue_for_2024_25___real.WR">#REF!</definedName>
    <definedName name="Company___Base_revenue_for_2024_25___real.WWN">#REF!</definedName>
    <definedName name="Company___blended_interest_rate_on_change_in_borrowings">#REF!</definedName>
    <definedName name="Company___Business__retail_total_allowed_depreciation___real">#REF!</definedName>
    <definedName name="Company___Business_Advance_Receipts_Weighting___Unmeasured">#REF!</definedName>
    <definedName name="Company___Business_Measured_income_accrual_Opening_balance___nominal">#REF!</definedName>
    <definedName name="Company___Business_measured_income_proportion_of_total_Business_income">#REF!</definedName>
    <definedName name="Company___Business_retail__Measured_income_accrual_rate">#REF!</definedName>
    <definedName name="Company___Business_retail_advance_receipts_creditor_days_measured">#REF!</definedName>
    <definedName name="Company___Business_retail_advance_receipts_creditor_days_unmeasured">#REF!</definedName>
    <definedName name="Company___Business_retail_average_cost_per_customer_in_Tariff_Band__Welsh_companies____real.1">#REF!</definedName>
    <definedName name="Company___Business_retail_average_cost_per_customer_in_Tariff_Band__Welsh_companies____real.2">#REF!</definedName>
    <definedName name="Company___Business_retail_average_cost_per_customer_in_Tariff_Band__Welsh_companies____real.3">#REF!</definedName>
    <definedName name="Company___Business_retail_margin___Override">#REF!</definedName>
    <definedName name="Company___Business_retail_revenue_adjustment___real">#REF!</definedName>
    <definedName name="Company___Business_retail_revenue_override___nominal">#REF!</definedName>
    <definedName name="Company___business_weighted_average_debtor_days">#REF!</definedName>
    <definedName name="Company___Capex_creditor_days">#REF!</definedName>
    <definedName name="Company___Capital_expenditure___proportion_of_new_capital_expenditure_qualifying_for_the_main_rate_pool___control.ADDN1">#REF!</definedName>
    <definedName name="Company___Capital_expenditure___proportion_of_new_capital_expenditure_qualifying_for_the_main_rate_pool___control.ADDN2">#REF!</definedName>
    <definedName name="Company___Capital_expenditure___proportion_of_new_capital_expenditure_qualifying_for_the_main_rate_pool___control.BR">#REF!</definedName>
    <definedName name="Company___Capital_expenditure___proportion_of_new_capital_expenditure_qualifying_for_the_main_rate_pool___control.WN">#REF!</definedName>
    <definedName name="Company___Capital_expenditure___proportion_of_new_capital_expenditure_qualifying_for_the_main_rate_pool___control.WR">#REF!</definedName>
    <definedName name="Company___Capital_expenditure___proportion_of_new_capital_expenditure_qualifying_for_the_main_rate_pool___control.WWN">#REF!</definedName>
    <definedName name="Company___Capital_expenditure___proportion_of_new_capital_expenditure_qualifying_for_the_special_rate_pool___control.ADDN1">#REF!</definedName>
    <definedName name="Company___Capital_expenditure___proportion_of_new_capital_expenditure_qualifying_for_the_special_rate_pool___control.ADDN2">#REF!</definedName>
    <definedName name="Company___Capital_expenditure___proportion_of_new_capital_expenditure_qualifying_for_the_special_rate_pool___control.BR">#REF!</definedName>
    <definedName name="Company___Capital_expenditure___proportion_of_new_capital_expenditure_qualifying_for_the_special_rate_pool___control.WN">#REF!</definedName>
    <definedName name="Company___Capital_expenditure___proportion_of_new_capital_expenditure_qualifying_for_the_special_rate_pool___control.WR">#REF!</definedName>
    <definedName name="Company___Capital_expenditure___proportion_of_new_capital_expenditure_qualifying_for_the_special_rate_pool___control.WWN">#REF!</definedName>
    <definedName name="Company___Capital_expenditure___proportion_of_new_capital_expenditure_qualifying_for_the_structures_and_buildings_pool___control.ADDN1">#REF!</definedName>
    <definedName name="Company___Capital_expenditure___proportion_of_new_capital_expenditure_qualifying_for_the_structures_and_buildings_pool___control.ADDN2">#REF!</definedName>
    <definedName name="Company___Capital_expenditure___proportion_of_new_capital_expenditure_qualifying_for_the_structures_and_buildings_pool___control.BR">#REF!</definedName>
    <definedName name="Company___Capital_expenditure___proportion_of_new_capital_expenditure_qualifying_for_the_structures_and_buildings_pool___control.WN">#REF!</definedName>
    <definedName name="Company___Capital_expenditure___proportion_of_new_capital_expenditure_qualifying_for_the_structures_and_buildings_pool___control.WR">#REF!</definedName>
    <definedName name="Company___Capital_expenditure___proportion_of_new_capital_expenditure_qualifying_for_the_structures_and_buildings_pool___control.WWN">#REF!</definedName>
    <definedName name="Company___Capital_expenditure_on_assets_principally_used_by_business_retail___real">#REF!</definedName>
    <definedName name="Company___Capital_expenditure_on_assets_principally_used_by_residential_retail___real">#REF!</definedName>
    <definedName name="Company___Capital_expenditure_writing_down_allowance_main_rate_pool">#REF!</definedName>
    <definedName name="Company___Capital_expenditure_writing_down_allowance_main_rate_pool___first_year_rate">#REF!</definedName>
    <definedName name="Company___Capital_expenditure_writing_down_allowance_special_rate_pool">#REF!</definedName>
    <definedName name="Company___Capital_expenditure_writing_down_allowance_special_rate_pool___first_year_rate">#REF!</definedName>
    <definedName name="Company___Capital_expenditure_writing_down_allowance_structures_and_buildings_pool">#REF!</definedName>
    <definedName name="Company___Capital_expenditure_writing_down_allowance_structures_and_buildings_pool___first_year_rate">#REF!</definedName>
    <definedName name="Company___Cash_and_cash_equivalents_actual_initial_balance___control___nominal.ADDN1">#REF!</definedName>
    <definedName name="Company___Cash_and_cash_equivalents_actual_initial_balance___control___nominal.ADDN2">#REF!</definedName>
    <definedName name="Company___Cash_and_cash_equivalents_actual_initial_balance___control___nominal.BR">#REF!</definedName>
    <definedName name="Company___Cash_and_cash_equivalents_actual_initial_balance___control___nominal.WN">#REF!</definedName>
    <definedName name="Company___Cash_and_cash_equivalents_actual_initial_balance___control___nominal.WR">#REF!</definedName>
    <definedName name="Company___Cash_and_cash_equivalents_actual_initial_balance___control___nominal.WWN">#REF!</definedName>
    <definedName name="Company___cash_contributions__DB_schemes__ongoing____actual_and_forecast___control___real.ADDN1">#REF!</definedName>
    <definedName name="Company___cash_contributions__DB_schemes__ongoing____actual_and_forecast___control___real.ADDN2">#REF!</definedName>
    <definedName name="Company___cash_contributions__DB_schemes__ongoing____actual_and_forecast___control___real.BR">#REF!</definedName>
    <definedName name="Company___cash_contributions__DB_schemes__ongoing____actual_and_forecast___control___real.WN">#REF!</definedName>
    <definedName name="Company___cash_contributions__DB_schemes__ongoing____actual_and_forecast___control___real.WR">#REF!</definedName>
    <definedName name="Company___cash_contributions__DB_schemes__ongoing____actual_and_forecast___control___real.WWN">#REF!</definedName>
    <definedName name="Company___cash_interest_rate.ADDN1">#REF!</definedName>
    <definedName name="Company___cash_interest_rate.ADDN2">#REF!</definedName>
    <definedName name="Company___cash_interest_rate.BR">#REF!</definedName>
    <definedName name="Company___cash_interest_rate.WN">#REF!</definedName>
    <definedName name="Company___cash_interest_rate.WR">#REF!</definedName>
    <definedName name="Company___cash_interest_rate.WWN">#REF!</definedName>
    <definedName name="Company___Charge_for_DB_schemes___residential_retail___charge_for_DB_schemes___control___real.ADDN1">#REF!</definedName>
    <definedName name="Company___Charge_for_DB_schemes___residential_retail___charge_for_DB_schemes___control___real.ADDN2">#REF!</definedName>
    <definedName name="Company___Charge_for_DB_schemes___residential_retail___charge_for_DB_schemes___control___real.BR">#REF!</definedName>
    <definedName name="Company___Charge_for_DB_schemes___residential_retail___charge_for_DB_schemes___control___real.WN">#REF!</definedName>
    <definedName name="Company___Charge_for_DB_schemes___residential_retail___charge_for_DB_schemes___control___real.WR">#REF!</definedName>
    <definedName name="Company___Charge_for_DB_schemes___residential_retail___charge_for_DB_schemes___control___real.WWN">#REF!</definedName>
    <definedName name="Company___Consumer_price_index__including_housing_costs____Consumer_Price_Index__with_housing__for_April">#REF!</definedName>
    <definedName name="Company___Consumer_price_index__including_housing_costs____Consumer_Price_Index__with_housing__for_August">#REF!</definedName>
    <definedName name="Company___Consumer_price_index__including_housing_costs____Consumer_Price_Index__with_housing__for_December">#REF!</definedName>
    <definedName name="Company___Consumer_price_index__including_housing_costs____Consumer_Price_Index__with_housing__for_February">#REF!</definedName>
    <definedName name="Company___Consumer_price_index__including_housing_costs____Consumer_Price_Index__with_housing__for_January">#REF!</definedName>
    <definedName name="Company___Consumer_price_index__including_housing_costs____Consumer_Price_Index__with_housing__for_July">#REF!</definedName>
    <definedName name="Company___Consumer_price_index__including_housing_costs____Consumer_Price_Index__with_housing__for_June">#REF!</definedName>
    <definedName name="Company___Consumer_price_index__including_housing_costs____Consumer_Price_Index__with_housing__for_March">#REF!</definedName>
    <definedName name="Company___Consumer_price_index__including_housing_costs____Consumer_Price_Index__with_housing__for_May">#REF!</definedName>
    <definedName name="Company___Consumer_price_index__including_housing_costs____Consumer_Price_Index__with_housing__for_November">#REF!</definedName>
    <definedName name="Company___Consumer_price_index__including_housing_costs____Consumer_Price_Index__with_housing__for_November___Constant">#REF!</definedName>
    <definedName name="Company___Consumer_price_index__including_housing_costs____Consumer_Price_Index__with_housing__for_October">#REF!</definedName>
    <definedName name="Company___Consumer_price_index__including_housing_costs____Consumer_Price_Index__with_housing__for_September">#REF!</definedName>
    <definedName name="Company___Cost_to_serve_metered_dual_customers___real">#REF!</definedName>
    <definedName name="Company___Cost_to_serve_metered_sewerage_customers___real">#REF!</definedName>
    <definedName name="Company___Cost_to_serve_metered_water_customers___real">#REF!</definedName>
    <definedName name="Company___Cost_to_serve_per_unmetered_water_customers___real">#REF!</definedName>
    <definedName name="Company___Cost_to_serve_unmetered_dual_customers___real">#REF!</definedName>
    <definedName name="Company___Cost_to_serve_unmetered_sewerage_customers___real">#REF!</definedName>
    <definedName name="Company___CPI_H____2022_23___April">#REF!</definedName>
    <definedName name="Company___CPI_H____2022_23___August">#REF!</definedName>
    <definedName name="Company___CPI_H____2022_23___December">#REF!</definedName>
    <definedName name="Company___CPI_H____2022_23___February">#REF!</definedName>
    <definedName name="Company___CPI_H____2022_23___January">#REF!</definedName>
    <definedName name="Company___CPI_H____2022_23___July">#REF!</definedName>
    <definedName name="Company___CPI_H____2022_23___June">#REF!</definedName>
    <definedName name="Company___CPI_H____2022_23___March">#REF!</definedName>
    <definedName name="Company___CPI_H____2022_23___May">#REF!</definedName>
    <definedName name="Company___CPI_H____2022_23___November">#REF!</definedName>
    <definedName name="Company___CPI_H____2022_23___October">#REF!</definedName>
    <definedName name="Company___CPI_H____2022_23___September">#REF!</definedName>
    <definedName name="Company___Current_tax_liabilities___Appointee_b_f___nominal">#REF!</definedName>
    <definedName name="Company___Debtors_other___nominal">#REF!</definedName>
    <definedName name="Company___Defined_benefit_pension_deficit_recovery_per_IN13_17___real.ADDN1">#REF!</definedName>
    <definedName name="Company___Defined_benefit_pension_deficit_recovery_per_IN13_17___real.ADDN2">#REF!</definedName>
    <definedName name="Company___Defined_benefit_pension_deficit_recovery_per_IN13_17___real.BR">#REF!</definedName>
    <definedName name="Company___Defined_benefit_pension_deficit_recovery_per_IN13_17___real.WN">#REF!</definedName>
    <definedName name="Company___Defined_benefit_pension_deficit_recovery_per_IN13_17___real.WR">#REF!</definedName>
    <definedName name="Company___Defined_benefit_pension_deficit_recovery_per_IN13_17___real.WWN">#REF!</definedName>
    <definedName name="Company___Depreciation_b_f___control___active___nominal.ADDN1">#REF!</definedName>
    <definedName name="Company___Depreciation_b_f___control___active___nominal.ADDN2">#REF!</definedName>
    <definedName name="Company___Depreciation_b_f___control___active___nominal.BR">#REF!</definedName>
    <definedName name="Company___Depreciation_b_f___control___active___nominal.WN">#REF!</definedName>
    <definedName name="Company___Depreciation_b_f___control___active___nominal.WR">#REF!</definedName>
    <definedName name="Company___Depreciation_b_f___control___active___nominal.WWN">#REF!</definedName>
    <definedName name="Company___Disallowable_expenditure___Change_in_general_provisions___control___nominal.ADDN1">#REF!</definedName>
    <definedName name="Company___Disallowable_expenditure___Change_in_general_provisions___control___nominal.ADDN2">#REF!</definedName>
    <definedName name="Company___Disallowable_expenditure___Change_in_general_provisions___control___nominal.BR">#REF!</definedName>
    <definedName name="Company___Disallowable_expenditure___Change_in_general_provisions___control___nominal.WN">#REF!</definedName>
    <definedName name="Company___Disallowable_expenditure___Change_in_general_provisions___control___nominal.WR">#REF!</definedName>
    <definedName name="Company___Disallowable_expenditure___Change_in_general_provisions___control___nominal.WWN">#REF!</definedName>
    <definedName name="Company___Discount_rate_for_reprofiling_allowed_revenue.ADDN1">#REF!</definedName>
    <definedName name="Company___Discount_rate_for_reprofiling_allowed_revenue.ADDN2">#REF!</definedName>
    <definedName name="Company___Discount_rate_for_reprofiling_allowed_revenue.BR">#REF!</definedName>
    <definedName name="Company___Discount_rate_for_reprofiling_allowed_revenue.WN">#REF!</definedName>
    <definedName name="Company___Discount_rate_for_reprofiling_allowed_revenue.WR">#REF!</definedName>
    <definedName name="Company___Discount_rate_for_reprofiling_allowed_revenue.WWN">#REF!</definedName>
    <definedName name="Company___Dividend_creditors_wholesale_retail_split___business_retail___nominal">#REF!</definedName>
    <definedName name="Company___Dividend_creditors_wholesale_retail_split___Dividend_creditors___residential_retail___nominal">#REF!</definedName>
    <definedName name="Company___dividend_yield">#REF!</definedName>
    <definedName name="Company___Expenditure___Total_residential_retail_costs___Residential_measured___Water_and_Wastewater___nominal">#REF!</definedName>
    <definedName name="Company___Expenditure___Total_residential_retail_costs___Residential_unmeasured___Water_and_Wastewater___nominal">#REF!</definedName>
    <definedName name="Company___Finance_lease_depreciation___control___nominal.ADDN1">#REF!</definedName>
    <definedName name="Company___Finance_lease_depreciation___control___nominal.ADDN2">#REF!</definedName>
    <definedName name="Company___Finance_lease_depreciation___control___nominal.BR">#REF!</definedName>
    <definedName name="Company___Finance_lease_depreciation___control___nominal.WN">#REF!</definedName>
    <definedName name="Company___Finance_lease_depreciation___control___nominal.WR">#REF!</definedName>
    <definedName name="Company___Finance_lease_depreciation___control___nominal.WWN">#REF!</definedName>
    <definedName name="Company___Fixed_asset_net_book_value_at_31_March___business_retail___nominal">#REF!</definedName>
    <definedName name="Company___Fixed_asset_net_book_value_at_31_March___residential_retail___nominal">#REF!</definedName>
    <definedName name="Company___Fixed_assets_b_f___control___active___nominal.ADDN1">#REF!</definedName>
    <definedName name="Company___Fixed_assets_b_f___control___active___nominal.ADDN2">#REF!</definedName>
    <definedName name="Company___Fixed_assets_b_f___control___active___nominal.BR">#REF!</definedName>
    <definedName name="Company___Fixed_assets_b_f___control___active___nominal.WN">#REF!</definedName>
    <definedName name="Company___Fixed_assets_b_f___control___active___nominal.WR">#REF!</definedName>
    <definedName name="Company___Fixed_assets_b_f___control___active___nominal.WWN">#REF!</definedName>
    <definedName name="Company___Grants_and_contributions___capital_expenditure___non_price_control___real.ADDN1">#REF!</definedName>
    <definedName name="Company___Grants_and_contributions___capital_expenditure___non_price_control___real.ADDN2">#REF!</definedName>
    <definedName name="Company___Grants_and_contributions___capital_expenditure___non_price_control___real.BR">#REF!</definedName>
    <definedName name="Company___Grants_and_contributions___capital_expenditure___non_price_control___real.WN">#REF!</definedName>
    <definedName name="Company___Grants_and_contributions___capital_expenditure___non_price_control___real.WR">#REF!</definedName>
    <definedName name="Company___Grants_and_contributions___capital_expenditure___non_price_control___real.WWN">#REF!</definedName>
    <definedName name="Company___Grants_and_contributions___operational_expenditure___non_price_control___real.ADDN1">#REF!</definedName>
    <definedName name="Company___Grants_and_contributions___operational_expenditure___non_price_control___real.ADDN2">#REF!</definedName>
    <definedName name="Company___Grants_and_contributions___operational_expenditure___non_price_control___real.BR">#REF!</definedName>
    <definedName name="Company___Grants_and_contributions___operational_expenditure___non_price_control___real.WN">#REF!</definedName>
    <definedName name="Company___Grants_and_contributions___operational_expenditure___non_price_control___real.WR">#REF!</definedName>
    <definedName name="Company___Grants_and_contributions___operational_expenditure___non_price_control___real.WWN">#REF!</definedName>
    <definedName name="Company___Grants_and_contributions_net_of_income_offset___capital_expenditure___price_control___real.ADDN1">#REF!</definedName>
    <definedName name="Company___Grants_and_contributions_net_of_income_offset___capital_expenditure___price_control___real.ADDN2">#REF!</definedName>
    <definedName name="Company___Grants_and_contributions_net_of_income_offset___capital_expenditure___price_control___real.BR">#REF!</definedName>
    <definedName name="Company___Grants_and_contributions_net_of_income_offset___capital_expenditure___price_control___real.WN">#REF!</definedName>
    <definedName name="Company___Grants_and_contributions_net_of_income_offset___capital_expenditure___price_control___real.WR">#REF!</definedName>
    <definedName name="Company___Grants_and_contributions_net_of_income_offset___capital_expenditure___price_control___real.WWN">#REF!</definedName>
    <definedName name="Company___Grants_and_contributions_net_of_income_offset___operational_expenditure___price_control___real.ADDN1">#REF!</definedName>
    <definedName name="Company___Grants_and_contributions_net_of_income_offset___operational_expenditure___price_control___real.ADDN2">#REF!</definedName>
    <definedName name="Company___Grants_and_contributions_net_of_income_offset___operational_expenditure___price_control___real.BR">#REF!</definedName>
    <definedName name="Company___Grants_and_contributions_net_of_income_offset___operational_expenditure___price_control___real.WN">#REF!</definedName>
    <definedName name="Company___Grants_and_contributions_net_of_income_offset___operational_expenditure___price_control___real.WR">#REF!</definedName>
    <definedName name="Company___Grants_and_contributions_net_of_income_offset___operational_expenditure___price_control___real.WWN">#REF!</definedName>
    <definedName name="Company___Gross_capital_expenditure___real_including_g_c___including_cost_sharing.ADDN1">#REF!</definedName>
    <definedName name="Company___Gross_capital_expenditure___real_including_g_c___including_cost_sharing.ADDN2">#REF!</definedName>
    <definedName name="Company___Gross_capital_expenditure___real_including_g_c___including_cost_sharing.BR">#REF!</definedName>
    <definedName name="Company___Gross_capital_expenditure___real_including_g_c___including_cost_sharing.WN">#REF!</definedName>
    <definedName name="Company___Gross_capital_expenditure___real_including_g_c___including_cost_sharing.WR">#REF!</definedName>
    <definedName name="Company___Gross_capital_expenditure___real_including_g_c___including_cost_sharing.WWN">#REF!</definedName>
    <definedName name="Company___HH_Advance_receipts_creditor_days_measured">#REF!</definedName>
    <definedName name="Company___HH_Advance_receipts_creditor_days_unmeasured">#REF!</definedName>
    <definedName name="Company___HH_Measured_income_accrual___nominal">#REF!</definedName>
    <definedName name="Company___HH_Measured_income_accrual_rate">#REF!</definedName>
    <definedName name="Company___HH_measured_trade_debtors">#REF!</definedName>
    <definedName name="Company___HH_measured_trade_receivables___net___nominal">#REF!</definedName>
    <definedName name="Company___HH_unmeasured_trade_debtors">#REF!</definedName>
    <definedName name="Company___HH_unmeasured_trade_receivables___nominal">#REF!</definedName>
    <definedName name="Company___Households_connected_for_sewerage_only___metered">#REF!</definedName>
    <definedName name="Company___Households_connected_for_sewerage_only___unmetered">#REF!</definedName>
    <definedName name="Company___Households_connected_for_water_and_sewerage___metered">#REF!</definedName>
    <definedName name="Company___Households_connected_for_water_and_sewerage___unmetered">#REF!</definedName>
    <definedName name="Company___Households_connected_for_water_only___metered">#REF!</definedName>
    <definedName name="Company___Households_connected_for_water_only___unmetered">#REF!</definedName>
    <definedName name="Company___Innovation_funding___real.ADDN1">#REF!</definedName>
    <definedName name="Company___Innovation_funding___real.ADDN2">#REF!</definedName>
    <definedName name="Company___Innovation_funding___real.BR">#REF!</definedName>
    <definedName name="Company___Innovation_funding___real.WN">#REF!</definedName>
    <definedName name="Company___Innovation_funding___real.WR">#REF!</definedName>
    <definedName name="Company___Innovation_funding___real.WWN">#REF!</definedName>
    <definedName name="Company___Interest_rate___Business___Active">#REF!</definedName>
    <definedName name="Company___interest_rate___residential">#REF!</definedName>
    <definedName name="Company___interest_rate_on_CPIH_index_linked_debt.ADDN1">#REF!</definedName>
    <definedName name="Company___interest_rate_on_CPIH_index_linked_debt.ADDN2">#REF!</definedName>
    <definedName name="Company___interest_rate_on_CPIH_index_linked_debt.BR">#REF!</definedName>
    <definedName name="Company___interest_rate_on_CPIH_index_linked_debt.WN">#REF!</definedName>
    <definedName name="Company___interest_rate_on_CPIH_index_linked_debt.WR">#REF!</definedName>
    <definedName name="Company___interest_rate_on_CPIH_index_linked_debt.WWN">#REF!</definedName>
    <definedName name="Company___interest_rate_on_fixed_rate_debt.ADDN1">#REF!</definedName>
    <definedName name="Company___interest_rate_on_fixed_rate_debt.ADDN2">#REF!</definedName>
    <definedName name="Company___interest_rate_on_fixed_rate_debt.BR">#REF!</definedName>
    <definedName name="Company___interest_rate_on_fixed_rate_debt.WN">#REF!</definedName>
    <definedName name="Company___interest_rate_on_fixed_rate_debt.WR">#REF!</definedName>
    <definedName name="Company___interest_rate_on_fixed_rate_debt.WWN">#REF!</definedName>
    <definedName name="Company___interest_rate_on_RPI_index_linked_debt.ADDN1">#REF!</definedName>
    <definedName name="Company___interest_rate_on_RPI_index_linked_debt.ADDN2">#REF!</definedName>
    <definedName name="Company___interest_rate_on_RPI_index_linked_debt.BR">#REF!</definedName>
    <definedName name="Company___interest_rate_on_RPI_index_linked_debt.WN">#REF!</definedName>
    <definedName name="Company___interest_rate_on_RPI_index_linked_debt.WR">#REF!</definedName>
    <definedName name="Company___interest_rate_on_RPI_index_linked_debt.WWN">#REF!</definedName>
    <definedName name="Company___Inventories_balance___control___nominal.ADDN1">#REF!</definedName>
    <definedName name="Company___Inventories_balance___control___nominal.ADDN2">#REF!</definedName>
    <definedName name="Company___Inventories_balance___control___nominal.BR">#REF!</definedName>
    <definedName name="Company___Inventories_balance___control___nominal.WN">#REF!</definedName>
    <definedName name="Company___Inventories_balance___control___nominal.WR">#REF!</definedName>
    <definedName name="Company___Inventories_balance___control___nominal.WWN">#REF!</definedName>
    <definedName name="Company___IRE_totex_adjustment_for_ACICR__Ofwat____real.ADDN1">#REF!</definedName>
    <definedName name="Company___IRE_totex_adjustment_for_ACICR__Ofwat____real.ADDN2">#REF!</definedName>
    <definedName name="Company___IRE_totex_adjustment_for_ACICR__Ofwat____real.BR">#REF!</definedName>
    <definedName name="Company___IRE_totex_adjustment_for_ACICR__Ofwat____real.WN">#REF!</definedName>
    <definedName name="Company___IRE_totex_adjustment_for_ACICR__Ofwat____real.WR">#REF!</definedName>
    <definedName name="Company___IRE_totex_adjustment_for_ACICR__Ofwat____real.WWN">#REF!</definedName>
    <definedName name="Company___Long_term_CPI_H__assumed_percentage_increase">#REF!</definedName>
    <definedName name="Company___Measured_charge___business.ADDN1">#REF!</definedName>
    <definedName name="Company___Measured_charge___business.ADDN2">#REF!</definedName>
    <definedName name="Company___Measured_charge___business.BR">#REF!</definedName>
    <definedName name="Company___Measured_charge___business.WN">#REF!</definedName>
    <definedName name="Company___Measured_charge___business.WR">#REF!</definedName>
    <definedName name="Company___Measured_charge___business.WWN">#REF!</definedName>
    <definedName name="Company___Measured_charge___residential.ADDN1">#REF!</definedName>
    <definedName name="Company___Measured_charge___residential.ADDN2">#REF!</definedName>
    <definedName name="Company___Measured_charge___residential.BR">#REF!</definedName>
    <definedName name="Company___Measured_charge___residential.WN">#REF!</definedName>
    <definedName name="Company___Measured_charge___residential.WR">#REF!</definedName>
    <definedName name="Company___Measured_charge___residential.WWN">#REF!</definedName>
    <definedName name="Company___Movement_in_intangible_asset_and_investments_balance___control___nominal.ADDN1">#REF!</definedName>
    <definedName name="Company___Movement_in_intangible_asset_and_investments_balance___control___nominal.ADDN2">#REF!</definedName>
    <definedName name="Company___Movement_in_intangible_asset_and_investments_balance___control___nominal.BR">#REF!</definedName>
    <definedName name="Company___Movement_in_intangible_asset_and_investments_balance___control___nominal.WN">#REF!</definedName>
    <definedName name="Company___Movement_in_intangible_asset_and_investments_balance___control___nominal.WR">#REF!</definedName>
    <definedName name="Company___Movement_in_intangible_asset_and_investments_balance___control___nominal.WWN">#REF!</definedName>
    <definedName name="Company___Movement_in_other_liabilities___control___nominal.ADDN1">#REF!</definedName>
    <definedName name="Company___Movement_in_other_liabilities___control___nominal.ADDN2">#REF!</definedName>
    <definedName name="Company___Movement_in_other_liabilities___control___nominal.BR">#REF!</definedName>
    <definedName name="Company___Movement_in_other_liabilities___control___nominal.WN">#REF!</definedName>
    <definedName name="Company___Movement_in_other_liabilities___control___nominal.WR">#REF!</definedName>
    <definedName name="Company___Movement_in_other_liabilities___control___nominal.WWN">#REF!</definedName>
    <definedName name="Company___Movement_in_provisions___control___nominal.ADDN1">#REF!</definedName>
    <definedName name="Company___Movement_in_provisions___control___nominal.ADDN2">#REF!</definedName>
    <definedName name="Company___Movement_in_provisions___control___nominal.BR">#REF!</definedName>
    <definedName name="Company___Movement_in_provisions___control___nominal.WN">#REF!</definedName>
    <definedName name="Company___Movement_in_provisions___control___nominal.WR">#REF!</definedName>
    <definedName name="Company___Movement_in_provisions___control___nominal.WWN">#REF!</definedName>
    <definedName name="Company___movement_in_trade_debtor___business___nominal">#REF!</definedName>
    <definedName name="Company___Non_price_control_income___principal_services___real.ADDN1">#REF!</definedName>
    <definedName name="Company___Non_price_control_income___principal_services___real.ADDN2">#REF!</definedName>
    <definedName name="Company___Non_price_control_income___principal_services___real.BR">#REF!</definedName>
    <definedName name="Company___Non_price_control_income___principal_services___real.WN">#REF!</definedName>
    <definedName name="Company___Non_price_control_income___principal_services___real.WR">#REF!</definedName>
    <definedName name="Company___Non_price_control_income___principal_services___real.WWN">#REF!</definedName>
    <definedName name="Company___Non_price_control_income___third_party_services___Bulk_supplies___contract_not_qualifying_for_water_trading_incentives___signed_before_1_April_2020___real.ADDN1">#REF!</definedName>
    <definedName name="Company___Non_price_control_income___third_party_services___Bulk_supplies___contract_not_qualifying_for_water_trading_incentives___signed_before_1_April_2020___real.ADDN2">#REF!</definedName>
    <definedName name="Company___Non_price_control_income___third_party_services___Bulk_supplies___contract_not_qualifying_for_water_trading_incentives___signed_before_1_April_2020___real.BR">#REF!</definedName>
    <definedName name="Company___Non_price_control_income___third_party_services___Bulk_supplies___contract_not_qualifying_for_water_trading_incentives___signed_before_1_April_2020___real.WN">#REF!</definedName>
    <definedName name="Company___Non_price_control_income___third_party_services___Bulk_supplies___contract_not_qualifying_for_water_trading_incentives___signed_before_1_April_2020___real.WR">#REF!</definedName>
    <definedName name="Company___Non_price_control_income___third_party_services___Bulk_supplies___contract_not_qualifying_for_water_trading_incentives___signed_before_1_April_2020___real.WWN">#REF!</definedName>
    <definedName name="Company___Non_price_control_income___third_party_services___Bulk_supplies___contract_qualifying_for_water_trading_incentives___on_or_after_1_April_2020___real.ADDN1">#REF!</definedName>
    <definedName name="Company___Non_price_control_income___third_party_services___Bulk_supplies___contract_qualifying_for_water_trading_incentives___on_or_after_1_April_2020___real.ADDN2">#REF!</definedName>
    <definedName name="Company___Non_price_control_income___third_party_services___Bulk_supplies___contract_qualifying_for_water_trading_incentives___on_or_after_1_April_2020___real.BR">#REF!</definedName>
    <definedName name="Company___Non_price_control_income___third_party_services___Bulk_supplies___contract_qualifying_for_water_trading_incentives___on_or_after_1_April_2020___real.WN">#REF!</definedName>
    <definedName name="Company___Non_price_control_income___third_party_services___Bulk_supplies___contract_qualifying_for_water_trading_incentives___on_or_after_1_April_2020___real.WR">#REF!</definedName>
    <definedName name="Company___Non_price_control_income___third_party_services___Bulk_supplies___contract_qualifying_for_water_trading_incentives___on_or_after_1_April_2020___real.WWN">#REF!</definedName>
    <definedName name="Company___Non_price_control_income___third_party_services___Bulk_supplies___General___real.ADDN1">#REF!</definedName>
    <definedName name="Company___Non_price_control_income___third_party_services___Bulk_supplies___General___real.ADDN2">#REF!</definedName>
    <definedName name="Company___Non_price_control_income___third_party_services___Bulk_supplies___General___real.BR">#REF!</definedName>
    <definedName name="Company___Non_price_control_income___third_party_services___Bulk_supplies___General___real.WN">#REF!</definedName>
    <definedName name="Company___Non_price_control_income___third_party_services___Bulk_supplies___General___real.WR">#REF!</definedName>
    <definedName name="Company___Non_price_control_income___third_party_services___Bulk_supplies___General___real.WWN">#REF!</definedName>
    <definedName name="Company___Non_price_control_income___third_party_services___other___real.ADDN1">#REF!</definedName>
    <definedName name="Company___Non_price_control_income___third_party_services___other___real.ADDN2">#REF!</definedName>
    <definedName name="Company___Non_price_control_income___third_party_services___other___real.BR">#REF!</definedName>
    <definedName name="Company___Non_price_control_income___third_party_services___other___real.WN">#REF!</definedName>
    <definedName name="Company___Non_price_control_income___third_party_services___other___real.WR">#REF!</definedName>
    <definedName name="Company___Non_price_control_income___third_party_services___other___real.WWN">#REF!</definedName>
    <definedName name="Company___notional_target_gearing___control.ADDN1">#REF!</definedName>
    <definedName name="Company___notional_target_gearing___control.ADDN2">#REF!</definedName>
    <definedName name="Company___notional_target_gearing___control.BR">#REF!</definedName>
    <definedName name="Company___notional_target_gearing___control.WN">#REF!</definedName>
    <definedName name="Company___notional_target_gearing___control.WR">#REF!</definedName>
    <definedName name="Company___notional_target_gearing___control.WWN">#REF!</definedName>
    <definedName name="Company___opening_business_debtors_measured___nominal">#REF!</definedName>
    <definedName name="Company___opening_business_debtors_unmeasured___nominal">#REF!</definedName>
    <definedName name="Company___Opening_business_retail_measured_advance_receipts___nominal">#REF!</definedName>
    <definedName name="Company___Opening_business_retail_unmeasured_advance_receipts___nominal">#REF!</definedName>
    <definedName name="Company___Opening_Called_up_share_capital_balance___control___nominal.ADDN1">#REF!</definedName>
    <definedName name="Company___Opening_Called_up_share_capital_balance___control___nominal.ADDN2">#REF!</definedName>
    <definedName name="Company___Opening_Called_up_share_capital_balance___control___nominal.BR">#REF!</definedName>
    <definedName name="Company___Opening_Called_up_share_capital_balance___control___nominal.WN">#REF!</definedName>
    <definedName name="Company___Opening_Called_up_share_capital_balance___control___nominal.WR">#REF!</definedName>
    <definedName name="Company___Opening_Called_up_share_capital_balance___control___nominal.WWN">#REF!</definedName>
    <definedName name="Company___Opening_Capex_creditors_balance___control___nominal.ADDN1">#REF!</definedName>
    <definedName name="Company___Opening_Capex_creditors_balance___control___nominal.ADDN2">#REF!</definedName>
    <definedName name="Company___Opening_Capex_creditors_balance___control___nominal.BR">#REF!</definedName>
    <definedName name="Company___Opening_Capex_creditors_balance___control___nominal.WN">#REF!</definedName>
    <definedName name="Company___Opening_Capex_creditors_balance___control___nominal.WR">#REF!</definedName>
    <definedName name="Company___Opening_Capex_creditors_balance___control___nominal.WWN">#REF!</definedName>
    <definedName name="Company___Opening_Capital_allowance_balance___main_rate_pool___Capital_expenditure___control___nominal.ADDN1">#REF!</definedName>
    <definedName name="Company___Opening_Capital_allowance_balance___main_rate_pool___Capital_expenditure___control___nominal.ADDN2">#REF!</definedName>
    <definedName name="Company___Opening_Capital_allowance_balance___main_rate_pool___Capital_expenditure___control___nominal.BR">#REF!</definedName>
    <definedName name="Company___Opening_Capital_allowance_balance___main_rate_pool___Capital_expenditure___control___nominal.WN">#REF!</definedName>
    <definedName name="Company___Opening_Capital_allowance_balance___main_rate_pool___Capital_expenditure___control___nominal.WR">#REF!</definedName>
    <definedName name="Company___Opening_Capital_allowance_balance___main_rate_pool___Capital_expenditure___control___nominal.WWN">#REF!</definedName>
    <definedName name="Company___Opening_Capital_allowance_balance___special_rate_pool___Capital_expenditure___control___nominal.ADDN1">#REF!</definedName>
    <definedName name="Company___Opening_Capital_allowance_balance___special_rate_pool___Capital_expenditure___control___nominal.ADDN2">#REF!</definedName>
    <definedName name="Company___Opening_Capital_allowance_balance___special_rate_pool___Capital_expenditure___control___nominal.BR">#REF!</definedName>
    <definedName name="Company___Opening_Capital_allowance_balance___special_rate_pool___Capital_expenditure___control___nominal.WN">#REF!</definedName>
    <definedName name="Company___Opening_Capital_allowance_balance___special_rate_pool___Capital_expenditure___control___nominal.WR">#REF!</definedName>
    <definedName name="Company___Opening_Capital_allowance_balance___special_rate_pool___Capital_expenditure___control___nominal.WWN">#REF!</definedName>
    <definedName name="Company___Opening_Capital_allowance_balance___structures_and_buildings_pool___Capital_expenditure___control___nominal.ADDN1">#REF!</definedName>
    <definedName name="Company___Opening_Capital_allowance_balance___structures_and_buildings_pool___Capital_expenditure___control___nominal.ADDN2">#REF!</definedName>
    <definedName name="Company___Opening_Capital_allowance_balance___structures_and_buildings_pool___Capital_expenditure___control___nominal.BR">#REF!</definedName>
    <definedName name="Company___Opening_Capital_allowance_balance___structures_and_buildings_pool___Capital_expenditure___control___nominal.WN">#REF!</definedName>
    <definedName name="Company___Opening_Capital_allowance_balance___structures_and_buildings_pool___Capital_expenditure___control___nominal.WR">#REF!</definedName>
    <definedName name="Company___Opening_Capital_allowance_balance___structures_and_buildings_pool___Capital_expenditure___control___nominal.WWN">#REF!</definedName>
    <definedName name="Company___opening_current_tax_liabilities___control___nominal.ADDN1">#REF!</definedName>
    <definedName name="Company___opening_current_tax_liabilities___control___nominal.ADDN2">#REF!</definedName>
    <definedName name="Company___opening_current_tax_liabilities___control___nominal.BR">#REF!</definedName>
    <definedName name="Company___opening_current_tax_liabilities___control___nominal.WN">#REF!</definedName>
    <definedName name="Company___opening_current_tax_liabilities___control___nominal.WR">#REF!</definedName>
    <definedName name="Company___opening_current_tax_liabilities___control___nominal.WWN">#REF!</definedName>
    <definedName name="Company___opening_deferred_tax_balance___control___nominal.ADDN1">#REF!</definedName>
    <definedName name="Company___opening_deferred_tax_balance___control___nominal.ADDN2">#REF!</definedName>
    <definedName name="Company___opening_deferred_tax_balance___control___nominal.BR">#REF!</definedName>
    <definedName name="Company___opening_deferred_tax_balance___control___nominal.WN">#REF!</definedName>
    <definedName name="Company___opening_deferred_tax_balance___control___nominal.WR">#REF!</definedName>
    <definedName name="Company___opening_deferred_tax_balance___control___nominal.WWN">#REF!</definedName>
    <definedName name="Company___opening_dividend_cashflow_balance___control___nominal.ADDN1">#REF!</definedName>
    <definedName name="Company___opening_dividend_cashflow_balance___control___nominal.ADDN2">#REF!</definedName>
    <definedName name="Company___opening_dividend_cashflow_balance___control___nominal.BR">#REF!</definedName>
    <definedName name="Company___opening_dividend_cashflow_balance___control___nominal.WN">#REF!</definedName>
    <definedName name="Company___opening_dividend_cashflow_balance___control___nominal.WR">#REF!</definedName>
    <definedName name="Company___opening_dividend_cashflow_balance___control___nominal.WWN">#REF!</definedName>
    <definedName name="Company___Opening_Dividend_creditors_balance___control___nominal.ADDN1">#REF!</definedName>
    <definedName name="Company___Opening_Dividend_creditors_balance___control___nominal.ADDN2">#REF!</definedName>
    <definedName name="Company___Opening_Dividend_creditors_balance___control___nominal.BR">#REF!</definedName>
    <definedName name="Company___Opening_Dividend_creditors_balance___control___nominal.WN">#REF!</definedName>
    <definedName name="Company___Opening_Dividend_creditors_balance___control___nominal.WR">#REF!</definedName>
    <definedName name="Company___Opening_Dividend_creditors_balance___control___nominal.WWN">#REF!</definedName>
    <definedName name="Company___Opening_household_measured_advance_receipts___nominal">#REF!</definedName>
    <definedName name="Company___Opening_household_unmeasured_advance_receipts___nominal">#REF!</definedName>
    <definedName name="Company___opening_intangible_asset_and_investments_balance___control___nominal.ADDN1">#REF!</definedName>
    <definedName name="Company___opening_intangible_asset_and_investments_balance___control___nominal.ADDN2">#REF!</definedName>
    <definedName name="Company___opening_intangible_asset_and_investments_balance___control___nominal.BR">#REF!</definedName>
    <definedName name="Company___opening_intangible_asset_and_investments_balance___control___nominal.WN">#REF!</definedName>
    <definedName name="Company___opening_intangible_asset_and_investments_balance___control___nominal.WR">#REF!</definedName>
    <definedName name="Company___opening_intangible_asset_and_investments_balance___control___nominal.WWN">#REF!</definedName>
    <definedName name="Company___Opening_Non_distributable_reserves_balance___control___nominal.ADDN1">#REF!</definedName>
    <definedName name="Company___Opening_Non_distributable_reserves_balance___control___nominal.ADDN2">#REF!</definedName>
    <definedName name="Company___Opening_Non_distributable_reserves_balance___control___nominal.BR">#REF!</definedName>
    <definedName name="Company___Opening_Non_distributable_reserves_balance___control___nominal.WN">#REF!</definedName>
    <definedName name="Company___Opening_Non_distributable_reserves_balance___control___nominal.WR">#REF!</definedName>
    <definedName name="Company___Opening_Non_distributable_reserves_balance___control___nominal.WWN">#REF!</definedName>
    <definedName name="Company___Opening_Other_creditors_balance___control___nominal.ADDN1">#REF!</definedName>
    <definedName name="Company___Opening_Other_creditors_balance___control___nominal.ADDN2">#REF!</definedName>
    <definedName name="Company___Opening_Other_creditors_balance___control___nominal.BR">#REF!</definedName>
    <definedName name="Company___Opening_Other_creditors_balance___control___nominal.WN">#REF!</definedName>
    <definedName name="Company___Opening_Other_creditors_balance___control___nominal.WR">#REF!</definedName>
    <definedName name="Company___Opening_Other_creditors_balance___control___nominal.WWN">#REF!</definedName>
    <definedName name="Company___Opening_Other_debtors_balance___control___nominal.ADDN1">#REF!</definedName>
    <definedName name="Company___Opening_Other_debtors_balance___control___nominal.ADDN2">#REF!</definedName>
    <definedName name="Company___Opening_Other_debtors_balance___control___nominal.BR">#REF!</definedName>
    <definedName name="Company___Opening_Other_debtors_balance___control___nominal.WN">#REF!</definedName>
    <definedName name="Company___Opening_Other_debtors_balance___control___nominal.WR">#REF!</definedName>
    <definedName name="Company___Opening_Other_debtors_balance___control___nominal.WWN">#REF!</definedName>
    <definedName name="Company___Opening_Other_liabilities_balance___control___nominal.ADDN1">#REF!</definedName>
    <definedName name="Company___Opening_Other_liabilities_balance___control___nominal.ADDN2">#REF!</definedName>
    <definedName name="Company___Opening_Other_liabilities_balance___control___nominal.BR">#REF!</definedName>
    <definedName name="Company___Opening_Other_liabilities_balance___control___nominal.WN">#REF!</definedName>
    <definedName name="Company___Opening_Other_liabilities_balance___control___nominal.WR">#REF!</definedName>
    <definedName name="Company___Opening_Other_liabilities_balance___control___nominal.WWN">#REF!</definedName>
    <definedName name="Company___Opening_Provisions_balance___control___nominal.ADDN1">#REF!</definedName>
    <definedName name="Company___Opening_Provisions_balance___control___nominal.ADDN2">#REF!</definedName>
    <definedName name="Company___Opening_Provisions_balance___control___nominal.BR">#REF!</definedName>
    <definedName name="Company___Opening_Provisions_balance___control___nominal.WN">#REF!</definedName>
    <definedName name="Company___Opening_Provisions_balance___control___nominal.WR">#REF!</definedName>
    <definedName name="Company___Opening_Provisions_balance___control___nominal.WWN">#REF!</definedName>
    <definedName name="Company___Opening_retained_cash_balance___Business___nominal">#REF!</definedName>
    <definedName name="Company___Opening_retained_cash_balance___Residential___nominal">#REF!</definedName>
    <definedName name="Company___Opening_retained_earnings_balance___Business____nominal">#REF!</definedName>
    <definedName name="Company___opening_retained_earnings_balance___control___nominal.ADDN1">#REF!</definedName>
    <definedName name="Company___opening_retained_earnings_balance___control___nominal.ADDN2">#REF!</definedName>
    <definedName name="Company___opening_retained_earnings_balance___control___nominal.BR">#REF!</definedName>
    <definedName name="Company___opening_retained_earnings_balance___control___nominal.WN">#REF!</definedName>
    <definedName name="Company___opening_retained_earnings_balance___control___nominal.WR">#REF!</definedName>
    <definedName name="Company___opening_retained_earnings_balance___control___nominal.WWN">#REF!</definedName>
    <definedName name="Company___Opening_Retirement_benefit_asset____liabilities__balance___control___nominal.ADDN1">#REF!</definedName>
    <definedName name="Company___Opening_Retirement_benefit_asset____liabilities__balance___control___nominal.ADDN2">#REF!</definedName>
    <definedName name="Company___Opening_Retirement_benefit_asset____liabilities__balance___control___nominal.BR">#REF!</definedName>
    <definedName name="Company___Opening_Retirement_benefit_asset____liabilities__balance___control___nominal.WN">#REF!</definedName>
    <definedName name="Company___Opening_Retirement_benefit_asset____liabilities__balance___control___nominal.WR">#REF!</definedName>
    <definedName name="Company___Opening_Retirement_benefit_asset____liabilities__balance___control___nominal.WWN">#REF!</definedName>
    <definedName name="Company___opening_tax_loss_balance___wholesale.ADDN1">#REF!</definedName>
    <definedName name="Company___opening_tax_loss_balance___wholesale.ADDN2">#REF!</definedName>
    <definedName name="Company___opening_tax_loss_balance___wholesale.BR">#REF!</definedName>
    <definedName name="Company___opening_tax_loss_balance___wholesale.WN">#REF!</definedName>
    <definedName name="Company___opening_tax_loss_balance___wholesale.WR">#REF!</definedName>
    <definedName name="Company___opening_tax_loss_balance___wholesale.WWN">#REF!</definedName>
    <definedName name="Company___Opening_trade_and_other_payables___Wholesale_creditors___business_retail___nominal">#REF!</definedName>
    <definedName name="Company___Opening_Trade_creditors_balance___control___nominal.ADDN1">#REF!</definedName>
    <definedName name="Company___Opening_Trade_creditors_balance___control___nominal.ADDN2">#REF!</definedName>
    <definedName name="Company___Opening_Trade_creditors_balance___control___nominal.BR">#REF!</definedName>
    <definedName name="Company___Opening_Trade_creditors_balance___control___nominal.WN">#REF!</definedName>
    <definedName name="Company___Opening_Trade_creditors_balance___control___nominal.WR">#REF!</definedName>
    <definedName name="Company___Opening_Trade_creditors_balance___control___nominal.WWN">#REF!</definedName>
    <definedName name="Company___Opening_Trade_debtors_balance___control___nominal.ADDN1">#REF!</definedName>
    <definedName name="Company___Opening_Trade_debtors_balance___control___nominal.ADDN2">#REF!</definedName>
    <definedName name="Company___Opening_Trade_debtors_balance___control___nominal.BR">#REF!</definedName>
    <definedName name="Company___Opening_Trade_debtors_balance___control___nominal.WN">#REF!</definedName>
    <definedName name="Company___Opening_Trade_debtors_balance___control___nominal.WR">#REF!</definedName>
    <definedName name="Company___Opening_Trade_debtors_balance___control___nominal.WWN">#REF!</definedName>
    <definedName name="Company___operating_costs_associated_with_equity_issuance___real.ADDN1">#REF!</definedName>
    <definedName name="Company___operating_costs_associated_with_equity_issuance___real.ADDN2">#REF!</definedName>
    <definedName name="Company___operating_costs_associated_with_equity_issuance___real.BR">#REF!</definedName>
    <definedName name="Company___operating_costs_associated_with_equity_issuance___real.WN">#REF!</definedName>
    <definedName name="Company___operating_costs_associated_with_equity_issuance___real.WR">#REF!</definedName>
    <definedName name="Company___operating_costs_associated_with_equity_issuance___real.WWN">#REF!</definedName>
    <definedName name="Company___Ordinary_dividend_override___nominal">#REF!</definedName>
    <definedName name="Company___Ordinary_shares_issued___control___nominal.ADDN1">#REF!</definedName>
    <definedName name="Company___Ordinary_shares_issued___control___nominal.ADDN2">#REF!</definedName>
    <definedName name="Company___Ordinary_shares_issued___control___nominal.BR">#REF!</definedName>
    <definedName name="Company___Ordinary_shares_issued___control___nominal.WN">#REF!</definedName>
    <definedName name="Company___Ordinary_shares_issued___control___nominal.WR">#REF!</definedName>
    <definedName name="Company___Ordinary_shares_issued___control___nominal.WWN">#REF!</definedName>
    <definedName name="Company___Other_adjustments_to_taxable_profits___control___nominal.ADDN1">#REF!</definedName>
    <definedName name="Company___Other_adjustments_to_taxable_profits___control___nominal.ADDN2">#REF!</definedName>
    <definedName name="Company___Other_adjustments_to_taxable_profits___control___nominal.BR">#REF!</definedName>
    <definedName name="Company___Other_adjustments_to_taxable_profits___control___nominal.WN">#REF!</definedName>
    <definedName name="Company___Other_adjustments_to_taxable_profits___control___nominal.WR">#REF!</definedName>
    <definedName name="Company___Other_adjustments_to_taxable_profits___control___nominal.WWN">#REF!</definedName>
    <definedName name="Company___Other_creditors_target_balance___control___nominal.ADDN1">#REF!</definedName>
    <definedName name="Company___Other_creditors_target_balance___control___nominal.ADDN2">#REF!</definedName>
    <definedName name="Company___Other_creditors_target_balance___control___nominal.BR">#REF!</definedName>
    <definedName name="Company___Other_creditors_target_balance___control___nominal.WN">#REF!</definedName>
    <definedName name="Company___Other_creditors_target_balance___control___nominal.WR">#REF!</definedName>
    <definedName name="Company___Other_creditors_target_balance___control___nominal.WWN">#REF!</definedName>
    <definedName name="Company___other_debtors_target_balance___control___nominal.ADDN1">#REF!</definedName>
    <definedName name="Company___other_debtors_target_balance___control___nominal.ADDN2">#REF!</definedName>
    <definedName name="Company___other_debtors_target_balance___control___nominal.BR">#REF!</definedName>
    <definedName name="Company___other_debtors_target_balance___control___nominal.WN">#REF!</definedName>
    <definedName name="Company___other_debtors_target_balance___control___nominal.WR">#REF!</definedName>
    <definedName name="Company___other_debtors_target_balance___control___nominal.WWN">#REF!</definedName>
    <definedName name="Company___Other_operating_income___real.ADDN1">#REF!</definedName>
    <definedName name="Company___Other_operating_income___real.ADDN2">#REF!</definedName>
    <definedName name="Company___Other_operating_income___real.BR">#REF!</definedName>
    <definedName name="Company___Other_operating_income___real.WN">#REF!</definedName>
    <definedName name="Company___Other_operating_income___real.WR">#REF!</definedName>
    <definedName name="Company___Other_operating_income___real.WWN">#REF!</definedName>
    <definedName name="Company___Other_price_control_income___Third_party_revenue___real.ADDN1">#REF!</definedName>
    <definedName name="Company___Other_price_control_income___Third_party_revenue___real.ADDN2">#REF!</definedName>
    <definedName name="Company___Other_price_control_income___Third_party_revenue___real.BR">#REF!</definedName>
    <definedName name="Company___Other_price_control_income___Third_party_revenue___real.WN">#REF!</definedName>
    <definedName name="Company___Other_price_control_income___Third_party_revenue___real.WR">#REF!</definedName>
    <definedName name="Company___Other_price_control_income___Third_party_revenue___real.WWN">#REF!</definedName>
    <definedName name="Company___Other_taxable_income___Amortisation_on_grants_and_contributions___control___nominal.ADDN1">#REF!</definedName>
    <definedName name="Company___Other_taxable_income___Amortisation_on_grants_and_contributions___control___nominal.ADDN2">#REF!</definedName>
    <definedName name="Company___Other_taxable_income___Amortisation_on_grants_and_contributions___control___nominal.BR">#REF!</definedName>
    <definedName name="Company___Other_taxable_income___Amortisation_on_grants_and_contributions___control___nominal.WN">#REF!</definedName>
    <definedName name="Company___Other_taxable_income___Amortisation_on_grants_and_contributions___control___nominal.WR">#REF!</definedName>
    <definedName name="Company___Other_taxable_income___Amortisation_on_grants_and_contributions___control___nominal.WWN">#REF!</definedName>
    <definedName name="Company___Other_taxable_income___Grants_and_contributions_taxable_on_receipt___control___nominal.ADDN1">#REF!</definedName>
    <definedName name="Company___Other_taxable_income___Grants_and_contributions_taxable_on_receipt___control___nominal.ADDN2">#REF!</definedName>
    <definedName name="Company___Other_taxable_income___Grants_and_contributions_taxable_on_receipt___control___nominal.BR">#REF!</definedName>
    <definedName name="Company___Other_taxable_income___Grants_and_contributions_taxable_on_receipt___control___nominal.WN">#REF!</definedName>
    <definedName name="Company___Other_taxable_income___Grants_and_contributions_taxable_on_receipt___control___nominal.WR">#REF!</definedName>
    <definedName name="Company___Other_taxable_income___Grants_and_contributions_taxable_on_receipt___control___nominal.WWN">#REF!</definedName>
    <definedName name="Company___P_L_expenditure_not_allowable_as_a_deduction_from_taxable_trading_profits___control___nominal.ADDN1">#REF!</definedName>
    <definedName name="Company___P_L_expenditure_not_allowable_as_a_deduction_from_taxable_trading_profits___control___nominal.ADDN2">#REF!</definedName>
    <definedName name="Company___P_L_expenditure_not_allowable_as_a_deduction_from_taxable_trading_profits___control___nominal.BR">#REF!</definedName>
    <definedName name="Company___P_L_expenditure_not_allowable_as_a_deduction_from_taxable_trading_profits___control___nominal.WN">#REF!</definedName>
    <definedName name="Company___P_L_expenditure_not_allowable_as_a_deduction_from_taxable_trading_profits___control___nominal.WR">#REF!</definedName>
    <definedName name="Company___P_L_expenditure_not_allowable_as_a_deduction_from_taxable_trading_profits___control___nominal.WWN">#REF!</definedName>
    <definedName name="Company___P_L_expenditure_relating_to_renewals_not_allowable_as_a_deduction_from_taxable_trading_profits___control___nominal.ADDN1">#REF!</definedName>
    <definedName name="Company___P_L_expenditure_relating_to_renewals_not_allowable_as_a_deduction_from_taxable_trading_profits___control___nominal.ADDN2">#REF!</definedName>
    <definedName name="Company___P_L_expenditure_relating_to_renewals_not_allowable_as_a_deduction_from_taxable_trading_profits___control___nominal.BR">#REF!</definedName>
    <definedName name="Company___P_L_expenditure_relating_to_renewals_not_allowable_as_a_deduction_from_taxable_trading_profits___control___nominal.WN">#REF!</definedName>
    <definedName name="Company___P_L_expenditure_relating_to_renewals_not_allowable_as_a_deduction_from_taxable_trading_profits___control___nominal.WR">#REF!</definedName>
    <definedName name="Company___P_L_expenditure_relating_to_renewals_not_allowable_as_a_deduction_from_taxable_trading_profits___control___nominal.WWN">#REF!</definedName>
    <definedName name="Company___PAYG_Rate___Total_PAYG_rate.ADDN1">#REF!</definedName>
    <definedName name="Company___PAYG_Rate___Total_PAYG_rate.ADDN2">#REF!</definedName>
    <definedName name="Company___PAYG_Rate___Total_PAYG_rate.BR">#REF!</definedName>
    <definedName name="Company___PAYG_Rate___Total_PAYG_rate.WN">#REF!</definedName>
    <definedName name="Company___PAYG_Rate___Total_PAYG_rate.WR">#REF!</definedName>
    <definedName name="Company___PAYG_Rate___Total_PAYG_rate.WWN">#REF!</definedName>
    <definedName name="Company___Percentage_retail_earnings_distributed_as_dividends">#REF!</definedName>
    <definedName name="Company___Post_financeability_adjustments_eligible_for_tax_uplift___real.ADDN1">#REF!</definedName>
    <definedName name="Company___Post_financeability_adjustments_eligible_for_tax_uplift___real.ADDN2">#REF!</definedName>
    <definedName name="Company___Post_financeability_adjustments_eligible_for_tax_uplift___real.BR">#REF!</definedName>
    <definedName name="Company___Post_financeability_adjustments_eligible_for_tax_uplift___real.WN">#REF!</definedName>
    <definedName name="Company___Post_financeability_adjustments_eligible_for_tax_uplift___real.WR">#REF!</definedName>
    <definedName name="Company___Post_financeability_adjustments_eligible_for_tax_uplift___real.WWN">#REF!</definedName>
    <definedName name="Company___Post_financeability_adjustments_not_eligible_for_tax_uplift___real.ADDN1">#REF!</definedName>
    <definedName name="Company___Post_financeability_adjustments_not_eligible_for_tax_uplift___real.ADDN2">#REF!</definedName>
    <definedName name="Company___Post_financeability_adjustments_not_eligible_for_tax_uplift___real.BR">#REF!</definedName>
    <definedName name="Company___Post_financeability_adjustments_not_eligible_for_tax_uplift___real.WN">#REF!</definedName>
    <definedName name="Company___Post_financeability_adjustments_not_eligible_for_tax_uplift___real.WR">#REF!</definedName>
    <definedName name="Company___Post_financeability_adjustments_not_eligible_for_tax_uplift___real.WWN">#REF!</definedName>
    <definedName name="Company___Pre_2020_RCV_opening_balance___real.ADDN1">#REF!</definedName>
    <definedName name="Company___Pre_2020_RCV_opening_balance___real.ADDN2">#REF!</definedName>
    <definedName name="Company___Pre_2020_RCV_opening_balance___real.BR">#REF!</definedName>
    <definedName name="Company___Pre_2020_RCV_opening_balance___real.WN">#REF!</definedName>
    <definedName name="Company___Pre_2020_RCV_opening_balance___real.WR">#REF!</definedName>
    <definedName name="Company___Pre_2020_RCV_opening_balance___real.WWN">#REF!</definedName>
    <definedName name="Company___Pre_2025_RCV_Run_off_rate.ADDN1">#REF!</definedName>
    <definedName name="Company___Pre_2025_RCV_Run_off_rate.ADDN2">#REF!</definedName>
    <definedName name="Company___Pre_2025_RCV_Run_off_rate.BR">#REF!</definedName>
    <definedName name="Company___Pre_2025_RCV_Run_off_rate.WN">#REF!</definedName>
    <definedName name="Company___Pre_2025_RCV_Run_off_rate.WR">#REF!</definedName>
    <definedName name="Company___Pre_2025_RCV_Run_off_rate.WWN">#REF!</definedName>
    <definedName name="Company___Price_control_income___third_party_services___Rechargeable_works___real.ADDN1">#REF!</definedName>
    <definedName name="Company___Price_control_income___third_party_services___Rechargeable_works___real.ADDN2">#REF!</definedName>
    <definedName name="Company___Price_control_income___third_party_services___Rechargeable_works___real.BR">#REF!</definedName>
    <definedName name="Company___Price_control_income___third_party_services___Rechargeable_works___real.WN">#REF!</definedName>
    <definedName name="Company___Price_control_income___third_party_services___Rechargeable_works___real.WR">#REF!</definedName>
    <definedName name="Company___Price_control_income___third_party_services___Rechargeable_works___real.WWN">#REF!</definedName>
    <definedName name="Company___Prior_period_company_residential_apportionment">#REF!</definedName>
    <definedName name="Company___Proportion_of_capitalised_revenue_expenditure__infra___non_infra_.ADDN1">#REF!</definedName>
    <definedName name="Company___Proportion_of_capitalised_revenue_expenditure__infra___non_infra_.ADDN2">#REF!</definedName>
    <definedName name="Company___Proportion_of_capitalised_revenue_expenditure__infra___non_infra_.BR">#REF!</definedName>
    <definedName name="Company___Proportion_of_capitalised_revenue_expenditure__infra___non_infra_.WN">#REF!</definedName>
    <definedName name="Company___Proportion_of_capitalised_revenue_expenditure__infra___non_infra_.WR">#REF!</definedName>
    <definedName name="Company___Proportion_of_capitalised_revenue_expenditure__infra___non_infra_.WWN">#REF!</definedName>
    <definedName name="Company___proportion_of_new_capital_expenditure_not_qualifying_for_capital_allowance_deductions.ADDN1">#REF!</definedName>
    <definedName name="Company___proportion_of_new_capital_expenditure_not_qualifying_for_capital_allowance_deductions.ADDN2">#REF!</definedName>
    <definedName name="Company___proportion_of_new_capital_expenditure_not_qualifying_for_capital_allowance_deductions.BR">#REF!</definedName>
    <definedName name="Company___proportion_of_new_capital_expenditure_not_qualifying_for_capital_allowance_deductions.WN">#REF!</definedName>
    <definedName name="Company___proportion_of_new_capital_expenditure_not_qualifying_for_capital_allowance_deductions.WR">#REF!</definedName>
    <definedName name="Company___proportion_of_new_capital_expenditure_not_qualifying_for_capital_allowance_deductions.WWN">#REF!</definedName>
    <definedName name="Company___proportion_of_new_capital_expenditure_qualifying_for_a_full_deduction.ADDN1">#REF!</definedName>
    <definedName name="Company___proportion_of_new_capital_expenditure_qualifying_for_a_full_deduction.ADDN2">#REF!</definedName>
    <definedName name="Company___proportion_of_new_capital_expenditure_qualifying_for_a_full_deduction.BR">#REF!</definedName>
    <definedName name="Company___proportion_of_new_capital_expenditure_qualifying_for_a_full_deduction.WN">#REF!</definedName>
    <definedName name="Company___proportion_of_new_capital_expenditure_qualifying_for_a_full_deduction.WR">#REF!</definedName>
    <definedName name="Company___proportion_of_new_capital_expenditure_qualifying_for_a_full_deduction.WWN">#REF!</definedName>
    <definedName name="Company___Proportion_of_new_capital_expenditure_qualifying_for_high_level_deduction_main_rate_pool.ADDN1">#REF!</definedName>
    <definedName name="Company___Proportion_of_new_capital_expenditure_qualifying_for_high_level_deduction_main_rate_pool.ADDN2">#REF!</definedName>
    <definedName name="Company___Proportion_of_new_capital_expenditure_qualifying_for_high_level_deduction_main_rate_pool.BR">#REF!</definedName>
    <definedName name="Company___Proportion_of_new_capital_expenditure_qualifying_for_high_level_deduction_main_rate_pool.WN">#REF!</definedName>
    <definedName name="Company___Proportion_of_new_capital_expenditure_qualifying_for_high_level_deduction_main_rate_pool.WR">#REF!</definedName>
    <definedName name="Company___Proportion_of_new_capital_expenditure_qualifying_for_high_level_deduction_main_rate_pool.WWN">#REF!</definedName>
    <definedName name="Company___Proportion_of_new_capital_expenditure_qualifying_for_high_level_deduction_special_rate_pool.ADDN1">#REF!</definedName>
    <definedName name="Company___Proportion_of_new_capital_expenditure_qualifying_for_high_level_deduction_special_rate_pool.ADDN2">#REF!</definedName>
    <definedName name="Company___Proportion_of_new_capital_expenditure_qualifying_for_high_level_deduction_special_rate_pool.BR">#REF!</definedName>
    <definedName name="Company___Proportion_of_new_capital_expenditure_qualifying_for_high_level_deduction_special_rate_pool.WN">#REF!</definedName>
    <definedName name="Company___Proportion_of_new_capital_expenditure_qualifying_for_high_level_deduction_special_rate_pool.WR">#REF!</definedName>
    <definedName name="Company___Proportion_of_new_capital_expenditure_qualifying_for_high_level_deduction_special_rate_pool.WWN">#REF!</definedName>
    <definedName name="Company___Proportion_of_new_capital_expenditure_qualifying_for_high_level_deduction_structures_and_buildings_pool.ADDN1">#REF!</definedName>
    <definedName name="Company___Proportion_of_new_capital_expenditure_qualifying_for_high_level_deduction_structures_and_buildings_pool.ADDN2">#REF!</definedName>
    <definedName name="Company___Proportion_of_new_capital_expenditure_qualifying_for_high_level_deduction_structures_and_buildings_pool.BR">#REF!</definedName>
    <definedName name="Company___Proportion_of_new_capital_expenditure_qualifying_for_high_level_deduction_structures_and_buildings_pool.WN">#REF!</definedName>
    <definedName name="Company___Proportion_of_new_capital_expenditure_qualifying_for_high_level_deduction_structures_and_buildings_pool.WR">#REF!</definedName>
    <definedName name="Company___Proportion_of_new_capital_expenditure_qualifying_for_high_level_deduction_structures_and_buildings_pool.WWN">#REF!</definedName>
    <definedName name="Company___Proportion_of_RPI_ILD">#REF!</definedName>
    <definedName name="Company___proportion_of_taxable_profits_available_for_tax_loss_utilisation">#REF!</definedName>
    <definedName name="Company___QAA_reward__penalty____real.ADDN1">#REF!</definedName>
    <definedName name="Company___QAA_reward__penalty____real.ADDN2">#REF!</definedName>
    <definedName name="Company___QAA_reward__penalty____real.BR">#REF!</definedName>
    <definedName name="Company___QAA_reward__penalty____real.WN">#REF!</definedName>
    <definedName name="Company___QAA_reward__penalty____real.WR">#REF!</definedName>
    <definedName name="Company___QAA_reward__penalty____real.WWN">#REF!</definedName>
    <definedName name="Company___real_dividend_growth">#REF!</definedName>
    <definedName name="Company___Reprofiling_revenue___real.ADDN1">#REF!</definedName>
    <definedName name="Company___Reprofiling_revenue___real.ADDN2">#REF!</definedName>
    <definedName name="Company___Reprofiling_revenue___real.BR">#REF!</definedName>
    <definedName name="Company___Reprofiling_revenue___real.WN">#REF!</definedName>
    <definedName name="Company___Reprofiling_revenue___real.WR">#REF!</definedName>
    <definedName name="Company___Reprofiling_revenue___real.WWN">#REF!</definedName>
    <definedName name="Company___Residential_net_margin_for_company">#REF!</definedName>
    <definedName name="Company___Residential_Retail_allowed_depreciation__post_efficiency_challenge_and_adjustments____real">#REF!</definedName>
    <definedName name="Company___Residential_retail_costs__opex_plus_depn__exc_3rd_party_services____measured___Wastewater_only___nominal">#REF!</definedName>
    <definedName name="Company___Residential_retail_costs__opex_plus_depn__exc_3rd_party_services____measured___Water_only___nominal">#REF!</definedName>
    <definedName name="Company___Residential_retail_costs__opex_plus_depn__exc_3rd_party_services____unmeasured___Wastewater_only___nominal">#REF!</definedName>
    <definedName name="Company___Residential_retail_costs__opex_plus_depn__exc_3rd_party_services____unmeasured___Water_only___nominal">#REF!</definedName>
    <definedName name="Company___Residential_retail_revenue_adjustment_active___real">#REF!</definedName>
    <definedName name="Company___Retail___Corporation_tax_creditor_b_f___nominal">#REF!</definedName>
    <definedName name="Company___Retail___Retail_creditor_months__Payment_terms___Business_retail_pays_wholesaler_in_arrears__advance_">#REF!</definedName>
    <definedName name="Company___Retail___Retail_creditor_months__Payment_terms___Residential_retail_pays_wholesaler_in_arrears__advance_">#REF!</definedName>
    <definedName name="Company___Retirement_benefit_asset____liability__balance___Business___nominal">#REF!</definedName>
    <definedName name="Company___Retirement_benefit_asset____liability__balance___Residential___nominal">#REF!</definedName>
    <definedName name="Company___RPI_CPIH_wedge_for_RPI_ILD_indexation_rate">#REF!</definedName>
    <definedName name="Company___Run_off_rate_for_Post_2025_RCV.ADDN1">#REF!</definedName>
    <definedName name="Company___Run_off_rate_for_Post_2025_RCV.ADDN2">#REF!</definedName>
    <definedName name="Company___Run_off_rate_for_Post_2025_RCV.BR">#REF!</definedName>
    <definedName name="Company___Run_off_rate_for_Post_2025_RCV.WN">#REF!</definedName>
    <definedName name="Company___Run_off_rate_for_Post_2025_RCV.WR">#REF!</definedName>
    <definedName name="Company___Run_off_rate_for_Post_2025_RCV.WWN">#REF!</definedName>
    <definedName name="Company___Statutory_Corporation_tax_rate">#REF!</definedName>
    <definedName name="Company___Tariff_Band___Forecast_allocated_wholesale_charge___nominal.1">#REF!</definedName>
    <definedName name="Company___Tariff_Band___Forecast_allocated_wholesale_charge___nominal.2">#REF!</definedName>
    <definedName name="Company___Tariff_Band___Forecast_allocated_wholesale_charge___nominal.3">#REF!</definedName>
    <definedName name="Company___tariff_band___net_margin_percentage.1">#REF!</definedName>
    <definedName name="Company___tariff_band___net_margin_percentage.2">#REF!</definedName>
    <definedName name="Company___tariff_band___net_margin_percentage.3">#REF!</definedName>
    <definedName name="Company___Tariff_Band___Number_of_customers___Tariff_Band.1">#REF!</definedName>
    <definedName name="Company___Tariff_Band___Number_of_customers___Tariff_Band.2">#REF!</definedName>
    <definedName name="Company___Tariff_Band___Number_of_customers___Tariff_Band.3">#REF!</definedName>
    <definedName name="Company___tax_cashflow_initial_balance.ADDN1">#REF!</definedName>
    <definedName name="Company___tax_cashflow_initial_balance.ADDN2">#REF!</definedName>
    <definedName name="Company___tax_cashflow_initial_balance.BR">#REF!</definedName>
    <definedName name="Company___tax_cashflow_initial_balance.WN">#REF!</definedName>
    <definedName name="Company___tax_cashflow_initial_balance.WR">#REF!</definedName>
    <definedName name="Company___tax_cashflow_initial_balance.WWN">#REF!</definedName>
    <definedName name="Company___Tax_loss_allowance___nominal">#REF!</definedName>
    <definedName name="Company___Tonnes_of_dry_solid___BR">#REF!</definedName>
    <definedName name="Company___Total_Additional_control_customers_WN">#REF!</definedName>
    <definedName name="Company___Total_Additional_control_customers_WR">#REF!</definedName>
    <definedName name="Company___Total_direct_procurement_from_customers___infrastructure_cost_1___real.ADDN1">#REF!</definedName>
    <definedName name="Company___Total_direct_procurement_from_customers___infrastructure_cost_1___real.ADDN2">#REF!</definedName>
    <definedName name="Company___Total_direct_procurement_from_customers___infrastructure_cost_1___real.BR">#REF!</definedName>
    <definedName name="Company___Total_direct_procurement_from_customers___infrastructure_cost_1___real.WN">#REF!</definedName>
    <definedName name="Company___Total_direct_procurement_from_customers___infrastructure_cost_1___real.WR">#REF!</definedName>
    <definedName name="Company___Total_direct_procurement_from_customers___infrastructure_cost_1___real.WWN">#REF!</definedName>
    <definedName name="Company___Total_direct_procurement_from_customers___infrastructure_cost_2___real.ADDN1">#REF!</definedName>
    <definedName name="Company___Total_direct_procurement_from_customers___infrastructure_cost_2___real.ADDN2">#REF!</definedName>
    <definedName name="Company___Total_direct_procurement_from_customers___infrastructure_cost_2___real.BR">#REF!</definedName>
    <definedName name="Company___Total_direct_procurement_from_customers___infrastructure_cost_2___real.WN">#REF!</definedName>
    <definedName name="Company___Total_direct_procurement_from_customers___infrastructure_cost_2___real.WR">#REF!</definedName>
    <definedName name="Company___Total_direct_procurement_from_customers___infrastructure_cost_2___real.WWN">#REF!</definedName>
    <definedName name="Company___Total_direct_procurement_from_customers___infrastructure_cost_3___real.ADDN1">#REF!</definedName>
    <definedName name="Company___Total_direct_procurement_from_customers___infrastructure_cost_3___real.ADDN2">#REF!</definedName>
    <definedName name="Company___Total_direct_procurement_from_customers___infrastructure_cost_3___real.BR">#REF!</definedName>
    <definedName name="Company___Total_direct_procurement_from_customers___infrastructure_cost_3___real.WN">#REF!</definedName>
    <definedName name="Company___Total_direct_procurement_from_customers___infrastructure_cost_3___real.WR">#REF!</definedName>
    <definedName name="Company___Total_direct_procurement_from_customers___infrastructure_cost_3___real.WWN">#REF!</definedName>
    <definedName name="Company___Total_direct_procurement_from_customers___infrastructure_cost_4___real.ADDN1">#REF!</definedName>
    <definedName name="Company___Total_direct_procurement_from_customers___infrastructure_cost_4___real.ADDN2">#REF!</definedName>
    <definedName name="Company___Total_direct_procurement_from_customers___infrastructure_cost_4___real.BR">#REF!</definedName>
    <definedName name="Company___Total_direct_procurement_from_customers___infrastructure_cost_4___real.WN">#REF!</definedName>
    <definedName name="Company___Total_direct_procurement_from_customers___infrastructure_cost_4___real.WR">#REF!</definedName>
    <definedName name="Company___Total_direct_procurement_from_customers___infrastructure_cost_4___real.WWN">#REF!</definedName>
    <definedName name="Company___Total_direct_procurement_from_customers___infrastructure_cost_5___real.ADDN1">#REF!</definedName>
    <definedName name="Company___Total_direct_procurement_from_customers___infrastructure_cost_5___real.ADDN2">#REF!</definedName>
    <definedName name="Company___Total_direct_procurement_from_customers___infrastructure_cost_5___real.BR">#REF!</definedName>
    <definedName name="Company___Total_direct_procurement_from_customers___infrastructure_cost_5___real.WN">#REF!</definedName>
    <definedName name="Company___Total_direct_procurement_from_customers___infrastructure_cost_5___real.WR">#REF!</definedName>
    <definedName name="Company___Total_direct_procurement_from_customers___infrastructure_cost_5___real.WWN">#REF!</definedName>
    <definedName name="Company___Total_direct_procurement_from_customers___infrastructure_cost_6___real.ADDN1">#REF!</definedName>
    <definedName name="Company___Total_direct_procurement_from_customers___infrastructure_cost_6___real.ADDN2">#REF!</definedName>
    <definedName name="Company___Total_direct_procurement_from_customers___infrastructure_cost_6___real.BR">#REF!</definedName>
    <definedName name="Company___Total_direct_procurement_from_customers___infrastructure_cost_6___real.WN">#REF!</definedName>
    <definedName name="Company___Total_direct_procurement_from_customers___infrastructure_cost_6___real.WR">#REF!</definedName>
    <definedName name="Company___Total_direct_procurement_from_customers___infrastructure_cost_6___real.WWN">#REF!</definedName>
    <definedName name="Company___Total_gross_operational_expenditure___real___including_cost_sharing___real.ADDN1">#REF!</definedName>
    <definedName name="Company___Total_gross_operational_expenditure___real___including_cost_sharing___real.ADDN2">#REF!</definedName>
    <definedName name="Company___Total_gross_operational_expenditure___real___including_cost_sharing___real.BR">#REF!</definedName>
    <definedName name="Company___Total_gross_operational_expenditure___real___including_cost_sharing___real.WN">#REF!</definedName>
    <definedName name="Company___Total_gross_operational_expenditure___real___including_cost_sharing___real.WR">#REF!</definedName>
    <definedName name="Company___Total_gross_operational_expenditure___real___including_cost_sharing___real.WWN">#REF!</definedName>
    <definedName name="Company___Trade_and_other_payables___Retail_other_payables___nominal">#REF!</definedName>
    <definedName name="Company___Trade_and_other_payables___Retail_trade_payables___nominal">#REF!</definedName>
    <definedName name="Company___Trade_and_other_payables___Wholesale_creditors___residential_retail___nominal">#REF!</definedName>
    <definedName name="Company___Unmeasured_charge___business.ADDN1">#REF!</definedName>
    <definedName name="Company___Unmeasured_charge___business.ADDN2">#REF!</definedName>
    <definedName name="Company___Unmeasured_charge___business.BR">#REF!</definedName>
    <definedName name="Company___Unmeasured_charge___business.WN">#REF!</definedName>
    <definedName name="Company___Unmeasured_charge___business.WR">#REF!</definedName>
    <definedName name="Company___Unmeasured_charge___business.WWN">#REF!</definedName>
    <definedName name="Company___Unmeasured_charge___residential.ADDN1">#REF!</definedName>
    <definedName name="Company___Unmeasured_charge___residential.ADDN2">#REF!</definedName>
    <definedName name="Company___Unmeasured_charge___residential.BR">#REF!</definedName>
    <definedName name="Company___Unmeasured_charge___residential.WN">#REF!</definedName>
    <definedName name="Company___Unmeasured_charge___residential.WR">#REF!</definedName>
    <definedName name="Company___Unmeasured_charge___residential.WWN">#REF!</definedName>
    <definedName name="Company___Water_efficiency_funding___real.ADDN1">#REF!</definedName>
    <definedName name="Company___Water_efficiency_funding___real.ADDN2">#REF!</definedName>
    <definedName name="Company___Water_efficiency_funding___real.BR">#REF!</definedName>
    <definedName name="Company___Water_efficiency_funding___real.WN">#REF!</definedName>
    <definedName name="Company___Water_efficiency_funding___real.WR">#REF!</definedName>
    <definedName name="Company___Water_efficiency_funding___real.WWN">#REF!</definedName>
    <definedName name="Company___Wholesale___Trade_creditor_days___control.ADDN1">#REF!</definedName>
    <definedName name="Company___Wholesale___Trade_creditor_days___control.ADDN2">#REF!</definedName>
    <definedName name="Company___Wholesale___Trade_creditor_days___control.BR">#REF!</definedName>
    <definedName name="Company___Wholesale___Trade_creditor_days___control.WN">#REF!</definedName>
    <definedName name="Company___Wholesale___Trade_creditor_days___control.WR">#REF!</definedName>
    <definedName name="Company___Wholesale___Trade_creditor_days___control.WWN">#REF!</definedName>
    <definedName name="Company___Wholesale_and_retail_line_item_split___actual_company_structure___Retained_profits___residential_retail___nominal">#REF!</definedName>
    <definedName name="Company___Wholesale_and_retail_line_item_split___Capex_creditor___business_retail___nominal">#REF!</definedName>
    <definedName name="Company___Wholesale_and_retail_line_item_split___capex_creditors___residential_retail___nominal">#REF!</definedName>
    <definedName name="Company___Wholesale_DB_pension_cash_excess_over_charge___control___real.ADDN1">#REF!</definedName>
    <definedName name="Company___Wholesale_DB_pension_cash_excess_over_charge___control___real.ADDN2">#REF!</definedName>
    <definedName name="Company___Wholesale_DB_pension_cash_excess_over_charge___control___real.BR">#REF!</definedName>
    <definedName name="Company___Wholesale_DB_pension_cash_excess_over_charge___control___real.WN">#REF!</definedName>
    <definedName name="Company___Wholesale_DB_pension_cash_excess_over_charge___control___real.WR">#REF!</definedName>
    <definedName name="Company___Wholesale_DB_pension_cash_excess_over_charge___control___real.WWN">#REF!</definedName>
    <definedName name="Company___Wholesale_fixed_asset_life__post_override____control.ADDN1">#REF!</definedName>
    <definedName name="Company___Wholesale_fixed_asset_life__post_override____control.ADDN2">#REF!</definedName>
    <definedName name="Company___Wholesale_fixed_asset_life__post_override____control.BR">#REF!</definedName>
    <definedName name="Company___Wholesale_fixed_asset_life__post_override____control.WN">#REF!</definedName>
    <definedName name="Company___Wholesale_fixed_asset_life__post_override____control.WR">#REF!</definedName>
    <definedName name="Company___Wholesale_fixed_asset_life__post_override____control.WWN">#REF!</definedName>
    <definedName name="Company___Wholesale_WACC___notional___Cost_of_debt___nominal.ADDN1">#REF!</definedName>
    <definedName name="Company___Wholesale_WACC___notional___Cost_of_debt___nominal.ADDN2">#REF!</definedName>
    <definedName name="Company___Wholesale_WACC___notional___Cost_of_debt___nominal.BR">#REF!</definedName>
    <definedName name="Company___Wholesale_WACC___notional___Cost_of_debt___nominal.WN">#REF!</definedName>
    <definedName name="Company___Wholesale_WACC___notional___Cost_of_debt___nominal.WR">#REF!</definedName>
    <definedName name="Company___Wholesale_WACC___notional___Cost_of_debt___nominal.WWN">#REF!</definedName>
    <definedName name="Company___Wholesale_WACC___notional___Equity___nominal.ADDN1">#REF!</definedName>
    <definedName name="Company___Wholesale_WACC___notional___Equity___nominal.ADDN2">#REF!</definedName>
    <definedName name="Company___Wholesale_WACC___notional___Equity___nominal.BR">#REF!</definedName>
    <definedName name="Company___Wholesale_WACC___notional___Equity___nominal.WN">#REF!</definedName>
    <definedName name="Company___Wholesale_WACC___notional___Equity___nominal.WR">#REF!</definedName>
    <definedName name="Company___Wholesale_WACC___notional___Equity___nominal.WWN">#REF!</definedName>
    <definedName name="Company___Wholesale_WACC___notional___Gearing___nominal.ADDN1">#REF!</definedName>
    <definedName name="Company___Wholesale_WACC___notional___Gearing___nominal.ADDN2">#REF!</definedName>
    <definedName name="Company___Wholesale_WACC___notional___Gearing___nominal.BR">#REF!</definedName>
    <definedName name="Company___Wholesale_WACC___notional___Gearing___nominal.WN">#REF!</definedName>
    <definedName name="Company___Wholesale_WACC___notional___Gearing___nominal.WR">#REF!</definedName>
    <definedName name="Company___Wholesale_WACC___notional___Gearing___nominal.WWN">#REF!</definedName>
    <definedName name="Company___Year_on_year___change___CPI_H___Financial_year_average_indices_year_on_year__">#REF!</definedName>
    <definedName name="COMPANY_ACRONYM">#REF!</definedName>
    <definedName name="Company_exited_the_retail_market_switch">#REF!</definedName>
    <definedName name="Company_is_WoC">#REF!</definedName>
    <definedName name="CompanyCode">#REF!</definedName>
    <definedName name="CompanyDesc">#REF!</definedName>
    <definedName name="CompanyName">#REF!</definedName>
    <definedName name="CompanyNumber">#REF!</definedName>
    <definedName name="Constants">#REF!</definedName>
    <definedName name="Contract_year">#REF!</definedName>
    <definedName name="Contributions_from_connection_charges_and_revenue_from_infrastructure_charges___forecast____control___real.ADDN1">#REF!</definedName>
    <definedName name="Contributions_from_connection_charges_and_revenue_from_infrastructure_charges___forecast____control___real.ADDN2">#REF!</definedName>
    <definedName name="Contributions_from_connection_charges_and_revenue_from_infrastructure_charges___forecast____control___real.BR">#REF!</definedName>
    <definedName name="Contributions_from_connection_charges_and_revenue_from_infrastructure_charges___forecast____control___real.WN">#REF!</definedName>
    <definedName name="Contributions_from_connection_charges_and_revenue_from_infrastructure_charges___forecast____control___real.WR">#REF!</definedName>
    <definedName name="Contributions_from_connection_charges_and_revenue_from_infrastructure_charges___forecast____control___real.WWN">#REF!</definedName>
    <definedName name="Control___K___periodic.ADDN1">#REF!</definedName>
    <definedName name="Control___K___periodic.ADDN2">#REF!</definedName>
    <definedName name="Control___K___periodic.BR">#REF!</definedName>
    <definedName name="Control___K___periodic.WN">#REF!</definedName>
    <definedName name="Control___K___periodic.WR">#REF!</definedName>
    <definedName name="Control___K___periodic.WWN">#REF!</definedName>
    <definedName name="Control__growth_calculated_over_5_years_period____K___simple_average.ADDN1">#REF!</definedName>
    <definedName name="Control__growth_calculated_over_5_years_period____K___simple_average.ADDN2">#REF!</definedName>
    <definedName name="Control__growth_calculated_over_5_years_period____K___simple_average.BR">#REF!</definedName>
    <definedName name="Control__growth_calculated_over_5_years_period____K___simple_average.WN">#REF!</definedName>
    <definedName name="Control__growth_calculated_over_5_years_period____K___simple_average.WR">#REF!</definedName>
    <definedName name="Control__growth_calculated_over_5_years_period____K___simple_average.WWN">#REF!</definedName>
    <definedName name="Control_in_use_flag.ADDN1">#REF!</definedName>
    <definedName name="Control_in_use_flag.ADDN2">#REF!</definedName>
    <definedName name="Control_in_use_flag.BR">#REF!</definedName>
    <definedName name="Control_in_use_flag.WN">#REF!</definedName>
    <definedName name="Control_in_use_flag.WR">#REF!</definedName>
    <definedName name="Control_in_use_flag.WWN">#REF!</definedName>
    <definedName name="Control_is_sewerage.ADDN1">#REF!</definedName>
    <definedName name="Control_is_sewerage.ADDN2">#REF!</definedName>
    <definedName name="Control_is_sewerage.BR">#REF!</definedName>
    <definedName name="Control_is_sewerage.WN">#REF!</definedName>
    <definedName name="Control_is_sewerage.WR">#REF!</definedName>
    <definedName name="Control_is_sewerage.WWN">#REF!</definedName>
    <definedName name="Control_is_water.ADDN1">#REF!</definedName>
    <definedName name="Control_is_water.ADDN2">#REF!</definedName>
    <definedName name="Control_is_water.BR">#REF!</definedName>
    <definedName name="Control_is_water.WN">#REF!</definedName>
    <definedName name="Control_is_water.WR">#REF!</definedName>
    <definedName name="Control_is_water.WWN">#REF!</definedName>
    <definedName name="Control_level_revenue_requirement_incl._tax_charge___nominal.ADDN1">#REF!</definedName>
    <definedName name="Control_level_revenue_requirement_incl._tax_charge___nominal.ADDN2">#REF!</definedName>
    <definedName name="Control_level_revenue_requirement_incl._tax_charge___nominal.BR">#REF!</definedName>
    <definedName name="Control_level_revenue_requirement_incl._tax_charge___nominal.WN">#REF!</definedName>
    <definedName name="Control_level_revenue_requirement_incl._tax_charge___nominal.WR">#REF!</definedName>
    <definedName name="Control_level_revenue_requirement_incl._tax_charge___nominal.WWN">#REF!</definedName>
    <definedName name="Control_level_tax_due___post_financeability___check">#REF!</definedName>
    <definedName name="Control_level_tax_due___post_financeability___check_overall">#REF!</definedName>
    <definedName name="Control_level_tax_due_check">#REF!</definedName>
    <definedName name="Control_level_tax_due_check_overall">#REF!</definedName>
    <definedName name="COPI">#REF!</definedName>
    <definedName name="COPI_0203">#REF!</definedName>
    <definedName name="COPI_0708">#REF!</definedName>
    <definedName name="COPI2">#REF!</definedName>
    <definedName name="CORNWALL" localSheetId="4">#REF!</definedName>
    <definedName name="CORNWALL">#REF!</definedName>
    <definedName name="Corporation_tax_paid___Business___nominal">#REF!</definedName>
    <definedName name="Corporation_tax_paid___Business___nominal.NEG">#REF!</definedName>
    <definedName name="Corporation_tax_paid___Residential___nominal">#REF!</definedName>
    <definedName name="Corporation_tax_paid___Residential___nominal.NEG">#REF!</definedName>
    <definedName name="Cost_of_equity__used_in_WACC____control___real_CPIH.ADDN1">#REF!</definedName>
    <definedName name="Cost_of_equity__used_in_WACC____control___real_CPIH.ADDN2">#REF!</definedName>
    <definedName name="Cost_of_equity__used_in_WACC____control___real_CPIH.BR">#REF!</definedName>
    <definedName name="Cost_of_equity__used_in_WACC____control___real_CPIH.WN">#REF!</definedName>
    <definedName name="Cost_of_equity__used_in_WACC____control___real_CPIH.WR">#REF!</definedName>
    <definedName name="Cost_of_equity__used_in_WACC____control___real_CPIH.WWN">#REF!</definedName>
    <definedName name="Cost_to_serve_all_Residential_retail_customers___nominal">#REF!</definedName>
    <definedName name="Cost_to_serve_measured_dual_customers___nominal">#REF!</definedName>
    <definedName name="Cost_to_serve_measured_sewerage_customers___nominal">#REF!</definedName>
    <definedName name="Cost_to_serve_measured_water_customers___nominal">#REF!</definedName>
    <definedName name="Cost_to_serve_per_metered_dual_customers___Adjusted___real">#REF!</definedName>
    <definedName name="Cost_to_serve_per_metered_sewerage_customers___Adjusted___real">#REF!</definedName>
    <definedName name="Cost_to_serve_per_metered_water_customers___Adjusted___real">#REF!</definedName>
    <definedName name="Cost_to_serve_per_unmetered_dual_customers___Adjusted___real">#REF!</definedName>
    <definedName name="Cost_to_serve_per_unmetered_sewerage_customers___Adjusted___real">#REF!</definedName>
    <definedName name="Cost_to_serve_per_unmetered_water_customers___Adjusted___real">#REF!</definedName>
    <definedName name="Cost_to_serve_unmeasured_dual_customers___nominal">#REF!</definedName>
    <definedName name="Cost_to_serve_unmeasured_sewerage_customers___nominal">#REF!</definedName>
    <definedName name="Cost_to_serve_unmeasured_water_customers___nominal">#REF!</definedName>
    <definedName name="CostBase94">#REF!</definedName>
    <definedName name="CostBase98">#REF!</definedName>
    <definedName name="Costs_associated_with_post_financeability_adjustments___nominal.ADDN1">#REF!</definedName>
    <definedName name="Costs_associated_with_post_financeability_adjustments___nominal.ADDN2">#REF!</definedName>
    <definedName name="Costs_associated_with_post_financeability_adjustments___nominal.BR">#REF!</definedName>
    <definedName name="Costs_associated_with_post_financeability_adjustments___nominal.WN">#REF!</definedName>
    <definedName name="Costs_associated_with_post_financeability_adjustments___nominal.WR">#REF!</definedName>
    <definedName name="Costs_associated_with_post_financeability_adjustments___nominal.WWN">#REF!</definedName>
    <definedName name="Costs_associated_with_post_financeability_adjustments___wholesale___nominal">#REF!</definedName>
    <definedName name="CPI_H___April___index">#REF!</definedName>
    <definedName name="CPI_H___August___index">#REF!</definedName>
    <definedName name="CPI_H___Basket_year___cumulative___increase_from_base_year_basket_value__November_">#REF!</definedName>
    <definedName name="CPI_H___December___index">#REF!</definedName>
    <definedName name="CPI_H___February___index">#REF!</definedName>
    <definedName name="CPI_H___Fin_year_average___inflate_from_base_year_2022_2023_average___CALC">#REF!</definedName>
    <definedName name="CPI_H___Fin_year_average___inflate_from_base_year_2022_23_average">#REF!</definedName>
    <definedName name="CPI_H___Fin_year_average___percentage_increase">#REF!</definedName>
    <definedName name="CPI_H___Financial_year_average___index">#REF!</definedName>
    <definedName name="CPI_H___January___index">#REF!</definedName>
    <definedName name="CPI_H___July___index">#REF!</definedName>
    <definedName name="CPI_H___June___index">#REF!</definedName>
    <definedName name="CPI_H___March___index">#REF!</definedName>
    <definedName name="CPI_H___May___index">#REF!</definedName>
    <definedName name="CPI_H___November___index">#REF!</definedName>
    <definedName name="CPI_H___October___index">#REF!</definedName>
    <definedName name="CPI_H___September__index">#REF!</definedName>
    <definedName name="CPI_H__Base_year__November___indexation_factor___CALC">#REF!</definedName>
    <definedName name="CPI_H__Growth_from_24_25_FYE_to_25_26_FYA">#REF!</definedName>
    <definedName name="CPIH_ILD_adjustments_POS_only___nominal.ADDN1">#REF!</definedName>
    <definedName name="CPIH_ILD_adjustments_POS_only___nominal.ADDN2">#REF!</definedName>
    <definedName name="CPIH_ILD_adjustments_POS_only___nominal.BR">#REF!</definedName>
    <definedName name="CPIH_ILD_adjustments_POS_only___nominal.WN">#REF!</definedName>
    <definedName name="CPIH_ILD_adjustments_POS_only___nominal.WR">#REF!</definedName>
    <definedName name="CPIH_ILD_adjustments_POS_only___nominal.WWN">#REF!</definedName>
    <definedName name="CPIH_ILD_indexation_rate">#REF!</definedName>
    <definedName name="CPIH_Index_linked_debt___nominal.ADDN1">#REF!</definedName>
    <definedName name="CPIH_Index_linked_debt___nominal.ADDN1.BEG">#REF!</definedName>
    <definedName name="CPIH_Index_linked_debt___nominal.ADDN2">#REF!</definedName>
    <definedName name="CPIH_Index_linked_debt___nominal.ADDN2.BEG">#REF!</definedName>
    <definedName name="CPIH_Index_linked_debt___nominal.BR">#REF!</definedName>
    <definedName name="CPIH_Index_linked_debt___nominal.BR.BEG">#REF!</definedName>
    <definedName name="CPIH_Index_linked_debt___nominal.WN">#REF!</definedName>
    <definedName name="CPIH_Index_linked_debt___nominal.WN.BEG">#REF!</definedName>
    <definedName name="CPIH_Index_linked_debt___nominal.WR">#REF!</definedName>
    <definedName name="CPIH_Index_linked_debt___nominal.WR.BEG">#REF!</definedName>
    <definedName name="CPIH_Index_linked_debt___nominal.WWN">#REF!</definedName>
    <definedName name="CPIH_Index_linked_debt___nominal.WWN.BEG">#REF!</definedName>
    <definedName name="CPIH_Index_linked_debt_indexation___nominal.ADDN1">#REF!</definedName>
    <definedName name="CPIH_Index_linked_debt_indexation___nominal.ADDN2">#REF!</definedName>
    <definedName name="CPIH_Index_linked_debt_indexation___nominal.BR">#REF!</definedName>
    <definedName name="CPIH_Index_linked_debt_indexation___nominal.WN">#REF!</definedName>
    <definedName name="CPIH_Index_linked_debt_indexation___nominal.WR">#REF!</definedName>
    <definedName name="CPIH_Index_linked_debt_indexation___nominal.WWN">#REF!</definedName>
    <definedName name="CPIH_Interest_on_Index_linked_loans___control___nominal.ADDN1">#REF!</definedName>
    <definedName name="CPIH_Interest_on_Index_linked_loans___control___nominal.ADDN2">#REF!</definedName>
    <definedName name="CPIH_Interest_on_Index_linked_loans___control___nominal.BR">#REF!</definedName>
    <definedName name="CPIH_Interest_on_Index_linked_loans___control___nominal.WN">#REF!</definedName>
    <definedName name="CPIH_Interest_on_Index_linked_loans___control___nominal.WR">#REF!</definedName>
    <definedName name="CPIH_Interest_on_Index_linked_loans___control___nominal.WWN">#REF!</definedName>
    <definedName name="CPIH_opening_index_linked_debt___nominal.ADDN1">#REF!</definedName>
    <definedName name="CPIH_opening_index_linked_debt___nominal.ADDN2">#REF!</definedName>
    <definedName name="CPIH_opening_index_linked_debt___nominal.BR">#REF!</definedName>
    <definedName name="CPIH_opening_index_linked_debt___nominal.WN">#REF!</definedName>
    <definedName name="CPIH_opening_index_linked_debt___nominal.WR">#REF!</definedName>
    <definedName name="CPIH_opening_index_linked_debt___nominal.WWN">#REF!</definedName>
    <definedName name="Creditor_balance___Business___nominal">#REF!</definedName>
    <definedName name="Creditor_balance___Residential___nominal">#REF!</definedName>
    <definedName name="Creditor_balance___Retail___nominal">#REF!</definedName>
    <definedName name="CRW">#REF!</definedName>
    <definedName name="CUMBRIA" localSheetId="4">#REF!</definedName>
    <definedName name="CUMBRIA">#REF!</definedName>
    <definedName name="Currency">#REF!</definedName>
    <definedName name="Current_assets___Appointee___nominal">#REF!</definedName>
    <definedName name="Current_Capex_by_Subline">#REF!</definedName>
    <definedName name="current_period">#REF!</definedName>
    <definedName name="Current_Tax___Retail___nominal">#REF!</definedName>
    <definedName name="Current_Tax___Retail___nominal.NEG">#REF!</definedName>
    <definedName name="Current_tax_charge___Appointee___nominal">#REF!</definedName>
    <definedName name="Current_tax_charge___Appointee___nominal.NEG">#REF!</definedName>
    <definedName name="Current_tax_charge___Business___nominal">#REF!</definedName>
    <definedName name="Current_tax_charge___Business___nominal.NEG">#REF!</definedName>
    <definedName name="Current_tax_charge___Residential___nominal">#REF!</definedName>
    <definedName name="Current_tax_charge___Residential___nominal.NEG">#REF!</definedName>
    <definedName name="Current_tax_liabilities___control___nominal.ADDN1">#REF!</definedName>
    <definedName name="Current_tax_liabilities___control___nominal.ADDN1.BEG">#REF!</definedName>
    <definedName name="Current_tax_liabilities___control___nominal.ADDN2">#REF!</definedName>
    <definedName name="Current_tax_liabilities___control___nominal.ADDN2.BEG">#REF!</definedName>
    <definedName name="Current_tax_liabilities___control___nominal.BR">#REF!</definedName>
    <definedName name="Current_tax_liabilities___control___nominal.BR.BEG">#REF!</definedName>
    <definedName name="Current_tax_liabilities___control___nominal.WN">#REF!</definedName>
    <definedName name="Current_tax_liabilities___control___nominal.WN.BEG">#REF!</definedName>
    <definedName name="Current_tax_liabilities___control___nominal.WR">#REF!</definedName>
    <definedName name="Current_tax_liabilities___control___nominal.WR.BEG">#REF!</definedName>
    <definedName name="Current_tax_liabilities___control___nominal.WWN">#REF!</definedName>
    <definedName name="Current_tax_liabilities___control___nominal.WWN.BEG">#REF!</definedName>
    <definedName name="Current_tax_liabilities___Wholesale___nominal">#REF!</definedName>
    <definedName name="Current_tax_liabilities_balance___Appointee___nominal">#REF!</definedName>
    <definedName name="Current_tax_liabilities_balance___Appointee___nominal.BEG">#REF!</definedName>
    <definedName name="CURRENT_YEAR">#REF!</definedName>
    <definedName name="CWDSpreadsheet23APRILSTUDIES">#REF!</definedName>
    <definedName name="da" localSheetId="4" hidden="1">#REF!</definedName>
    <definedName name="da" hidden="1">#REF!</definedName>
    <definedName name="DATA">#REF!</definedName>
    <definedName name="_xlnm.Database">#REF!</definedName>
    <definedName name="DatasetCode">#REF!</definedName>
    <definedName name="DatasetName">#REF!</definedName>
    <definedName name="Days_in_a_year">#REF!</definedName>
    <definedName name="Days_in_year">#REF!</definedName>
    <definedName name="days_years_conversion">#REF!</definedName>
    <definedName name="DB_pension_cash_contributions___control___nominal.ADDN1">#REF!</definedName>
    <definedName name="DB_pension_cash_contributions___control___nominal.ADDN2">#REF!</definedName>
    <definedName name="DB_pension_cash_contributions___control___nominal.BR">#REF!</definedName>
    <definedName name="DB_pension_cash_contributions___control___nominal.WN">#REF!</definedName>
    <definedName name="DB_pension_cash_contributions___control___nominal.WR">#REF!</definedName>
    <definedName name="DB_pension_cash_contributions___control___nominal.WWN">#REF!</definedName>
    <definedName name="DB_pension_cash_contributions___control___post_financeability___nominal.ADDN1">#REF!</definedName>
    <definedName name="DB_pension_cash_contributions___control___post_financeability___nominal.ADDN2">#REF!</definedName>
    <definedName name="DB_pension_cash_contributions___control___post_financeability___nominal.BR">#REF!</definedName>
    <definedName name="DB_pension_cash_contributions___control___post_financeability___nominal.WN">#REF!</definedName>
    <definedName name="DB_pension_cash_contributions___control___post_financeability___nominal.WR">#REF!</definedName>
    <definedName name="DB_pension_cash_contributions___control___post_financeability___nominal.WWN">#REF!</definedName>
    <definedName name="DB_pension_contributions_in_excess_of_accounting_chagre___post_financeability___control___nominal.ADDN1">#REF!</definedName>
    <definedName name="DB_pension_contributions_in_excess_of_accounting_chagre___post_financeability___control___nominal.ADDN2">#REF!</definedName>
    <definedName name="DB_pension_contributions_in_excess_of_accounting_chagre___post_financeability___control___nominal.BR">#REF!</definedName>
    <definedName name="DB_pension_contributions_in_excess_of_accounting_chagre___post_financeability___control___nominal.WN">#REF!</definedName>
    <definedName name="DB_pension_contributions_in_excess_of_accounting_chagre___post_financeability___control___nominal.WR">#REF!</definedName>
    <definedName name="DB_pension_contributions_in_excess_of_accounting_chagre___post_financeability___control___nominal.WWN">#REF!</definedName>
    <definedName name="DB_pension_contributions_in_excess_of_accounting_charge___control___nominal.ADDN1">#REF!</definedName>
    <definedName name="DB_pension_contributions_in_excess_of_accounting_charge___control___nominal.ADDN2">#REF!</definedName>
    <definedName name="DB_pension_contributions_in_excess_of_accounting_charge___control___nominal.BR">#REF!</definedName>
    <definedName name="DB_pension_contributions_in_excess_of_accounting_charge___control___nominal.WN">#REF!</definedName>
    <definedName name="DB_pension_contributions_in_excess_of_accounting_charge___control___nominal.WR">#REF!</definedName>
    <definedName name="DB_pension_contributions_in_excess_of_accounting_charge___control___nominal.WWN">#REF!</definedName>
    <definedName name="Debt_balance___Appointee___nominal">#REF!</definedName>
    <definedName name="Debtor_balance___Business___nominal">#REF!</definedName>
    <definedName name="Debtor_balance___Business___nominal.BEG">#REF!</definedName>
    <definedName name="Debtor_balance___Residential___nominal">#REF!</definedName>
    <definedName name="Debtor_balance___Residential___nominal.BEG">#REF!</definedName>
    <definedName name="Debtor_balance___Retail___nominal">#REF!</definedName>
    <definedName name="Debtors_other___business___nominal">#REF!</definedName>
    <definedName name="Debtors_other___Residential___nominal">#REF!</definedName>
    <definedName name="Deferred_tax___Wholesale___nominal">#REF!</definedName>
    <definedName name="Deferred_tax___Wholesale___nominal.NEG">#REF!</definedName>
    <definedName name="Deferred_tax_balance___Appointee___nominal">#REF!</definedName>
    <definedName name="Deferred_tax_balance___Appointee___nominal.NEG">#REF!</definedName>
    <definedName name="Deferred_tax_balance___control___nominal.ADDN1">#REF!</definedName>
    <definedName name="Deferred_tax_balance___control___nominal.ADDN1.BEG">#REF!</definedName>
    <definedName name="Deferred_tax_balance___control___nominal.ADDN1.NEG">#REF!</definedName>
    <definedName name="Deferred_tax_balance___control___nominal.ADDN2">#REF!</definedName>
    <definedName name="Deferred_tax_balance___control___nominal.ADDN2.BEG">#REF!</definedName>
    <definedName name="Deferred_tax_balance___control___nominal.ADDN2.NEG">#REF!</definedName>
    <definedName name="Deferred_tax_balance___control___nominal.BR">#REF!</definedName>
    <definedName name="Deferred_tax_balance___control___nominal.BR.BEG">#REF!</definedName>
    <definedName name="Deferred_tax_balance___control___nominal.BR.NEG">#REF!</definedName>
    <definedName name="Deferred_tax_balance___control___nominal.WN">#REF!</definedName>
    <definedName name="Deferred_tax_balance___control___nominal.WN.BEG">#REF!</definedName>
    <definedName name="Deferred_tax_balance___control___nominal.WN.NEG">#REF!</definedName>
    <definedName name="Deferred_tax_balance___control___nominal.WR">#REF!</definedName>
    <definedName name="Deferred_tax_balance___control___nominal.WR.BEG">#REF!</definedName>
    <definedName name="Deferred_tax_balance___control___nominal.WR.NEG">#REF!</definedName>
    <definedName name="Deferred_tax_balance___control___nominal.WWN">#REF!</definedName>
    <definedName name="Deferred_tax_balance___control___nominal.WWN.BEG">#REF!</definedName>
    <definedName name="Deferred_tax_balance___control___nominal.WWN.NEG">#REF!</definedName>
    <definedName name="Deferred_tax_balance___post_financeability___control___nominal.ADDN1">#REF!</definedName>
    <definedName name="Deferred_tax_balance___post_financeability___control___nominal.ADDN1.BEG">#REF!</definedName>
    <definedName name="Deferred_tax_balance___post_financeability___control___nominal.ADDN2">#REF!</definedName>
    <definedName name="Deferred_tax_balance___post_financeability___control___nominal.ADDN2.BEG">#REF!</definedName>
    <definedName name="Deferred_tax_balance___post_financeability___control___nominal.BR">#REF!</definedName>
    <definedName name="Deferred_tax_balance___post_financeability___control___nominal.BR.BEG">#REF!</definedName>
    <definedName name="Deferred_tax_balance___post_financeability___control___nominal.WN">#REF!</definedName>
    <definedName name="Deferred_tax_balance___post_financeability___control___nominal.WN.BEG">#REF!</definedName>
    <definedName name="Deferred_tax_balance___post_financeability___control___nominal.WR">#REF!</definedName>
    <definedName name="Deferred_tax_balance___post_financeability___control___nominal.WR.BEG">#REF!</definedName>
    <definedName name="Deferred_tax_balance___post_financeability___control___nominal.WWN">#REF!</definedName>
    <definedName name="Deferred_tax_balance___post_financeability___control___nominal.WWN.BEG">#REF!</definedName>
    <definedName name="Deferred_tax_from_change_in_tax_rate.ADDN1">#REF!</definedName>
    <definedName name="Deferred_tax_from_change_in_tax_rate.ADDN2">#REF!</definedName>
    <definedName name="Deferred_tax_from_change_in_tax_rate.BR">#REF!</definedName>
    <definedName name="Deferred_tax_from_change_in_tax_rate.WN">#REF!</definedName>
    <definedName name="Deferred_tax_from_change_in_tax_rate.WR">#REF!</definedName>
    <definedName name="Deferred_tax_from_change_in_tax_rate.WWN">#REF!</definedName>
    <definedName name="Deferred_tax_from_change_in_tax_rate___post_financeability___nominal.ADDN1">#REF!</definedName>
    <definedName name="Deferred_tax_from_change_in_tax_rate___post_financeability___nominal.ADDN2">#REF!</definedName>
    <definedName name="Deferred_tax_from_change_in_tax_rate___post_financeability___nominal.BR">#REF!</definedName>
    <definedName name="Deferred_tax_from_change_in_tax_rate___post_financeability___nominal.WN">#REF!</definedName>
    <definedName name="Deferred_tax_from_change_in_tax_rate___post_financeability___nominal.WR">#REF!</definedName>
    <definedName name="Deferred_tax_from_change_in_tax_rate___post_financeability___nominal.WWN">#REF!</definedName>
    <definedName name="Deferred_tax_from_temporary_difference.ADDN1">#REF!</definedName>
    <definedName name="Deferred_tax_from_temporary_difference.ADDN2">#REF!</definedName>
    <definedName name="Deferred_tax_from_temporary_difference.BR">#REF!</definedName>
    <definedName name="Deferred_tax_from_temporary_difference.WN">#REF!</definedName>
    <definedName name="Deferred_tax_from_temporary_difference.WR">#REF!</definedName>
    <definedName name="Deferred_tax_from_temporary_difference.WWN">#REF!</definedName>
    <definedName name="Deferred_tax_from_temporary_difference___post_financeability___nominal.ADDN1">#REF!</definedName>
    <definedName name="Deferred_tax_from_temporary_difference___post_financeability___nominal.ADDN2">#REF!</definedName>
    <definedName name="Deferred_tax_from_temporary_difference___post_financeability___nominal.BR">#REF!</definedName>
    <definedName name="Deferred_tax_from_temporary_difference___post_financeability___nominal.WN">#REF!</definedName>
    <definedName name="Deferred_tax_from_temporary_difference___post_financeability___nominal.WR">#REF!</definedName>
    <definedName name="Deferred_tax_from_temporary_difference___post_financeability___nominal.WWN">#REF!</definedName>
    <definedName name="Denitrification_N_Fraction_Lost">#REF!</definedName>
    <definedName name="Depreciation___Appointee___nominal">#REF!</definedName>
    <definedName name="Depreciation___Appointee___nominal.NEG">#REF!</definedName>
    <definedName name="DERBYSHIRE">#REF!</definedName>
    <definedName name="desc2prog">#REF!</definedName>
    <definedName name="DescriptionColumnRef">#REF!</definedName>
    <definedName name="DETR">#REF!</definedName>
    <definedName name="DEVON">#REF!</definedName>
    <definedName name="DID">#REF!</definedName>
    <definedName name="Diesel_Admin">#REF!</definedName>
    <definedName name="Diesel_Admin_Exp">#REF!</definedName>
    <definedName name="Diesel_Drink">#REF!</definedName>
    <definedName name="Diesel_Drink_Exp">#REF!</definedName>
    <definedName name="Diesel_EF_CO2">#REF!</definedName>
    <definedName name="Diesel_Sewage">#REF!</definedName>
    <definedName name="Diesel_Sewage_Exp">#REF!</definedName>
    <definedName name="Diesel_Sludge">#REF!</definedName>
    <definedName name="Diesel_Sludge_Exp">#REF!</definedName>
    <definedName name="Diesel_Transport_Freight">#REF!</definedName>
    <definedName name="Diesel_Transport_Passenger">#REF!</definedName>
    <definedName name="Diesel_Van_CO2">#REF!</definedName>
    <definedName name="Diesel_Van_Miles">#REF!</definedName>
    <definedName name="Dig_Sec_Enclosed">#REF!</definedName>
    <definedName name="Disallowable_expenditure___Change_in_general_provisions___wholesale___nominal">#REF!</definedName>
    <definedName name="Discounted_2020_25_RCV_closing_balance___nominal.ADDN1">#REF!</definedName>
    <definedName name="Discounted_2020_25_RCV_closing_balance___nominal.ADDN2">#REF!</definedName>
    <definedName name="Discounted_2020_25_RCV_closing_balance___nominal.BR">#REF!</definedName>
    <definedName name="Discounted_2020_25_RCV_closing_balance___nominal.WN">#REF!</definedName>
    <definedName name="Discounted_2020_25_RCV_closing_balance___nominal.WR">#REF!</definedName>
    <definedName name="Discounted_2020_25_RCV_closing_balance___nominal.WWN">#REF!</definedName>
    <definedName name="Discounted_average_of_2020_25_RCV___nominal.ADDN1">#REF!</definedName>
    <definedName name="Discounted_average_of_2020_25_RCV___nominal.ADDN2">#REF!</definedName>
    <definedName name="Discounted_average_of_2020_25_RCV___nominal.BR">#REF!</definedName>
    <definedName name="Discounted_average_of_2020_25_RCV___nominal.WN">#REF!</definedName>
    <definedName name="Discounted_average_of_2020_25_RCV___nominal.WR">#REF!</definedName>
    <definedName name="Discounted_average_of_2020_25_RCV___nominal.WWN">#REF!</definedName>
    <definedName name="Discounted_average_of_Post_2025_RCV___nominal.ADDN1">#REF!</definedName>
    <definedName name="Discounted_average_of_Post_2025_RCV___nominal.ADDN2">#REF!</definedName>
    <definedName name="Discounted_average_of_Post_2025_RCV___nominal.BR">#REF!</definedName>
    <definedName name="Discounted_average_of_Post_2025_RCV___nominal.WN">#REF!</definedName>
    <definedName name="Discounted_average_of_Post_2025_RCV___nominal.WR">#REF!</definedName>
    <definedName name="Discounted_average_of_Post_2025_RCV___nominal.WWN">#REF!</definedName>
    <definedName name="Discounted_average_of_Pre_2020_RCV___nominal.ADDN1">#REF!</definedName>
    <definedName name="Discounted_average_of_Pre_2020_RCV___nominal.ADDN2">#REF!</definedName>
    <definedName name="Discounted_average_of_Pre_2020_RCV___nominal.BR">#REF!</definedName>
    <definedName name="Discounted_average_of_Pre_2020_RCV___nominal.WN">#REF!</definedName>
    <definedName name="Discounted_average_of_Pre_2020_RCV___nominal.WR">#REF!</definedName>
    <definedName name="Discounted_average_of_Pre_2020_RCV___nominal.WWN">#REF!</definedName>
    <definedName name="Discounted_Post_2025_RCV_closing_balance___nominal.ADDN1">#REF!</definedName>
    <definedName name="Discounted_Post_2025_RCV_closing_balance___nominal.ADDN2">#REF!</definedName>
    <definedName name="Discounted_Post_2025_RCV_closing_balance___nominal.BR">#REF!</definedName>
    <definedName name="Discounted_Post_2025_RCV_closing_balance___nominal.WN">#REF!</definedName>
    <definedName name="Discounted_Post_2025_RCV_closing_balance___nominal.WR">#REF!</definedName>
    <definedName name="Discounted_Post_2025_RCV_closing_balance___nominal.WWN">#REF!</definedName>
    <definedName name="Discounted_Pre_2020_RCV_closing_balance___nominal.ADDN1">#REF!</definedName>
    <definedName name="Discounted_Pre_2020_RCV_closing_balance___nominal.ADDN2">#REF!</definedName>
    <definedName name="Discounted_Pre_2020_RCV_closing_balance___nominal.BR">#REF!</definedName>
    <definedName name="Discounted_Pre_2020_RCV_closing_balance___nominal.WN">#REF!</definedName>
    <definedName name="Discounted_Pre_2020_RCV_closing_balance___nominal.WR">#REF!</definedName>
    <definedName name="Discounted_Pre_2020_RCV_closing_balance___nominal.WWN">#REF!</definedName>
    <definedName name="Discounted_revenue___real">#REF!</definedName>
    <definedName name="Discounted_TDS">#REF!</definedName>
    <definedName name="DistInput">#REF!</definedName>
    <definedName name="Dividend___Appointee___nominal">#REF!</definedName>
    <definedName name="Dividend___Appointee___nominal.NEG">#REF!</definedName>
    <definedName name="Dividend___Appointee___real">#REF!</definedName>
    <definedName name="Dividend___Wholesale___nominal">#REF!</definedName>
    <definedName name="Dividend___Wholesale___nominal.NEG">#REF!</definedName>
    <definedName name="Dividend___Wholesale___real">#REF!</definedName>
    <definedName name="Dividend_cashflow_balance___control___nominal.ADDN1">#REF!</definedName>
    <definedName name="Dividend_cashflow_balance___control___nominal.ADDN1.BEG">#REF!</definedName>
    <definedName name="Dividend_cashflow_balance___control___nominal.ADDN2">#REF!</definedName>
    <definedName name="Dividend_cashflow_balance___control___nominal.ADDN2.BEG">#REF!</definedName>
    <definedName name="Dividend_cashflow_balance___control___nominal.BR">#REF!</definedName>
    <definedName name="Dividend_cashflow_balance___control___nominal.BR.BEG">#REF!</definedName>
    <definedName name="Dividend_cashflow_balance___control___nominal.WN">#REF!</definedName>
    <definedName name="Dividend_cashflow_balance___control___nominal.WN.BEG">#REF!</definedName>
    <definedName name="Dividend_cashflow_balance___control___nominal.WR">#REF!</definedName>
    <definedName name="Dividend_cashflow_balance___control___nominal.WR.BEG">#REF!</definedName>
    <definedName name="Dividend_cashflow_balance___control___nominal.WWN">#REF!</definedName>
    <definedName name="Dividend_cashflow_balance___control___nominal.WWN.BEG">#REF!</definedName>
    <definedName name="Dividend_cover___Appointee">#REF!</definedName>
    <definedName name="Dividend_cover___Appointee___Post_Fin_adj___Appointee">#REF!</definedName>
    <definedName name="Dividend_creditor_balance___Appointee___nominal">#REF!</definedName>
    <definedName name="Dividend_creditor_balance___Appointee___nominal.BEG">#REF!</definedName>
    <definedName name="Dividend_creditor_balance___Business___nominal">#REF!</definedName>
    <definedName name="Dividend_creditor_balance___Business___nominal.BEG">#REF!</definedName>
    <definedName name="Dividend_creditor_balance___Residential___nominal">#REF!</definedName>
    <definedName name="Dividend_creditor_balance___Residential___nominal.BEG">#REF!</definedName>
    <definedName name="Dividend_creditor_balance___Retail___nominal">#REF!</definedName>
    <definedName name="Dividend_creditors_balance___control___nominal.ADDN1">#REF!</definedName>
    <definedName name="Dividend_creditors_balance___control___nominal.ADDN1.BEG">#REF!</definedName>
    <definedName name="Dividend_creditors_balance___control___nominal.ADDN2">#REF!</definedName>
    <definedName name="Dividend_creditors_balance___control___nominal.ADDN2.BEG">#REF!</definedName>
    <definedName name="Dividend_creditors_balance___control___nominal.BR">#REF!</definedName>
    <definedName name="Dividend_creditors_balance___control___nominal.BR.BEG">#REF!</definedName>
    <definedName name="Dividend_creditors_balance___control___nominal.WN">#REF!</definedName>
    <definedName name="Dividend_creditors_balance___control___nominal.WN.BEG">#REF!</definedName>
    <definedName name="Dividend_creditors_balance___control___nominal.WR">#REF!</definedName>
    <definedName name="Dividend_creditors_balance___control___nominal.WR.BEG">#REF!</definedName>
    <definedName name="Dividend_creditors_balance___control___nominal.WWN">#REF!</definedName>
    <definedName name="Dividend_creditors_balance___control___nominal.WWN.BEG">#REF!</definedName>
    <definedName name="Dividend_creditors_balance___Wholesale___nominal">#REF!</definedName>
    <definedName name="Dividend_interest___control___nominal.ADDN1">#REF!</definedName>
    <definedName name="Dividend_interest___control___nominal.ADDN2">#REF!</definedName>
    <definedName name="Dividend_interest___control___nominal.BR">#REF!</definedName>
    <definedName name="Dividend_interest___control___nominal.WN">#REF!</definedName>
    <definedName name="Dividend_interest___control___nominal.WR">#REF!</definedName>
    <definedName name="Dividend_interest___control___nominal.WWN">#REF!</definedName>
    <definedName name="Dividend_paid___Appointee___nominal">#REF!</definedName>
    <definedName name="Dividend_paid___Appointee___nominal.NEG">#REF!</definedName>
    <definedName name="Dividend_paid___Business___nominal">#REF!</definedName>
    <definedName name="Dividend_paid___Business___nominal.NEG">#REF!</definedName>
    <definedName name="Dividend_paid___Residential___nominal">#REF!</definedName>
    <definedName name="Dividend_paid___Residential___nominal.NEG">#REF!</definedName>
    <definedName name="Dividend_yield___Appointee">#REF!</definedName>
    <definedName name="Dividends___Retail___nominal">#REF!</definedName>
    <definedName name="Dividends___Retail___nominal.NEG">#REF!</definedName>
    <definedName name="Dividends_due___Business___nominal">#REF!</definedName>
    <definedName name="Dividends_due___Business___nominal.NEG">#REF!</definedName>
    <definedName name="Dividends_due___Residential___nominal">#REF!</definedName>
    <definedName name="Dividends_due___Residential___nominal.NEG">#REF!</definedName>
    <definedName name="Dividends_equal_100____check">#REF!</definedName>
    <definedName name="Dividends_equal_100____check_overall">#REF!</definedName>
    <definedName name="dnonames" localSheetId="4">#REF!</definedName>
    <definedName name="dnonames">#REF!</definedName>
    <definedName name="dog" localSheetId="4" hidden="1">{"NET",#N/A,FALSE,"401C11"}</definedName>
    <definedName name="dog" hidden="1">{"NET",#N/A,FALSE,"401C11"}</definedName>
    <definedName name="Dom_Freight_Tonne_km">#REF!</definedName>
    <definedName name="Dom_Freight_Tonne_km_CO2">#REF!</definedName>
    <definedName name="Dom_Passenger_km">#REF!</definedName>
    <definedName name="DORSET" localSheetId="4">#REF!</definedName>
    <definedName name="DORSET">#REF!</definedName>
    <definedName name="DR">#REF!</definedName>
    <definedName name="DURHAM" localSheetId="4">#REF!</definedName>
    <definedName name="DURHAM">#REF!</definedName>
    <definedName name="DVWBPinputs">#REF!</definedName>
    <definedName name="DVWBPtrans">#REF!</definedName>
    <definedName name="DVWtransition" localSheetId="4">#REF!</definedName>
    <definedName name="DVWtransition">#REF!</definedName>
    <definedName name="DYFED" localSheetId="4">#REF!</definedName>
    <definedName name="DYFED">#REF!</definedName>
    <definedName name="dynG2AltProg">OFFSET(#REF!,0,#REF!,1,#REF!)</definedName>
    <definedName name="dynG2BC">OFFSET(#REF!,0,#REF!,1,#REF!)</definedName>
    <definedName name="dynG2Briefed">OFFSET(#REF!,0,#REF!,1,#REF!)</definedName>
    <definedName name="dynG2FivePlusSeven">OFFSET(#REF!,0,#REF!,1,#REF!)</definedName>
    <definedName name="dynG2InDel">OFFSET(#REF!,0,#REF!,1,#REF!)</definedName>
    <definedName name="dynG2InStudy">OFFSET(#REF!,0,#REF!,1,#REF!)</definedName>
    <definedName name="dynG2Labels">OFFSET(#REF!,0,#REF!,1,#REF!)</definedName>
    <definedName name="dynG2Unbriefed">OFFSET(#REF!,0,#REF!,1,#REF!)</definedName>
    <definedName name="dynGBriefed">OFFSET(#REF!,0,0,1,#REF!)</definedName>
    <definedName name="dynGControl">OFFSET(#REF!,0,#REF!,1,#REF!)</definedName>
    <definedName name="dynGFivePlusSeven">OFFSET(#REF!,0,0,1,#REF!)</definedName>
    <definedName name="dynGInDel">OFFSET(#REF!,0,0,1,#REF!)</definedName>
    <definedName name="dynGInDelivery">OFFSET(#REF!,0,#REF!,1,#REF!)</definedName>
    <definedName name="dynGInStudy">OFFSET(#REF!,0,#REF!,1,#REF!)</definedName>
    <definedName name="dynGLabels">OFFSET(#REF!,0,0,2,#REF!)</definedName>
    <definedName name="dynGNames">OFFSET(#REF!,0,#REF!,2,#REF!)</definedName>
    <definedName name="dynGPostBDA">OFFSET(#REF!,0,#REF!,1,#REF!)</definedName>
    <definedName name="dynGUnbriefed">OFFSET(#REF!,0,#REF!,1,#REF!)</definedName>
    <definedName name="E">#REF!</definedName>
    <definedName name="E_No">#REF!</definedName>
    <definedName name="E_SUSSEX" localSheetId="4">#REF!</definedName>
    <definedName name="E_SUSSEX">#REF!</definedName>
    <definedName name="EAcat">#REF!</definedName>
    <definedName name="EAcat2004">#REF!</definedName>
    <definedName name="Earnings_after_tax__EAT____Business___nominal">#REF!</definedName>
    <definedName name="Earnings_after_tax__EAT____control___nominal.ADDN1">#REF!</definedName>
    <definedName name="Earnings_after_tax__EAT____control___nominal.ADDN2">#REF!</definedName>
    <definedName name="Earnings_after_tax__EAT____control___nominal.BR">#REF!</definedName>
    <definedName name="Earnings_after_tax__EAT____control___nominal.WN">#REF!</definedName>
    <definedName name="Earnings_after_tax__EAT____control___nominal.WR">#REF!</definedName>
    <definedName name="Earnings_after_tax__EAT____control___nominal.WWN">#REF!</definedName>
    <definedName name="Earnings_after_tax__EAT____Residential___nominal">#REF!</definedName>
    <definedName name="Earnings_after_tax__EAT____Retail___nominal">#REF!</definedName>
    <definedName name="Earnings_after_tax__EAT____wholesale___nominal">#REF!</definedName>
    <definedName name="Earnings_available_for_dividends___business___nominal">#REF!</definedName>
    <definedName name="Earnings_available_for_dividends___Residential___nominal">#REF!</definedName>
    <definedName name="Earnings_before_interest_and_tax__EBIT____Business___nominal">#REF!</definedName>
    <definedName name="Earnings_before_interest_and_tax__EBIT____control___nominal.ADDN1">#REF!</definedName>
    <definedName name="Earnings_before_interest_and_tax__EBIT____control___nominal.ADDN2">#REF!</definedName>
    <definedName name="Earnings_before_interest_and_tax__EBIT____control___nominal.BR">#REF!</definedName>
    <definedName name="Earnings_before_interest_and_tax__EBIT____control___nominal.WN">#REF!</definedName>
    <definedName name="Earnings_before_interest_and_tax__EBIT____control___nominal.WR">#REF!</definedName>
    <definedName name="Earnings_before_interest_and_tax__EBIT____control___nominal.WWN">#REF!</definedName>
    <definedName name="Earnings_before_interest_and_tax__EBIT____Residential___nominal">#REF!</definedName>
    <definedName name="Earnings_before_interest_and_tax__EBIT____Retail___nominal">#REF!</definedName>
    <definedName name="Earnings_before_interest_and_tax__EBIT____wholesale">#REF!</definedName>
    <definedName name="Earnings_before_tax___Business___nominal">#REF!</definedName>
    <definedName name="Earnings_before_tax__EBT____Business___nominal">#REF!</definedName>
    <definedName name="Earnings_before_tax__EBT____control___nominal.ADDN1">#REF!</definedName>
    <definedName name="Earnings_before_tax__EBT____control___nominal.ADDN2">#REF!</definedName>
    <definedName name="Earnings_before_tax__EBT____control___nominal.BR">#REF!</definedName>
    <definedName name="Earnings_before_tax__EBT____control___nominal.WN">#REF!</definedName>
    <definedName name="Earnings_before_tax__EBT____control___nominal.WR">#REF!</definedName>
    <definedName name="Earnings_before_tax__EBT____control___nominal.WWN">#REF!</definedName>
    <definedName name="earnings_before_tax__EBT____Residential___nominal">#REF!</definedName>
    <definedName name="Earnings_before_tax__EBT____Retail___nominal">#REF!</definedName>
    <definedName name="Earnings_before_tax__EBT____Wholesale___nominal">#REF!</definedName>
    <definedName name="EAsummary">#REF!</definedName>
    <definedName name="EAsummary2004">#REF!</definedName>
    <definedName name="EAto">#REF!</definedName>
    <definedName name="EBIT_less_current_tax_charge___Appointee___nominal">#REF!</definedName>
    <definedName name="EBIT_less_current_tax_charge___control___nominal.ADDN1">#REF!</definedName>
    <definedName name="EBIT_less_current_tax_charge___control___nominal.ADDN2">#REF!</definedName>
    <definedName name="EBIT_less_current_tax_charge___control___nominal.BR">#REF!</definedName>
    <definedName name="EBIT_less_current_tax_charge___control___nominal.WN">#REF!</definedName>
    <definedName name="EBIT_less_current_tax_charge___control___nominal.WR">#REF!</definedName>
    <definedName name="EBIT_less_current_tax_charge___control___nominal.WWN">#REF!</definedName>
    <definedName name="EBIT_less_current_tax_charge__building_blocks_method____Appointee___nominal">#REF!</definedName>
    <definedName name="EBIT_less_current_tax_charge__building_blocks_method____Wholesale___nominal">#REF!</definedName>
    <definedName name="EBITDA___Appointee___nominal">#REF!</definedName>
    <definedName name="EBITDA___Business___nominal">#REF!</definedName>
    <definedName name="EBITDA___control___nominal.ADDN1">#REF!</definedName>
    <definedName name="EBITDA___control___nominal.ADDN2">#REF!</definedName>
    <definedName name="EBITDA___control___nominal.BR">#REF!</definedName>
    <definedName name="EBITDA___control___nominal.WN">#REF!</definedName>
    <definedName name="EBITDA___control___nominal.WR">#REF!</definedName>
    <definedName name="EBITDA___control___nominal.WWN">#REF!</definedName>
    <definedName name="EBITDA___Finstat_Wholesale___nominal">#REF!</definedName>
    <definedName name="EBITDA___Residential___nominal">#REF!</definedName>
    <definedName name="EBITDA___Retail___nominal">#REF!</definedName>
    <definedName name="Eff">#REF!</definedName>
    <definedName name="Effective_Tax_Rate.ADDN1">#REF!</definedName>
    <definedName name="Effective_Tax_Rate.ADDN2">#REF!</definedName>
    <definedName name="Effective_Tax_Rate.BR">#REF!</definedName>
    <definedName name="Effective_Tax_Rate.WN">#REF!</definedName>
    <definedName name="Effective_Tax_Rate.WR">#REF!</definedName>
    <definedName name="Effective_Tax_Rate.WWN">#REF!</definedName>
    <definedName name="EHY">#REF!</definedName>
    <definedName name="ELECTRICITY">#REF!</definedName>
    <definedName name="End_of_AMP_period_flag">#REF!</definedName>
    <definedName name="End_of_AMP_period_flag_date">#REF!</definedName>
    <definedName name="EndYearRef">#REF!</definedName>
    <definedName name="Equity_dividends_paid___control___nominal.ADDN1">#REF!</definedName>
    <definedName name="Equity_dividends_paid___control___nominal.ADDN1.NEG">#REF!</definedName>
    <definedName name="Equity_dividends_paid___control___nominal.ADDN2">#REF!</definedName>
    <definedName name="Equity_dividends_paid___control___nominal.ADDN2.NEG">#REF!</definedName>
    <definedName name="Equity_dividends_paid___control___nominal.BR">#REF!</definedName>
    <definedName name="Equity_dividends_paid___control___nominal.BR.NEG">#REF!</definedName>
    <definedName name="Equity_dividends_paid___control___nominal.WN">#REF!</definedName>
    <definedName name="Equity_dividends_paid___control___nominal.WN.NEG">#REF!</definedName>
    <definedName name="Equity_dividends_paid___control___nominal.WR">#REF!</definedName>
    <definedName name="Equity_dividends_paid___control___nominal.WR.NEG">#REF!</definedName>
    <definedName name="Equity_dividends_paid___control___nominal.WWN">#REF!</definedName>
    <definedName name="Equity_dividends_paid___control___nominal.WWN.NEG">#REF!</definedName>
    <definedName name="Equity_dividends_paid___Retail___nominal">#REF!</definedName>
    <definedName name="Equity_dividends_paid___Retail___nominal.NEG">#REF!</definedName>
    <definedName name="ESSEX">#REF!</definedName>
    <definedName name="Estimate_Adjust_Factor">#REF!</definedName>
    <definedName name="EV__LASTREFTIME__" hidden="1">40339.4799074074</definedName>
    <definedName name="Excess_fast_money___Appointee___nominal">#REF!</definedName>
    <definedName name="Excess_fast_money___control___nominal.ADDN1">#REF!</definedName>
    <definedName name="Excess_fast_money___control___nominal.ADDN2">#REF!</definedName>
    <definedName name="Excess_fast_money___control___nominal.BR">#REF!</definedName>
    <definedName name="Excess_fast_money___control___nominal.WN">#REF!</definedName>
    <definedName name="Excess_fast_money___control___nominal.WR">#REF!</definedName>
    <definedName name="Excess_fast_money___control___nominal.WWN">#REF!</definedName>
    <definedName name="Exited_company_balance_sheet_check">#REF!</definedName>
    <definedName name="Exited_company_balance_sheet_check_overall">#REF!</definedName>
    <definedName name="Exited_company_by_period">#REF!</definedName>
    <definedName name="Exited_Company_Residential_apportionment_CALC">#REF!</definedName>
    <definedName name="Expensed_capital_allowance___new_capital_expenditure___control___nominal.ADDN1">#REF!</definedName>
    <definedName name="Expensed_capital_allowance___new_capital_expenditure___control___nominal.ADDN2">#REF!</definedName>
    <definedName name="Expensed_capital_allowance___new_capital_expenditure___control___nominal.BR">#REF!</definedName>
    <definedName name="Expensed_capital_allowance___new_capital_expenditure___control___nominal.WN">#REF!</definedName>
    <definedName name="Expensed_capital_allowance___new_capital_expenditure___control___nominal.WR">#REF!</definedName>
    <definedName name="Expensed_capital_allowance___new_capital_expenditure___control___nominal.WWN">#REF!</definedName>
    <definedName name="Expired" hidden="1">FALSE</definedName>
    <definedName name="Export_NGasCHP_Admin">#REF!</definedName>
    <definedName name="Export_NGasCHP_Drink">#REF!</definedName>
    <definedName name="Export_NGasCHP_Sewage">#REF!</definedName>
    <definedName name="F" localSheetId="4">{"bal",#N/A,FALSE,"working papers";"income",#N/A,FALSE,"working papers"}</definedName>
    <definedName name="F">{"bal",#N/A,FALSE,"working papers";"income",#N/A,FALSE,"working papers"}</definedName>
    <definedName name="fdraf" localSheetId="4">{"bal",#N/A,FALSE,"working papers";"income",#N/A,FALSE,"working papers"}</definedName>
    <definedName name="fdraf">{"bal",#N/A,FALSE,"working papers";"income",#N/A,FALSE,"working papers"}</definedName>
    <definedName name="Fdraft" localSheetId="4">{"bal",#N/A,FALSE,"working papers";"income",#N/A,FALSE,"working papers"}</definedName>
    <definedName name="Fdraft">{"bal",#N/A,FALSE,"working papers";"income",#N/A,FALSE,"working papers"}</definedName>
    <definedName name="fe" localSheetId="4">#REF!</definedName>
    <definedName name="fe">#REF!</definedName>
    <definedName name="Ferry_RoPax_Pass_CO2">#REF!</definedName>
    <definedName name="Ferry_RoPax_Pass_km">#REF!</definedName>
    <definedName name="fewrew" localSheetId="4">#REF!</definedName>
    <definedName name="fewrew">#REF!</definedName>
    <definedName name="FFO_less_dividends_declared___Appointee___nominal">#REF!</definedName>
    <definedName name="file_LTDS">#REF!</definedName>
    <definedName name="file_LTDS_2nd">#REF!</definedName>
    <definedName name="file_totex">#REF!</definedName>
    <definedName name="Final_2003_04_Income_Apportioned_Use_May_onwards">#REF!</definedName>
    <definedName name="Final_allowed_revenue__deflated_using_Nov_Nov_CPI_H______control___real.ADDN1">#REF!</definedName>
    <definedName name="Final_allowed_revenue__deflated_using_Nov_Nov_CPI_H______control___real.ADDN2">#REF!</definedName>
    <definedName name="Final_allowed_revenue__deflated_using_Nov_Nov_CPI_H______control___real.BR">#REF!</definedName>
    <definedName name="Final_allowed_revenue__deflated_using_Nov_Nov_CPI_H______control___real.WN">#REF!</definedName>
    <definedName name="Final_allowed_revenue__deflated_using_Nov_Nov_CPI_H______control___real.WR">#REF!</definedName>
    <definedName name="Final_allowed_revenue__deflated_using_Nov_Nov_CPI_H______control___real.WWN">#REF!</definedName>
    <definedName name="Final_allowed_revenue_percentage__deflated_using_Nov_Nov_CPI_H______control.ADDN1">#REF!</definedName>
    <definedName name="Final_allowed_revenue_percentage__deflated_using_Nov_Nov_CPI_H______control.ADDN2">#REF!</definedName>
    <definedName name="Final_allowed_revenue_percentage__deflated_using_Nov_Nov_CPI_H______control.BR">#REF!</definedName>
    <definedName name="Final_allowed_revenue_percentage__deflated_using_Nov_Nov_CPI_H______control.WN">#REF!</definedName>
    <definedName name="Final_allowed_revenue_percentage__deflated_using_Nov_Nov_CPI_H______control.WR">#REF!</definedName>
    <definedName name="Final_allowed_revenue_percentage__deflated_using_Nov_Nov_CPI_H______control.WWN">#REF!</definedName>
    <definedName name="Finance_lease_depreciation___Wholesale___nominal">#REF!</definedName>
    <definedName name="Financial_year_end_month">#REF!</definedName>
    <definedName name="FinancialIndicators">#REF!</definedName>
    <definedName name="FinancialIndicators_Enable">#REF!</definedName>
    <definedName name="FinancialIndicators_Headings">#REF!</definedName>
    <definedName name="FinancialIndicators_Max">#REF!</definedName>
    <definedName name="FinancialIndicators_Min">#REF!</definedName>
    <definedName name="FinancialIndicators_Tolerance">#REF!</definedName>
    <definedName name="FinPayts">#REF!</definedName>
    <definedName name="FinRate">#REF!</definedName>
    <definedName name="FinStat___BS___Appointee___check">#REF!</definedName>
    <definedName name="FinStat___BS___Appointee___check_overall">#REF!</definedName>
    <definedName name="FinStat___BS___Control___check.ADDN1">#REF!</definedName>
    <definedName name="FinStat___BS___Control___check.ADDN2">#REF!</definedName>
    <definedName name="FinStat___BS___Control___check.BR">#REF!</definedName>
    <definedName name="FinStat___BS___Control___check.WN">#REF!</definedName>
    <definedName name="FinStat___BS___Control___check.WR">#REF!</definedName>
    <definedName name="FinStat___BS___Control___check.WWN">#REF!</definedName>
    <definedName name="FinStat___BS___Control___check_overall.ADDN1">#REF!</definedName>
    <definedName name="FinStat___BS___Control___check_overall.ADDN2">#REF!</definedName>
    <definedName name="FinStat___BS___Control___check_overall.BR">#REF!</definedName>
    <definedName name="FinStat___BS___Control___check_overall.WN">#REF!</definedName>
    <definedName name="FinStat___BS___Control___check_overall.WR">#REF!</definedName>
    <definedName name="FinStat___BS___Control___check_overall.WWN">#REF!</definedName>
    <definedName name="FinStat___BS___Retail___check">#REF!</definedName>
    <definedName name="FinStat___BS___Retail___check_overall">#REF!</definedName>
    <definedName name="FinStat___BS___Retail_Business___check">#REF!</definedName>
    <definedName name="FinStat___BS___Retail_Business___check_overall">#REF!</definedName>
    <definedName name="FinStat___BS___Retail_Residential___check">#REF!</definedName>
    <definedName name="FinStat___BS___Retail_Residential___check_overall">#REF!</definedName>
    <definedName name="FinStat___BS___Wholesale___check">#REF!</definedName>
    <definedName name="FinStat___BS___Wholesale___check_overall">#REF!</definedName>
    <definedName name="FinStat___BS_NCA_not_negative___Appointee___check">#REF!</definedName>
    <definedName name="FinStat___BS_NCA_not_negative___Appointee___check_overall">#REF!</definedName>
    <definedName name="FinStat___BS_NCA_not_negative___Control___check.ADDN1">#REF!</definedName>
    <definedName name="FinStat___BS_NCA_not_negative___Control___check.ADDN2">#REF!</definedName>
    <definedName name="FinStat___BS_NCA_not_negative___Control___check.BR">#REF!</definedName>
    <definedName name="FinStat___BS_NCA_not_negative___Control___check.WN">#REF!</definedName>
    <definedName name="FinStat___BS_NCA_not_negative___Control___check.WR">#REF!</definedName>
    <definedName name="FinStat___BS_NCA_not_negative___Control___check.WWN">#REF!</definedName>
    <definedName name="FinStat___BS_NCA_not_negative___Control___check_overall.ADDN1">#REF!</definedName>
    <definedName name="FinStat___BS_NCA_not_negative___Control___check_overall.ADDN2">#REF!</definedName>
    <definedName name="FinStat___BS_NCA_not_negative___Control___check_overall.BR">#REF!</definedName>
    <definedName name="FinStat___BS_NCA_not_negative___Control___check_overall.WN">#REF!</definedName>
    <definedName name="FinStat___BS_NCA_not_negative___Control___check_overall.WR">#REF!</definedName>
    <definedName name="FinStat___BS_NCA_not_negative___Control___check_overall.WWN">#REF!</definedName>
    <definedName name="FinStat___BS_Total_assets_not_negative___Retail_Business___check">#REF!</definedName>
    <definedName name="FinStat___BS_Total_assets_not_negative___Retail_Business___check_overall">#REF!</definedName>
    <definedName name="FinStat___BS_Total_assets_not_negative___Retail_Residential___check">#REF!</definedName>
    <definedName name="FinStat___BS_Total_assets_not_negative___Retail_Residential___check_overall">#REF!</definedName>
    <definedName name="FinStat___CF___Appointee___check">#REF!</definedName>
    <definedName name="FinStat___CF___Appointee___check_overall">#REF!</definedName>
    <definedName name="FinStat___CF___Control___check.ADDN1">#REF!</definedName>
    <definedName name="FinStat___CF___Control___check.ADDN2">#REF!</definedName>
    <definedName name="FinStat___CF___Control___check.BR">#REF!</definedName>
    <definedName name="FinStat___CF___Control___check.WN">#REF!</definedName>
    <definedName name="FinStat___CF___Control___check.WR">#REF!</definedName>
    <definedName name="FinStat___CF___Control___check.WWN">#REF!</definedName>
    <definedName name="FinStat___CF___Control___check_overall.ADDN1">#REF!</definedName>
    <definedName name="FinStat___CF___Control___check_overall.ADDN2">#REF!</definedName>
    <definedName name="FinStat___CF___Control___check_overall.BR">#REF!</definedName>
    <definedName name="FinStat___CF___Control___check_overall.WN">#REF!</definedName>
    <definedName name="FinStat___CF___Control___check_overall.WR">#REF!</definedName>
    <definedName name="FinStat___CF___Control___check_overall.WWN">#REF!</definedName>
    <definedName name="FinStat___CF___Retail___check">#REF!</definedName>
    <definedName name="FinStat___CF___Retail___check_overall">#REF!</definedName>
    <definedName name="FinStat___CF___Retail_Business___check">#REF!</definedName>
    <definedName name="FinStat___CF___Retail_Business___check_overall">#REF!</definedName>
    <definedName name="FinStat___CF___Retail_Residential___check">#REF!</definedName>
    <definedName name="FinStat___CF___Retail_Residential___check_overall">#REF!</definedName>
    <definedName name="FinStat___CF___Wholesale___check">#REF!</definedName>
    <definedName name="FinStat___CF___Wholesale___check_overall">#REF!</definedName>
    <definedName name="FinStat___PL___Appointee___check">#REF!</definedName>
    <definedName name="FinStat___PL___Appointee___check_overall">#REF!</definedName>
    <definedName name="FinStat___PL___Control___check.ADDN1">#REF!</definedName>
    <definedName name="FinStat___PL___Control___check.ADDN2">#REF!</definedName>
    <definedName name="FinStat___PL___Control___check.BR">#REF!</definedName>
    <definedName name="FinStat___PL___Control___check.WN">#REF!</definedName>
    <definedName name="FinStat___PL___Control___check.WR">#REF!</definedName>
    <definedName name="FinStat___PL___Control___check.WWN">#REF!</definedName>
    <definedName name="FinStat___PL___Control___check_overall.ADDN1">#REF!</definedName>
    <definedName name="FinStat___PL___Control___check_overall.ADDN2">#REF!</definedName>
    <definedName name="FinStat___PL___Control___check_overall.BR">#REF!</definedName>
    <definedName name="FinStat___PL___Control___check_overall.WN">#REF!</definedName>
    <definedName name="FinStat___PL___Control___check_overall.WR">#REF!</definedName>
    <definedName name="FinStat___PL___Control___check_overall.WWN">#REF!</definedName>
    <definedName name="FinStat___PL___Retail___check">#REF!</definedName>
    <definedName name="FinStat___PL___Retail___check_overall">#REF!</definedName>
    <definedName name="FinStat___PL___Retail_Business___check">#REF!</definedName>
    <definedName name="FinStat___PL___Retail_Business___check_overall">#REF!</definedName>
    <definedName name="FinStat___PL___Retail_Residential___check">#REF!</definedName>
    <definedName name="FinStat___PL___Retail_Residential___check_overall">#REF!</definedName>
    <definedName name="FinStat___PL___Wholesale___check">#REF!</definedName>
    <definedName name="FinStat___PL___Wholesale___check_overall">#REF!</definedName>
    <definedName name="FinTerm">#REF!</definedName>
    <definedName name="First_post_forecast_period_flag">#REF!</definedName>
    <definedName name="FirstQuinquennium">#REF!</definedName>
    <definedName name="FirstRow">#REF!</definedName>
    <definedName name="FirstTime">#REF!</definedName>
    <definedName name="Fixed_asset_balance___Business___nominal">#REF!</definedName>
    <definedName name="Fixed_asset_balance___Business___nominal.BEG">#REF!</definedName>
    <definedName name="Fixed_asset_balance___Residential___nominal">#REF!</definedName>
    <definedName name="Fixed_asset_balance___Residential___nominal.BEG">#REF!</definedName>
    <definedName name="Fixed_asset_balance___Wholesale___nominal">#REF!</definedName>
    <definedName name="Fixed_asset_depreciation___Wholesale___nominal">#REF!</definedName>
    <definedName name="Fixed_asset_ongoing_capex___Wholesale___nominal">#REF!</definedName>
    <definedName name="Fixed_asset_ongoing_capex___Wholesale___nominal.NEG">#REF!</definedName>
    <definedName name="Fixed_Assets_balance___Appointee___nominal">#REF!</definedName>
    <definedName name="Fixed_rate_debt___nominal.ADDN1">#REF!</definedName>
    <definedName name="Fixed_rate_debt___nominal.ADDN1.BEG">#REF!</definedName>
    <definedName name="Fixed_rate_debt___nominal.ADDN2">#REF!</definedName>
    <definedName name="Fixed_rate_debt___nominal.ADDN2.BEG">#REF!</definedName>
    <definedName name="Fixed_rate_debt___nominal.BR">#REF!</definedName>
    <definedName name="Fixed_rate_debt___nominal.BR.BEG">#REF!</definedName>
    <definedName name="Fixed_rate_debt___nominal.WN">#REF!</definedName>
    <definedName name="Fixed_rate_debt___nominal.WN.BEG">#REF!</definedName>
    <definedName name="Fixed_rate_debt___nominal.WR">#REF!</definedName>
    <definedName name="Fixed_rate_debt___nominal.WR.BEG">#REF!</definedName>
    <definedName name="Fixed_rate_debt___nominal.WWN">#REF!</definedName>
    <definedName name="Fixed_rate_debt___nominal.WWN.BEG">#REF!</definedName>
    <definedName name="Fixed_rate_debt_adjustments___nominal.ADDN1">#REF!</definedName>
    <definedName name="Fixed_rate_debt_adjustments___nominal.ADDN2">#REF!</definedName>
    <definedName name="Fixed_rate_debt_adjustments___nominal.BR">#REF!</definedName>
    <definedName name="Fixed_rate_debt_adjustments___nominal.WN">#REF!</definedName>
    <definedName name="Fixed_rate_debt_adjustments___nominal.WR">#REF!</definedName>
    <definedName name="Fixed_rate_debt_adjustments___nominal.WWN">#REF!</definedName>
    <definedName name="FLE">#REF!</definedName>
    <definedName name="FOLLOWING_YEAR">#REF!</definedName>
    <definedName name="Forecast_duration">#REF!</definedName>
    <definedName name="Forecast_end_period_flag">#REF!</definedName>
    <definedName name="Forecast_end_period_flag_date">#REF!</definedName>
    <definedName name="Forecast_period_flag">#REF!</definedName>
    <definedName name="Forecast_period_flag_total">#REF!</definedName>
    <definedName name="Forecast_start_date__first_day_of_financial_year_">#REF!</definedName>
    <definedName name="Forecast_start_period_flag">#REF!</definedName>
    <definedName name="Foutput" localSheetId="4" hidden="1">#REF!</definedName>
    <definedName name="Foutput" hidden="1">#REF!</definedName>
    <definedName name="Fraction_ozone_pure_O2">#REF!</definedName>
    <definedName name="Freight_Average_Van_CO2">#REF!</definedName>
    <definedName name="Freight_Average_Van_km">#REF!</definedName>
    <definedName name="Freight_Average_Van_Tonne_CO2">#REF!</definedName>
    <definedName name="Freight_Average_Van_Tonne_km">#REF!</definedName>
    <definedName name="Freight_Diesel_Van_CO2">#REF!</definedName>
    <definedName name="Freight_Diesel_Van_km">#REF!</definedName>
    <definedName name="Freight_Diesel_Van_Tonne_CO2">#REF!</definedName>
    <definedName name="Freight_Diesel_Van_Tonne_km">#REF!</definedName>
    <definedName name="Freight_LH_CO2">#REF!</definedName>
    <definedName name="Freight_LPG_CNG_Van_CO2">#REF!</definedName>
    <definedName name="Freight_LPG_CNG_Van_km">#REF!</definedName>
    <definedName name="Freight_LPG_CNG_Van_Tonne_CO2">#REF!</definedName>
    <definedName name="Freight_LPG_CNG_Van_Tonne_km">#REF!</definedName>
    <definedName name="Freight_Petrol_Van_CO2">#REF!</definedName>
    <definedName name="Freight_Petrol_Van_km">#REF!</definedName>
    <definedName name="Freight_Petrol_Van_Tonne_CO2">#REF!</definedName>
    <definedName name="Freight_Petrol_Van_Tonne_km">#REF!</definedName>
    <definedName name="Freight_Rail_CO2">#REF!</definedName>
    <definedName name="Freight_SH_CO2">#REF!</definedName>
    <definedName name="freq_m_1">#REF!</definedName>
    <definedName name="freq_m_2">#REF!</definedName>
    <definedName name="freq_m_3">#REF!</definedName>
    <definedName name="freq_y_1">#REF!</definedName>
    <definedName name="freq_y_2">#REF!</definedName>
    <definedName name="freq_y_3">#REF!</definedName>
    <definedName name="frequency_table">#REF!</definedName>
    <definedName name="fsdfffd" hidden="1">#REF!</definedName>
    <definedName name="fsdfsd" hidden="1">#REF!</definedName>
    <definedName name="fsfds" hidden="1">#REF!</definedName>
    <definedName name="fsfsd" hidden="1">#REF!</definedName>
    <definedName name="Funds_from_operations___Appointee___nominal">#REF!</definedName>
    <definedName name="Funds_from_operations___control___nominal.ADDN1">#REF!</definedName>
    <definedName name="Funds_from_operations___control___nominal.ADDN2">#REF!</definedName>
    <definedName name="Funds_from_operations___control___nominal.BR">#REF!</definedName>
    <definedName name="Funds_from_operations___control___nominal.WN">#REF!</definedName>
    <definedName name="Funds_from_operations___control___nominal.WR">#REF!</definedName>
    <definedName name="Funds_from_operations___control___nominal.WWN">#REF!</definedName>
    <definedName name="Funds_from_operations___net_debt___Post_Fin_adj___Appointee">#REF!</definedName>
    <definedName name="Funds_from_operations___net_debt__Alternative____Appointee">#REF!</definedName>
    <definedName name="Funds_from_operations___net_debt__Alternative____Control.ADDN1">#REF!</definedName>
    <definedName name="Funds_from_operations___net_debt__Alternative____Control.ADDN2">#REF!</definedName>
    <definedName name="Funds_from_operations___net_debt__Alternative____Control.BR">#REF!</definedName>
    <definedName name="Funds_from_operations___net_debt__Alternative____Control.WN">#REF!</definedName>
    <definedName name="Funds_from_operations___net_debt__Alternative____Control.WR">#REF!</definedName>
    <definedName name="Funds_from_operations___net_debt__Alternative____Control.WWN">#REF!</definedName>
    <definedName name="Funds_from_operations___net_debt__Alternative____weighted_average___Appointee">#REF!</definedName>
    <definedName name="Funds_from_operations___net_debt__Ofwat____Appointee">#REF!</definedName>
    <definedName name="Funds_from_operations___net_debt__Ofwat____Control.ADDN1">#REF!</definedName>
    <definedName name="Funds_from_operations___net_debt__Ofwat____Control.ADDN2">#REF!</definedName>
    <definedName name="Funds_from_operations___net_debt__Ofwat____Control.BR">#REF!</definedName>
    <definedName name="Funds_from_operations___net_debt__Ofwat____Control.WN">#REF!</definedName>
    <definedName name="Funds_from_operations___net_debt__Ofwat____Control.WR">#REF!</definedName>
    <definedName name="Funds_from_operations___net_debt__Ofwat____Control.WWN">#REF!</definedName>
    <definedName name="Funds_from_operations___net_debt__Ofwat____Post_Fin_adj___Appointee">#REF!</definedName>
    <definedName name="Funds_from_operations___net_debt__Ofwat____weighted_average___Appointee">#REF!</definedName>
    <definedName name="Funds_from_operations___pre_interest___Appointee___nominal">#REF!</definedName>
    <definedName name="Funds_from_operations___pre_interest___less_RCV_run_off_and_excess_fast_money_and_IRE___Appointee___nominal">#REF!</definedName>
    <definedName name="Funds_from_operations___pre_interest___less_RCV_run_off_and_IRE_totex_adj___Appointee___nominal">#REF!</definedName>
    <definedName name="Funds_from_operations_pre_interest___control___nominal.ADDN1">#REF!</definedName>
    <definedName name="Funds_from_operations_pre_interest___control___nominal.ADDN2">#REF!</definedName>
    <definedName name="Funds_from_operations_pre_interest___control___nominal.BR">#REF!</definedName>
    <definedName name="Funds_from_operations_pre_interest___control___nominal.WN">#REF!</definedName>
    <definedName name="Funds_from_operations_pre_interest___control___nominal.WR">#REF!</definedName>
    <definedName name="Funds_from_operations_pre_interest___control___nominal.WWN">#REF!</definedName>
    <definedName name="FY_1">#REF!</definedName>
    <definedName name="FY_10">#REF!</definedName>
    <definedName name="FY_11">#REF!</definedName>
    <definedName name="FY_12">#REF!</definedName>
    <definedName name="FY_13">#REF!</definedName>
    <definedName name="FY_14">#REF!</definedName>
    <definedName name="FY_15">#REF!</definedName>
    <definedName name="FY_2">#REF!</definedName>
    <definedName name="FY_3">#REF!</definedName>
    <definedName name="FY_4">#REF!</definedName>
    <definedName name="FY_5">#REF!</definedName>
    <definedName name="FY_6">#REF!</definedName>
    <definedName name="FY_7">#REF!</definedName>
    <definedName name="FY_8">#REF!</definedName>
    <definedName name="FY_9">#REF!</definedName>
    <definedName name="g_kg_conversion">#REF!</definedName>
    <definedName name="gAPProgList">OFFSET(#REF!,0,#REF!,#REF!,1)</definedName>
    <definedName name="Gas_Oil_Admin">#REF!</definedName>
    <definedName name="Gas_Oil_Drink">#REF!</definedName>
    <definedName name="Gas_Oil_EF_CO2">#REF!</definedName>
    <definedName name="Gas_Oil_Sewage">#REF!</definedName>
    <definedName name="Gas_Oil_Sludge">#REF!</definedName>
    <definedName name="Gearing___Appointee">#REF!</definedName>
    <definedName name="Gearing___Control.ADDN1">#REF!</definedName>
    <definedName name="Gearing___Control.ADDN2">#REF!</definedName>
    <definedName name="Gearing___Control.BR">#REF!</definedName>
    <definedName name="Gearing___Control.WN">#REF!</definedName>
    <definedName name="Gearing___Control.WR">#REF!</definedName>
    <definedName name="Gearing___Control.WWN">#REF!</definedName>
    <definedName name="Gearing___Post_Fin_adj___Appointee">#REF!</definedName>
    <definedName name="Gearing___weighted_average___Appointee">#REF!</definedName>
    <definedName name="Gearing___Wholesale">#REF!</definedName>
    <definedName name="Gearing_over_100____check">#REF!</definedName>
    <definedName name="Gearing_over_100____check_overall">#REF!</definedName>
    <definedName name="General">#REF!</definedName>
    <definedName name="General1">#REF!</definedName>
    <definedName name="General2">#REF!</definedName>
    <definedName name="GEOG9703">#REF!</definedName>
    <definedName name="gfff" localSheetId="4" hidden="1">{"CHARGE",#N/A,FALSE,"401C11"}</definedName>
    <definedName name="gfff" hidden="1">{"CHARGE",#N/A,FALSE,"401C11"}</definedName>
    <definedName name="GLOS" localSheetId="4">#REF!</definedName>
    <definedName name="GLOS">#REF!</definedName>
    <definedName name="GOHOME">#REF!</definedName>
    <definedName name="Grants_and_contributions_price_control___real___ADDN1">#REF!</definedName>
    <definedName name="Grants_and_contributions_price_control___real___ADDN2">#REF!</definedName>
    <definedName name="Grants_and_contributions_price_control___real___BR">#REF!</definedName>
    <definedName name="Grants_and_contributions_price_control___real___WN">#REF!</definedName>
    <definedName name="Grants_and_contributions_price_control___real___WR">#REF!</definedName>
    <definedName name="Grants_and_contributions_price_control___real___WWN">#REF!</definedName>
    <definedName name="Grants_and_contributions_taxable_on_receipt__and_its_amortisation___nominal.ADDN1">#REF!</definedName>
    <definedName name="Grants_and_contributions_taxable_on_receipt__and_its_amortisation___nominal.ADDN2">#REF!</definedName>
    <definedName name="Grants_and_contributions_taxable_on_receipt__and_its_amortisation___nominal.BR">#REF!</definedName>
    <definedName name="Grants_and_contributions_taxable_on_receipt__and_its_amortisation___nominal.WN">#REF!</definedName>
    <definedName name="Grants_and_contributions_taxable_on_receipt__and_its_amortisation___nominal.WR">#REF!</definedName>
    <definedName name="Grants_and_contributions_taxable_on_receipt__and_its_amortisation___nominal.WWN">#REF!</definedName>
    <definedName name="Grants_and_contributions_taxable_on_receipt__and_its_amortisation___Post_financeability___control___nominal.ADDN1">#REF!</definedName>
    <definedName name="Grants_and_contributions_taxable_on_receipt__and_its_amortisation___Post_financeability___control___nominal.ADDN2">#REF!</definedName>
    <definedName name="Grants_and_contributions_taxable_on_receipt__and_its_amortisation___Post_financeability___control___nominal.BR">#REF!</definedName>
    <definedName name="Grants_and_contributions_taxable_on_receipt__and_its_amortisation___Post_financeability___control___nominal.WN">#REF!</definedName>
    <definedName name="Grants_and_contributions_taxable_on_receipt__and_its_amortisation___Post_financeability___control___nominal.WR">#REF!</definedName>
    <definedName name="Grants_and_contributions_taxable_on_receipt__and_its_amortisation___Post_financeability___control___nominal.WWN">#REF!</definedName>
    <definedName name="Grants_and_contributions_taxable_on_receipt__and_its_amortisation___Wholesale___nominal">#REF!</definedName>
    <definedName name="Graph_IARC04">#REF!</definedName>
    <definedName name="Graph_IARC05">#REF!</definedName>
    <definedName name="Graph_Incidents04">#REF!</definedName>
    <definedName name="Graph_Incidents05">#REF!</definedName>
    <definedName name="Graph_meterAR1_4">#REF!</definedName>
    <definedName name="Graph_Tideway04">#REF!</definedName>
    <definedName name="Graph_Tideway05">#REF!</definedName>
    <definedName name="Green_EF_CO2">#REF!</definedName>
    <definedName name="Green_Tariff">#REF!</definedName>
    <definedName name="Grid_Admin">#REF!</definedName>
    <definedName name="Grid_AMR">#REF!</definedName>
    <definedName name="Grid_Drink_Pump">#REF!</definedName>
    <definedName name="Grid_Drink_Treat">#REF!</definedName>
    <definedName name="Grid_EF_CO2">#REF!</definedName>
    <definedName name="Grid_EST">#REF!</definedName>
    <definedName name="Grid_HH">#REF!</definedName>
    <definedName name="Grid_MHH">#REF!</definedName>
    <definedName name="Grid_NAP">#REF!</definedName>
    <definedName name="Grid_NHH">#REF!</definedName>
    <definedName name="Grid_NHH_EST">#REF!</definedName>
    <definedName name="Grid_Sewage_Pump">#REF!</definedName>
    <definedName name="Grid_Sewage_Treat">#REF!</definedName>
    <definedName name="Grid_Sludge">#REF!</definedName>
    <definedName name="Grid_UMS">#REF!</definedName>
    <definedName name="Grid_UMS_Pseudo">#REF!</definedName>
    <definedName name="gross" localSheetId="4" hidden="1">{"GROSS",#N/A,FALSE,"401C11"}</definedName>
    <definedName name="gross" hidden="1">{"GROSS",#N/A,FALSE,"401C11"}</definedName>
    <definedName name="Gross_capital_expenditure___nominal.ADDN1">#REF!</definedName>
    <definedName name="Gross_capital_expenditure___nominal.ADDN2">#REF!</definedName>
    <definedName name="Gross_capital_expenditure___nominal.BR">#REF!</definedName>
    <definedName name="Gross_capital_expenditure___nominal.WN">#REF!</definedName>
    <definedName name="Gross_capital_expenditure___nominal.WR">#REF!</definedName>
    <definedName name="Gross_capital_expenditure___nominal.WWN">#REF!</definedName>
    <definedName name="Gross_Operating_expenditure___nominal.ADDN1">#REF!</definedName>
    <definedName name="Gross_Operating_expenditure___nominal.ADDN2">#REF!</definedName>
    <definedName name="Gross_Operating_expenditure___nominal.BR">#REF!</definedName>
    <definedName name="Gross_Operating_expenditure___nominal.WN">#REF!</definedName>
    <definedName name="Gross_Operating_expenditure___nominal.WR">#REF!</definedName>
    <definedName name="Gross_Operating_expenditure___nominal.WWN">#REF!</definedName>
    <definedName name="gross1" localSheetId="4" hidden="1">{"GROSS",#N/A,FALSE,"401C11"}</definedName>
    <definedName name="gross1" hidden="1">{"GROSS",#N/A,FALSE,"401C11"}</definedName>
    <definedName name="GTR_MAN" localSheetId="4">#REF!</definedName>
    <definedName name="GTR_MAN">#REF!</definedName>
    <definedName name="GWENT" localSheetId="4">#REF!</definedName>
    <definedName name="GWENT">#REF!</definedName>
    <definedName name="GWYNEDD" localSheetId="4">#REF!</definedName>
    <definedName name="GWYNEDD">#REF!</definedName>
    <definedName name="HANTS">#REF!</definedName>
    <definedName name="hasdfjklhklj" localSheetId="4" hidden="1">{"NET",#N/A,FALSE,"401C11"}</definedName>
    <definedName name="hasdfjklhklj" hidden="1">{"NET",#N/A,FALSE,"401C11"}</definedName>
    <definedName name="HDDapr">#REF!</definedName>
    <definedName name="HdRm_Cats">OFFSET(#REF!,#REF!,0,#REF!,1)</definedName>
    <definedName name="HdRm_Elements">#REF!</definedName>
    <definedName name="heading_table">#REF!</definedName>
    <definedName name="Headings">#REF!</definedName>
    <definedName name="Headroom___Business___nominal">#REF!</definedName>
    <definedName name="Headroom___Residential___nominal">#REF!</definedName>
    <definedName name="Heat_CHP">#REF!</definedName>
    <definedName name="Heat_EF_CO2">#REF!</definedName>
    <definedName name="Heat_NGasCHP_Admin">#REF!</definedName>
    <definedName name="Heat_NGasCHP_Drink">#REF!</definedName>
    <definedName name="Heat_NGasCHP_Import">#REF!</definedName>
    <definedName name="Heat_NGasCHP_Sewage">#REF!</definedName>
    <definedName name="help" localSheetId="4" hidden="1">{"CHARGE",#N/A,FALSE,"401C11"}</definedName>
    <definedName name="help" hidden="1">{"CHARGE",#N/A,FALSE,"401C11"}</definedName>
    <definedName name="HEREFORD_W" localSheetId="4">#REF!</definedName>
    <definedName name="HEREFORD_W">#REF!</definedName>
    <definedName name="HERTS" localSheetId="4">#REF!</definedName>
    <definedName name="HERTS">#REF!</definedName>
    <definedName name="HFC___125_CO2eq_GWP">#REF!</definedName>
    <definedName name="HFC___125_Weight">#REF!</definedName>
    <definedName name="HFC___134_CO2eq_GWP">#REF!</definedName>
    <definedName name="HFC___134_Weight">#REF!</definedName>
    <definedName name="HFC___134a_CO2eq_GWP">#REF!</definedName>
    <definedName name="HFC___134a_Weight">#REF!</definedName>
    <definedName name="HFC___143_CO2eq_GWP">#REF!</definedName>
    <definedName name="HFC___143_Weight">#REF!</definedName>
    <definedName name="HFC___143a_CO2eq_GWP">#REF!</definedName>
    <definedName name="HFC___143a_Weight">#REF!</definedName>
    <definedName name="HFC___152a_CO2eq_GWP">#REF!</definedName>
    <definedName name="HFC___152a_Weight">#REF!</definedName>
    <definedName name="HFC___227ea_CO2eq_GWP">#REF!</definedName>
    <definedName name="HFC___227ea_Weight">#REF!</definedName>
    <definedName name="HFC___23_CO2eq_GWP">#REF!</definedName>
    <definedName name="HFC___23_Weight">#REF!</definedName>
    <definedName name="HFC___236fa_CO2eq_GWP">#REF!</definedName>
    <definedName name="HFC___236fa_Weight">#REF!</definedName>
    <definedName name="HFC___245ca_CO2eq_GWP">#REF!</definedName>
    <definedName name="HFC___245ca_Weight">#REF!</definedName>
    <definedName name="HFC___32_CO2eq_GWP">#REF!</definedName>
    <definedName name="HFC___32_Weight">#REF!</definedName>
    <definedName name="HFC___41_CO2eq_GWP">#REF!</definedName>
    <definedName name="HFC___41_Weight">#REF!</definedName>
    <definedName name="HFC___43_CO2eq_GWP">#REF!</definedName>
    <definedName name="HFC___43_Weight">#REF!</definedName>
    <definedName name="hghghhj" localSheetId="4" hidden="1">{"CHARGE",#N/A,FALSE,"401C11"}</definedName>
    <definedName name="hghghhj" hidden="1">{"CHARGE",#N/A,FALSE,"401C11"}</definedName>
    <definedName name="HOMER">#REF!</definedName>
    <definedName name="Households_connected___bill_module">#REF!</definedName>
    <definedName name="Households_connected_for_single_service___Bill_module">#REF!</definedName>
    <definedName name="Households_connected_for_water_and_sewerage____bill_module">#REF!</definedName>
    <definedName name="HTML_CodePage" hidden="1">1252</definedName>
    <definedName name="HTML_Control" localSheetId="4" hidden="1">{"'Trust by name'!$A$6:$E$350","'Trust by name'!$A$1:$D$348"}</definedName>
    <definedName name="HTML_Control"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HUMBERSIDE" localSheetId="4">#REF!</definedName>
    <definedName name="HUMBERSIDE">#REF!</definedName>
    <definedName name="I_OF_WIGHT" localSheetId="4">#REF!</definedName>
    <definedName name="I_OF_WIGHT">#REF!</definedName>
    <definedName name="ILD_check__.ADDN1">#REF!</definedName>
    <definedName name="ILD_check__.ADDN2">#REF!</definedName>
    <definedName name="ILD_check__.BR">#REF!</definedName>
    <definedName name="ILD_check__.WN">#REF!</definedName>
    <definedName name="ILD_check__.WR">#REF!</definedName>
    <definedName name="ILD_check__.WWN">#REF!</definedName>
    <definedName name="Impact_of_re_profiling_of_allowed_revenue___nominal.ADDN1">#REF!</definedName>
    <definedName name="Impact_of_re_profiling_of_allowed_revenue___nominal.ADDN2">#REF!</definedName>
    <definedName name="Impact_of_re_profiling_of_allowed_revenue___nominal.BR">#REF!</definedName>
    <definedName name="Impact_of_re_profiling_of_allowed_revenue___nominal.WN">#REF!</definedName>
    <definedName name="Impact_of_re_profiling_of_allowed_revenue___nominal.WR">#REF!</definedName>
    <definedName name="Impact_of_re_profiling_of_allowed_revenue___nominal.WWN">#REF!</definedName>
    <definedName name="Impact_of_re_profiling_of_allowed_revenue___real.ADDN1">#REF!</definedName>
    <definedName name="Impact_of_re_profiling_of_allowed_revenue___real.ADDN2">#REF!</definedName>
    <definedName name="Impact_of_re_profiling_of_allowed_revenue___real.BR">#REF!</definedName>
    <definedName name="Impact_of_re_profiling_of_allowed_revenue___real.WN">#REF!</definedName>
    <definedName name="Impact_of_re_profiling_of_allowed_revenue___real.WR">#REF!</definedName>
    <definedName name="Impact_of_re_profiling_of_allowed_revenue___real.WWN">#REF!</definedName>
    <definedName name="Include_accumulated_depreciation_in_financial_model">#REF!</definedName>
    <definedName name="Income">#REF!</definedName>
    <definedName name="IncomeAll">#REF!</definedName>
    <definedName name="Incometemp">#REF!</definedName>
    <definedName name="Increase____decrease__in_cash___Appointee___nominal">#REF!</definedName>
    <definedName name="Index">#REF!</definedName>
    <definedName name="Index_linked_debt_indexation___Appointee___nominal">#REF!</definedName>
    <definedName name="Index_linked_debt_indexation___Appointee___nominal.NEG">#REF!</definedName>
    <definedName name="Index_linked_debt_indexation___wholesale___nominal">#REF!</definedName>
    <definedName name="Index_linked_debt_indexation___wholesale___nominal_POS">#REF!</definedName>
    <definedName name="Indexation_on_2020_25_RCV___nominal.ADDN1">#REF!</definedName>
    <definedName name="Indexation_on_2020_25_RCV___nominal.ADDN2">#REF!</definedName>
    <definedName name="Indexation_on_2020_25_RCV___nominal.BR">#REF!</definedName>
    <definedName name="Indexation_on_2020_25_RCV___nominal.WN">#REF!</definedName>
    <definedName name="Indexation_on_2020_25_RCV___nominal.WR">#REF!</definedName>
    <definedName name="Indexation_on_2020_25_RCV___nominal.WWN">#REF!</definedName>
    <definedName name="Indexation_on_Post_2025_RCV___nominal.ADDN1">#REF!</definedName>
    <definedName name="Indexation_on_Post_2025_RCV___nominal.ADDN2">#REF!</definedName>
    <definedName name="Indexation_on_Post_2025_RCV___nominal.BR">#REF!</definedName>
    <definedName name="Indexation_on_Post_2025_RCV___nominal.WN">#REF!</definedName>
    <definedName name="Indexation_on_Post_2025_RCV___nominal.WR">#REF!</definedName>
    <definedName name="Indexation_on_Post_2025_RCV___nominal.WWN">#REF!</definedName>
    <definedName name="Indexation_on_Pre_2020_RCV___nominal.ADDN1">#REF!</definedName>
    <definedName name="Indexation_on_Pre_2020_RCV___nominal.ADDN2">#REF!</definedName>
    <definedName name="Indexation_on_Pre_2020_RCV___nominal.BR">#REF!</definedName>
    <definedName name="Indexation_on_Pre_2020_RCV___nominal.WN">#REF!</definedName>
    <definedName name="Indexation_on_Pre_2020_RCV___nominal.WR">#REF!</definedName>
    <definedName name="Indexation_on_Pre_2020_RCV___nominal.WWN">#REF!</definedName>
    <definedName name="Indexation_on_RCV___nominal.ADDN1">#REF!</definedName>
    <definedName name="Indexation_on_RCV___nominal.ADDN2">#REF!</definedName>
    <definedName name="Indexation_on_RCV___nominal.BR">#REF!</definedName>
    <definedName name="Indexation_on_RCV___nominal.WN">#REF!</definedName>
    <definedName name="Indexation_on_RCV___nominal.WR">#REF!</definedName>
    <definedName name="Indexation_on_RCV___nominal.WWN">#REF!</definedName>
    <definedName name="Indexation_on_RCV___Wholesale___nominal">#REF!</definedName>
    <definedName name="INDICES">#REF!</definedName>
    <definedName name="IndustryAssumptionName">#REF!</definedName>
    <definedName name="Industrytransition">#REF!</definedName>
    <definedName name="INFRA">#REF!</definedName>
    <definedName name="Innovation___Water_efficiency_funding___real.ADDN1">#REF!</definedName>
    <definedName name="Innovation___Water_efficiency_funding___real.ADDN2">#REF!</definedName>
    <definedName name="Innovation___Water_efficiency_funding___real.BR">#REF!</definedName>
    <definedName name="Innovation___Water_efficiency_funding___real.WN">#REF!</definedName>
    <definedName name="Innovation___Water_efficiency_funding___real.WR">#REF!</definedName>
    <definedName name="Innovation___Water_efficiency_funding___real.WWN">#REF!</definedName>
    <definedName name="Input0">#REF!,#REF!,#REF!,#REF!,#REF!,#REF!,#REF!,#REF!,#REF!,#REF!,#REF!,#REF!,#REF!,#REF!,#REF!,#REF!</definedName>
    <definedName name="InputArea">#REF!</definedName>
    <definedName name="InputYears">#REF!</definedName>
    <definedName name="Intangible_asset_and_investments_balance___control___nominal.ADDN1">#REF!</definedName>
    <definedName name="Intangible_asset_and_investments_balance___control___nominal.ADDN1.BEG">#REF!</definedName>
    <definedName name="Intangible_asset_and_investments_balance___control___nominal.ADDN2">#REF!</definedName>
    <definedName name="Intangible_asset_and_investments_balance___control___nominal.ADDN2.BEG">#REF!</definedName>
    <definedName name="Intangible_asset_and_investments_balance___control___nominal.BR">#REF!</definedName>
    <definedName name="Intangible_asset_and_investments_balance___control___nominal.BR.BEG">#REF!</definedName>
    <definedName name="Intangible_asset_and_investments_balance___control___nominal.WN">#REF!</definedName>
    <definedName name="Intangible_asset_and_investments_balance___control___nominal.WN.BEG">#REF!</definedName>
    <definedName name="Intangible_asset_and_investments_balance___control___nominal.WR">#REF!</definedName>
    <definedName name="Intangible_asset_and_investments_balance___control___nominal.WR.BEG">#REF!</definedName>
    <definedName name="Intangible_asset_and_investments_balance___control___nominal.WWN">#REF!</definedName>
    <definedName name="Intangible_asset_and_investments_balance___control___nominal.WWN.BEG">#REF!</definedName>
    <definedName name="Intangible_asset_and_investments_balance___Wholesale___nominal">#REF!</definedName>
    <definedName name="Intangible_assets___investments_balance___Appointee___nominal">#REF!</definedName>
    <definedName name="Interest_associated_with_post_financeability_revenue___nominal.ADDN1">#REF!</definedName>
    <definedName name="Interest_associated_with_post_financeability_revenue___nominal.ADDN2">#REF!</definedName>
    <definedName name="Interest_associated_with_post_financeability_revenue___nominal.BR">#REF!</definedName>
    <definedName name="Interest_associated_with_post_financeability_revenue___nominal.WN">#REF!</definedName>
    <definedName name="Interest_associated_with_post_financeability_revenue___nominal.WR">#REF!</definedName>
    <definedName name="Interest_associated_with_post_financeability_revenue___nominal.WWN">#REF!</definedName>
    <definedName name="Interest_associated_with_post_financeability_tax_revenue___nominal.ADDN1">#REF!</definedName>
    <definedName name="Interest_associated_with_post_financeability_tax_revenue___nominal.ADDN2">#REF!</definedName>
    <definedName name="Interest_associated_with_post_financeability_tax_revenue___nominal.BR">#REF!</definedName>
    <definedName name="Interest_associated_with_post_financeability_tax_revenue___nominal.WN">#REF!</definedName>
    <definedName name="Interest_associated_with_post_financeability_tax_revenue___nominal.WR">#REF!</definedName>
    <definedName name="Interest_associated_with_post_financeability_tax_revenue___nominal.WWN">#REF!</definedName>
    <definedName name="Interest_associated_with_tax_opening_balance___nominal.ADDN1">#REF!</definedName>
    <definedName name="Interest_associated_with_tax_opening_balance___nominal.ADDN2">#REF!</definedName>
    <definedName name="Interest_associated_with_tax_opening_balance___nominal.BR">#REF!</definedName>
    <definedName name="Interest_associated_with_tax_opening_balance___nominal.WN">#REF!</definedName>
    <definedName name="Interest_associated_with_tax_opening_balance___nominal.WR">#REF!</definedName>
    <definedName name="Interest_associated_with_tax_opening_balance___nominal.WWN">#REF!</definedName>
    <definedName name="Interest_calculation_adjustment_for_mid_year_cashflows">#REF!</definedName>
    <definedName name="Interest_for_change_in_gearing___control___nominal.ADDN1">#REF!</definedName>
    <definedName name="Interest_for_change_in_gearing___control___nominal.ADDN2">#REF!</definedName>
    <definedName name="Interest_for_change_in_gearing___control___nominal.BR">#REF!</definedName>
    <definedName name="Interest_for_change_in_gearing___control___nominal.WN">#REF!</definedName>
    <definedName name="Interest_for_change_in_gearing___control___nominal.WR">#REF!</definedName>
    <definedName name="Interest_for_change_in_gearing___control___nominal.WWN">#REF!</definedName>
    <definedName name="Interest_income___expense__excl._indexation_of_index_linked_loans___Appointee___nominal">#REF!</definedName>
    <definedName name="Interest_income___expense__excl._indexation_of_index_linked_loans___Appointee___POS___nominal">#REF!</definedName>
    <definedName name="Interest_income___expense__excl._indexation_of_index_linked_loans___control___nominal.ADDN1">#REF!</definedName>
    <definedName name="Interest_income___expense__excl._indexation_of_index_linked_loans___control___nominal.ADDN2">#REF!</definedName>
    <definedName name="Interest_income___expense__excl._indexation_of_index_linked_loans___control___nominal.BR">#REF!</definedName>
    <definedName name="Interest_income___expense__excl._indexation_of_index_linked_loans___control___nominal.WN">#REF!</definedName>
    <definedName name="Interest_income___expense__excl._indexation_of_index_linked_loans___control___nominal.WR">#REF!</definedName>
    <definedName name="Interest_income___expense__excl._indexation_of_index_linked_loans___control___nominal.WWN">#REF!</definedName>
    <definedName name="Interest_income___expense__excl._indexation_of_index_linked_loans___control___POS___nominal.ADDN1">#REF!</definedName>
    <definedName name="Interest_income___expense__excl._indexation_of_index_linked_loans___control___POS___nominal.ADDN2">#REF!</definedName>
    <definedName name="Interest_income___expense__excl._indexation_of_index_linked_loans___control___POS___nominal.BR">#REF!</definedName>
    <definedName name="Interest_income___expense__excl._indexation_of_index_linked_loans___control___POS___nominal.WN">#REF!</definedName>
    <definedName name="Interest_income___expense__excl._indexation_of_index_linked_loans___control___POS___nominal.WR">#REF!</definedName>
    <definedName name="Interest_income___expense__excl._indexation_of_index_linked_loans___control___POS___nominal.WWN">#REF!</definedName>
    <definedName name="Interest_income___expense__excl._indexation_of_index_linked_loans___Retail___nominal">#REF!</definedName>
    <definedName name="Interest_income___expense__excl._indexation_of_index_linked_loans___wholesale">#REF!</definedName>
    <definedName name="Interest_income___expense__excl._indexation_of_index_linked_loans___Wholesale___nominal">#REF!</definedName>
    <definedName name="Interest_on_allowed_revenue_from_tax_charge___control___nominal.ADDN1">#REF!</definedName>
    <definedName name="Interest_on_allowed_revenue_from_tax_charge___control___nominal.ADDN2">#REF!</definedName>
    <definedName name="Interest_on_allowed_revenue_from_tax_charge___control___nominal.BR">#REF!</definedName>
    <definedName name="Interest_on_allowed_revenue_from_tax_charge___control___nominal.WN">#REF!</definedName>
    <definedName name="Interest_on_allowed_revenue_from_tax_charge___control___nominal.WR">#REF!</definedName>
    <definedName name="Interest_on_allowed_revenue_from_tax_charge___control___nominal.WWN">#REF!</definedName>
    <definedName name="Interest_on_cash_bf_and_cash_movement___control___nominal.ADDN1">#REF!</definedName>
    <definedName name="Interest_on_cash_bf_and_cash_movement___control___nominal.ADDN2">#REF!</definedName>
    <definedName name="Interest_on_cash_bf_and_cash_movement___control___nominal.BR">#REF!</definedName>
    <definedName name="Interest_on_cash_bf_and_cash_movement___control___nominal.WN">#REF!</definedName>
    <definedName name="Interest_on_cash_bf_and_cash_movement___control___nominal.WR">#REF!</definedName>
    <definedName name="Interest_on_cash_bf_and_cash_movement___control___nominal.WWN">#REF!</definedName>
    <definedName name="Interest_on_cash_bf_and_cash_movement___wholesale___nominal">#REF!</definedName>
    <definedName name="Interest_on_cash_bf_and_cash_movement_from_change_in_net_debt___control___nominal.ADDN1">#REF!</definedName>
    <definedName name="Interest_on_cash_bf_and_cash_movement_from_change_in_net_debt___control___nominal.ADDN2">#REF!</definedName>
    <definedName name="Interest_on_cash_bf_and_cash_movement_from_change_in_net_debt___control___nominal.BR">#REF!</definedName>
    <definedName name="Interest_on_cash_bf_and_cash_movement_from_change_in_net_debt___control___nominal.WN">#REF!</definedName>
    <definedName name="Interest_on_cash_bf_and_cash_movement_from_change_in_net_debt___control___nominal.WR">#REF!</definedName>
    <definedName name="Interest_on_cash_bf_and_cash_movement_from_change_in_net_debt___control___nominal.WWN">#REF!</definedName>
    <definedName name="Interest_on_cash_bf_and_cash_movement_from_dividend_effect___control___nominal.ADDN1">#REF!</definedName>
    <definedName name="Interest_on_cash_bf_and_cash_movement_from_dividend_effect___control___nominal.ADDN2">#REF!</definedName>
    <definedName name="Interest_on_cash_bf_and_cash_movement_from_dividend_effect___control___nominal.BR">#REF!</definedName>
    <definedName name="Interest_on_cash_bf_and_cash_movement_from_dividend_effect___control___nominal.WN">#REF!</definedName>
    <definedName name="Interest_on_cash_bf_and_cash_movement_from_dividend_effect___control___nominal.WR">#REF!</definedName>
    <definedName name="Interest_on_cash_bf_and_cash_movement_from_dividend_effect___control___nominal.WWN">#REF!</definedName>
    <definedName name="Interest_on_cash_bf_and_cash_movement_from_tax_effect___wholesale___nominal.ADDN1">#REF!</definedName>
    <definedName name="Interest_on_cash_bf_and_cash_movement_from_tax_effect___wholesale___nominal.ADDN2">#REF!</definedName>
    <definedName name="Interest_on_cash_bf_and_cash_movement_from_tax_effect___wholesale___nominal.BR">#REF!</definedName>
    <definedName name="Interest_on_cash_bf_and_cash_movement_from_tax_effect___wholesale___nominal.WN">#REF!</definedName>
    <definedName name="Interest_on_cash_bf_and_cash_movement_from_tax_effect___wholesale___nominal.WR">#REF!</definedName>
    <definedName name="Interest_on_cash_bf_and_cash_movement_from_tax_effect___wholesale___nominal.WWN">#REF!</definedName>
    <definedName name="Interest_on_cash_bf_and_cash_movement_from_tax_effect___wholesale___nominal___POS.ADDN1">#REF!</definedName>
    <definedName name="Interest_on_cash_bf_and_cash_movement_from_tax_effect___wholesale___nominal___POS.ADDN2">#REF!</definedName>
    <definedName name="Interest_on_cash_bf_and_cash_movement_from_tax_effect___wholesale___nominal___POS.BR">#REF!</definedName>
    <definedName name="Interest_on_cash_bf_and_cash_movement_from_tax_effect___wholesale___nominal___POS.WN">#REF!</definedName>
    <definedName name="Interest_on_cash_bf_and_cash_movement_from_tax_effect___wholesale___nominal___POS.WR">#REF!</definedName>
    <definedName name="Interest_on_cash_bf_and_cash_movement_from_tax_effect___wholesale___nominal___POS.WWN">#REF!</definedName>
    <definedName name="Interest_on_change_in_net_debt___control___nominal.ADDN1">#REF!</definedName>
    <definedName name="Interest_on_change_in_net_debt___control___nominal.ADDN2">#REF!</definedName>
    <definedName name="Interest_on_change_in_net_debt___control___nominal.BR">#REF!</definedName>
    <definedName name="Interest_on_change_in_net_debt___control___nominal.WN">#REF!</definedName>
    <definedName name="Interest_on_change_in_net_debt___control___nominal.WR">#REF!</definedName>
    <definedName name="Interest_on_change_in_net_debt___control___nominal.WWN">#REF!</definedName>
    <definedName name="Interest_on_change_in_net_debt_cash_balance___control___nominal.ADDN1">#REF!</definedName>
    <definedName name="Interest_on_change_in_net_debt_cash_balance___control___nominal.ADDN1.BEG">#REF!</definedName>
    <definedName name="Interest_on_change_in_net_debt_cash_balance___control___nominal.ADDN2">#REF!</definedName>
    <definedName name="Interest_on_change_in_net_debt_cash_balance___control___nominal.ADDN2.BEG">#REF!</definedName>
    <definedName name="Interest_on_change_in_net_debt_cash_balance___control___nominal.BR">#REF!</definedName>
    <definedName name="Interest_on_change_in_net_debt_cash_balance___control___nominal.BR.BEG">#REF!</definedName>
    <definedName name="Interest_on_change_in_net_debt_cash_balance___control___nominal.WN">#REF!</definedName>
    <definedName name="Interest_on_change_in_net_debt_cash_balance___control___nominal.WN.BEG">#REF!</definedName>
    <definedName name="Interest_on_change_in_net_debt_cash_balance___control___nominal.WR">#REF!</definedName>
    <definedName name="Interest_on_change_in_net_debt_cash_balance___control___nominal.WR.BEG">#REF!</definedName>
    <definedName name="Interest_on_change_in_net_debt_cash_balance___control___nominal.WWN">#REF!</definedName>
    <definedName name="Interest_on_change_in_net_debt_cash_balance___control___nominal.WWN.BEG">#REF!</definedName>
    <definedName name="Interest_on_fixed_rate_loans___control___nominal.ADDN1">#REF!</definedName>
    <definedName name="Interest_on_fixed_rate_loans___control___nominal.ADDN2">#REF!</definedName>
    <definedName name="Interest_on_fixed_rate_loans___control___nominal.BR">#REF!</definedName>
    <definedName name="Interest_on_fixed_rate_loans___control___nominal.WN">#REF!</definedName>
    <definedName name="Interest_on_fixed_rate_loans___control___nominal.WR">#REF!</definedName>
    <definedName name="Interest_on_fixed_rate_loans___control___nominal.WWN">#REF!</definedName>
    <definedName name="Interest_on_interim_dividend_from_growth_method__control___nominal.ADDN1">#REF!</definedName>
    <definedName name="Interest_on_interim_dividend_from_growth_method__control___nominal.ADDN2">#REF!</definedName>
    <definedName name="Interest_on_interim_dividend_from_growth_method__control___nominal.BR">#REF!</definedName>
    <definedName name="Interest_on_interim_dividend_from_growth_method__control___nominal.WN">#REF!</definedName>
    <definedName name="Interest_on_interim_dividend_from_growth_method__control___nominal.WR">#REF!</definedName>
    <definedName name="Interest_on_interim_dividend_from_growth_method__control___nominal.WWN">#REF!</definedName>
    <definedName name="Interest_rate___tax_charge_flag.ADDN1">#REF!</definedName>
    <definedName name="Interest_rate___tax_charge_flag.ADDN2">#REF!</definedName>
    <definedName name="Interest_rate___tax_charge_flag.BR">#REF!</definedName>
    <definedName name="Interest_rate___tax_charge_flag.WN">#REF!</definedName>
    <definedName name="Interest_rate___tax_charge_flag.WR">#REF!</definedName>
    <definedName name="Interest_rate___tax_charge_flag.WWN">#REF!</definedName>
    <definedName name="Interest_received__cost___for_Receivables_and_Retail_Service_Opex____Business___nominal">#REF!</definedName>
    <definedName name="Interest_received__cost___for_Receivables_and_Retail_Service_Opex____Residential___nominal">#REF!</definedName>
    <definedName name="Interim_dividend_paid___control___nominal.ADDN1">#REF!</definedName>
    <definedName name="Interim_dividend_paid___control___nominal.ADDN2">#REF!</definedName>
    <definedName name="Interim_dividend_paid___control___nominal.BR">#REF!</definedName>
    <definedName name="Interim_dividend_paid___control___nominal.WN">#REF!</definedName>
    <definedName name="Interim_dividend_paid___control___nominal.WR">#REF!</definedName>
    <definedName name="Interim_dividend_paid___control___nominal.WWN">#REF!</definedName>
    <definedName name="Internat_Rail_Pass_CO2">#REF!</definedName>
    <definedName name="Internat_Rail_Pass_km">#REF!</definedName>
    <definedName name="interpretation">#REF!</definedName>
    <definedName name="Intersited_JanFeb_2006">#REF!</definedName>
    <definedName name="Intersited_JanMar_2006">#REF!</definedName>
    <definedName name="Inventories_balance___Appointee___nominal">#REF!</definedName>
    <definedName name="Inventories_balance___Appointee___nominal.BEG">#REF!</definedName>
    <definedName name="Inventories_balance___Wholesale___nominal">#REF!</definedName>
    <definedName name="Investment_in_other_non_current_assets___Appointee___nominal">#REF!</definedName>
    <definedName name="IQ_CH">110000</definedName>
    <definedName name="IQ_CQ">5000</definedName>
    <definedName name="IQ_CY">10000</definedName>
    <definedName name="IQ_DAILY">500000</definedName>
    <definedName name="IQ_DNTM">700000</definedName>
    <definedName name="IQ_EXPENSE_CODE_">80019595006</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MTD">800000</definedName>
    <definedName name="IQ_NAMES_REVISION_DATE_">41366.3748958333</definedName>
    <definedName name="IQ_NTM">6000</definedName>
    <definedName name="IQ_QTD">750000</definedName>
    <definedName name="IQ_TODAY">0</definedName>
    <definedName name="IQ_WEEK">50000</definedName>
    <definedName name="IQ_YTD">3000</definedName>
    <definedName name="IQ_YTDMONTH">130000</definedName>
    <definedName name="IRCSC">#REF!</definedName>
    <definedName name="IRCSDD">#REF!</definedName>
    <definedName name="IRCSDT">#REF!</definedName>
    <definedName name="IRCST">#REF!</definedName>
    <definedName name="IRCTWD">#REF!</definedName>
    <definedName name="IRCWD">#REF!</definedName>
    <definedName name="IRCWR">#REF!</definedName>
    <definedName name="IRCWT">#REF!</definedName>
    <definedName name="IRE_Actuals">#REF!</definedName>
    <definedName name="IRE_totex_adjustment_for_ACICR__Ofwat____Appointee___real">#REF!</definedName>
    <definedName name="IRE_totex_adjustment_for_ACICR__Ofwat____nominal">#REF!</definedName>
    <definedName name="IREACT">#REF!</definedName>
    <definedName name="IREACT3">#REF!</definedName>
    <definedName name="IRECALC">#REF!</definedName>
    <definedName name="IRECALC2">#REF!</definedName>
    <definedName name="IRECALC3">#REF!</definedName>
    <definedName name="IREWD">#REF!</definedName>
    <definedName name="IREWD3">#REF!</definedName>
    <definedName name="ItemDataSectionEnd">#REF!</definedName>
    <definedName name="ItemDataSectionStart">#REF!</definedName>
    <definedName name="JFELL" localSheetId="4" hidden="1">#REF!</definedName>
    <definedName name="JFELL" hidden="1">#REF!</definedName>
    <definedName name="Joint_Retail_income___real">#REF!</definedName>
    <definedName name="JR_LAST_YEAR">#REF!</definedName>
    <definedName name="JR_REPORT_YEAR">#REF!</definedName>
    <definedName name="JR_YEAR_B4_LAST">#REF!</definedName>
    <definedName name="JR_YEAR_B5_LAST">#REF!</definedName>
    <definedName name="K_Decimal">#REF!</definedName>
    <definedName name="k_Month_In">#REF!</definedName>
    <definedName name="KENT" localSheetId="4">#REF!</definedName>
    <definedName name="KENT">#REF!</definedName>
    <definedName name="Kerosene_Admin">#REF!</definedName>
    <definedName name="Kerosene_Drink">#REF!</definedName>
    <definedName name="Kerosene_EF_CO2">#REF!</definedName>
    <definedName name="Kerosene_Sewage">#REF!</definedName>
    <definedName name="Kerosene_Sludge">#REF!</definedName>
    <definedName name="KSIterationHeading">#REF!</definedName>
    <definedName name="KSolveIteration">#REF!</definedName>
    <definedName name="Label">#REF!</definedName>
    <definedName name="LANCS" localSheetId="4">#REF!</definedName>
    <definedName name="LANCS">#REF!</definedName>
    <definedName name="Landfill_Gas_Escape">#REF!</definedName>
    <definedName name="Large_Bulk_CO2">#REF!</definedName>
    <definedName name="Large_Bulk_Tonne_km">#REF!</definedName>
    <definedName name="Large_Bulk_Tonne_km_CO2">#REF!</definedName>
    <definedName name="Large_Bulk_TonneMiles">#REF!</definedName>
    <definedName name="Large_Cont_Vessel_Tonne_km">#REF!</definedName>
    <definedName name="Large_Cont_Vessel_Tonne_km_CO2">#REF!</definedName>
    <definedName name="Large_Diesel_CO2">#REF!</definedName>
    <definedName name="Large_Diesel_Miles">#REF!</definedName>
    <definedName name="Large_Hybrid_Miles">#REF!</definedName>
    <definedName name="Large_LPG_CNG_CO2">#REF!</definedName>
    <definedName name="Large_LPG_CNG_Miles">#REF!</definedName>
    <definedName name="Large_Mbike_CO2">#REF!</definedName>
    <definedName name="Large_Mbike_Miles">#REF!</definedName>
    <definedName name="Large_Petrol_CO2">#REF!</definedName>
    <definedName name="Large_Petrol_Hybrid_CO2">#REF!</definedName>
    <definedName name="Large_Petrol_Miles">#REF!</definedName>
    <definedName name="Large_RoPax_Ferry_Tonne_km">#REF!</definedName>
    <definedName name="Large_RoPax_Ferry_Tonne_km_CO2">#REF!</definedName>
    <definedName name="Large_Roro_CO2">#REF!</definedName>
    <definedName name="Large_Roro_TonneMiles">#REF!</definedName>
    <definedName name="Large_Tanker_CO2">#REF!</definedName>
    <definedName name="Large_Tanker_Tonne_km">#REF!</definedName>
    <definedName name="Large_Tanker_Tonne_km_CO2">#REF!</definedName>
    <definedName name="Large_Tanker_TonneMiles">#REF!</definedName>
    <definedName name="Last_pre_forecast_period_flag">#REF!</definedName>
    <definedName name="Last_pre_forecast_period_flag_date">#REF!</definedName>
    <definedName name="Last_year">#REF!</definedName>
    <definedName name="LastCodeRowRef">#REF!</definedName>
    <definedName name="LEAKAGE">#REF!</definedName>
    <definedName name="Leakage_WW">#REF!</definedName>
    <definedName name="LEICS" localSheetId="4">#REF!</definedName>
    <definedName name="LEICS">#REF!</definedName>
    <definedName name="Length_of_critical_sewer_by_LA">#REF!</definedName>
    <definedName name="LengthMains">#REF!</definedName>
    <definedName name="LH_Freight_Tonne_km">#REF!</definedName>
    <definedName name="LH_Freight_Tonne_km_CO2">#REF!</definedName>
    <definedName name="LH_Freight_TonneMiles">#REF!</definedName>
    <definedName name="LH_Passenger_km">#REF!</definedName>
    <definedName name="Liabilities___Appointee___nominal">#REF!</definedName>
    <definedName name="Light_Rail_Pass_CO2">#REF!</definedName>
    <definedName name="Light_Rail_Pass_km">#REF!</definedName>
    <definedName name="Light_Rail_Tram_Pass_CO2">#REF!</definedName>
    <definedName name="Light_Rail_Tram_Pass_km">#REF!</definedName>
    <definedName name="LINCS" localSheetId="4">#REF!</definedName>
    <definedName name="LINCS">#REF!</definedName>
    <definedName name="LMW">#REF!</definedName>
    <definedName name="Local_Bus_CO2">#REF!</definedName>
    <definedName name="Local_Bus_Pass_km">#REF!</definedName>
    <definedName name="LONDON" localSheetId="4">#REF!</definedName>
    <definedName name="LONDON">#REF!</definedName>
    <definedName name="London_Bus_CO2">#REF!</definedName>
    <definedName name="London_Bus_Pass_km">#REF!</definedName>
    <definedName name="LookActionPlanTargets">#REF!</definedName>
    <definedName name="LookSubline">#REF!</definedName>
    <definedName name="LPG_Admin">#REF!</definedName>
    <definedName name="LPG_CNG_Van_CO2">#REF!</definedName>
    <definedName name="LPG_CNG_Van_Miles">#REF!</definedName>
    <definedName name="LPG_Drink">#REF!</definedName>
    <definedName name="LPG_EF_CO2">#REF!</definedName>
    <definedName name="LPG_Sewage">#REF!</definedName>
    <definedName name="LPG_Sludge">#REF!</definedName>
    <definedName name="LPG_Transport_Freight">#REF!</definedName>
    <definedName name="LPG_Transport_Passenger">#REF!</definedName>
    <definedName name="lst_acronyms">#REF!</definedName>
    <definedName name="lst_all_companies">#REF!</definedName>
    <definedName name="lst_menus">#REF!</definedName>
    <definedName name="lst_reference">#REF!</definedName>
    <definedName name="lst_scenarios">#REF!</definedName>
    <definedName name="lu">#REF!</definedName>
    <definedName name="M_GLAM" localSheetId="4">#REF!</definedName>
    <definedName name="M_GLAM">#REF!</definedName>
    <definedName name="Managers">#REF!</definedName>
    <definedName name="MAP">#REF!</definedName>
    <definedName name="Margin_value__tariff_band___nominal.1">#REF!</definedName>
    <definedName name="Margin_value__tariff_band___nominal.2">#REF!</definedName>
    <definedName name="Margin_value__tariff_band___nominal.3">#REF!</definedName>
    <definedName name="maximo">#REF!</definedName>
    <definedName name="Measured_apportioned_revenue___business___nominal.ADDN1">#REF!</definedName>
    <definedName name="Measured_apportioned_revenue___business___nominal.ADDN2">#REF!</definedName>
    <definedName name="Measured_apportioned_revenue___business___nominal.BR">#REF!</definedName>
    <definedName name="Measured_apportioned_revenue___business___nominal.WN">#REF!</definedName>
    <definedName name="Measured_apportioned_revenue___business___nominal.WR">#REF!</definedName>
    <definedName name="Measured_apportioned_revenue___business___nominal.WWN">#REF!</definedName>
    <definedName name="Measured_apportioned_revenue___business___nominal_total">#REF!</definedName>
    <definedName name="Measured_apportioned_revenue___residential___nominal.ADDN1">#REF!</definedName>
    <definedName name="Measured_apportioned_revenue___residential___nominal.ADDN2">#REF!</definedName>
    <definedName name="Measured_apportioned_revenue___residential___nominal.BR">#REF!</definedName>
    <definedName name="Measured_apportioned_revenue___residential___nominal.WN">#REF!</definedName>
    <definedName name="Measured_apportioned_revenue___residential___nominal.WR">#REF!</definedName>
    <definedName name="Measured_apportioned_revenue___residential___nominal.WWN">#REF!</definedName>
    <definedName name="Measured_apportioned_revenue___residential___nominal_total">#REF!</definedName>
    <definedName name="Measured_dual_service_customer_service_revenue_inc_DPC_margin___post_financeability___real">#REF!</definedName>
    <definedName name="Measured_dual_service_customer_service_revenue_inc_DPC_margin___real">#REF!</definedName>
    <definedName name="Measured_income_accrual_balance___Business___nominal">#REF!</definedName>
    <definedName name="Measured_income_accrual_balance___Business___nominal.BEG">#REF!</definedName>
    <definedName name="Measured_income_accrual_balance___Residential___nominal">#REF!</definedName>
    <definedName name="Measured_income_accrual_balance___Residential___nominal.BEG">#REF!</definedName>
    <definedName name="Measured_income_accrual_balance___Retail___nominal">#REF!</definedName>
    <definedName name="Measured_income_accrual_target_balance___Business___nominal">#REF!</definedName>
    <definedName name="Measured_residential_retail_service_revenue___real">#REF!</definedName>
    <definedName name="Measured_residential_retail_service_revenue_for_debtor_days___nominal">#REF!</definedName>
    <definedName name="Measured_residential_retail_service_revenue_inc_DPC_margin___nominal">#REF!</definedName>
    <definedName name="Measured_residential_retail_service_revenue_inclusive_of_DPC_margin___real">#REF!</definedName>
    <definedName name="Measured_residential_retail_service_revenue_weighting">#REF!</definedName>
    <definedName name="Measured_sewerage_customer_service_revenue_inc_DPC_margin___post_financeability___real">#REF!</definedName>
    <definedName name="Measured_sewerage_customer_service_revenue_inc_DPC_margin___real">#REF!</definedName>
    <definedName name="Measured_water_customer_service_revenue_inc_DPC_margin___post_financeability___real">#REF!</definedName>
    <definedName name="Measured_water_customer_service_revenue_inc_DPC_margin___real">#REF!</definedName>
    <definedName name="Med_Diesel_CO2">#REF!</definedName>
    <definedName name="Med_Diesel_Miles">#REF!</definedName>
    <definedName name="Med_Hybrid_Miles">#REF!</definedName>
    <definedName name="Med_Mbike_CO2">#REF!</definedName>
    <definedName name="Med_Mbike_Miles">#REF!</definedName>
    <definedName name="Med_Petrol_CO2">#REF!</definedName>
    <definedName name="Med_Petrol_Hybrid_CO2">#REF!</definedName>
    <definedName name="Med_Petrol_Miles">#REF!</definedName>
    <definedName name="Medium_LPG_CNG_CO2">#REF!</definedName>
    <definedName name="Medium_LPG_CNG_Miles">#REF!</definedName>
    <definedName name="MERSEYSIDE" localSheetId="4">#REF!</definedName>
    <definedName name="MERSEYSIDE">#REF!</definedName>
    <definedName name="miles_km_conversion">#REF!</definedName>
    <definedName name="misc">#REF!</definedName>
    <definedName name="MJW_EFF">#REF!</definedName>
    <definedName name="Model_column_total">#REF!</definedName>
    <definedName name="Model_period_end">#REF!</definedName>
    <definedName name="Model_period_start">#REF!</definedName>
    <definedName name="Modelling_period_check">#REF!</definedName>
    <definedName name="Modelling_period_check_overall">#REF!</definedName>
    <definedName name="Month">#REF!</definedName>
    <definedName name="Months_in_a_year">#REF!</definedName>
    <definedName name="Months_per_period">#REF!</definedName>
    <definedName name="Movement_in_advance_receipts___Business___nominal">#REF!</definedName>
    <definedName name="Movement_in_advance_receipts___Residential___nominal">#REF!</definedName>
    <definedName name="Movement_in_advance_receipts___Retail___nominal">#REF!</definedName>
    <definedName name="Movement_in_capex_creditor___Business___nominal">#REF!</definedName>
    <definedName name="Movement_in_capex_creditor___residential___nominal">#REF!</definedName>
    <definedName name="Movement_in_capex_creditor___Retail___nominal">#REF!</definedName>
    <definedName name="Movement_in_capex_creditors___control___nominal.ADDN1">#REF!</definedName>
    <definedName name="Movement_in_capex_creditors___control___nominal.ADDN2">#REF!</definedName>
    <definedName name="Movement_in_capex_creditors___control___nominal.BR">#REF!</definedName>
    <definedName name="Movement_in_capex_creditors___control___nominal.WN">#REF!</definedName>
    <definedName name="Movement_in_capex_creditors___control___nominal.WR">#REF!</definedName>
    <definedName name="Movement_in_capex_creditors___control___nominal.WWN">#REF!</definedName>
    <definedName name="Movement_in_creditors___Business___nominal">#REF!</definedName>
    <definedName name="Movement_in_creditors___Residential___nominal">#REF!</definedName>
    <definedName name="Movement_in_deferred_tax_provision___Appointee___nominal">#REF!</definedName>
    <definedName name="Movement_in_deferred_tax_provision___Calc___nominal">#REF!</definedName>
    <definedName name="Movement_in_deferred_tax_provision___check">#REF!</definedName>
    <definedName name="Movement_in_deferred_tax_provision___check_overall">#REF!</definedName>
    <definedName name="Movement_in_deferred_tax_provision___control.ADDN1">#REF!</definedName>
    <definedName name="Movement_in_deferred_tax_provision___control.ADDN2">#REF!</definedName>
    <definedName name="Movement_in_deferred_tax_provision___control.BR">#REF!</definedName>
    <definedName name="Movement_in_deferred_tax_provision___control.WN">#REF!</definedName>
    <definedName name="Movement_in_deferred_tax_provision___control.WR">#REF!</definedName>
    <definedName name="Movement_in_deferred_tax_provision___control.WWN">#REF!</definedName>
    <definedName name="Movement_in_deferred_tax_provision___post_financeability___control___nominal.ADDN1">#REF!</definedName>
    <definedName name="Movement_in_deferred_tax_provision___post_financeability___control___nominal.ADDN2">#REF!</definedName>
    <definedName name="Movement_in_deferred_tax_provision___post_financeability___control___nominal.BR">#REF!</definedName>
    <definedName name="Movement_in_deferred_tax_provision___post_financeability___control___nominal.WN">#REF!</definedName>
    <definedName name="Movement_in_deferred_tax_provision___post_financeability___control___nominal.WR">#REF!</definedName>
    <definedName name="Movement_in_deferred_tax_provision___post_financeability___control___nominal.WWN">#REF!</definedName>
    <definedName name="Movement_in_deferred_tax_provision___wholesale___nominal">#REF!</definedName>
    <definedName name="Movement_in_intangible_asset_and_investments___control___nominal.ADDN1">#REF!</definedName>
    <definedName name="Movement_in_intangible_asset_and_investments___control___nominal.ADDN1.NEG">#REF!</definedName>
    <definedName name="Movement_in_intangible_asset_and_investments___control___nominal.ADDN2">#REF!</definedName>
    <definedName name="Movement_in_intangible_asset_and_investments___control___nominal.ADDN2.NEG">#REF!</definedName>
    <definedName name="Movement_in_intangible_asset_and_investments___control___nominal.BR">#REF!</definedName>
    <definedName name="Movement_in_intangible_asset_and_investments___control___nominal.BR.NEG">#REF!</definedName>
    <definedName name="Movement_in_intangible_asset_and_investments___control___nominal.WN">#REF!</definedName>
    <definedName name="Movement_in_intangible_asset_and_investments___control___nominal.WN.NEG">#REF!</definedName>
    <definedName name="Movement_in_intangible_asset_and_investments___control___nominal.WR">#REF!</definedName>
    <definedName name="Movement_in_intangible_asset_and_investments___control___nominal.WR.NEG">#REF!</definedName>
    <definedName name="Movement_in_intangible_asset_and_investments___control___nominal.WWN">#REF!</definedName>
    <definedName name="Movement_in_intangible_asset_and_investments___control___nominal.WWN.NEG">#REF!</definedName>
    <definedName name="Movement_in_intangible_asset_and_investments___Wholesale___nominal">#REF!</definedName>
    <definedName name="Movement_in_intangible_asset_and_investments___Wholesale___nominal.NEG">#REF!</definedName>
    <definedName name="Movement_in_inventories___Appointee___nominal">#REF!</definedName>
    <definedName name="Movement_in_inventories___nominal___control.ADDN1">#REF!</definedName>
    <definedName name="Movement_in_inventories___nominal___control.ADDN2">#REF!</definedName>
    <definedName name="Movement_in_inventories___nominal___control.BR">#REF!</definedName>
    <definedName name="Movement_in_inventories___nominal___control.WN">#REF!</definedName>
    <definedName name="Movement_in_inventories___nominal___control.WR">#REF!</definedName>
    <definedName name="Movement_in_inventories___nominal___control.WWN">#REF!</definedName>
    <definedName name="Movement_in_inventories___Wholesale___nominal">#REF!</definedName>
    <definedName name="Movement_in_measured_income_accrual___Business___nominal">#REF!</definedName>
    <definedName name="Movement_in_measured_income_accrual___Residential___nominal">#REF!</definedName>
    <definedName name="Movement_in_measured_income_accrual___Retail___nominal">#REF!</definedName>
    <definedName name="Movement_in_other_creditors___control___nominal.ADDN1">#REF!</definedName>
    <definedName name="Movement_in_other_creditors___control___nominal.ADDN2">#REF!</definedName>
    <definedName name="Movement_in_other_creditors___control___nominal.BR">#REF!</definedName>
    <definedName name="Movement_in_other_creditors___control___nominal.WN">#REF!</definedName>
    <definedName name="Movement_in_other_creditors___control___nominal.WR">#REF!</definedName>
    <definedName name="Movement_in_other_creditors___control___nominal.WWN">#REF!</definedName>
    <definedName name="Movement_in_other_creditors___Wholesale___nominal">#REF!</definedName>
    <definedName name="Movement_in_other_debtors___control___nominal.ADDN1">#REF!</definedName>
    <definedName name="Movement_in_other_debtors___control___nominal.ADDN2">#REF!</definedName>
    <definedName name="Movement_in_other_debtors___control___nominal.BR">#REF!</definedName>
    <definedName name="Movement_in_other_debtors___control___nominal.WN">#REF!</definedName>
    <definedName name="Movement_in_other_debtors___control___nominal.WR">#REF!</definedName>
    <definedName name="Movement_in_other_debtors___control___nominal.WWN">#REF!</definedName>
    <definedName name="Movement_in_other_liabilities___Wholesale___nominal">#REF!</definedName>
    <definedName name="Movement_in_Pensions___control___nominal.ADDN1">#REF!</definedName>
    <definedName name="Movement_in_Pensions___control___nominal.ADDN1.NEG">#REF!</definedName>
    <definedName name="Movement_in_Pensions___control___nominal.ADDN2">#REF!</definedName>
    <definedName name="Movement_in_Pensions___control___nominal.ADDN2.NEG">#REF!</definedName>
    <definedName name="Movement_in_Pensions___control___nominal.BR">#REF!</definedName>
    <definedName name="Movement_in_Pensions___control___nominal.BR.NEG">#REF!</definedName>
    <definedName name="Movement_in_Pensions___control___nominal.WN">#REF!</definedName>
    <definedName name="Movement_in_Pensions___control___nominal.WN.NEG">#REF!</definedName>
    <definedName name="Movement_in_Pensions___control___nominal.WR">#REF!</definedName>
    <definedName name="Movement_in_Pensions___control___nominal.WR.NEG">#REF!</definedName>
    <definedName name="Movement_in_Pensions___control___nominal.WWN">#REF!</definedName>
    <definedName name="Movement_in_Pensions___control___nominal.WWN.NEG">#REF!</definedName>
    <definedName name="Movement_in_Pensions___Wholesale___nominal">#REF!</definedName>
    <definedName name="Movement_in_Pensions___Wholesale___nominal.NEG">#REF!</definedName>
    <definedName name="Movement_in_provisions___Wholesale___nominal">#REF!</definedName>
    <definedName name="Movement_in_retirement_benefit_asset____liability__balance___Business___nominal">#REF!</definedName>
    <definedName name="Movement_in_retirement_benefit_asset____liability__balance___Residential___nominal">#REF!</definedName>
    <definedName name="Movement_in_retirement_benefit_asset____liability__balance___Retail___nominal">#REF!</definedName>
    <definedName name="Movement_in_trade__capex_creditors_and_other_payables___Appointee___nominal">#REF!</definedName>
    <definedName name="Movement_in_trade_and_other_creditors___Business___nominal">#REF!</definedName>
    <definedName name="Movement_in_trade_and_other_creditors___Residential___nominal">#REF!</definedName>
    <definedName name="Movement_in_trade_and_other_receivables___Appointee___nominal">#REF!</definedName>
    <definedName name="Movement_in_trade_creditor___Retail___nominal">#REF!</definedName>
    <definedName name="Movement_in_trade_creditors___control___nominal.ADDN1">#REF!</definedName>
    <definedName name="Movement_in_trade_creditors___control___nominal.ADDN2">#REF!</definedName>
    <definedName name="Movement_in_trade_creditors___control___nominal.BR">#REF!</definedName>
    <definedName name="Movement_in_trade_creditors___control___nominal.WN">#REF!</definedName>
    <definedName name="Movement_in_trade_creditors___control___nominal.WR">#REF!</definedName>
    <definedName name="Movement_in_trade_creditors___control___nominal.WWN">#REF!</definedName>
    <definedName name="Movement_in_trade_debtor___Business___nominal">#REF!</definedName>
    <definedName name="Movement_in_trade_debtor___Residential___nominal">#REF!</definedName>
    <definedName name="Movement_in_trade_debtor___Retail___nominal">#REF!</definedName>
    <definedName name="Movement_in_trade_debtors___control___nominal.ADDN1">#REF!</definedName>
    <definedName name="Movement_in_trade_debtors___control___nominal.ADDN2">#REF!</definedName>
    <definedName name="Movement_in_trade_debtors___control___nominal.BR">#REF!</definedName>
    <definedName name="Movement_in_trade_debtors___control___nominal.WN">#REF!</definedName>
    <definedName name="Movement_in_trade_debtors___control___nominal.WR">#REF!</definedName>
    <definedName name="Movement_in_trade_debtors___control___nominal.WWN">#REF!</definedName>
    <definedName name="Movement_in_trade_debtors_and_other_receivables___control.ADDN1">#REF!</definedName>
    <definedName name="Movement_in_trade_debtors_and_other_receivables___control.ADDN2">#REF!</definedName>
    <definedName name="Movement_in_trade_debtors_and_other_receivables___control.BR">#REF!</definedName>
    <definedName name="Movement_in_trade_debtors_and_other_receivables___control.WN">#REF!</definedName>
    <definedName name="Movement_in_trade_debtors_and_other_receivables___control.WR">#REF!</definedName>
    <definedName name="Movement_in_trade_debtors_and_other_receivables___control.WWN">#REF!</definedName>
    <definedName name="Movement_in_trade_debtors_and_other_receivables___Wholesale___nominal">#REF!</definedName>
    <definedName name="Movement_in_wholesale_creditor___Business___nominal">#REF!</definedName>
    <definedName name="Movement_in_wholesale_creditor___Residential___nominal">#REF!</definedName>
    <definedName name="Movement_in_working_capital___control___nominal.ADDN1">#REF!</definedName>
    <definedName name="Movement_in_working_capital___control___nominal.ADDN2">#REF!</definedName>
    <definedName name="Movement_in_working_capital___control___nominal.BR">#REF!</definedName>
    <definedName name="Movement_in_working_capital___control___nominal.WN">#REF!</definedName>
    <definedName name="Movement_in_working_capital___control___nominal.WR">#REF!</definedName>
    <definedName name="Movement_in_working_capital___control___nominal.WWN">#REF!</definedName>
    <definedName name="Movement_in_working_capital___trade__capex_and_other_creditors___control___nominal.ADDN1">#REF!</definedName>
    <definedName name="Movement_in_working_capital___trade__capex_and_other_creditors___control___nominal.ADDN2">#REF!</definedName>
    <definedName name="Movement_in_working_capital___trade__capex_and_other_creditors___control___nominal.BR">#REF!</definedName>
    <definedName name="Movement_in_working_capital___trade__capex_and_other_creditors___control___nominal.WN">#REF!</definedName>
    <definedName name="Movement_in_working_capital___trade__capex_and_other_creditors___control___nominal.WR">#REF!</definedName>
    <definedName name="Movement_in_working_capital___trade__capex_and_other_creditors___control___nominal.WWN">#REF!</definedName>
    <definedName name="Movement_in_working_capital___trade__capex_and_other_creditors___Wholesale___nominal">#REF!</definedName>
    <definedName name="mQgBC">OFFSET(#REF!,0,#REF!,1,#REF!)</definedName>
    <definedName name="mQgLabels">OFFSET(#REF!,0,#REF!,2,#REF!)</definedName>
    <definedName name="N_A_H">#REF!</definedName>
    <definedName name="N_A_M">#REF!</definedName>
    <definedName name="N_AW_H">#REF!</definedName>
    <definedName name="N_AW_L">#REF!</definedName>
    <definedName name="N_AW_M">#REF!</definedName>
    <definedName name="N_DS_AD">#REF!</definedName>
    <definedName name="N_DS_APD">#REF!</definedName>
    <definedName name="N_DS_Comp">#REF!</definedName>
    <definedName name="N_DS_Limed">#REF!</definedName>
    <definedName name="N_DS_Raw">#REF!</definedName>
    <definedName name="N_DS_Sludge">#REF!</definedName>
    <definedName name="N_DS_THP">#REF!</definedName>
    <definedName name="N_E">#REF!</definedName>
    <definedName name="N_G">#REF!</definedName>
    <definedName name="N_YORKS" localSheetId="4">#REF!</definedName>
    <definedName name="N_YORKS">#REF!</definedName>
    <definedName name="N2O_CO2eq_GWP">#REF!</definedName>
    <definedName name="N2O_N_N2O_conversion">#REF!</definedName>
    <definedName name="name">#REF!</definedName>
    <definedName name="name_table">#REF!</definedName>
    <definedName name="Nat_Rail_Pass_CO2">#REF!</definedName>
    <definedName name="Nat_Rail_Pass_km">#REF!</definedName>
    <definedName name="Negative_tax_calculated___nominal.ADDN1">#REF!</definedName>
    <definedName name="Negative_tax_calculated___nominal.ADDN2">#REF!</definedName>
    <definedName name="Negative_tax_calculated___nominal.BR">#REF!</definedName>
    <definedName name="Negative_tax_calculated___nominal.WN">#REF!</definedName>
    <definedName name="Negative_tax_calculated___nominal.WR">#REF!</definedName>
    <definedName name="Negative_tax_calculated___nominal.WWN">#REF!</definedName>
    <definedName name="Negative_tax_calculated___post_financeability___nominal.ADDN1">#REF!</definedName>
    <definedName name="Negative_tax_calculated___post_financeability___nominal.ADDN2">#REF!</definedName>
    <definedName name="Negative_tax_calculated___post_financeability___nominal.BR">#REF!</definedName>
    <definedName name="Negative_tax_calculated___post_financeability___nominal.WN">#REF!</definedName>
    <definedName name="Negative_tax_calculated___post_financeability___nominal.WR">#REF!</definedName>
    <definedName name="Negative_tax_calculated___post_financeability___nominal.WWN">#REF!</definedName>
    <definedName name="NESapr">#REF!</definedName>
    <definedName name="NESBPinputs">#REF!</definedName>
    <definedName name="NESBPtrans">#REF!</definedName>
    <definedName name="NEStransition" localSheetId="4">#REF!</definedName>
    <definedName name="NEStransition">#REF!</definedName>
    <definedName name="Net_assets___Appointee___nominal">#REF!</definedName>
    <definedName name="Net_assets___control___nominal.ADDN1">#REF!</definedName>
    <definedName name="Net_assets___control___nominal.ADDN2">#REF!</definedName>
    <definedName name="Net_assets___control___nominal.BR">#REF!</definedName>
    <definedName name="Net_assets___control___nominal.WN">#REF!</definedName>
    <definedName name="Net_assets___control___nominal.WR">#REF!</definedName>
    <definedName name="Net_assets___control___nominal.WWN">#REF!</definedName>
    <definedName name="Net_assets___Retail___nominal">#REF!</definedName>
    <definedName name="Net_assets___Wholesale___nominal">#REF!</definedName>
    <definedName name="Net_assets_before_deferred_tax___Appointee___nominal">#REF!</definedName>
    <definedName name="Net_assets_before_deferred_tax___Wholesale___nominal">#REF!</definedName>
    <definedName name="Net_assets_before_deferred_tax__control___nominal.ADDN1">#REF!</definedName>
    <definedName name="Net_assets_before_deferred_tax__control___nominal.ADDN2">#REF!</definedName>
    <definedName name="Net_assets_before_deferred_tax__control___nominal.BR">#REF!</definedName>
    <definedName name="Net_assets_before_deferred_tax__control___nominal.WN">#REF!</definedName>
    <definedName name="Net_assets_before_deferred_tax__control___nominal.WR">#REF!</definedName>
    <definedName name="Net_assets_before_deferred_tax__control___nominal.WWN">#REF!</definedName>
    <definedName name="Net_cash_flow___Business___nominal">#REF!</definedName>
    <definedName name="Net_cash_flow___Residential___nominal">#REF!</definedName>
    <definedName name="Net_cash_flow__excl._interest_received____cost_____Business___nominal">#REF!</definedName>
    <definedName name="Net_cash_flow__excl._interest_received____cost_____Residential___nominal">#REF!</definedName>
    <definedName name="Net_cash_generated____used__in_financing_activities___Appointee___nominal">#REF!</definedName>
    <definedName name="Net_cash_generated____used__in_financing_activities___control___nominal.ADDN1">#REF!</definedName>
    <definedName name="Net_cash_generated____used__in_financing_activities___control___nominal.ADDN2">#REF!</definedName>
    <definedName name="Net_cash_generated____used__in_financing_activities___control___nominal.BR">#REF!</definedName>
    <definedName name="Net_cash_generated____used__in_financing_activities___control___nominal.WN">#REF!</definedName>
    <definedName name="Net_cash_generated____used__in_financing_activities___control___nominal.WR">#REF!</definedName>
    <definedName name="Net_cash_generated____used__in_financing_activities___control___nominal.WWN">#REF!</definedName>
    <definedName name="Net_cash_generated____used__in_financing_activities___Retail___nominal">#REF!</definedName>
    <definedName name="Net_cash_generated____used__in_financing_activities___Wholesale___nominal">#REF!</definedName>
    <definedName name="Net_cash_generated____used__in_investing_activities___Appointee___nominal">#REF!</definedName>
    <definedName name="Net_cash_generated____used__in_investing_activities___control___nominal.ADDN1">#REF!</definedName>
    <definedName name="Net_cash_generated____used__in_investing_activities___control___nominal.ADDN2">#REF!</definedName>
    <definedName name="Net_cash_generated____used__in_investing_activities___control___nominal.BR">#REF!</definedName>
    <definedName name="Net_cash_generated____used__in_investing_activities___control___nominal.WN">#REF!</definedName>
    <definedName name="Net_cash_generated____used__in_investing_activities___control___nominal.WR">#REF!</definedName>
    <definedName name="Net_cash_generated____used__in_investing_activities___control___nominal.WWN">#REF!</definedName>
    <definedName name="Net_cash_generated____used__in_investing_activities___Retail___nominal">#REF!</definedName>
    <definedName name="Net_cash_generated____used__in_investing_activities___Wholesale___nominal">#REF!</definedName>
    <definedName name="Net_cash_generated____used__in_operating_activities___Appointee___nominal">#REF!</definedName>
    <definedName name="Net_cash_generated____used__in_operating_activities___control___nominal.ADDN1">#REF!</definedName>
    <definedName name="Net_cash_generated____used__in_operating_activities___control___nominal.ADDN2">#REF!</definedName>
    <definedName name="Net_cash_generated____used__in_operating_activities___control___nominal.BR">#REF!</definedName>
    <definedName name="Net_cash_generated____used__in_operating_activities___control___nominal.WN">#REF!</definedName>
    <definedName name="Net_cash_generated____used__in_operating_activities___control___nominal.WR">#REF!</definedName>
    <definedName name="Net_cash_generated____used__in_operating_activities___control___nominal.WWN">#REF!</definedName>
    <definedName name="Net_cash_generated____used__in_operating_activities___Retail___nominal">#REF!</definedName>
    <definedName name="Net_cash_generated____used__in_operating_activities___Wholesale___nominal">#REF!</definedName>
    <definedName name="Net_cash_generated____used__in_operations___Appointee___nominal">#REF!</definedName>
    <definedName name="Net_cash_generated____used__in_operations___control___nominal.ADDN1">#REF!</definedName>
    <definedName name="Net_cash_generated____used__in_operations___control___nominal.ADDN2">#REF!</definedName>
    <definedName name="Net_cash_generated____used__in_operations___control___nominal.BR">#REF!</definedName>
    <definedName name="Net_cash_generated____used__in_operations___control___nominal.WN">#REF!</definedName>
    <definedName name="Net_cash_generated____used__in_operations___control___nominal.WR">#REF!</definedName>
    <definedName name="Net_cash_generated____used__in_operations___control___nominal.WWN">#REF!</definedName>
    <definedName name="Net_cash_generated____used__in_operations___Retail___nominal">#REF!</definedName>
    <definedName name="Net_cash_generated____used__in_operations___Wholesale___nominal">#REF!</definedName>
    <definedName name="Net_cash_generated_before_financing_activities___Appointee___nominal">#REF!</definedName>
    <definedName name="Net_debt___Appointee___nominal">#REF!</definedName>
    <definedName name="Net_debt___control___nominal.ADDN1">#REF!</definedName>
    <definedName name="Net_debt___control___nominal.ADDN2">#REF!</definedName>
    <definedName name="Net_debt___control___nominal.BR">#REF!</definedName>
    <definedName name="Net_debt___control___nominal.WN">#REF!</definedName>
    <definedName name="Net_debt___control___nominal.WR">#REF!</definedName>
    <definedName name="Net_debt___control___nominal.WWN">#REF!</definedName>
    <definedName name="Net_debt___forecast___Appointee___nominal">#REF!</definedName>
    <definedName name="Net_debt___Wholesale___nominal">#REF!</definedName>
    <definedName name="Net_debt_opening_balance___Wholesale___nominal">#REF!</definedName>
    <definedName name="Net_debt_post_financeability_adjustment___Appointee___nominal">#REF!</definedName>
    <definedName name="Net_increase____decrease__in_cash___Retail___nominal">#REF!</definedName>
    <definedName name="Net_increase____decrease__in_cash___Wholesale___nominal">#REF!</definedName>
    <definedName name="Net_increase____decrease__in_cash__control___nominal.ADDN1">#REF!</definedName>
    <definedName name="Net_increase____decrease__in_cash__control___nominal.ADDN2">#REF!</definedName>
    <definedName name="Net_increase____decrease__in_cash__control___nominal.BR">#REF!</definedName>
    <definedName name="Net_increase____decrease__in_cash__control___nominal.WN">#REF!</definedName>
    <definedName name="Net_increase____decrease__in_cash__control___nominal.WR">#REF!</definedName>
    <definedName name="Net_increase____decrease__in_cash__control___nominal.WWN">#REF!</definedName>
    <definedName name="Net_increase____decrease__in_cash_Appointee_total_check">#REF!</definedName>
    <definedName name="Net_increase____decrease__in_cash_Appointee_total_check_overall">#REF!</definedName>
    <definedName name="Net_interest_income____paid____Retail___nominal">#REF!</definedName>
    <definedName name="Net_margin_by_tariff_band_check">#REF!</definedName>
    <definedName name="Net_margin_by_tariff_band_check_calc">#REF!</definedName>
    <definedName name="Net_margin_by_tariff_band_check_overall">#REF!</definedName>
    <definedName name="Net_margin_incl._interest_received___Business___nominal">#REF!</definedName>
    <definedName name="Net_margin_incl._interest_received___Residential___nominal">#REF!</definedName>
    <definedName name="Net_operating_expenditure___Wholesale___nominal">#REF!</definedName>
    <definedName name="Net_operating_expenditure___Wholesale___nominal.NEG">#REF!</definedName>
    <definedName name="Net_operating_expenditure_allowable_for_tax_deductions___nominal.ADDN1">#REF!</definedName>
    <definedName name="Net_operating_expenditure_allowable_for_tax_deductions___nominal.ADDN2">#REF!</definedName>
    <definedName name="Net_operating_expenditure_allowable_for_tax_deductions___nominal.BR">#REF!</definedName>
    <definedName name="Net_operating_expenditure_allowable_for_tax_deductions___nominal.WN">#REF!</definedName>
    <definedName name="Net_operating_expenditure_allowable_for_tax_deductions___nominal.WR">#REF!</definedName>
    <definedName name="Net_operating_expenditure_allowable_for_tax_deductions___nominal.WWN">#REF!</definedName>
    <definedName name="Net_operating_expenditure_allowable_for_tax_deductions___wholesale___nominal">#REF!</definedName>
    <definedName name="Net_profit___Appointee___nominal">#REF!</definedName>
    <definedName name="Net_Totex___nominal.ADDN1">#REF!</definedName>
    <definedName name="Net_Totex___nominal.ADDN2">#REF!</definedName>
    <definedName name="Net_Totex___nominal.BR">#REF!</definedName>
    <definedName name="Net_Totex___nominal.WN">#REF!</definedName>
    <definedName name="Net_Totex___nominal.WR">#REF!</definedName>
    <definedName name="Net_Totex___nominal.WWN">#REF!</definedName>
    <definedName name="Net_Totex___real.ADDN1">#REF!</definedName>
    <definedName name="Net_Totex___real.ADDN2">#REF!</definedName>
    <definedName name="Net_Totex___real.BR">#REF!</definedName>
    <definedName name="Net_Totex___real.WN">#REF!</definedName>
    <definedName name="Net_Totex___real.WR">#REF!</definedName>
    <definedName name="Net_Totex___real.WWN">#REF!</definedName>
    <definedName name="Net_Totex_for_PAYG___nominal.ADDN1">#REF!</definedName>
    <definedName name="Net_Totex_for_PAYG___nominal.ADDN2">#REF!</definedName>
    <definedName name="Net_Totex_for_PAYG___nominal.BR">#REF!</definedName>
    <definedName name="Net_Totex_for_PAYG___nominal.WN">#REF!</definedName>
    <definedName name="Net_Totex_for_PAYG___nominal.WR">#REF!</definedName>
    <definedName name="Net_Totex_for_PAYG___nominal.WWN">#REF!</definedName>
    <definedName name="Net_Totex_for_PAYG___real.ADDN1">#REF!</definedName>
    <definedName name="Net_Totex_for_PAYG___real.ADDN2">#REF!</definedName>
    <definedName name="Net_Totex_for_PAYG___real.BR">#REF!</definedName>
    <definedName name="Net_Totex_for_PAYG___real.WN">#REF!</definedName>
    <definedName name="Net_Totex_for_PAYG___real.WR">#REF!</definedName>
    <definedName name="Net_Totex_for_PAYG___real.WWN">#REF!</definedName>
    <definedName name="Net_Totex_for_PAYG___Wholesale___real">#REF!</definedName>
    <definedName name="new" localSheetId="4" hidden="1">{"bal",#N/A,FALSE,"working papers";"income",#N/A,FALSE,"working papers"}</definedName>
    <definedName name="new" hidden="1">{"bal",#N/A,FALSE,"working papers";"income",#N/A,FALSE,"working papers"}</definedName>
    <definedName name="NEWAREA">#REF!</definedName>
    <definedName name="NGas_Admin">#REF!</definedName>
    <definedName name="Ngas_Admin_Exp">#REF!</definedName>
    <definedName name="NGas_CHP_Admin">#REF!</definedName>
    <definedName name="NGas_CHP_Drink">#REF!</definedName>
    <definedName name="NGas_CHP_Sewage">#REF!</definedName>
    <definedName name="NGas_Drink">#REF!</definedName>
    <definedName name="Ngas_Drink_Exp">#REF!</definedName>
    <definedName name="NGas_EF_CO2">#REF!</definedName>
    <definedName name="NGas_NGQCHP1">#REF!</definedName>
    <definedName name="NGas_NGQCHP2">#REF!</definedName>
    <definedName name="NGas_Sewage">#REF!</definedName>
    <definedName name="Ngas_Sewage_Exp">#REF!</definedName>
    <definedName name="NGas_Sludge">#REF!</definedName>
    <definedName name="Ngas_Sludge_Exp">#REF!</definedName>
    <definedName name="Nload_Secondary">#REF!</definedName>
    <definedName name="No_Biogas_Data">#REF!</definedName>
    <definedName name="Nominal_dividend_growth___adjusted">#REF!</definedName>
    <definedName name="Non_current_assets___Appointee___nominal">#REF!</definedName>
    <definedName name="Non_distributable_reserves_balance___Appointee___nominal">#REF!</definedName>
    <definedName name="Non_distributable_reserves_balance___control___nominal.ADDN1">#REF!</definedName>
    <definedName name="Non_distributable_reserves_balance___control___nominal.ADDN1.BEG">#REF!</definedName>
    <definedName name="Non_distributable_reserves_balance___control___nominal.ADDN2">#REF!</definedName>
    <definedName name="Non_distributable_reserves_balance___control___nominal.ADDN2.BEG">#REF!</definedName>
    <definedName name="Non_distributable_reserves_balance___control___nominal.BR">#REF!</definedName>
    <definedName name="Non_distributable_reserves_balance___control___nominal.BR.BEG">#REF!</definedName>
    <definedName name="Non_distributable_reserves_balance___control___nominal.WN">#REF!</definedName>
    <definedName name="Non_distributable_reserves_balance___control___nominal.WN.BEG">#REF!</definedName>
    <definedName name="Non_distributable_reserves_balance___control___nominal.WR">#REF!</definedName>
    <definedName name="Non_distributable_reserves_balance___control___nominal.WR.BEG">#REF!</definedName>
    <definedName name="Non_distributable_reserves_balance___control___nominal.WWN">#REF!</definedName>
    <definedName name="Non_distributable_reserves_balance___control___nominal.WWN.BEG">#REF!</definedName>
    <definedName name="Non_distributable_reserves_balance___Wholesale___nominal">#REF!</definedName>
    <definedName name="Non_PAYG_Totex___nominal.ADDN1">#REF!</definedName>
    <definedName name="Non_PAYG_Totex___nominal.ADDN2">#REF!</definedName>
    <definedName name="Non_PAYG_Totex___nominal.BR">#REF!</definedName>
    <definedName name="Non_PAYG_Totex___nominal.WN">#REF!</definedName>
    <definedName name="Non_PAYG_Totex___nominal.WR">#REF!</definedName>
    <definedName name="Non_PAYG_Totex___nominal.WWN">#REF!</definedName>
    <definedName name="Non_price_control_income___third_party_services___Bulk_supplies___Combined___real.ADDN1">#REF!</definedName>
    <definedName name="Non_price_control_income___third_party_services___Bulk_supplies___Combined___real.ADDN2">#REF!</definedName>
    <definedName name="Non_price_control_income___third_party_services___Bulk_supplies___Combined___real.BR">#REF!</definedName>
    <definedName name="Non_price_control_income___third_party_services___Bulk_supplies___Combined___real.WN">#REF!</definedName>
    <definedName name="Non_price_control_income___third_party_services___Bulk_supplies___Combined___real.WR">#REF!</definedName>
    <definedName name="Non_price_control_income___third_party_services___Bulk_supplies___Combined___real.WWN">#REF!</definedName>
    <definedName name="NORFOLK" localSheetId="4">#REF!</definedName>
    <definedName name="NORFOLK">#REF!</definedName>
    <definedName name="NORTHANTS" localSheetId="4">#REF!</definedName>
    <definedName name="NORTHANTS">#REF!</definedName>
    <definedName name="NORTHUMBERLAND" localSheetId="4">#REF!</definedName>
    <definedName name="NORTHUMBERLAND">#REF!</definedName>
    <definedName name="Notional">#REF!</definedName>
    <definedName name="Notional_target_gearing___wholesale">#REF!</definedName>
    <definedName name="NOTTS">#REF!</definedName>
    <definedName name="NPV_check.ADDN1">#REF!</definedName>
    <definedName name="NPV_check.ADDN2">#REF!</definedName>
    <definedName name="NPV_check.BR">#REF!</definedName>
    <definedName name="NPV_check.WN">#REF!</definedName>
    <definedName name="NPV_check.WR">#REF!</definedName>
    <definedName name="NPV_check.WWN">#REF!</definedName>
    <definedName name="NPV_check_overall.ADDN1">#REF!</definedName>
    <definedName name="NPV_check_overall.ADDN2">#REF!</definedName>
    <definedName name="NPV_check_overall.BR">#REF!</definedName>
    <definedName name="NPV_check_overall.WN">#REF!</definedName>
    <definedName name="NPV_check_overall.WR">#REF!</definedName>
    <definedName name="NPV_check_overall.WWN">#REF!</definedName>
    <definedName name="NPV_difference___real.ADDN1">#REF!</definedName>
    <definedName name="NPV_difference___real.ADDN2">#REF!</definedName>
    <definedName name="NPV_difference___real.BR">#REF!</definedName>
    <definedName name="NPV_difference___real.WN">#REF!</definedName>
    <definedName name="NPV_difference___real.WR">#REF!</definedName>
    <definedName name="NPV_difference___real.WWN">#REF!</definedName>
    <definedName name="NPV_for_revenue_as_per_TDS___BR___real">#REF!</definedName>
    <definedName name="NPV_of_re_profiled_allowed_revenue___active___real.ADDN1">#REF!</definedName>
    <definedName name="NPV_of_re_profiled_allowed_revenue___active___real.ADDN2">#REF!</definedName>
    <definedName name="NPV_of_re_profiled_allowed_revenue___active___real.BR">#REF!</definedName>
    <definedName name="NPV_of_re_profiled_allowed_revenue___active___real.WN">#REF!</definedName>
    <definedName name="NPV_of_re_profiled_allowed_revenue___active___real.WR">#REF!</definedName>
    <definedName name="NPV_of_re_profiled_allowed_revenue___active___real.WWN">#REF!</definedName>
    <definedName name="NPV_of_revenue_requirement_excl_tax_charge___real.ADDN1">#REF!</definedName>
    <definedName name="NPV_of_revenue_requirement_excl_tax_charge___real.ADDN2">#REF!</definedName>
    <definedName name="NPV_of_revenue_requirement_excl_tax_charge___real.BR">#REF!</definedName>
    <definedName name="NPV_of_revenue_requirement_excl_tax_charge___real.WN">#REF!</definedName>
    <definedName name="NPV_of_revenue_requirement_excl_tax_charge___real.WR">#REF!</definedName>
    <definedName name="NPV_of_revenue_requirement_excl_tax_charge___real.WWN">#REF!</definedName>
    <definedName name="NvsASD">"V2006-03-22"</definedName>
    <definedName name="NvsAutoDrillOk">"VN"</definedName>
    <definedName name="NvsElapsedTime">0.0345248842568253</definedName>
    <definedName name="NvsEndTime">38812.6159520833</definedName>
    <definedName name="NvsInstSpec">"%,FTW_CC,TCOSTCENTRE_ROLLUP,NALL VALUES"</definedName>
    <definedName name="NvsLayoutType">"M3"</definedName>
    <definedName name="NvsPanelEffdt">"V2003-06-20"</definedName>
    <definedName name="NvsPanelSetid">"VTWA"</definedName>
    <definedName name="NvsParentRef">#REF!</definedName>
    <definedName name="NvsReqBU">"VGL002"</definedName>
    <definedName name="NvsReqBUOnly">"VY"</definedName>
    <definedName name="NvsTransLed">"VN"</definedName>
    <definedName name="NvsTreeASD">"V2006-03-22"</definedName>
    <definedName name="NvsValTbl.BUSINESS_UNIT">"BUS_UNIT_TBL_GL"</definedName>
    <definedName name="NW_A_H">#REF!</definedName>
    <definedName name="NW_A_L">#REF!</definedName>
    <definedName name="NW_A_M">#REF!</definedName>
    <definedName name="NW_A_N">#REF!</definedName>
    <definedName name="NW_AW_H">#REF!</definedName>
    <definedName name="NW_AW_L">#REF!</definedName>
    <definedName name="NW_AW_M">#REF!</definedName>
    <definedName name="NW_AW_N">#REF!</definedName>
    <definedName name="NW_E">#REF!</definedName>
    <definedName name="NW_G">#REF!</definedName>
    <definedName name="NW_halfpreston">#REF!</definedName>
    <definedName name="NW_W">#REF!</definedName>
    <definedName name="NWTBPinputs">#REF!</definedName>
    <definedName name="NWTBPtrans">#REF!</definedName>
    <definedName name="NWTtransition" localSheetId="4">#REF!</definedName>
    <definedName name="NWTtransition">#REF!</definedName>
    <definedName name="obxIssuesLog">#REF!</definedName>
    <definedName name="OCF_Sites_List">#REF!</definedName>
    <definedName name="ODLookUp">#REF!</definedName>
    <definedName name="Ofwat_____of_dividends_issued_as_scrip_shares">#REF!</definedName>
    <definedName name="Ofwat_____of_ILD">#REF!</definedName>
    <definedName name="Ofwat_____of_ordinary_dividends_paid_as_interim_dividend">#REF!</definedName>
    <definedName name="Ofwat___2020_25_RCV_opening_balance___real.ADDN1">#REF!</definedName>
    <definedName name="Ofwat___2020_25_RCV_opening_balance___real.ADDN2">#REF!</definedName>
    <definedName name="Ofwat___2020_25_RCV_opening_balance___real.BR">#REF!</definedName>
    <definedName name="Ofwat___2020_25_RCV_opening_balance___real.WN">#REF!</definedName>
    <definedName name="Ofwat___2020_25_RCV_opening_balance___real.WR">#REF!</definedName>
    <definedName name="Ofwat___2020_25_RCV_opening_balance___real.WWN">#REF!</definedName>
    <definedName name="Ofwat___accounting_charge_included_in_regulatory_accounts_for_Defined_Contribution_schemes___charge_for_DC_schemes___control___real.ADDN1">#REF!</definedName>
    <definedName name="Ofwat___accounting_charge_included_in_regulatory_accounts_for_Defined_Contribution_schemes___charge_for_DC_schemes___control___real.ADDN2">#REF!</definedName>
    <definedName name="Ofwat___accounting_charge_included_in_regulatory_accounts_for_Defined_Contribution_schemes___charge_for_DC_schemes___control___real.BR">#REF!</definedName>
    <definedName name="Ofwat___accounting_charge_included_in_regulatory_accounts_for_Defined_Contribution_schemes___charge_for_DC_schemes___control___real.WN">#REF!</definedName>
    <definedName name="Ofwat___accounting_charge_included_in_regulatory_accounts_for_Defined_Contribution_schemes___charge_for_DC_schemes___control___real.WR">#REF!</definedName>
    <definedName name="Ofwat___accounting_charge_included_in_regulatory_accounts_for_Defined_Contribution_schemes___charge_for_DC_schemes___control___real.WWN">#REF!</definedName>
    <definedName name="Ofwat___actual_opening_Fixed_rate_debt___nominal.ADDN1">#REF!</definedName>
    <definedName name="Ofwat___actual_opening_Fixed_rate_debt___nominal.ADDN2">#REF!</definedName>
    <definedName name="Ofwat___actual_opening_Fixed_rate_debt___nominal.BR">#REF!</definedName>
    <definedName name="Ofwat___actual_opening_Fixed_rate_debt___nominal.WN">#REF!</definedName>
    <definedName name="Ofwat___actual_opening_Fixed_rate_debt___nominal.WR">#REF!</definedName>
    <definedName name="Ofwat___actual_opening_Fixed_rate_debt___nominal.WWN">#REF!</definedName>
    <definedName name="Ofwat___actual_opening_Floating_rate_debt___nominal.ADDN1">#REF!</definedName>
    <definedName name="Ofwat___actual_opening_Floating_rate_debt___nominal.ADDN2">#REF!</definedName>
    <definedName name="Ofwat___actual_opening_Floating_rate_debt___nominal.BR">#REF!</definedName>
    <definedName name="Ofwat___actual_opening_Floating_rate_debt___nominal.WN">#REF!</definedName>
    <definedName name="Ofwat___actual_opening_Floating_rate_debt___nominal.WR">#REF!</definedName>
    <definedName name="Ofwat___actual_opening_Floating_rate_debt___nominal.WWN">#REF!</definedName>
    <definedName name="Ofwat___actual_opening_index_linked_debt___nominal.ADDN1">#REF!</definedName>
    <definedName name="Ofwat___actual_opening_index_linked_debt___nominal.ADDN2">#REF!</definedName>
    <definedName name="Ofwat___actual_opening_index_linked_debt___nominal.BR">#REF!</definedName>
    <definedName name="Ofwat___actual_opening_index_linked_debt___nominal.WN">#REF!</definedName>
    <definedName name="Ofwat___actual_opening_index_linked_debt___nominal.WR">#REF!</definedName>
    <definedName name="Ofwat___actual_opening_index_linked_debt___nominal.WWN">#REF!</definedName>
    <definedName name="Ofwat___adjustment_to_tax_payment.ADDN1">#REF!</definedName>
    <definedName name="Ofwat___adjustment_to_tax_payment.ADDN2">#REF!</definedName>
    <definedName name="Ofwat___adjustment_to_tax_payment.BR">#REF!</definedName>
    <definedName name="Ofwat___adjustment_to_tax_payment.WN">#REF!</definedName>
    <definedName name="Ofwat___adjustment_to_tax_payment.WR">#REF!</definedName>
    <definedName name="Ofwat___adjustment_to_tax_payment.WWN">#REF!</definedName>
    <definedName name="Ofwat___Adjustment_to_Wholesale_revenue_requirement___real.ADDN1">#REF!</definedName>
    <definedName name="Ofwat___Adjustment_to_Wholesale_revenue_requirement___real.ADDN2">#REF!</definedName>
    <definedName name="Ofwat___Adjustment_to_Wholesale_revenue_requirement___real.BR">#REF!</definedName>
    <definedName name="Ofwat___Adjustment_to_Wholesale_revenue_requirement___real.WN">#REF!</definedName>
    <definedName name="Ofwat___Adjustment_to_Wholesale_revenue_requirement___real.WR">#REF!</definedName>
    <definedName name="Ofwat___Adjustment_to_Wholesale_revenue_requirement___real.WWN">#REF!</definedName>
    <definedName name="Ofwat___allowable_depreciation_on_capitalised_revenue___control.ADDN1">#REF!</definedName>
    <definedName name="Ofwat___allowable_depreciation_on_capitalised_revenue___control.ADDN2">#REF!</definedName>
    <definedName name="Ofwat___allowable_depreciation_on_capitalised_revenue___control.BR">#REF!</definedName>
    <definedName name="Ofwat___allowable_depreciation_on_capitalised_revenue___control.WN">#REF!</definedName>
    <definedName name="Ofwat___allowable_depreciation_on_capitalised_revenue___control.WR">#REF!</definedName>
    <definedName name="Ofwat___allowable_depreciation_on_capitalised_revenue___control.WWN">#REF!</definedName>
    <definedName name="Ofwat___Alternative_revenue_value___real.ADDN1">#REF!</definedName>
    <definedName name="Ofwat___Alternative_revenue_value___real.ADDN2">#REF!</definedName>
    <definedName name="Ofwat___Alternative_revenue_value___real.BR">#REF!</definedName>
    <definedName name="Ofwat___Alternative_revenue_value___real.WN">#REF!</definedName>
    <definedName name="Ofwat___Alternative_revenue_value___real.WR">#REF!</definedName>
    <definedName name="Ofwat___Alternative_revenue_value___real.WWN">#REF!</definedName>
    <definedName name="Ofwat___Base_revenue_for_2024_25___real.ADDN1">#REF!</definedName>
    <definedName name="Ofwat___Base_revenue_for_2024_25___real.ADDN2">#REF!</definedName>
    <definedName name="Ofwat___Base_revenue_for_2024_25___real.BR">#REF!</definedName>
    <definedName name="Ofwat___Base_revenue_for_2024_25___real.WN">#REF!</definedName>
    <definedName name="Ofwat___Base_revenue_for_2024_25___real.WR">#REF!</definedName>
    <definedName name="Ofwat___Base_revenue_for_2024_25___real.WWN">#REF!</definedName>
    <definedName name="Ofwat___blended_interest_rate_on_change_in_borrowings">#REF!</definedName>
    <definedName name="Ofwat___Business__retail_total_allowed_depreciation___real">#REF!</definedName>
    <definedName name="Ofwat___Business_Advance_Receipts_Weighting___Unmeasured">#REF!</definedName>
    <definedName name="Ofwat___Business_Measured_income_accrual_Opening_balance___nominal">#REF!</definedName>
    <definedName name="Ofwat___Business_measured_income_proportion_of_total_Business_income">#REF!</definedName>
    <definedName name="Ofwat___Business_retail_advance_receipts_creditor_days_measured">#REF!</definedName>
    <definedName name="Ofwat___Business_retail_advance_receipts_creditor_days_unmeasured">#REF!</definedName>
    <definedName name="Ofwat___Business_retail_average_cost_per_customer_in_Tariff_Band__Welsh_companies____real.1">#REF!</definedName>
    <definedName name="Ofwat___Business_retail_average_cost_per_customer_in_Tariff_Band__Welsh_companies____real.2">#REF!</definedName>
    <definedName name="Ofwat___Business_retail_average_cost_per_customer_in_Tariff_Band__Welsh_companies____real.3">#REF!</definedName>
    <definedName name="Ofwat___Business_retail_margin___Override">#REF!</definedName>
    <definedName name="Ofwat___Business_retail_Measured_income_accrual_rate">#REF!</definedName>
    <definedName name="Ofwat___Business_retail_revenue_adjustment___real">#REF!</definedName>
    <definedName name="Ofwat___Business_retail_revenue_override___nominal">#REF!</definedName>
    <definedName name="Ofwat___business_weighted_average_debtor_days">#REF!</definedName>
    <definedName name="Ofwat___Capex_creditor_days">#REF!</definedName>
    <definedName name="Ofwat___Capital_expenditure___proportion_of_new_capital_expenditure_qualifying_for_the_main_rate_pool___control.ADDN1">#REF!</definedName>
    <definedName name="Ofwat___Capital_expenditure___proportion_of_new_capital_expenditure_qualifying_for_the_main_rate_pool___control.ADDN2">#REF!</definedName>
    <definedName name="Ofwat___Capital_expenditure___proportion_of_new_capital_expenditure_qualifying_for_the_main_rate_pool___control.BR">#REF!</definedName>
    <definedName name="Ofwat___Capital_expenditure___proportion_of_new_capital_expenditure_qualifying_for_the_main_rate_pool___control.WN">#REF!</definedName>
    <definedName name="Ofwat___Capital_expenditure___proportion_of_new_capital_expenditure_qualifying_for_the_main_rate_pool___control.WR">#REF!</definedName>
    <definedName name="Ofwat___Capital_expenditure___proportion_of_new_capital_expenditure_qualifying_for_the_main_rate_pool___control.WWN">#REF!</definedName>
    <definedName name="Ofwat___Capital_expenditure___proportion_of_new_capital_expenditure_qualifying_for_the_special_rate_pool___control.ADDN1">#REF!</definedName>
    <definedName name="Ofwat___Capital_expenditure___proportion_of_new_capital_expenditure_qualifying_for_the_special_rate_pool___control.ADDN2">#REF!</definedName>
    <definedName name="Ofwat___Capital_expenditure___proportion_of_new_capital_expenditure_qualifying_for_the_special_rate_pool___control.BR">#REF!</definedName>
    <definedName name="Ofwat___Capital_expenditure___proportion_of_new_capital_expenditure_qualifying_for_the_special_rate_pool___control.WN">#REF!</definedName>
    <definedName name="Ofwat___Capital_expenditure___proportion_of_new_capital_expenditure_qualifying_for_the_special_rate_pool___control.WR">#REF!</definedName>
    <definedName name="Ofwat___Capital_expenditure___proportion_of_new_capital_expenditure_qualifying_for_the_special_rate_pool___control.WWN">#REF!</definedName>
    <definedName name="Ofwat___Capital_expenditure___proportion_of_new_capital_expenditure_qualifying_for_the_structures_and_buildings_pool___control.ADDN1">#REF!</definedName>
    <definedName name="Ofwat___Capital_expenditure___proportion_of_new_capital_expenditure_qualifying_for_the_structures_and_buildings_pool___control.ADDN2">#REF!</definedName>
    <definedName name="Ofwat___Capital_expenditure___proportion_of_new_capital_expenditure_qualifying_for_the_structures_and_buildings_pool___control.BR">#REF!</definedName>
    <definedName name="Ofwat___Capital_expenditure___proportion_of_new_capital_expenditure_qualifying_for_the_structures_and_buildings_pool___control.WN">#REF!</definedName>
    <definedName name="Ofwat___Capital_expenditure___proportion_of_new_capital_expenditure_qualifying_for_the_structures_and_buildings_pool___control.WR">#REF!</definedName>
    <definedName name="Ofwat___Capital_expenditure___proportion_of_new_capital_expenditure_qualifying_for_the_structures_and_buildings_pool___control.WWN">#REF!</definedName>
    <definedName name="Ofwat___Capital_expenditure_on_assets_principally_used_by_business_retail___real">#REF!</definedName>
    <definedName name="Ofwat___Capital_expenditure_on_assets_principally_used_by_residential_retail___real">#REF!</definedName>
    <definedName name="Ofwat___Capital_expenditure_writing_down_allowance_main_rate_pool">#REF!</definedName>
    <definedName name="Ofwat___Capital_expenditure_writing_down_allowance_main_rate_pool___first_year_rate">#REF!</definedName>
    <definedName name="Ofwat___Capital_expenditure_writing_down_allowance_special_rate_pool">#REF!</definedName>
    <definedName name="Ofwat___Capital_expenditure_writing_down_allowance_special_rate_pool___first_year_rate">#REF!</definedName>
    <definedName name="Ofwat___Capital_expenditure_writing_down_allowance_structures_and_buildings_pool">#REF!</definedName>
    <definedName name="Ofwat___Capital_expenditure_writing_down_allowance_structures_and_buildings_pool___first_year_rate">#REF!</definedName>
    <definedName name="Ofwat___Cash_and_cash_equivalents_actual_initial_balance___control___nominal.ADDN1">#REF!</definedName>
    <definedName name="Ofwat___Cash_and_cash_equivalents_actual_initial_balance___control___nominal.ADDN2">#REF!</definedName>
    <definedName name="Ofwat___Cash_and_cash_equivalents_actual_initial_balance___control___nominal.BR">#REF!</definedName>
    <definedName name="Ofwat___Cash_and_cash_equivalents_actual_initial_balance___control___nominal.WN">#REF!</definedName>
    <definedName name="Ofwat___Cash_and_cash_equivalents_actual_initial_balance___control___nominal.WR">#REF!</definedName>
    <definedName name="Ofwat___Cash_and_cash_equivalents_actual_initial_balance___control___nominal.WWN">#REF!</definedName>
    <definedName name="Ofwat___cash_contributions__DB_schemes__ongoing____actual_and_forecast___control___real.ADDN1">#REF!</definedName>
    <definedName name="Ofwat___cash_contributions__DB_schemes__ongoing____actual_and_forecast___control___real.ADDN2">#REF!</definedName>
    <definedName name="Ofwat___cash_contributions__DB_schemes__ongoing____actual_and_forecast___control___real.BR">#REF!</definedName>
    <definedName name="Ofwat___cash_contributions__DB_schemes__ongoing____actual_and_forecast___control___real.WN">#REF!</definedName>
    <definedName name="Ofwat___cash_contributions__DB_schemes__ongoing____actual_and_forecast___control___real.WR">#REF!</definedName>
    <definedName name="Ofwat___cash_contributions__DB_schemes__ongoing____actual_and_forecast___control___real.WWN">#REF!</definedName>
    <definedName name="Ofwat___cash_interest_rate.ADDN1">#REF!</definedName>
    <definedName name="Ofwat___cash_interest_rate.ADDN2">#REF!</definedName>
    <definedName name="Ofwat___cash_interest_rate.BR">#REF!</definedName>
    <definedName name="Ofwat___cash_interest_rate.WN">#REF!</definedName>
    <definedName name="Ofwat___cash_interest_rate.WR">#REF!</definedName>
    <definedName name="Ofwat___cash_interest_rate.WWN">#REF!</definedName>
    <definedName name="Ofwat___Charge_for_DB_schemes___residential_retail___charge_for_DB_schemes___control___real.ADDN1">#REF!</definedName>
    <definedName name="Ofwat___Charge_for_DB_schemes___residential_retail___charge_for_DB_schemes___control___real.ADDN2">#REF!</definedName>
    <definedName name="Ofwat___Charge_for_DB_schemes___residential_retail___charge_for_DB_schemes___control___real.BR">#REF!</definedName>
    <definedName name="Ofwat___Charge_for_DB_schemes___residential_retail___charge_for_DB_schemes___control___real.WN">#REF!</definedName>
    <definedName name="Ofwat___Charge_for_DB_schemes___residential_retail___charge_for_DB_schemes___control___real.WR">#REF!</definedName>
    <definedName name="Ofwat___Charge_for_DB_schemes___residential_retail___charge_for_DB_schemes___control___real.WWN">#REF!</definedName>
    <definedName name="Ofwat___Consumer_price_index__including_housing_costs____Consumer_Price_Index__with_housing__for_April">#REF!</definedName>
    <definedName name="Ofwat___Consumer_price_index__including_housing_costs____Consumer_Price_Index__with_housing__for_August">#REF!</definedName>
    <definedName name="Ofwat___Consumer_price_index__including_housing_costs____Consumer_Price_Index__with_housing__for_December">#REF!</definedName>
    <definedName name="Ofwat___Consumer_price_index__including_housing_costs____Consumer_Price_Index__with_housing__for_February">#REF!</definedName>
    <definedName name="Ofwat___Consumer_price_index__including_housing_costs____Consumer_Price_Index__with_housing__for_January">#REF!</definedName>
    <definedName name="Ofwat___Consumer_price_index__including_housing_costs____Consumer_Price_Index__with_housing__for_July">#REF!</definedName>
    <definedName name="Ofwat___Consumer_price_index__including_housing_costs____Consumer_Price_Index__with_housing__for_June">#REF!</definedName>
    <definedName name="Ofwat___Consumer_price_index__including_housing_costs____Consumer_Price_Index__with_housing__for_March">#REF!</definedName>
    <definedName name="Ofwat___Consumer_price_index__including_housing_costs____Consumer_Price_Index__with_housing__for_May">#REF!</definedName>
    <definedName name="Ofwat___Consumer_price_index__including_housing_costs____Consumer_Price_Index__with_housing__for_November">#REF!</definedName>
    <definedName name="Ofwat___Consumer_price_index__including_housing_costs____Consumer_Price_Index__with_housing__for_November___Constant">#REF!</definedName>
    <definedName name="Ofwat___Consumer_price_index__including_housing_costs____Consumer_Price_Index__with_housing__for_October">#REF!</definedName>
    <definedName name="Ofwat___Consumer_price_index__including_housing_costs____Consumer_Price_Index__with_housing__for_September">#REF!</definedName>
    <definedName name="Ofwat___Cost_to_serve_metered_dual_customers___real">#REF!</definedName>
    <definedName name="Ofwat___Cost_to_serve_metered_sewerage_customers___real">#REF!</definedName>
    <definedName name="Ofwat___Cost_to_serve_metered_water_customers___real">#REF!</definedName>
    <definedName name="Ofwat___Cost_to_serve_per_unmetered_water_customers___real">#REF!</definedName>
    <definedName name="Ofwat___Cost_to_serve_unmetered_dual_customers___real">#REF!</definedName>
    <definedName name="Ofwat___Cost_to_serve_unmetered_sewerage_customers___real">#REF!</definedName>
    <definedName name="Ofwat___CPI_H____2022_23___April">#REF!</definedName>
    <definedName name="Ofwat___CPI_H____2022_23___August">#REF!</definedName>
    <definedName name="Ofwat___CPI_H____2022_23___December">#REF!</definedName>
    <definedName name="Ofwat___CPI_H____2022_23___February">#REF!</definedName>
    <definedName name="Ofwat___CPI_H____2022_23___January">#REF!</definedName>
    <definedName name="Ofwat___CPI_H____2022_23___July">#REF!</definedName>
    <definedName name="Ofwat___CPI_H____2022_23___June">#REF!</definedName>
    <definedName name="Ofwat___CPI_H____2022_23___March">#REF!</definedName>
    <definedName name="Ofwat___CPI_H____2022_23___May">#REF!</definedName>
    <definedName name="Ofwat___CPI_H____2022_23___November">#REF!</definedName>
    <definedName name="Ofwat___CPI_H____2022_23___October">#REF!</definedName>
    <definedName name="Ofwat___CPI_H____2022_23___September">#REF!</definedName>
    <definedName name="Ofwat___Current_tax_liabilities___Appointee_b_f___nominal">#REF!</definedName>
    <definedName name="Ofwat___Debtors_other___nominal">#REF!</definedName>
    <definedName name="Ofwat___Defined_benefit_pension_deficit_recovery_per_IN13_17___real.ADDN1">#REF!</definedName>
    <definedName name="Ofwat___Defined_benefit_pension_deficit_recovery_per_IN13_17___real.ADDN2">#REF!</definedName>
    <definedName name="Ofwat___Defined_benefit_pension_deficit_recovery_per_IN13_17___real.BR">#REF!</definedName>
    <definedName name="Ofwat___Defined_benefit_pension_deficit_recovery_per_IN13_17___real.WN">#REF!</definedName>
    <definedName name="Ofwat___Defined_benefit_pension_deficit_recovery_per_IN13_17___real.WR">#REF!</definedName>
    <definedName name="Ofwat___Defined_benefit_pension_deficit_recovery_per_IN13_17___real.WWN">#REF!</definedName>
    <definedName name="Ofwat___Depreciation_b_f___control___active___nominal.ADDN1">#REF!</definedName>
    <definedName name="Ofwat___Depreciation_b_f___control___active___nominal.ADDN2">#REF!</definedName>
    <definedName name="Ofwat___Depreciation_b_f___control___active___nominal.BR">#REF!</definedName>
    <definedName name="Ofwat___Depreciation_b_f___control___active___nominal.WN">#REF!</definedName>
    <definedName name="Ofwat___Depreciation_b_f___control___active___nominal.WR">#REF!</definedName>
    <definedName name="Ofwat___Depreciation_b_f___control___active___nominal.WWN">#REF!</definedName>
    <definedName name="Ofwat___Disallowable_expenditure___Change_in_general_provisions___control___nominal.ADDN1">#REF!</definedName>
    <definedName name="Ofwat___Disallowable_expenditure___Change_in_general_provisions___control___nominal.ADDN2">#REF!</definedName>
    <definedName name="Ofwat___Disallowable_expenditure___Change_in_general_provisions___control___nominal.BR">#REF!</definedName>
    <definedName name="Ofwat___Disallowable_expenditure___Change_in_general_provisions___control___nominal.WN">#REF!</definedName>
    <definedName name="Ofwat___Disallowable_expenditure___Change_in_general_provisions___control___nominal.WR">#REF!</definedName>
    <definedName name="Ofwat___Disallowable_expenditure___Change_in_general_provisions___control___nominal.WWN">#REF!</definedName>
    <definedName name="Ofwat___Discount_rate_for_reprofiling_allowed_revenue.ADDN1">#REF!</definedName>
    <definedName name="Ofwat___Discount_rate_for_reprofiling_allowed_revenue.ADDN2">#REF!</definedName>
    <definedName name="Ofwat___Discount_rate_for_reprofiling_allowed_revenue.BR">#REF!</definedName>
    <definedName name="Ofwat___Discount_rate_for_reprofiling_allowed_revenue.WN">#REF!</definedName>
    <definedName name="Ofwat___Discount_rate_for_reprofiling_allowed_revenue.WR">#REF!</definedName>
    <definedName name="Ofwat___Discount_rate_for_reprofiling_allowed_revenue.WWN">#REF!</definedName>
    <definedName name="Ofwat___Dividend_creditors_wholesale_retail_split___business_retail___nominal">#REF!</definedName>
    <definedName name="Ofwat___Dividend_creditors_wholesale_retail_split___Dividend_creditors___residential_retail___nominal">#REF!</definedName>
    <definedName name="Ofwat___dividend_yield">#REF!</definedName>
    <definedName name="Ofwat___Expenditure___Total_residential_retail_costs___Residential_measured___Water_and_Wastewater___nominal">#REF!</definedName>
    <definedName name="Ofwat___Expenditure___Total_residential_retail_costs___Residential_unmeasured___Water_and_Wastewater___nominal">#REF!</definedName>
    <definedName name="Ofwat___Finance_lease_depreciation___control___nominal.ADDN1">#REF!</definedName>
    <definedName name="Ofwat___Finance_lease_depreciation___control___nominal.ADDN2">#REF!</definedName>
    <definedName name="Ofwat___Finance_lease_depreciation___control___nominal.BR">#REF!</definedName>
    <definedName name="Ofwat___Finance_lease_depreciation___control___nominal.WN">#REF!</definedName>
    <definedName name="Ofwat___Finance_lease_depreciation___control___nominal.WR">#REF!</definedName>
    <definedName name="Ofwat___Finance_lease_depreciation___control___nominal.WWN">#REF!</definedName>
    <definedName name="Ofwat___Fixed_asset_net_book_value_at_31_March___business_retail___nominal">#REF!</definedName>
    <definedName name="Ofwat___fixed_asset_net_book_value_at_31_March___residential_retail___nominal">#REF!</definedName>
    <definedName name="Ofwat___Fixed_assets_b_f___control___active___nominal.ADDN1">#REF!</definedName>
    <definedName name="Ofwat___Fixed_assets_b_f___control___active___nominal.ADDN2">#REF!</definedName>
    <definedName name="Ofwat___Fixed_assets_b_f___control___active___nominal.BR">#REF!</definedName>
    <definedName name="Ofwat___Fixed_assets_b_f___control___active___nominal.WN">#REF!</definedName>
    <definedName name="Ofwat___Fixed_assets_b_f___control___active___nominal.WR">#REF!</definedName>
    <definedName name="Ofwat___Fixed_assets_b_f___control___active___nominal.WWN">#REF!</definedName>
    <definedName name="Ofwat___Grants_and_contributions___capital_expenditure___non_price_control___real.ADDN1">#REF!</definedName>
    <definedName name="Ofwat___Grants_and_contributions___capital_expenditure___non_price_control___real.ADDN2">#REF!</definedName>
    <definedName name="Ofwat___Grants_and_contributions___capital_expenditure___non_price_control___real.BR">#REF!</definedName>
    <definedName name="Ofwat___Grants_and_contributions___capital_expenditure___non_price_control___real.WN">#REF!</definedName>
    <definedName name="Ofwat___Grants_and_contributions___capital_expenditure___non_price_control___real.WR">#REF!</definedName>
    <definedName name="Ofwat___Grants_and_contributions___capital_expenditure___non_price_control___real.WWN">#REF!</definedName>
    <definedName name="Ofwat___Grants_and_contributions___operational_expenditure___non_price_control___real.ADDN1">#REF!</definedName>
    <definedName name="Ofwat___Grants_and_contributions___operational_expenditure___non_price_control___real.ADDN2">#REF!</definedName>
    <definedName name="Ofwat___Grants_and_contributions___operational_expenditure___non_price_control___real.BR">#REF!</definedName>
    <definedName name="Ofwat___Grants_and_contributions___operational_expenditure___non_price_control___real.WN">#REF!</definedName>
    <definedName name="Ofwat___Grants_and_contributions___operational_expenditure___non_price_control___real.WR">#REF!</definedName>
    <definedName name="Ofwat___Grants_and_contributions___operational_expenditure___non_price_control___real.WWN">#REF!</definedName>
    <definedName name="Ofwat___Grants_and_contributions_net_of_income_offset___capital_expenditure___price_control___real.ADDN1">#REF!</definedName>
    <definedName name="Ofwat___Grants_and_contributions_net_of_income_offset___capital_expenditure___price_control___real.ADDN2">#REF!</definedName>
    <definedName name="Ofwat___Grants_and_contributions_net_of_income_offset___capital_expenditure___price_control___real.BR">#REF!</definedName>
    <definedName name="Ofwat___Grants_and_contributions_net_of_income_offset___capital_expenditure___price_control___real.WN">#REF!</definedName>
    <definedName name="Ofwat___Grants_and_contributions_net_of_income_offset___capital_expenditure___price_control___real.WR">#REF!</definedName>
    <definedName name="Ofwat___Grants_and_contributions_net_of_income_offset___capital_expenditure___price_control___real.WWN">#REF!</definedName>
    <definedName name="Ofwat___Grants_and_contributions_net_of_income_offset___operational_expenditure___price_control___real.ADDN1">#REF!</definedName>
    <definedName name="Ofwat___Grants_and_contributions_net_of_income_offset___operational_expenditure___price_control___real.ADDN2">#REF!</definedName>
    <definedName name="Ofwat___Grants_and_contributions_net_of_income_offset___operational_expenditure___price_control___real.BR">#REF!</definedName>
    <definedName name="Ofwat___Grants_and_contributions_net_of_income_offset___operational_expenditure___price_control___real.WN">#REF!</definedName>
    <definedName name="Ofwat___Grants_and_contributions_net_of_income_offset___operational_expenditure___price_control___real.WR">#REF!</definedName>
    <definedName name="Ofwat___Grants_and_contributions_net_of_income_offset___operational_expenditure___price_control___real.WWN">#REF!</definedName>
    <definedName name="Ofwat___Gross_capital_expenditure___including_g_c_and_cost_sharing___real.ADDN1">#REF!</definedName>
    <definedName name="Ofwat___Gross_capital_expenditure___including_g_c_and_cost_sharing___real.ADDN2">#REF!</definedName>
    <definedName name="Ofwat___Gross_capital_expenditure___including_g_c_and_cost_sharing___real.BR">#REF!</definedName>
    <definedName name="Ofwat___Gross_capital_expenditure___including_g_c_and_cost_sharing___real.WN">#REF!</definedName>
    <definedName name="Ofwat___Gross_capital_expenditure___including_g_c_and_cost_sharing___real.WR">#REF!</definedName>
    <definedName name="Ofwat___Gross_capital_expenditure___including_g_c_and_cost_sharing___real.WWN">#REF!</definedName>
    <definedName name="Ofwat___HH_Advance_receipts_creditor_days_measured">#REF!</definedName>
    <definedName name="Ofwat___HH_Advance_receipts_creditor_days_unmeasured">#REF!</definedName>
    <definedName name="Ofwat___HH_Measured_income_accrual___nominal">#REF!</definedName>
    <definedName name="Ofwat___HH_Measured_income_accrual_rate">#REF!</definedName>
    <definedName name="Ofwat___HH_measured_trade_debtors">#REF!</definedName>
    <definedName name="Ofwat___HH_measured_trade_receivables___net___nominal">#REF!</definedName>
    <definedName name="Ofwat___HH_unmeasured_trade_debtors">#REF!</definedName>
    <definedName name="Ofwat___HH_unmeasured_trade_receivables___nominal">#REF!</definedName>
    <definedName name="Ofwat___Households_connected_for_sewerage_only___metered">#REF!</definedName>
    <definedName name="Ofwat___Households_connected_for_sewerage_only___unmetered">#REF!</definedName>
    <definedName name="Ofwat___Households_connected_for_water_and_sewerage___metered">#REF!</definedName>
    <definedName name="Ofwat___Households_connected_for_water_and_sewerage___unmetered">#REF!</definedName>
    <definedName name="Ofwat___Households_connected_for_water_only___metered">#REF!</definedName>
    <definedName name="Ofwat___Households_connected_for_water_only___unmetered">#REF!</definedName>
    <definedName name="Ofwat___Innovation_funding___real.ADDN1">#REF!</definedName>
    <definedName name="Ofwat___Innovation_funding___real.ADDN2">#REF!</definedName>
    <definedName name="Ofwat___Innovation_funding___real.BR">#REF!</definedName>
    <definedName name="Ofwat___Innovation_funding___real.WN">#REF!</definedName>
    <definedName name="Ofwat___Innovation_funding___real.WR">#REF!</definedName>
    <definedName name="Ofwat___Innovation_funding___real.WWN">#REF!</definedName>
    <definedName name="Ofwat___Interest_rate___Business___Active">#REF!</definedName>
    <definedName name="Ofwat___interest_rate___residential">#REF!</definedName>
    <definedName name="Ofwat___interest_rate_on_CPIH_index_linked_debt.ADDN1">#REF!</definedName>
    <definedName name="Ofwat___interest_rate_on_CPIH_index_linked_debt.ADDN2">#REF!</definedName>
    <definedName name="Ofwat___interest_rate_on_CPIH_index_linked_debt.BR">#REF!</definedName>
    <definedName name="Ofwat___interest_rate_on_CPIH_index_linked_debt.WN">#REF!</definedName>
    <definedName name="Ofwat___interest_rate_on_CPIH_index_linked_debt.WR">#REF!</definedName>
    <definedName name="Ofwat___interest_rate_on_CPIH_index_linked_debt.WWN">#REF!</definedName>
    <definedName name="Ofwat___interest_rate_on_fixed_rate_debt.ADDN1">#REF!</definedName>
    <definedName name="Ofwat___interest_rate_on_fixed_rate_debt.ADDN2">#REF!</definedName>
    <definedName name="Ofwat___interest_rate_on_fixed_rate_debt.BR">#REF!</definedName>
    <definedName name="Ofwat___interest_rate_on_fixed_rate_debt.WN">#REF!</definedName>
    <definedName name="Ofwat___interest_rate_on_fixed_rate_debt.WR">#REF!</definedName>
    <definedName name="Ofwat___interest_rate_on_fixed_rate_debt.WWN">#REF!</definedName>
    <definedName name="Ofwat___interest_rate_on_RPI_index_linked_debt.ADDN1">#REF!</definedName>
    <definedName name="Ofwat___interest_rate_on_RPI_index_linked_debt.ADDN2">#REF!</definedName>
    <definedName name="Ofwat___interest_rate_on_RPI_index_linked_debt.BR">#REF!</definedName>
    <definedName name="Ofwat___interest_rate_on_RPI_index_linked_debt.WN">#REF!</definedName>
    <definedName name="Ofwat___interest_rate_on_RPI_index_linked_debt.WR">#REF!</definedName>
    <definedName name="Ofwat___interest_rate_on_RPI_index_linked_debt.WWN">#REF!</definedName>
    <definedName name="Ofwat___Inventories_balance___control___nominal.ADDN1">#REF!</definedName>
    <definedName name="Ofwat___Inventories_balance___control___nominal.ADDN2">#REF!</definedName>
    <definedName name="Ofwat___Inventories_balance___control___nominal.BR">#REF!</definedName>
    <definedName name="Ofwat___Inventories_balance___control___nominal.WN">#REF!</definedName>
    <definedName name="Ofwat___Inventories_balance___control___nominal.WR">#REF!</definedName>
    <definedName name="Ofwat___Inventories_balance___control___nominal.WWN">#REF!</definedName>
    <definedName name="Ofwat___IRE_totex_adjustment_for_ACICR__Ofwat____real.ADDN1">#REF!</definedName>
    <definedName name="Ofwat___IRE_totex_adjustment_for_ACICR__Ofwat____real.ADDN2">#REF!</definedName>
    <definedName name="Ofwat___IRE_totex_adjustment_for_ACICR__Ofwat____real.BR">#REF!</definedName>
    <definedName name="Ofwat___IRE_totex_adjustment_for_ACICR__Ofwat____real.WN">#REF!</definedName>
    <definedName name="Ofwat___IRE_totex_adjustment_for_ACICR__Ofwat____real.WR">#REF!</definedName>
    <definedName name="Ofwat___IRE_totex_adjustment_for_ACICR__Ofwat____real.WWN">#REF!</definedName>
    <definedName name="Ofwat___Long_term_CPI_H__assumed_percentage_increase">#REF!</definedName>
    <definedName name="Ofwat___Measured_charge___business.ADDN1">#REF!</definedName>
    <definedName name="Ofwat___Measured_charge___business.ADDN2">#REF!</definedName>
    <definedName name="Ofwat___Measured_charge___business.BR">#REF!</definedName>
    <definedName name="Ofwat___Measured_charge___business.WN">#REF!</definedName>
    <definedName name="Ofwat___Measured_charge___business.WR">#REF!</definedName>
    <definedName name="Ofwat___Measured_charge___business.WWN">#REF!</definedName>
    <definedName name="Ofwat___Measured_charge___residential.ADDN1">#REF!</definedName>
    <definedName name="Ofwat___Measured_charge___residential.ADDN2">#REF!</definedName>
    <definedName name="Ofwat___Measured_charge___residential.BR">#REF!</definedName>
    <definedName name="Ofwat___Measured_charge___residential.WN">#REF!</definedName>
    <definedName name="Ofwat___Measured_charge___residential.WR">#REF!</definedName>
    <definedName name="Ofwat___Measured_charge___residential.WWN">#REF!</definedName>
    <definedName name="Ofwat___Movement_in_intangible_asset_and_investments_balance___control___nominal.ADDN1">#REF!</definedName>
    <definedName name="Ofwat___Movement_in_intangible_asset_and_investments_balance___control___nominal.ADDN2">#REF!</definedName>
    <definedName name="Ofwat___Movement_in_intangible_asset_and_investments_balance___control___nominal.BR">#REF!</definedName>
    <definedName name="Ofwat___Movement_in_intangible_asset_and_investments_balance___control___nominal.WN">#REF!</definedName>
    <definedName name="Ofwat___Movement_in_intangible_asset_and_investments_balance___control___nominal.WR">#REF!</definedName>
    <definedName name="Ofwat___Movement_in_intangible_asset_and_investments_balance___control___nominal.WWN">#REF!</definedName>
    <definedName name="Ofwat___Movement_in_other_liabilities___control___nominal.ADDN1">#REF!</definedName>
    <definedName name="Ofwat___Movement_in_other_liabilities___control___nominal.ADDN2">#REF!</definedName>
    <definedName name="Ofwat___Movement_in_other_liabilities___control___nominal.BR">#REF!</definedName>
    <definedName name="Ofwat___Movement_in_other_liabilities___control___nominal.WN">#REF!</definedName>
    <definedName name="Ofwat___Movement_in_other_liabilities___control___nominal.WR">#REF!</definedName>
    <definedName name="Ofwat___Movement_in_other_liabilities___control___nominal.WWN">#REF!</definedName>
    <definedName name="Ofwat___Movement_in_provisions___control___nominal.ADDN1">#REF!</definedName>
    <definedName name="Ofwat___Movement_in_provisions___control___nominal.ADDN2">#REF!</definedName>
    <definedName name="Ofwat___Movement_in_provisions___control___nominal.BR">#REF!</definedName>
    <definedName name="Ofwat___Movement_in_provisions___control___nominal.WN">#REF!</definedName>
    <definedName name="Ofwat___Movement_in_provisions___control___nominal.WR">#REF!</definedName>
    <definedName name="Ofwat___Movement_in_provisions___control___nominal.WWN">#REF!</definedName>
    <definedName name="Ofwat___movement_in_trade_debtor___business___nominal">#REF!</definedName>
    <definedName name="Ofwat___Non_price_control_income___principal_services___real.ADDN1">#REF!</definedName>
    <definedName name="Ofwat___Non_price_control_income___principal_services___real.ADDN2">#REF!</definedName>
    <definedName name="Ofwat___Non_price_control_income___principal_services___real.BR">#REF!</definedName>
    <definedName name="Ofwat___Non_price_control_income___principal_services___real.WN">#REF!</definedName>
    <definedName name="Ofwat___Non_price_control_income___principal_services___real.WR">#REF!</definedName>
    <definedName name="Ofwat___Non_price_control_income___principal_services___real.WWN">#REF!</definedName>
    <definedName name="Ofwat___Non_price_control_income___third_party_services___Bulk_supplies___contract_not_qualifying_for_water_trading_incentives___signed_before_1_April_2020___real.ADDN1">#REF!</definedName>
    <definedName name="Ofwat___Non_price_control_income___third_party_services___Bulk_supplies___contract_not_qualifying_for_water_trading_incentives___signed_before_1_April_2020___real.ADDN2">#REF!</definedName>
    <definedName name="Ofwat___Non_price_control_income___third_party_services___Bulk_supplies___contract_not_qualifying_for_water_trading_incentives___signed_before_1_April_2020___real.BR">#REF!</definedName>
    <definedName name="Ofwat___Non_price_control_income___third_party_services___Bulk_supplies___contract_not_qualifying_for_water_trading_incentives___signed_before_1_April_2020___real.WN">#REF!</definedName>
    <definedName name="Ofwat___Non_price_control_income___third_party_services___Bulk_supplies___contract_not_qualifying_for_water_trading_incentives___signed_before_1_April_2020___real.WR">#REF!</definedName>
    <definedName name="Ofwat___Non_price_control_income___third_party_services___Bulk_supplies___contract_not_qualifying_for_water_trading_incentives___signed_before_1_April_2020___real.WWN">#REF!</definedName>
    <definedName name="Ofwat___Non_price_control_income___third_party_services___Bulk_supplies___contract_qualifying_for_water_trading_incentives___on_or_after_1_April_2020___real.ADDN1">#REF!</definedName>
    <definedName name="Ofwat___Non_price_control_income___third_party_services___Bulk_supplies___contract_qualifying_for_water_trading_incentives___on_or_after_1_April_2020___real.ADDN2">#REF!</definedName>
    <definedName name="Ofwat___Non_price_control_income___third_party_services___Bulk_supplies___contract_qualifying_for_water_trading_incentives___on_or_after_1_April_2020___real.BR">#REF!</definedName>
    <definedName name="Ofwat___Non_price_control_income___third_party_services___Bulk_supplies___contract_qualifying_for_water_trading_incentives___on_or_after_1_April_2020___real.WN">#REF!</definedName>
    <definedName name="Ofwat___Non_price_control_income___third_party_services___Bulk_supplies___contract_qualifying_for_water_trading_incentives___on_or_after_1_April_2020___real.WR">#REF!</definedName>
    <definedName name="Ofwat___Non_price_control_income___third_party_services___Bulk_supplies___contract_qualifying_for_water_trading_incentives___on_or_after_1_April_2020___real.WWN">#REF!</definedName>
    <definedName name="Ofwat___Non_price_control_income___third_party_services___Bulk_supplies___General___real.ADDN1">#REF!</definedName>
    <definedName name="Ofwat___Non_price_control_income___third_party_services___Bulk_supplies___General___real.ADDN2">#REF!</definedName>
    <definedName name="Ofwat___Non_price_control_income___third_party_services___Bulk_supplies___General___real.BR">#REF!</definedName>
    <definedName name="Ofwat___Non_price_control_income___third_party_services___Bulk_supplies___General___real.WN">#REF!</definedName>
    <definedName name="Ofwat___Non_price_control_income___third_party_services___Bulk_supplies___General___real.WR">#REF!</definedName>
    <definedName name="Ofwat___Non_price_control_income___third_party_services___Bulk_supplies___General___real.WWN">#REF!</definedName>
    <definedName name="Ofwat___Non_price_control_income___third_party_services___other___real.ADDN1">#REF!</definedName>
    <definedName name="Ofwat___Non_price_control_income___third_party_services___other___real.ADDN2">#REF!</definedName>
    <definedName name="Ofwat___Non_price_control_income___third_party_services___other___real.BR">#REF!</definedName>
    <definedName name="Ofwat___Non_price_control_income___third_party_services___other___real.WN">#REF!</definedName>
    <definedName name="Ofwat___Non_price_control_income___third_party_services___other___real.WR">#REF!</definedName>
    <definedName name="Ofwat___Non_price_control_income___third_party_services___other___real.WWN">#REF!</definedName>
    <definedName name="Ofwat___Notional_target_gearing___control.ADDN1">#REF!</definedName>
    <definedName name="Ofwat___Notional_target_gearing___control.ADDN2">#REF!</definedName>
    <definedName name="Ofwat___Notional_target_gearing___control.BR">#REF!</definedName>
    <definedName name="Ofwat___Notional_target_gearing___control.WN">#REF!</definedName>
    <definedName name="Ofwat___Notional_target_gearing___control.WR">#REF!</definedName>
    <definedName name="Ofwat___Notional_target_gearing___control.WWN">#REF!</definedName>
    <definedName name="Ofwat___opening_business_debtors_measured___nominal">#REF!</definedName>
    <definedName name="Ofwat___opening_business_debtors_unmeasured_nominal">#REF!</definedName>
    <definedName name="Ofwat___Opening_business_retail_measured_advance_receipts___nominal">#REF!</definedName>
    <definedName name="Ofwat___Opening_business_retail_unmeasured_advance_receipts___nominal">#REF!</definedName>
    <definedName name="Ofwat___Opening_Called_up_share_capital_balance___control___nominal.ADDN1">#REF!</definedName>
    <definedName name="Ofwat___Opening_Called_up_share_capital_balance___control___nominal.ADDN2">#REF!</definedName>
    <definedName name="Ofwat___Opening_Called_up_share_capital_balance___control___nominal.BR">#REF!</definedName>
    <definedName name="Ofwat___Opening_Called_up_share_capital_balance___control___nominal.WN">#REF!</definedName>
    <definedName name="Ofwat___Opening_Called_up_share_capital_balance___control___nominal.WR">#REF!</definedName>
    <definedName name="Ofwat___Opening_Called_up_share_capital_balance___control___nominal.WWN">#REF!</definedName>
    <definedName name="Ofwat___Opening_Capex_creditors_balance___control___nominal.ADDN1">#REF!</definedName>
    <definedName name="Ofwat___Opening_Capex_creditors_balance___control___nominal.ADDN2">#REF!</definedName>
    <definedName name="Ofwat___Opening_Capex_creditors_balance___control___nominal.BR">#REF!</definedName>
    <definedName name="Ofwat___Opening_Capex_creditors_balance___control___nominal.WN">#REF!</definedName>
    <definedName name="Ofwat___Opening_Capex_creditors_balance___control___nominal.WR">#REF!</definedName>
    <definedName name="Ofwat___Opening_Capex_creditors_balance___control___nominal.WWN">#REF!</definedName>
    <definedName name="Ofwat___Opening_Capital_allowance_balance___Main_rate_pool___Capital_expenditure___control___nominal.ADDN1">#REF!</definedName>
    <definedName name="Ofwat___Opening_Capital_allowance_balance___Main_rate_pool___Capital_expenditure___control___nominal.ADDN2">#REF!</definedName>
    <definedName name="Ofwat___Opening_Capital_allowance_balance___Main_rate_pool___Capital_expenditure___control___nominal.BR">#REF!</definedName>
    <definedName name="Ofwat___Opening_Capital_allowance_balance___Main_rate_pool___Capital_expenditure___control___nominal.WN">#REF!</definedName>
    <definedName name="Ofwat___Opening_Capital_allowance_balance___Main_rate_pool___Capital_expenditure___control___nominal.WR">#REF!</definedName>
    <definedName name="Ofwat___Opening_Capital_allowance_balance___Main_rate_pool___Capital_expenditure___control___nominal.WWN">#REF!</definedName>
    <definedName name="Ofwat___Opening_Capital_allowance_balance___special_rate_pool___Capital_expenditure___control___nominal.ADDN1">#REF!</definedName>
    <definedName name="Ofwat___Opening_Capital_allowance_balance___special_rate_pool___Capital_expenditure___control___nominal.ADDN2">#REF!</definedName>
    <definedName name="Ofwat___Opening_Capital_allowance_balance___special_rate_pool___Capital_expenditure___control___nominal.BR">#REF!</definedName>
    <definedName name="Ofwat___Opening_Capital_allowance_balance___special_rate_pool___Capital_expenditure___control___nominal.WN">#REF!</definedName>
    <definedName name="Ofwat___Opening_Capital_allowance_balance___special_rate_pool___Capital_expenditure___control___nominal.WR">#REF!</definedName>
    <definedName name="Ofwat___Opening_Capital_allowance_balance___special_rate_pool___Capital_expenditure___control___nominal.WWN">#REF!</definedName>
    <definedName name="Ofwat___Opening_Capital_allowance_balance___Structures_and_buildings_pool___Capital_expenditure___control___nominal.ADDN1">#REF!</definedName>
    <definedName name="Ofwat___Opening_Capital_allowance_balance___Structures_and_buildings_pool___Capital_expenditure___control___nominal.ADDN2">#REF!</definedName>
    <definedName name="Ofwat___Opening_Capital_allowance_balance___Structures_and_buildings_pool___Capital_expenditure___control___nominal.BR">#REF!</definedName>
    <definedName name="Ofwat___Opening_Capital_allowance_balance___Structures_and_buildings_pool___Capital_expenditure___control___nominal.WN">#REF!</definedName>
    <definedName name="Ofwat___Opening_Capital_allowance_balance___Structures_and_buildings_pool___Capital_expenditure___control___nominal.WR">#REF!</definedName>
    <definedName name="Ofwat___Opening_Capital_allowance_balance___Structures_and_buildings_pool___Capital_expenditure___control___nominal.WWN">#REF!</definedName>
    <definedName name="Ofwat___opening_current_tax_liabilities___control___nominal.ADDN1">#REF!</definedName>
    <definedName name="Ofwat___opening_current_tax_liabilities___control___nominal.ADDN2">#REF!</definedName>
    <definedName name="Ofwat___opening_current_tax_liabilities___control___nominal.BR">#REF!</definedName>
    <definedName name="Ofwat___opening_current_tax_liabilities___control___nominal.WN">#REF!</definedName>
    <definedName name="Ofwat___opening_current_tax_liabilities___control___nominal.WR">#REF!</definedName>
    <definedName name="Ofwat___opening_current_tax_liabilities___control___nominal.WWN">#REF!</definedName>
    <definedName name="Ofwat___opening_deferred_tax_balance___control___nominal.ADDN1">#REF!</definedName>
    <definedName name="Ofwat___opening_deferred_tax_balance___control___nominal.ADDN2">#REF!</definedName>
    <definedName name="Ofwat___opening_deferred_tax_balance___control___nominal.BR">#REF!</definedName>
    <definedName name="Ofwat___opening_deferred_tax_balance___control___nominal.WN">#REF!</definedName>
    <definedName name="Ofwat___opening_deferred_tax_balance___control___nominal.WR">#REF!</definedName>
    <definedName name="Ofwat___opening_deferred_tax_balance___control___nominal.WWN">#REF!</definedName>
    <definedName name="Ofwat___opening_dividend_cashflow_balance___control___nominal.ADDN1">#REF!</definedName>
    <definedName name="Ofwat___opening_dividend_cashflow_balance___control___nominal.ADDN2">#REF!</definedName>
    <definedName name="Ofwat___opening_dividend_cashflow_balance___control___nominal.BR">#REF!</definedName>
    <definedName name="Ofwat___opening_dividend_cashflow_balance___control___nominal.WN">#REF!</definedName>
    <definedName name="Ofwat___opening_dividend_cashflow_balance___control___nominal.WR">#REF!</definedName>
    <definedName name="Ofwat___opening_dividend_cashflow_balance___control___nominal.WWN">#REF!</definedName>
    <definedName name="Ofwat___Opening_Dividend_creditors_balance___control___nominal.ADDN1">#REF!</definedName>
    <definedName name="Ofwat___Opening_Dividend_creditors_balance___control___nominal.ADDN2">#REF!</definedName>
    <definedName name="Ofwat___Opening_Dividend_creditors_balance___control___nominal.BR">#REF!</definedName>
    <definedName name="Ofwat___Opening_Dividend_creditors_balance___control___nominal.WN">#REF!</definedName>
    <definedName name="Ofwat___Opening_Dividend_creditors_balance___control___nominal.WR">#REF!</definedName>
    <definedName name="Ofwat___Opening_Dividend_creditors_balance___control___nominal.WWN">#REF!</definedName>
    <definedName name="Ofwat___Opening_household_measured_advance_receipts___nominal">#REF!</definedName>
    <definedName name="Ofwat___Opening_household_unmeasured_advance_receipts___nominal">#REF!</definedName>
    <definedName name="Ofwat___Opening_Intangible_asset_and_investments_balance___control___nominal.ADDN1">#REF!</definedName>
    <definedName name="Ofwat___Opening_Intangible_asset_and_investments_balance___control___nominal.ADDN2">#REF!</definedName>
    <definedName name="Ofwat___Opening_Intangible_asset_and_investments_balance___control___nominal.BR">#REF!</definedName>
    <definedName name="Ofwat___Opening_Intangible_asset_and_investments_balance___control___nominal.WN">#REF!</definedName>
    <definedName name="Ofwat___Opening_Intangible_asset_and_investments_balance___control___nominal.WR">#REF!</definedName>
    <definedName name="Ofwat___Opening_Intangible_asset_and_investments_balance___control___nominal.WWN">#REF!</definedName>
    <definedName name="Ofwat___Opening_Non_distributable_reserves_balance___control___nominal.ADDN1">#REF!</definedName>
    <definedName name="Ofwat___Opening_Non_distributable_reserves_balance___control___nominal.ADDN2">#REF!</definedName>
    <definedName name="Ofwat___Opening_Non_distributable_reserves_balance___control___nominal.BR">#REF!</definedName>
    <definedName name="Ofwat___Opening_Non_distributable_reserves_balance___control___nominal.WN">#REF!</definedName>
    <definedName name="Ofwat___Opening_Non_distributable_reserves_balance___control___nominal.WR">#REF!</definedName>
    <definedName name="Ofwat___Opening_Non_distributable_reserves_balance___control___nominal.WWN">#REF!</definedName>
    <definedName name="Ofwat___Opening_Other_creditors_balance___control___nominal.ADDN1">#REF!</definedName>
    <definedName name="Ofwat___Opening_Other_creditors_balance___control___nominal.ADDN2">#REF!</definedName>
    <definedName name="Ofwat___Opening_Other_creditors_balance___control___nominal.BR">#REF!</definedName>
    <definedName name="Ofwat___Opening_Other_creditors_balance___control___nominal.WN">#REF!</definedName>
    <definedName name="Ofwat___Opening_Other_creditors_balance___control___nominal.WR">#REF!</definedName>
    <definedName name="Ofwat___Opening_Other_creditors_balance___control___nominal.WWN">#REF!</definedName>
    <definedName name="Ofwat___Opening_Other_debtors_balance___control___nominal.ADDN1">#REF!</definedName>
    <definedName name="Ofwat___Opening_Other_debtors_balance___control___nominal.ADDN2">#REF!</definedName>
    <definedName name="Ofwat___Opening_Other_debtors_balance___control___nominal.BR">#REF!</definedName>
    <definedName name="Ofwat___Opening_Other_debtors_balance___control___nominal.WN">#REF!</definedName>
    <definedName name="Ofwat___Opening_Other_debtors_balance___control___nominal.WR">#REF!</definedName>
    <definedName name="Ofwat___Opening_Other_debtors_balance___control___nominal.WWN">#REF!</definedName>
    <definedName name="Ofwat___Opening_Other_liabilities_balance___control___nominal.ADDN1">#REF!</definedName>
    <definedName name="Ofwat___Opening_Other_liabilities_balance___control___nominal.ADDN2">#REF!</definedName>
    <definedName name="Ofwat___Opening_Other_liabilities_balance___control___nominal.BR">#REF!</definedName>
    <definedName name="Ofwat___Opening_Other_liabilities_balance___control___nominal.WN">#REF!</definedName>
    <definedName name="Ofwat___Opening_Other_liabilities_balance___control___nominal.WR">#REF!</definedName>
    <definedName name="Ofwat___Opening_Other_liabilities_balance___control___nominal.WWN">#REF!</definedName>
    <definedName name="Ofwat___Opening_Provisions_balance___control___nominal.ADDN1">#REF!</definedName>
    <definedName name="Ofwat___Opening_Provisions_balance___control___nominal.ADDN2">#REF!</definedName>
    <definedName name="Ofwat___Opening_Provisions_balance___control___nominal.BR">#REF!</definedName>
    <definedName name="Ofwat___Opening_Provisions_balance___control___nominal.WN">#REF!</definedName>
    <definedName name="Ofwat___Opening_Provisions_balance___control___nominal.WR">#REF!</definedName>
    <definedName name="Ofwat___Opening_Provisions_balance___control___nominal.WWN">#REF!</definedName>
    <definedName name="Ofwat___Opening_retained_cash_balance___Business___nominal">#REF!</definedName>
    <definedName name="Ofwat___Opening_retained_cash_balance___Residential___nominal">#REF!</definedName>
    <definedName name="Ofwat___Opening_retained_earnings_balance___Business___nominal">#REF!</definedName>
    <definedName name="Ofwat___opening_retained_earnings_balance___control___nominal.ADDN1">#REF!</definedName>
    <definedName name="Ofwat___opening_retained_earnings_balance___control___nominal.ADDN2">#REF!</definedName>
    <definedName name="Ofwat___opening_retained_earnings_balance___control___nominal.BR">#REF!</definedName>
    <definedName name="Ofwat___opening_retained_earnings_balance___control___nominal.WN">#REF!</definedName>
    <definedName name="Ofwat___opening_retained_earnings_balance___control___nominal.WR">#REF!</definedName>
    <definedName name="Ofwat___opening_retained_earnings_balance___control___nominal.WWN">#REF!</definedName>
    <definedName name="Ofwat___Opening_Retirement_benefit_asset____liabilities__balance___control___nominal.ADDN1">#REF!</definedName>
    <definedName name="Ofwat___Opening_Retirement_benefit_asset____liabilities__balance___control___nominal.ADDN2">#REF!</definedName>
    <definedName name="Ofwat___Opening_Retirement_benefit_asset____liabilities__balance___control___nominal.BR">#REF!</definedName>
    <definedName name="Ofwat___Opening_Retirement_benefit_asset____liabilities__balance___control___nominal.WN">#REF!</definedName>
    <definedName name="Ofwat___Opening_Retirement_benefit_asset____liabilities__balance___control___nominal.WR">#REF!</definedName>
    <definedName name="Ofwat___Opening_Retirement_benefit_asset____liabilities__balance___control___nominal.WWN">#REF!</definedName>
    <definedName name="Ofwat___opening_tax_loss_balance___wholesale.ADDN1">#REF!</definedName>
    <definedName name="Ofwat___opening_tax_loss_balance___wholesale.ADDN2">#REF!</definedName>
    <definedName name="Ofwat___opening_tax_loss_balance___wholesale.BR">#REF!</definedName>
    <definedName name="Ofwat___opening_tax_loss_balance___wholesale.WN">#REF!</definedName>
    <definedName name="Ofwat___opening_tax_loss_balance___wholesale.WR">#REF!</definedName>
    <definedName name="Ofwat___opening_tax_loss_balance___wholesale.WWN">#REF!</definedName>
    <definedName name="Ofwat___Opening_trade_and_other_payables___Wholesale_creditors___business_retail___nominal">#REF!</definedName>
    <definedName name="Ofwat___Opening_Trade_creditors_balance___control___nominal.ADDN1">#REF!</definedName>
    <definedName name="Ofwat___Opening_Trade_creditors_balance___control___nominal.ADDN2">#REF!</definedName>
    <definedName name="Ofwat___Opening_Trade_creditors_balance___control___nominal.BR">#REF!</definedName>
    <definedName name="Ofwat___Opening_Trade_creditors_balance___control___nominal.WN">#REF!</definedName>
    <definedName name="Ofwat___Opening_Trade_creditors_balance___control___nominal.WR">#REF!</definedName>
    <definedName name="Ofwat___Opening_Trade_creditors_balance___control___nominal.WWN">#REF!</definedName>
    <definedName name="Ofwat___Opening_Trade_debtors_balance___control___nominal.ADDN1">#REF!</definedName>
    <definedName name="Ofwat___Opening_Trade_debtors_balance___control___nominal.ADDN2">#REF!</definedName>
    <definedName name="Ofwat___Opening_Trade_debtors_balance___control___nominal.BR">#REF!</definedName>
    <definedName name="Ofwat___Opening_Trade_debtors_balance___control___nominal.WN">#REF!</definedName>
    <definedName name="Ofwat___Opening_Trade_debtors_balance___control___nominal.WR">#REF!</definedName>
    <definedName name="Ofwat___Opening_Trade_debtors_balance___control___nominal.WWN">#REF!</definedName>
    <definedName name="Ofwat___operating_costs_associated_with_equity_issuance___real.ADDN1">#REF!</definedName>
    <definedName name="Ofwat___operating_costs_associated_with_equity_issuance___real.ADDN2">#REF!</definedName>
    <definedName name="Ofwat___operating_costs_associated_with_equity_issuance___real.BR">#REF!</definedName>
    <definedName name="Ofwat___operating_costs_associated_with_equity_issuance___real.WN">#REF!</definedName>
    <definedName name="Ofwat___operating_costs_associated_with_equity_issuance___real.WR">#REF!</definedName>
    <definedName name="Ofwat___operating_costs_associated_with_equity_issuance___real.WWN">#REF!</definedName>
    <definedName name="Ofwat___Ordinary_dividend_override___nominal">#REF!</definedName>
    <definedName name="Ofwat___Ordinary_shares_issued___control___nominal.ADDN1">#REF!</definedName>
    <definedName name="Ofwat___Ordinary_shares_issued___control___nominal.ADDN2">#REF!</definedName>
    <definedName name="Ofwat___Ordinary_shares_issued___control___nominal.BR">#REF!</definedName>
    <definedName name="Ofwat___Ordinary_shares_issued___control___nominal.WN">#REF!</definedName>
    <definedName name="Ofwat___Ordinary_shares_issued___control___nominal.WR">#REF!</definedName>
    <definedName name="Ofwat___Ordinary_shares_issued___control___nominal.WWN">#REF!</definedName>
    <definedName name="Ofwat___Other_adjustments_to_taxable_profits___control___nominal.ADDN1">#REF!</definedName>
    <definedName name="Ofwat___Other_adjustments_to_taxable_profits___control___nominal.ADDN2">#REF!</definedName>
    <definedName name="Ofwat___Other_adjustments_to_taxable_profits___control___nominal.BR">#REF!</definedName>
    <definedName name="Ofwat___Other_adjustments_to_taxable_profits___control___nominal.WN">#REF!</definedName>
    <definedName name="Ofwat___Other_adjustments_to_taxable_profits___control___nominal.WR">#REF!</definedName>
    <definedName name="Ofwat___Other_adjustments_to_taxable_profits___control___nominal.WWN">#REF!</definedName>
    <definedName name="Ofwat___Other_creditors_target_balance___control___nominal.ADDN1">#REF!</definedName>
    <definedName name="Ofwat___Other_creditors_target_balance___control___nominal.ADDN2">#REF!</definedName>
    <definedName name="Ofwat___Other_creditors_target_balance___control___nominal.BR">#REF!</definedName>
    <definedName name="Ofwat___Other_creditors_target_balance___control___nominal.WN">#REF!</definedName>
    <definedName name="Ofwat___Other_creditors_target_balance___control___nominal.WR">#REF!</definedName>
    <definedName name="Ofwat___Other_creditors_target_balance___control___nominal.WWN">#REF!</definedName>
    <definedName name="Ofwat___other_debtors_target_balance___control___nominal.ADDN1">#REF!</definedName>
    <definedName name="Ofwat___other_debtors_target_balance___control___nominal.ADDN2">#REF!</definedName>
    <definedName name="Ofwat___other_debtors_target_balance___control___nominal.BR">#REF!</definedName>
    <definedName name="Ofwat___other_debtors_target_balance___control___nominal.WN">#REF!</definedName>
    <definedName name="Ofwat___other_debtors_target_balance___control___nominal.WR">#REF!</definedName>
    <definedName name="Ofwat___other_debtors_target_balance___control___nominal.WWN">#REF!</definedName>
    <definedName name="Ofwat___Other_operating_income___real.ADDN1">#REF!</definedName>
    <definedName name="Ofwat___Other_operating_income___real.ADDN2">#REF!</definedName>
    <definedName name="Ofwat___Other_operating_income___real.BR">#REF!</definedName>
    <definedName name="Ofwat___Other_operating_income___real.WN">#REF!</definedName>
    <definedName name="Ofwat___Other_operating_income___real.WR">#REF!</definedName>
    <definedName name="Ofwat___Other_operating_income___real.WWN">#REF!</definedName>
    <definedName name="Ofwat___Other_price_control_income___Third_party_revenue___real.ADDN1">#REF!</definedName>
    <definedName name="Ofwat___Other_price_control_income___Third_party_revenue___real.ADDN2">#REF!</definedName>
    <definedName name="Ofwat___Other_price_control_income___Third_party_revenue___real.BR">#REF!</definedName>
    <definedName name="Ofwat___Other_price_control_income___Third_party_revenue___real.WN">#REF!</definedName>
    <definedName name="Ofwat___Other_price_control_income___Third_party_revenue___real.WR">#REF!</definedName>
    <definedName name="Ofwat___Other_price_control_income___Third_party_revenue___real.WWN">#REF!</definedName>
    <definedName name="Ofwat___Other_taxable_income___Amortisation_on_grants_and_contributions___control___nominal.ADDN1">#REF!</definedName>
    <definedName name="Ofwat___Other_taxable_income___Amortisation_on_grants_and_contributions___control___nominal.ADDN2">#REF!</definedName>
    <definedName name="Ofwat___Other_taxable_income___Amortisation_on_grants_and_contributions___control___nominal.BR">#REF!</definedName>
    <definedName name="Ofwat___Other_taxable_income___Amortisation_on_grants_and_contributions___control___nominal.WN">#REF!</definedName>
    <definedName name="Ofwat___Other_taxable_income___Amortisation_on_grants_and_contributions___control___nominal.WR">#REF!</definedName>
    <definedName name="Ofwat___Other_taxable_income___Amortisation_on_grants_and_contributions___control___nominal.WWN">#REF!</definedName>
    <definedName name="Ofwat___Other_taxable_income___Grants_and_contributions_taxable_on_receipt___control___nominal.ADDN1">#REF!</definedName>
    <definedName name="Ofwat___Other_taxable_income___Grants_and_contributions_taxable_on_receipt___control___nominal.ADDN2">#REF!</definedName>
    <definedName name="Ofwat___Other_taxable_income___Grants_and_contributions_taxable_on_receipt___control___nominal.BR">#REF!</definedName>
    <definedName name="Ofwat___Other_taxable_income___Grants_and_contributions_taxable_on_receipt___control___nominal.WN">#REF!</definedName>
    <definedName name="Ofwat___Other_taxable_income___Grants_and_contributions_taxable_on_receipt___control___nominal.WR">#REF!</definedName>
    <definedName name="Ofwat___Other_taxable_income___Grants_and_contributions_taxable_on_receipt___control___nominal.WWN">#REF!</definedName>
    <definedName name="Ofwat___P_L_expenditure_not_allowable_as_a_deduction_from_taxable_trading_profits___control___nominal.ADDN1">#REF!</definedName>
    <definedName name="Ofwat___P_L_expenditure_not_allowable_as_a_deduction_from_taxable_trading_profits___control___nominal.ADDN2">#REF!</definedName>
    <definedName name="Ofwat___P_L_expenditure_not_allowable_as_a_deduction_from_taxable_trading_profits___control___nominal.BR">#REF!</definedName>
    <definedName name="Ofwat___P_L_expenditure_not_allowable_as_a_deduction_from_taxable_trading_profits___control___nominal.WN">#REF!</definedName>
    <definedName name="Ofwat___P_L_expenditure_not_allowable_as_a_deduction_from_taxable_trading_profits___control___nominal.WR">#REF!</definedName>
    <definedName name="Ofwat___P_L_expenditure_not_allowable_as_a_deduction_from_taxable_trading_profits___control___nominal.WWN">#REF!</definedName>
    <definedName name="Ofwat___P_L_expenditure_relating_to_renewals_not_allowable_as_a_deduction_from_taxable_trading_profits___control___nominal.ADDN1">#REF!</definedName>
    <definedName name="Ofwat___P_L_expenditure_relating_to_renewals_not_allowable_as_a_deduction_from_taxable_trading_profits___control___nominal.ADDN2">#REF!</definedName>
    <definedName name="Ofwat___P_L_expenditure_relating_to_renewals_not_allowable_as_a_deduction_from_taxable_trading_profits___control___nominal.BR">#REF!</definedName>
    <definedName name="Ofwat___P_L_expenditure_relating_to_renewals_not_allowable_as_a_deduction_from_taxable_trading_profits___control___nominal.WN">#REF!</definedName>
    <definedName name="Ofwat___P_L_expenditure_relating_to_renewals_not_allowable_as_a_deduction_from_taxable_trading_profits___control___nominal.WR">#REF!</definedName>
    <definedName name="Ofwat___P_L_expenditure_relating_to_renewals_not_allowable_as_a_deduction_from_taxable_trading_profits___control___nominal.WWN">#REF!</definedName>
    <definedName name="Ofwat___PAYG_Rate___Total_PAYG_rate.ADDN1">#REF!</definedName>
    <definedName name="Ofwat___PAYG_Rate___Total_PAYG_rate.ADDN2">#REF!</definedName>
    <definedName name="Ofwat___PAYG_Rate___Total_PAYG_rate.BR">#REF!</definedName>
    <definedName name="Ofwat___PAYG_Rate___Total_PAYG_rate.WN">#REF!</definedName>
    <definedName name="Ofwat___PAYG_Rate___Total_PAYG_rate.WR">#REF!</definedName>
    <definedName name="Ofwat___PAYG_Rate___Total_PAYG_rate.WWN">#REF!</definedName>
    <definedName name="Ofwat___Percentage_retail_earnings_distributed_as_dividends">#REF!</definedName>
    <definedName name="Ofwat___Post_financeability_adjustments_eligible_for_tax_uplift___real.ADDN1">#REF!</definedName>
    <definedName name="Ofwat___Post_financeability_adjustments_eligible_for_tax_uplift___real.ADDN2">#REF!</definedName>
    <definedName name="Ofwat___Post_financeability_adjustments_eligible_for_tax_uplift___real.BR">#REF!</definedName>
    <definedName name="Ofwat___Post_financeability_adjustments_eligible_for_tax_uplift___real.WN">#REF!</definedName>
    <definedName name="Ofwat___Post_financeability_adjustments_eligible_for_tax_uplift___real.WR">#REF!</definedName>
    <definedName name="Ofwat___Post_financeability_adjustments_eligible_for_tax_uplift___real.WWN">#REF!</definedName>
    <definedName name="Ofwat___Post_financeability_adjustments_not_eligible_for_tax_uplift___real.ADDN1">#REF!</definedName>
    <definedName name="Ofwat___Post_financeability_adjustments_not_eligible_for_tax_uplift___real.ADDN2">#REF!</definedName>
    <definedName name="Ofwat___Post_financeability_adjustments_not_eligible_for_tax_uplift___real.BR">#REF!</definedName>
    <definedName name="Ofwat___Post_financeability_adjustments_not_eligible_for_tax_uplift___real.WN">#REF!</definedName>
    <definedName name="Ofwat___Post_financeability_adjustments_not_eligible_for_tax_uplift___real.WR">#REF!</definedName>
    <definedName name="Ofwat___Post_financeability_adjustments_not_eligible_for_tax_uplift___real.WWN">#REF!</definedName>
    <definedName name="Ofwat___Pre_2020_RCV_opening_balance___real.ADDN1">#REF!</definedName>
    <definedName name="Ofwat___Pre_2020_RCV_opening_balance___real.ADDN2">#REF!</definedName>
    <definedName name="Ofwat___Pre_2020_RCV_opening_balance___real.BR">#REF!</definedName>
    <definedName name="Ofwat___Pre_2020_RCV_opening_balance___real.WN">#REF!</definedName>
    <definedName name="Ofwat___Pre_2020_RCV_opening_balance___real.WR">#REF!</definedName>
    <definedName name="Ofwat___Pre_2020_RCV_opening_balance___real.WWN">#REF!</definedName>
    <definedName name="Ofwat___Pre_2025_RCV_Run_off_rate.ADDN1">#REF!</definedName>
    <definedName name="Ofwat___Pre_2025_RCV_Run_off_rate.ADDN2">#REF!</definedName>
    <definedName name="Ofwat___Pre_2025_RCV_Run_off_rate.BR">#REF!</definedName>
    <definedName name="Ofwat___Pre_2025_RCV_Run_off_rate.WN">#REF!</definedName>
    <definedName name="Ofwat___Pre_2025_RCV_Run_off_rate.WR">#REF!</definedName>
    <definedName name="Ofwat___Pre_2025_RCV_Run_off_rate.WWN">#REF!</definedName>
    <definedName name="Ofwat___Price_control_income___third_party_services___Rechargeable_works___real.ADDN1">#REF!</definedName>
    <definedName name="Ofwat___Price_control_income___third_party_services___Rechargeable_works___real.ADDN2">#REF!</definedName>
    <definedName name="Ofwat___Price_control_income___third_party_services___Rechargeable_works___real.BR">#REF!</definedName>
    <definedName name="Ofwat___Price_control_income___third_party_services___Rechargeable_works___real.WN">#REF!</definedName>
    <definedName name="Ofwat___Price_control_income___third_party_services___Rechargeable_works___real.WR">#REF!</definedName>
    <definedName name="Ofwat___Price_control_income___third_party_services___Rechargeable_works___real.WWN">#REF!</definedName>
    <definedName name="Ofwat___Prior_period_company_residential_apportionment">#REF!</definedName>
    <definedName name="Ofwat___Proportion_of_capitalised_revenue_expenditure__infra___non_infra_.ADDN1">#REF!</definedName>
    <definedName name="Ofwat___Proportion_of_capitalised_revenue_expenditure__infra___non_infra_.ADDN2">#REF!</definedName>
    <definedName name="Ofwat___Proportion_of_capitalised_revenue_expenditure__infra___non_infra_.BR">#REF!</definedName>
    <definedName name="Ofwat___Proportion_of_capitalised_revenue_expenditure__infra___non_infra_.WN">#REF!</definedName>
    <definedName name="Ofwat___Proportion_of_capitalised_revenue_expenditure__infra___non_infra_.WR">#REF!</definedName>
    <definedName name="Ofwat___Proportion_of_capitalised_revenue_expenditure__infra___non_infra_.WWN">#REF!</definedName>
    <definedName name="Ofwat___proportion_of_new_capital_expenditure_not_qualifying_for_capital_allowance_deductions.ADDN1">#REF!</definedName>
    <definedName name="Ofwat___proportion_of_new_capital_expenditure_not_qualifying_for_capital_allowance_deductions.ADDN2">#REF!</definedName>
    <definedName name="Ofwat___proportion_of_new_capital_expenditure_not_qualifying_for_capital_allowance_deductions.BR">#REF!</definedName>
    <definedName name="Ofwat___proportion_of_new_capital_expenditure_not_qualifying_for_capital_allowance_deductions.WN">#REF!</definedName>
    <definedName name="Ofwat___proportion_of_new_capital_expenditure_not_qualifying_for_capital_allowance_deductions.WR">#REF!</definedName>
    <definedName name="Ofwat___proportion_of_new_capital_expenditure_not_qualifying_for_capital_allowance_deductions.WWN">#REF!</definedName>
    <definedName name="Ofwat___proportion_of_new_capital_expenditure_qualifying_for_a_full_deduction.ADDN1">#REF!</definedName>
    <definedName name="Ofwat___proportion_of_new_capital_expenditure_qualifying_for_a_full_deduction.ADDN2">#REF!</definedName>
    <definedName name="Ofwat___proportion_of_new_capital_expenditure_qualifying_for_a_full_deduction.BR">#REF!</definedName>
    <definedName name="Ofwat___proportion_of_new_capital_expenditure_qualifying_for_a_full_deduction.WN">#REF!</definedName>
    <definedName name="Ofwat___proportion_of_new_capital_expenditure_qualifying_for_a_full_deduction.WR">#REF!</definedName>
    <definedName name="Ofwat___proportion_of_new_capital_expenditure_qualifying_for_a_full_deduction.WWN">#REF!</definedName>
    <definedName name="Ofwat___Proportion_of_new_capital_expenditure_qualifying_for_high_level_deduction_main_rate_pool.ADDN1">#REF!</definedName>
    <definedName name="Ofwat___Proportion_of_new_capital_expenditure_qualifying_for_high_level_deduction_main_rate_pool.ADDN2">#REF!</definedName>
    <definedName name="Ofwat___Proportion_of_new_capital_expenditure_qualifying_for_high_level_deduction_main_rate_pool.BR">#REF!</definedName>
    <definedName name="Ofwat___Proportion_of_new_capital_expenditure_qualifying_for_high_level_deduction_main_rate_pool.WN">#REF!</definedName>
    <definedName name="Ofwat___Proportion_of_new_capital_expenditure_qualifying_for_high_level_deduction_main_rate_pool.WR">#REF!</definedName>
    <definedName name="Ofwat___Proportion_of_new_capital_expenditure_qualifying_for_high_level_deduction_main_rate_pool.WWN">#REF!</definedName>
    <definedName name="Ofwat___Proportion_of_new_capital_expenditure_qualifying_for_high_level_deduction_special_rate_pool.ADDN1">#REF!</definedName>
    <definedName name="Ofwat___Proportion_of_new_capital_expenditure_qualifying_for_high_level_deduction_special_rate_pool.ADDN2">#REF!</definedName>
    <definedName name="Ofwat___Proportion_of_new_capital_expenditure_qualifying_for_high_level_deduction_special_rate_pool.BR">#REF!</definedName>
    <definedName name="Ofwat___Proportion_of_new_capital_expenditure_qualifying_for_high_level_deduction_special_rate_pool.WN">#REF!</definedName>
    <definedName name="Ofwat___Proportion_of_new_capital_expenditure_qualifying_for_high_level_deduction_special_rate_pool.WR">#REF!</definedName>
    <definedName name="Ofwat___Proportion_of_new_capital_expenditure_qualifying_for_high_level_deduction_special_rate_pool.WWN">#REF!</definedName>
    <definedName name="Ofwat___Proportion_of_new_capital_expenditure_qualifying_for_high_level_deduction_structures_and_buildings__pool.ADDN1">#REF!</definedName>
    <definedName name="Ofwat___Proportion_of_new_capital_expenditure_qualifying_for_high_level_deduction_structures_and_buildings__pool.ADDN2">#REF!</definedName>
    <definedName name="Ofwat___Proportion_of_new_capital_expenditure_qualifying_for_high_level_deduction_structures_and_buildings__pool.BR">#REF!</definedName>
    <definedName name="Ofwat___Proportion_of_new_capital_expenditure_qualifying_for_high_level_deduction_structures_and_buildings__pool.WN">#REF!</definedName>
    <definedName name="Ofwat___Proportion_of_new_capital_expenditure_qualifying_for_high_level_deduction_structures_and_buildings__pool.WR">#REF!</definedName>
    <definedName name="Ofwat___Proportion_of_new_capital_expenditure_qualifying_for_high_level_deduction_structures_and_buildings__pool.WWN">#REF!</definedName>
    <definedName name="Ofwat___Proportion_of_RPI_ILD">#REF!</definedName>
    <definedName name="Ofwat___proportion_of_taxable_profits_available_for_tax_loss_utilisation">#REF!</definedName>
    <definedName name="Ofwat___QAA_reward__penalty____real.ADDN1">#REF!</definedName>
    <definedName name="Ofwat___QAA_reward__penalty____real.ADDN2">#REF!</definedName>
    <definedName name="Ofwat___QAA_reward__penalty____real.BR">#REF!</definedName>
    <definedName name="Ofwat___QAA_reward__penalty____real.WN">#REF!</definedName>
    <definedName name="Ofwat___QAA_reward__penalty____real.WR">#REF!</definedName>
    <definedName name="Ofwat___QAA_reward__penalty____real.WWN">#REF!</definedName>
    <definedName name="Ofwat___real_dividend_growth">#REF!</definedName>
    <definedName name="Ofwat___Reprofiling_revenue___real.ADDN1">#REF!</definedName>
    <definedName name="Ofwat___Reprofiling_revenue___real.ADDN2">#REF!</definedName>
    <definedName name="Ofwat___Reprofiling_revenue___real.BR">#REF!</definedName>
    <definedName name="Ofwat___Reprofiling_revenue___real.WN">#REF!</definedName>
    <definedName name="Ofwat___Reprofiling_revenue___real.WR">#REF!</definedName>
    <definedName name="Ofwat___Reprofiling_revenue___real.WWN">#REF!</definedName>
    <definedName name="Ofwat___Residential_net_margin_for_company">#REF!</definedName>
    <definedName name="Ofwat___Residential_Retail_allowed_depreciation__post_efficiency_challenge_and_adjustments____real">#REF!</definedName>
    <definedName name="Ofwat___Residential_retail_costs__opex_plus_depn__exc_3rd_party_services____measured___Wastewater_only___nominal">#REF!</definedName>
    <definedName name="Ofwat___Residential_retail_costs__opex_plus_depn__exc_3rd_party_services____measured___Water_only___nominal">#REF!</definedName>
    <definedName name="Ofwat___Residential_retail_costs__opex_plus_depn__exc_3rd_party_services____unmeasured___Wastewater_only___nominal">#REF!</definedName>
    <definedName name="Ofwat___Residential_retail_costs__opex_plus_depn__exc_3rd_party_services____unmeasured___Water_only___nominal">#REF!</definedName>
    <definedName name="Ofwat___Residential_retail_revenue_adjustment_active___real">#REF!</definedName>
    <definedName name="Ofwat___Retail___Corporation_tax_creditor_b_f___nominal">#REF!</definedName>
    <definedName name="Ofwat___Retail___Retail_creditor_months__Payment_terms___Business_retail_pays_wholesaler_in_arrears__advance_">#REF!</definedName>
    <definedName name="Ofwat___Retail___Retail_creditor_months__Payment_terms___Residential_retail_pays_wholesaler_in_arrears__advance_">#REF!</definedName>
    <definedName name="Ofwat___Retirement_benefit_asset____liability__balance___Business___nominal">#REF!</definedName>
    <definedName name="Ofwat___Retirement_benefit_asset____liability__balance___Residential___nominal">#REF!</definedName>
    <definedName name="Ofwat___RPI_CPIH_wedge_for_RPI_ILD_indexation_rate">#REF!</definedName>
    <definedName name="Ofwat___Run_off_rate_for_Post_2025_RCV.ADDN1">#REF!</definedName>
    <definedName name="Ofwat___Run_off_rate_for_Post_2025_RCV.ADDN2">#REF!</definedName>
    <definedName name="Ofwat___Run_off_rate_for_Post_2025_RCV.BR">#REF!</definedName>
    <definedName name="Ofwat___Run_off_rate_for_Post_2025_RCV.WN">#REF!</definedName>
    <definedName name="Ofwat___Run_off_rate_for_Post_2025_RCV.WR">#REF!</definedName>
    <definedName name="Ofwat___Run_off_rate_for_Post_2025_RCV.WWN">#REF!</definedName>
    <definedName name="Ofwat___Statutory_Corporation_tax_rate">#REF!</definedName>
    <definedName name="Ofwat___Tariff_Band___Forecast_allocated_wholesale_charge___nominal.1">#REF!</definedName>
    <definedName name="Ofwat___Tariff_Band___Forecast_allocated_wholesale_charge___nominal.2">#REF!</definedName>
    <definedName name="Ofwat___Tariff_Band___Forecast_allocated_wholesale_charge___nominal.3">#REF!</definedName>
    <definedName name="Ofwat___tariff_band___net_margin_percentage.1">#REF!</definedName>
    <definedName name="Ofwat___tariff_band___net_margin_percentage.2">#REF!</definedName>
    <definedName name="Ofwat___tariff_band___net_margin_percentage.3">#REF!</definedName>
    <definedName name="Ofwat___Tariff_Band___Number_of_customers___Tariff_Band.1">#REF!</definedName>
    <definedName name="Ofwat___Tariff_Band___Number_of_customers___Tariff_Band.2">#REF!</definedName>
    <definedName name="Ofwat___Tariff_Band___Number_of_customers___Tariff_Band.3">#REF!</definedName>
    <definedName name="Ofwat___tax_cashflow_initial_balance.ADDN1">#REF!</definedName>
    <definedName name="Ofwat___tax_cashflow_initial_balance.ADDN2">#REF!</definedName>
    <definedName name="Ofwat___tax_cashflow_initial_balance.BR">#REF!</definedName>
    <definedName name="Ofwat___tax_cashflow_initial_balance.WN">#REF!</definedName>
    <definedName name="Ofwat___tax_cashflow_initial_balance.WR">#REF!</definedName>
    <definedName name="Ofwat___tax_cashflow_initial_balance.WWN">#REF!</definedName>
    <definedName name="Ofwat___Tax_loss_allowance___nominal">#REF!</definedName>
    <definedName name="Ofwat___Tonnes_of_dry_solid___BR">#REF!</definedName>
    <definedName name="Ofwat___Total_Additional_control_customers_WN">#REF!</definedName>
    <definedName name="Ofwat___Total_Additional_control_customers_WR">#REF!</definedName>
    <definedName name="Ofwat___Total_direct_procurement_from_customers___infrastructure_cost_1___real.ADDN1">#REF!</definedName>
    <definedName name="Ofwat___Total_direct_procurement_from_customers___infrastructure_cost_1___real.ADDN2">#REF!</definedName>
    <definedName name="Ofwat___Total_direct_procurement_from_customers___infrastructure_cost_1___real.BR">#REF!</definedName>
    <definedName name="Ofwat___Total_direct_procurement_from_customers___infrastructure_cost_1___real.WN">#REF!</definedName>
    <definedName name="Ofwat___Total_direct_procurement_from_customers___infrastructure_cost_1___real.WR">#REF!</definedName>
    <definedName name="Ofwat___Total_direct_procurement_from_customers___infrastructure_cost_1___real.WWN">#REF!</definedName>
    <definedName name="Ofwat___Total_direct_procurement_from_customers___infrastructure_cost_2___real.ADDN1">#REF!</definedName>
    <definedName name="Ofwat___Total_direct_procurement_from_customers___infrastructure_cost_2___real.ADDN2">#REF!</definedName>
    <definedName name="Ofwat___Total_direct_procurement_from_customers___infrastructure_cost_2___real.BR">#REF!</definedName>
    <definedName name="Ofwat___Total_direct_procurement_from_customers___infrastructure_cost_2___real.WN">#REF!</definedName>
    <definedName name="Ofwat___Total_direct_procurement_from_customers___infrastructure_cost_2___real.WR">#REF!</definedName>
    <definedName name="Ofwat___Total_direct_procurement_from_customers___infrastructure_cost_2___real.WWN">#REF!</definedName>
    <definedName name="Ofwat___Total_direct_procurement_from_customers___infrastructure_cost_3___real.ADDN1">#REF!</definedName>
    <definedName name="Ofwat___Total_direct_procurement_from_customers___infrastructure_cost_3___real.ADDN2">#REF!</definedName>
    <definedName name="Ofwat___Total_direct_procurement_from_customers___infrastructure_cost_3___real.BR">#REF!</definedName>
    <definedName name="Ofwat___Total_direct_procurement_from_customers___infrastructure_cost_3___real.WN">#REF!</definedName>
    <definedName name="Ofwat___Total_direct_procurement_from_customers___infrastructure_cost_3___real.WR">#REF!</definedName>
    <definedName name="Ofwat___Total_direct_procurement_from_customers___infrastructure_cost_3___real.WWN">#REF!</definedName>
    <definedName name="Ofwat___Total_direct_procurement_from_customers___infrastructure_cost_4___real.ADDN1">#REF!</definedName>
    <definedName name="Ofwat___Total_direct_procurement_from_customers___infrastructure_cost_4___real.ADDN2">#REF!</definedName>
    <definedName name="Ofwat___Total_direct_procurement_from_customers___infrastructure_cost_4___real.BR">#REF!</definedName>
    <definedName name="Ofwat___Total_direct_procurement_from_customers___infrastructure_cost_4___real.WN">#REF!</definedName>
    <definedName name="Ofwat___Total_direct_procurement_from_customers___infrastructure_cost_4___real.WR">#REF!</definedName>
    <definedName name="Ofwat___Total_direct_procurement_from_customers___infrastructure_cost_4___real.WWN">#REF!</definedName>
    <definedName name="Ofwat___Total_direct_procurement_from_customers___infrastructure_cost_5___real.ADDN1">#REF!</definedName>
    <definedName name="Ofwat___Total_direct_procurement_from_customers___infrastructure_cost_5___real.ADDN2">#REF!</definedName>
    <definedName name="Ofwat___Total_direct_procurement_from_customers___infrastructure_cost_5___real.BR">#REF!</definedName>
    <definedName name="Ofwat___Total_direct_procurement_from_customers___infrastructure_cost_5___real.WN">#REF!</definedName>
    <definedName name="Ofwat___Total_direct_procurement_from_customers___infrastructure_cost_5___real.WR">#REF!</definedName>
    <definedName name="Ofwat___Total_direct_procurement_from_customers___infrastructure_cost_5___real.WWN">#REF!</definedName>
    <definedName name="Ofwat___Total_direct_procurement_from_customers___infrastructure_cost_6___real.ADDN1">#REF!</definedName>
    <definedName name="Ofwat___Total_direct_procurement_from_customers___infrastructure_cost_6___real.ADDN2">#REF!</definedName>
    <definedName name="Ofwat___Total_direct_procurement_from_customers___infrastructure_cost_6___real.BR">#REF!</definedName>
    <definedName name="Ofwat___Total_direct_procurement_from_customers___infrastructure_cost_6___real.WN">#REF!</definedName>
    <definedName name="Ofwat___Total_direct_procurement_from_customers___infrastructure_cost_6___real.WR">#REF!</definedName>
    <definedName name="Ofwat___Total_direct_procurement_from_customers___infrastructure_cost_6___real.WWN">#REF!</definedName>
    <definedName name="Ofwat___Total_gross_operational_expenditure_including_cost_sharing___real.ADDN1">#REF!</definedName>
    <definedName name="Ofwat___Total_gross_operational_expenditure_including_cost_sharing___real.ADDN2">#REF!</definedName>
    <definedName name="Ofwat___Total_gross_operational_expenditure_including_cost_sharing___real.BR">#REF!</definedName>
    <definedName name="Ofwat___Total_gross_operational_expenditure_including_cost_sharing___real.WN">#REF!</definedName>
    <definedName name="Ofwat___Total_gross_operational_expenditure_including_cost_sharing___real.WR">#REF!</definedName>
    <definedName name="Ofwat___Total_gross_operational_expenditure_including_cost_sharing___real.WWN">#REF!</definedName>
    <definedName name="Ofwat___Trade_and_other_payables___Retail_other_payables___nominal">#REF!</definedName>
    <definedName name="Ofwat___Trade_and_other_payables___Retail_trade_payables___nominal">#REF!</definedName>
    <definedName name="Ofwat___Trade_and_other_payables___Wholesale_creditors___residential_retail___nominal">#REF!</definedName>
    <definedName name="Ofwat___Unmeasured_charge___business.ADDN1">#REF!</definedName>
    <definedName name="Ofwat___Unmeasured_charge___business.ADDN2">#REF!</definedName>
    <definedName name="Ofwat___Unmeasured_charge___business.BR">#REF!</definedName>
    <definedName name="Ofwat___Unmeasured_charge___business.WN">#REF!</definedName>
    <definedName name="Ofwat___Unmeasured_charge___business.WR">#REF!</definedName>
    <definedName name="Ofwat___Unmeasured_charge___business.WWN">#REF!</definedName>
    <definedName name="Ofwat___Unmeasured_charge___residential.ADDN1">#REF!</definedName>
    <definedName name="Ofwat___Unmeasured_charge___residential.ADDN2">#REF!</definedName>
    <definedName name="Ofwat___Unmeasured_charge___residential.BR">#REF!</definedName>
    <definedName name="Ofwat___Unmeasured_charge___residential.WN">#REF!</definedName>
    <definedName name="Ofwat___Unmeasured_charge___residential.WR">#REF!</definedName>
    <definedName name="Ofwat___Unmeasured_charge___residential.WWN">#REF!</definedName>
    <definedName name="Ofwat___Water_efficiency_funding___real.ADDN1">#REF!</definedName>
    <definedName name="Ofwat___Water_efficiency_funding___real.ADDN2">#REF!</definedName>
    <definedName name="Ofwat___Water_efficiency_funding___real.BR">#REF!</definedName>
    <definedName name="Ofwat___Water_efficiency_funding___real.WN">#REF!</definedName>
    <definedName name="Ofwat___Water_efficiency_funding___real.WR">#REF!</definedName>
    <definedName name="Ofwat___Water_efficiency_funding___real.WWN">#REF!</definedName>
    <definedName name="Ofwat___Wholesale___Trade_creditor_days___control.ADDN1">#REF!</definedName>
    <definedName name="Ofwat___Wholesale___Trade_creditor_days___control.ADDN2">#REF!</definedName>
    <definedName name="Ofwat___Wholesale___Trade_creditor_days___control.BR">#REF!</definedName>
    <definedName name="Ofwat___Wholesale___Trade_creditor_days___control.WN">#REF!</definedName>
    <definedName name="Ofwat___Wholesale___Trade_creditor_days___control.WR">#REF!</definedName>
    <definedName name="Ofwat___Wholesale___Trade_creditor_days___control.WWN">#REF!</definedName>
    <definedName name="Ofwat___Wholesale_and_retail_line_item_split___actual_company_structure___Retained_profits___residential_retail___nominal">#REF!</definedName>
    <definedName name="Ofwat___Wholesale_and_retail_line_item_split___Capex_creditor___business_retail___nominal">#REF!</definedName>
    <definedName name="Ofwat___Wholesale_and_retail_line_item_split___capex_creditors___residential_retail___nominal">#REF!</definedName>
    <definedName name="Ofwat___Wholesale_DB_pension_cash_excess_over_charge___control___real.ADDN1">#REF!</definedName>
    <definedName name="Ofwat___Wholesale_DB_pension_cash_excess_over_charge___control___real.ADDN2">#REF!</definedName>
    <definedName name="Ofwat___Wholesale_DB_pension_cash_excess_over_charge___control___real.BR">#REF!</definedName>
    <definedName name="Ofwat___Wholesale_DB_pension_cash_excess_over_charge___control___real.WN">#REF!</definedName>
    <definedName name="Ofwat___Wholesale_DB_pension_cash_excess_over_charge___control___real.WR">#REF!</definedName>
    <definedName name="Ofwat___Wholesale_DB_pension_cash_excess_over_charge___control___real.WWN">#REF!</definedName>
    <definedName name="Ofwat___Wholesale_fixed_asset_life__post_override____control.ADDN1">#REF!</definedName>
    <definedName name="Ofwat___Wholesale_fixed_asset_life__post_override____control.ADDN2">#REF!</definedName>
    <definedName name="Ofwat___Wholesale_fixed_asset_life__post_override____control.BR">#REF!</definedName>
    <definedName name="Ofwat___Wholesale_fixed_asset_life__post_override____control.WN">#REF!</definedName>
    <definedName name="Ofwat___Wholesale_fixed_asset_life__post_override____control.WR">#REF!</definedName>
    <definedName name="Ofwat___Wholesale_fixed_asset_life__post_override____control.WWN">#REF!</definedName>
    <definedName name="Ofwat___Wholesale_WACC___notional___Cost_of_debt___nominal.ADDN1">#REF!</definedName>
    <definedName name="Ofwat___Wholesale_WACC___notional___Cost_of_debt___nominal.ADDN2">#REF!</definedName>
    <definedName name="Ofwat___Wholesale_WACC___notional___Cost_of_debt___nominal.BR">#REF!</definedName>
    <definedName name="Ofwat___Wholesale_WACC___notional___Cost_of_debt___nominal.WN">#REF!</definedName>
    <definedName name="Ofwat___Wholesale_WACC___notional___Cost_of_debt___nominal.WR">#REF!</definedName>
    <definedName name="Ofwat___Wholesale_WACC___notional___Cost_of_debt___nominal.WWN">#REF!</definedName>
    <definedName name="Ofwat___Wholesale_WACC___notional___Equity___nominal.ADDN1">#REF!</definedName>
    <definedName name="Ofwat___Wholesale_WACC___notional___Equity___nominal.ADDN2">#REF!</definedName>
    <definedName name="Ofwat___Wholesale_WACC___notional___Equity___nominal.BR">#REF!</definedName>
    <definedName name="Ofwat___Wholesale_WACC___notional___Equity___nominal.WN">#REF!</definedName>
    <definedName name="Ofwat___Wholesale_WACC___notional___Equity___nominal.WR">#REF!</definedName>
    <definedName name="Ofwat___Wholesale_WACC___notional___Equity___nominal.WWN">#REF!</definedName>
    <definedName name="Ofwat___Wholesale_WACC___notional___Gearing___nominal.ADDN1">#REF!</definedName>
    <definedName name="Ofwat___Wholesale_WACC___notional___Gearing___nominal.ADDN2">#REF!</definedName>
    <definedName name="Ofwat___Wholesale_WACC___notional___Gearing___nominal.BR">#REF!</definedName>
    <definedName name="Ofwat___Wholesale_WACC___notional___Gearing___nominal.WN">#REF!</definedName>
    <definedName name="Ofwat___Wholesale_WACC___notional___Gearing___nominal.WR">#REF!</definedName>
    <definedName name="Ofwat___Wholesale_WACC___notional___Gearing___nominal.WWN">#REF!</definedName>
    <definedName name="Ofwat___Year_on_year___change___CPI_H___Financial_year_average_indices_year_on_year__">#REF!</definedName>
    <definedName name="Ofwat_grades">#REF!</definedName>
    <definedName name="OISIII" localSheetId="4" hidden="1">#REF!</definedName>
    <definedName name="OISIII" hidden="1">#REF!</definedName>
    <definedName name="old">#REF!</definedName>
    <definedName name="oldsub">#REF!</definedName>
    <definedName name="ooo">#REF!</definedName>
    <definedName name="Opening_called_up_share_capital___Appointee___nominal">#REF!</definedName>
    <definedName name="Opening_change_in_net_debt_balance___nominal.ADDN1">#REF!</definedName>
    <definedName name="Opening_change_in_net_debt_balance___nominal.ADDN2">#REF!</definedName>
    <definedName name="Opening_change_in_net_debt_balance___nominal.BR">#REF!</definedName>
    <definedName name="Opening_change_in_net_debt_balance___nominal.WN">#REF!</definedName>
    <definedName name="Opening_change_in_net_debt_balance___nominal.WR">#REF!</definedName>
    <definedName name="Opening_change_in_net_debt_balance___nominal.WWN">#REF!</definedName>
    <definedName name="Opening_Debtor_balance___Business___nominal">#REF!</definedName>
    <definedName name="Opening_net_debt___nominal.ADDN1">#REF!</definedName>
    <definedName name="Opening_net_debt___nominal.ADDN2">#REF!</definedName>
    <definedName name="Opening_net_debt___nominal.BR">#REF!</definedName>
    <definedName name="Opening_net_debt___nominal.WN">#REF!</definedName>
    <definedName name="Opening_net_debt___nominal.WR">#REF!</definedName>
    <definedName name="Opening_net_debt___nominal.WWN">#REF!</definedName>
    <definedName name="Opening_Reg_Equity___nominal">#REF!</definedName>
    <definedName name="Opening_Tax_loss_balance___wholesale___nominal">#REF!</definedName>
    <definedName name="Opening_Wholesale_creditor_balance___Residential___nominal">#REF!</definedName>
    <definedName name="Operating_cash_flow___Business___nominal">#REF!</definedName>
    <definedName name="Operating_cash_flow___Residential___nominal">#REF!</definedName>
    <definedName name="Operating_costs_associated_with_equity_issuance___nominal.ADDN1">#REF!</definedName>
    <definedName name="Operating_costs_associated_with_equity_issuance___nominal.ADDN2">#REF!</definedName>
    <definedName name="Operating_costs_associated_with_equity_issuance___nominal.BR">#REF!</definedName>
    <definedName name="Operating_costs_associated_with_equity_issuance___nominal.WN">#REF!</definedName>
    <definedName name="Operating_costs_associated_with_equity_issuance___nominal.WR">#REF!</definedName>
    <definedName name="Operating_costs_associated_with_equity_issuance___nominal.WWN">#REF!</definedName>
    <definedName name="Operating_costs_associated_with_PDR_allowance___nominal.ADDN1">#REF!</definedName>
    <definedName name="Operating_costs_associated_with_PDR_allowance___nominal.ADDN2">#REF!</definedName>
    <definedName name="Operating_costs_associated_with_PDR_allowance___nominal.BR">#REF!</definedName>
    <definedName name="Operating_costs_associated_with_PDR_allowance___nominal.WN">#REF!</definedName>
    <definedName name="Operating_costs_associated_with_PDR_allowance___nominal.WR">#REF!</definedName>
    <definedName name="Operating_costs_associated_with_PDR_allowance___nominal.WWN">#REF!</definedName>
    <definedName name="Operating_costs_associated_with_PDR_allowance___wholesale___nominal">#REF!</definedName>
    <definedName name="Operating_income___Appointee___nominal">#REF!</definedName>
    <definedName name="Operating_income___nominal.ADDN1">#REF!</definedName>
    <definedName name="Operating_income___nominal.ADDN2">#REF!</definedName>
    <definedName name="Operating_income___nominal.BR">#REF!</definedName>
    <definedName name="Operating_income___nominal.WN">#REF!</definedName>
    <definedName name="Operating_income___nominal.WR">#REF!</definedName>
    <definedName name="Operating_income___nominal.WWN">#REF!</definedName>
    <definedName name="Operating_Income___real.ADDN1">#REF!</definedName>
    <definedName name="Operating_Income___real.ADDN2">#REF!</definedName>
    <definedName name="Operating_Income___real.BR">#REF!</definedName>
    <definedName name="Operating_Income___real.WN">#REF!</definedName>
    <definedName name="Operating_Income___real.WR">#REF!</definedName>
    <definedName name="Operating_Income___real.WWN">#REF!</definedName>
    <definedName name="Operating_Income___real___ADDN1">#REF!</definedName>
    <definedName name="Operating_Income___real___ADDN2">#REF!</definedName>
    <definedName name="Operating_Income___real___BR">#REF!</definedName>
    <definedName name="Operating_Income___real___WN">#REF!</definedName>
    <definedName name="Operating_Income___real___WR">#REF!</definedName>
    <definedName name="Operating_Income___real___WWN">#REF!</definedName>
    <definedName name="Operating_income___Wholesale___nominal">#REF!</definedName>
    <definedName name="Operating_profit___Appointee___nominal">#REF!</definedName>
    <definedName name="Opex___Appointee___nominal">#REF!</definedName>
    <definedName name="Opex___Appointee___nominal.NEG">#REF!</definedName>
    <definedName name="Opex_grants_and_contributions___nominal.ADDN1">#REF!</definedName>
    <definedName name="Opex_grants_and_contributions___nominal.ADDN2">#REF!</definedName>
    <definedName name="Opex_grants_and_contributions___nominal.BR">#REF!</definedName>
    <definedName name="Opex_grants_and_contributions___nominal.WN">#REF!</definedName>
    <definedName name="Opex_grants_and_contributions___nominal.WR">#REF!</definedName>
    <definedName name="Opex_grants_and_contributions___nominal.WWN">#REF!</definedName>
    <definedName name="Opex_grants_and_contributions___real.ADDN1">#REF!</definedName>
    <definedName name="Opex_grants_and_contributions___real.ADDN2">#REF!</definedName>
    <definedName name="Opex_grants_and_contributions___real.BR">#REF!</definedName>
    <definedName name="Opex_grants_and_contributions___real.WN">#REF!</definedName>
    <definedName name="Opex_grants_and_contributions___real.WR">#REF!</definedName>
    <definedName name="Opex_grants_and_contributions___real.WWN">#REF!</definedName>
    <definedName name="OPEXACT">#REF!</definedName>
    <definedName name="OPEXCALC">#REF!</definedName>
    <definedName name="OPEXCALC2">#REF!</definedName>
    <definedName name="OpexInputs">"Input!$T$2:$AF$2"</definedName>
    <definedName name="OPEXWD">#REF!</definedName>
    <definedName name="opt_actuals">#REF!</definedName>
    <definedName name="opt_actuals_percentage">#REF!</definedName>
    <definedName name="opt_baseline_bid_threshold">#REF!</definedName>
    <definedName name="opt_baseline_cap">#REF!</definedName>
    <definedName name="opt_bids">#REF!</definedName>
    <definedName name="opt_bids_percentage">#REF!</definedName>
    <definedName name="opt_gearing">#REF!</definedName>
    <definedName name="opt_tax">#REF!</definedName>
    <definedName name="opt_wacc">#REF!</definedName>
    <definedName name="Ordinary_dividend_declared___control___nominal.ADDN1">#REF!</definedName>
    <definedName name="Ordinary_dividend_declared___control___nominal.ADDN1.NEG">#REF!</definedName>
    <definedName name="Ordinary_dividend_declared___control___nominal.ADDN2">#REF!</definedName>
    <definedName name="Ordinary_dividend_declared___control___nominal.ADDN2.NEG">#REF!</definedName>
    <definedName name="Ordinary_dividend_declared___control___nominal.BR">#REF!</definedName>
    <definedName name="Ordinary_dividend_declared___control___nominal.BR.NEG">#REF!</definedName>
    <definedName name="Ordinary_dividend_declared___control___nominal.WN">#REF!</definedName>
    <definedName name="Ordinary_dividend_declared___control___nominal.WN.NEG">#REF!</definedName>
    <definedName name="Ordinary_dividend_declared___control___nominal.WR">#REF!</definedName>
    <definedName name="Ordinary_dividend_declared___control___nominal.WR.NEG">#REF!</definedName>
    <definedName name="Ordinary_dividend_declared___control___nominal.WWN">#REF!</definedName>
    <definedName name="Ordinary_dividend_declared___control___nominal.WWN.NEG">#REF!</definedName>
    <definedName name="Ordinary_dividend_paid___control___nominal.ADDN1">#REF!</definedName>
    <definedName name="Ordinary_dividend_paid___control___nominal.ADDN2">#REF!</definedName>
    <definedName name="Ordinary_dividend_paid___control___nominal.BR">#REF!</definedName>
    <definedName name="Ordinary_dividend_paid___control___nominal.WN">#REF!</definedName>
    <definedName name="Ordinary_dividend_paid___control___nominal.WR">#REF!</definedName>
    <definedName name="Ordinary_dividend_paid___control___nominal.WWN">#REF!</definedName>
    <definedName name="Other_adjustments_to_taxable_profits___wholesale___nominal">#REF!</definedName>
    <definedName name="Other_creditors_balance___control___nominal.ADDN1">#REF!</definedName>
    <definedName name="Other_creditors_balance___control___nominal.ADDN1.BEG">#REF!</definedName>
    <definedName name="Other_creditors_balance___control___nominal.ADDN2">#REF!</definedName>
    <definedName name="Other_creditors_balance___control___nominal.ADDN2.BEG">#REF!</definedName>
    <definedName name="Other_creditors_balance___control___nominal.BR">#REF!</definedName>
    <definedName name="Other_creditors_balance___control___nominal.BR.BEG">#REF!</definedName>
    <definedName name="Other_creditors_balance___control___nominal.WN">#REF!</definedName>
    <definedName name="Other_creditors_balance___control___nominal.WN.BEG">#REF!</definedName>
    <definedName name="Other_creditors_balance___control___nominal.WR">#REF!</definedName>
    <definedName name="Other_creditors_balance___control___nominal.WR.BEG">#REF!</definedName>
    <definedName name="Other_creditors_balance___control___nominal.WWN">#REF!</definedName>
    <definedName name="Other_creditors_balance___control___nominal.WWN.BEG">#REF!</definedName>
    <definedName name="Other_debtors_balance___control___nominal.ADDN1">#REF!</definedName>
    <definedName name="Other_debtors_balance___control___nominal.ADDN1.BEG">#REF!</definedName>
    <definedName name="Other_debtors_balance___control___nominal.ADDN2">#REF!</definedName>
    <definedName name="Other_debtors_balance___control___nominal.ADDN2.BEG">#REF!</definedName>
    <definedName name="Other_debtors_balance___control___nominal.BR">#REF!</definedName>
    <definedName name="Other_debtors_balance___control___nominal.BR.BEG">#REF!</definedName>
    <definedName name="Other_debtors_balance___control___nominal.WN">#REF!</definedName>
    <definedName name="Other_debtors_balance___control___nominal.WN.BEG">#REF!</definedName>
    <definedName name="Other_debtors_balance___control___nominal.WR">#REF!</definedName>
    <definedName name="Other_debtors_balance___control___nominal.WR.BEG">#REF!</definedName>
    <definedName name="Other_debtors_balance___control___nominal.WWN">#REF!</definedName>
    <definedName name="Other_debtors_balance___control___nominal.WWN.BEG">#REF!</definedName>
    <definedName name="Other_Income__incl._3rd_party_income____Appointee___nominal">#REF!</definedName>
    <definedName name="Other_income__incl._3rd_party_income____Wholesale___nominal">#REF!</definedName>
    <definedName name="Other_liabilities_balance___control___nominal.ADDN1">#REF!</definedName>
    <definedName name="Other_liabilities_balance___control___nominal.ADDN1.BEG">#REF!</definedName>
    <definedName name="Other_liabilities_balance___control___nominal.ADDN2">#REF!</definedName>
    <definedName name="Other_liabilities_balance___control___nominal.ADDN2.BEG">#REF!</definedName>
    <definedName name="Other_liabilities_balance___control___nominal.BR">#REF!</definedName>
    <definedName name="Other_liabilities_balance___control___nominal.BR.BEG">#REF!</definedName>
    <definedName name="Other_liabilities_balance___control___nominal.WN">#REF!</definedName>
    <definedName name="Other_liabilities_balance___control___nominal.WN.BEG">#REF!</definedName>
    <definedName name="Other_liabilities_balance___control___nominal.WR">#REF!</definedName>
    <definedName name="Other_liabilities_balance___control___nominal.WR.BEG">#REF!</definedName>
    <definedName name="Other_liabilities_balance___control___nominal.WWN">#REF!</definedName>
    <definedName name="Other_liabilities_balance___control___nominal.WWN.BEG">#REF!</definedName>
    <definedName name="Other_liabilities_balance___Wholesale___nominal">#REF!</definedName>
    <definedName name="Other_liability_movement___Appointee___nominal">#REF!</definedName>
    <definedName name="Other_price_control_income___real___ADDN1">#REF!</definedName>
    <definedName name="Other_price_control_income___real___ADDN2">#REF!</definedName>
    <definedName name="Other_price_control_income___real___BR">#REF!</definedName>
    <definedName name="Other_price_control_income___real___WN">#REF!</definedName>
    <definedName name="Other_price_control_income___real___WR">#REF!</definedName>
    <definedName name="Other_price_control_income___real___WWN">#REF!</definedName>
    <definedName name="Other_taxable_income_items_for_taxable_profit____loss____control___nominal.ADDN1">#REF!</definedName>
    <definedName name="Other_taxable_income_items_for_taxable_profit____loss____control___nominal.ADDN2">#REF!</definedName>
    <definedName name="Other_taxable_income_items_for_taxable_profit____loss____control___nominal.BR">#REF!</definedName>
    <definedName name="Other_taxable_income_items_for_taxable_profit____loss____control___nominal.WN">#REF!</definedName>
    <definedName name="Other_taxable_income_items_for_taxable_profit____loss____control___nominal.WR">#REF!</definedName>
    <definedName name="Other_taxable_income_items_for_taxable_profit____loss____control___nominal.WWN">#REF!</definedName>
    <definedName name="Other_taxable_income_items_for_taxable_profit____loss____nominal">#REF!</definedName>
    <definedName name="Other_taxable_income_items_for_taxable_profit____loss____post_financeability___control___nominal.ADDN1">#REF!</definedName>
    <definedName name="Other_taxable_income_items_for_taxable_profit____loss____post_financeability___control___nominal.ADDN2">#REF!</definedName>
    <definedName name="Other_taxable_income_items_for_taxable_profit____loss____post_financeability___control___nominal.BR">#REF!</definedName>
    <definedName name="Other_taxable_income_items_for_taxable_profit____loss____post_financeability___control___nominal.WN">#REF!</definedName>
    <definedName name="Other_taxable_income_items_for_taxable_profit____loss____post_financeability___control___nominal.WR">#REF!</definedName>
    <definedName name="Other_taxable_income_items_for_taxable_profit____loss____post_financeability___control___nominal.WWN">#REF!</definedName>
    <definedName name="Other_taxable_income_items_for_taxable_profit____loss____post_financeability___nominal">#REF!</definedName>
    <definedName name="Others_liabilities_balance___Appointee___nominal">#REF!</definedName>
    <definedName name="Output_Advanced_Digestion_DG">#REF!</definedName>
    <definedName name="Output_Compost_DG">#REF!</definedName>
    <definedName name="Output_Digestion_DG">#REF!</definedName>
    <definedName name="Output_Digestlandfill_DG">#REF!</definedName>
    <definedName name="Output_Incin_DG">#REF!</definedName>
    <definedName name="Output_limedlandfill_DG">#REF!</definedName>
    <definedName name="Output_Rawlandfill_DG">#REF!</definedName>
    <definedName name="Output_Rivers_CO2eq">#REF!</definedName>
    <definedName name="Output_Total_Land_Downstream_DG">#REF!</definedName>
    <definedName name="Outputs">#REF!</definedName>
    <definedName name="Override_____of_dividends_issued_as_scrip_shares">#REF!</definedName>
    <definedName name="Override_____of_ILD">#REF!</definedName>
    <definedName name="Override_____of_ordinary_dividends_paid_as_interim_dividend">#REF!</definedName>
    <definedName name="Override___2020_25_RCV_opening_balance___real.ADDN1">#REF!</definedName>
    <definedName name="Override___2020_25_RCV_opening_balance___real.ADDN2">#REF!</definedName>
    <definedName name="Override___2020_25_RCV_opening_balance___real.BR">#REF!</definedName>
    <definedName name="Override___2020_25_RCV_opening_balance___real.WN">#REF!</definedName>
    <definedName name="Override___2020_25_RCV_opening_balance___real.WR">#REF!</definedName>
    <definedName name="Override___2020_25_RCV_opening_balance___real.WWN">#REF!</definedName>
    <definedName name="Override___accounting_charge_included_in_regulatory_accounts_for_Defined_Contribution_schemes___charge_for_DC_schemes___control___real.ADDN1">#REF!</definedName>
    <definedName name="Override___accounting_charge_included_in_regulatory_accounts_for_Defined_Contribution_schemes___charge_for_DC_schemes___control___real.ADDN2">#REF!</definedName>
    <definedName name="Override___accounting_charge_included_in_regulatory_accounts_for_Defined_Contribution_schemes___charge_for_DC_schemes___control___real.BR">#REF!</definedName>
    <definedName name="Override___accounting_charge_included_in_regulatory_accounts_for_Defined_Contribution_schemes___charge_for_DC_schemes___control___real.WN">#REF!</definedName>
    <definedName name="Override___accounting_charge_included_in_regulatory_accounts_for_Defined_Contribution_schemes___charge_for_DC_schemes___control___real.WR">#REF!</definedName>
    <definedName name="Override___accounting_charge_included_in_regulatory_accounts_for_Defined_Contribution_schemes___charge_for_DC_schemes___control___real.WWN">#REF!</definedName>
    <definedName name="Override___actual_opening_fixed_rate_debt___nominal.ADDN1">#REF!</definedName>
    <definedName name="Override___actual_opening_fixed_rate_debt___nominal.ADDN2">#REF!</definedName>
    <definedName name="Override___actual_opening_fixed_rate_debt___nominal.BR">#REF!</definedName>
    <definedName name="Override___actual_opening_fixed_rate_debt___nominal.WN">#REF!</definedName>
    <definedName name="Override___actual_opening_fixed_rate_debt___nominal.WR">#REF!</definedName>
    <definedName name="Override___actual_opening_fixed_rate_debt___nominal.WWN">#REF!</definedName>
    <definedName name="Override___actual_opening_Floating_rate_debt___nominal.ADDN1">#REF!</definedName>
    <definedName name="Override___actual_opening_Floating_rate_debt___nominal.ADDN2">#REF!</definedName>
    <definedName name="Override___actual_opening_Floating_rate_debt___nominal.BR">#REF!</definedName>
    <definedName name="Override___actual_opening_Floating_rate_debt___nominal.WN">#REF!</definedName>
    <definedName name="Override___actual_opening_Floating_rate_debt___nominal.WR">#REF!</definedName>
    <definedName name="Override___actual_opening_Floating_rate_debt___nominal.WWN">#REF!</definedName>
    <definedName name="Override___actual_opening_index_linked_debt___nominal.ADDN1">#REF!</definedName>
    <definedName name="Override___actual_opening_index_linked_debt___nominal.ADDN2">#REF!</definedName>
    <definedName name="Override___actual_opening_index_linked_debt___nominal.BR">#REF!</definedName>
    <definedName name="Override___actual_opening_index_linked_debt___nominal.WN">#REF!</definedName>
    <definedName name="Override___actual_opening_index_linked_debt___nominal.WR">#REF!</definedName>
    <definedName name="Override___actual_opening_index_linked_debt___nominal.WWN">#REF!</definedName>
    <definedName name="Override___adjustment_to_tax_payment.ADDN1">#REF!</definedName>
    <definedName name="Override___adjustment_to_tax_payment.ADDN2">#REF!</definedName>
    <definedName name="Override___adjustment_to_tax_payment.BR">#REF!</definedName>
    <definedName name="Override___adjustment_to_tax_payment.WN">#REF!</definedName>
    <definedName name="Override___adjustment_to_tax_payment.WR">#REF!</definedName>
    <definedName name="Override___adjustment_to_tax_payment.WWN">#REF!</definedName>
    <definedName name="Override___Adjustment_to_Wholesale_revenue_requirement___real.ADDN1">#REF!</definedName>
    <definedName name="Override___Adjustment_to_Wholesale_revenue_requirement___real.ADDN2">#REF!</definedName>
    <definedName name="Override___Adjustment_to_Wholesale_revenue_requirement___real.BR">#REF!</definedName>
    <definedName name="Override___Adjustment_to_Wholesale_revenue_requirement___real.WN">#REF!</definedName>
    <definedName name="Override___Adjustment_to_Wholesale_revenue_requirement___real.WR">#REF!</definedName>
    <definedName name="Override___Adjustment_to_Wholesale_revenue_requirement___real.WWN">#REF!</definedName>
    <definedName name="Override___allowable_depreciation_on_capitalised_revenue___control.ADDN1">#REF!</definedName>
    <definedName name="Override___allowable_depreciation_on_capitalised_revenue___control.ADDN2">#REF!</definedName>
    <definedName name="Override___allowable_depreciation_on_capitalised_revenue___control.BR">#REF!</definedName>
    <definedName name="Override___allowable_depreciation_on_capitalised_revenue___control.WN">#REF!</definedName>
    <definedName name="Override___allowable_depreciation_on_capitalised_revenue___control.WR">#REF!</definedName>
    <definedName name="Override___allowable_depreciation_on_capitalised_revenue___control.WWN">#REF!</definedName>
    <definedName name="Override___Alternative_revenue_value___real.ADDN1">#REF!</definedName>
    <definedName name="Override___Alternative_revenue_value___real.ADDN2">#REF!</definedName>
    <definedName name="Override___Alternative_revenue_value___real.BR">#REF!</definedName>
    <definedName name="Override___Alternative_revenue_value___real.WN">#REF!</definedName>
    <definedName name="Override___Alternative_revenue_value___real.WR">#REF!</definedName>
    <definedName name="Override___Alternative_revenue_value___real.WWN">#REF!</definedName>
    <definedName name="Override___Base_revenue_for_2024_25___real.ADDN1">#REF!</definedName>
    <definedName name="Override___Base_revenue_for_2024_25___real.ADDN2">#REF!</definedName>
    <definedName name="Override___Base_revenue_for_2024_25___real.BR">#REF!</definedName>
    <definedName name="Override___Base_revenue_for_2024_25___real.WN">#REF!</definedName>
    <definedName name="Override___Base_revenue_for_2024_25___real.WR">#REF!</definedName>
    <definedName name="Override___Base_revenue_for_2024_25___real.WWN">#REF!</definedName>
    <definedName name="Override___blended_interest_rate_on_change_in_borrowings">#REF!</definedName>
    <definedName name="Override___Business__retail_total_allowed_depreciation___real">#REF!</definedName>
    <definedName name="Override___Business_Advance_Receipts_Weighting___Unmeasured">#REF!</definedName>
    <definedName name="Override___Business_Measured_income_accrual_Opening_balance___nominal">#REF!</definedName>
    <definedName name="Override___Business_measured_income_proportion_of_total_Business_income">#REF!</definedName>
    <definedName name="Override___Business_retail__Measured_income_accrual_rate">#REF!</definedName>
    <definedName name="Override___Business_retail_advance_receipts_creditor_days_measured">#REF!</definedName>
    <definedName name="Override___Business_retail_advance_receipts_creditor_days_unmeasured">#REF!</definedName>
    <definedName name="Override___Business_retail_average_cost_per_customer_in_Tariff_Band__Welsh_companies____real.1">#REF!</definedName>
    <definedName name="Override___Business_retail_average_cost_per_customer_in_Tariff_Band__Welsh_companies____real.2">#REF!</definedName>
    <definedName name="Override___Business_retail_average_cost_per_customer_in_Tariff_Band__Welsh_companies____real.3">#REF!</definedName>
    <definedName name="Override___Business_retail_margin___Override">#REF!</definedName>
    <definedName name="Override___Business_retail_revenue_adjustment___real">#REF!</definedName>
    <definedName name="Override___Business_retail_revenue_override___nominal">#REF!</definedName>
    <definedName name="Override___business_weighted_average_debtor_days">#REF!</definedName>
    <definedName name="Override___Capex_creditor_days">#REF!</definedName>
    <definedName name="Override___Capital_expenditure_on_assets_principally_used_by_business_retail___real">#REF!</definedName>
    <definedName name="Override___Capital_expenditure_on_assets_principally_used_by_residential_retail___real">#REF!</definedName>
    <definedName name="Override___Capital_expenditure_writing_down_allowance_main_rate_pool">#REF!</definedName>
    <definedName name="Override___Capital_expenditure_writing_down_allowance_main_rate_pool___first_year_rate">#REF!</definedName>
    <definedName name="Override___Capital_expenditure_writing_down_allowance_special_rate_pool">#REF!</definedName>
    <definedName name="Override___Capital_expenditure_writing_down_allowance_special_rate_pool___first_year_rate">#REF!</definedName>
    <definedName name="Override___Capital_expenditure_writing_down_allowance_structures_and_buildings_pool">#REF!</definedName>
    <definedName name="Override___Capital_expenditure_writing_down_allowance_structures_and_buildings_pool___first_year_rate">#REF!</definedName>
    <definedName name="Override___Cash_and_cash_equivalents_actual_initial_balance___control___nominal.ADDN1">#REF!</definedName>
    <definedName name="Override___Cash_and_cash_equivalents_actual_initial_balance___control___nominal.ADDN2">#REF!</definedName>
    <definedName name="Override___Cash_and_cash_equivalents_actual_initial_balance___control___nominal.BR">#REF!</definedName>
    <definedName name="Override___Cash_and_cash_equivalents_actual_initial_balance___control___nominal.WN">#REF!</definedName>
    <definedName name="Override___Cash_and_cash_equivalents_actual_initial_balance___control___nominal.WR">#REF!</definedName>
    <definedName name="Override___Cash_and_cash_equivalents_actual_initial_balance___control___nominal.WWN">#REF!</definedName>
    <definedName name="Override___cash_contributions__DB_schemes__ongoing____actual_and_forecast___control___real.ADDN1">#REF!</definedName>
    <definedName name="Override___cash_contributions__DB_schemes__ongoing____actual_and_forecast___control___real.ADDN2">#REF!</definedName>
    <definedName name="Override___cash_contributions__DB_schemes__ongoing____actual_and_forecast___control___real.BR">#REF!</definedName>
    <definedName name="Override___cash_contributions__DB_schemes__ongoing____actual_and_forecast___control___real.WN">#REF!</definedName>
    <definedName name="Override___cash_contributions__DB_schemes__ongoing____actual_and_forecast___control___real.WR">#REF!</definedName>
    <definedName name="Override___cash_contributions__DB_schemes__ongoing____actual_and_forecast___control___real.WWN">#REF!</definedName>
    <definedName name="Override___cash_interest_rate.ADDN1">#REF!</definedName>
    <definedName name="Override___cash_interest_rate.ADDN2">#REF!</definedName>
    <definedName name="Override___cash_interest_rate.BR">#REF!</definedName>
    <definedName name="Override___cash_interest_rate.WN">#REF!</definedName>
    <definedName name="Override___cash_interest_rate.WR">#REF!</definedName>
    <definedName name="Override___cash_interest_rate.WWN">#REF!</definedName>
    <definedName name="Override___Charge_for_DB_schemes___residential_retail___charge_for_DB_schemes___control___real.ADDN1">#REF!</definedName>
    <definedName name="Override___Charge_for_DB_schemes___residential_retail___charge_for_DB_schemes___control___real.ADDN2">#REF!</definedName>
    <definedName name="Override___Charge_for_DB_schemes___residential_retail___charge_for_DB_schemes___control___real.BR">#REF!</definedName>
    <definedName name="Override___Charge_for_DB_schemes___residential_retail___charge_for_DB_schemes___control___real.WN">#REF!</definedName>
    <definedName name="Override___Charge_for_DB_schemes___residential_retail___charge_for_DB_schemes___control___real.WR">#REF!</definedName>
    <definedName name="Override___Charge_for_DB_schemes___residential_retail___charge_for_DB_schemes___control___real.WWN">#REF!</definedName>
    <definedName name="Override___Consumer_price_index__including_housing_costs____Consumer_Price_Index__with_housing__for_April">#REF!</definedName>
    <definedName name="Override___Consumer_price_index__including_housing_costs____Consumer_Price_Index__with_housing__for_August">#REF!</definedName>
    <definedName name="Override___Consumer_price_index__including_housing_costs____Consumer_Price_Index__with_housing__for_December">#REF!</definedName>
    <definedName name="Override___Consumer_price_index__including_housing_costs____Consumer_Price_Index__with_housing__for_February">#REF!</definedName>
    <definedName name="Override___Consumer_price_index__including_housing_costs____Consumer_Price_Index__with_housing__for_January">#REF!</definedName>
    <definedName name="Override___Consumer_price_index__including_housing_costs____Consumer_Price_Index__with_housing__for_July">#REF!</definedName>
    <definedName name="Override___Consumer_price_index__including_housing_costs____Consumer_Price_Index__with_housing__for_June">#REF!</definedName>
    <definedName name="Override___Consumer_price_index__including_housing_costs____Consumer_Price_Index__with_housing__for_March">#REF!</definedName>
    <definedName name="Override___Consumer_price_index__including_housing_costs____Consumer_Price_Index__with_housing__for_May">#REF!</definedName>
    <definedName name="Override___Consumer_price_index__including_housing_costs____Consumer_Price_Index__with_housing__for_November">#REF!</definedName>
    <definedName name="Override___Consumer_price_index__including_housing_costs____Consumer_Price_Index__with_housing__for_November___Constant">#REF!</definedName>
    <definedName name="Override___Consumer_price_index__including_housing_costs____Consumer_Price_Index__with_housing__for_October">#REF!</definedName>
    <definedName name="Override___Consumer_price_index__including_housing_costs____Consumer_Price_Index__with_housing__for_September">#REF!</definedName>
    <definedName name="Override___Cost_to_serve_metered_dual_customers___real">#REF!</definedName>
    <definedName name="Override___Cost_to_serve_metered_sewerage_customers___real">#REF!</definedName>
    <definedName name="Override___Cost_to_serve_metered_water_customers___real">#REF!</definedName>
    <definedName name="Override___Cost_to_serve_per_unmetered_water_customers___real">#REF!</definedName>
    <definedName name="Override___Cost_to_serve_unmetered_dual_customers___real">#REF!</definedName>
    <definedName name="Override___Cost_to_serve_unmetered_sewerage_customers___real">#REF!</definedName>
    <definedName name="Override___CPI_H____2022_23___April">#REF!</definedName>
    <definedName name="Override___CPI_H____2022_23___August">#REF!</definedName>
    <definedName name="Override___CPI_H____2022_23___December">#REF!</definedName>
    <definedName name="Override___CPI_H____2022_23___February">#REF!</definedName>
    <definedName name="Override___CPI_H____2022_23___January">#REF!</definedName>
    <definedName name="Override___CPI_H____2022_23___July">#REF!</definedName>
    <definedName name="Override___CPI_H____2022_23___June">#REF!</definedName>
    <definedName name="Override___CPI_H____2022_23___March">#REF!</definedName>
    <definedName name="Override___CPI_H____2022_23___May">#REF!</definedName>
    <definedName name="Override___CPI_H____2022_23___November">#REF!</definedName>
    <definedName name="Override___CPI_H____2022_23___October">#REF!</definedName>
    <definedName name="Override___CPI_H____2022_23___September">#REF!</definedName>
    <definedName name="Override___Current_tax_liabilities___Appointee_b_f___nominal">#REF!</definedName>
    <definedName name="Override___Debtors_other___nominal">#REF!</definedName>
    <definedName name="Override___Defined_benefit_pension_deficit_recovery_per_IN13_17___real.ADDN1">#REF!</definedName>
    <definedName name="Override___Defined_benefit_pension_deficit_recovery_per_IN13_17___real.ADDN2">#REF!</definedName>
    <definedName name="Override___Defined_benefit_pension_deficit_recovery_per_IN13_17___real.BR">#REF!</definedName>
    <definedName name="Override___Defined_benefit_pension_deficit_recovery_per_IN13_17___real.WN">#REF!</definedName>
    <definedName name="Override___Defined_benefit_pension_deficit_recovery_per_IN13_17___real.WR">#REF!</definedName>
    <definedName name="Override___Defined_benefit_pension_deficit_recovery_per_IN13_17___real.WWN">#REF!</definedName>
    <definedName name="Override___Depreciation_b_f___control___active___nominal.ADDN1">#REF!</definedName>
    <definedName name="Override___Depreciation_b_f___control___active___nominal.ADDN2">#REF!</definedName>
    <definedName name="Override___Depreciation_b_f___control___active___nominal.BR">#REF!</definedName>
    <definedName name="Override___Depreciation_b_f___control___active___nominal.WN">#REF!</definedName>
    <definedName name="Override___Depreciation_b_f___control___active___nominal.WR">#REF!</definedName>
    <definedName name="Override___Depreciation_b_f___control___active___nominal.WWN">#REF!</definedName>
    <definedName name="Override___Disallowable_expenditure___Change_in_general_provisions___control___nominal.ADDN1">#REF!</definedName>
    <definedName name="Override___Disallowable_expenditure___Change_in_general_provisions___control___nominal.ADDN2">#REF!</definedName>
    <definedName name="Override___Disallowable_expenditure___Change_in_general_provisions___control___nominal.BR">#REF!</definedName>
    <definedName name="Override___Disallowable_expenditure___Change_in_general_provisions___control___nominal.WN">#REF!</definedName>
    <definedName name="Override___Disallowable_expenditure___Change_in_general_provisions___control___nominal.WR">#REF!</definedName>
    <definedName name="Override___Disallowable_expenditure___Change_in_general_provisions___control___nominal.WWN">#REF!</definedName>
    <definedName name="Override___Discount_rate_for_reprofiling_allowed_revenue.ADDN1">#REF!</definedName>
    <definedName name="Override___Discount_rate_for_reprofiling_allowed_revenue.ADDN2">#REF!</definedName>
    <definedName name="Override___Discount_rate_for_reprofiling_allowed_revenue.BR">#REF!</definedName>
    <definedName name="Override___Discount_rate_for_reprofiling_allowed_revenue.WN">#REF!</definedName>
    <definedName name="Override___Discount_rate_for_reprofiling_allowed_revenue.WR">#REF!</definedName>
    <definedName name="Override___Discount_rate_for_reprofiling_allowed_revenue.WWN">#REF!</definedName>
    <definedName name="Override___Dividend_creditors_wholesale_retail_split___business_retail___nominal">#REF!</definedName>
    <definedName name="Override___Dividend_creditors_wholesale_retail_split___Dividend_creditors___residential_retail___nominal">#REF!</definedName>
    <definedName name="Override___Expenditure___Total_residential_retail_costs___Residential_measured___Water_and_Wastewater___nominal">#REF!</definedName>
    <definedName name="Override___Expenditure___Total_residential_retail_costs___Residential_unmeasured___Water_and_Wastewater___nominal">#REF!</definedName>
    <definedName name="Override___Finance_lease_depreciation___control___nominal.ADDN1">#REF!</definedName>
    <definedName name="Override___Finance_lease_depreciation___control___nominal.ADDN2">#REF!</definedName>
    <definedName name="Override___Finance_lease_depreciation___control___nominal.BR">#REF!</definedName>
    <definedName name="Override___Finance_lease_depreciation___control___nominal.WN">#REF!</definedName>
    <definedName name="Override___Finance_lease_depreciation___control___nominal.WR">#REF!</definedName>
    <definedName name="Override___Finance_lease_depreciation___control___nominal.WWN">#REF!</definedName>
    <definedName name="Override___Fixed_asset_net_book_value_at_31_March___business_retail___nominal">#REF!</definedName>
    <definedName name="Override___Fixed_asset_net_book_value_at_31_March___residential_retail___nominal">#REF!</definedName>
    <definedName name="Override___Fixed_assets_b_f___control___active___nominal.ADDN1">#REF!</definedName>
    <definedName name="Override___Fixed_assets_b_f___control___active___nominal.ADDN2">#REF!</definedName>
    <definedName name="Override___Fixed_assets_b_f___control___active___nominal.BR">#REF!</definedName>
    <definedName name="Override___Fixed_assets_b_f___control___active___nominal.WN">#REF!</definedName>
    <definedName name="Override___Fixed_assets_b_f___control___active___nominal.WR">#REF!</definedName>
    <definedName name="Override___Fixed_assets_b_f___control___active___nominal.WWN">#REF!</definedName>
    <definedName name="Override___Grants_and_contributions___capital_expenditure___non_price_control___real.ADDN1">#REF!</definedName>
    <definedName name="Override___Grants_and_contributions___capital_expenditure___non_price_control___real.ADDN2">#REF!</definedName>
    <definedName name="Override___Grants_and_contributions___capital_expenditure___non_price_control___real.BR">#REF!</definedName>
    <definedName name="Override___Grants_and_contributions___capital_expenditure___non_price_control___real.WN">#REF!</definedName>
    <definedName name="Override___Grants_and_contributions___capital_expenditure___non_price_control___real.WR">#REF!</definedName>
    <definedName name="Override___Grants_and_contributions___capital_expenditure___non_price_control___real.WWN">#REF!</definedName>
    <definedName name="Override___Grants_and_contributions___operational_expenditure___non_price_control___real.ADDN1">#REF!</definedName>
    <definedName name="Override___Grants_and_contributions___operational_expenditure___non_price_control___real.ADDN2">#REF!</definedName>
    <definedName name="Override___Grants_and_contributions___operational_expenditure___non_price_control___real.BR">#REF!</definedName>
    <definedName name="Override___Grants_and_contributions___operational_expenditure___non_price_control___real.WN">#REF!</definedName>
    <definedName name="Override___Grants_and_contributions___operational_expenditure___non_price_control___real.WR">#REF!</definedName>
    <definedName name="Override___Grants_and_contributions___operational_expenditure___non_price_control___real.WWN">#REF!</definedName>
    <definedName name="Override___Grants_and_contributions_net_of_income_offset___capital_expenditure___price_control___real.ADDN1">#REF!</definedName>
    <definedName name="Override___Grants_and_contributions_net_of_income_offset___capital_expenditure___price_control___real.ADDN2">#REF!</definedName>
    <definedName name="Override___Grants_and_contributions_net_of_income_offset___capital_expenditure___price_control___real.BR">#REF!</definedName>
    <definedName name="Override___Grants_and_contributions_net_of_income_offset___capital_expenditure___price_control___real.WN">#REF!</definedName>
    <definedName name="Override___Grants_and_contributions_net_of_income_offset___capital_expenditure___price_control___real.WR">#REF!</definedName>
    <definedName name="Override___Grants_and_contributions_net_of_income_offset___capital_expenditure___price_control___real.WWN">#REF!</definedName>
    <definedName name="Override___Grants_and_contributions_net_of_income_offset___operational_expenditure___price_control___real.ADDN1">#REF!</definedName>
    <definedName name="Override___Grants_and_contributions_net_of_income_offset___operational_expenditure___price_control___real.ADDN2">#REF!</definedName>
    <definedName name="Override___Grants_and_contributions_net_of_income_offset___operational_expenditure___price_control___real.BR">#REF!</definedName>
    <definedName name="Override___Grants_and_contributions_net_of_income_offset___operational_expenditure___price_control___real.WN">#REF!</definedName>
    <definedName name="Override___Grants_and_contributions_net_of_income_offset___operational_expenditure___price_control___real.WR">#REF!</definedName>
    <definedName name="Override___Grants_and_contributions_net_of_income_offset___operational_expenditure___price_control___real.WWN">#REF!</definedName>
    <definedName name="Override___Gross_capital_expenditure___real_including_g_c___including_cost_sharing.ADDN1">#REF!</definedName>
    <definedName name="Override___Gross_capital_expenditure___real_including_g_c___including_cost_sharing.ADDN2">#REF!</definedName>
    <definedName name="Override___Gross_capital_expenditure___real_including_g_c___including_cost_sharing.BR">#REF!</definedName>
    <definedName name="Override___Gross_capital_expenditure___real_including_g_c___including_cost_sharing.WN">#REF!</definedName>
    <definedName name="Override___Gross_capital_expenditure___real_including_g_c___including_cost_sharing.WR">#REF!</definedName>
    <definedName name="Override___Gross_capital_expenditure___real_including_g_c___including_cost_sharing.WWN">#REF!</definedName>
    <definedName name="Override___HH_Advance_receipts_creditor_days_measured">#REF!</definedName>
    <definedName name="Override___HH_Advance_receipts_creditor_days_unmeasured">#REF!</definedName>
    <definedName name="Override___HH_Measured_income_accrual___nominal">#REF!</definedName>
    <definedName name="Override___HH_Measured_income_accrual_rate">#REF!</definedName>
    <definedName name="Override___HH_measured_trade_debtors">#REF!</definedName>
    <definedName name="Override___HH_measured_trade_receivables___net___nominal">#REF!</definedName>
    <definedName name="Override___HH_unmeasured_trade_debtors">#REF!</definedName>
    <definedName name="Override___HH_unmeasured_trade_receivables___nominal">#REF!</definedName>
    <definedName name="Override___Households_connected_for_sewerage_only___metered">#REF!</definedName>
    <definedName name="Override___Households_connected_for_sewerage_only___unmetered">#REF!</definedName>
    <definedName name="Override___Households_connected_for_water_and_sewerage___metered">#REF!</definedName>
    <definedName name="Override___Households_connected_for_water_and_sewerage___unmetered">#REF!</definedName>
    <definedName name="Override___Households_connected_for_water_only___metered">#REF!</definedName>
    <definedName name="Override___Households_connected_for_water_only___unmetered">#REF!</definedName>
    <definedName name="Override___Innovation_funding___real.ADDN1">#REF!</definedName>
    <definedName name="Override___Innovation_funding___real.ADDN2">#REF!</definedName>
    <definedName name="Override___Innovation_funding___real.BR">#REF!</definedName>
    <definedName name="Override___Innovation_funding___real.WN">#REF!</definedName>
    <definedName name="Override___Innovation_funding___real.WR">#REF!</definedName>
    <definedName name="Override___Innovation_funding___real.WWN">#REF!</definedName>
    <definedName name="Override___Interest_rate___Business___Active">#REF!</definedName>
    <definedName name="Override___interest_rate___residential">#REF!</definedName>
    <definedName name="Override___interest_rate_on_CPIH_index_linked_debt.ADDN1">#REF!</definedName>
    <definedName name="Override___interest_rate_on_CPIH_index_linked_debt.ADDN2">#REF!</definedName>
    <definedName name="Override___interest_rate_on_CPIH_index_linked_debt.BR">#REF!</definedName>
    <definedName name="Override___interest_rate_on_CPIH_index_linked_debt.WN">#REF!</definedName>
    <definedName name="Override___interest_rate_on_CPIH_index_linked_debt.WR">#REF!</definedName>
    <definedName name="Override___interest_rate_on_CPIH_index_linked_debt.WWN">#REF!</definedName>
    <definedName name="Override___interest_rate_on_fixed_rate_debt.ADDN1">#REF!</definedName>
    <definedName name="Override___interest_rate_on_fixed_rate_debt.ADDN2">#REF!</definedName>
    <definedName name="Override___interest_rate_on_fixed_rate_debt.BR">#REF!</definedName>
    <definedName name="Override___interest_rate_on_fixed_rate_debt.WN">#REF!</definedName>
    <definedName name="Override___interest_rate_on_fixed_rate_debt.WR">#REF!</definedName>
    <definedName name="Override___interest_rate_on_fixed_rate_debt.WWN">#REF!</definedName>
    <definedName name="Override___interest_rate_on_RPI_index_linked_debt.ADDN1">#REF!</definedName>
    <definedName name="Override___interest_rate_on_RPI_index_linked_debt.ADDN2">#REF!</definedName>
    <definedName name="Override___interest_rate_on_RPI_index_linked_debt.BR">#REF!</definedName>
    <definedName name="Override___interest_rate_on_RPI_index_linked_debt.WN">#REF!</definedName>
    <definedName name="Override___interest_rate_on_RPI_index_linked_debt.WR">#REF!</definedName>
    <definedName name="Override___interest_rate_on_RPI_index_linked_debt.WWN">#REF!</definedName>
    <definedName name="Override___Inventories_balance___control___nominal.ADDN1">#REF!</definedName>
    <definedName name="Override___Inventories_balance___control___nominal.ADDN2">#REF!</definedName>
    <definedName name="Override___Inventories_balance___control___nominal.BR">#REF!</definedName>
    <definedName name="Override___Inventories_balance___control___nominal.WN">#REF!</definedName>
    <definedName name="Override___Inventories_balance___control___nominal.WR">#REF!</definedName>
    <definedName name="Override___Inventories_balance___control___nominal.WWN">#REF!</definedName>
    <definedName name="Override___IRE_totex_adjustment_for_ACICR__Ofwat____real.ADDN1">#REF!</definedName>
    <definedName name="Override___IRE_totex_adjustment_for_ACICR__Ofwat____real.ADDN2">#REF!</definedName>
    <definedName name="Override___IRE_totex_adjustment_for_ACICR__Ofwat____real.BR">#REF!</definedName>
    <definedName name="Override___IRE_totex_adjustment_for_ACICR__Ofwat____real.WN">#REF!</definedName>
    <definedName name="Override___IRE_totex_adjustment_for_ACICR__Ofwat____real.WR">#REF!</definedName>
    <definedName name="Override___IRE_totex_adjustment_for_ACICR__Ofwat____real.WWN">#REF!</definedName>
    <definedName name="Override___Long_term_CPI_H__assumed_percentage_increase">#REF!</definedName>
    <definedName name="Override___Measured_charge___business.ADDN1">#REF!</definedName>
    <definedName name="Override___Measured_charge___business.ADDN2">#REF!</definedName>
    <definedName name="Override___Measured_charge___business.BR">#REF!</definedName>
    <definedName name="Override___Measured_charge___business.WN">#REF!</definedName>
    <definedName name="Override___Measured_charge___business.WR">#REF!</definedName>
    <definedName name="Override___Measured_charge___business.WWN">#REF!</definedName>
    <definedName name="Override___Measured_charge___residential.ADDN1">#REF!</definedName>
    <definedName name="Override___Measured_charge___residential.ADDN2">#REF!</definedName>
    <definedName name="Override___Measured_charge___residential.BR">#REF!</definedName>
    <definedName name="Override___Measured_charge___residential.WN">#REF!</definedName>
    <definedName name="Override___Measured_charge___residential.WR">#REF!</definedName>
    <definedName name="Override___Measured_charge___residential.WWN">#REF!</definedName>
    <definedName name="Override___Movement_in_intangible_asset_and_investments_balance___control___nominal.ADDN1">#REF!</definedName>
    <definedName name="Override___Movement_in_intangible_asset_and_investments_balance___control___nominal.ADDN2">#REF!</definedName>
    <definedName name="Override___Movement_in_intangible_asset_and_investments_balance___control___nominal.BR">#REF!</definedName>
    <definedName name="Override___Movement_in_intangible_asset_and_investments_balance___control___nominal.WN">#REF!</definedName>
    <definedName name="Override___Movement_in_intangible_asset_and_investments_balance___control___nominal.WR">#REF!</definedName>
    <definedName name="Override___Movement_in_intangible_asset_and_investments_balance___control___nominal.WWN">#REF!</definedName>
    <definedName name="Override___Movement_in_other_liabilities___control___nominal.ADDN1">#REF!</definedName>
    <definedName name="Override___Movement_in_other_liabilities___control___nominal.ADDN2">#REF!</definedName>
    <definedName name="Override___Movement_in_other_liabilities___control___nominal.BR">#REF!</definedName>
    <definedName name="Override___Movement_in_other_liabilities___control___nominal.WN">#REF!</definedName>
    <definedName name="Override___Movement_in_other_liabilities___control___nominal.WR">#REF!</definedName>
    <definedName name="Override___Movement_in_other_liabilities___control___nominal.WWN">#REF!</definedName>
    <definedName name="Override___Movement_in_provisions___control___nominal.ADDN1">#REF!</definedName>
    <definedName name="Override___Movement_in_provisions___control___nominal.ADDN2">#REF!</definedName>
    <definedName name="Override___Movement_in_provisions___control___nominal.BR">#REF!</definedName>
    <definedName name="Override___Movement_in_provisions___control___nominal.WN">#REF!</definedName>
    <definedName name="Override___Movement_in_provisions___control___nominal.WR">#REF!</definedName>
    <definedName name="Override___Movement_in_provisions___control___nominal.WWN">#REF!</definedName>
    <definedName name="Override___movement_in_trade_debtor___business___nominal">#REF!</definedName>
    <definedName name="Override___New_capital_expenditure___proportion_of_new_capital_expenditure_qualifying_for_the_main_rate_pool___control.ADDN1">#REF!</definedName>
    <definedName name="Override___New_capital_expenditure___proportion_of_new_capital_expenditure_qualifying_for_the_main_rate_pool___control.ADDN2">#REF!</definedName>
    <definedName name="Override___New_capital_expenditure___proportion_of_new_capital_expenditure_qualifying_for_the_main_rate_pool___control.BR">#REF!</definedName>
    <definedName name="Override___New_capital_expenditure___proportion_of_new_capital_expenditure_qualifying_for_the_main_rate_pool___control.WN">#REF!</definedName>
    <definedName name="Override___New_capital_expenditure___proportion_of_new_capital_expenditure_qualifying_for_the_main_rate_pool___control.WR">#REF!</definedName>
    <definedName name="Override___New_capital_expenditure___proportion_of_new_capital_expenditure_qualifying_for_the_main_rate_pool___control.WWN">#REF!</definedName>
    <definedName name="Override___New_capital_expenditure___proportion_of_new_capital_expenditure_qualifying_for_the_special_rate_pool___control.ADDN1">#REF!</definedName>
    <definedName name="Override___New_capital_expenditure___proportion_of_new_capital_expenditure_qualifying_for_the_special_rate_pool___control.ADDN2">#REF!</definedName>
    <definedName name="Override___New_capital_expenditure___proportion_of_new_capital_expenditure_qualifying_for_the_special_rate_pool___control.BR">#REF!</definedName>
    <definedName name="Override___New_capital_expenditure___proportion_of_new_capital_expenditure_qualifying_for_the_special_rate_pool___control.WN">#REF!</definedName>
    <definedName name="Override___New_capital_expenditure___proportion_of_new_capital_expenditure_qualifying_for_the_special_rate_pool___control.WR">#REF!</definedName>
    <definedName name="Override___New_capital_expenditure___proportion_of_new_capital_expenditure_qualifying_for_the_special_rate_pool___control.WWN">#REF!</definedName>
    <definedName name="Override___New_capital_expenditure___proportion_of_new_capital_expenditure_qualifying_for_the_structures_and_buildings_pool___control.ADDN1">#REF!</definedName>
    <definedName name="Override___New_capital_expenditure___proportion_of_new_capital_expenditure_qualifying_for_the_structures_and_buildings_pool___control.ADDN2">#REF!</definedName>
    <definedName name="Override___New_capital_expenditure___proportion_of_new_capital_expenditure_qualifying_for_the_structures_and_buildings_pool___control.BR">#REF!</definedName>
    <definedName name="Override___New_capital_expenditure___proportion_of_new_capital_expenditure_qualifying_for_the_structures_and_buildings_pool___control.WN">#REF!</definedName>
    <definedName name="Override___New_capital_expenditure___proportion_of_new_capital_expenditure_qualifying_for_the_structures_and_buildings_pool___control.WR">#REF!</definedName>
    <definedName name="Override___New_capital_expenditure___proportion_of_new_capital_expenditure_qualifying_for_the_structures_and_buildings_pool___control.WWN">#REF!</definedName>
    <definedName name="Override___Non_price_control_income___principal_services___real.ADDN1">#REF!</definedName>
    <definedName name="Override___Non_price_control_income___principal_services___real.ADDN2">#REF!</definedName>
    <definedName name="Override___Non_price_control_income___principal_services___real.BR">#REF!</definedName>
    <definedName name="Override___Non_price_control_income___principal_services___real.WN">#REF!</definedName>
    <definedName name="Override___Non_price_control_income___principal_services___real.WR">#REF!</definedName>
    <definedName name="Override___Non_price_control_income___principal_services___real.WWN">#REF!</definedName>
    <definedName name="Override___Non_price_control_income___third_party_services___Bulk_supplies___contract_not_qualifying_for_water_trading_incentives___signed_before_1_April_2020___real.ADDN1">#REF!</definedName>
    <definedName name="Override___Non_price_control_income___third_party_services___Bulk_supplies___contract_not_qualifying_for_water_trading_incentives___signed_before_1_April_2020___real.ADDN2">#REF!</definedName>
    <definedName name="Override___Non_price_control_income___third_party_services___Bulk_supplies___contract_not_qualifying_for_water_trading_incentives___signed_before_1_April_2020___real.BR">#REF!</definedName>
    <definedName name="Override___Non_price_control_income___third_party_services___Bulk_supplies___contract_not_qualifying_for_water_trading_incentives___signed_before_1_April_2020___real.WN">#REF!</definedName>
    <definedName name="Override___Non_price_control_income___third_party_services___Bulk_supplies___contract_not_qualifying_for_water_trading_incentives___signed_before_1_April_2020___real.WR">#REF!</definedName>
    <definedName name="Override___Non_price_control_income___third_party_services___Bulk_supplies___contract_not_qualifying_for_water_trading_incentives___signed_before_1_April_2020___real.WWN">#REF!</definedName>
    <definedName name="Override___Non_price_control_income___third_party_services___Bulk_supplies___contract_qualifying_for_water_trading_incentives___on_or_after_1_April_2020___real.ADDN1">#REF!</definedName>
    <definedName name="Override___Non_price_control_income___third_party_services___Bulk_supplies___contract_qualifying_for_water_trading_incentives___on_or_after_1_April_2020___real.ADDN2">#REF!</definedName>
    <definedName name="Override___Non_price_control_income___third_party_services___Bulk_supplies___contract_qualifying_for_water_trading_incentives___on_or_after_1_April_2020___real.BR">#REF!</definedName>
    <definedName name="Override___Non_price_control_income___third_party_services___Bulk_supplies___contract_qualifying_for_water_trading_incentives___on_or_after_1_April_2020___real.WN">#REF!</definedName>
    <definedName name="Override___Non_price_control_income___third_party_services___Bulk_supplies___contract_qualifying_for_water_trading_incentives___on_or_after_1_April_2020___real.WR">#REF!</definedName>
    <definedName name="Override___Non_price_control_income___third_party_services___Bulk_supplies___contract_qualifying_for_water_trading_incentives___on_or_after_1_April_2020___real.WWN">#REF!</definedName>
    <definedName name="Override___Non_price_control_income___third_party_services___Bulk_supplies___General___real.ADDN1">#REF!</definedName>
    <definedName name="Override___Non_price_control_income___third_party_services___Bulk_supplies___General___real.ADDN2">#REF!</definedName>
    <definedName name="Override___Non_price_control_income___third_party_services___Bulk_supplies___General___real.BR">#REF!</definedName>
    <definedName name="Override___Non_price_control_income___third_party_services___Bulk_supplies___General___real.WN">#REF!</definedName>
    <definedName name="Override___Non_price_control_income___third_party_services___Bulk_supplies___General___real.WR">#REF!</definedName>
    <definedName name="Override___Non_price_control_income___third_party_services___Bulk_supplies___General___real.WWN">#REF!</definedName>
    <definedName name="Override___Non_price_control_income___third_party_services___other___real.ADDN1">#REF!</definedName>
    <definedName name="Override___Non_price_control_income___third_party_services___other___real.ADDN2">#REF!</definedName>
    <definedName name="Override___Non_price_control_income___third_party_services___other___real.BR">#REF!</definedName>
    <definedName name="Override___Non_price_control_income___third_party_services___other___real.WN">#REF!</definedName>
    <definedName name="Override___Non_price_control_income___third_party_services___other___real.WR">#REF!</definedName>
    <definedName name="Override___Non_price_control_income___third_party_services___other___real.WWN">#REF!</definedName>
    <definedName name="Override___Notional_target_gearing___control.ADDN1">#REF!</definedName>
    <definedName name="Override___Notional_target_gearing___control.ADDN2">#REF!</definedName>
    <definedName name="Override___Notional_target_gearing___control.BR">#REF!</definedName>
    <definedName name="Override___Notional_target_gearing___control.WN">#REF!</definedName>
    <definedName name="Override___Notional_target_gearing___control.WR">#REF!</definedName>
    <definedName name="Override___Notional_target_gearing___control.WWN">#REF!</definedName>
    <definedName name="Override___opening_business_debtors_measured___nominal">#REF!</definedName>
    <definedName name="Override___opening_business_debtors_unmeasured_nominal">#REF!</definedName>
    <definedName name="Override___Opening_business_retail__unmeasured_advance_receipts___nominal">#REF!</definedName>
    <definedName name="Override___Opening_business_retail_measured_advance_receipts___nominal">#REF!</definedName>
    <definedName name="Override___Opening_Called_up_share_capital_balance___control___nominal.ADDN1">#REF!</definedName>
    <definedName name="Override___Opening_Called_up_share_capital_balance___control___nominal.ADDN2">#REF!</definedName>
    <definedName name="Override___Opening_Called_up_share_capital_balance___control___nominal.BR">#REF!</definedName>
    <definedName name="Override___Opening_Called_up_share_capital_balance___control___nominal.WN">#REF!</definedName>
    <definedName name="Override___Opening_Called_up_share_capital_balance___control___nominal.WR">#REF!</definedName>
    <definedName name="Override___Opening_Called_up_share_capital_balance___control___nominal.WWN">#REF!</definedName>
    <definedName name="Override___Opening_Capex_creditors_balance___control___nominal.ADDN1">#REF!</definedName>
    <definedName name="Override___Opening_Capex_creditors_balance___control___nominal.ADDN2">#REF!</definedName>
    <definedName name="Override___Opening_Capex_creditors_balance___control___nominal.BR">#REF!</definedName>
    <definedName name="Override___Opening_Capex_creditors_balance___control___nominal.WN">#REF!</definedName>
    <definedName name="Override___Opening_Capex_creditors_balance___control___nominal.WR">#REF!</definedName>
    <definedName name="Override___Opening_Capex_creditors_balance___control___nominal.WWN">#REF!</definedName>
    <definedName name="Override___Opening_Capital_allowance_balance___main_rate_pool___Capital_expenditure___control___nominal.ADDN1">#REF!</definedName>
    <definedName name="Override___Opening_Capital_allowance_balance___main_rate_pool___Capital_expenditure___control___nominal.ADDN2">#REF!</definedName>
    <definedName name="Override___Opening_Capital_allowance_balance___main_rate_pool___Capital_expenditure___control___nominal.BR">#REF!</definedName>
    <definedName name="Override___Opening_Capital_allowance_balance___main_rate_pool___Capital_expenditure___control___nominal.WN">#REF!</definedName>
    <definedName name="Override___Opening_Capital_allowance_balance___main_rate_pool___Capital_expenditure___control___nominal.WR">#REF!</definedName>
    <definedName name="Override___Opening_Capital_allowance_balance___main_rate_pool___Capital_expenditure___control___nominal.WWN">#REF!</definedName>
    <definedName name="Override___Opening_Capital_allowance_balance___special_rate_pool___Capital_expenditure___control___nominal.ADDN1">#REF!</definedName>
    <definedName name="Override___Opening_Capital_allowance_balance___special_rate_pool___Capital_expenditure___control___nominal.ADDN2">#REF!</definedName>
    <definedName name="Override___Opening_Capital_allowance_balance___special_rate_pool___Capital_expenditure___control___nominal.BR">#REF!</definedName>
    <definedName name="Override___Opening_Capital_allowance_balance___special_rate_pool___Capital_expenditure___control___nominal.WN">#REF!</definedName>
    <definedName name="Override___Opening_Capital_allowance_balance___special_rate_pool___Capital_expenditure___control___nominal.WR">#REF!</definedName>
    <definedName name="Override___Opening_Capital_allowance_balance___special_rate_pool___Capital_expenditure___control___nominal.WWN">#REF!</definedName>
    <definedName name="Override___Opening_Capital_allowance_balance___structures_and_buildings_pool___Capital_expenditure___control___nominal.ADDN1">#REF!</definedName>
    <definedName name="Override___Opening_Capital_allowance_balance___structures_and_buildings_pool___Capital_expenditure___control___nominal.ADDN2">#REF!</definedName>
    <definedName name="Override___Opening_Capital_allowance_balance___structures_and_buildings_pool___Capital_expenditure___control___nominal.BR">#REF!</definedName>
    <definedName name="Override___Opening_Capital_allowance_balance___structures_and_buildings_pool___Capital_expenditure___control___nominal.WN">#REF!</definedName>
    <definedName name="Override___Opening_Capital_allowance_balance___structures_and_buildings_pool___Capital_expenditure___control___nominal.WR">#REF!</definedName>
    <definedName name="Override___Opening_Capital_allowance_balance___structures_and_buildings_pool___Capital_expenditure___control___nominal.WWN">#REF!</definedName>
    <definedName name="Override___opening_current_tax_liabilities___control___nominal.ADDN1">#REF!</definedName>
    <definedName name="Override___opening_current_tax_liabilities___control___nominal.ADDN2">#REF!</definedName>
    <definedName name="Override___opening_current_tax_liabilities___control___nominal.BR">#REF!</definedName>
    <definedName name="Override___opening_current_tax_liabilities___control___nominal.WN">#REF!</definedName>
    <definedName name="Override___opening_current_tax_liabilities___control___nominal.WR">#REF!</definedName>
    <definedName name="Override___opening_current_tax_liabilities___control___nominal.WWN">#REF!</definedName>
    <definedName name="Override___opening_deferred_tax_balance___control___nominal.ADDN1">#REF!</definedName>
    <definedName name="Override___opening_deferred_tax_balance___control___nominal.ADDN2">#REF!</definedName>
    <definedName name="Override___opening_deferred_tax_balance___control___nominal.BR">#REF!</definedName>
    <definedName name="Override___opening_deferred_tax_balance___control___nominal.WN">#REF!</definedName>
    <definedName name="Override___opening_deferred_tax_balance___control___nominal.WR">#REF!</definedName>
    <definedName name="Override___opening_deferred_tax_balance___control___nominal.WWN">#REF!</definedName>
    <definedName name="Override___opening_dividend_cashflow_balance___control___nominal.ADDN1">#REF!</definedName>
    <definedName name="Override___opening_dividend_cashflow_balance___control___nominal.ADDN2">#REF!</definedName>
    <definedName name="Override___opening_dividend_cashflow_balance___control___nominal.BR">#REF!</definedName>
    <definedName name="Override___opening_dividend_cashflow_balance___control___nominal.WN">#REF!</definedName>
    <definedName name="Override___opening_dividend_cashflow_balance___control___nominal.WR">#REF!</definedName>
    <definedName name="Override___opening_dividend_cashflow_balance___control___nominal.WWN">#REF!</definedName>
    <definedName name="Override___Opening_Dividend_creditors_balance___control___nominal.ADDN1">#REF!</definedName>
    <definedName name="Override___Opening_Dividend_creditors_balance___control___nominal.ADDN2">#REF!</definedName>
    <definedName name="Override___Opening_Dividend_creditors_balance___control___nominal.BR">#REF!</definedName>
    <definedName name="Override___Opening_Dividend_creditors_balance___control___nominal.WN">#REF!</definedName>
    <definedName name="Override___Opening_Dividend_creditors_balance___control___nominal.WR">#REF!</definedName>
    <definedName name="Override___Opening_Dividend_creditors_balance___control___nominal.WWN">#REF!</definedName>
    <definedName name="Override___Opening_household_measured_advance_receipts___nominal">#REF!</definedName>
    <definedName name="Override___Opening_household_unmeasured_advance_receipts___nominal">#REF!</definedName>
    <definedName name="Override___opening_intangible_asset_and_investments_balance___control___nominal.ADDN1">#REF!</definedName>
    <definedName name="Override___opening_intangible_asset_and_investments_balance___control___nominal.ADDN2">#REF!</definedName>
    <definedName name="Override___opening_intangible_asset_and_investments_balance___control___nominal.BR">#REF!</definedName>
    <definedName name="Override___opening_intangible_asset_and_investments_balance___control___nominal.WN">#REF!</definedName>
    <definedName name="Override___opening_intangible_asset_and_investments_balance___control___nominal.WR">#REF!</definedName>
    <definedName name="Override___opening_intangible_asset_and_investments_balance___control___nominal.WWN">#REF!</definedName>
    <definedName name="Override___Opening_Non_distributable_reserves_balance___control___nominal.ADDN1">#REF!</definedName>
    <definedName name="Override___Opening_Non_distributable_reserves_balance___control___nominal.ADDN2">#REF!</definedName>
    <definedName name="Override___Opening_Non_distributable_reserves_balance___control___nominal.BR">#REF!</definedName>
    <definedName name="Override___Opening_Non_distributable_reserves_balance___control___nominal.WN">#REF!</definedName>
    <definedName name="Override___Opening_Non_distributable_reserves_balance___control___nominal.WR">#REF!</definedName>
    <definedName name="Override___Opening_Non_distributable_reserves_balance___control___nominal.WWN">#REF!</definedName>
    <definedName name="Override___Opening_Other_creditors_balance___control___nominal.ADDN1">#REF!</definedName>
    <definedName name="Override___Opening_Other_creditors_balance___control___nominal.ADDN2">#REF!</definedName>
    <definedName name="Override___Opening_Other_creditors_balance___control___nominal.BR">#REF!</definedName>
    <definedName name="Override___Opening_Other_creditors_balance___control___nominal.WN">#REF!</definedName>
    <definedName name="Override___Opening_Other_creditors_balance___control___nominal.WR">#REF!</definedName>
    <definedName name="Override___Opening_Other_creditors_balance___control___nominal.WWN">#REF!</definedName>
    <definedName name="Override___Opening_Other_debtors_balance___control___nominal.ADDN1">#REF!</definedName>
    <definedName name="Override___Opening_Other_debtors_balance___control___nominal.ADDN2">#REF!</definedName>
    <definedName name="Override___Opening_Other_debtors_balance___control___nominal.BR">#REF!</definedName>
    <definedName name="Override___Opening_Other_debtors_balance___control___nominal.WN">#REF!</definedName>
    <definedName name="Override___Opening_Other_debtors_balance___control___nominal.WR">#REF!</definedName>
    <definedName name="Override___Opening_Other_debtors_balance___control___nominal.WWN">#REF!</definedName>
    <definedName name="Override___Opening_Other_liabilities_balance___control___nominal.ADDN1">#REF!</definedName>
    <definedName name="Override___Opening_Other_liabilities_balance___control___nominal.ADDN2">#REF!</definedName>
    <definedName name="Override___Opening_Other_liabilities_balance___control___nominal.BR">#REF!</definedName>
    <definedName name="Override___Opening_Other_liabilities_balance___control___nominal.WN">#REF!</definedName>
    <definedName name="Override___Opening_Other_liabilities_balance___control___nominal.WR">#REF!</definedName>
    <definedName name="Override___Opening_Other_liabilities_balance___control___nominal.WWN">#REF!</definedName>
    <definedName name="Override___Opening_Provisions_balance___control___nominal.ADDN1">#REF!</definedName>
    <definedName name="Override___Opening_Provisions_balance___control___nominal.ADDN2">#REF!</definedName>
    <definedName name="Override___Opening_Provisions_balance___control___nominal.BR">#REF!</definedName>
    <definedName name="Override___Opening_Provisions_balance___control___nominal.WN">#REF!</definedName>
    <definedName name="Override___Opening_Provisions_balance___control___nominal.WR">#REF!</definedName>
    <definedName name="Override___Opening_Provisions_balance___control___nominal.WWN">#REF!</definedName>
    <definedName name="Override___Opening_retained_cash_balance___Business___nominal">#REF!</definedName>
    <definedName name="Override___Opening_retained_cash_balance___Residential___nominal">#REF!</definedName>
    <definedName name="Override___Opening_retained_earnings_balance___Business___nominal">#REF!</definedName>
    <definedName name="Override___opening_retained_earnings_balance___control___nominal.ADDN1">#REF!</definedName>
    <definedName name="Override___opening_retained_earnings_balance___control___nominal.ADDN2">#REF!</definedName>
    <definedName name="Override___opening_retained_earnings_balance___control___nominal.BR">#REF!</definedName>
    <definedName name="Override___opening_retained_earnings_balance___control___nominal.WN">#REF!</definedName>
    <definedName name="Override___opening_retained_earnings_balance___control___nominal.WR">#REF!</definedName>
    <definedName name="Override___opening_retained_earnings_balance___control___nominal.WWN">#REF!</definedName>
    <definedName name="Override___Opening_Retirement_benefit_asset____liabilities__balance___control___nominal.ADDN1">#REF!</definedName>
    <definedName name="Override___Opening_Retirement_benefit_asset____liabilities__balance___control___nominal.ADDN2">#REF!</definedName>
    <definedName name="Override___Opening_Retirement_benefit_asset____liabilities__balance___control___nominal.BR">#REF!</definedName>
    <definedName name="Override___Opening_Retirement_benefit_asset____liabilities__balance___control___nominal.WN">#REF!</definedName>
    <definedName name="Override___Opening_Retirement_benefit_asset____liabilities__balance___control___nominal.WR">#REF!</definedName>
    <definedName name="Override___Opening_Retirement_benefit_asset____liabilities__balance___control___nominal.WWN">#REF!</definedName>
    <definedName name="Override___opening_tax_loss_balance___wholesale.ADDN1">#REF!</definedName>
    <definedName name="Override___opening_tax_loss_balance___wholesale.ADDN2">#REF!</definedName>
    <definedName name="Override___opening_tax_loss_balance___wholesale.BR">#REF!</definedName>
    <definedName name="Override___opening_tax_loss_balance___wholesale.WN">#REF!</definedName>
    <definedName name="Override___opening_tax_loss_balance___wholesale.WR">#REF!</definedName>
    <definedName name="Override___opening_tax_loss_balance___wholesale.WWN">#REF!</definedName>
    <definedName name="Override___Opening_trade_and_other_payables___Wholesale_creditors___business_retail___nominal">#REF!</definedName>
    <definedName name="Override___Opening_Trade_creditors_balance___control___nominal.ADDN1">#REF!</definedName>
    <definedName name="Override___Opening_Trade_creditors_balance___control___nominal.ADDN2">#REF!</definedName>
    <definedName name="Override___Opening_Trade_creditors_balance___control___nominal.BR">#REF!</definedName>
    <definedName name="Override___Opening_Trade_creditors_balance___control___nominal.WN">#REF!</definedName>
    <definedName name="Override___Opening_Trade_creditors_balance___control___nominal.WR">#REF!</definedName>
    <definedName name="Override___Opening_Trade_creditors_balance___control___nominal.WWN">#REF!</definedName>
    <definedName name="Override___Opening_Trade_debtors_balance___control___nominal.ADDN1">#REF!</definedName>
    <definedName name="Override___Opening_Trade_debtors_balance___control___nominal.ADDN2">#REF!</definedName>
    <definedName name="Override___Opening_Trade_debtors_balance___control___nominal.BR">#REF!</definedName>
    <definedName name="Override___Opening_Trade_debtors_balance___control___nominal.WN">#REF!</definedName>
    <definedName name="Override___Opening_Trade_debtors_balance___control___nominal.WR">#REF!</definedName>
    <definedName name="Override___Opening_Trade_debtors_balance___control___nominal.WWN">#REF!</definedName>
    <definedName name="Override___operating_costs_associated_with_equity_issuance___real.ADDN1">#REF!</definedName>
    <definedName name="Override___operating_costs_associated_with_equity_issuance___real.ADDN2">#REF!</definedName>
    <definedName name="Override___operating_costs_associated_with_equity_issuance___real.BR">#REF!</definedName>
    <definedName name="Override___operating_costs_associated_with_equity_issuance___real.WN">#REF!</definedName>
    <definedName name="Override___operating_costs_associated_with_equity_issuance___real.WR">#REF!</definedName>
    <definedName name="Override___operating_costs_associated_with_equity_issuance___real.WWN">#REF!</definedName>
    <definedName name="Override___Ordinary_dividend_override___nominal">#REF!</definedName>
    <definedName name="Override___Ordinary_shares_issued___control___nominal.ADDN1">#REF!</definedName>
    <definedName name="Override___Ordinary_shares_issued___control___nominal.ADDN2">#REF!</definedName>
    <definedName name="Override___Ordinary_shares_issued___control___nominal.BR">#REF!</definedName>
    <definedName name="Override___Ordinary_shares_issued___control___nominal.WN">#REF!</definedName>
    <definedName name="Override___Ordinary_shares_issued___control___nominal.WR">#REF!</definedName>
    <definedName name="Override___Ordinary_shares_issued___control___nominal.WWN">#REF!</definedName>
    <definedName name="Override___Other_adjustments_to_taxable_profits___control___nominal.ADDN1">#REF!</definedName>
    <definedName name="Override___Other_adjustments_to_taxable_profits___control___nominal.ADDN2">#REF!</definedName>
    <definedName name="Override___Other_adjustments_to_taxable_profits___control___nominal.BR">#REF!</definedName>
    <definedName name="Override___Other_adjustments_to_taxable_profits___control___nominal.WN">#REF!</definedName>
    <definedName name="Override___Other_adjustments_to_taxable_profits___control___nominal.WR">#REF!</definedName>
    <definedName name="Override___Other_adjustments_to_taxable_profits___control___nominal.WWN">#REF!</definedName>
    <definedName name="Override___Other_creditors_target_balance___control___nominal.ADDN1">#REF!</definedName>
    <definedName name="Override___Other_creditors_target_balance___control___nominal.ADDN2">#REF!</definedName>
    <definedName name="Override___Other_creditors_target_balance___control___nominal.BR">#REF!</definedName>
    <definedName name="Override___Other_creditors_target_balance___control___nominal.WN">#REF!</definedName>
    <definedName name="Override___Other_creditors_target_balance___control___nominal.WR">#REF!</definedName>
    <definedName name="Override___Other_creditors_target_balance___control___nominal.WWN">#REF!</definedName>
    <definedName name="Override___other_debtors_target_balance___control___nominal.ADDN1">#REF!</definedName>
    <definedName name="Override___other_debtors_target_balance___control___nominal.ADDN2">#REF!</definedName>
    <definedName name="Override___other_debtors_target_balance___control___nominal.BR">#REF!</definedName>
    <definedName name="Override___other_debtors_target_balance___control___nominal.WN">#REF!</definedName>
    <definedName name="Override___other_debtors_target_balance___control___nominal.WR">#REF!</definedName>
    <definedName name="Override___other_debtors_target_balance___control___nominal.WWN">#REF!</definedName>
    <definedName name="Override___Other_operating_income___real.ADDN1">#REF!</definedName>
    <definedName name="Override___Other_operating_income___real.ADDN2">#REF!</definedName>
    <definedName name="Override___Other_operating_income___real.BR">#REF!</definedName>
    <definedName name="Override___Other_operating_income___real.WN">#REF!</definedName>
    <definedName name="Override___Other_operating_income___real.WR">#REF!</definedName>
    <definedName name="Override___Other_operating_income___real.WWN">#REF!</definedName>
    <definedName name="Override___Other_price_control_income___Third_party_revenue___real.ADDN1">#REF!</definedName>
    <definedName name="Override___Other_price_control_income___Third_party_revenue___real.ADDN2">#REF!</definedName>
    <definedName name="Override___Other_price_control_income___Third_party_revenue___real.BR">#REF!</definedName>
    <definedName name="Override___Other_price_control_income___Third_party_revenue___real.WN">#REF!</definedName>
    <definedName name="Override___Other_price_control_income___Third_party_revenue___real.WR">#REF!</definedName>
    <definedName name="Override___Other_price_control_income___Third_party_revenue___real.WWN">#REF!</definedName>
    <definedName name="Override___Other_taxable_income___Amortisation_on_grants_and_contributions___control___nominal.ADDN1">#REF!</definedName>
    <definedName name="Override___Other_taxable_income___Amortisation_on_grants_and_contributions___control___nominal.ADDN2">#REF!</definedName>
    <definedName name="Override___Other_taxable_income___Amortisation_on_grants_and_contributions___control___nominal.BR">#REF!</definedName>
    <definedName name="Override___Other_taxable_income___Amortisation_on_grants_and_contributions___control___nominal.WN">#REF!</definedName>
    <definedName name="Override___Other_taxable_income___Amortisation_on_grants_and_contributions___control___nominal.WR">#REF!</definedName>
    <definedName name="Override___Other_taxable_income___Amortisation_on_grants_and_contributions___control___nominal.WWN">#REF!</definedName>
    <definedName name="Override___Other_taxable_income___Grants_and_contributions_taxable_on_receipt___control___nominal.ADDN1">#REF!</definedName>
    <definedName name="Override___Other_taxable_income___Grants_and_contributions_taxable_on_receipt___control___nominal.ADDN2">#REF!</definedName>
    <definedName name="Override___Other_taxable_income___Grants_and_contributions_taxable_on_receipt___control___nominal.BR">#REF!</definedName>
    <definedName name="Override___Other_taxable_income___Grants_and_contributions_taxable_on_receipt___control___nominal.WN">#REF!</definedName>
    <definedName name="Override___Other_taxable_income___Grants_and_contributions_taxable_on_receipt___control___nominal.WR">#REF!</definedName>
    <definedName name="Override___Other_taxable_income___Grants_and_contributions_taxable_on_receipt___control___nominal.WWN">#REF!</definedName>
    <definedName name="Override___P_L_expenditure_not_allowable_as_a_deduction_from_taxable_trading_profits___control___nominal.ADDN1">#REF!</definedName>
    <definedName name="Override___P_L_expenditure_not_allowable_as_a_deduction_from_taxable_trading_profits___control___nominal.ADDN2">#REF!</definedName>
    <definedName name="Override___P_L_expenditure_not_allowable_as_a_deduction_from_taxable_trading_profits___control___nominal.BR">#REF!</definedName>
    <definedName name="Override___P_L_expenditure_not_allowable_as_a_deduction_from_taxable_trading_profits___control___nominal.WN">#REF!</definedName>
    <definedName name="Override___P_L_expenditure_not_allowable_as_a_deduction_from_taxable_trading_profits___control___nominal.WR">#REF!</definedName>
    <definedName name="Override___P_L_expenditure_not_allowable_as_a_deduction_from_taxable_trading_profits___control___nominal.WWN">#REF!</definedName>
    <definedName name="Override___P_L_expenditure_relating_to_renewals_not_allowable_as_a_deduction_from_taxable_trading_profits___control___nominal.ADDN1">#REF!</definedName>
    <definedName name="Override___P_L_expenditure_relating_to_renewals_not_allowable_as_a_deduction_from_taxable_trading_profits___control___nominal.ADDN2">#REF!</definedName>
    <definedName name="Override___P_L_expenditure_relating_to_renewals_not_allowable_as_a_deduction_from_taxable_trading_profits___control___nominal.BR">#REF!</definedName>
    <definedName name="Override___P_L_expenditure_relating_to_renewals_not_allowable_as_a_deduction_from_taxable_trading_profits___control___nominal.WN">#REF!</definedName>
    <definedName name="Override___P_L_expenditure_relating_to_renewals_not_allowable_as_a_deduction_from_taxable_trading_profits___control___nominal.WR">#REF!</definedName>
    <definedName name="Override___P_L_expenditure_relating_to_renewals_not_allowable_as_a_deduction_from_taxable_trading_profits___control___nominal.WWN">#REF!</definedName>
    <definedName name="Override___PAYG_Rate___Total_PAYG_rate.ADDN1">#REF!</definedName>
    <definedName name="Override___PAYG_Rate___Total_PAYG_rate.ADDN2">#REF!</definedName>
    <definedName name="Override___PAYG_Rate___Total_PAYG_rate.BR">#REF!</definedName>
    <definedName name="Override___PAYG_Rate___Total_PAYG_rate.WN">#REF!</definedName>
    <definedName name="Override___PAYG_Rate___Total_PAYG_rate.WR">#REF!</definedName>
    <definedName name="Override___PAYG_Rate___Total_PAYG_rate.WWN">#REF!</definedName>
    <definedName name="Override___Percentage_retail_earnings_distributed_as_dividends">#REF!</definedName>
    <definedName name="Override___Post_financeability_adjustments_eligible_for_tax_uplift___real.ADDN1">#REF!</definedName>
    <definedName name="Override___Post_financeability_adjustments_eligible_for_tax_uplift___real.ADDN2">#REF!</definedName>
    <definedName name="Override___Post_financeability_adjustments_eligible_for_tax_uplift___real.BR">#REF!</definedName>
    <definedName name="Override___Post_financeability_adjustments_eligible_for_tax_uplift___real.WN">#REF!</definedName>
    <definedName name="Override___Post_financeability_adjustments_eligible_for_tax_uplift___real.WR">#REF!</definedName>
    <definedName name="Override___Post_financeability_adjustments_eligible_for_tax_uplift___real.WWN">#REF!</definedName>
    <definedName name="Override___Post_financeability_adjustments_not_eligible_for_tax_uplift___real.ADDN1">#REF!</definedName>
    <definedName name="Override___Post_financeability_adjustments_not_eligible_for_tax_uplift___real.ADDN2">#REF!</definedName>
    <definedName name="Override___Post_financeability_adjustments_not_eligible_for_tax_uplift___real.BR">#REF!</definedName>
    <definedName name="Override___Post_financeability_adjustments_not_eligible_for_tax_uplift___real.WN">#REF!</definedName>
    <definedName name="Override___Post_financeability_adjustments_not_eligible_for_tax_uplift___real.WR">#REF!</definedName>
    <definedName name="Override___Post_financeability_adjustments_not_eligible_for_tax_uplift___real.WWN">#REF!</definedName>
    <definedName name="Override___Pre_2020_RCV_opening_balance___real.ADDN1">#REF!</definedName>
    <definedName name="Override___Pre_2020_RCV_opening_balance___real.ADDN2">#REF!</definedName>
    <definedName name="Override___Pre_2020_RCV_opening_balance___real.BR">#REF!</definedName>
    <definedName name="Override___Pre_2020_RCV_opening_balance___real.WN">#REF!</definedName>
    <definedName name="Override___Pre_2020_RCV_opening_balance___real.WR">#REF!</definedName>
    <definedName name="Override___Pre_2020_RCV_opening_balance___real.WWN">#REF!</definedName>
    <definedName name="Override___Pre_2025_RCV_Run_off_rate.ADDN1">#REF!</definedName>
    <definedName name="Override___Pre_2025_RCV_Run_off_rate.ADDN2">#REF!</definedName>
    <definedName name="Override___Pre_2025_RCV_Run_off_rate.BR">#REF!</definedName>
    <definedName name="Override___Pre_2025_RCV_Run_off_rate.WN">#REF!</definedName>
    <definedName name="Override___Pre_2025_RCV_Run_off_rate.WR">#REF!</definedName>
    <definedName name="Override___Pre_2025_RCV_Run_off_rate.WWN">#REF!</definedName>
    <definedName name="Override___Price_control_income___third_party_services___Rechargeable_works___real.ADDN1">#REF!</definedName>
    <definedName name="Override___Price_control_income___third_party_services___Rechargeable_works___real.ADDN2">#REF!</definedName>
    <definedName name="Override___Price_control_income___third_party_services___Rechargeable_works___real.BR">#REF!</definedName>
    <definedName name="Override___Price_control_income___third_party_services___Rechargeable_works___real.WN">#REF!</definedName>
    <definedName name="Override___Price_control_income___third_party_services___Rechargeable_works___real.WR">#REF!</definedName>
    <definedName name="Override___Price_control_income___third_party_services___Rechargeable_works___real.WWN">#REF!</definedName>
    <definedName name="Override___Prior_period_company_residential_apportionment">#REF!</definedName>
    <definedName name="Override___Proportion_of_capital_expenditure_qualifying_for_high_level_deduction_main_rate_pool.ADDN1">#REF!</definedName>
    <definedName name="Override___Proportion_of_capital_expenditure_qualifying_for_high_level_deduction_main_rate_pool.ADDN2">#REF!</definedName>
    <definedName name="Override___Proportion_of_capital_expenditure_qualifying_for_high_level_deduction_main_rate_pool.BR">#REF!</definedName>
    <definedName name="Override___Proportion_of_capital_expenditure_qualifying_for_high_level_deduction_main_rate_pool.WN">#REF!</definedName>
    <definedName name="Override___Proportion_of_capital_expenditure_qualifying_for_high_level_deduction_main_rate_pool.WR">#REF!</definedName>
    <definedName name="Override___Proportion_of_capital_expenditure_qualifying_for_high_level_deduction_main_rate_pool.WWN">#REF!</definedName>
    <definedName name="Override___Proportion_of_capitalised_revenue_expenditure__infra___non_infra_.ADDN1">#REF!</definedName>
    <definedName name="Override___Proportion_of_capitalised_revenue_expenditure__infra___non_infra_.ADDN2">#REF!</definedName>
    <definedName name="Override___Proportion_of_capitalised_revenue_expenditure__infra___non_infra_.BR">#REF!</definedName>
    <definedName name="Override___Proportion_of_capitalised_revenue_expenditure__infra___non_infra_.WN">#REF!</definedName>
    <definedName name="Override___Proportion_of_capitalised_revenue_expenditure__infra___non_infra_.WR">#REF!</definedName>
    <definedName name="Override___Proportion_of_capitalised_revenue_expenditure__infra___non_infra_.WWN">#REF!</definedName>
    <definedName name="Override___proportion_of_new_capital_expenditure_not_qualifying_for_capital_allowance_deductions.ADDN1">#REF!</definedName>
    <definedName name="Override___proportion_of_new_capital_expenditure_not_qualifying_for_capital_allowance_deductions.ADDN2">#REF!</definedName>
    <definedName name="Override___proportion_of_new_capital_expenditure_not_qualifying_for_capital_allowance_deductions.BR">#REF!</definedName>
    <definedName name="Override___proportion_of_new_capital_expenditure_not_qualifying_for_capital_allowance_deductions.WN">#REF!</definedName>
    <definedName name="Override___proportion_of_new_capital_expenditure_not_qualifying_for_capital_allowance_deductions.WR">#REF!</definedName>
    <definedName name="Override___proportion_of_new_capital_expenditure_not_qualifying_for_capital_allowance_deductions.WWN">#REF!</definedName>
    <definedName name="Override___proportion_of_new_capital_expenditure_qualifying_for_a_full_deduction.ADDN1">#REF!</definedName>
    <definedName name="Override___proportion_of_new_capital_expenditure_qualifying_for_a_full_deduction.ADDN2">#REF!</definedName>
    <definedName name="Override___proportion_of_new_capital_expenditure_qualifying_for_a_full_deduction.BR">#REF!</definedName>
    <definedName name="Override___proportion_of_new_capital_expenditure_qualifying_for_a_full_deduction.WN">#REF!</definedName>
    <definedName name="Override___proportion_of_new_capital_expenditure_qualifying_for_a_full_deduction.WR">#REF!</definedName>
    <definedName name="Override___proportion_of_new_capital_expenditure_qualifying_for_a_full_deduction.WWN">#REF!</definedName>
    <definedName name="Override___Proportion_of_new_capital_expenditure_qualifying_for_high_level_deduction_special_rate_pool.ADDN1">#REF!</definedName>
    <definedName name="Override___Proportion_of_new_capital_expenditure_qualifying_for_high_level_deduction_special_rate_pool.ADDN2">#REF!</definedName>
    <definedName name="Override___Proportion_of_new_capital_expenditure_qualifying_for_high_level_deduction_special_rate_pool.BR">#REF!</definedName>
    <definedName name="Override___Proportion_of_new_capital_expenditure_qualifying_for_high_level_deduction_special_rate_pool.WN">#REF!</definedName>
    <definedName name="Override___Proportion_of_new_capital_expenditure_qualifying_for_high_level_deduction_special_rate_pool.WR">#REF!</definedName>
    <definedName name="Override___Proportion_of_new_capital_expenditure_qualifying_for_high_level_deduction_special_rate_pool.WWN">#REF!</definedName>
    <definedName name="Override___Proportion_of_new_capital_expenditure_qualifying_for_high_level_deduction_structures_and_buildings_pool.ADDN1">#REF!</definedName>
    <definedName name="Override___Proportion_of_new_capital_expenditure_qualifying_for_high_level_deduction_structures_and_buildings_pool.ADDN2">#REF!</definedName>
    <definedName name="Override___Proportion_of_new_capital_expenditure_qualifying_for_high_level_deduction_structures_and_buildings_pool.BR">#REF!</definedName>
    <definedName name="Override___Proportion_of_new_capital_expenditure_qualifying_for_high_level_deduction_structures_and_buildings_pool.WN">#REF!</definedName>
    <definedName name="Override___Proportion_of_new_capital_expenditure_qualifying_for_high_level_deduction_structures_and_buildings_pool.WR">#REF!</definedName>
    <definedName name="Override___Proportion_of_new_capital_expenditure_qualifying_for_high_level_deduction_structures_and_buildings_pool.WWN">#REF!</definedName>
    <definedName name="Override___Proportion_of_RPI_ILD">#REF!</definedName>
    <definedName name="Override___proportion_of_taxable_profits_available_for_tax_loss_utilisation">#REF!</definedName>
    <definedName name="Override___QAA_reward__penalty____real.ADDN1">#REF!</definedName>
    <definedName name="Override___QAA_reward__penalty____real.ADDN2">#REF!</definedName>
    <definedName name="Override___QAA_reward__penalty____real.BR">#REF!</definedName>
    <definedName name="Override___QAA_reward__penalty____real.WN">#REF!</definedName>
    <definedName name="Override___QAA_reward__penalty____real.WR">#REF!</definedName>
    <definedName name="Override___QAA_reward__penalty____real.WWN">#REF!</definedName>
    <definedName name="Override___real_dividend_growth">#REF!</definedName>
    <definedName name="Override___Reprofiling_revenue___real.ADDN1">#REF!</definedName>
    <definedName name="Override___Reprofiling_revenue___real.ADDN2">#REF!</definedName>
    <definedName name="Override___Reprofiling_revenue___real.BR">#REF!</definedName>
    <definedName name="Override___Reprofiling_revenue___real.WN">#REF!</definedName>
    <definedName name="Override___Reprofiling_revenue___real.WR">#REF!</definedName>
    <definedName name="Override___Reprofiling_revenue___real.WWN">#REF!</definedName>
    <definedName name="Override___Residential_net_margin_for_company">#REF!</definedName>
    <definedName name="Override___Residential_Retail_allowed_depreciation__post_efficiency_challenge_and_adjustments____real">#REF!</definedName>
    <definedName name="Override___Residential_retail_costs__opex_plus_depn__exc_3rd_party_services____measured___Wastewater_only___nominal">#REF!</definedName>
    <definedName name="Override___Residential_retail_costs__opex_plus_depn__exc_3rd_party_services____measured___Water_only___nominal">#REF!</definedName>
    <definedName name="Override___Residential_retail_costs__opex_plus_depn__exc_3rd_party_services____unmeasured___Wastewater_only___nominal">#REF!</definedName>
    <definedName name="Override___Residential_retail_costs__opex_plus_depn__exc_3rd_party_services____unmeasured___Water_only___nominal">#REF!</definedName>
    <definedName name="Override___Residential_retail_revenue_adjustment_active___real">#REF!</definedName>
    <definedName name="Override___Retail___Corporation_tax_creditor_b_f___nominal">#REF!</definedName>
    <definedName name="Override___Retail___Retail_creditor_months__Payment_terms___Business_retail_pays_wholesaler_in_arrears__advance_">#REF!</definedName>
    <definedName name="Override___Retail___Retail_creditor_months__Payment_terms___Residential_retail_pays_wholesaler_in_arrears__advance_">#REF!</definedName>
    <definedName name="Override___Retirement_benefit_asset____liability__balance___Business___nominal">#REF!</definedName>
    <definedName name="Override___Retirement_benefit_asset____liability__balance___Residential___nominal">#REF!</definedName>
    <definedName name="Override___RPI_CPIH_wedge_for_RPI_ILD_indexation_rate">#REF!</definedName>
    <definedName name="Override___Run_off_rate_for_Post_2025_RCV.ADDN1">#REF!</definedName>
    <definedName name="Override___Run_off_rate_for_Post_2025_RCV.ADDN2">#REF!</definedName>
    <definedName name="Override___Run_off_rate_for_Post_2025_RCV.BR">#REF!</definedName>
    <definedName name="Override___Run_off_rate_for_Post_2025_RCV.WN">#REF!</definedName>
    <definedName name="Override___Run_off_rate_for_Post_2025_RCV.WR">#REF!</definedName>
    <definedName name="Override___Run_off_rate_for_Post_2025_RCV.WWN">#REF!</definedName>
    <definedName name="Override___Statutory_Corporation_tax_rate">#REF!</definedName>
    <definedName name="Override___Tariff_Band___Forecast_allocated_wholesale_charge___nominal.1">#REF!</definedName>
    <definedName name="Override___Tariff_Band___Forecast_allocated_wholesale_charge___nominal.2">#REF!</definedName>
    <definedName name="Override___Tariff_Band___Forecast_allocated_wholesale_charge___nominal.3">#REF!</definedName>
    <definedName name="Override___tariff_band___net_margin_percentage.1">#REF!</definedName>
    <definedName name="Override___tariff_band___net_margin_percentage.2">#REF!</definedName>
    <definedName name="Override___tariff_band___net_margin_percentage.3">#REF!</definedName>
    <definedName name="Override___Tariff_Band___Number_of_customers___Tariff_Band.1">#REF!</definedName>
    <definedName name="Override___Tariff_Band___Number_of_customers___Tariff_Band.2">#REF!</definedName>
    <definedName name="Override___Tariff_Band___Number_of_customers___Tariff_Band.3">#REF!</definedName>
    <definedName name="Override___tax_cashflow_initial_balance.ADDN1">#REF!</definedName>
    <definedName name="Override___tax_cashflow_initial_balance.ADDN2">#REF!</definedName>
    <definedName name="Override___tax_cashflow_initial_balance.BR">#REF!</definedName>
    <definedName name="Override___tax_cashflow_initial_balance.WN">#REF!</definedName>
    <definedName name="Override___tax_cashflow_initial_balance.WR">#REF!</definedName>
    <definedName name="Override___tax_cashflow_initial_balance.WWN">#REF!</definedName>
    <definedName name="Override___Tax_loss_allowance___nominal">#REF!</definedName>
    <definedName name="Override___Tonnes_of_dry_solid___BR">#REF!</definedName>
    <definedName name="Override___Total_Additional_control_customers_WN">#REF!</definedName>
    <definedName name="Override___Total_Additional_control_customers_WR">#REF!</definedName>
    <definedName name="Override___Total_direct_procurement_from_customers___infrastructure_cost_1___real.ADDN1">#REF!</definedName>
    <definedName name="Override___Total_direct_procurement_from_customers___infrastructure_cost_1___real.ADDN2">#REF!</definedName>
    <definedName name="Override___Total_direct_procurement_from_customers___infrastructure_cost_1___real.BR">#REF!</definedName>
    <definedName name="Override___Total_direct_procurement_from_customers___infrastructure_cost_1___real.WN">#REF!</definedName>
    <definedName name="Override___Total_direct_procurement_from_customers___infrastructure_cost_1___real.WR">#REF!</definedName>
    <definedName name="Override___Total_direct_procurement_from_customers___infrastructure_cost_1___real.WWN">#REF!</definedName>
    <definedName name="Override___Total_direct_procurement_from_customers___infrastructure_cost_2___real.ADDN1">#REF!</definedName>
    <definedName name="Override___Total_direct_procurement_from_customers___infrastructure_cost_2___real.ADDN2">#REF!</definedName>
    <definedName name="Override___Total_direct_procurement_from_customers___infrastructure_cost_2___real.BR">#REF!</definedName>
    <definedName name="Override___Total_direct_procurement_from_customers___infrastructure_cost_2___real.WN">#REF!</definedName>
    <definedName name="Override___Total_direct_procurement_from_customers___infrastructure_cost_2___real.WR">#REF!</definedName>
    <definedName name="Override___Total_direct_procurement_from_customers___infrastructure_cost_2___real.WWN">#REF!</definedName>
    <definedName name="Override___Total_direct_procurement_from_customers___infrastructure_cost_3___real.ADDN1">#REF!</definedName>
    <definedName name="Override___Total_direct_procurement_from_customers___infrastructure_cost_3___real.ADDN2">#REF!</definedName>
    <definedName name="Override___Total_direct_procurement_from_customers___infrastructure_cost_3___real.BR">#REF!</definedName>
    <definedName name="Override___Total_direct_procurement_from_customers___infrastructure_cost_3___real.WN">#REF!</definedName>
    <definedName name="Override___Total_direct_procurement_from_customers___infrastructure_cost_3___real.WR">#REF!</definedName>
    <definedName name="Override___Total_direct_procurement_from_customers___infrastructure_cost_3___real.WWN">#REF!</definedName>
    <definedName name="Override___Total_direct_procurement_from_customers___infrastructure_cost_4___real.ADDN1">#REF!</definedName>
    <definedName name="Override___Total_direct_procurement_from_customers___infrastructure_cost_4___real.ADDN2">#REF!</definedName>
    <definedName name="Override___Total_direct_procurement_from_customers___infrastructure_cost_4___real.BR">#REF!</definedName>
    <definedName name="Override___Total_direct_procurement_from_customers___infrastructure_cost_4___real.WN">#REF!</definedName>
    <definedName name="Override___Total_direct_procurement_from_customers___infrastructure_cost_4___real.WR">#REF!</definedName>
    <definedName name="Override___Total_direct_procurement_from_customers___infrastructure_cost_4___real.WWN">#REF!</definedName>
    <definedName name="Override___Total_direct_procurement_from_customers___infrastructure_cost_5___real.ADDN1">#REF!</definedName>
    <definedName name="Override___Total_direct_procurement_from_customers___infrastructure_cost_5___real.ADDN2">#REF!</definedName>
    <definedName name="Override___Total_direct_procurement_from_customers___infrastructure_cost_5___real.BR">#REF!</definedName>
    <definedName name="Override___Total_direct_procurement_from_customers___infrastructure_cost_5___real.WN">#REF!</definedName>
    <definedName name="Override___Total_direct_procurement_from_customers___infrastructure_cost_5___real.WR">#REF!</definedName>
    <definedName name="Override___Total_direct_procurement_from_customers___infrastructure_cost_5___real.WWN">#REF!</definedName>
    <definedName name="Override___Total_direct_procurement_from_customers___infrastructure_cost_6___real.ADDN1">#REF!</definedName>
    <definedName name="Override___Total_direct_procurement_from_customers___infrastructure_cost_6___real.ADDN2">#REF!</definedName>
    <definedName name="Override___Total_direct_procurement_from_customers___infrastructure_cost_6___real.BR">#REF!</definedName>
    <definedName name="Override___Total_direct_procurement_from_customers___infrastructure_cost_6___real.WN">#REF!</definedName>
    <definedName name="Override___Total_direct_procurement_from_customers___infrastructure_cost_6___real.WR">#REF!</definedName>
    <definedName name="Override___Total_direct_procurement_from_customers___infrastructure_cost_6___real.WWN">#REF!</definedName>
    <definedName name="Override___Total_gross_operational_expenditure___real___including_cost_sharing___real.ADDN1">#REF!</definedName>
    <definedName name="Override___Total_gross_operational_expenditure___real___including_cost_sharing___real.ADDN2">#REF!</definedName>
    <definedName name="Override___Total_gross_operational_expenditure___real___including_cost_sharing___real.BR">#REF!</definedName>
    <definedName name="Override___Total_gross_operational_expenditure___real___including_cost_sharing___real.WN">#REF!</definedName>
    <definedName name="Override___Total_gross_operational_expenditure___real___including_cost_sharing___real.WR">#REF!</definedName>
    <definedName name="Override___Total_gross_operational_expenditure___real___including_cost_sharing___real.WWN">#REF!</definedName>
    <definedName name="Override___Trade_and_other_payables___Retail_other_payables___nominal">#REF!</definedName>
    <definedName name="Override___Trade_and_other_payables___Retail_trade_payables___nominal">#REF!</definedName>
    <definedName name="Override___Trade_and_other_payables___Wholesale_creditors___residential_retail___nominal">#REF!</definedName>
    <definedName name="Override___Unmeasured_charge___business.ADDN1">#REF!</definedName>
    <definedName name="Override___Unmeasured_charge___business.ADDN2">#REF!</definedName>
    <definedName name="Override___Unmeasured_charge___business.BR">#REF!</definedName>
    <definedName name="Override___Unmeasured_charge___business.WN">#REF!</definedName>
    <definedName name="Override___Unmeasured_charge___business.WR">#REF!</definedName>
    <definedName name="Override___Unmeasured_charge___business.WWN">#REF!</definedName>
    <definedName name="Override___Unmeasured_charge___residential.ADDN1">#REF!</definedName>
    <definedName name="Override___Unmeasured_charge___residential.ADDN2">#REF!</definedName>
    <definedName name="Override___Unmeasured_charge___residential.BR">#REF!</definedName>
    <definedName name="Override___Unmeasured_charge___residential.WN">#REF!</definedName>
    <definedName name="Override___Unmeasured_charge___residential.WR">#REF!</definedName>
    <definedName name="Override___Unmeasured_charge___residential.WWN">#REF!</definedName>
    <definedName name="Override___Water_efficiency_funding___real.ADDN1">#REF!</definedName>
    <definedName name="Override___Water_efficiency_funding___real.ADDN2">#REF!</definedName>
    <definedName name="Override___Water_efficiency_funding___real.BR">#REF!</definedName>
    <definedName name="Override___Water_efficiency_funding___real.WN">#REF!</definedName>
    <definedName name="Override___Water_efficiency_funding___real.WR">#REF!</definedName>
    <definedName name="Override___Water_efficiency_funding___real.WWN">#REF!</definedName>
    <definedName name="Override___Wholesale___Trade_creditor_days___control.ADDN1">#REF!</definedName>
    <definedName name="Override___Wholesale___Trade_creditor_days___control.ADDN2">#REF!</definedName>
    <definedName name="Override___Wholesale___Trade_creditor_days___control.BR">#REF!</definedName>
    <definedName name="Override___Wholesale___Trade_creditor_days___control.WN">#REF!</definedName>
    <definedName name="Override___Wholesale___Trade_creditor_days___control.WR">#REF!</definedName>
    <definedName name="Override___Wholesale___Trade_creditor_days___control.WWN">#REF!</definedName>
    <definedName name="Override___Wholesale_and_retail_line_item_split___actual_company_structure___Retained_profits___residential_retail___nominal">#REF!</definedName>
    <definedName name="Override___Wholesale_and_retail_line_item_split___Capex_creditor___business_retail___nominal">#REF!</definedName>
    <definedName name="Override___Wholesale_and_retail_line_item_split___capex_creditors___residential_retail___nominal">#REF!</definedName>
    <definedName name="Override___Wholesale_DB_pension_cash_excess_over_charge___control___real.ADDN1">#REF!</definedName>
    <definedName name="Override___Wholesale_DB_pension_cash_excess_over_charge___control___real.ADDN2">#REF!</definedName>
    <definedName name="Override___Wholesale_DB_pension_cash_excess_over_charge___control___real.BR">#REF!</definedName>
    <definedName name="Override___Wholesale_DB_pension_cash_excess_over_charge___control___real.WN">#REF!</definedName>
    <definedName name="Override___Wholesale_DB_pension_cash_excess_over_charge___control___real.WR">#REF!</definedName>
    <definedName name="Override___Wholesale_DB_pension_cash_excess_over_charge___control___real.WWN">#REF!</definedName>
    <definedName name="Override___Wholesale_fixed_asset_life__post_override____control.ADDN1">#REF!</definedName>
    <definedName name="Override___Wholesale_fixed_asset_life__post_override____control.ADDN2">#REF!</definedName>
    <definedName name="Override___Wholesale_fixed_asset_life__post_override____control.BR">#REF!</definedName>
    <definedName name="Override___Wholesale_fixed_asset_life__post_override____control.WN">#REF!</definedName>
    <definedName name="Override___Wholesale_fixed_asset_life__post_override____control.WR">#REF!</definedName>
    <definedName name="Override___Wholesale_fixed_asset_life__post_override____control.WWN">#REF!</definedName>
    <definedName name="Override___Wholesale_WACC___nominal___Equity___nominal.ADDN1">#REF!</definedName>
    <definedName name="Override___Wholesale_WACC___nominal___Equity___nominal.ADDN2">#REF!</definedName>
    <definedName name="Override___Wholesale_WACC___nominal___Equity___nominal.BR">#REF!</definedName>
    <definedName name="Override___Wholesale_WACC___nominal___Equity___nominal.WN">#REF!</definedName>
    <definedName name="Override___Wholesale_WACC___nominal___Equity___nominal.WR">#REF!</definedName>
    <definedName name="Override___Wholesale_WACC___nominal___Equity___nominal.WWN">#REF!</definedName>
    <definedName name="Override___Wholesale_WACC___notional___Cost_of_debt___nominal.ADDN1">#REF!</definedName>
    <definedName name="Override___Wholesale_WACC___notional___Cost_of_debt___nominal.ADDN2">#REF!</definedName>
    <definedName name="Override___Wholesale_WACC___notional___Cost_of_debt___nominal.BR">#REF!</definedName>
    <definedName name="Override___Wholesale_WACC___notional___Cost_of_debt___nominal.WN">#REF!</definedName>
    <definedName name="Override___Wholesale_WACC___notional___Cost_of_debt___nominal.WR">#REF!</definedName>
    <definedName name="Override___Wholesale_WACC___notional___Cost_of_debt___nominal.WWN">#REF!</definedName>
    <definedName name="Override___Wholesale_WACC___notional___Gearing___nominal.ADDN1">#REF!</definedName>
    <definedName name="Override___Wholesale_WACC___notional___Gearing___nominal.ADDN2">#REF!</definedName>
    <definedName name="Override___Wholesale_WACC___notional___Gearing___nominal.BR">#REF!</definedName>
    <definedName name="Override___Wholesale_WACC___notional___Gearing___nominal.WN">#REF!</definedName>
    <definedName name="Override___Wholesale_WACC___notional___Gearing___nominal.WR">#REF!</definedName>
    <definedName name="Override___Wholesale_WACC___notional___Gearing___nominal.WWN">#REF!</definedName>
    <definedName name="Override___Year_on_year___change___CPI_H___Financial_year_average_indices_year_on_year__">#REF!</definedName>
    <definedName name="Override__dividend_yield">#REF!</definedName>
    <definedName name="OXF">#REF!</definedName>
    <definedName name="OXON" localSheetId="4">#REF!</definedName>
    <definedName name="OXON">#REF!</definedName>
    <definedName name="Ozonation_EF_N2O">#REF!</definedName>
    <definedName name="Ozone_Drink">#REF!</definedName>
    <definedName name="P_L_expenditure_not_allowable_as_a_deduction_from_taxable_trading_profits___Wholesale___nominal">#REF!</definedName>
    <definedName name="P_L_expenditure_relating_to_renewals_not_allowable_as_a_deduction_from_taxable_trading_profits___Wholesale___nominal">#REF!</definedName>
    <definedName name="Passenger_Dom_CO2">#REF!</definedName>
    <definedName name="Passenger_Dom_pkm">#REF!</definedName>
    <definedName name="Passenger_Dom_Uplift">#REF!</definedName>
    <definedName name="Passenger_Freight_Dom_Uplift">#REF!</definedName>
    <definedName name="Passenger_Freight_LH_Uplift">#REF!</definedName>
    <definedName name="Passenger_Freight_SH_Uplift">#REF!</definedName>
    <definedName name="Passenger_LH_Ave_CO2">#REF!</definedName>
    <definedName name="Passenger_LH_Ave_pkm">#REF!</definedName>
    <definedName name="Passenger_LH_Busin_CO2">#REF!</definedName>
    <definedName name="Passenger_LH_Busin_pkm">#REF!</definedName>
    <definedName name="Passenger_LH_CO2">#REF!</definedName>
    <definedName name="Passenger_LH_Econ_CO2">#REF!</definedName>
    <definedName name="Passenger_LH_Econ_pkm">#REF!</definedName>
    <definedName name="Passenger_LH_First_CO2">#REF!</definedName>
    <definedName name="Passenger_LH_First_pkm">#REF!</definedName>
    <definedName name="Passenger_LH_Prem_Econ_CO2">#REF!</definedName>
    <definedName name="Passenger_LH_Prem_Econ_pkm">#REF!</definedName>
    <definedName name="Passenger_LH_Uplift">#REF!</definedName>
    <definedName name="Passenger_SH_Ave_CO2">#REF!</definedName>
    <definedName name="Passenger_SH_Ave_pkm">#REF!</definedName>
    <definedName name="Passenger_SH_Busin_CO2">#REF!</definedName>
    <definedName name="Passenger_SH_Busin_pkm">#REF!</definedName>
    <definedName name="Passenger_SH_CO2">#REF!</definedName>
    <definedName name="Passenger_SH_Econ_CO2">#REF!</definedName>
    <definedName name="Passenger_SH_Econ_pkm">#REF!</definedName>
    <definedName name="Passenger_SH_Uplift">#REF!</definedName>
    <definedName name="path_LTDS">#REF!</definedName>
    <definedName name="path_LTDS_2nd">#REF!</definedName>
    <definedName name="path_totex">#REF!</definedName>
    <definedName name="Paul">#REF!</definedName>
    <definedName name="PAYG____control___real.ADDN1">#REF!</definedName>
    <definedName name="PAYG____control___real.ADDN2">#REF!</definedName>
    <definedName name="PAYG____control___real.BR">#REF!</definedName>
    <definedName name="PAYG____control___real.WN">#REF!</definedName>
    <definedName name="PAYG____control___real.WR">#REF!</definedName>
    <definedName name="PAYG____control___real.WWN">#REF!</definedName>
    <definedName name="PAYG___nominal.ADDN1">#REF!</definedName>
    <definedName name="PAYG___nominal.ADDN2">#REF!</definedName>
    <definedName name="PAYG___nominal.BR">#REF!</definedName>
    <definedName name="PAYG___nominal.WN">#REF!</definedName>
    <definedName name="PAYG___nominal.WR">#REF!</definedName>
    <definedName name="PAYG___nominal.WWN">#REF!</definedName>
    <definedName name="PAYG___real.ADDN1">#REF!</definedName>
    <definedName name="PAYG___real.ADDN2">#REF!</definedName>
    <definedName name="PAYG___real.BR">#REF!</definedName>
    <definedName name="PAYG___real.WN">#REF!</definedName>
    <definedName name="PAYG___real.WR">#REF!</definedName>
    <definedName name="PAYG___real.WWN">#REF!</definedName>
    <definedName name="PAYG___real___ADDN1">#REF!</definedName>
    <definedName name="PAYG___real___ADDN2">#REF!</definedName>
    <definedName name="PAYG___real___BR">#REF!</definedName>
    <definedName name="PAYG___real___WR">#REF!</definedName>
    <definedName name="PAYG___real___WWN">#REF!</definedName>
    <definedName name="PAYG___real__WN">#REF!</definedName>
    <definedName name="PAYG___Wholesale___real">#REF!</definedName>
    <definedName name="PAYG_Totex___Appointee___nominal">#REF!</definedName>
    <definedName name="PAYG_Totex___Wholesale___nominal">#REF!</definedName>
    <definedName name="Pct_Tol" localSheetId="4">#REF!</definedName>
    <definedName name="Pct_Tol">#REF!</definedName>
    <definedName name="pe_sewage">#REF!</definedName>
    <definedName name="Pension_accounting_charge___control___nominal.ADDN1">#REF!</definedName>
    <definedName name="Pension_accounting_charge___control___nominal.ADDN2">#REF!</definedName>
    <definedName name="Pension_accounting_charge___control___nominal.BR">#REF!</definedName>
    <definedName name="Pension_accounting_charge___control___nominal.WN">#REF!</definedName>
    <definedName name="Pension_accounting_charge___control___nominal.WR">#REF!</definedName>
    <definedName name="Pension_accounting_charge___control___nominal.WWN">#REF!</definedName>
    <definedName name="Pension_accounting_charge___post_financeability___control___nominal.ADDN1">#REF!</definedName>
    <definedName name="Pension_accounting_charge___post_financeability___control___nominal.ADDN2">#REF!</definedName>
    <definedName name="Pension_accounting_charge___post_financeability___control___nominal.BR">#REF!</definedName>
    <definedName name="Pension_accounting_charge___post_financeability___control___nominal.WN">#REF!</definedName>
    <definedName name="Pension_accounting_charge___post_financeability___control___nominal.WR">#REF!</definedName>
    <definedName name="Pension_accounting_charge___post_financeability___control___nominal.WWN">#REF!</definedName>
    <definedName name="Pension_contributions___Appointee___nominal">#REF!</definedName>
    <definedName name="Pension_contributions___Appointee___nominal.NEG">#REF!</definedName>
    <definedName name="Pension_deficit_recovery____real___WR">#REF!</definedName>
    <definedName name="Pension_deficit_recovery___real___ADDN1">#REF!</definedName>
    <definedName name="Pension_deficit_recovery___real___ADDN2">#REF!</definedName>
    <definedName name="Pension_deficit_recovery___real___BR">#REF!</definedName>
    <definedName name="Pension_deficit_recovery___real___WN">#REF!</definedName>
    <definedName name="Pension_deficit_recovery___real___WWN">#REF!</definedName>
    <definedName name="Pension_deficit_repair_allowance___nominal.ADDN1">#REF!</definedName>
    <definedName name="Pension_deficit_repair_allowance___nominal.ADDN2">#REF!</definedName>
    <definedName name="Pension_deficit_repair_allowance___nominal.BR">#REF!</definedName>
    <definedName name="Pension_deficit_repair_allowance___nominal.WN">#REF!</definedName>
    <definedName name="Pension_deficit_repair_allowance___nominal.WR">#REF!</definedName>
    <definedName name="Pension_deficit_repair_allowance___nominal.WWN">#REF!</definedName>
    <definedName name="Pension_deficit_repair_allowance___Wholesale___nominal">#REF!</definedName>
    <definedName name="percent_fraction_conversion">#REF!</definedName>
    <definedName name="Perfluorobutane_CO2eq_GWP">#REF!</definedName>
    <definedName name="Perfluorobutane_Weight">#REF!</definedName>
    <definedName name="Perfluorocyclobutane_CO2eq_GWP">#REF!</definedName>
    <definedName name="Perfluorocyclobutane_Weight">#REF!</definedName>
    <definedName name="Perfluoroethane_CO2eq_GWP">#REF!</definedName>
    <definedName name="Perfluoroethane_Weight">#REF!</definedName>
    <definedName name="Perfluorohexane_CO2eq_GWP">#REF!</definedName>
    <definedName name="Perfluorohexane_Weight">#REF!</definedName>
    <definedName name="Perfluoromethane_CO2eq_GWP">#REF!</definedName>
    <definedName name="Perfluoromethane_Weight">#REF!</definedName>
    <definedName name="Perfluoropentane_CO2eq_GWP">#REF!</definedName>
    <definedName name="Perfluoropentane_Weight">#REF!</definedName>
    <definedName name="Perfluoropropane_CO2eq_GWP">#REF!</definedName>
    <definedName name="Perfluoropropane_Weight">#REF!</definedName>
    <definedName name="Period_number">#REF!</definedName>
    <definedName name="Petrol_EF_CO2">#REF!</definedName>
    <definedName name="Petrol_Transport_Freight">#REF!</definedName>
    <definedName name="Petrol_Transport_Passenger">#REF!</definedName>
    <definedName name="Petrol_Van_CO2">#REF!</definedName>
    <definedName name="Petrol_Van_Miles">#REF!</definedName>
    <definedName name="PolicyAssumptionName">#REF!</definedName>
    <definedName name="POPN">#REF!</definedName>
    <definedName name="Positive_tax_calculated___nominal.ADDN1">#REF!</definedName>
    <definedName name="Positive_tax_calculated___nominal.ADDN2">#REF!</definedName>
    <definedName name="Positive_tax_calculated___nominal.BR">#REF!</definedName>
    <definedName name="Positive_tax_calculated___nominal.WN">#REF!</definedName>
    <definedName name="Positive_tax_calculated___nominal.WR">#REF!</definedName>
    <definedName name="Positive_tax_calculated___nominal.WWN">#REF!</definedName>
    <definedName name="Positive_tax_calculated___post_financeability___nominal.ADDN1">#REF!</definedName>
    <definedName name="Positive_tax_calculated___post_financeability___nominal.ADDN2">#REF!</definedName>
    <definedName name="Positive_tax_calculated___post_financeability___nominal.BR">#REF!</definedName>
    <definedName name="Positive_tax_calculated___post_financeability___nominal.WN">#REF!</definedName>
    <definedName name="Positive_tax_calculated___post_financeability___nominal.WR">#REF!</definedName>
    <definedName name="Positive_tax_calculated___post_financeability___nominal.WWN">#REF!</definedName>
    <definedName name="Post_2025_RCV___nominal.ADDN1">#REF!</definedName>
    <definedName name="Post_2025_RCV___nominal.ADDN1.BEG">#REF!</definedName>
    <definedName name="Post_2025_RCV___nominal.ADDN2">#REF!</definedName>
    <definedName name="Post_2025_RCV___nominal.ADDN2.BEG">#REF!</definedName>
    <definedName name="Post_2025_RCV___nominal.BR">#REF!</definedName>
    <definedName name="Post_2025_RCV___nominal.BR.BEG">#REF!</definedName>
    <definedName name="Post_2025_RCV___nominal.WN">#REF!</definedName>
    <definedName name="Post_2025_RCV___nominal.WN.BEG">#REF!</definedName>
    <definedName name="Post_2025_RCV___nominal.WR">#REF!</definedName>
    <definedName name="Post_2025_RCV___nominal.WR.BEG">#REF!</definedName>
    <definedName name="Post_2025_RCV___nominal.WWN">#REF!</definedName>
    <definedName name="Post_2025_RCV___nominal.WWN.BEG">#REF!</definedName>
    <definedName name="Post_2025_RCV___nominal___not_negative_check.ADDN1">#REF!</definedName>
    <definedName name="Post_2025_RCV___nominal___not_negative_check.ADDN2">#REF!</definedName>
    <definedName name="Post_2025_RCV___nominal___not_negative_check.BR">#REF!</definedName>
    <definedName name="Post_2025_RCV___nominal___not_negative_check.WN">#REF!</definedName>
    <definedName name="Post_2025_RCV___nominal___not_negative_check.WR">#REF!</definedName>
    <definedName name="Post_2025_RCV___nominal___not_negative_check.WWN">#REF!</definedName>
    <definedName name="Post_2025_RCV___nominal___not_negative_check_overall.ADDN1">#REF!</definedName>
    <definedName name="Post_2025_RCV___nominal___not_negative_check_overall.ADDN2">#REF!</definedName>
    <definedName name="Post_2025_RCV___nominal___not_negative_check_overall.BR">#REF!</definedName>
    <definedName name="Post_2025_RCV___nominal___not_negative_check_overall.WN">#REF!</definedName>
    <definedName name="Post_2025_RCV___nominal___not_negative_check_overall.WR">#REF!</definedName>
    <definedName name="Post_2025_RCV___nominal___not_negative_check_overall.WWN">#REF!</definedName>
    <definedName name="Post_2025_RCV___opening_plus_movement___nominal.ADDN1">#REF!</definedName>
    <definedName name="Post_2025_RCV___opening_plus_movement___nominal.ADDN2">#REF!</definedName>
    <definedName name="Post_2025_RCV___opening_plus_movement___nominal.BR">#REF!</definedName>
    <definedName name="Post_2025_RCV___opening_plus_movement___nominal.WN">#REF!</definedName>
    <definedName name="Post_2025_RCV___opening_plus_movement___nominal.WR">#REF!</definedName>
    <definedName name="Post_2025_RCV___opening_plus_movement___nominal.WWN">#REF!</definedName>
    <definedName name="Post_2025_RCV___real.ADDN1">#REF!</definedName>
    <definedName name="Post_2025_RCV___real.ADDN2">#REF!</definedName>
    <definedName name="Post_2025_RCV___real.BR">#REF!</definedName>
    <definedName name="Post_2025_RCV___real.WN">#REF!</definedName>
    <definedName name="Post_2025_RCV___real.WR">#REF!</definedName>
    <definedName name="Post_2025_RCV___real.WWN">#REF!</definedName>
    <definedName name="Post_2025_RCV_additions___nominal.ADDN1">#REF!</definedName>
    <definedName name="Post_2025_RCV_additions___nominal.ADDN2">#REF!</definedName>
    <definedName name="Post_2025_RCV_additions___nominal.BR">#REF!</definedName>
    <definedName name="Post_2025_RCV_additions___nominal.WN">#REF!</definedName>
    <definedName name="Post_2025_RCV_additions___nominal.WR">#REF!</definedName>
    <definedName name="Post_2025_RCV_additions___nominal.WWN">#REF!</definedName>
    <definedName name="Post_2025_RCV_additions___real.ADDN1">#REF!</definedName>
    <definedName name="Post_2025_RCV_additions___real.ADDN2">#REF!</definedName>
    <definedName name="Post_2025_RCV_additions___real.BR">#REF!</definedName>
    <definedName name="Post_2025_RCV_additions___real.WN">#REF!</definedName>
    <definedName name="Post_2025_RCV_additions___real.WR">#REF!</definedName>
    <definedName name="Post_2025_RCV_additions___real.WWN">#REF!</definedName>
    <definedName name="Post_2025_RCV_run_off___nominal.ADDN1">#REF!</definedName>
    <definedName name="Post_2025_RCV_run_off___nominal.ADDN2">#REF!</definedName>
    <definedName name="Post_2025_RCV_run_off___nominal.BR">#REF!</definedName>
    <definedName name="Post_2025_RCV_run_off___nominal.WN">#REF!</definedName>
    <definedName name="Post_2025_RCV_run_off___nominal.WR">#REF!</definedName>
    <definedName name="Post_2025_RCV_run_off___nominal.WWN">#REF!</definedName>
    <definedName name="Post_2025_RCV_run_off___real.ADDN1">#REF!</definedName>
    <definedName name="Post_2025_RCV_run_off___real.ADDN2">#REF!</definedName>
    <definedName name="Post_2025_RCV_run_off___real.BR">#REF!</definedName>
    <definedName name="Post_2025_RCV_run_off___real.WN">#REF!</definedName>
    <definedName name="Post_2025_RCV_run_off___real.WR">#REF!</definedName>
    <definedName name="Post_2025_RCV_run_off___real.WWN">#REF!</definedName>
    <definedName name="Post_2025_RCV_run_off_after_year_of_addition_to_RCV___nominal.ADDN1">#REF!</definedName>
    <definedName name="Post_2025_RCV_run_off_after_year_of_addition_to_RCV___nominal.ADDN2">#REF!</definedName>
    <definedName name="Post_2025_RCV_run_off_after_year_of_addition_to_RCV___nominal.BR">#REF!</definedName>
    <definedName name="Post_2025_RCV_run_off_after_year_of_addition_to_RCV___nominal.WN">#REF!</definedName>
    <definedName name="Post_2025_RCV_run_off_after_year_of_addition_to_RCV___nominal.WR">#REF!</definedName>
    <definedName name="Post_2025_RCV_run_off_after_year_of_addition_to_RCV___nominal.WWN">#REF!</definedName>
    <definedName name="Post_2025_RCV_run_off_in_year_of_addition_to_RCV___nominal.ADDN1">#REF!</definedName>
    <definedName name="Post_2025_RCV_run_off_in_year_of_addition_to_RCV___nominal.ADDN2">#REF!</definedName>
    <definedName name="Post_2025_RCV_run_off_in_year_of_addition_to_RCV___nominal.BR">#REF!</definedName>
    <definedName name="Post_2025_RCV_run_off_in_year_of_addition_to_RCV___nominal.WN">#REF!</definedName>
    <definedName name="Post_2025_RCV_run_off_in_year_of_addition_to_RCV___nominal.WR">#REF!</definedName>
    <definedName name="Post_2025_RCV_run_off_in_year_of_addition_to_RCV___nominal.WWN">#REF!</definedName>
    <definedName name="Post_financeability_adjustments___nominal.ADDN1">#REF!</definedName>
    <definedName name="Post_financeability_adjustments___nominal.ADDN2">#REF!</definedName>
    <definedName name="Post_financeability_adjustments___nominal.BR">#REF!</definedName>
    <definedName name="Post_financeability_adjustments___nominal.WN">#REF!</definedName>
    <definedName name="Post_financeability_adjustments___nominal.WR">#REF!</definedName>
    <definedName name="Post_financeability_adjustments___nominal.WWN">#REF!</definedName>
    <definedName name="Post_financeability_adjustments___real___ADDN1">#REF!</definedName>
    <definedName name="Post_financeability_adjustments___real___ADDN2">#REF!</definedName>
    <definedName name="Post_financeability_adjustments___real___BR">#REF!</definedName>
    <definedName name="Post_financeability_adjustments___real___WN">#REF!</definedName>
    <definedName name="Post_financeability_adjustments___real___WR">#REF!</definedName>
    <definedName name="Post_financeability_adjustments___real___WWN">#REF!</definedName>
    <definedName name="Post_financeability_adjustments_eligible_for_tax_uplift___real.ADDN1">#REF!</definedName>
    <definedName name="Post_financeability_adjustments_eligible_for_tax_uplift___real.ADDN2">#REF!</definedName>
    <definedName name="Post_financeability_adjustments_eligible_for_tax_uplift___real.BR">#REF!</definedName>
    <definedName name="Post_financeability_adjustments_eligible_for_tax_uplift___real.WN">#REF!</definedName>
    <definedName name="Post_financeability_adjustments_eligible_for_tax_uplift___real.WR">#REF!</definedName>
    <definedName name="Post_financeability_adjustments_eligible_for_tax_uplift___real.WWN">#REF!</definedName>
    <definedName name="Post_financeability_adjustments_not_eligible_for_tax_uplift___alert.ADDN1">#REF!</definedName>
    <definedName name="Post_financeability_adjustments_not_eligible_for_tax_uplift___alert.ADDN2">#REF!</definedName>
    <definedName name="Post_financeability_adjustments_not_eligible_for_tax_uplift___alert.BR">#REF!</definedName>
    <definedName name="Post_financeability_adjustments_not_eligible_for_tax_uplift___alert.WN">#REF!</definedName>
    <definedName name="Post_financeability_adjustments_not_eligible_for_tax_uplift___alert.WR">#REF!</definedName>
    <definedName name="Post_financeability_adjustments_not_eligible_for_tax_uplift___alert.WWN">#REF!</definedName>
    <definedName name="Post_financeability_adjustments_not_eligible_for_tax_uplift___alert_overall.ADDN1">#REF!</definedName>
    <definedName name="Post_financeability_adjustments_not_eligible_for_tax_uplift___alert_overall.ADDN2">#REF!</definedName>
    <definedName name="Post_financeability_adjustments_not_eligible_for_tax_uplift___alert_overall.BR">#REF!</definedName>
    <definedName name="Post_financeability_adjustments_not_eligible_for_tax_uplift___alert_overall.WN">#REF!</definedName>
    <definedName name="Post_financeability_adjustments_not_eligible_for_tax_uplift___alert_overall.WR">#REF!</definedName>
    <definedName name="Post_financeability_adjustments_not_eligible_for_tax_uplift___alert_overall.WWN">#REF!</definedName>
    <definedName name="Post_financeability_adjustments_not_eligible_for_tax_uplift___real.ADDN1">#REF!</definedName>
    <definedName name="Post_financeability_adjustments_not_eligible_for_tax_uplift___real.ADDN2">#REF!</definedName>
    <definedName name="Post_financeability_adjustments_not_eligible_for_tax_uplift___real.BR">#REF!</definedName>
    <definedName name="Post_financeability_adjustments_not_eligible_for_tax_uplift___real.WN">#REF!</definedName>
    <definedName name="Post_financeability_adjustments_not_eligible_for_tax_uplift___real.WR">#REF!</definedName>
    <definedName name="Post_financeability_adjustments_not_eligible_for_tax_uplift___real.WWN">#REF!</definedName>
    <definedName name="Post_financeability_Interest_adjustment_for_retail_business___nominal">#REF!</definedName>
    <definedName name="Post_financeability_Interest_adjustment_for_retail_residential___nominal">#REF!</definedName>
    <definedName name="Post_financeability_not_eligble_for_tax_uplift_adjusted_for_double_count___real.ADDN1">#REF!</definedName>
    <definedName name="Post_financeability_not_eligble_for_tax_uplift_adjusted_for_double_count___real.ADDN2">#REF!</definedName>
    <definedName name="Post_financeability_not_eligble_for_tax_uplift_adjusted_for_double_count___real.BR">#REF!</definedName>
    <definedName name="Post_financeability_not_eligble_for_tax_uplift_adjusted_for_double_count___real.WN">#REF!</definedName>
    <definedName name="Post_financeability_not_eligble_for_tax_uplift_adjusted_for_double_count___real.WR">#REF!</definedName>
    <definedName name="Post_financeability_not_eligble_for_tax_uplift_adjusted_for_double_count___real.WWN">#REF!</definedName>
    <definedName name="Post_forecast_period_flag">#REF!</definedName>
    <definedName name="Post_forecast_period_flag_total">#REF!</definedName>
    <definedName name="Post_tax_cash_flow___Business___nominal">#REF!</definedName>
    <definedName name="Post_tax_cash_flow___Residential___nominal">#REF!</definedName>
    <definedName name="Post_tax_return_on_RCV">#REF!</definedName>
    <definedName name="Post_tax_return_on_RCV___ADDN1__nominal">#REF!</definedName>
    <definedName name="Post_tax_return_on_RCV___ADDN2___nominal">#REF!</definedName>
    <definedName name="Post_tax_return_on_RCV___BR___nominal">#REF!</definedName>
    <definedName name="Post_tax_return_on_RCV___control.ADDN1">#REF!</definedName>
    <definedName name="Post_tax_return_on_RCV___control.ADDN2">#REF!</definedName>
    <definedName name="Post_tax_return_on_RCV___control.BR">#REF!</definedName>
    <definedName name="Post_tax_return_on_RCV___control.WN">#REF!</definedName>
    <definedName name="Post_tax_return_on_RCV___control.WR">#REF!</definedName>
    <definedName name="Post_tax_return_on_RCV___control.WWN">#REF!</definedName>
    <definedName name="Post_tax_return_on_RCV___WN___nominal">#REF!</definedName>
    <definedName name="Post_tax_return_on_RCV___WR___nominal">#REF!</definedName>
    <definedName name="Post_tax_return_on_RCV___WWN___nominal">#REF!</definedName>
    <definedName name="Power_CHP">#REF!</definedName>
    <definedName name="Power_NGasCHP_Admin">#REF!</definedName>
    <definedName name="Power_NGasCHP_Drink">#REF!</definedName>
    <definedName name="Power_NGasCHP_Import1">#REF!</definedName>
    <definedName name="Power_NGasCHP_Import2">#REF!</definedName>
    <definedName name="Power_NGasCHP_Sewage">#REF!</definedName>
    <definedName name="POWYS" localSheetId="4">#REF!</definedName>
    <definedName name="POWYS">#REF!</definedName>
    <definedName name="PPM_Actuals">#REF!</definedName>
    <definedName name="Pre_2020_RCV___nominal.ADDN1">#REF!</definedName>
    <definedName name="Pre_2020_RCV___nominal.ADDN1.BEG">#REF!</definedName>
    <definedName name="Pre_2020_RCV___nominal.ADDN2">#REF!</definedName>
    <definedName name="Pre_2020_RCV___nominal.ADDN2.BEG">#REF!</definedName>
    <definedName name="Pre_2020_RCV___nominal.BR">#REF!</definedName>
    <definedName name="Pre_2020_RCV___nominal.BR.BEG">#REF!</definedName>
    <definedName name="Pre_2020_RCV___nominal.WN">#REF!</definedName>
    <definedName name="Pre_2020_RCV___nominal.WN.BEG">#REF!</definedName>
    <definedName name="Pre_2020_RCV___nominal.WR">#REF!</definedName>
    <definedName name="Pre_2020_RCV___nominal.WR.BEG">#REF!</definedName>
    <definedName name="Pre_2020_RCV___nominal.WWN">#REF!</definedName>
    <definedName name="Pre_2020_RCV___nominal.WWN.BEG">#REF!</definedName>
    <definedName name="Pre_2020_RCV___not_negative_check.ADDN1">#REF!</definedName>
    <definedName name="Pre_2020_RCV___not_negative_check.ADDN2">#REF!</definedName>
    <definedName name="Pre_2020_RCV___not_negative_check.BR">#REF!</definedName>
    <definedName name="Pre_2020_RCV___not_negative_check.WN">#REF!</definedName>
    <definedName name="Pre_2020_RCV___not_negative_check.WR">#REF!</definedName>
    <definedName name="Pre_2020_RCV___not_negative_check.WWN">#REF!</definedName>
    <definedName name="Pre_2020_RCV___not_negative_check_overall.ADDN1">#REF!</definedName>
    <definedName name="Pre_2020_RCV___not_negative_check_overall.ADDN2">#REF!</definedName>
    <definedName name="Pre_2020_RCV___not_negative_check_overall.BR">#REF!</definedName>
    <definedName name="Pre_2020_RCV___not_negative_check_overall.WN">#REF!</definedName>
    <definedName name="Pre_2020_RCV___not_negative_check_overall.WR">#REF!</definedName>
    <definedName name="Pre_2020_RCV___not_negative_check_overall.WWN">#REF!</definedName>
    <definedName name="Pre_2020_RCV___opening_plus_indexation___nominal.ADDN1">#REF!</definedName>
    <definedName name="Pre_2020_RCV___opening_plus_indexation___nominal.ADDN2">#REF!</definedName>
    <definedName name="Pre_2020_RCV___opening_plus_indexation___nominal.BR">#REF!</definedName>
    <definedName name="Pre_2020_RCV___opening_plus_indexation___nominal.WN">#REF!</definedName>
    <definedName name="Pre_2020_RCV___opening_plus_indexation___nominal.WR">#REF!</definedName>
    <definedName name="Pre_2020_RCV___opening_plus_indexation___nominal.WWN">#REF!</definedName>
    <definedName name="Pre_2020_RCV___real.ADDN1">#REF!</definedName>
    <definedName name="Pre_2020_RCV___real.ADDN2">#REF!</definedName>
    <definedName name="Pre_2020_RCV___real.BR">#REF!</definedName>
    <definedName name="Pre_2020_RCV___real.WN">#REF!</definedName>
    <definedName name="Pre_2020_RCV___real.WR">#REF!</definedName>
    <definedName name="Pre_2020_RCV___real.WWN">#REF!</definedName>
    <definedName name="Pre_2020_RCV___run_off___real.ADDN1">#REF!</definedName>
    <definedName name="Pre_2020_RCV___run_off___real.ADDN2">#REF!</definedName>
    <definedName name="Pre_2020_RCV___run_off___real.BR">#REF!</definedName>
    <definedName name="Pre_2020_RCV___run_off___real.WN">#REF!</definedName>
    <definedName name="Pre_2020_RCV___run_off___real.WR">#REF!</definedName>
    <definedName name="Pre_2020_RCV___run_off___real.WWN">#REF!</definedName>
    <definedName name="Pre_2020_RCV___run_off__nominal.ADDN1">#REF!</definedName>
    <definedName name="Pre_2020_RCV___run_off__nominal.ADDN2">#REF!</definedName>
    <definedName name="Pre_2020_RCV___run_off__nominal.BR">#REF!</definedName>
    <definedName name="Pre_2020_RCV___run_off__nominal.WN">#REF!</definedName>
    <definedName name="Pre_2020_RCV___run_off__nominal.WR">#REF!</definedName>
    <definedName name="Pre_2020_RCV___run_off__nominal.WWN">#REF!</definedName>
    <definedName name="Pre_2020_RCV_initial_balance___nominal.ADDN1">#REF!</definedName>
    <definedName name="Pre_2020_RCV_initial_balance___nominal.ADDN2">#REF!</definedName>
    <definedName name="Pre_2020_RCV_initial_balance___nominal.BR">#REF!</definedName>
    <definedName name="Pre_2020_RCV_initial_balance___nominal.WN">#REF!</definedName>
    <definedName name="Pre_2020_RCV_initial_balance___nominal.WR">#REF!</definedName>
    <definedName name="Pre_2020_RCV_initial_balance___nominal.WWN">#REF!</definedName>
    <definedName name="Pre_2020_RCV_initial_balance___not_negative_check.ADDN1">#REF!</definedName>
    <definedName name="Pre_2020_RCV_initial_balance___not_negative_check.ADDN2">#REF!</definedName>
    <definedName name="Pre_2020_RCV_initial_balance___not_negative_check.BR">#REF!</definedName>
    <definedName name="Pre_2020_RCV_initial_balance___not_negative_check.WN">#REF!</definedName>
    <definedName name="Pre_2020_RCV_initial_balance___not_negative_check.WR">#REF!</definedName>
    <definedName name="Pre_2020_RCV_initial_balance___not_negative_check.WWN">#REF!</definedName>
    <definedName name="Pre_2020_RCV_initial_balance___not_negative_check_overall.ADDN1">#REF!</definedName>
    <definedName name="Pre_2020_RCV_initial_balance___not_negative_check_overall.ADDN2">#REF!</definedName>
    <definedName name="Pre_2020_RCV_initial_balance___not_negative_check_overall.BR">#REF!</definedName>
    <definedName name="Pre_2020_RCV_initial_balance___not_negative_check_overall.WN">#REF!</definedName>
    <definedName name="Pre_2020_RCV_initial_balance___not_negative_check_overall.WR">#REF!</definedName>
    <definedName name="Pre_2020_RCV_initial_balance___not_negative_check_overall.WWN">#REF!</definedName>
    <definedName name="Pre_2020_RCV_initial_balance___wholesale___nominal">#REF!</definedName>
    <definedName name="Pre_forecast_period_flag">#REF!</definedName>
    <definedName name="Pre_forecast_period_flag_total">#REF!</definedName>
    <definedName name="Pre_tax_cash_flow___Business___nominal">#REF!</definedName>
    <definedName name="Pre_tax_cash_flow___Residential___nominal">#REF!</definedName>
    <definedName name="Pre_tax_return_on_RCV">#REF!</definedName>
    <definedName name="Pre_tax_return_on_RCV___ADDN1___nominal">#REF!</definedName>
    <definedName name="Pre_tax_return_on_RCV___ADDN2___nominal">#REF!</definedName>
    <definedName name="Pre_tax_return_on_RCV___BR___nominal">#REF!</definedName>
    <definedName name="Pre_tax_return_on_RCV___control.ADDN1">#REF!</definedName>
    <definedName name="Pre_tax_return_on_RCV___control.ADDN2">#REF!</definedName>
    <definedName name="Pre_tax_return_on_RCV___control.BR">#REF!</definedName>
    <definedName name="Pre_tax_return_on_RCV___control.WN">#REF!</definedName>
    <definedName name="Pre_tax_return_on_RCV___control.WR">#REF!</definedName>
    <definedName name="Pre_tax_return_on_RCV___control.WWN">#REF!</definedName>
    <definedName name="Pre_tax_return_on_RCV___WN___nominal">#REF!</definedName>
    <definedName name="Pre_tax_return_on_RCV___WR___nominal">#REF!</definedName>
    <definedName name="Pre_tax_return_on_RCV___WWN___nominal">#REF!</definedName>
    <definedName name="PriceBaseCurrency">#REF!</definedName>
    <definedName name="PriceBaseFinancialYears">#REF!</definedName>
    <definedName name="PriceBaseType">#REF!</definedName>
    <definedName name="PriceBaseYearAndMonth">#REF!</definedName>
    <definedName name="PricingType">#REF!</definedName>
    <definedName name="PrimaryRC04">#REF!</definedName>
    <definedName name="PrimaryRC05">#REF!</definedName>
    <definedName name="_xlnm.Print_Area">#REF!</definedName>
    <definedName name="Print_Area_T16">#REF!</definedName>
    <definedName name="Proceeds_from_share_issues___Appointee___nominal">#REF!</definedName>
    <definedName name="Proceeds_from_share_issues___control___nominal.ADDN1">#REF!</definedName>
    <definedName name="Proceeds_from_share_issues___control___nominal.ADDN2">#REF!</definedName>
    <definedName name="Proceeds_from_share_issues___control___nominal.BR">#REF!</definedName>
    <definedName name="Proceeds_from_share_issues___control___nominal.WN">#REF!</definedName>
    <definedName name="Proceeds_from_share_issues___control___nominal.WR">#REF!</definedName>
    <definedName name="Proceeds_from_share_issues___control___nominal.WWN">#REF!</definedName>
    <definedName name="Proceeds_from_share_issues___Wholesale___nominal">#REF!</definedName>
    <definedName name="ProfileInps">#REF!</definedName>
    <definedName name="Profit_after_tax___Appointee___nominal">#REF!</definedName>
    <definedName name="Profit_after_tax_post_financeability_adjustment___appointee___nominal">#REF!</definedName>
    <definedName name="Profit_before_tax___Appointee___nominal">#REF!</definedName>
    <definedName name="progs">#REF!</definedName>
    <definedName name="Project_List___by_Subline">#REF!</definedName>
    <definedName name="Properties_WW">#REF!</definedName>
    <definedName name="Proportion_of_debtors_to_revenue">#REF!</definedName>
    <definedName name="Proportion_of_net_margin_customers___Tariff_Band.1">#REF!</definedName>
    <definedName name="Proportion_of_net_margin_customers___Tariff_Band.2">#REF!</definedName>
    <definedName name="Proportion_of_net_margin_customers___Tariff_Band.3">#REF!</definedName>
    <definedName name="Proportion_of_non_PAYG_Totex_that_is_subject_to_depreciation_in_year_of_addition_to_RCV">#REF!</definedName>
    <definedName name="Proportion_of_RCV_for_control.ADDN1">#REF!</definedName>
    <definedName name="Proportion_of_RCV_for_control.ADDN2">#REF!</definedName>
    <definedName name="Proportion_of_RCV_for_control.BR">#REF!</definedName>
    <definedName name="Proportion_of_RCV_for_control.WN">#REF!</definedName>
    <definedName name="Proportion_of_RCV_for_control.WR">#REF!</definedName>
    <definedName name="Proportion_of_RCV_for_control.WWN">#REF!</definedName>
    <definedName name="Proportion_of_tariff_costs.1">#REF!</definedName>
    <definedName name="Proportion_of_tariff_costs.2">#REF!</definedName>
    <definedName name="Proportion_of_tariff_costs.3">#REF!</definedName>
    <definedName name="Proposed_residential_retail_net_margin">#REF!</definedName>
    <definedName name="Provision___Appointee___nominal">#REF!</definedName>
    <definedName name="Provision_liabilities_balance___Appointee___nominal">#REF!</definedName>
    <definedName name="Provisions_balance___control___nominal.ADDN1">#REF!</definedName>
    <definedName name="Provisions_balance___control___nominal.ADDN1.BEG">#REF!</definedName>
    <definedName name="Provisions_balance___control___nominal.ADDN2">#REF!</definedName>
    <definedName name="Provisions_balance___control___nominal.ADDN2.BEG">#REF!</definedName>
    <definedName name="Provisions_balance___control___nominal.BR">#REF!</definedName>
    <definedName name="Provisions_balance___control___nominal.BR.BEG">#REF!</definedName>
    <definedName name="Provisions_balance___control___nominal.WN">#REF!</definedName>
    <definedName name="Provisions_balance___control___nominal.WN.BEG">#REF!</definedName>
    <definedName name="Provisions_balance___control___nominal.WR">#REF!</definedName>
    <definedName name="Provisions_balance___control___nominal.WR.BEG">#REF!</definedName>
    <definedName name="Provisions_balance___control___nominal.WWN">#REF!</definedName>
    <definedName name="Provisions_balance___control___nominal.WWN.BEG">#REF!</definedName>
    <definedName name="Provisions_balance___Wholesale___nominal">#REF!</definedName>
    <definedName name="PRT">#REF!</definedName>
    <definedName name="PRTapr">#REF!</definedName>
    <definedName name="PRTBPinputs">#REF!</definedName>
    <definedName name="PRTBPtrans">#REF!</definedName>
    <definedName name="PRTCOUNT">#REF!</definedName>
    <definedName name="PRTEND">#REF!</definedName>
    <definedName name="PRTSTART">#REF!</definedName>
    <definedName name="PRTtransition" localSheetId="4">#REF!</definedName>
    <definedName name="PRTtransition">#REF!</definedName>
    <definedName name="PSETUP">#REF!</definedName>
    <definedName name="PTABLE">#REF!</definedName>
    <definedName name="pty">#REF!</definedName>
    <definedName name="PV_base_date">#REF!</definedName>
    <definedName name="PV_discount_factor.ADDN1">#REF!</definedName>
    <definedName name="PV_discount_factor.ADDN2">#REF!</definedName>
    <definedName name="PV_discount_factor.BR">#REF!</definedName>
    <definedName name="PV_discount_factor.WN">#REF!</definedName>
    <definedName name="PV_discount_factor.WR">#REF!</definedName>
    <definedName name="PV_discount_factor.WWN">#REF!</definedName>
    <definedName name="PV_discount_factor___BR">#REF!</definedName>
    <definedName name="PV_of_re_profiled_allowed_revenue___active___real.ADDN1">#REF!</definedName>
    <definedName name="PV_of_re_profiled_allowed_revenue___active___real.ADDN2">#REF!</definedName>
    <definedName name="PV_of_re_profiled_allowed_revenue___active___real.BR">#REF!</definedName>
    <definedName name="PV_of_re_profiled_allowed_revenue___active___real.WN">#REF!</definedName>
    <definedName name="PV_of_re_profiled_allowed_revenue___active___real.WR">#REF!</definedName>
    <definedName name="PV_of_re_profiled_allowed_revenue___active___real.WWN">#REF!</definedName>
    <definedName name="PV_of_revenue_requirement_excl._tax_charge___real.ADDN1">#REF!</definedName>
    <definedName name="PV_of_revenue_requirement_excl._tax_charge___real.ADDN2">#REF!</definedName>
    <definedName name="PV_of_revenue_requirement_excl._tax_charge___real.BR">#REF!</definedName>
    <definedName name="PV_of_revenue_requirement_excl._tax_charge___real.WN">#REF!</definedName>
    <definedName name="PV_of_revenue_requirement_excl._tax_charge___real.WR">#REF!</definedName>
    <definedName name="PV_of_revenue_requirement_excl._tax_charge___real.WWN">#REF!</definedName>
    <definedName name="Q">#REF!</definedName>
    <definedName name="QAA_reward__penalty____real.ADDN1">#REF!</definedName>
    <definedName name="QAA_reward__penalty____real.ADDN2">#REF!</definedName>
    <definedName name="QAA_reward__penalty____real.BR">#REF!</definedName>
    <definedName name="QAA_reward__penalty____real.WN">#REF!</definedName>
    <definedName name="QAA_reward__penalty____real.WR">#REF!</definedName>
    <definedName name="QAA_reward__penalty____real.WWN">#REF!</definedName>
    <definedName name="qfx" localSheetId="4" hidden="1">{"NET",#N/A,FALSE,"401C11"}</definedName>
    <definedName name="qfx" hidden="1">{"NET",#N/A,FALSE,"401C11"}</definedName>
    <definedName name="qsysExpenditureExportByProject">#REF!</definedName>
    <definedName name="qsysPlanProjectExport">#REF!</definedName>
    <definedName name="Quarter1">#REF!</definedName>
    <definedName name="qwefqefa" localSheetId="4" hidden="1">#REF!</definedName>
    <definedName name="qwefqefa" hidden="1">#REF!</definedName>
    <definedName name="Rail_Freight_Tonne_km">#REF!</definedName>
    <definedName name="Rail_Freight_Tonne_km_CO2">#REF!</definedName>
    <definedName name="Rail_Freight_TonneMiles">#REF!</definedName>
    <definedName name="RangeSelection">#REF!</definedName>
    <definedName name="Raw_Data_Less_Adj">OFFSET(#REF!,0,0,COUNTA(#REF!),COUNTA(#REF!))</definedName>
    <definedName name="RCF_to_capex___Appointee">#REF!</definedName>
    <definedName name="RCV___EBITDA___Appointee">#REF!</definedName>
    <definedName name="RCV___EBITDA___Control.ADDN1">#REF!</definedName>
    <definedName name="RCV___EBITDA___Control.ADDN2">#REF!</definedName>
    <definedName name="RCV___EBITDA___Control.BR">#REF!</definedName>
    <definedName name="RCV___EBITDA___Control.WN">#REF!</definedName>
    <definedName name="RCV___EBITDA___Control.WR">#REF!</definedName>
    <definedName name="RCV___EBITDA___Control.WWN">#REF!</definedName>
    <definedName name="RCV___nominal_BEG.ADDN1">#REF!</definedName>
    <definedName name="RCV___nominal_BEG.ADDN2">#REF!</definedName>
    <definedName name="RCV___nominal_BEG.BR">#REF!</definedName>
    <definedName name="RCV___nominal_BEG.WN">#REF!</definedName>
    <definedName name="RCV___nominal_BEG.WR">#REF!</definedName>
    <definedName name="RCV___nominal_BEG.WWN">#REF!</definedName>
    <definedName name="RCV___Wholesale___nominal_BEG">#REF!</definedName>
    <definedName name="RCV_additions_run_off___control___real.ADDN1">#REF!</definedName>
    <definedName name="RCV_additions_run_off___control___real.ADDN2">#REF!</definedName>
    <definedName name="RCV_additions_run_off___control___real.BR">#REF!</definedName>
    <definedName name="RCV_additions_run_off___control___real.WN">#REF!</definedName>
    <definedName name="RCV_additions_run_off___control___real.WR">#REF!</definedName>
    <definedName name="RCV_additions_run_off___control___real.WWN">#REF!</definedName>
    <definedName name="RCV_apportionment_percentage_CALC.ADDN1">#REF!</definedName>
    <definedName name="RCV_apportionment_percentage_CALC.ADDN2">#REF!</definedName>
    <definedName name="RCV_apportionment_percentage_CALC.BR">#REF!</definedName>
    <definedName name="RCV_apportionment_percentage_CALC.WN">#REF!</definedName>
    <definedName name="RCV_apportionment_percentage_CALC.WR">#REF!</definedName>
    <definedName name="RCV_apportionment_percentage_CALC.WWN">#REF!</definedName>
    <definedName name="RCV_balance___Appointee___nominal">#REF!</definedName>
    <definedName name="RCV_balance___forecast___ADDN1__nominal">#REF!</definedName>
    <definedName name="RCV_balance___forecast___ADDN2___nominal">#REF!</definedName>
    <definedName name="RCV_balance___forecast___Appointee___nominal">#REF!</definedName>
    <definedName name="RCV_balance___forecast___BR___nominal">#REF!</definedName>
    <definedName name="RCV_balance___forecast___control___nominal.ADDN1">#REF!</definedName>
    <definedName name="RCV_balance___forecast___control___nominal.ADDN2">#REF!</definedName>
    <definedName name="RCV_balance___forecast___control___nominal.BR">#REF!</definedName>
    <definedName name="RCV_balance___forecast___control___nominal.WN">#REF!</definedName>
    <definedName name="RCV_balance___forecast___control___nominal.WR">#REF!</definedName>
    <definedName name="RCV_balance___forecast___control___nominal.WWN">#REF!</definedName>
    <definedName name="RCV_balance___forecast___control___real.ADDN1">#REF!</definedName>
    <definedName name="RCV_balance___forecast___control___real.ADDN2">#REF!</definedName>
    <definedName name="RCV_balance___forecast___control___real.BR">#REF!</definedName>
    <definedName name="RCV_balance___forecast___control___real.WN">#REF!</definedName>
    <definedName name="RCV_balance___forecast___control___real.WR">#REF!</definedName>
    <definedName name="RCV_balance___forecast___control___real.WWN">#REF!</definedName>
    <definedName name="RCV_balance___forecast___wholesale___nominal">#REF!</definedName>
    <definedName name="RCV_balance___forecast___wholesale___real">#REF!</definedName>
    <definedName name="RCV_balance___forecast___WN___nominal">#REF!</definedName>
    <definedName name="RCV_balance___forecast___WR___nominal">#REF!</definedName>
    <definedName name="RCV_balance___forecast___WWN___nominal">#REF!</definedName>
    <definedName name="RCV_balance___Wholesale___nominal">#REF!</definedName>
    <definedName name="RCV_growth_to_2029_30___control___nominal.ADDN1">#REF!</definedName>
    <definedName name="RCV_growth_to_2029_30___control___nominal.ADDN2">#REF!</definedName>
    <definedName name="RCV_growth_to_2029_30___control___nominal.BR">#REF!</definedName>
    <definedName name="RCV_growth_to_2029_30___control___nominal.WN">#REF!</definedName>
    <definedName name="RCV_growth_to_2029_30___control___nominal.WR">#REF!</definedName>
    <definedName name="RCV_growth_to_2029_30___control___nominal.WWN">#REF!</definedName>
    <definedName name="RCV_growth_to_2029_30___control___real.ADDN1">#REF!</definedName>
    <definedName name="RCV_growth_to_2029_30___control___real.ADDN2">#REF!</definedName>
    <definedName name="RCV_growth_to_2029_30___control___real.BR">#REF!</definedName>
    <definedName name="RCV_growth_to_2029_30___control___real.WN">#REF!</definedName>
    <definedName name="RCV_growth_to_2029_30___control___real.WR">#REF!</definedName>
    <definedName name="RCV_growth_to_2029_30___control___real.WWN">#REF!</definedName>
    <definedName name="RCV_growth_to_2029_30___wholesale___nominal">#REF!</definedName>
    <definedName name="RCV_growth_to_2029_30___wholesale___real">#REF!</definedName>
    <definedName name="RCV_opening_balance___nominal.ADDN1">#REF!</definedName>
    <definedName name="RCV_opening_balance___nominal.ADDN2">#REF!</definedName>
    <definedName name="RCV_opening_balance___nominal.BR">#REF!</definedName>
    <definedName name="RCV_opening_balance___nominal.WN">#REF!</definedName>
    <definedName name="RCV_opening_balance___nominal.WR">#REF!</definedName>
    <definedName name="RCV_opening_balance___nominal.WWN">#REF!</definedName>
    <definedName name="RCV_Run_off___Appointee___nominal">#REF!</definedName>
    <definedName name="RCV_Run_off___control___real.ADDN1">#REF!</definedName>
    <definedName name="RCV_Run_off___control___real.ADDN2">#REF!</definedName>
    <definedName name="RCV_Run_off___control___real.BR">#REF!</definedName>
    <definedName name="RCV_Run_off___control___real.WN">#REF!</definedName>
    <definedName name="RCV_Run_off___control___real.WR">#REF!</definedName>
    <definedName name="RCV_Run_off___control___real.WWN">#REF!</definedName>
    <definedName name="RCV_Run_off___nominal.ADDN1">#REF!</definedName>
    <definedName name="RCV_Run_off___nominal.ADDN2">#REF!</definedName>
    <definedName name="RCV_Run_off___nominal.BR">#REF!</definedName>
    <definedName name="RCV_Run_off___nominal.WN">#REF!</definedName>
    <definedName name="RCV_Run_off___nominal.WR">#REF!</definedName>
    <definedName name="RCV_Run_off___nominal.WWN">#REF!</definedName>
    <definedName name="RCV_Run_off___real.ADDN1">#REF!</definedName>
    <definedName name="RCV_Run_off___real.ADDN2">#REF!</definedName>
    <definedName name="RCV_Run_off___real.BR">#REF!</definedName>
    <definedName name="RCV_Run_off___real.WN">#REF!</definedName>
    <definedName name="RCV_Run_off___real.WR">#REF!</definedName>
    <definedName name="RCV_Run_off___real.WWN">#REF!</definedName>
    <definedName name="RCV_Run_off___real___ADDN1">#REF!</definedName>
    <definedName name="RCV_Run_off___real___ADDN2">#REF!</definedName>
    <definedName name="RCV_Run_off___real___BR">#REF!</definedName>
    <definedName name="RCV_Run_off___real___WN">#REF!</definedName>
    <definedName name="RCV_Run_off___real___WR">#REF!</definedName>
    <definedName name="RCV_Run_off___real___WWN">#REF!</definedName>
    <definedName name="RCV_Run_off___Wholesale___nominal">#REF!</definedName>
    <definedName name="RDG">#REF!</definedName>
    <definedName name="Re_profiled_allowed_revenue___active___real.ADDN1">#REF!</definedName>
    <definedName name="Re_profiled_allowed_revenue___active___real.ADDN2">#REF!</definedName>
    <definedName name="Re_profiled_allowed_revenue___active___real.BR">#REF!</definedName>
    <definedName name="Re_profiled_allowed_revenue___active___real.WN">#REF!</definedName>
    <definedName name="Re_profiled_allowed_revenue___active___real.WR">#REF!</definedName>
    <definedName name="Re_profiled_allowed_revenue___active___real.WWN">#REF!</definedName>
    <definedName name="Re_profiled_allowed_revenue_adjusted____control___real.ADDN1">#REF!</definedName>
    <definedName name="Re_profiled_allowed_revenue_adjusted____control___real.ADDN2">#REF!</definedName>
    <definedName name="Re_profiled_allowed_revenue_adjusted____control___real.BR">#REF!</definedName>
    <definedName name="Re_profiled_allowed_revenue_adjusted____control___real.WN">#REF!</definedName>
    <definedName name="Re_profiled_allowed_revenue_adjusted____control___real.WR">#REF!</definedName>
    <definedName name="Re_profiled_allowed_revenue_adjusted____control___real.WWN">#REF!</definedName>
    <definedName name="real" localSheetId="4" hidden="1">#REF!</definedName>
    <definedName name="real" hidden="1">#REF!</definedName>
    <definedName name="Receivables_by_tariff_band___nominal.1">#REF!</definedName>
    <definedName name="Receivables_by_tariff_band___nominal.2">#REF!</definedName>
    <definedName name="Receivables_by_tariff_band___nominal.3">#REF!</definedName>
    <definedName name="Recommended_dividend___nominal">#REF!</definedName>
    <definedName name="Recommended_dividend_adj._growth___nominal">#REF!</definedName>
    <definedName name="Redn._in_at_cost_wholesale_fixed_assets___control___nominal.ADDN1">#REF!</definedName>
    <definedName name="Redn._in_at_cost_wholesale_fixed_assets___control___nominal.ADDN2">#REF!</definedName>
    <definedName name="Redn._in_at_cost_wholesale_fixed_assets___control___nominal.BR">#REF!</definedName>
    <definedName name="Redn._in_at_cost_wholesale_fixed_assets___control___nominal.WN">#REF!</definedName>
    <definedName name="Redn._in_at_cost_wholesale_fixed_assets___control___nominal.WR">#REF!</definedName>
    <definedName name="Redn._in_at_cost_wholesale_fixed_assets___control___nominal.WWN">#REF!</definedName>
    <definedName name="refer">#REF!</definedName>
    <definedName name="Regular_Taxi_CO2">#REF!</definedName>
    <definedName name="Regular_Taxi_Pass_km">#REF!</definedName>
    <definedName name="Regulatory_equity___regulated_earnings_for_the_regulated_company___Appointee">#REF!</definedName>
    <definedName name="Renew_Admin">#REF!</definedName>
    <definedName name="Renew_Drink_Pump">#REF!</definedName>
    <definedName name="Renew_Drink_Treat">#REF!</definedName>
    <definedName name="Renew_Export_Admin">#REF!</definedName>
    <definedName name="Renew_Export_Drink">#REF!</definedName>
    <definedName name="Renew_Export_Sewage">#REF!</definedName>
    <definedName name="Renew_Export_Sludge">#REF!</definedName>
    <definedName name="Renew_Sewage_Pump">#REF!</definedName>
    <definedName name="Renew_Sewage_Treat">#REF!</definedName>
    <definedName name="Renew_Sludge">#REF!</definedName>
    <definedName name="Renew_Total">#REF!</definedName>
    <definedName name="Renewable_EF_CO2">#REF!</definedName>
    <definedName name="REPORT_YEAR">#REF!</definedName>
    <definedName name="ReportBarFormat">#REF!</definedName>
    <definedName name="Reprofiling_adjustments___real___ADDN1">#REF!</definedName>
    <definedName name="Reprofiling_adjustments___real___ADDN2">#REF!</definedName>
    <definedName name="Reprofiling_adjustments___real___BR">#REF!</definedName>
    <definedName name="Reprofiling_adjustments___real___WN">#REF!</definedName>
    <definedName name="Reprofiling_adjustments___real___WR">#REF!</definedName>
    <definedName name="Reprofiling_adjustments___real___WWN">#REF!</definedName>
    <definedName name="Residental_apportioned_direct_procurement_from_customers___infrastructure_cost___nominal___Total">#REF!</definedName>
    <definedName name="Residential_Advance_receipts_lag_factor_measured">#REF!</definedName>
    <definedName name="Residential_Advance_receipts_lag_factor_unmeasured">#REF!</definedName>
    <definedName name="Residential_advance_receipts_measured_b_f___nominal_POS">#REF!</definedName>
    <definedName name="Residential_advance_receipts_unmeasured_b_f___nominal_POS">#REF!</definedName>
    <definedName name="Residential_apportionment_percentage_CALC">#REF!</definedName>
    <definedName name="Residential_apportionment_percentage_including_prior_year">#REF!</definedName>
    <definedName name="Residential_debtor_lag_factor">#REF!</definedName>
    <definedName name="Residential_debtor_target_balance___nominal">#REF!</definedName>
    <definedName name="Residential_Headroom____of_net_margin_">#REF!</definedName>
    <definedName name="Residential_Measured_income_accrual_rate">#REF!</definedName>
    <definedName name="Residential_Measured_income_accrual_target_balance___nominal">#REF!</definedName>
    <definedName name="Residential_measured_income_proportion_of_total_Residential_income">#REF!</definedName>
    <definedName name="Residential_net_margin__">#REF!</definedName>
    <definedName name="Residential_net_margin___nominal">#REF!</definedName>
    <definedName name="Residential_retail_impact_of_post_financeability_adjustment___nominal">#REF!</definedName>
    <definedName name="Residential_retail_impact_of_post_financeability_adjustment___real">#REF!</definedName>
    <definedName name="Residential_Retail_impact_of_post_financeability_adjustment_exc_wholesale_impact___nominal">#REF!</definedName>
    <definedName name="Residential_retail_margin____inclusive_of_margin_on_DPC_pass_through_">#REF!</definedName>
    <definedName name="Residential_retail_margin_inclusive_of_margin_on_DPC_pass_through___nominal">#REF!</definedName>
    <definedName name="Residential_retail_revenue_adjustment___nominal">#REF!</definedName>
    <definedName name="Residential_retail_revenue_adjustment___real">#REF!</definedName>
    <definedName name="Residential_retail_revenue_adjustment_per_customer___nominal">#REF!</definedName>
    <definedName name="Residential_retail_revenue_adjustment_per_customer___real">#REF!</definedName>
    <definedName name="Residential_retail_revenue_check">#REF!</definedName>
    <definedName name="Residential_retail_revenue_check_overall">#REF!</definedName>
    <definedName name="Residential_retail_service_revenue___real">#REF!</definedName>
    <definedName name="Residential_retail_service_revenue__sum_of_margin__margin_on_DPC_and_CTS____nominal">#REF!</definedName>
    <definedName name="Residential_retail_service_revenue__sum_of_margin__margin_on_DPC_and_CTS_and_post_financeability____nominal">#REF!</definedName>
    <definedName name="Residential_retail_service_revenue__sum_of_measured_and_unmeasured____nominal">#REF!</definedName>
    <definedName name="Residential_retail_service_revenue__sum_of_measured_and_unmeasured__including_post_financeability___nominal">#REF!</definedName>
    <definedName name="Residential_retail_service_revenue_inclusive_of_DPC_margin___nominal">#REF!</definedName>
    <definedName name="Residential_retail_service_revenue_inclusive_of_DPC_margin___post_financeability_adjustments_check">#REF!</definedName>
    <definedName name="Residential_retail_service_revenue_inclusive_of_DPC_margin___post_financeability_adjustments_check_overall">#REF!</definedName>
    <definedName name="Residential_retail_service_revenue_inclusive_of_DPC_margin___real">#REF!</definedName>
    <definedName name="Residential_retail_service_revenue_inclusive_of_DPC_margin_excluding_post_financeability_adjustments_check">#REF!</definedName>
    <definedName name="Residential_retail_service_revenue_inclusive_of_DPC_margin_excluding_post_financeability_adjustments_check_overall">#REF!</definedName>
    <definedName name="Residential_revenue_received___nominal">#REF!</definedName>
    <definedName name="Residential_tax_charge____of_net_margin_">#REF!</definedName>
    <definedName name="Residential_weighted_average_debtor_days___CALC">#REF!</definedName>
    <definedName name="Residential_wholesale_cost_paid___nominal_POS">#REF!</definedName>
    <definedName name="Residential_wholesale_creditor_lag_factor">#REF!</definedName>
    <definedName name="Residential_wholesale_creditor_target_balance___nominal">#REF!</definedName>
    <definedName name="Residential_working_capital_interest____of_net_margin___interest_received_">#REF!</definedName>
    <definedName name="Residentials_connected_for_water_and_sewerage">#REF!</definedName>
    <definedName name="Residentials_connected_for_water_or_sewerage">#REF!</definedName>
    <definedName name="RESULT">#REF!</definedName>
    <definedName name="Retail___Corporation_tax_creditor___Business_b_f___nominal">#REF!</definedName>
    <definedName name="Retail___Corporation_tax_creditor___Residential_b_f___nominal">#REF!</definedName>
    <definedName name="Retail_allowed_revenue_per_customer___joint_service___bill_module___real">#REF!</definedName>
    <definedName name="Retail_allowed_revenue_per_customer___joint_service___real">#REF!</definedName>
    <definedName name="Retail_allowed_revenue_per_customer___single_service___bill_module___real">#REF!</definedName>
    <definedName name="Retail_allowed_revenue_per_customer___single_service___real">#REF!</definedName>
    <definedName name="Retail_allowed_revenue_per_customer_joint_services___Growth">#REF!</definedName>
    <definedName name="Retail_allowed_revenue_per_customer_single_service___Growth">#REF!</definedName>
    <definedName name="Retail_revenue_adjustment_per_customer___Tariff_Band___real.1">#REF!</definedName>
    <definedName name="Retail_revenue_adjustment_per_customer___Tariff_Band___real.2">#REF!</definedName>
    <definedName name="Retail_revenue_adjustment_per_customer___Tariff_Band___real.3">#REF!</definedName>
    <definedName name="Retail_service_opex___Business___nominal">#REF!</definedName>
    <definedName name="Retail_service_opex___Business___nominal.NEG">#REF!</definedName>
    <definedName name="Retail_service_opex___Residential___nominal">#REF!</definedName>
    <definedName name="Retail_service_opex___Residential___nominal.NEG">#REF!</definedName>
    <definedName name="Retail_Trade_and_Other_Payables___Business___nominal">#REF!</definedName>
    <definedName name="Retail_Trade_and_Other_Payables___nominal">#REF!</definedName>
    <definedName name="Retail_Trade_and_Other_Payables___nominal_POS">#REF!</definedName>
    <definedName name="Retail_Trade_and_Other_Payables___Residential___nominal">#REF!</definedName>
    <definedName name="Retained_cash_balance___Appointee___check_calc___nominal">#REF!</definedName>
    <definedName name="Retained_cash_balance___Appointee___check_calc___nominal.BEG">#REF!</definedName>
    <definedName name="Retained_cash_balance___Appointee___nominal">#REF!</definedName>
    <definedName name="Retained_cash_balance___Appointee___nominal.BEG">#REF!</definedName>
    <definedName name="Retained_cash_balance___Business___check_calc___nominal">#REF!</definedName>
    <definedName name="Retained_cash_balance___Business___check_calc___nominal.BEG">#REF!</definedName>
    <definedName name="Retained_cash_balance___Business___nominal">#REF!</definedName>
    <definedName name="Retained_cash_balance___Business___nominal.BEG">#REF!</definedName>
    <definedName name="Retained_cash_balance___control___check_calc___nominal.ADDN1">#REF!</definedName>
    <definedName name="Retained_cash_balance___control___check_calc___nominal.ADDN1.BEG">#REF!</definedName>
    <definedName name="Retained_cash_balance___control___check_calc___nominal.ADDN2">#REF!</definedName>
    <definedName name="Retained_cash_balance___control___check_calc___nominal.ADDN2.BEG">#REF!</definedName>
    <definedName name="Retained_cash_balance___control___check_calc___nominal.BR">#REF!</definedName>
    <definedName name="Retained_cash_balance___control___check_calc___nominal.BR.BEG">#REF!</definedName>
    <definedName name="Retained_cash_balance___control___check_calc___nominal.WN">#REF!</definedName>
    <definedName name="Retained_cash_balance___control___check_calc___nominal.WN.BEG">#REF!</definedName>
    <definedName name="Retained_cash_balance___control___check_calc___nominal.WR">#REF!</definedName>
    <definedName name="Retained_cash_balance___control___check_calc___nominal.WR.BEG">#REF!</definedName>
    <definedName name="Retained_cash_balance___control___check_calc___nominal.WWN">#REF!</definedName>
    <definedName name="Retained_cash_balance___control___check_calc___nominal.WWN.BEG">#REF!</definedName>
    <definedName name="Retained_cash_balance___control___nominal.ADDN1">#REF!</definedName>
    <definedName name="Retained_cash_balance___control___nominal.ADDN1.BEG">#REF!</definedName>
    <definedName name="Retained_cash_balance___control___nominal.ADDN2">#REF!</definedName>
    <definedName name="Retained_cash_balance___control___nominal.ADDN2.BEG">#REF!</definedName>
    <definedName name="Retained_cash_balance___control___nominal.BR">#REF!</definedName>
    <definedName name="Retained_cash_balance___control___nominal.BR.BEG">#REF!</definedName>
    <definedName name="Retained_cash_balance___control___nominal.WN">#REF!</definedName>
    <definedName name="Retained_cash_balance___control___nominal.WN.BEG">#REF!</definedName>
    <definedName name="Retained_cash_balance___control___nominal.WR">#REF!</definedName>
    <definedName name="Retained_cash_balance___control___nominal.WR.BEG">#REF!</definedName>
    <definedName name="Retained_cash_balance___control___nominal.WWN">#REF!</definedName>
    <definedName name="Retained_cash_balance___control___nominal.WWN.BEG">#REF!</definedName>
    <definedName name="Retained_cash_balance___Residential___check_calc___nominal">#REF!</definedName>
    <definedName name="Retained_cash_balance___Residential___check_calc___nominal.BEG">#REF!</definedName>
    <definedName name="Retained_cash_balance___Residential___nominal">#REF!</definedName>
    <definedName name="Retained_cash_balance___Residential___nominal.BEG">#REF!</definedName>
    <definedName name="Retained_cash_balance___Retail___check_calc___nominal">#REF!</definedName>
    <definedName name="Retained_cash_balance___Retail___check_calc___nominal.BEG">#REF!</definedName>
    <definedName name="Retained_cash_balance___Wholesale___check_calc___nominal">#REF!</definedName>
    <definedName name="Retained_cash_balance___Wholesale___check_calc___nominal.BEG">#REF!</definedName>
    <definedName name="Retained_cash_balance___Wholesale___nominal">#REF!</definedName>
    <definedName name="Retained_cash_flow___debt___Appointee">#REF!</definedName>
    <definedName name="Retained_cash_flow___debt___Post_Fin_adj___Appointee">#REF!</definedName>
    <definedName name="Retained_earnings___Business___nominal">#REF!</definedName>
    <definedName name="Retained_earnings___control___nominal.ADDN1">#REF!</definedName>
    <definedName name="Retained_earnings___control___nominal.ADDN2">#REF!</definedName>
    <definedName name="Retained_earnings___control___nominal.BR">#REF!</definedName>
    <definedName name="Retained_earnings___control___nominal.WN">#REF!</definedName>
    <definedName name="Retained_earnings___control___nominal.WR">#REF!</definedName>
    <definedName name="Retained_earnings___control___nominal.WWN">#REF!</definedName>
    <definedName name="Retained_earnings___Residential___nominal">#REF!</definedName>
    <definedName name="Retained_earnings___Retail___nominal">#REF!</definedName>
    <definedName name="Retained_earnings___wholesale___nominal">#REF!</definedName>
    <definedName name="Retained_earnings_and_other_distributable_reserves_b_f___Appointee___nominal">#REF!</definedName>
    <definedName name="Retained_earnings_and_other_distributable_reserves_balance___Appointee___nominal">#REF!</definedName>
    <definedName name="Retained_earnings_and_other_distributable_reserves_balance___Appointee___nominal.BEG">#REF!</definedName>
    <definedName name="Retained_earnings_Appointee_total_check">#REF!</definedName>
    <definedName name="Retained_earnings_Appointee_total_check_overall">#REF!</definedName>
    <definedName name="Retained_earnings_balance___Appointee___nominal">#REF!</definedName>
    <definedName name="Retained_earnings_balance___Appointee___nominal.BEG">#REF!</definedName>
    <definedName name="Retained_earnings_balance___Business___check_calc___nominal">#REF!</definedName>
    <definedName name="Retained_earnings_balance___Business___check_calc___nominal.BEG">#REF!</definedName>
    <definedName name="Retained_earnings_balance___Business___nominal">#REF!</definedName>
    <definedName name="Retained_earnings_balance___Business___nominal.BEG">#REF!</definedName>
    <definedName name="Retained_earnings_balance___control___check_calc___nominal.ADDN1">#REF!</definedName>
    <definedName name="Retained_earnings_balance___control___check_calc___nominal.ADDN1.BEG">#REF!</definedName>
    <definedName name="Retained_earnings_balance___control___check_calc___nominal.ADDN2">#REF!</definedName>
    <definedName name="Retained_earnings_balance___control___check_calc___nominal.ADDN2.BEG">#REF!</definedName>
    <definedName name="Retained_earnings_balance___control___check_calc___nominal.BR">#REF!</definedName>
    <definedName name="Retained_earnings_balance___control___check_calc___nominal.BR.BEG">#REF!</definedName>
    <definedName name="Retained_earnings_balance___control___check_calc___nominal.WN">#REF!</definedName>
    <definedName name="Retained_earnings_balance___control___check_calc___nominal.WN.BEG">#REF!</definedName>
    <definedName name="Retained_earnings_balance___control___check_calc___nominal.WR">#REF!</definedName>
    <definedName name="Retained_earnings_balance___control___check_calc___nominal.WR.BEG">#REF!</definedName>
    <definedName name="Retained_earnings_balance___control___check_calc___nominal.WWN">#REF!</definedName>
    <definedName name="Retained_earnings_balance___control___check_calc___nominal.WWN.BEG">#REF!</definedName>
    <definedName name="Retained_earnings_balance___control___nominal.ADDN1">#REF!</definedName>
    <definedName name="Retained_earnings_balance___control___nominal.ADDN1.BEG">#REF!</definedName>
    <definedName name="Retained_earnings_balance___control___nominal.ADDN2">#REF!</definedName>
    <definedName name="Retained_earnings_balance___control___nominal.ADDN2.BEG">#REF!</definedName>
    <definedName name="Retained_earnings_balance___control___nominal.BR">#REF!</definedName>
    <definedName name="Retained_earnings_balance___control___nominal.BR.BEG">#REF!</definedName>
    <definedName name="Retained_earnings_balance___control___nominal.WN">#REF!</definedName>
    <definedName name="Retained_earnings_balance___control___nominal.WN.BEG">#REF!</definedName>
    <definedName name="Retained_earnings_balance___control___nominal.WR">#REF!</definedName>
    <definedName name="Retained_earnings_balance___control___nominal.WR.BEG">#REF!</definedName>
    <definedName name="Retained_earnings_balance___control___nominal.WWN">#REF!</definedName>
    <definedName name="Retained_earnings_balance___control___nominal.WWN.BEG">#REF!</definedName>
    <definedName name="Retained_earnings_balance___Residential___check_calc___nominal">#REF!</definedName>
    <definedName name="Retained_earnings_balance___Residential___check_calc___nominal.BEG">#REF!</definedName>
    <definedName name="Retained_earnings_balance___Residential___nominal">#REF!</definedName>
    <definedName name="Retained_earnings_balance___Residential___nominal.BEG">#REF!</definedName>
    <definedName name="Retained_earnings_balance___Retail___check_calc___nominal">#REF!</definedName>
    <definedName name="Retained_earnings_balance___Retail___check_calc___nominal.BEG">#REF!</definedName>
    <definedName name="Retained_earnings_balance___Retail___nominal">#REF!</definedName>
    <definedName name="Retained_earnings_balance___Wholesale___check_calc___nominal">#REF!</definedName>
    <definedName name="Retained_earnings_balance___Wholesale___check_calc___nominal.BEG">#REF!</definedName>
    <definedName name="Retained_earnings_balance___Wholesale___nominal">#REF!</definedName>
    <definedName name="Retirement_benefit_asset____liabilities__balance__control___nominal.ADDN1">#REF!</definedName>
    <definedName name="Retirement_benefit_asset____liabilities__balance__control___nominal.ADDN1.BEG">#REF!</definedName>
    <definedName name="Retirement_benefit_asset____liabilities__balance__control___nominal.ADDN2">#REF!</definedName>
    <definedName name="Retirement_benefit_asset____liabilities__balance__control___nominal.ADDN2.BEG">#REF!</definedName>
    <definedName name="Retirement_benefit_asset____liabilities__balance__control___nominal.BR">#REF!</definedName>
    <definedName name="Retirement_benefit_asset____liabilities__balance__control___nominal.BR.BEG">#REF!</definedName>
    <definedName name="Retirement_benefit_asset____liabilities__balance__control___nominal.WN">#REF!</definedName>
    <definedName name="Retirement_benefit_asset____liabilities__balance__control___nominal.WN.BEG">#REF!</definedName>
    <definedName name="Retirement_benefit_asset____liabilities__balance__control___nominal.WR">#REF!</definedName>
    <definedName name="Retirement_benefit_asset____liabilities__balance__control___nominal.WR.BEG">#REF!</definedName>
    <definedName name="Retirement_benefit_asset____liabilities__balance__control___nominal.WWN">#REF!</definedName>
    <definedName name="Retirement_benefit_asset____liabilities__balance__control___nominal.WWN.BEG">#REF!</definedName>
    <definedName name="Retirement_benefit_asset_balance___Appointee___nominal">#REF!</definedName>
    <definedName name="Retirement_benefit_asset_balance___Business___nominal">#REF!</definedName>
    <definedName name="Retirement_benefit_asset_balance___control___nominal.ADDN1">#REF!</definedName>
    <definedName name="Retirement_benefit_asset_balance___control___nominal.ADDN2">#REF!</definedName>
    <definedName name="Retirement_benefit_asset_balance___control___nominal.BR">#REF!</definedName>
    <definedName name="Retirement_benefit_asset_balance___control___nominal.WN">#REF!</definedName>
    <definedName name="Retirement_benefit_asset_balance___control___nominal.WR">#REF!</definedName>
    <definedName name="Retirement_benefit_asset_balance___control___nominal.WWN">#REF!</definedName>
    <definedName name="Retirement_benefit_asset_balance___Residential___nominal">#REF!</definedName>
    <definedName name="Retirement_benefit_asset_balance___Retail___nominal">#REF!</definedName>
    <definedName name="Retirement_benefit_asset_balance___Wholesale___nominal">#REF!</definedName>
    <definedName name="Retirement_benefit_liability_balance___Appointee___nominal">#REF!</definedName>
    <definedName name="Retirement_benefit_liability_balance___Business___nominal">#REF!</definedName>
    <definedName name="Retirement_benefit_liability_balance___control___nominal.ADDN1">#REF!</definedName>
    <definedName name="Retirement_benefit_liability_balance___control___nominal.ADDN2">#REF!</definedName>
    <definedName name="Retirement_benefit_liability_balance___control___nominal.BR">#REF!</definedName>
    <definedName name="Retirement_benefit_liability_balance___control___nominal.WN">#REF!</definedName>
    <definedName name="Retirement_benefit_liability_balance___control___nominal.WR">#REF!</definedName>
    <definedName name="Retirement_benefit_liability_balance___control___nominal.WWN">#REF!</definedName>
    <definedName name="Retirement_benefit_liability_balance___Residential___nominal">#REF!</definedName>
    <definedName name="Retirement_benefit_liability_balance___Retail___nominal">#REF!</definedName>
    <definedName name="Retirement_benefit_liability_balance___Wholesale___nominal">#REF!</definedName>
    <definedName name="Return_on_2020_25_RCV___nominal.ADDN1">#REF!</definedName>
    <definedName name="Return_on_2020_25_RCV___nominal.ADDN2">#REF!</definedName>
    <definedName name="Return_on_2020_25_RCV___nominal.BR">#REF!</definedName>
    <definedName name="Return_on_2020_25_RCV___nominal.WN">#REF!</definedName>
    <definedName name="Return_on_2020_25_RCV___nominal.WR">#REF!</definedName>
    <definedName name="Return_on_2020_25_RCV___nominal.WWN">#REF!</definedName>
    <definedName name="Return_on_2020_25_RCV___real.ADDN1">#REF!</definedName>
    <definedName name="Return_on_2020_25_RCV___real.ADDN2">#REF!</definedName>
    <definedName name="Return_on_2020_25_RCV___real.BR">#REF!</definedName>
    <definedName name="Return_on_2020_25_RCV___real.WN">#REF!</definedName>
    <definedName name="Return_on_2020_25_RCV___real.WR">#REF!</definedName>
    <definedName name="Return_on_2020_25_RCV___real.WWN">#REF!</definedName>
    <definedName name="Return_on_Capital____control___real.ADDN1">#REF!</definedName>
    <definedName name="Return_on_Capital____control___real.ADDN2">#REF!</definedName>
    <definedName name="Return_on_Capital____control___real.BR">#REF!</definedName>
    <definedName name="Return_on_Capital____control___real.WN">#REF!</definedName>
    <definedName name="Return_on_Capital____control___real.WR">#REF!</definedName>
    <definedName name="Return_on_Capital____control___real.WWN">#REF!</definedName>
    <definedName name="Return_on_Capital___nominal.ADDN1">#REF!</definedName>
    <definedName name="Return_on_Capital___nominal.ADDN2">#REF!</definedName>
    <definedName name="Return_on_Capital___nominal.BR">#REF!</definedName>
    <definedName name="Return_on_Capital___nominal.WN">#REF!</definedName>
    <definedName name="Return_on_Capital___nominal.WR">#REF!</definedName>
    <definedName name="Return_on_Capital___nominal.WWN">#REF!</definedName>
    <definedName name="Return_on_Capital___real.ADDN1">#REF!</definedName>
    <definedName name="Return_on_Capital___real.ADDN2">#REF!</definedName>
    <definedName name="Return_on_Capital___real.BR">#REF!</definedName>
    <definedName name="Return_on_Capital___real.WN">#REF!</definedName>
    <definedName name="Return_on_Capital___real.WR">#REF!</definedName>
    <definedName name="Return_on_Capital___real.WWN">#REF!</definedName>
    <definedName name="Return_on_Capital___real___ADDN1">#REF!</definedName>
    <definedName name="Return_on_Capital___real___ADDN2">#REF!</definedName>
    <definedName name="Return_on_Capital___real___BR">#REF!</definedName>
    <definedName name="Return_on_Capital___real___WN">#REF!</definedName>
    <definedName name="Return_on_Capital___real___WR">#REF!</definedName>
    <definedName name="Return_on_Capital___real___WWN">#REF!</definedName>
    <definedName name="Return_on_capital_employed___ROCE____Appointee">#REF!</definedName>
    <definedName name="Return_on_capital_employed___ROCE____Control.ADDN1">#REF!</definedName>
    <definedName name="Return_on_capital_employed___ROCE____Control.ADDN2">#REF!</definedName>
    <definedName name="Return_on_capital_employed___ROCE____Control.BR">#REF!</definedName>
    <definedName name="Return_on_capital_employed___ROCE____Control.WN">#REF!</definedName>
    <definedName name="Return_on_capital_employed___ROCE____Control.WR">#REF!</definedName>
    <definedName name="Return_on_capital_employed___ROCE____Control.WWN">#REF!</definedName>
    <definedName name="Return_on_capital_employed___ROCE___building_blocks____Wholesale">#REF!</definedName>
    <definedName name="Return_on_Post_2025_RCV___nominal.ADDN1">#REF!</definedName>
    <definedName name="Return_on_Post_2025_RCV___nominal.ADDN2">#REF!</definedName>
    <definedName name="Return_on_Post_2025_RCV___nominal.BR">#REF!</definedName>
    <definedName name="Return_on_Post_2025_RCV___nominal.WN">#REF!</definedName>
    <definedName name="Return_on_Post_2025_RCV___nominal.WR">#REF!</definedName>
    <definedName name="Return_on_Post_2025_RCV___nominal.WWN">#REF!</definedName>
    <definedName name="Return_on_Post_2025_RCV___real.ADDN1">#REF!</definedName>
    <definedName name="Return_on_Post_2025_RCV___real.ADDN2">#REF!</definedName>
    <definedName name="Return_on_Post_2025_RCV___real.BR">#REF!</definedName>
    <definedName name="Return_on_Post_2025_RCV___real.WN">#REF!</definedName>
    <definedName name="Return_on_Post_2025_RCV___real.WR">#REF!</definedName>
    <definedName name="Return_on_Post_2025_RCV___real.WWN">#REF!</definedName>
    <definedName name="Return_on_Pre_2020_RCV___nominal.ADDN1">#REF!</definedName>
    <definedName name="Return_on_Pre_2020_RCV___nominal.ADDN2">#REF!</definedName>
    <definedName name="Return_on_Pre_2020_RCV___nominal.BR">#REF!</definedName>
    <definedName name="Return_on_Pre_2020_RCV___nominal.WN">#REF!</definedName>
    <definedName name="Return_on_Pre_2020_RCV___nominal.WR">#REF!</definedName>
    <definedName name="Return_on_Pre_2020_RCV___nominal.WWN">#REF!</definedName>
    <definedName name="Return_on_Pre_2020_RCV___real.ADDN1">#REF!</definedName>
    <definedName name="Return_on_Pre_2020_RCV___real.ADDN2">#REF!</definedName>
    <definedName name="Return_on_Pre_2020_RCV___real.BR">#REF!</definedName>
    <definedName name="Return_on_Pre_2020_RCV___real.WN">#REF!</definedName>
    <definedName name="Return_on_Pre_2020_RCV___real.WR">#REF!</definedName>
    <definedName name="Return_on_Pre_2020_RCV___real.WWN">#REF!</definedName>
    <definedName name="Revenue___Appointee___nominal">#REF!</definedName>
    <definedName name="Revenue___Retail___nominal">#REF!</definedName>
    <definedName name="Revenue_excl._tax__reprofiling_and_post_financeability___real___ADDN1">#REF!</definedName>
    <definedName name="Revenue_excl._tax__reprofiling_and_post_financeability___real___ADDN2">#REF!</definedName>
    <definedName name="Revenue_excl._tax_charge__reprofiling_and_post_financeability___real___BR">#REF!</definedName>
    <definedName name="Revenue_excl._tax_charge__reprofiling_and_post_financeability___real___WN">#REF!</definedName>
    <definedName name="Revenue_excl._tax_charge__reprofiling_and_post_financeability___real___WR">#REF!</definedName>
    <definedName name="Revenue_excl._tax_charge__reprofiling_and_post_financeability___real___WWN">#REF!</definedName>
    <definedName name="Revenue_inc._tax_charge__reprofiling_and_post_financeability___real___ADDN1">#REF!</definedName>
    <definedName name="Revenue_inc._tax_charge__reprofiling_and_post_financeability___real___ADDN2">#REF!</definedName>
    <definedName name="Revenue_inc._tax_charge__reprofiling_and_post_financeability___real___BR">#REF!</definedName>
    <definedName name="Revenue_inc._tax_charge__reprofiling_and_post_financeability___real___WN">#REF!</definedName>
    <definedName name="Revenue_inc._tax_charge__reprofiling_and_post_financeability___real___WR">#REF!</definedName>
    <definedName name="Revenue_inc._tax_charge__reprofiling_and_post_financeability___real___WWN">#REF!</definedName>
    <definedName name="Revenue_requirement_excl._tax_charge___before_override___nominal.ADDN1">#REF!</definedName>
    <definedName name="Revenue_requirement_excl._tax_charge___before_override___nominal.ADDN2">#REF!</definedName>
    <definedName name="Revenue_requirement_excl._tax_charge___before_override___nominal.BR">#REF!</definedName>
    <definedName name="Revenue_requirement_excl._tax_charge___before_override___nominal.WN">#REF!</definedName>
    <definedName name="Revenue_requirement_excl._tax_charge___before_override___nominal.WR">#REF!</definedName>
    <definedName name="Revenue_requirement_excl._tax_charge___before_override___nominal.WWN">#REF!</definedName>
    <definedName name="Revenue_requirement_excl._tax_charge___before_override___real.ADDN1">#REF!</definedName>
    <definedName name="Revenue_requirement_excl._tax_charge___before_override___real.ADDN2">#REF!</definedName>
    <definedName name="Revenue_requirement_excl._tax_charge___before_override___real.BR">#REF!</definedName>
    <definedName name="Revenue_requirement_excl._tax_charge___before_override___real.WN">#REF!</definedName>
    <definedName name="Revenue_requirement_excl._tax_charge___before_override___real.WR">#REF!</definedName>
    <definedName name="Revenue_requirement_excl._tax_charge___before_override___real.WWN">#REF!</definedName>
    <definedName name="Revenue_requirement_excl._tax_charge___nominal.ADDN1">#REF!</definedName>
    <definedName name="Revenue_requirement_excl._tax_charge___nominal.ADDN2">#REF!</definedName>
    <definedName name="Revenue_requirement_excl._tax_charge___nominal.BR">#REF!</definedName>
    <definedName name="Revenue_requirement_excl._tax_charge___nominal.WN">#REF!</definedName>
    <definedName name="Revenue_requirement_excl._tax_charge___nominal.WR">#REF!</definedName>
    <definedName name="Revenue_requirement_excl._tax_charge___nominal.WWN">#REF!</definedName>
    <definedName name="Revenue_requirement_excl._tax_charge___real.ADDN1">#REF!</definedName>
    <definedName name="Revenue_requirement_excl._tax_charge___real.ADDN2">#REF!</definedName>
    <definedName name="Revenue_requirement_excl._tax_charge___real.BR">#REF!</definedName>
    <definedName name="Revenue_requirement_excl._tax_charge___real.WN">#REF!</definedName>
    <definedName name="Revenue_requirement_excl._tax_charge___real.WR">#REF!</definedName>
    <definedName name="Revenue_requirement_excl._tax_charge___real.WWN">#REF!</definedName>
    <definedName name="Revenue_requirement_excl._tax_charge_and_revenue_adj.____control___real.ADDN1">#REF!</definedName>
    <definedName name="Revenue_requirement_excl._tax_charge_and_revenue_adj.____control___real.ADDN2">#REF!</definedName>
    <definedName name="Revenue_requirement_excl._tax_charge_and_revenue_adj.____control___real.BR">#REF!</definedName>
    <definedName name="Revenue_requirement_excl._tax_charge_and_revenue_adj.____control___real.WN">#REF!</definedName>
    <definedName name="Revenue_requirement_excl._tax_charge_and_revenue_adj.____control___real.WR">#REF!</definedName>
    <definedName name="Revenue_requirement_excl._tax_charge_and_revenue_adj.____control___real.WWN">#REF!</definedName>
    <definedName name="Revenue_requirement_incl._tax_charge___Wholesale___nominal">#REF!</definedName>
    <definedName name="Revenue_requirement_with_impact_of_reprofiling_excl._tax_charge___nominal.ADDN1">#REF!</definedName>
    <definedName name="Revenue_requirement_with_impact_of_reprofiling_excl._tax_charge___nominal.ADDN2">#REF!</definedName>
    <definedName name="Revenue_requirement_with_impact_of_reprofiling_excl._tax_charge___nominal.BR">#REF!</definedName>
    <definedName name="Revenue_requirement_with_impact_of_reprofiling_excl._tax_charge___nominal.WN">#REF!</definedName>
    <definedName name="Revenue_requirement_with_impact_of_reprofiling_excl._tax_charge___nominal.WR">#REF!</definedName>
    <definedName name="Revenue_requirement_with_impact_of_reprofiling_excl._tax_charge___nominal.WWN">#REF!</definedName>
    <definedName name="Revenue_requirement_with_impact_of_reprofiling_excl._tax_charge___real.ADDN1">#REF!</definedName>
    <definedName name="Revenue_requirement_with_impact_of_reprofiling_excl._tax_charge___real.ADDN2">#REF!</definedName>
    <definedName name="Revenue_requirement_with_impact_of_reprofiling_excl._tax_charge___real.BR">#REF!</definedName>
    <definedName name="Revenue_requirement_with_impact_of_reprofiling_excl._tax_charge___real.WN">#REF!</definedName>
    <definedName name="Revenue_requirement_with_impact_of_reprofiling_excl._tax_charge___real.WR">#REF!</definedName>
    <definedName name="Revenue_requirement_with_impact_of_reprofiling_excl._tax_charge___real.WWN">#REF!</definedName>
    <definedName name="Revenue_requirement_with_impact_of_reprofiling_excl._tax_charge___wholesale___nominal">#REF!</definedName>
    <definedName name="RevenueAssumptions">#REF!</definedName>
    <definedName name="rge" localSheetId="4">#REF!</definedName>
    <definedName name="rge">#REF!</definedName>
    <definedName name="rgwer">#REF!</definedName>
    <definedName name="Rigid_Diesel_0_Laden_km">#REF!</definedName>
    <definedName name="Rigid_Diesel_100_Laden_km">#REF!</definedName>
    <definedName name="Rigid_Diesel_25_Laden_km">#REF!</definedName>
    <definedName name="Rigid_Diesel_50_Laden_km">#REF!</definedName>
    <definedName name="Rigid_Diesel_75_Laden_km">#REF!</definedName>
    <definedName name="Rigid_Diesel_Average_CO2">#REF!</definedName>
    <definedName name="Rigid_Diesel_Average_km">#REF!</definedName>
    <definedName name="Rigid_Diesel_Average_Tonne_km">#REF!</definedName>
    <definedName name="Rigid_Diesel_Average_Tonne_km_CO2">#REF!</definedName>
    <definedName name="Rigid_Diesel_Heavy_0_Laden_CO2">#REF!</definedName>
    <definedName name="Rigid_Diesel_Heavy_0_Laden_km">#REF!</definedName>
    <definedName name="Rigid_Diesel_Heavy_100_Laden_km">#REF!</definedName>
    <definedName name="Rigid_Diesel_Heavy_50_Laden_km">#REF!</definedName>
    <definedName name="Rigid_Diesel_Heavy_Ave_Laden_CO2">#REF!</definedName>
    <definedName name="Rigid_Diesel_Heavy_Ave_Laden_km">#REF!</definedName>
    <definedName name="Rigid_Diesel_Heavy_Tonne_km">#REF!</definedName>
    <definedName name="Rigid_Diesel_Heavy_Tonne_km_CO2">#REF!</definedName>
    <definedName name="Rigid_Diesel_Light_0_Laden_CO2">#REF!</definedName>
    <definedName name="Rigid_Diesel_Light_0_Laden_km">#REF!</definedName>
    <definedName name="Rigid_Diesel_Light_100_Laden_CO2">#REF!</definedName>
    <definedName name="Rigid_Diesel_Light_100_Laden_km">#REF!</definedName>
    <definedName name="Rigid_Diesel_Light_50_Laden_CO2">#REF!</definedName>
    <definedName name="Rigid_Diesel_Light_50_Laden_km">#REF!</definedName>
    <definedName name="Rigid_Diesel_Light_Ave_Laden_CO2">#REF!</definedName>
    <definedName name="Rigid_Diesel_Light_Ave_Laden_km">#REF!</definedName>
    <definedName name="Rigid_Diesel_Light_Tonne_km">#REF!</definedName>
    <definedName name="Rigid_Diesel_Light_Tonne_km_CO2">#REF!</definedName>
    <definedName name="Rigid_Diesel_Lorry_0_Laden_FE">#REF!</definedName>
    <definedName name="Rigid_Diesel_Lorry_100_Laden_FE">#REF!</definedName>
    <definedName name="Rigid_Diesel_Lorry_25_Laden_FE">#REF!</definedName>
    <definedName name="Rigid_Diesel_Lorry_50_Laden_FE">#REF!</definedName>
    <definedName name="Rigid_Diesel_Lorry_75_Laden_FE">#REF!</definedName>
    <definedName name="Rigid_Diesel_Medium_0_Laden_CO2">#REF!</definedName>
    <definedName name="Rigid_Diesel_Medium_0_Laden_km">#REF!</definedName>
    <definedName name="Rigid_Diesel_Medium_100_Laden_CO2">#REF!</definedName>
    <definedName name="Rigid_Diesel_Medium_100_Laden_km">#REF!</definedName>
    <definedName name="Rigid_Diesel_Medium_50_Laden_CO2">#REF!</definedName>
    <definedName name="Rigid_Diesel_Medium_50_Laden_km">#REF!</definedName>
    <definedName name="Rigid_Diesel_Medium_Ave_Laden_CO2">#REF!</definedName>
    <definedName name="Rigid_Diesel_Medium_Ave_Laden_km">#REF!</definedName>
    <definedName name="Rigid_Diesel_Medium_Tonne_km">#REF!</definedName>
    <definedName name="Rigid_Diesel_Medium_Tonne_km_CO2">#REF!</definedName>
    <definedName name="RiskAfterRecalcMacro">""</definedName>
    <definedName name="RiskAfterSimMacro">""</definedName>
    <definedName name="RiskAutoStopPercChange">1.5</definedName>
    <definedName name="RiskBeforeRecalcMacro">""</definedName>
    <definedName name="RiskBeforeSimMacro">""</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5</definedName>
    <definedName name="RiskMinimizeOnStart">FALSE</definedName>
    <definedName name="RiskMonitorConvergence">FALSE</definedName>
    <definedName name="RiskMultipleCPUSupportEnabled">TRUE</definedName>
    <definedName name="RiskNumIterations">1000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#REF!</definedName>
    <definedName name="RiskSamplingType">3</definedName>
    <definedName name="RiskShowRiskWindowAtEndOfSimulation">TRUE</definedName>
    <definedName name="RiskStandardRecalc">2</definedName>
    <definedName name="RiskTemplateSheetName">"myTemplate"</definedName>
    <definedName name="RiskUpdateDisplay">FALSE</definedName>
    <definedName name="RiskUseDifferentSeedForEachSim">FALSE</definedName>
    <definedName name="RiskUseFixedSeed">FALSE</definedName>
    <definedName name="RiskUseMultipleCPUs">TRUE</definedName>
    <definedName name="RMD">#REF!</definedName>
    <definedName name="ROC_Admin">#REF!</definedName>
    <definedName name="ROC_Drink">#REF!</definedName>
    <definedName name="ROC_kWh_conversion">#REF!</definedName>
    <definedName name="ROC_Sewage">#REF!</definedName>
    <definedName name="ROC_Sludge">#REF!</definedName>
    <definedName name="RPI">#REF!</definedName>
    <definedName name="RPI_0203">#REF!</definedName>
    <definedName name="RPI_0708">#REF!</definedName>
    <definedName name="RPI_ILD_indexation_rate">#REF!</definedName>
    <definedName name="RPI_Index_linked_debt___nominal.ADDN1">#REF!</definedName>
    <definedName name="RPI_Index_linked_debt___nominal.ADDN1.BEG">#REF!</definedName>
    <definedName name="RPI_Index_linked_debt___nominal.ADDN2">#REF!</definedName>
    <definedName name="RPI_Index_linked_debt___nominal.ADDN2.BEG">#REF!</definedName>
    <definedName name="RPI_Index_linked_debt___nominal.BR">#REF!</definedName>
    <definedName name="RPI_Index_linked_debt___nominal.BR.BEG">#REF!</definedName>
    <definedName name="RPI_Index_linked_debt___nominal.WN">#REF!</definedName>
    <definedName name="RPI_Index_linked_debt___nominal.WN.BEG">#REF!</definedName>
    <definedName name="RPI_Index_linked_debt___nominal.WR">#REF!</definedName>
    <definedName name="RPI_Index_linked_debt___nominal.WR.BEG">#REF!</definedName>
    <definedName name="RPI_Index_linked_debt___nominal.WWN">#REF!</definedName>
    <definedName name="RPI_Index_linked_debt___nominal.WWN.BEG">#REF!</definedName>
    <definedName name="RPI_Index_linked_debt_indexation___nominal.ADDN1">#REF!</definedName>
    <definedName name="RPI_Index_linked_debt_indexation___nominal.ADDN2">#REF!</definedName>
    <definedName name="RPI_Index_linked_debt_indexation___nominal.BR">#REF!</definedName>
    <definedName name="RPI_Index_linked_debt_indexation___nominal.WN">#REF!</definedName>
    <definedName name="RPI_Index_linked_debt_indexation___nominal.WR">#REF!</definedName>
    <definedName name="RPI_Index_linked_debt_indexation___nominal.WWN">#REF!</definedName>
    <definedName name="RPI_Interest_on_Index_linked_loans___control___nominal.ADDN1">#REF!</definedName>
    <definedName name="RPI_Interest_on_Index_linked_loans___control___nominal.ADDN2">#REF!</definedName>
    <definedName name="RPI_Interest_on_Index_linked_loans___control___nominal.BR">#REF!</definedName>
    <definedName name="RPI_Interest_on_Index_linked_loans___control___nominal.WN">#REF!</definedName>
    <definedName name="RPI_Interest_on_Index_linked_loans___control___nominal.WR">#REF!</definedName>
    <definedName name="RPI_Interest_on_Index_linked_loans___control___nominal.WWN">#REF!</definedName>
    <definedName name="RPI_opening_index_linked_debt___nominal.ADDN1">#REF!</definedName>
    <definedName name="RPI_opening_index_linked_debt___nominal.ADDN2">#REF!</definedName>
    <definedName name="RPI_opening_index_linked_debt___nominal.BR">#REF!</definedName>
    <definedName name="RPI_opening_index_linked_debt___nominal.WN">#REF!</definedName>
    <definedName name="RPI_opening_index_linked_debt___nominal.WR">#REF!</definedName>
    <definedName name="RPI_opening_index_linked_debt___nominal.WWN">#REF!</definedName>
    <definedName name="RSD_list">#REF!</definedName>
    <definedName name="rytry" localSheetId="4" hidden="1">{"NET",#N/A,FALSE,"401C11"}</definedName>
    <definedName name="rytry" hidden="1">{"NET",#N/A,FALSE,"401C11"}</definedName>
    <definedName name="S_D">#REF!</definedName>
    <definedName name="S_GLAM" localSheetId="4">#REF!</definedName>
    <definedName name="S_GLAM">#REF!</definedName>
    <definedName name="S_YORKS" localSheetId="4">#REF!</definedName>
    <definedName name="S_YORKS">#REF!</definedName>
    <definedName name="S5_A_H">#REF!</definedName>
    <definedName name="S5_A_L">#REF!</definedName>
    <definedName name="S5_A_M">#REF!</definedName>
    <definedName name="S5_AW_H">#REF!</definedName>
    <definedName name="S5_AW_L">#REF!</definedName>
    <definedName name="S5_AW_M">#REF!</definedName>
    <definedName name="S5_E">#REF!</definedName>
    <definedName name="S5_misc">#REF!</definedName>
    <definedName name="S5_W">#REF!</definedName>
    <definedName name="SAPBEXrevision">1</definedName>
    <definedName name="SAPBEXsysID">"BWB"</definedName>
    <definedName name="SAPBEXwbID">"49ZLUKBQR0WG29D9LLI3IBIIT"</definedName>
    <definedName name="SBaseG_Act">#REF!</definedName>
    <definedName name="SBaseG_BP">#REF!</definedName>
    <definedName name="SBaseG_FD">#REF!</definedName>
    <definedName name="SBaseN_Act">#REF!</definedName>
    <definedName name="SBaseN_FD">#REF!</definedName>
    <definedName name="SBWBPinputs">#REF!</definedName>
    <definedName name="SBWBPtrans">#REF!</definedName>
    <definedName name="SBWtransition" localSheetId="4">#REF!</definedName>
    <definedName name="SBWtransition">#REF!</definedName>
    <definedName name="ScenarioName">#REF!</definedName>
    <definedName name="Screenings_Grit_Landfill">#REF!</definedName>
    <definedName name="Screenings_Grit_Landfill_EF_CH4">#REF!</definedName>
    <definedName name="SecondRC04">#REF!</definedName>
    <definedName name="SecondRC05">#REF!</definedName>
    <definedName name="SEnhG_BP">#REF!</definedName>
    <definedName name="SEnhG_FD">#REF!</definedName>
    <definedName name="SEnhN_Act">#REF!</definedName>
    <definedName name="SEnhN_FD">#REF!</definedName>
    <definedName name="SEP01CIMM">#REF!</definedName>
    <definedName name="SESapr">#REF!</definedName>
    <definedName name="SESBPinputs">#REF!</definedName>
    <definedName name="SESBPtrans">#REF!</definedName>
    <definedName name="SEStransition" localSheetId="4">#REF!</definedName>
    <definedName name="SEStransition">#REF!</definedName>
    <definedName name="Sewage_Rivers_Est_EF_N2O">#REF!</definedName>
    <definedName name="Sewage_Store_Thicken_EF_CH4">#REF!</definedName>
    <definedName name="Sewage_Treatment_EF_N2O">#REF!</definedName>
    <definedName name="SEWapr">#REF!</definedName>
    <definedName name="SEWBPinputs">#REF!</definedName>
    <definedName name="SEWBPtrans">#REF!</definedName>
    <definedName name="SewGC">#REF!</definedName>
    <definedName name="sewIRE">#REF!</definedName>
    <definedName name="SewMNIgc">#REF!</definedName>
    <definedName name="SEWtransition" localSheetId="4">#REF!</definedName>
    <definedName name="SEWtransition">#REF!</definedName>
    <definedName name="SF6_as_a_tracer_Weight">#REF!</definedName>
    <definedName name="SF6_CO2eq_GWP">#REF!</definedName>
    <definedName name="SGross_Act">#REF!</definedName>
    <definedName name="SH_Freight_Tonne_km">#REF!</definedName>
    <definedName name="SH_Freight_Tonne_km_CO2">#REF!</definedName>
    <definedName name="SH_Freight_TonneMiles">#REF!</definedName>
    <definedName name="SH_Passenger_km">#REF!</definedName>
    <definedName name="SHROPS" localSheetId="4">#REF!</definedName>
    <definedName name="SHROPS">#REF!</definedName>
    <definedName name="Single_Retail_income___real">#REF!</definedName>
    <definedName name="SIREN_Act">#REF!</definedName>
    <definedName name="sitelist">#REF!</definedName>
    <definedName name="SLO">#REF!</definedName>
    <definedName name="Sludge">#REF!</definedName>
    <definedName name="Sludge_AD_EF_CH4">#REF!</definedName>
    <definedName name="Sludge_AD_Land">#REF!</definedName>
    <definedName name="Sludge_AD_Land__EF_CH4">#REF!</definedName>
    <definedName name="Sludge_AD_Land2">#REF!</definedName>
    <definedName name="Sludge_AD_Landfill">#REF!</definedName>
    <definedName name="Sludge_AD_Landfill__EF_CH4">#REF!</definedName>
    <definedName name="Sludge_AD_Limed_Land2">#REF!</definedName>
    <definedName name="Sludge_APD">#REF!</definedName>
    <definedName name="Sludge_APD_EF_CH4">#REF!</definedName>
    <definedName name="Sludge_APD_Land">#REF!</definedName>
    <definedName name="Sludge_APD_Land_EF_CH4">#REF!</definedName>
    <definedName name="Sludge_APD_Land2">#REF!</definedName>
    <definedName name="Sludge_Comp_EF_CH4">#REF!</definedName>
    <definedName name="Sludge_Comp_EF_N2O">#REF!</definedName>
    <definedName name="Sludge_Comp_Land">#REF!</definedName>
    <definedName name="Sludge_Comp_Land_EF_CH4">#REF!</definedName>
    <definedName name="Sludge_Comp_Land2">#REF!</definedName>
    <definedName name="Sludge_composted">#REF!</definedName>
    <definedName name="Sludge_digested">#REF!</definedName>
    <definedName name="Sludge_Incin_N2O">#REF!</definedName>
    <definedName name="Sludge_Incinerated">#REF!</definedName>
    <definedName name="Sludge_Land">#REF!</definedName>
    <definedName name="Sludge_Land_EF_N2O">#REF!</definedName>
    <definedName name="Sludge_Land_Frac_GASM">#REF!</definedName>
    <definedName name="Sludge_Land_Frac_LEACH_H">#REF!</definedName>
    <definedName name="Sludge_Land_Leach_Roff_EF_N2O">#REF!</definedName>
    <definedName name="Sludge_Land_Volat_EF_N2O">#REF!</definedName>
    <definedName name="Sludge_Lime_Landfill">#REF!</definedName>
    <definedName name="Sludge_Lime_Landfill__EF_CH4">#REF!</definedName>
    <definedName name="Sludge_Limed_Land2">#REF!</definedName>
    <definedName name="Sludge_Raw_Land">#REF!</definedName>
    <definedName name="Sludge_Raw_Land__EF_CH4">#REF!</definedName>
    <definedName name="Sludge_Raw_Landfill">#REF!</definedName>
    <definedName name="Sludge_Raw_Landfill_EF_CH4">#REF!</definedName>
    <definedName name="Sludge_Raw_Limed_Land">#REF!</definedName>
    <definedName name="Sludge_Sec_Dig_AD_EF_CH4">#REF!</definedName>
    <definedName name="Sludge_THP">#REF!</definedName>
    <definedName name="Sludge_THP_EF_CH4">#REF!</definedName>
    <definedName name="Sludge_THP_Land">#REF!</definedName>
    <definedName name="Sludge_THP_Land_EF_CH4">#REF!</definedName>
    <definedName name="Sludge_THP_Land2">#REF!</definedName>
    <definedName name="SludgeToLand_AprDec_2005">#REF!</definedName>
    <definedName name="SludgeToLand_JanFeb_2006">#REF!</definedName>
    <definedName name="SludgeToLand_JanMar_2006">#REF!</definedName>
    <definedName name="Small_Bulk_CO2">#REF!</definedName>
    <definedName name="Small_Bulk_Tonne_km">#REF!</definedName>
    <definedName name="Small_Bulk_Tonne_km_CO2">#REF!</definedName>
    <definedName name="Small_Bulk_TonneMiles">#REF!</definedName>
    <definedName name="Small_Cont_Vessel_Tonne_km">#REF!</definedName>
    <definedName name="Small_Cont_Vessel_Tonne_km_CO2">#REF!</definedName>
    <definedName name="Small_Diesel_CO2">#REF!</definedName>
    <definedName name="Small_Diesel_Miles">#REF!</definedName>
    <definedName name="Small_Mbike_CO2">#REF!</definedName>
    <definedName name="Small_Mbike_Miles">#REF!</definedName>
    <definedName name="Small_Petrol_CO2">#REF!</definedName>
    <definedName name="Small_Petrol_Miles">#REF!</definedName>
    <definedName name="Small_Roro_CO2">#REF!</definedName>
    <definedName name="Small_Roro_TonneMiles">#REF!</definedName>
    <definedName name="Small_Tanker_CO2">#REF!</definedName>
    <definedName name="Small_Tanker_Tonne_km">#REF!</definedName>
    <definedName name="Small_Tanker_Tonne_km_CO2">#REF!</definedName>
    <definedName name="Small_Tanker_TonneMiles">#REF!</definedName>
    <definedName name="SMNIN_Act">#REF!</definedName>
    <definedName name="SNet_Act">#REF!</definedName>
    <definedName name="SNet_BP">#REF!</definedName>
    <definedName name="SNet_FD">#REF!</definedName>
    <definedName name="SOLREF">#REF!</definedName>
    <definedName name="SOMERSET" localSheetId="4">#REF!</definedName>
    <definedName name="SOMERSET">#REF!</definedName>
    <definedName name="sort" localSheetId="4" hidden="1">#REF!</definedName>
    <definedName name="sort" hidden="1">#REF!</definedName>
    <definedName name="SRNapr">#REF!</definedName>
    <definedName name="SRNBPinputs">#REF!</definedName>
    <definedName name="SRNBPtrans">#REF!</definedName>
    <definedName name="SRNtransition" localSheetId="4">#REF!</definedName>
    <definedName name="SRNtransition">#REF!</definedName>
    <definedName name="SSCapr">#REF!</definedName>
    <definedName name="SSCBPinputs">#REF!</definedName>
    <definedName name="SSCBPtrans">#REF!</definedName>
    <definedName name="SSCtransition" localSheetId="4">#REF!</definedName>
    <definedName name="SSCtransition">#REF!</definedName>
    <definedName name="ST_A_H">#REF!</definedName>
    <definedName name="ST_A_L">#REF!</definedName>
    <definedName name="ST_A_M">#REF!</definedName>
    <definedName name="ST_A_N">#REF!</definedName>
    <definedName name="ST_AW_H">#REF!</definedName>
    <definedName name="ST_AW_L">#REF!</definedName>
    <definedName name="ST_AW_M">#REF!</definedName>
    <definedName name="ST_AW_N">#REF!</definedName>
    <definedName name="ST_E">#REF!</definedName>
    <definedName name="ST_misc">#REF!</definedName>
    <definedName name="ST_W">#REF!</definedName>
    <definedName name="STAFFS" localSheetId="4">#REF!</definedName>
    <definedName name="STAFFS">#REF!</definedName>
    <definedName name="Start_date">#REF!</definedName>
    <definedName name="StartYearRef">#REF!</definedName>
    <definedName name="STotalgross">#REF!</definedName>
    <definedName name="STRATAREA">#REF!</definedName>
    <definedName name="STWC">#REF!</definedName>
    <definedName name="STWConsents">#REF!</definedName>
    <definedName name="subline_matt_final">#REF!</definedName>
    <definedName name="SUBLINETARG">#REF!</definedName>
    <definedName name="SUBS">#REF!</definedName>
    <definedName name="SUFFOLK" localSheetId="4">#REF!</definedName>
    <definedName name="SUFFOLK">#REF!</definedName>
    <definedName name="Summ">#REF!</definedName>
    <definedName name="Supply_demand_balance_scheme_classification">#REF!</definedName>
    <definedName name="SURREY" localSheetId="4">#REF!</definedName>
    <definedName name="SURREY">#REF!</definedName>
    <definedName name="SVEapr">#REF!</definedName>
    <definedName name="SVTBPinputs">#REF!</definedName>
    <definedName name="SVTBPtrans">#REF!</definedName>
    <definedName name="SVTtransition" localSheetId="4">#REF!</definedName>
    <definedName name="SVTtransition">#REF!</definedName>
    <definedName name="SW">#REF!</definedName>
    <definedName name="SW_A_H">#REF!</definedName>
    <definedName name="SW_A_L">#REF!</definedName>
    <definedName name="SW_A_M">#REF!</definedName>
    <definedName name="SW_AW_H">#REF!</definedName>
    <definedName name="SW_AW_L">#REF!</definedName>
    <definedName name="SW_AW_M">#REF!</definedName>
    <definedName name="SW_E">#REF!</definedName>
    <definedName name="SW_G">#REF!</definedName>
    <definedName name="SW_W">#REF!</definedName>
    <definedName name="SWAH">#REF!</definedName>
    <definedName name="SWAL">#REF!</definedName>
    <definedName name="SWAM">#REF!</definedName>
    <definedName name="SWAWH">#REF!</definedName>
    <definedName name="SWAWL">#REF!</definedName>
    <definedName name="SWAWM">#REF!</definedName>
    <definedName name="SWBapr">#REF!</definedName>
    <definedName name="SWE">#REF!</definedName>
    <definedName name="SWG">#REF!</definedName>
    <definedName name="SWI">#REF!</definedName>
    <definedName name="Switch_____of_dividends_issued_as_scrip_shares">#REF!</definedName>
    <definedName name="Switch_____of_ILD">#REF!</definedName>
    <definedName name="Switch_____of_ordinary_dividends_paid_as_interim_dividend">#REF!</definedName>
    <definedName name="Switch____HH_Advance_receipt_creditor_days">#REF!</definedName>
    <definedName name="Switch___adjustment_to_tax_payment">#REF!</definedName>
    <definedName name="Switch___Adjustment_to_Wholesale_revenue_requirement___real">#REF!</definedName>
    <definedName name="Switch___Allowable_depreciation_on_capitalised_revenue___active___control">#REF!</definedName>
    <definedName name="Switch___Alternative_revenue_value___real.ADDN1">#REF!</definedName>
    <definedName name="Switch___Alternative_revenue_value___real.ADDN2">#REF!</definedName>
    <definedName name="Switch___Alternative_revenue_value___real.BR">#REF!</definedName>
    <definedName name="Switch___Alternative_revenue_value___real.WN">#REF!</definedName>
    <definedName name="Switch___Alternative_revenue_value___real.WR">#REF!</definedName>
    <definedName name="Switch___Alternative_revenue_value___real.WWN">#REF!</definedName>
    <definedName name="Switch___Apply_adjustment_to_post_financeability_items_not_eligible_for_uplift.ADDN1">#REF!</definedName>
    <definedName name="Switch___Apply_adjustment_to_post_financeability_items_not_eligible_for_uplift.ADDN2">#REF!</definedName>
    <definedName name="Switch___Apply_adjustment_to_post_financeability_items_not_eligible_for_uplift.BR">#REF!</definedName>
    <definedName name="Switch___Apply_adjustment_to_post_financeability_items_not_eligible_for_uplift.WN">#REF!</definedName>
    <definedName name="Switch___Apply_adjustment_to_post_financeability_items_not_eligible_for_uplift.WR">#REF!</definedName>
    <definedName name="Switch___Apply_adjustment_to_post_financeability_items_not_eligible_for_uplift.WWN">#REF!</definedName>
    <definedName name="Switch___bank_interest_rate__receivable_">#REF!</definedName>
    <definedName name="Switch___Base_revenue_for_2024_25">#REF!</definedName>
    <definedName name="Switch___bioresources_TDS">#REF!</definedName>
    <definedName name="Switch___Blended_interest_rate">#REF!</definedName>
    <definedName name="Switch___Business__retail_total_allowed_depreciation___real">#REF!</definedName>
    <definedName name="Switch___Business_Advance_Receipts_Weighting___Unmeasured">#REF!</definedName>
    <definedName name="Switch___Business_Measured_income_accrual_Opening_balance____nominal">#REF!</definedName>
    <definedName name="Switch___Business_measured_income_proportion_of_total_Business_income">#REF!</definedName>
    <definedName name="Switch___Business_retail_advance_receipts_creditor_days">#REF!</definedName>
    <definedName name="Switch___Business_retail_average_cost_per_customer_in_Tariff_Band__Welsh_companies____real">#REF!</definedName>
    <definedName name="Switch___Business_retail_capital_expenditure">#REF!</definedName>
    <definedName name="Switch___Business_retail_debtors">#REF!</definedName>
    <definedName name="Switch___Business_retail_margin___Override">#REF!</definedName>
    <definedName name="Switch___Business_retail_measured_advance_receipts">#REF!</definedName>
    <definedName name="Switch___Business_retail_Measured_income_accrual_rate">#REF!</definedName>
    <definedName name="Switch___Business_retail_revenue_adjustment___real">#REF!</definedName>
    <definedName name="Switch___Business_retail_revenue_override___nominal">#REF!</definedName>
    <definedName name="Switch___Business_retail_unmeasured_advance_receipts">#REF!</definedName>
    <definedName name="Switch___Capex_creditor_days">#REF!</definedName>
    <definedName name="Switch___Capital_expenditure___proportion_of_new_capital_expenditure_not_qualifying_for_capital_allowance_deductions">#REF!</definedName>
    <definedName name="Switch___Capital_expenditure___Proportion_of_new_capital_expenditure_qualifying_for_high_level_deduction">#REF!</definedName>
    <definedName name="Switch___Capital_expenditure___proportion_of_new_capital_expenditure_qualifying_for_the_main_rate_pool___control">#REF!</definedName>
    <definedName name="Switch___Capital_expenditure___proportion_of_new_capital_expenditure_qualifying_for_the_special_rate_pool___control">#REF!</definedName>
    <definedName name="Switch___Capital_expenditure___proportion_of_new_capital_expenditure_qualifying_for_the_structures_and_buildings_pool___control">#REF!</definedName>
    <definedName name="Switch___Capital_expenditure_writing_down_allowance_main_rate_pool">#REF!</definedName>
    <definedName name="Switch___Capital_expenditure_writing_down_allowance_special_rate_pool">#REF!</definedName>
    <definedName name="Switch___Capital_expenditure_writing_down_allowance_structures_and_buildings_pool">#REF!</definedName>
    <definedName name="Switch___Cash_and_cash_equivalents_initial_balance___control___nominal">#REF!</definedName>
    <definedName name="Switch___cost_to_serve">#REF!</definedName>
    <definedName name="Switch___Current_tax_liabilities___Appointee_b_f___nominal">#REF!</definedName>
    <definedName name="Switch___Debtors_other">#REF!</definedName>
    <definedName name="Switch___Depreciation_b_f___control___active___nominal">#REF!</definedName>
    <definedName name="Switch___Disallowable_expenditure___Change_in_general_provisions___control">#REF!</definedName>
    <definedName name="Switch___Dividend_creditors_wholesale_retail_split___business_retail___nominal">#REF!</definedName>
    <definedName name="Switch___Dividend_creditors_wholesale_retail_split___Dividend_creditors___residential_retail">#REF!</definedName>
    <definedName name="Switch___Dividend_yield">#REF!</definedName>
    <definedName name="Switch___DPC_and_infrastructure_costs">#REF!</definedName>
    <definedName name="Switch___Finance_lease_depreciation___control___nominal">#REF!</definedName>
    <definedName name="Switch___Fixed_asset_net_book_value_at_31_March___business_retail___nominal">#REF!</definedName>
    <definedName name="Switch___Fixed_asset_net_book_value_at_31_March___residential_retail___nominal">#REF!</definedName>
    <definedName name="Switch___Fixed_assets_b_f___control___active___nominal">#REF!</definedName>
    <definedName name="Switch___HH_Advance_receipts">#REF!</definedName>
    <definedName name="Switch___HH_income_accrual">#REF!</definedName>
    <definedName name="Switch___HH_trade_receivables">#REF!</definedName>
    <definedName name="Switch___Households_connected">#REF!</definedName>
    <definedName name="Switch___Inflation">#REF!</definedName>
    <definedName name="Switch___Innovation_funding">#REF!</definedName>
    <definedName name="Switch___Interest_rate___Business___Active">#REF!</definedName>
    <definedName name="Switch___interest_rate___residential">#REF!</definedName>
    <definedName name="Switch___interest_rate_on_fixed_rate_debt">#REF!</definedName>
    <definedName name="Switch___interest_rate_on_index_linked_debt">#REF!</definedName>
    <definedName name="Switch___Inventories_balance___control___nominal">#REF!</definedName>
    <definedName name="Switch___IRE_totex_adjustment_for_ACICR__Ofwat____Active">#REF!</definedName>
    <definedName name="Switch___Measured_unmeasured_charges">#REF!</definedName>
    <definedName name="Switch___Movement_in_intangible_asset_and_investments_balance__control">#REF!</definedName>
    <definedName name="Switch___Movement_in_other_liabilities___control">#REF!</definedName>
    <definedName name="Switch___Movement_in_provisions___control___nominal.ADDN1">#REF!</definedName>
    <definedName name="Switch___Movement_in_provisions___control___nominal.ADDN2">#REF!</definedName>
    <definedName name="Switch___Movement_in_provisions___control___nominal.BR">#REF!</definedName>
    <definedName name="Switch___Movement_in_provisions___control___nominal.WN">#REF!</definedName>
    <definedName name="Switch___Movement_in_provisions___control___nominal.WR">#REF!</definedName>
    <definedName name="Switch___Movement_in_provisions___control___nominal.WWN">#REF!</definedName>
    <definedName name="Switch___new_capital_expenditure___proportion_of_new_capital_expenditure_qualifying_for_a_full_deduction">#REF!</definedName>
    <definedName name="Switch___Notional_target_gearing___control.ADDN1">#REF!</definedName>
    <definedName name="Switch___Notional_target_gearing___control.ADDN2">#REF!</definedName>
    <definedName name="Switch___Notional_target_gearing___control.BR">#REF!</definedName>
    <definedName name="Switch___Notional_target_gearing___control.WN">#REF!</definedName>
    <definedName name="Switch___Notional_target_gearing___control.WR">#REF!</definedName>
    <definedName name="Switch___Notional_target_gearing___control.WWN">#REF!</definedName>
    <definedName name="Switch___Opening_Called_up_share_capital_balance__control">#REF!</definedName>
    <definedName name="Switch___Opening_Capex_creditors_balance___control___nominal">#REF!</definedName>
    <definedName name="Switch___Opening_Capital_allowance_balance___main_rate_pool___new_capital_expenditure___control___nominal">#REF!</definedName>
    <definedName name="Switch___Opening_Capital_allowance_balance___special_rate_pool___new_capital_expenditure___control___nominal">#REF!</definedName>
    <definedName name="Switch___Opening_Capital_allowance_balance___structures_and_buildings_pool___control___nominal">#REF!</definedName>
    <definedName name="Switch___Opening_debt">#REF!</definedName>
    <definedName name="Switch___opening_deferred_tax_balance___control">#REF!</definedName>
    <definedName name="Switch___Opening_dividend_cashflow_balance">#REF!</definedName>
    <definedName name="Switch___Opening_Dividend_creditors_balance__control">#REF!</definedName>
    <definedName name="Switch___Opening_Intangible_asset_and_investments_balance___control___nominal">#REF!</definedName>
    <definedName name="Switch___Opening_Non_distributable_reserves_balance__control">#REF!</definedName>
    <definedName name="Switch___Opening_Other_creditors_balance___control___nominal">#REF!</definedName>
    <definedName name="Switch___Opening_Other_debtors_balance___control___nominal">#REF!</definedName>
    <definedName name="Switch___Opening_Other_liabilities_balance__control">#REF!</definedName>
    <definedName name="Switch___Opening_Provisions_balance__control">#REF!</definedName>
    <definedName name="Switch___Opening_retained_cash_balance___Business___nominal">#REF!</definedName>
    <definedName name="Switch___Opening_retained_cash_balance___Residential">#REF!</definedName>
    <definedName name="Switch___Opening_retained_earnings_balance___Business___nominal">#REF!</definedName>
    <definedName name="Switch___Opening_retained_earnings_balance___control">#REF!</definedName>
    <definedName name="Switch___Opening_Retirement_benefit_asset____liabilities__balance__control___nominal">#REF!</definedName>
    <definedName name="Switch___opening_tax_loss_balance___wholesale">#REF!</definedName>
    <definedName name="Switch___Opening_Trade_creditors_balance___control___nominal">#REF!</definedName>
    <definedName name="Switch___Opening_Trade_debtors_balance___control___nominal">#REF!</definedName>
    <definedName name="Switch___Ordinary_dividend__overrides_any_other_dividend_approach___post_override____nominal">#REF!</definedName>
    <definedName name="Switch___Ordinary_shares_issued___control___nominal">#REF!</definedName>
    <definedName name="Switch___Other_adjustments_to_taxable_profits___control___nominal">#REF!</definedName>
    <definedName name="Switch___Other_creditors_target_balance___control___nominal">#REF!</definedName>
    <definedName name="Switch___other_debtors_target_balance___control___nominal">#REF!</definedName>
    <definedName name="Switch___Other_non_price_control_income">#REF!</definedName>
    <definedName name="Switch___Other_operating_income">#REF!</definedName>
    <definedName name="Switch___Other_price_control_income">#REF!</definedName>
    <definedName name="Switch___Other_taxable_income___Amortisation_on_grants_and_contributions___control___nominal">#REF!</definedName>
    <definedName name="Switch___Other_taxable_income___Grants_and_contributions_taxable_on_receipt___control___nominal">#REF!</definedName>
    <definedName name="Switch___overdraft_interest_rate">#REF!</definedName>
    <definedName name="Switch___P_L_expenditure_not_allowable_as_a_deduction_from_taxable_trading_profits___control___nominal">#REF!</definedName>
    <definedName name="Switch___P_L_expenditure_relating_to_renewals_not_allowable_as_a_deduction_from_taxable_trading_profits___control___nominal">#REF!</definedName>
    <definedName name="Switch___PAYG">#REF!</definedName>
    <definedName name="Switch___Pension_contributions___control">#REF!</definedName>
    <definedName name="Switch___Pension_contributions___Retail">#REF!</definedName>
    <definedName name="Switch___Pension_deficit_repair_allowance___Wholesale">#REF!</definedName>
    <definedName name="Switch___Percentage_earnings_distributed_as_dividends">#REF!</definedName>
    <definedName name="Switch___Post_financeability_adjustments_eligible_for_tax_uplift">#REF!</definedName>
    <definedName name="Switch___Post_financeability_adjustments_not_eligible_for_tax_uplift">#REF!</definedName>
    <definedName name="Switch___Prior_period_company_residential_apportionment">#REF!</definedName>
    <definedName name="Switch___Proportion_of_capitalised_revenue_expenditure__infra___non_infra_">#REF!</definedName>
    <definedName name="Switch___Proportion_of_RPI_ILD">#REF!</definedName>
    <definedName name="Switch___proportion_of_taxable_profits_available_for_tax_loss_utilisation">#REF!</definedName>
    <definedName name="Switch___QAA_reward__penalty_">#REF!</definedName>
    <definedName name="Switch___RCV_Opening_balances_switch">#REF!</definedName>
    <definedName name="Switch___re_profiled_revenues_active_switch___Wholesale_control">#REF!</definedName>
    <definedName name="Switch___real_dividend_growth">#REF!</definedName>
    <definedName name="Switch___Reprofiling">#REF!</definedName>
    <definedName name="Switch___Residential_average_debtor_days">#REF!</definedName>
    <definedName name="Switch___Residential_net_margin">#REF!</definedName>
    <definedName name="Switch___Residential_Retail_allowed_depreciation">#REF!</definedName>
    <definedName name="Switch___Residential_retail_capital_expenditure">#REF!</definedName>
    <definedName name="Switch___Residential_retail_revenue_adjustment">#REF!</definedName>
    <definedName name="Switch___Retail___Corporation_tax_creditor_b_f___nominal">#REF!</definedName>
    <definedName name="Switch___Retail___Retail_creditor_months__Payment_terms___Business_retail_pays_wholesaler_in_arrears__advance_">#REF!</definedName>
    <definedName name="Switch___Retail_Costs">#REF!</definedName>
    <definedName name="Switch___Retail_creditor_months">#REF!</definedName>
    <definedName name="Switch___Retirement_benefit_asset____liability__balance___Retail___nominal">#REF!</definedName>
    <definedName name="Switch___Revenue_override.ADDN1">#REF!</definedName>
    <definedName name="Switch___Revenue_override.ADDN2">#REF!</definedName>
    <definedName name="Switch___Revenue_override.BR">#REF!</definedName>
    <definedName name="Switch___Revenue_override.WN">#REF!</definedName>
    <definedName name="Switch___Revenue_override.WR">#REF!</definedName>
    <definedName name="Switch___Revenue_override.WWN">#REF!</definedName>
    <definedName name="Switch___RPI_CPIH_wedge_for_RPI_ILD_indexation_rate">#REF!</definedName>
    <definedName name="Switch___Run_off_rate_for_Post_2025_RCV">#REF!</definedName>
    <definedName name="Switch___Run_off_rate_Pre_2025_RCV">#REF!</definedName>
    <definedName name="Switch___Tariff_band___net_margin_percentage">#REF!</definedName>
    <definedName name="Switch___Tariff_band___number_of_customers.1">#REF!</definedName>
    <definedName name="Switch___Tariff_band___number_of_customers.2">#REF!</definedName>
    <definedName name="Switch___Tariff_band___number_of_customers.3">#REF!</definedName>
    <definedName name="Switch___Tariff_band___wholesale_charge.1">#REF!</definedName>
    <definedName name="Switch___Tariff_band___wholesale_charge.2">#REF!</definedName>
    <definedName name="Switch___Tariff_band___wholesale_charge.3">#REF!</definedName>
    <definedName name="Switch___tax_cashflow_initial_balance">#REF!</definedName>
    <definedName name="Switch___Tax_liabilities___control___nominal">#REF!</definedName>
    <definedName name="Switch___Tax_loss_allowance___nominal">#REF!</definedName>
    <definedName name="Switch___Tax_rate">#REF!</definedName>
    <definedName name="Switch___Totex">#REF!</definedName>
    <definedName name="Switch___Trade_and_other_payables___Retail_other_payables">#REF!</definedName>
    <definedName name="Switch___Trade_and_other_payables___Retail_trade_payables">#REF!</definedName>
    <definedName name="Switch___Trade_and_other_payables___Wholesale_creditors___business_retail___nominal">#REF!</definedName>
    <definedName name="Switch___Trade_and_other_payables___Wholesale_creditors___residential_retail">#REF!</definedName>
    <definedName name="Switch___WACC">#REF!</definedName>
    <definedName name="Switch___Water_efficiency_funding">#REF!</definedName>
    <definedName name="Switch___Wholesale___Trade_creditor_days___control">#REF!</definedName>
    <definedName name="Switch___Wholesale_and_retail_line_item_split___actual_company_structure___Retained_profits___residential_retail">#REF!</definedName>
    <definedName name="Switch___Wholesale_and_retail_line_item_split___Capex_creditor___business_retail___nominal">#REF!</definedName>
    <definedName name="Switch___Wholesale_and_retail_line_item_split___capex_creditors___residential_retail___nominal">#REF!</definedName>
    <definedName name="Switch___Wholesale_DB_pension_cash_excess_over_charge___real___control">#REF!</definedName>
    <definedName name="Switch___Wholesale_fixed_asset_life__post_override____control">#REF!</definedName>
    <definedName name="SWTBPinputs">#REF!</definedName>
    <definedName name="SWTBPtrans">#REF!</definedName>
    <definedName name="SWTtransition" localSheetId="4">#REF!</definedName>
    <definedName name="SWTtransition">#REF!</definedName>
    <definedName name="SWW">#REF!</definedName>
    <definedName name="T_A_H">#REF!</definedName>
    <definedName name="T_A_M">#REF!</definedName>
    <definedName name="T_AW_H">#REF!</definedName>
    <definedName name="T_AW_M">#REF!</definedName>
    <definedName name="t_kg_conversion">#REF!</definedName>
    <definedName name="T_W">#REF!</definedName>
    <definedName name="T_W_M">#REF!</definedName>
    <definedName name="tab">#REF!</definedName>
    <definedName name="table">#REF!</definedName>
    <definedName name="TABLE0">#REF!</definedName>
    <definedName name="TABLE1">#REF!</definedName>
    <definedName name="TABLE10">#REF!</definedName>
    <definedName name="TABLE10A">#REF!</definedName>
    <definedName name="TABLE11">#REF!</definedName>
    <definedName name="TABLE12">#REF!</definedName>
    <definedName name="TABLE13">#REF!</definedName>
    <definedName name="TABLE14">#REF!</definedName>
    <definedName name="TABLE15">#REF!</definedName>
    <definedName name="TABLE16">#REF!</definedName>
    <definedName name="TABLE17">#REF!</definedName>
    <definedName name="TABLE18">#REF!</definedName>
    <definedName name="TABLE19">#REF!</definedName>
    <definedName name="TABLE20">#REF!</definedName>
    <definedName name="TABLE21">#REF!</definedName>
    <definedName name="TABLE22">#REF!</definedName>
    <definedName name="TABLE23">#REF!</definedName>
    <definedName name="TABLE24">#REF!</definedName>
    <definedName name="TABLE25">#REF!</definedName>
    <definedName name="TABLE26">#REF!</definedName>
    <definedName name="TABLE27">#REF!</definedName>
    <definedName name="TABLE28">#REF!</definedName>
    <definedName name="TABLE29">#REF!</definedName>
    <definedName name="TABLE3">#REF!</definedName>
    <definedName name="Table3.4" localSheetId="4" hidden="1">{"CHARGE",#N/A,FALSE,"401C11"}</definedName>
    <definedName name="Table3.4" hidden="1">{"CHARGE",#N/A,FALSE,"401C11"}</definedName>
    <definedName name="TABLE30">#REF!</definedName>
    <definedName name="TABLE31">#REF!</definedName>
    <definedName name="TABLE32">#REF!</definedName>
    <definedName name="TABLE32A">#REF!</definedName>
    <definedName name="TABLE33">#REF!</definedName>
    <definedName name="TABLE34">#REF!</definedName>
    <definedName name="TABLE35">#REF!</definedName>
    <definedName name="TABLE35A">#REF!</definedName>
    <definedName name="TABLE35B">#REF!</definedName>
    <definedName name="TABLE36">#REF!</definedName>
    <definedName name="TABLE36A">#REF!</definedName>
    <definedName name="TABLE36B">#REF!</definedName>
    <definedName name="TABLE37">#REF!</definedName>
    <definedName name="TABLE38">#REF!</definedName>
    <definedName name="TABLE39">#REF!</definedName>
    <definedName name="TABLE4">#REF!</definedName>
    <definedName name="TABLE41">#REF!</definedName>
    <definedName name="TABLE41TOTALS">#REF!</definedName>
    <definedName name="TABLE5">#REF!</definedName>
    <definedName name="TABLE6">#REF!</definedName>
    <definedName name="TABLE7">#REF!</definedName>
    <definedName name="TABLE8">#REF!</definedName>
    <definedName name="TABLE9">#REF!</definedName>
    <definedName name="TABLEREF">#REF!</definedName>
    <definedName name="TABLEX">#REF!</definedName>
    <definedName name="TARGDATA">#REF!</definedName>
    <definedName name="Target_level_of_ILD___nominal.ADDN1">#REF!</definedName>
    <definedName name="Target_level_of_ILD___nominal.ADDN2">#REF!</definedName>
    <definedName name="Target_level_of_ILD___nominal.BR">#REF!</definedName>
    <definedName name="Target_level_of_ILD___nominal.WN">#REF!</definedName>
    <definedName name="Target_level_of_ILD___nominal.WR">#REF!</definedName>
    <definedName name="Target_level_of_ILD___nominal.WWN">#REF!</definedName>
    <definedName name="Tariff_Band___Business_retail_average_cost_per_customer_inc_DPC__Welsh_companies____nominal.1">#REF!</definedName>
    <definedName name="Tariff_Band___Business_retail_average_cost_per_customer_inc_DPC__Welsh_companies____nominal.2">#REF!</definedName>
    <definedName name="Tariff_Band___Business_retail_average_cost_per_customer_inc_DPC__Welsh_companies____nominal.3">#REF!</definedName>
    <definedName name="Tariff_Band___Business_retail_average_cost_per_customer_inc_DPC__Welsh_companies____real.1">#REF!</definedName>
    <definedName name="Tariff_Band___Business_retail_average_cost_per_customer_inc_DPC__Welsh_companies____real.2">#REF!</definedName>
    <definedName name="Tariff_Band___Business_retail_average_cost_per_customer_inc_DPC__Welsh_companies____real.3">#REF!</definedName>
    <definedName name="Tariff_Band___Retail_cost_per_customer___nominal.1">#REF!</definedName>
    <definedName name="Tariff_Band___Retail_cost_per_customer___nominal.2">#REF!</definedName>
    <definedName name="Tariff_Band___Retail_cost_per_customer___nominal.3">#REF!</definedName>
    <definedName name="Tariff_Band___Retail_cost_per_customer_inc_DPC___business_retail_revenue_adjustment___nominal.1">#REF!</definedName>
    <definedName name="Tariff_Band___Retail_cost_per_customer_inc_DPC___business_retail_revenue_adjustment___nominal.2">#REF!</definedName>
    <definedName name="Tariff_Band___Retail_cost_per_customer_inc_DPC___business_retail_revenue_adjustment___nominal.3">#REF!</definedName>
    <definedName name="Tariff_Band___Retail_cost_per_customer_inc_DPC___business_retail_revenue_adjustment___real.1">#REF!</definedName>
    <definedName name="Tariff_Band___Retail_cost_per_customer_inc_DPC___business_retail_revenue_adjustment___real.2">#REF!</definedName>
    <definedName name="Tariff_Band___Retail_cost_per_customer_inc_DPC___business_retail_revenue_adjustment___real.3">#REF!</definedName>
    <definedName name="Tariff_band___wholesale_charge___nominal.1">#REF!</definedName>
    <definedName name="Tariff_band___wholesale_charge___nominal.2">#REF!</definedName>
    <definedName name="Tariff_band___wholesale_charge___nominal.3">#REF!</definedName>
    <definedName name="Tariff_band___wholesale_charge_proportion.1">#REF!</definedName>
    <definedName name="Tariff_band___wholesale_charge_proportion.2">#REF!</definedName>
    <definedName name="Tariff_band___wholesale_charge_proportion.3">#REF!</definedName>
    <definedName name="Tax___real___ADDN1">#REF!</definedName>
    <definedName name="Tax___real___ADDN2">#REF!</definedName>
    <definedName name="Tax___real___BR">#REF!</definedName>
    <definedName name="Tax___real___WN">#REF!</definedName>
    <definedName name="Tax___real___WR">#REF!</definedName>
    <definedName name="Tax___real___WWN">#REF!</definedName>
    <definedName name="Tax_by_tariff_band_check">#REF!</definedName>
    <definedName name="Tax_by_tariff_band_check_calc">#REF!</definedName>
    <definedName name="Tax_by_tariff_band_check_overall">#REF!</definedName>
    <definedName name="Tax_cash_balance_for_post_financeability_revenue___nominal.ADDN1">#REF!</definedName>
    <definedName name="Tax_cash_balance_for_post_financeability_revenue___nominal.ADDN1.BEG">#REF!</definedName>
    <definedName name="Tax_cash_balance_for_post_financeability_revenue___nominal.ADDN2">#REF!</definedName>
    <definedName name="Tax_cash_balance_for_post_financeability_revenue___nominal.ADDN2.BEG">#REF!</definedName>
    <definedName name="Tax_cash_balance_for_post_financeability_revenue___nominal.BR">#REF!</definedName>
    <definedName name="Tax_cash_balance_for_post_financeability_revenue___nominal.BR.BEG">#REF!</definedName>
    <definedName name="Tax_cash_balance_for_post_financeability_revenue___nominal.WN">#REF!</definedName>
    <definedName name="Tax_cash_balance_for_post_financeability_revenue___nominal.WN.BEG">#REF!</definedName>
    <definedName name="Tax_cash_balance_for_post_financeability_revenue___nominal.WR">#REF!</definedName>
    <definedName name="Tax_cash_balance_for_post_financeability_revenue___nominal.WR.BEG">#REF!</definedName>
    <definedName name="Tax_cash_balance_for_post_financeability_revenue___nominal.WWN">#REF!</definedName>
    <definedName name="Tax_cash_balance_for_post_financeability_revenue___nominal.WWN.BEG">#REF!</definedName>
    <definedName name="tax_cashflow_balance___wholesale___nominal.ADDN1">#REF!</definedName>
    <definedName name="tax_cashflow_balance___wholesale___nominal.ADDN1.BEG">#REF!</definedName>
    <definedName name="tax_cashflow_balance___wholesale___nominal.ADDN2">#REF!</definedName>
    <definedName name="tax_cashflow_balance___wholesale___nominal.ADDN2.BEG">#REF!</definedName>
    <definedName name="tax_cashflow_balance___wholesale___nominal.BR">#REF!</definedName>
    <definedName name="tax_cashflow_balance___wholesale___nominal.BR.BEG">#REF!</definedName>
    <definedName name="tax_cashflow_balance___wholesale___nominal.WN">#REF!</definedName>
    <definedName name="tax_cashflow_balance___wholesale___nominal.WN.BEG">#REF!</definedName>
    <definedName name="tax_cashflow_balance___wholesale___nominal.WR">#REF!</definedName>
    <definedName name="tax_cashflow_balance___wholesale___nominal.WR.BEG">#REF!</definedName>
    <definedName name="tax_cashflow_balance___wholesale___nominal.WWN">#REF!</definedName>
    <definedName name="tax_cashflow_balance___wholesale___nominal.WWN.BEG">#REF!</definedName>
    <definedName name="Tax_creditor_balance___Business___nominal">#REF!</definedName>
    <definedName name="Tax_creditor_balance___Business___nominal.BEG">#REF!</definedName>
    <definedName name="Tax_creditor_balance___Residential___nominal">#REF!</definedName>
    <definedName name="Tax_creditor_balance___Residential___nominal.BEG">#REF!</definedName>
    <definedName name="Tax_creditor_balance___Retail___nominal">#REF!</definedName>
    <definedName name="Tax_due_prior_to_apportionment___nominal.ADDN1">#REF!</definedName>
    <definedName name="Tax_due_prior_to_apportionment___nominal.ADDN2">#REF!</definedName>
    <definedName name="Tax_due_prior_to_apportionment___nominal.BR">#REF!</definedName>
    <definedName name="Tax_due_prior_to_apportionment___nominal.WN">#REF!</definedName>
    <definedName name="Tax_due_prior_to_apportionment___nominal.WR">#REF!</definedName>
    <definedName name="Tax_due_prior_to_apportionment___nominal.WWN">#REF!</definedName>
    <definedName name="Tax_due_prior_to_apportionment___post_financeability___nominal.ADDN1">#REF!</definedName>
    <definedName name="Tax_due_prior_to_apportionment___post_financeability___nominal.ADDN2">#REF!</definedName>
    <definedName name="Tax_due_prior_to_apportionment___post_financeability___nominal.BR">#REF!</definedName>
    <definedName name="Tax_due_prior_to_apportionment___post_financeability___nominal.WN">#REF!</definedName>
    <definedName name="Tax_due_prior_to_apportionment___post_financeability___nominal.WR">#REF!</definedName>
    <definedName name="Tax_due_prior_to_apportionment___post_financeability___nominal.WWN">#REF!</definedName>
    <definedName name="Tax_interest___control___nominal.ADDN1">#REF!</definedName>
    <definedName name="Tax_interest___control___nominal.ADDN2">#REF!</definedName>
    <definedName name="Tax_interest___control___nominal.BR">#REF!</definedName>
    <definedName name="Tax_interest___control___nominal.WN">#REF!</definedName>
    <definedName name="Tax_interest___control___nominal.WR">#REF!</definedName>
    <definedName name="Tax_interest___control___nominal.WWN">#REF!</definedName>
    <definedName name="Tax_loss_balance___control___nominal.ADDN1">#REF!</definedName>
    <definedName name="Tax_loss_balance___control___nominal.ADDN1.BEG">#REF!</definedName>
    <definedName name="Tax_loss_balance___control___nominal.ADDN2">#REF!</definedName>
    <definedName name="Tax_loss_balance___control___nominal.ADDN2.BEG">#REF!</definedName>
    <definedName name="Tax_loss_balance___control___nominal.BR">#REF!</definedName>
    <definedName name="Tax_loss_balance___control___nominal.BR.BEG">#REF!</definedName>
    <definedName name="Tax_loss_balance___control___nominal.WN">#REF!</definedName>
    <definedName name="Tax_loss_balance___control___nominal.WN.BEG">#REF!</definedName>
    <definedName name="Tax_loss_balance___control___nominal.WR">#REF!</definedName>
    <definedName name="Tax_loss_balance___control___nominal.WR.BEG">#REF!</definedName>
    <definedName name="Tax_loss_balance___control___nominal.WWN">#REF!</definedName>
    <definedName name="Tax_loss_balance___control___nominal.WWN.BEG">#REF!</definedName>
    <definedName name="Tax_loss_balance___post_financeability___wholesale___nominal.ADDN1">#REF!</definedName>
    <definedName name="Tax_loss_balance___post_financeability___wholesale___nominal.ADDN1.BEG">#REF!</definedName>
    <definedName name="Tax_loss_balance___post_financeability___wholesale___nominal.ADDN2">#REF!</definedName>
    <definedName name="Tax_loss_balance___post_financeability___wholesale___nominal.ADDN2.BEG">#REF!</definedName>
    <definedName name="Tax_loss_balance___post_financeability___wholesale___nominal.BR">#REF!</definedName>
    <definedName name="Tax_loss_balance___post_financeability___wholesale___nominal.BR.BEG">#REF!</definedName>
    <definedName name="Tax_loss_balance___post_financeability___wholesale___nominal.WN">#REF!</definedName>
    <definedName name="Tax_loss_balance___post_financeability___wholesale___nominal.WN.BEG">#REF!</definedName>
    <definedName name="Tax_loss_balance___post_financeability___wholesale___nominal.WR">#REF!</definedName>
    <definedName name="Tax_loss_balance___post_financeability___wholesale___nominal.WR.BEG">#REF!</definedName>
    <definedName name="Tax_loss_balance___post_financeability___wholesale___nominal.WWN">#REF!</definedName>
    <definedName name="Tax_loss_balance___post_financeability___wholesale___nominal.WWN.BEG">#REF!</definedName>
    <definedName name="Tax_loss_balance___post_financeability___wholesale_total___nominal">#REF!</definedName>
    <definedName name="Tax_loss_balance___wholesale_total___nominal">#REF!</definedName>
    <definedName name="Tax_loss_in_year___control___nominal.ADDN1">#REF!</definedName>
    <definedName name="Tax_loss_in_year___control___nominal.ADDN2">#REF!</definedName>
    <definedName name="Tax_loss_in_year___control___nominal.BR">#REF!</definedName>
    <definedName name="Tax_loss_in_year___control___nominal.WN">#REF!</definedName>
    <definedName name="Tax_loss_in_year___control___nominal.WR">#REF!</definedName>
    <definedName name="Tax_loss_in_year___control___nominal.WWN">#REF!</definedName>
    <definedName name="Tax_loss_in_year___post_financeability___wholesale___nominal.ADDN1">#REF!</definedName>
    <definedName name="Tax_loss_in_year___post_financeability___wholesale___nominal.ADDN2">#REF!</definedName>
    <definedName name="Tax_loss_in_year___post_financeability___wholesale___nominal.BR">#REF!</definedName>
    <definedName name="Tax_loss_in_year___post_financeability___wholesale___nominal.WN">#REF!</definedName>
    <definedName name="Tax_loss_in_year___post_financeability___wholesale___nominal.WR">#REF!</definedName>
    <definedName name="Tax_loss_in_year___post_financeability___wholesale___nominal.WWN">#REF!</definedName>
    <definedName name="Tax_loss_in_year___wholesale___nominal">#REF!</definedName>
    <definedName name="Tax_loss_in_year___wholesale___nominal_POS">#REF!</definedName>
    <definedName name="Tax_loss_in_year___wholesale___post_financeability___nominal">#REF!</definedName>
    <definedName name="Tax_loss_in_year___wholesale___post_financeability___nominal_POS">#REF!</definedName>
    <definedName name="Tax_loss_in_year___wholesale_total___nominal">#REF!</definedName>
    <definedName name="Tax_loss_in_year___wholesale_total___post_financeability___nominal">#REF!</definedName>
    <definedName name="Tax_loss_in_year_after_apportioned_profits___post_financeability___wholesale___nominal.ADDN1">#REF!</definedName>
    <definedName name="Tax_loss_in_year_after_apportioned_profits___post_financeability___wholesale___nominal.ADDN2">#REF!</definedName>
    <definedName name="Tax_loss_in_year_after_apportioned_profits___post_financeability___wholesale___nominal.BR">#REF!</definedName>
    <definedName name="Tax_loss_in_year_after_apportioned_profits___post_financeability___wholesale___nominal.WN">#REF!</definedName>
    <definedName name="Tax_loss_in_year_after_apportioned_profits___post_financeability___wholesale___nominal.WR">#REF!</definedName>
    <definedName name="Tax_loss_in_year_after_apportioned_profits___post_financeability___wholesale___nominal.WWN">#REF!</definedName>
    <definedName name="Tax_loss_in_year_after_apportioned_profits___wholesale___nominal.ADDN1">#REF!</definedName>
    <definedName name="Tax_loss_in_year_after_apportioned_profits___wholesale___nominal.ADDN2">#REF!</definedName>
    <definedName name="Tax_loss_in_year_after_apportioned_profits___wholesale___nominal.BR">#REF!</definedName>
    <definedName name="Tax_loss_in_year_after_apportioned_profits___wholesale___nominal.WN">#REF!</definedName>
    <definedName name="Tax_loss_in_year_after_apportioned_profits___wholesale___nominal.WR">#REF!</definedName>
    <definedName name="Tax_loss_in_year_after_apportioned_profits___wholesale___nominal.WWN">#REF!</definedName>
    <definedName name="Tax_loss_utilisation___wholesale___nominal">#REF!</definedName>
    <definedName name="Tax_loss_utilisation___wholesale___post_financeability___nominal">#REF!</definedName>
    <definedName name="Tax_losses_available_for_utilisation____post_financeability___nominal.ADDN1">#REF!</definedName>
    <definedName name="Tax_losses_available_for_utilisation____post_financeability___nominal.ADDN2">#REF!</definedName>
    <definedName name="Tax_losses_available_for_utilisation____post_financeability___nominal.BR">#REF!</definedName>
    <definedName name="Tax_losses_available_for_utilisation____post_financeability___nominal.WN">#REF!</definedName>
    <definedName name="Tax_losses_available_for_utilisation____post_financeability___nominal.WR">#REF!</definedName>
    <definedName name="Tax_losses_available_for_utilisation____post_financeability___nominal.WWN">#REF!</definedName>
    <definedName name="Tax_losses_available_for_utilisation___nominal.ADDN1">#REF!</definedName>
    <definedName name="Tax_losses_available_for_utilisation___nominal.ADDN2">#REF!</definedName>
    <definedName name="Tax_losses_available_for_utilisation___nominal.BR">#REF!</definedName>
    <definedName name="Tax_losses_available_for_utilisation___nominal.WN">#REF!</definedName>
    <definedName name="Tax_losses_available_for_utilisation___nominal.WR">#REF!</definedName>
    <definedName name="Tax_losses_available_for_utilisation___nominal.WWN">#REF!</definedName>
    <definedName name="Tax_on_retail_post_financeability_adjustments___nominal">#REF!</definedName>
    <definedName name="Tax_paid___Appointee___nominal">#REF!</definedName>
    <definedName name="Tax_paid___Appointee___nominal.NEG">#REF!</definedName>
    <definedName name="Tax_paid___control___nominal.ADDN1">#REF!</definedName>
    <definedName name="Tax_paid___control___nominal.ADDN1.NEG">#REF!</definedName>
    <definedName name="Tax_paid___control___nominal.ADDN2">#REF!</definedName>
    <definedName name="Tax_paid___control___nominal.ADDN2.NEG">#REF!</definedName>
    <definedName name="Tax_paid___control___nominal.BR">#REF!</definedName>
    <definedName name="Tax_paid___control___nominal.BR.NEG">#REF!</definedName>
    <definedName name="Tax_paid___control___nominal.WN">#REF!</definedName>
    <definedName name="Tax_paid___control___nominal.WN.NEG">#REF!</definedName>
    <definedName name="Tax_paid___control___nominal.WR">#REF!</definedName>
    <definedName name="Tax_paid___control___nominal.WR.NEG">#REF!</definedName>
    <definedName name="Tax_paid___control___nominal.WWN">#REF!</definedName>
    <definedName name="Tax_paid___control___nominal.WWN.NEG">#REF!</definedName>
    <definedName name="Tax_paid___control___real.ADDN1">#REF!</definedName>
    <definedName name="Tax_paid___control___real.ADDN2">#REF!</definedName>
    <definedName name="Tax_paid___control___real.BR">#REF!</definedName>
    <definedName name="Tax_paid___control___real.WN">#REF!</definedName>
    <definedName name="Tax_paid___control___real.WR">#REF!</definedName>
    <definedName name="Tax_paid___control___real.WWN">#REF!</definedName>
    <definedName name="Tax_paid___post_financeability___control___nominal.ADDN1">#REF!</definedName>
    <definedName name="Tax_paid___post_financeability___control___nominal.ADDN2">#REF!</definedName>
    <definedName name="Tax_paid___post_financeability___control___nominal.BR">#REF!</definedName>
    <definedName name="Tax_paid___post_financeability___control___nominal.WN">#REF!</definedName>
    <definedName name="Tax_paid___post_financeability___control___nominal.WR">#REF!</definedName>
    <definedName name="Tax_paid___post_financeability___control___nominal.WWN">#REF!</definedName>
    <definedName name="Tax_paid___post_financeability___control___real.ADDN1">#REF!</definedName>
    <definedName name="Tax_paid___post_financeability___control___real.ADDN2">#REF!</definedName>
    <definedName name="Tax_paid___post_financeability___control___real.BR">#REF!</definedName>
    <definedName name="Tax_paid___post_financeability___control___real.WN">#REF!</definedName>
    <definedName name="Tax_paid___post_financeability___control___real.WR">#REF!</definedName>
    <definedName name="Tax_paid___post_financeability___control___real.WWN">#REF!</definedName>
    <definedName name="Tax_paid___Retail___nominal">#REF!</definedName>
    <definedName name="Tax_paid___Retail___nominal.NEG">#REF!</definedName>
    <definedName name="Tax_paid___Wholesale___nominal">#REF!</definedName>
    <definedName name="Tax_paid___Wholesale___nominal.NEG">#REF!</definedName>
    <definedName name="Tax_paid__control.ADDN1">#REF!</definedName>
    <definedName name="Tax_paid__control.ADDN1.NEG">#REF!</definedName>
    <definedName name="Tax_paid__control.ADDN2">#REF!</definedName>
    <definedName name="Tax_paid__control.ADDN2.NEG">#REF!</definedName>
    <definedName name="Tax_paid__control.BR">#REF!</definedName>
    <definedName name="Tax_paid__control.BR.NEG">#REF!</definedName>
    <definedName name="Tax_paid__control.WN">#REF!</definedName>
    <definedName name="Tax_paid__control.WN.NEG">#REF!</definedName>
    <definedName name="Tax_paid__control.WR">#REF!</definedName>
    <definedName name="Tax_paid__control.WR.NEG">#REF!</definedName>
    <definedName name="Tax_paid__control.WWN">#REF!</definedName>
    <definedName name="Tax_paid__control.WWN.NEG">#REF!</definedName>
    <definedName name="Tax_profit_in_year___wholesale___nominal">#REF!</definedName>
    <definedName name="Tax_profit_in_year___wholesale___post_financeability___nominal">#REF!</definedName>
    <definedName name="Tax_revenue_associated_with_post_financeability___nominal.ADDN1">#REF!</definedName>
    <definedName name="Tax_revenue_associated_with_post_financeability___nominal.ADDN2">#REF!</definedName>
    <definedName name="Tax_revenue_associated_with_post_financeability___nominal.BR">#REF!</definedName>
    <definedName name="Tax_revenue_associated_with_post_financeability___nominal.WN">#REF!</definedName>
    <definedName name="Tax_revenue_associated_with_post_financeability___nominal.WR">#REF!</definedName>
    <definedName name="Tax_revenue_associated_with_post_financeability___nominal.WWN">#REF!</definedName>
    <definedName name="Tax_revenue_associated_with_post_financeability___wholesale___nominal">#REF!</definedName>
    <definedName name="Taxable_profit___loss____control___nominal.ADDN1">#REF!</definedName>
    <definedName name="Taxable_profit___loss____control___nominal.ADDN2">#REF!</definedName>
    <definedName name="Taxable_profit___loss____control___nominal.BR">#REF!</definedName>
    <definedName name="Taxable_profit___loss____control___nominal.WN">#REF!</definedName>
    <definedName name="Taxable_profit___loss____control___nominal.WR">#REF!</definedName>
    <definedName name="Taxable_profit___loss____control___nominal.WWN">#REF!</definedName>
    <definedName name="Taxable_profit___loss____nominal">#REF!</definedName>
    <definedName name="Taxable_profit___loss____post_financeability___control___nominal.ADDN1">#REF!</definedName>
    <definedName name="Taxable_profit___loss____post_financeability___control___nominal.ADDN2">#REF!</definedName>
    <definedName name="Taxable_profit___loss____post_financeability___control___nominal.BR">#REF!</definedName>
    <definedName name="Taxable_profit___loss____post_financeability___control___nominal.WN">#REF!</definedName>
    <definedName name="Taxable_profit___loss____post_financeability___control___nominal.WR">#REF!</definedName>
    <definedName name="Taxable_profit___loss____post_financeability___control___nominal.WWN">#REF!</definedName>
    <definedName name="Taxable_profit___loss____post_financeability___nominal">#REF!</definedName>
    <definedName name="Taxable_profit___loss____Wholesale___nominal">#REF!</definedName>
    <definedName name="Taxable_profit___loss____Wholesale___post_financeability___nominal">#REF!</definedName>
    <definedName name="Taxable_profit__loss____nominal.ADDN1">#REF!</definedName>
    <definedName name="Taxable_profit__loss____nominal.ADDN2">#REF!</definedName>
    <definedName name="Taxable_profit__loss____nominal.BR">#REF!</definedName>
    <definedName name="Taxable_profit__loss____nominal.WN">#REF!</definedName>
    <definedName name="Taxable_profit__loss____nominal.WR">#REF!</definedName>
    <definedName name="Taxable_profit__loss____nominal.WWN">#REF!</definedName>
    <definedName name="Taxable_profit__loss____post_financeability___nominal.ADDN1">#REF!</definedName>
    <definedName name="Taxable_profit__loss____post_financeability___nominal.ADDN2">#REF!</definedName>
    <definedName name="Taxable_profit__loss____post_financeability___nominal.BR">#REF!</definedName>
    <definedName name="Taxable_profit__loss____post_financeability___nominal.WN">#REF!</definedName>
    <definedName name="Taxable_profit__loss____post_financeability___nominal.WR">#REF!</definedName>
    <definedName name="Taxable_profit__loss____post_financeability___nominal.WWN">#REF!</definedName>
    <definedName name="Taxable_profit_after_offset_of_taxable_losses___wholesale___nominal">#REF!</definedName>
    <definedName name="Taxable_profit_after_offset_of_taxable_losses___wholesale___post_financeability___nominal">#REF!</definedName>
    <definedName name="TAXHP4">#REF!</definedName>
    <definedName name="tbl_Exportdata_17A">#REF!</definedName>
    <definedName name="tbl_Exportdata_17B">#REF!</definedName>
    <definedName name="TC">#REF!</definedName>
    <definedName name="Test23" localSheetId="4" hidden="1">{"NET",#N/A,FALSE,"401C11"}</definedName>
    <definedName name="Test23" hidden="1">{"NET",#N/A,FALSE,"401C11"}</definedName>
    <definedName name="TheList">#REF!</definedName>
    <definedName name="TheListHeader">#REF!</definedName>
    <definedName name="TheListRower">#REF!</definedName>
    <definedName name="Third_party___principal_service_revenues___nominal.ADDN1">#REF!</definedName>
    <definedName name="Third_party___principal_service_revenues___nominal.ADDN2">#REF!</definedName>
    <definedName name="Third_party___principal_service_revenues___nominal.BR">#REF!</definedName>
    <definedName name="Third_party___principal_service_revenues___nominal.WN">#REF!</definedName>
    <definedName name="Third_party___principal_service_revenues___nominal.WR">#REF!</definedName>
    <definedName name="Third_party___principal_service_revenues___nominal.WWN">#REF!</definedName>
    <definedName name="Third_party_and_principal_service_revenues___nominal.ADDN1">#REF!</definedName>
    <definedName name="Third_party_and_principal_service_revenues___nominal.ADDN2">#REF!</definedName>
    <definedName name="Third_party_and_principal_service_revenues___nominal.BR">#REF!</definedName>
    <definedName name="Third_party_and_principal_service_revenues___nominal.WN">#REF!</definedName>
    <definedName name="Third_party_and_principal_service_revenues___nominal.WR">#REF!</definedName>
    <definedName name="Third_party_and_principal_service_revenues___nominal.WWN">#REF!</definedName>
    <definedName name="Third_party_and_principal_service_revenues___real.ADDN1">#REF!</definedName>
    <definedName name="Third_party_and_principal_service_revenues___real.ADDN2">#REF!</definedName>
    <definedName name="Third_party_and_principal_service_revenues___real.BR">#REF!</definedName>
    <definedName name="Third_party_and_principal_service_revenues___real.WN">#REF!</definedName>
    <definedName name="Third_party_and_principal_service_revenues___real.WR">#REF!</definedName>
    <definedName name="Third_party_and_principal_service_revenues___real.WWN">#REF!</definedName>
    <definedName name="Third_party_and_principal_service_revenues___real___ADDN1">#REF!</definedName>
    <definedName name="Third_party_and_principal_service_revenues___real___ADDN2">#REF!</definedName>
    <definedName name="Third_party_and_principal_service_revenues___real___BR">#REF!</definedName>
    <definedName name="Third_party_and_principal_service_revenues___real___WN">#REF!</definedName>
    <definedName name="Third_party_and_principal_service_revenues___real___WR">#REF!</definedName>
    <definedName name="Third_party_and_principal_service_revenues___real___WWN">#REF!</definedName>
    <definedName name="Thousands">#REF!</definedName>
    <definedName name="Thousands_in_a_million">#REF!</definedName>
    <definedName name="Threshold">#REF!</definedName>
    <definedName name="tideway">#REF!</definedName>
    <definedName name="tidewayCAT">#REF!</definedName>
    <definedName name="tidewaySUMMARY">#REF!</definedName>
    <definedName name="tidewayTO">#REF!</definedName>
    <definedName name="time">#REF!</definedName>
    <definedName name="Timeline_label">#REF!</definedName>
    <definedName name="TimeRow">#REF!</definedName>
    <definedName name="TITLES">#REF!</definedName>
    <definedName name="TMSapr">#REF!</definedName>
    <definedName name="TMSBPinputs">#REF!</definedName>
    <definedName name="TMSBPtrans">#REF!</definedName>
    <definedName name="TMStransition" localSheetId="4">#REF!</definedName>
    <definedName name="TMStransition">#REF!</definedName>
    <definedName name="TOCFirstLine">#REF!</definedName>
    <definedName name="TOCobxActive_inputs">#REF!</definedName>
    <definedName name="TOCobxActive_inputs.Bioresources">#REF!</definedName>
    <definedName name="TOCobxActive_inputs.Business_retail">#REF!</definedName>
    <definedName name="TOCobxActive_inputs.Business_retail.Advance_receipts">#REF!</definedName>
    <definedName name="TOCobxActive_inputs.Business_retail.Charges">#REF!</definedName>
    <definedName name="TOCobxActive_inputs.Business_retail.Debt">#REF!</definedName>
    <definedName name="TOCobxActive_inputs.Business_retail.Dividends">#REF!</definedName>
    <definedName name="TOCobxActive_inputs.Business_retail.Opening_balances">#REF!</definedName>
    <definedName name="TOCobxActive_inputs.Business_retail.Other">#REF!</definedName>
    <definedName name="TOCobxActive_inputs.Business_retail.Tariff_band">#REF!</definedName>
    <definedName name="TOCobxActive_inputs.Business_retail.Working_capital">#REF!</definedName>
    <definedName name="TOCobxActive_inputs.Debt">#REF!</definedName>
    <definedName name="TOCobxActive_inputs.Debt.Cash">#REF!</definedName>
    <definedName name="TOCobxActive_inputs.Debt.Fixed_rate_debt">#REF!</definedName>
    <definedName name="TOCobxActive_inputs.Debt.Floating_rate_debt">#REF!</definedName>
    <definedName name="TOCobxActive_inputs.Debt.Index_linked_debt">#REF!</definedName>
    <definedName name="TOCobxActive_inputs.DPC">#REF!</definedName>
    <definedName name="TOCobxActive_inputs.Equity">#REF!</definedName>
    <definedName name="TOCobxActive_inputs.Equity.Assets">#REF!</definedName>
    <definedName name="TOCobxActive_inputs.Equity.Balance_sheet_movements">#REF!</definedName>
    <definedName name="TOCobxActive_inputs.Equity.Equity">#REF!</definedName>
    <definedName name="TOCobxActive_inputs.Equity.Equity.Dividends">#REF!</definedName>
    <definedName name="TOCobxActive_inputs.Indexation">#REF!</definedName>
    <definedName name="TOCobxActive_inputs.Indexation.CPI_H_">#REF!</definedName>
    <definedName name="TOCobxActive_inputs.Indexation.CPI_H__2022_23">#REF!</definedName>
    <definedName name="TOCobxActive_inputs.Opening_balances">#REF!</definedName>
    <definedName name="TOCobxActive_inputs.Other_active">#REF!</definedName>
    <definedName name="TOCobxActive_inputs.Other_revenue_adjustments">#REF!</definedName>
    <definedName name="TOCobxActive_inputs.Other_revenue_adjustments.Non_price_control_income">#REF!</definedName>
    <definedName name="TOCobxActive_inputs.Other_revenue_adjustments.Other_adjustments">#REF!</definedName>
    <definedName name="TOCobxActive_inputs.Other_revenue_adjustments.Other_revenue">#REF!</definedName>
    <definedName name="TOCobxActive_inputs.PAYG_and_run_off">#REF!</definedName>
    <definedName name="TOCobxActive_inputs.PAYG_and_run_off.PAYG">#REF!</definedName>
    <definedName name="TOCobxActive_inputs.PAYG_and_run_off.Run_off_rates">#REF!</definedName>
    <definedName name="TOCobxActive_inputs.Pensions">#REF!</definedName>
    <definedName name="TOCobxActive_inputs.Post_financeability">#REF!</definedName>
    <definedName name="TOCobxActive_inputs.RCV">#REF!</definedName>
    <definedName name="TOCobxActive_inputs.RCV.RCV_opening_balances">#REF!</definedName>
    <definedName name="TOCobxActive_inputs.Reprofiling">#REF!</definedName>
    <definedName name="TOCobxActive_inputs.Residential_retail">#REF!</definedName>
    <definedName name="TOCobxActive_inputs.Residential_retail.Cost_to_serve">#REF!</definedName>
    <definedName name="TOCobxActive_inputs.Residential_retail.Expenditure">#REF!</definedName>
    <definedName name="TOCobxActive_inputs.Residential_retail.HH_advance_receipts">#REF!</definedName>
    <definedName name="TOCobxActive_inputs.Residential_retail.Households_connected">#REF!</definedName>
    <definedName name="TOCobxActive_inputs.Residential_retail.Households_connected.Alternative_area_bill__SBB_only_">#REF!</definedName>
    <definedName name="TOCobxActive_inputs.Residential_retail.Measured_income_acrrual">#REF!</definedName>
    <definedName name="TOCobxActive_inputs.Residential_retail.Opening_balance">#REF!</definedName>
    <definedName name="TOCobxActive_inputs.Residential_retail.Other">#REF!</definedName>
    <definedName name="TOCobxActive_inputs.Residential_retail.Working_capital">#REF!</definedName>
    <definedName name="TOCobxActive_inputs.Tax">#REF!</definedName>
    <definedName name="TOCobxActive_inputs.Tax.Capital_allowances">#REF!</definedName>
    <definedName name="TOCobxActive_inputs.Totex">#REF!</definedName>
    <definedName name="TOCobxActive_inputs.Totex.Capex">#REF!</definedName>
    <definedName name="TOCobxActive_inputs.Totex.Grants_and_contributions">#REF!</definedName>
    <definedName name="TOCobxActive_inputs.Totex.Opex">#REF!</definedName>
    <definedName name="TOCobxActive_inputs.Wholesale_WACC">#REF!</definedName>
    <definedName name="TOCobxActive_inputs.Working_capital">#REF!</definedName>
    <definedName name="TOCobxActive_inputs.Working_capital.Creditor_days">#REF!</definedName>
    <definedName name="TOCobxActive_inputs.Working_capital.Creditor_days.HH_trade_debtors">#REF!</definedName>
    <definedName name="TOCobxActive_inputs.Working_capital.Trade_receivables">#REF!</definedName>
    <definedName name="TOCobxAppointee_FS_calcs">#REF!</definedName>
    <definedName name="TOCobxAppointee_FS_calcs.FS_calcs">#REF!</definedName>
    <definedName name="TOCobxAppointee_FS_calcs.Loans">#REF!</definedName>
    <definedName name="TOCobxAppointee_FS_calcs.P_L">#REF!</definedName>
    <definedName name="TOCobxAppointee_FS_calcs.P_L._EBIT_LESS_CURRENT_TAX_CHARGE__BUILDING_BLOCKS_METHOD__">#REF!</definedName>
    <definedName name="TOCobxAppointee_FS_calcs.RCV">#REF!</definedName>
    <definedName name="TOCobxAppointee_FS_calcs.Retained_cash">#REF!</definedName>
    <definedName name="TOCobxAppointee_FS_calcs.Retained_earnings">#REF!</definedName>
    <definedName name="TOCobxAppointee_FS_calcs.Revenue_and_income">#REF!</definedName>
    <definedName name="TOCobxAppointee_FS_calcs.Shares_and_dividends">#REF!</definedName>
    <definedName name="TOCobxAppointee_FS_calcs.Tax">#REF!</definedName>
    <definedName name="TOCobxAppointee_FS_calcs.Tax.Movement_in_deferred_tax_provision___check">#REF!</definedName>
    <definedName name="TOCobxBill_Module">#REF!</definedName>
    <definedName name="TOCobxBill_Module.All_households">#REF!</definedName>
    <definedName name="TOCobxBill_Module.Allowed_revenue_per_customer">#REF!</definedName>
    <definedName name="TOCobxBill_Module.Allowed_revenue_per_customer.Joint_service">#REF!</definedName>
    <definedName name="TOCobxBill_Module.Allowed_revenue_per_customer.Single_service">#REF!</definedName>
    <definedName name="TOCobxBill_Module.Average_bills">#REF!</definedName>
    <definedName name="TOCobxBill_Module.Average_bills.Addn_average_bill">#REF!</definedName>
    <definedName name="TOCobxBill_Module.Average_bills.Addn_average_bill.Alternative_area_bill_calculation__SBB_only__">#REF!</definedName>
    <definedName name="TOCobxBill_Module.Average_bills.WaSC_average_bill">#REF!</definedName>
    <definedName name="TOCobxBill_Module.Average_bills.WoC_average_bill">#REF!</definedName>
    <definedName name="TOCobxBill_Module.Dual_Service">#REF!</definedName>
    <definedName name="TOCobxBill_Module.Factors_for_bill_adjustment">#REF!</definedName>
    <definedName name="TOCobxBill_Module.Retail_Income">#REF!</definedName>
    <definedName name="TOCobxBill_Module.Single_Service">#REF!</definedName>
    <definedName name="TOCobxFinancial_indicators">#REF!</definedName>
    <definedName name="TOCobxFinancial_indicators.Ratios_by_wholesale_control">#REF!</definedName>
    <definedName name="TOCobxFinancial_indicators.Ratios_for_Appointee">#REF!</definedName>
    <definedName name="TOCobxFixed_Assets">#REF!</definedName>
    <definedName name="TOCobxFixed_Assets.Fixed_assets">#REF!</definedName>
    <definedName name="TOCobxFixed_Assets.Fixed_assets.Depreciation">#REF!</definedName>
    <definedName name="TOCobxHeadroom_check">#REF!</definedName>
    <definedName name="TOCobxHeadroom_check.Business_net_margin_tariff">#REF!</definedName>
    <definedName name="TOCobxHeadroom_check.Headroom_check_business">#REF!</definedName>
    <definedName name="TOCobxHeadroom_check.Headroom_check_residential">#REF!</definedName>
    <definedName name="TOCobxHeadroom_check.Net_margin_by_tariff_band_check">#REF!</definedName>
    <definedName name="TOCobxHeadroom_check.Tax_by_tariff_band_check">#REF!</definedName>
    <definedName name="TOCobxHeadroom_check.Working_capital_by_tariff_band_check">#REF!</definedName>
    <definedName name="TOCobxIndexation">#REF!</definedName>
    <definedName name="TOCobxIndexation.CPIH_Index_Calculations">#REF!</definedName>
    <definedName name="TOCobxIndexation.CPIH_Monthly_Index">#REF!</definedName>
    <definedName name="TOCobxIndexation.Indexation_of_indexed_linked_debt">#REF!</definedName>
    <definedName name="TOCobxInputs">#REF!</definedName>
    <definedName name="TOCobxInputs.Company_inputs">#REF!</definedName>
    <definedName name="TOCobxInputs.Company_inputs.Bio_resources">#REF!</definedName>
    <definedName name="TOCobxInputs.Company_inputs.Business_retail">#REF!</definedName>
    <definedName name="TOCobxInputs.Company_inputs.Business_retail.Advance_receipts">#REF!</definedName>
    <definedName name="TOCobxInputs.Company_inputs.Business_retail.Charges">#REF!</definedName>
    <definedName name="TOCobxInputs.Company_inputs.Business_retail.Debt">#REF!</definedName>
    <definedName name="TOCobxInputs.Company_inputs.Business_retail.Dividends">#REF!</definedName>
    <definedName name="TOCobxInputs.Company_inputs.Business_retail.Opening_balances">#REF!</definedName>
    <definedName name="TOCobxInputs.Company_inputs.Business_retail.Other">#REF!</definedName>
    <definedName name="TOCobxInputs.Company_inputs.Business_retail.Tariff_Band">#REF!</definedName>
    <definedName name="TOCobxInputs.Company_inputs.Business_retail.Working_capital">#REF!</definedName>
    <definedName name="TOCobxInputs.Company_inputs.Debt">#REF!</definedName>
    <definedName name="TOCobxInputs.Company_inputs.Debt.Cash">#REF!</definedName>
    <definedName name="TOCobxInputs.Company_inputs.Debt.Fixed_rate_debt">#REF!</definedName>
    <definedName name="TOCobxInputs.Company_inputs.Debt.Floating_rate_debt">#REF!</definedName>
    <definedName name="TOCobxInputs.Company_inputs.Debt.Index_linked_debt">#REF!</definedName>
    <definedName name="TOCobxInputs.Company_inputs.DPC">#REF!</definedName>
    <definedName name="TOCobxInputs.Company_inputs.Equity">#REF!</definedName>
    <definedName name="TOCobxInputs.Company_inputs.Equity.Assets">#REF!</definedName>
    <definedName name="TOCobxInputs.Company_inputs.Equity.Balance_sheet_movements">#REF!</definedName>
    <definedName name="TOCobxInputs.Company_inputs.Equity.Equity">#REF!</definedName>
    <definedName name="TOCobxInputs.Company_inputs.Equity.Equity.Dividends">#REF!</definedName>
    <definedName name="TOCobxInputs.Company_inputs.Indexation">#REF!</definedName>
    <definedName name="TOCobxInputs.Company_inputs.Indexation.CPI_H_">#REF!</definedName>
    <definedName name="TOCobxInputs.Company_inputs.Indexation.CPI_H__2022_23">#REF!</definedName>
    <definedName name="TOCobxInputs.Company_inputs.Opening_balances">#REF!</definedName>
    <definedName name="TOCobxInputs.Company_inputs.Other_revenue_adjustments">#REF!</definedName>
    <definedName name="TOCobxInputs.Company_inputs.Other_revenue_adjustments.Non_price_control_income">#REF!</definedName>
    <definedName name="TOCobxInputs.Company_inputs.Other_revenue_adjustments.Other_adjustments">#REF!</definedName>
    <definedName name="TOCobxInputs.Company_inputs.Other_revenue_adjustments.Other_income">#REF!</definedName>
    <definedName name="TOCobxInputs.Company_inputs.PAYG_and_run_off">#REF!</definedName>
    <definedName name="TOCobxInputs.Company_inputs.PAYG_and_run_off.PAYG">#REF!</definedName>
    <definedName name="TOCobxInputs.Company_inputs.PAYG_and_run_off.Run_off">#REF!</definedName>
    <definedName name="TOCobxInputs.Company_inputs.Pensions">#REF!</definedName>
    <definedName name="TOCobxInputs.Company_inputs.Post_financeability">#REF!</definedName>
    <definedName name="TOCobxInputs.Company_inputs.RCV">#REF!</definedName>
    <definedName name="TOCobxInputs.Company_inputs.RCV.RCV_opening_balances">#REF!</definedName>
    <definedName name="TOCobxInputs.Company_inputs.Reprofiling">#REF!</definedName>
    <definedName name="TOCobxInputs.Company_inputs.Residential_retail">#REF!</definedName>
    <definedName name="TOCobxInputs.Company_inputs.Residential_retail.Cost_to_serve">#REF!</definedName>
    <definedName name="TOCobxInputs.Company_inputs.Residential_retail.Expenditure">#REF!</definedName>
    <definedName name="TOCobxInputs.Company_inputs.Residential_retail.HH_Advance_receipts">#REF!</definedName>
    <definedName name="TOCobxInputs.Company_inputs.Residential_retail.HH_connected">#REF!</definedName>
    <definedName name="TOCobxInputs.Company_inputs.Residential_retail.Measured_income_accrual">#REF!</definedName>
    <definedName name="TOCobxInputs.Company_inputs.Residential_retail.Opening_balances">#REF!</definedName>
    <definedName name="TOCobxInputs.Company_inputs.Residential_retail.Other">#REF!</definedName>
    <definedName name="TOCobxInputs.Company_inputs.Residential_retail.Working_capital">#REF!</definedName>
    <definedName name="TOCobxInputs.Company_inputs.Tax">#REF!</definedName>
    <definedName name="TOCobxInputs.Company_inputs.Tax.Capital_allowances">#REF!</definedName>
    <definedName name="TOCobxInputs.Company_inputs.Totex">#REF!</definedName>
    <definedName name="TOCobxInputs.Company_inputs.Totex.Capex">#REF!</definedName>
    <definedName name="TOCobxInputs.Company_inputs.Totex.Grants_and_contributions">#REF!</definedName>
    <definedName name="TOCobxInputs.Company_inputs.Totex.Opex">#REF!</definedName>
    <definedName name="TOCobxInputs.Company_inputs.Wholesale_WACC">#REF!</definedName>
    <definedName name="TOCobxInputs.Company_inputs.Working_capital">#REF!</definedName>
    <definedName name="TOCobxInputs.Company_inputs.Working_capital.Creditor_days">#REF!</definedName>
    <definedName name="TOCobxInputs.Company_inputs.Working_capital.Creditor_days.HH_Trade_Debtors">#REF!</definedName>
    <definedName name="TOCobxInputs.Company_inputs.Working_capital.Trade_Receivables">#REF!</definedName>
    <definedName name="TOCobxInputs.Model_Constants">#REF!</definedName>
    <definedName name="TOCobxInputs.Ofwat_inputs">#REF!</definedName>
    <definedName name="TOCobxInputs.Ofwat_inputs.Bio_resources">#REF!</definedName>
    <definedName name="TOCobxInputs.Ofwat_inputs.Business_Retail">#REF!</definedName>
    <definedName name="TOCobxInputs.Ofwat_inputs.Business_Retail.Advance_receipts">#REF!</definedName>
    <definedName name="TOCobxInputs.Ofwat_inputs.Business_Retail.Charges">#REF!</definedName>
    <definedName name="TOCobxInputs.Ofwat_inputs.Business_Retail.Debt">#REF!</definedName>
    <definedName name="TOCobxInputs.Ofwat_inputs.Business_Retail.Dividends">#REF!</definedName>
    <definedName name="TOCobxInputs.Ofwat_inputs.Business_Retail.Opening_balances">#REF!</definedName>
    <definedName name="TOCobxInputs.Ofwat_inputs.Business_Retail.Other">#REF!</definedName>
    <definedName name="TOCobxInputs.Ofwat_inputs.Business_Retail.Tariff_Band">#REF!</definedName>
    <definedName name="TOCobxInputs.Ofwat_inputs.Business_Retail.Working_capital">#REF!</definedName>
    <definedName name="TOCobxInputs.Ofwat_inputs.Debt">#REF!</definedName>
    <definedName name="TOCobxInputs.Ofwat_inputs.Debt.Cash">#REF!</definedName>
    <definedName name="TOCobxInputs.Ofwat_inputs.Debt.Fixed_rate_debt">#REF!</definedName>
    <definedName name="TOCobxInputs.Ofwat_inputs.Debt.Floating_rate_debt">#REF!</definedName>
    <definedName name="TOCobxInputs.Ofwat_inputs.Debt.Index_linked_debt">#REF!</definedName>
    <definedName name="TOCobxInputs.Ofwat_inputs.DPC">#REF!</definedName>
    <definedName name="TOCobxInputs.Ofwat_inputs.Equity">#REF!</definedName>
    <definedName name="TOCobxInputs.Ofwat_inputs.Equity.Assets">#REF!</definedName>
    <definedName name="TOCobxInputs.Ofwat_inputs.Equity.Balance_sheet_movements">#REF!</definedName>
    <definedName name="TOCobxInputs.Ofwat_inputs.Equity.Equity">#REF!</definedName>
    <definedName name="TOCobxInputs.Ofwat_inputs.Equity.Equity.Dividends">#REF!</definedName>
    <definedName name="TOCobxInputs.Ofwat_inputs.Indexation">#REF!</definedName>
    <definedName name="TOCobxInputs.Ofwat_inputs.Indexation.CPI_H_">#REF!</definedName>
    <definedName name="TOCobxInputs.Ofwat_inputs.Indexation.CPI_H__2022_23">#REF!</definedName>
    <definedName name="TOCobxInputs.Ofwat_inputs.Opening_balances">#REF!</definedName>
    <definedName name="TOCobxInputs.Ofwat_inputs.Other_revenue_adjustments">#REF!</definedName>
    <definedName name="TOCobxInputs.Ofwat_inputs.Other_revenue_adjustments.Non_price_control_income">#REF!</definedName>
    <definedName name="TOCobxInputs.Ofwat_inputs.Other_revenue_adjustments.Other_adjustments">#REF!</definedName>
    <definedName name="TOCobxInputs.Ofwat_inputs.Other_revenue_adjustments.Other_income">#REF!</definedName>
    <definedName name="TOCobxInputs.Ofwat_inputs.PAYG_and_run_off">#REF!</definedName>
    <definedName name="TOCobxInputs.Ofwat_inputs.PAYG_and_run_off.PAYG">#REF!</definedName>
    <definedName name="TOCobxInputs.Ofwat_inputs.PAYG_and_run_off.Run_off">#REF!</definedName>
    <definedName name="TOCobxInputs.Ofwat_inputs.Pensions">#REF!</definedName>
    <definedName name="TOCobxInputs.Ofwat_inputs.Post_financeability">#REF!</definedName>
    <definedName name="TOCobxInputs.Ofwat_inputs.RCV">#REF!</definedName>
    <definedName name="TOCobxInputs.Ofwat_inputs.RCV.RCV_opening_balances">#REF!</definedName>
    <definedName name="TOCobxInputs.Ofwat_inputs.Reprofiling">#REF!</definedName>
    <definedName name="TOCobxInputs.Ofwat_inputs.Residential_retail">#REF!</definedName>
    <definedName name="TOCobxInputs.Ofwat_inputs.Residential_retail.Cost_to_serve">#REF!</definedName>
    <definedName name="TOCobxInputs.Ofwat_inputs.Residential_retail.Expenditure">#REF!</definedName>
    <definedName name="TOCobxInputs.Ofwat_inputs.Residential_retail.HH_advance_receipts">#REF!</definedName>
    <definedName name="TOCobxInputs.Ofwat_inputs.Residential_retail.HH_connected">#REF!</definedName>
    <definedName name="TOCobxInputs.Ofwat_inputs.Residential_retail.Measured_income_accrual">#REF!</definedName>
    <definedName name="TOCobxInputs.Ofwat_inputs.Residential_retail.Opening_balances">#REF!</definedName>
    <definedName name="TOCobxInputs.Ofwat_inputs.Residential_retail.Other">#REF!</definedName>
    <definedName name="TOCobxInputs.Ofwat_inputs.Residential_retail.Working_capital">#REF!</definedName>
    <definedName name="TOCobxInputs.Ofwat_inputs.Tax">#REF!</definedName>
    <definedName name="TOCobxInputs.Ofwat_inputs.Tax.Capital_allowances">#REF!</definedName>
    <definedName name="TOCobxInputs.Ofwat_inputs.Totex">#REF!</definedName>
    <definedName name="TOCobxInputs.Ofwat_inputs.Totex.Capex">#REF!</definedName>
    <definedName name="TOCobxInputs.Ofwat_inputs.Totex.Grants_and_contributions">#REF!</definedName>
    <definedName name="TOCobxInputs.Ofwat_inputs.Totex.Opex">#REF!</definedName>
    <definedName name="TOCobxInputs.Ofwat_inputs.Wholesale_WACC">#REF!</definedName>
    <definedName name="TOCobxInputs.Ofwat_inputs.Working_capital">#REF!</definedName>
    <definedName name="TOCobxInputs.Ofwat_inputs.Working_capital.Creditor_days">#REF!</definedName>
    <definedName name="TOCobxInputs.Ofwat_inputs.Working_capital.Creditor_days.HH_trade_debtors">#REF!</definedName>
    <definedName name="TOCobxInputs.Ofwat_inputs.Working_capital.Trade_receivables">#REF!</definedName>
    <definedName name="TOCobxInputs.Override_inputs">#REF!</definedName>
    <definedName name="TOCobxInputs.Override_inputs.Bio_resources">#REF!</definedName>
    <definedName name="TOCobxInputs.Override_inputs.Business_retail">#REF!</definedName>
    <definedName name="TOCobxInputs.Override_inputs.Business_retail.Advanced_receipts">#REF!</definedName>
    <definedName name="TOCobxInputs.Override_inputs.Business_retail.Charges">#REF!</definedName>
    <definedName name="TOCobxInputs.Override_inputs.Business_retail.Debt">#REF!</definedName>
    <definedName name="TOCobxInputs.Override_inputs.Business_retail.Dividends">#REF!</definedName>
    <definedName name="TOCobxInputs.Override_inputs.Business_retail.Opening_balances">#REF!</definedName>
    <definedName name="TOCobxInputs.Override_inputs.Business_retail.Other">#REF!</definedName>
    <definedName name="TOCobxInputs.Override_inputs.Business_retail.Tariff_Band">#REF!</definedName>
    <definedName name="TOCobxInputs.Override_inputs.Business_retail.Working_capital">#REF!</definedName>
    <definedName name="TOCobxInputs.Override_inputs.Debt">#REF!</definedName>
    <definedName name="TOCobxInputs.Override_inputs.Debt.Cash">#REF!</definedName>
    <definedName name="TOCobxInputs.Override_inputs.Debt.Fixed_rate_debt">#REF!</definedName>
    <definedName name="TOCobxInputs.Override_inputs.Debt.Floating_rate_debt">#REF!</definedName>
    <definedName name="TOCobxInputs.Override_inputs.Debt.Index_linked_debt">#REF!</definedName>
    <definedName name="TOCobxInputs.Override_inputs.DPC">#REF!</definedName>
    <definedName name="TOCobxInputs.Override_inputs.Equity">#REF!</definedName>
    <definedName name="TOCobxInputs.Override_inputs.Equity.Assets">#REF!</definedName>
    <definedName name="TOCobxInputs.Override_inputs.Equity.Balance_sheet_movements">#REF!</definedName>
    <definedName name="TOCobxInputs.Override_inputs.Equity.Equity">#REF!</definedName>
    <definedName name="TOCobxInputs.Override_inputs.Equity.Equity.Dividends">#REF!</definedName>
    <definedName name="TOCobxInputs.Override_inputs.Indexation">#REF!</definedName>
    <definedName name="TOCobxInputs.Override_inputs.Indexation.CPI_H_">#REF!</definedName>
    <definedName name="TOCobxInputs.Override_inputs.Indexation.CPI_H__2022_23">#REF!</definedName>
    <definedName name="TOCobxInputs.Override_inputs.Opening_balances">#REF!</definedName>
    <definedName name="TOCobxInputs.Override_inputs.Other_revenue_adjustments">#REF!</definedName>
    <definedName name="TOCobxInputs.Override_inputs.Other_revenue_adjustments.Non_price_control_income">#REF!</definedName>
    <definedName name="TOCobxInputs.Override_inputs.Other_revenue_adjustments.Other_adjustments">#REF!</definedName>
    <definedName name="TOCobxInputs.Override_inputs.Other_revenue_adjustments.Other_income">#REF!</definedName>
    <definedName name="TOCobxInputs.Override_inputs.PAYG_and_run_off">#REF!</definedName>
    <definedName name="TOCobxInputs.Override_inputs.PAYG_and_run_off.PAYG">#REF!</definedName>
    <definedName name="TOCobxInputs.Override_inputs.PAYG_and_run_off.Run_off_rates">#REF!</definedName>
    <definedName name="TOCobxInputs.Override_inputs.Pensions">#REF!</definedName>
    <definedName name="TOCobxInputs.Override_inputs.Post_financeability">#REF!</definedName>
    <definedName name="TOCobxInputs.Override_inputs.RCV">#REF!</definedName>
    <definedName name="TOCobxInputs.Override_inputs.RCV.RCV_opening_balances">#REF!</definedName>
    <definedName name="TOCobxInputs.Override_inputs.Reprofiling">#REF!</definedName>
    <definedName name="TOCobxInputs.Override_inputs.Residentail_retail">#REF!</definedName>
    <definedName name="TOCobxInputs.Override_inputs.Residentail_retail.Cost_to_serve">#REF!</definedName>
    <definedName name="TOCobxInputs.Override_inputs.Residentail_retail.Expenditure">#REF!</definedName>
    <definedName name="TOCobxInputs.Override_inputs.Residentail_retail.HH_advanced_receipts">#REF!</definedName>
    <definedName name="TOCobxInputs.Override_inputs.Residentail_retail.HH_connected">#REF!</definedName>
    <definedName name="TOCobxInputs.Override_inputs.Residentail_retail.Measured_income_accrual">#REF!</definedName>
    <definedName name="TOCobxInputs.Override_inputs.Residentail_retail.Opening_balances">#REF!</definedName>
    <definedName name="TOCobxInputs.Override_inputs.Residentail_retail.Other">#REF!</definedName>
    <definedName name="TOCobxInputs.Override_inputs.Residentail_retail.Working_capital">#REF!</definedName>
    <definedName name="TOCobxInputs.Override_inputs.Tax">#REF!</definedName>
    <definedName name="TOCobxInputs.Override_inputs.Tax.Capital_allowances">#REF!</definedName>
    <definedName name="TOCobxInputs.Override_inputs.Totex">#REF!</definedName>
    <definedName name="TOCobxInputs.Override_inputs.Totex.Capex">#REF!</definedName>
    <definedName name="TOCobxInputs.Override_inputs.Totex.Grants_and_contributions">#REF!</definedName>
    <definedName name="TOCobxInputs.Override_inputs.Totex.Opex">#REF!</definedName>
    <definedName name="TOCobxInputs.Override_inputs.Wholesale_WACC">#REF!</definedName>
    <definedName name="TOCobxInputs.Override_inputs.Working_capital">#REF!</definedName>
    <definedName name="TOCobxInputs.Override_inputs.Working_capital.Creditor_Days">#REF!</definedName>
    <definedName name="TOCobxInputs.Override_inputs.Working_capital.Creditor_Days.HH_trade_debtors">#REF!</definedName>
    <definedName name="TOCobxInputs.Override_inputs.Working_capital.Trade_receivables">#REF!</definedName>
    <definedName name="TOCobxInputs.Switches">#REF!</definedName>
    <definedName name="TOCobxInputs.Switches.Business_retail">#REF!</definedName>
    <definedName name="TOCobxInputs.Switches.Business_retail.Tariff_band">#REF!</definedName>
    <definedName name="TOCobxInputs.Switches.Debt">#REF!</definedName>
    <definedName name="TOCobxInputs.Switches.Grants_and_contributions">#REF!</definedName>
    <definedName name="TOCobxInputs.Switches.Key_switches">#REF!</definedName>
    <definedName name="TOCobxInputs.Switches.Key_switches.Post_financeability">#REF!</definedName>
    <definedName name="TOCobxInputs.Switches.Other">#REF!</definedName>
    <definedName name="TOCobxInputs.Switches.Other.Dividends">#REF!</definedName>
    <definedName name="TOCobxInputs.Switches.Other.Equity">#REF!</definedName>
    <definedName name="TOCobxInputs.Switches.Other.Fixed_assets">#REF!</definedName>
    <definedName name="TOCobxInputs.Switches.Other.Opening_balances">#REF!</definedName>
    <definedName name="TOCobxInputs.Switches.Other.Pensions">#REF!</definedName>
    <definedName name="TOCobxInputs.Switches.Residential_retail">#REF!</definedName>
    <definedName name="TOCobxInputs.Switches.Setup_switches">#REF!</definedName>
    <definedName name="TOCobxInputs.Switches.Tax">#REF!</definedName>
    <definedName name="TOCobxInputs.Switches.Tax.Capital_allowances">#REF!</definedName>
    <definedName name="TOCobxInputs.Switches.Working_capital">#REF!</definedName>
    <definedName name="TOCobxInputs.Time">#REF!</definedName>
    <definedName name="TOCobxInterest_on_tax_and_dividends">#REF!</definedName>
    <definedName name="TOCobxInterest_on_tax_and_dividends.Interest_on_tax_and_dividends">#REF!</definedName>
    <definedName name="TOCobxModel_Checks_and_Alerts">#REF!</definedName>
    <definedName name="TOCobxModel_Checks_and_Alerts.Model_Alerts">#REF!</definedName>
    <definedName name="TOCobxModel_Checks_and_Alerts.Model_Checks">#REF!</definedName>
    <definedName name="TOCobxModel_Checks_and_Alerts.Model_Checks.Appointee_Balances_checks">#REF!</definedName>
    <definedName name="TOCobxModel_Checks_and_Alerts.Model_Checks.Financial_Statement_checks">#REF!</definedName>
    <definedName name="TOCobxModel_Checks_and_Alerts.Model_Checks.Financial_Statement_checks.BS">#REF!</definedName>
    <definedName name="TOCobxModel_Checks_and_Alerts.Model_Checks.Financial_Statement_checks.CF">#REF!</definedName>
    <definedName name="TOCobxModel_Checks_and_Alerts.Model_Checks.Financial_Statement_checks.PL">#REF!</definedName>
    <definedName name="TOCobxOther_revenue">#REF!</definedName>
    <definedName name="TOCobxOther_revenue.Operating_income">#REF!</definedName>
    <definedName name="TOCobxOther_revenue.Pensions">#REF!</definedName>
    <definedName name="TOCobxOther_revenue.Third_party_and_other">#REF!</definedName>
    <definedName name="TOCobxPAYG_Calc">#REF!</definedName>
    <definedName name="TOCobxPAYG_Calc.PAYG">#REF!</definedName>
    <definedName name="TOCobxPAYG_Calc.Weighted_PAYG_rate">#REF!</definedName>
    <definedName name="TOCobxPost_financeability_adjustment">#REF!</definedName>
    <definedName name="TOCobxPost_financeability_adjustment.Innovation_funding">#REF!</definedName>
    <definedName name="TOCobxPost_financeability_adjustment.Post_financeability">#REF!</definedName>
    <definedName name="TOCobxPost_financeability_adjustment.Post_financeability_adjustments_eligible_for_tax_uplift">#REF!</definedName>
    <definedName name="TOCobxPost_financeability_adjustment.Post_financeability_adjustments_not_eligble_for_tax_uplift">#REF!</definedName>
    <definedName name="TOCobxPre_Post_impacts_">#REF!</definedName>
    <definedName name="TOCobxPre_Post_impacts_.Financial_ratio_adjustments">#REF!</definedName>
    <definedName name="TOCobxPre_Post_impacts_.Financial_ratio_adjustments.Post_financeability_metrics">#REF!</definedName>
    <definedName name="TOCobxPre_Post_impacts_.Retail_revenue_impacts">#REF!</definedName>
    <definedName name="TOCobxPre_Post_impacts_.Retail_revenue_impacts.Retail_Business">#REF!</definedName>
    <definedName name="TOCobxPre_Post_impacts_.Wholesale">#REF!</definedName>
    <definedName name="TOCobxPRE_wholesale_revenues">#REF!</definedName>
    <definedName name="TOCobxPRE_wholesale_revenues.Allowed_Revenues">#REF!</definedName>
    <definedName name="TOCobxPRE_wholesale_revenues.Reprofiled_revenues">#REF!</definedName>
    <definedName name="TOCobxPRE_wholesale_revenues.Revenue_requirement">#REF!</definedName>
    <definedName name="TOCobxRCV">#REF!</definedName>
    <definedName name="TOCobxRCV.RCV_balances">#REF!</definedName>
    <definedName name="TOCobxRCV.RCV_balances.2020_25_RCV">#REF!</definedName>
    <definedName name="TOCobxRCV.RCV_balances.2020_25_RCV.2020_25_RCV_Average">#REF!</definedName>
    <definedName name="TOCobxRCV.RCV_balances.Post_2025_RCV">#REF!</definedName>
    <definedName name="TOCobxRCV.RCV_balances.Post_2025_RCV.Post_2025_RCV_Average">#REF!</definedName>
    <definedName name="TOCobxRCV.RCV_balances.Pre_2020_RCV">#REF!</definedName>
    <definedName name="TOCobxRCV.RCV_balances.Pre_2020_RCV.Pre_2020_RCV_Average">#REF!</definedName>
    <definedName name="TOCobxRCV.RCV_balances.Totals">#REF!</definedName>
    <definedName name="TOCobxRCV.RCV_balances.Totals.RCV_balance">#REF!</definedName>
    <definedName name="TOCobxRCV.RCV_balances.Totals.RCV_growth">#REF!</definedName>
    <definedName name="TOCobxRCV.RCV_balances.Totals.RCV_Run_off">#REF!</definedName>
    <definedName name="TOCobxRCV.RCV_balances.Totals.Return_on_Capital">#REF!</definedName>
    <definedName name="TOCobxRCV.RCV_checks">#REF!</definedName>
    <definedName name="TOCobxRCV.RCV_checks.2020_25_RCV_check">#REF!</definedName>
    <definedName name="TOCobxRCV.RCV_checks.Post_2025_RCV_check">#REF!</definedName>
    <definedName name="TOCobxRCV.RCV_checks.Pre_2020_RCV_check">#REF!</definedName>
    <definedName name="TOCobxRCV.WACC">#REF!</definedName>
    <definedName name="TOCobxRCV.Weighted_RCV_run_off_rate">#REF!</definedName>
    <definedName name="TOCobxReport_lookups">#REF!</definedName>
    <definedName name="TOCobxReport_lookups.Allowed_revenue_per_customer">#REF!</definedName>
    <definedName name="TOCobxReport_lookups.Allowed_revenues">#REF!</definedName>
    <definedName name="TOCobxReport_lookups.Average_bills">#REF!</definedName>
    <definedName name="TOCobxReport_lookups.Checks">#REF!</definedName>
    <definedName name="TOCobxReport_lookups.RCV_Balances">#REF!</definedName>
    <definedName name="TOCobxReport_lookups.Wholesale">#REF!</definedName>
    <definedName name="TOCobxReport_lookups.Wholesale_allowed_revenue_breakdown___real">#REF!</definedName>
    <definedName name="TOCobxReport_lookups.Wholesale_allowed_revenue_breakdown___real.ADDN1">#REF!</definedName>
    <definedName name="TOCobxReport_lookups.Wholesale_allowed_revenue_breakdown___real.ADDN2">#REF!</definedName>
    <definedName name="TOCobxReport_lookups.Wholesale_allowed_revenue_breakdown___real.BR">#REF!</definedName>
    <definedName name="TOCobxReport_lookups.Wholesale_allowed_revenue_breakdown___real.WN">#REF!</definedName>
    <definedName name="TOCobxReport_lookups.Wholesale_allowed_revenue_breakdown___real.WR">#REF!</definedName>
    <definedName name="TOCobxReport_lookups.Wholesale_allowed_revenue_breakdown___real.WWN">#REF!</definedName>
    <definedName name="TOCobxReprofiling">#REF!</definedName>
    <definedName name="TOCobxReprofiling.Impact_of_reprofiling">#REF!</definedName>
    <definedName name="TOCobxReprofiling.NPV">#REF!</definedName>
    <definedName name="TOCobxRetail_Business">#REF!</definedName>
    <definedName name="TOCobxRetail_Business.Advanced_receipts">#REF!</definedName>
    <definedName name="TOCobxRetail_Business.Advanced_receipts.Advance_receipts_target_balance">#REF!</definedName>
    <definedName name="TOCobxRetail_Business.Advanced_receipts.Movement">#REF!</definedName>
    <definedName name="TOCobxRetail_Business.Capex">#REF!</definedName>
    <definedName name="TOCobxRetail_Business.Capex.Capex_creditor">#REF!</definedName>
    <definedName name="TOCobxRetail_Business.Capex.Fixed_Asset_balance">#REF!</definedName>
    <definedName name="TOCobxRetail_Business.Creditors">#REF!</definedName>
    <definedName name="TOCobxRetail_Business.Creditors.Business_wholesale_creditors">#REF!</definedName>
    <definedName name="TOCobxRetail_Business.Creditors.Retail_trade_and_other_payables">#REF!</definedName>
    <definedName name="TOCobxRetail_Business.Debtors">#REF!</definedName>
    <definedName name="TOCobxRetail_Business.Dividends">#REF!</definedName>
    <definedName name="TOCobxRetail_Business.Measured_income_accruals">#REF!</definedName>
    <definedName name="TOCobxRetail_Business.Opex">#REF!</definedName>
    <definedName name="TOCobxRetail_Business.Pensions">#REF!</definedName>
    <definedName name="TOCobxRetail_Business.Retained_cash">#REF!</definedName>
    <definedName name="TOCobxRetail_Business.Retained_earnings">#REF!</definedName>
    <definedName name="TOCobxRetail_Business.Revenue">#REF!</definedName>
    <definedName name="TOCobxRetail_Business.Revenue.Allowed_revenue_by_band">#REF!</definedName>
    <definedName name="TOCobxRetail_Business.Revenue.Apportioned_wholesale_charge">#REF!</definedName>
    <definedName name="TOCobxRetail_Business.Revenue.Business_retail_revenue">#REF!</definedName>
    <definedName name="TOCobxRetail_Business.Revenue.Total_business_costs_by_tariff">#REF!</definedName>
    <definedName name="TOCobxRetail_Business.Revenue.Value_of_retail_business_margi">#REF!</definedName>
    <definedName name="TOCobxRetail_Business.Revenue.Wholesale_charges_by_band">#REF!</definedName>
    <definedName name="TOCobxRetail_Business.Tariff">#REF!</definedName>
    <definedName name="TOCobxRetail_Business.Tariff.Allowed_revenue">#REF!</definedName>
    <definedName name="TOCobxRetail_Business.Tax">#REF!</definedName>
    <definedName name="TOCobxRetail_FS_calcs">#REF!</definedName>
    <definedName name="TOCobxRetail_FS_calcs.Balance_Sheet">#REF!</definedName>
    <definedName name="TOCobxRetail_FS_calcs.Cashflow">#REF!</definedName>
    <definedName name="TOCobxRetail_FS_calcs.Profit___Loss">#REF!</definedName>
    <definedName name="TOCobxRetail_Residential">#REF!</definedName>
    <definedName name="TOCobxRetail_Residential._Dividends">#REF!</definedName>
    <definedName name="TOCobxRetail_Residential._Tax">#REF!</definedName>
    <definedName name="TOCobxRetail_Residential.Advanced_Receipts">#REF!</definedName>
    <definedName name="TOCobxRetail_Residential.Advanced_Receipts.Advanced_receipts_movement">#REF!</definedName>
    <definedName name="TOCobxRetail_Residential.Advanced_Receipts.Advanced_receipts_target_balan">#REF!</definedName>
    <definedName name="TOCobxRetail_Residential.Advanced_Receipts.Advanced_receipts_target_balan.Advance_receipts_lag_factor">#REF!</definedName>
    <definedName name="TOCobxRetail_Residential.Advanced_Receipts.Advanced_receipts_target_balan.Total_retail_service_revenue">#REF!</definedName>
    <definedName name="TOCobxRetail_Residential.Advanced_Receipts.Measured_balance___Res">#REF!</definedName>
    <definedName name="TOCobxRetail_Residential.Advanced_Receipts.Unmeasured_balance___Res">#REF!</definedName>
    <definedName name="TOCobxRetail_Residential.Calculations_for_Bill_Module">#REF!</definedName>
    <definedName name="TOCobxRetail_Residential.Calculations_for_Bill_Module.Cost_to_serve">#REF!</definedName>
    <definedName name="TOCobxRetail_Residential.Calculations_for_Bill_Module.Cost_to_serve.Allowance_per_customer">#REF!</definedName>
    <definedName name="TOCobxRetail_Residential.Calculations_for_Bill_Module.Cost_to_serve.Allowance_per_customer.Allowance_per_customer_after_post_financeability_adjustments">#REF!</definedName>
    <definedName name="TOCobxRetail_Residential.Calculations_for_Bill_Module.Cost_to_serve.Allowance_per_customer.Allowance_per_customer_after_post_financeability_adjustments.Nominal">#REF!</definedName>
    <definedName name="TOCobxRetail_Residential.Calculations_for_Bill_Module.Cost_to_serve.Allowance_per_customer.Allowance_per_customer_after_post_financeability_adjustments.Real">#REF!</definedName>
    <definedName name="TOCobxRetail_Residential.Calculations_for_Bill_Module.Cost_to_serve.Allowance_per_customer.Allowance_per_customer_before_post_financeability_adjustments">#REF!</definedName>
    <definedName name="TOCobxRetail_Residential.Calculations_for_Bill_Module.Cost_to_serve.Allowance_per_customer.Allowance_per_customer_before_post_financeability_adjustments.Nominal">#REF!</definedName>
    <definedName name="TOCobxRetail_Residential.Calculations_for_Bill_Module.Cost_to_serve.Allowance_per_customer.Allowance_per_customer_before_post_financeability_adjustments.Real">#REF!</definedName>
    <definedName name="TOCobxRetail_Residential.Calculations_for_Bill_Module.Cost_to_serve.Measured_sewerage">#REF!</definedName>
    <definedName name="TOCobxRetail_Residential.Calculations_for_Bill_Module.Cost_to_serve.Measured_water">#REF!</definedName>
    <definedName name="TOCobxRetail_Residential.Calculations_for_Bill_Module.Cost_to_serve.Unmeasured_sewerage">#REF!</definedName>
    <definedName name="TOCobxRetail_Residential.Calculations_for_Bill_Module.Cost_to_serve.Unmeasured_water">#REF!</definedName>
    <definedName name="TOCobxRetail_Residential.CAPEX">#REF!</definedName>
    <definedName name="TOCobxRetail_Residential.CAPEX.Capex_creditor">#REF!</definedName>
    <definedName name="TOCobxRetail_Residential.CAPEX.Capex_creditor.Capex_creditor_balance___Res">#REF!</definedName>
    <definedName name="TOCobxRetail_Residential.CAPEX.Capex_creditor.Capex_creditor_days_target_bal">#REF!</definedName>
    <definedName name="TOCobxRetail_Residential.CAPEX.Capex_creditor.Movement_in_capex_creditor_Res">#REF!</definedName>
    <definedName name="TOCobxRetail_Residential.CAPEX.Capital_Expenditure">#REF!</definedName>
    <definedName name="TOCobxRetail_Residential.CAPEX.Fixed_Asset_Balance___Res">#REF!</definedName>
    <definedName name="TOCobxRetail_Residential.Dual_service">#REF!</definedName>
    <definedName name="TOCobxRetail_Residential.Measured_Income_Accruals">#REF!</definedName>
    <definedName name="TOCobxRetail_Residential.Measured_Income_Accruals.Income_accrual_target_balance">#REF!</definedName>
    <definedName name="TOCobxRetail_Residential.Measured_Income_Accruals.Meas_income_accrual_bal___Res">#REF!</definedName>
    <definedName name="TOCobxRetail_Residential.Measured_Income_Accruals.Movement_in_mes_income_accrual">#REF!</definedName>
    <definedName name="TOCobxRetail_Residential.Opex">#REF!</definedName>
    <definedName name="TOCobxRetail_Residential.Opex.Res_total_costs__excl._Dep_">#REF!</definedName>
    <definedName name="TOCobxRetail_Residential.Opex.Retail_Service_Opex">#REF!</definedName>
    <definedName name="TOCobxRetail_Residential.Opex.Wholesale_charge">#REF!</definedName>
    <definedName name="TOCobxRetail_Residential.Other">#REF!</definedName>
    <definedName name="TOCobxRetail_Residential.Pensions">#REF!</definedName>
    <definedName name="TOCobxRetail_Residential.Residential_retail_revenue_check">#REF!</definedName>
    <definedName name="TOCobxRetail_Residential.Residential_retail_service_revenue_checks">#REF!</definedName>
    <definedName name="TOCobxRetail_Residential.Residential_retail_service_revenue_checks.Post_financeability">#REF!</definedName>
    <definedName name="TOCobxRetail_Residential.Residential_retail_service_revenue_checks.Pre_financeability">#REF!</definedName>
    <definedName name="TOCobxRetail_Residential.Retail_apportionment">#REF!</definedName>
    <definedName name="TOCobxRetail_Residential.Retained_cash">#REF!</definedName>
    <definedName name="TOCobxRetail_Residential.Revenue">#REF!</definedName>
    <definedName name="TOCobxRetail_Residential.Trade_Creditor">#REF!</definedName>
    <definedName name="TOCobxRetail_Residential.Trade_Creditor.Res._wholesale_creditors">#REF!</definedName>
    <definedName name="TOCobxRetail_Residential.Trade_Creditor.Res._wholesale_creditors.Creditor_target_balance">#REF!</definedName>
    <definedName name="TOCobxRetail_Residential.Trade_Creditor.Res._wholesale_creditors.Movement_in_wholesale_creditor">#REF!</definedName>
    <definedName name="TOCobxRetail_Residential.Trade_Creditor.Res._wholesale_creditors.Wholesale_creditor_balance_Res">#REF!</definedName>
    <definedName name="TOCobxRetail_Residential.Trade_Creditor.Retail_Trade_and_Other_Payable">#REF!</definedName>
    <definedName name="TOCobxRetail_Residential.Trade_Creditor.Retail_Trade_and_Other_Payable.Creditor_balance___Residential">#REF!</definedName>
    <definedName name="TOCobxRetail_Residential.Trade_Creditor.Retail_Trade_and_Other_Payable.Movement_Cred_balance___Res">#REF!</definedName>
    <definedName name="TOCobxRetail_Residential.Trade_Creditor.Retail_Trade_and_Other_Payable.Movement_in_trade_and_others">#REF!</definedName>
    <definedName name="TOCobxRetail_Residential.Trade_Creditor.Retail_Trade_and_Other_Payable.Retail_trade___Other_Payables">#REF!</definedName>
    <definedName name="TOCobxRetail_Residential.Trade_Creditor.Retail_Trade_and_Other_Payable.Trade_and_other_cred_balance">#REF!</definedName>
    <definedName name="TOCobxRetail_Residential.Trade_Creditor.Retail_Trade_and_Other_Payable.Trade_and_other_in._balance">#REF!</definedName>
    <definedName name="TOCobxRetail_Residential.Trade_Receivables">#REF!</definedName>
    <definedName name="TOCobxRetail_Residential.Trade_Receivables.Debtor_balance___Residential">#REF!</definedName>
    <definedName name="TOCobxRetail_Residential.Trade_Receivables.Movement_in_trade_debtor">#REF!</definedName>
    <definedName name="TOCobxRetail_Residential.Trade_Receivables.Res._weighted_avg_debtor_days">#REF!</definedName>
    <definedName name="TOCobxRetail_Residential.Trade_Receivables.Trade_debtors_b_f">#REF!</definedName>
    <definedName name="TOCobxRORE">#REF!</definedName>
    <definedName name="TOCobxRORE.Base_regulated_equity">#REF!</definedName>
    <definedName name="TOCobxRORE.Base_Return___m_">#REF!</definedName>
    <definedName name="TOCobxRORE.Base_RoRE">#REF!</definedName>
    <definedName name="TOCobxSummary_calcs">#REF!</definedName>
    <definedName name="TOCobxSummary_calcs._Wholesale_calcs">#REF!</definedName>
    <definedName name="TOCobxSummary_calcs.Allowed_revenue___increase">#REF!</definedName>
    <definedName name="TOCobxSummary_calcs.Allowed_revenues">#REF!</definedName>
    <definedName name="TOCobxSummary_calcs.Allowed_revenues.Bioresources">#REF!</definedName>
    <definedName name="TOCobxSummary_calcs.Annual_percentage_increased__deflated_using_Nov_Nov_CPI_">#REF!</definedName>
    <definedName name="TOCobxSummary_calcs.PAYG_totex">#REF!</definedName>
    <definedName name="TOCobxSummary_calcs.Return_on_capital___real">#REF!</definedName>
    <definedName name="TOCobxTax">#REF!</definedName>
    <definedName name="TOCobxTax.Capital_allowances">#REF!</definedName>
    <definedName name="TOCobxTax.Deferred_tax">#REF!</definedName>
    <definedName name="TOCobxTax.Grants_and_contributions_taxable_on_receipt">#REF!</definedName>
    <definedName name="TOCobxTax.Pensions">#REF!</definedName>
    <definedName name="TOCobxTax.Taxable_profit_loss_apportioned">#REF!</definedName>
    <definedName name="TOCobxTax.Wholesale_taxable_profit_loss">#REF!</definedName>
    <definedName name="TOCobxTax.Wholesale_taxable_profit_loss.Wholesale_balances_for_tax">#REF!</definedName>
    <definedName name="TOCobxTax_Post_Financeability">#REF!</definedName>
    <definedName name="TOCobxTax_Post_Financeability.Deferred_tax_Post_financeability">#REF!</definedName>
    <definedName name="TOCobxTax_Post_Financeability.Grants_and_contributions">#REF!</definedName>
    <definedName name="TOCobxTax_Post_Financeability.Taxable_profit_loss_Post_Financeability___apportioned">#REF!</definedName>
    <definedName name="TOCobxTax_Post_Financeability.Wholesale_taxable_profit_loss___post_financeability">#REF!</definedName>
    <definedName name="TOCobxTime">#REF!</definedName>
    <definedName name="TOCobxTime.AMP_period_flag">#REF!</definedName>
    <definedName name="TOCobxTime.End_of_AMP_period_flag">#REF!</definedName>
    <definedName name="TOCobxTime.Forecast_end_period_flag">#REF!</definedName>
    <definedName name="TOCobxTime.Forecast_period_flag">#REF!</definedName>
    <definedName name="TOCobxTime.Forecast_start_period_flag">#REF!</definedName>
    <definedName name="TOCobxTime.Headers">#REF!</definedName>
    <definedName name="TOCobxTime.Model_period_start">#REF!</definedName>
    <definedName name="TOCobxTime.Modelling_period_check">#REF!</definedName>
    <definedName name="TOCobxTime.Pre_forecast_flag">#REF!</definedName>
    <definedName name="TOCobxTotex">#REF!</definedName>
    <definedName name="TOCobxTotex.Capex">#REF!</definedName>
    <definedName name="TOCobxTotex.Capex.Capex">#REF!</definedName>
    <definedName name="TOCobxTotex.Capex.Capex_G_and_Cs">#REF!</definedName>
    <definedName name="TOCobxTotex.Net_totex">#REF!</definedName>
    <definedName name="TOCobxTotex.Net_totex.Totex_for_PAYG">#REF!</definedName>
    <definedName name="TOCobxTotex.Opex">#REF!</definedName>
    <definedName name="TOCobxTotex.Opex.Opex_G_and_Cs">#REF!</definedName>
    <definedName name="TOCobxUnallocated">#REF!</definedName>
    <definedName name="TOCobxWholesale_debt">#REF!</definedName>
    <definedName name="TOCobxWholesale_debt.Fixed_rate_debt">#REF!</definedName>
    <definedName name="TOCobxWholesale_debt.Index_linked_debt">#REF!</definedName>
    <definedName name="TOCobxWholesale_debt.Interest">#REF!</definedName>
    <definedName name="TOCobxWholesale_debt.Net_debt">#REF!</definedName>
    <definedName name="TOCobxWholesale_other">#REF!</definedName>
    <definedName name="TOCobxWholesale_other.Apportioned_revenue">#REF!</definedName>
    <definedName name="TOCobxWholesale_other.Balance_sheet">#REF!</definedName>
    <definedName name="TOCobxWholesale_other.Dividends">#REF!</definedName>
    <definedName name="TOCobxWholesale_other.DPC">#REF!</definedName>
    <definedName name="TOCobxWholesale_other.Other_income">#REF!</definedName>
    <definedName name="TOCobxWholesale_other.Regulated_equity">#REF!</definedName>
    <definedName name="TOCobxWorking_capital">#REF!</definedName>
    <definedName name="TOCobxWorking_capital.Appointee">#REF!</definedName>
    <definedName name="TOCobxWorking_capital.Wholesale_controls">#REF!</definedName>
    <definedName name="TOCobxWorking_capital.Wholesale_controls.Creditors">#REF!</definedName>
    <definedName name="TOCobxWorking_capital.Wholesale_controls.Creditors.Capex_creditors">#REF!</definedName>
    <definedName name="TOCobxWorking_capital.Wholesale_controls.Creditors.Other_creditors">#REF!</definedName>
    <definedName name="TOCobxWorking_capital.Wholesale_controls.Creditors.Trade_creditors">#REF!</definedName>
    <definedName name="TOCobxWorking_capital.Wholesale_controls.Debtors">#REF!</definedName>
    <definedName name="TOCobxWorking_capital.Wholesale_controls.Debtors.Other_debtors">#REF!</definedName>
    <definedName name="TOCobxWorking_capital.Wholesale_controls.Debtors.Trade_debtors">#REF!</definedName>
    <definedName name="TOCobxWorking_capital.Wholesale_controls.Other_working_capital">#REF!</definedName>
    <definedName name="TOCrepobxExec_Summary_Year">#REF!</definedName>
    <definedName name="TOCrepobxFinStat_Appointee_Year">#REF!</definedName>
    <definedName name="TOCrepobxFinStat_Business_Year">#REF!</definedName>
    <definedName name="TOCrepobxFinStat_Residential_Year">#REF!</definedName>
    <definedName name="TOCrepobxFinStat_Retail_Year">#REF!</definedName>
    <definedName name="TOCrepobxFinStat_Wholesale_Year">#REF!</definedName>
    <definedName name="TOCrepobxPrice_Limits_Retail_Year">#REF!</definedName>
    <definedName name="TOCrepobxWholesale_Control_Year">#REF!</definedName>
    <definedName name="Total_additions_to_capital_allowance_balance___new_capital_expenditure">#REF!</definedName>
    <definedName name="Total_allowed_costs___excl._Ofwat_net_margin___real">#REF!</definedName>
    <definedName name="Total_allowed_revenue___Default_tariff___excl._Ofwat_net_margin___nominal.1">#REF!</definedName>
    <definedName name="Total_allowed_revenue___Default_tariff___excl._Ofwat_net_margin___nominal.2">#REF!</definedName>
    <definedName name="Total_allowed_revenue___Default_tariff___excl._Ofwat_net_margin___nominal.3">#REF!</definedName>
    <definedName name="Total_allowed_revenue___Default_tariff___excl._Ofwat_net_margin___real.1">#REF!</definedName>
    <definedName name="Total_allowed_revenue___Default_tariff___excl._Ofwat_net_margin___real.2">#REF!</definedName>
    <definedName name="Total_allowed_revenue___Default_tariff___excl._Ofwat_net_margin___real.3">#REF!</definedName>
    <definedName name="Total_Allowed_Revenues___control___real">#REF!</definedName>
    <definedName name="Total_alternative_area_revenue_per_customer___WN__real">#REF!</definedName>
    <definedName name="Total_alternative_area_revenue_per_customer___WR__real">#REF!</definedName>
    <definedName name="Total_annual_change__deflated_using_Nov_Nov_CPI_H_____first_year____control___real.ADDN1">#REF!</definedName>
    <definedName name="Total_annual_change__deflated_using_Nov_Nov_CPI_H_____first_year____control___real.ADDN2">#REF!</definedName>
    <definedName name="Total_annual_change__deflated_using_Nov_Nov_CPI_H_____first_year____control___real.BR">#REF!</definedName>
    <definedName name="Total_annual_change__deflated_using_Nov_Nov_CPI_H_____first_year____control___real.WN">#REF!</definedName>
    <definedName name="Total_annual_change__deflated_using_Nov_Nov_CPI_H_____first_year____control___real.WR">#REF!</definedName>
    <definedName name="Total_annual_change__deflated_using_Nov_Nov_CPI_H_____first_year____control___real.WWN">#REF!</definedName>
    <definedName name="Total_annual_change__deflated_using_Nov_Nov_CPI_H_____last_year____control___real.ADDN1">#REF!</definedName>
    <definedName name="Total_annual_change__deflated_using_Nov_Nov_CPI_H_____last_year____control___real.ADDN2">#REF!</definedName>
    <definedName name="Total_annual_change__deflated_using_Nov_Nov_CPI_H_____last_year____control___real.BR">#REF!</definedName>
    <definedName name="Total_annual_change__deflated_using_Nov_Nov_CPI_H_____last_year____control___real.WN">#REF!</definedName>
    <definedName name="Total_annual_change__deflated_using_Nov_Nov_CPI_H_____last_year____control___real.WR">#REF!</definedName>
    <definedName name="Total_annual_change__deflated_using_Nov_Nov_CPI_H_____last_year____control___real.WWN">#REF!</definedName>
    <definedName name="Total_assets___Business___nominal">#REF!</definedName>
    <definedName name="Total_assets___Residential___nominal">#REF!</definedName>
    <definedName name="Total_Base_RoRE___control___nominal.ADDN1">#REF!</definedName>
    <definedName name="Total_Base_RoRE___control___nominal.ADDN2">#REF!</definedName>
    <definedName name="Total_Base_RoRE___control___nominal.BR">#REF!</definedName>
    <definedName name="Total_Base_RoRE___control___nominal.WN">#REF!</definedName>
    <definedName name="Total_Base_RoRE___control___nominal.WR">#REF!</definedName>
    <definedName name="Total_Base_RoRE___control___nominal.WWN">#REF!</definedName>
    <definedName name="Total_borrowing_balance___control___nominal.ADDN1">#REF!</definedName>
    <definedName name="Total_borrowing_balance___control___nominal.ADDN2">#REF!</definedName>
    <definedName name="Total_borrowing_balance___control___nominal.BR">#REF!</definedName>
    <definedName name="Total_borrowing_balance___control___nominal.WN">#REF!</definedName>
    <definedName name="Total_borrowing_balance___control___nominal.WR">#REF!</definedName>
    <definedName name="Total_borrowing_balance___control___nominal.WWN">#REF!</definedName>
    <definedName name="Total_borrowing_balance___Wholesale___nominal">#REF!</definedName>
    <definedName name="Total_Business_allowed_retail_revenue__excludes_margin____nominal">#REF!</definedName>
    <definedName name="Total_Business_allowed_retail_revenue__excludes_margin____nominal___m_">#REF!</definedName>
    <definedName name="Total_business_allowed_revenue___Default_tariff___excl._Ofwat_net_margin___nominal">#REF!</definedName>
    <definedName name="Total_Business_costs__before_margin____nominal">#REF!</definedName>
    <definedName name="Total_Business_costs__before_margin__band___nominal.1">#REF!</definedName>
    <definedName name="Total_Business_costs__before_margin__band___nominal.2">#REF!</definedName>
    <definedName name="Total_Business_costs__before_margin__band___nominal.3">#REF!</definedName>
    <definedName name="Total_Business_tax_charge_band___nominal">#REF!</definedName>
    <definedName name="Total_Business_working_capital_interest_by_tariff_band___nominal">#REF!</definedName>
    <definedName name="Total_cost_net_margin_customers___Tariff_Band___real.1">#REF!</definedName>
    <definedName name="Total_cost_net_margin_customers___Tariff_Band___real.2">#REF!</definedName>
    <definedName name="Total_cost_net_margin_customers___Tariff_Band___real.3">#REF!</definedName>
    <definedName name="Total_costs___Default_tariff___excl._Ofwat_net_margin___real.1">#REF!</definedName>
    <definedName name="Total_costs___Default_tariff___excl._Ofwat_net_margin___real.2">#REF!</definedName>
    <definedName name="Total_costs___Default_tariff___excl._Ofwat_net_margin___real.3">#REF!</definedName>
    <definedName name="Total_costs__exc._allowed_depreciation____Business___nominal">#REF!</definedName>
    <definedName name="Total_costs__excluding_allowed_depreciation____Business___nominal">#REF!</definedName>
    <definedName name="Total_costs__excluding_allowed_depreciation____Business___nominal.NEG">#REF!</definedName>
    <definedName name="Total_costs__excluding_allowed_depreciation____Residential___nominal">#REF!</definedName>
    <definedName name="Total_costs__excluding_allowed_depreciation____Residential___nominal.NEG">#REF!</definedName>
    <definedName name="Total_costs_net_margin_customers___real">#REF!</definedName>
    <definedName name="Total_current_assets___control___nominal.ADDN1">#REF!</definedName>
    <definedName name="Total_current_assets___control___nominal.ADDN2">#REF!</definedName>
    <definedName name="Total_current_assets___control___nominal.BR">#REF!</definedName>
    <definedName name="Total_current_assets___control___nominal.WN">#REF!</definedName>
    <definedName name="Total_current_assets___control___nominal.WR">#REF!</definedName>
    <definedName name="Total_current_assets___control___nominal.WWN">#REF!</definedName>
    <definedName name="Total_current_assets___Retail___nominal">#REF!</definedName>
    <definedName name="Total_current_assets___Wholesale___nominal">#REF!</definedName>
    <definedName name="Total_direct_procurement_from_customers___infrastructure_cost____control___nominal.ADDN1">#REF!</definedName>
    <definedName name="Total_direct_procurement_from_customers___infrastructure_cost____control___nominal.ADDN2">#REF!</definedName>
    <definedName name="Total_direct_procurement_from_customers___infrastructure_cost____control___nominal.BR">#REF!</definedName>
    <definedName name="Total_direct_procurement_from_customers___infrastructure_cost____control___nominal.WN">#REF!</definedName>
    <definedName name="Total_direct_procurement_from_customers___infrastructure_cost____control___nominal.WR">#REF!</definedName>
    <definedName name="Total_direct_procurement_from_customers___infrastructure_cost____control___nominal.WWN">#REF!</definedName>
    <definedName name="Total_direct_procurement_from_customers___infrastructure_cost____wholesale___nominal">#REF!</definedName>
    <definedName name="Total_direct_procurement_from_customers___infrastructure_cost___real___Total">#REF!</definedName>
    <definedName name="Total_Discounted_TDS">#REF!</definedName>
    <definedName name="Total_equity___Appointee___nominal">#REF!</definedName>
    <definedName name="Total_equity___control___nominal.ADDN1">#REF!</definedName>
    <definedName name="Total_equity___control___nominal.ADDN2">#REF!</definedName>
    <definedName name="Total_equity___control___nominal.BR">#REF!</definedName>
    <definedName name="Total_equity___control___nominal.WN">#REF!</definedName>
    <definedName name="Total_equity___control___nominal.WR">#REF!</definedName>
    <definedName name="Total_equity___control___nominal.WWN">#REF!</definedName>
    <definedName name="Total_equity___Retail___nominal">#REF!</definedName>
    <definedName name="Total_equity___Wholesale___nominal">#REF!</definedName>
    <definedName name="Total_equity_Appointee_total_check">#REF!</definedName>
    <definedName name="Total_equity_Appointee_total_check_overall">#REF!</definedName>
    <definedName name="Total_expenditure_excl._capex___control___nominal.ADDN1">#REF!</definedName>
    <definedName name="Total_expenditure_excl._capex___control___nominal.ADDN2">#REF!</definedName>
    <definedName name="Total_expenditure_excl._capex___control___nominal.BR">#REF!</definedName>
    <definedName name="Total_expenditure_excl._capex___control___nominal.WN">#REF!</definedName>
    <definedName name="Total_expenditure_excl._capex___control___nominal.WR">#REF!</definedName>
    <definedName name="Total_expenditure_excl._capex___control___nominal.WWN">#REF!</definedName>
    <definedName name="Total_FFO_adjustment_for_post_financeability___nominal">#REF!</definedName>
    <definedName name="Total_FFO_pre_interest_adjustment_for_post_financeability___nominal">#REF!</definedName>
    <definedName name="Total_Grid_Electricity">#REF!</definedName>
    <definedName name="Total_Heat_CHP">#REF!</definedName>
    <definedName name="Total_Heat_NGasCHP_Admin">#REF!</definedName>
    <definedName name="Total_Heat_NGasCHP_Drink">#REF!</definedName>
    <definedName name="Total_Heat_NGasCHP_Sewage">#REF!</definedName>
    <definedName name="Total_households_connected">#REF!</definedName>
    <definedName name="Total_Index_linked_debt_BEG___nominal.ADDN1">#REF!</definedName>
    <definedName name="Total_Index_linked_debt_BEG___nominal.ADDN2">#REF!</definedName>
    <definedName name="Total_Index_linked_debt_BEG___nominal.BR">#REF!</definedName>
    <definedName name="Total_Index_linked_debt_BEG___nominal.WN">#REF!</definedName>
    <definedName name="Total_Index_linked_debt_BEG___nominal.WR">#REF!</definedName>
    <definedName name="Total_Index_linked_debt_BEG___nominal.WWN">#REF!</definedName>
    <definedName name="Total_Index_linked_debt_indexation___nominal.ADDN1">#REF!</definedName>
    <definedName name="Total_Index_linked_debt_indexation___nominal.ADDN1.NEG">#REF!</definedName>
    <definedName name="Total_Index_linked_debt_indexation___nominal.ADDN2">#REF!</definedName>
    <definedName name="Total_Index_linked_debt_indexation___nominal.ADDN2.NEG">#REF!</definedName>
    <definedName name="Total_Index_linked_debt_indexation___nominal.BR">#REF!</definedName>
    <definedName name="Total_Index_linked_debt_indexation___nominal.BR.NEG">#REF!</definedName>
    <definedName name="Total_Index_linked_debt_indexation___nominal.WN">#REF!</definedName>
    <definedName name="Total_Index_linked_debt_indexation___nominal.WN.NEG">#REF!</definedName>
    <definedName name="Total_Index_linked_debt_indexation___nominal.WR">#REF!</definedName>
    <definedName name="Total_Index_linked_debt_indexation___nominal.WR.NEG">#REF!</definedName>
    <definedName name="Total_Index_linked_debt_indexation___nominal.WWN">#REF!</definedName>
    <definedName name="Total_Index_linked_debt_indexation___nominal.WWN.NEG">#REF!</definedName>
    <definedName name="Total_interest_adjustment_for_financial_metrics___Appointee___nominal">#REF!</definedName>
    <definedName name="Total_interest_adjustment_for_post_financeability___nominal.ADDN1">#REF!</definedName>
    <definedName name="Total_interest_adjustment_for_post_financeability___nominal.ADDN2">#REF!</definedName>
    <definedName name="Total_interest_adjustment_for_post_financeability___nominal.BR">#REF!</definedName>
    <definedName name="Total_interest_adjustment_for_post_financeability___nominal.WN">#REF!</definedName>
    <definedName name="Total_interest_adjustment_for_post_financeability___nominal.WR">#REF!</definedName>
    <definedName name="Total_interest_adjustment_for_post_financeability___nominal.WWN">#REF!</definedName>
    <definedName name="Total_liabilities___control___nominal.ADDN1">#REF!</definedName>
    <definedName name="Total_liabilities___control___nominal.ADDN2">#REF!</definedName>
    <definedName name="Total_liabilities___control___nominal.BR">#REF!</definedName>
    <definedName name="Total_liabilities___control___nominal.WN">#REF!</definedName>
    <definedName name="Total_liabilities___control___nominal.WR">#REF!</definedName>
    <definedName name="Total_liabilities___control___nominal.WWN">#REF!</definedName>
    <definedName name="Total_liabilities___Retail___nominal">#REF!</definedName>
    <definedName name="Total_liabilities___Wholesale___nominal">#REF!</definedName>
    <definedName name="Total_liabilities_and_equity___Business___nominal">#REF!</definedName>
    <definedName name="Total_liabilities_and_equity___Residential___nominal">#REF!</definedName>
    <definedName name="Total_loan_interest___control___nominal.ADDN1">#REF!</definedName>
    <definedName name="Total_loan_interest___control___nominal.ADDN2">#REF!</definedName>
    <definedName name="Total_loan_interest___control___nominal.BR">#REF!</definedName>
    <definedName name="Total_loan_interest___control___nominal.WN">#REF!</definedName>
    <definedName name="Total_loan_interest___control___nominal.WR">#REF!</definedName>
    <definedName name="Total_loan_interest___control___nominal.WWN">#REF!</definedName>
    <definedName name="Total_loan_interest___control___wholesale___nominal">#REF!</definedName>
    <definedName name="Total_measured_and_unmeasured_residential_revenue_inclusive_of_DPC_margin___post_financeability___real">#REF!</definedName>
    <definedName name="Total_measured_residential_retail_service_revenue___nominal">#REF!</definedName>
    <definedName name="Total_net_capital_expenditure___nominal.ADDN1">#REF!</definedName>
    <definedName name="Total_net_capital_expenditure___nominal.ADDN1.NEG">#REF!</definedName>
    <definedName name="Total_net_capital_expenditure___nominal.ADDN2">#REF!</definedName>
    <definedName name="Total_net_capital_expenditure___nominal.ADDN2.NEG">#REF!</definedName>
    <definedName name="Total_net_capital_expenditure___nominal.BR">#REF!</definedName>
    <definedName name="Total_net_capital_expenditure___nominal.BR.NEG">#REF!</definedName>
    <definedName name="Total_net_capital_expenditure___nominal.WN">#REF!</definedName>
    <definedName name="Total_net_capital_expenditure___nominal.WN.NEG">#REF!</definedName>
    <definedName name="Total_net_capital_expenditure___nominal.WR">#REF!</definedName>
    <definedName name="Total_net_capital_expenditure___nominal.WR.NEG">#REF!</definedName>
    <definedName name="Total_net_capital_expenditure___nominal.WWN">#REF!</definedName>
    <definedName name="Total_net_capital_expenditure___nominal.WWN.NEG">#REF!</definedName>
    <definedName name="Total_net_margin___nominal">#REF!</definedName>
    <definedName name="Total_net_operating_expenditure___nominal.ADDN1">#REF!</definedName>
    <definedName name="Total_net_operating_expenditure___nominal.ADDN1.NEG">#REF!</definedName>
    <definedName name="Total_net_operating_expenditure___nominal.ADDN2">#REF!</definedName>
    <definedName name="Total_net_operating_expenditure___nominal.ADDN2.NEG">#REF!</definedName>
    <definedName name="Total_net_operating_expenditure___nominal.BR">#REF!</definedName>
    <definedName name="Total_net_operating_expenditure___nominal.BR.NEG">#REF!</definedName>
    <definedName name="Total_net_operating_expenditure___nominal.WN">#REF!</definedName>
    <definedName name="Total_net_operating_expenditure___nominal.WN.NEG">#REF!</definedName>
    <definedName name="Total_net_operating_expenditure___nominal.WR">#REF!</definedName>
    <definedName name="Total_net_operating_expenditure___nominal.WR.NEG">#REF!</definedName>
    <definedName name="Total_net_operating_expenditure___nominal.WWN">#REF!</definedName>
    <definedName name="Total_net_operating_expenditure___nominal.WWN.NEG">#REF!</definedName>
    <definedName name="Total_net_operating_expenditure___wholesale___nominal">#REF!</definedName>
    <definedName name="Total_net_operating_expenditure_for_PAYG___nominal.ADDN1">#REF!</definedName>
    <definedName name="Total_net_operating_expenditure_for_PAYG___nominal.ADDN2">#REF!</definedName>
    <definedName name="Total_net_operating_expenditure_for_PAYG___nominal.BR">#REF!</definedName>
    <definedName name="Total_net_operating_expenditure_for_PAYG___nominal.WN">#REF!</definedName>
    <definedName name="Total_net_operating_expenditure_for_PAYG___nominal.WR">#REF!</definedName>
    <definedName name="Total_net_operating_expenditure_for_PAYG___nominal.WWN">#REF!</definedName>
    <definedName name="Total_non_current_assets___control___nominal.ADDN1">#REF!</definedName>
    <definedName name="Total_non_current_assets___control___nominal.ADDN2">#REF!</definedName>
    <definedName name="Total_non_current_assets___control___nominal.BR">#REF!</definedName>
    <definedName name="Total_non_current_assets___control___nominal.WN">#REF!</definedName>
    <definedName name="Total_non_current_assets___control___nominal.WR">#REF!</definedName>
    <definedName name="Total_non_current_assets___control___nominal.WWN">#REF!</definedName>
    <definedName name="Total_non_current_assets___Retail___nominal">#REF!</definedName>
    <definedName name="Total_non_current_assets___Wholesale___nominal">#REF!</definedName>
    <definedName name="Total_operating_income___nominal.ADDN1">#REF!</definedName>
    <definedName name="Total_operating_income___nominal.ADDN2">#REF!</definedName>
    <definedName name="Total_operating_income___nominal.BR">#REF!</definedName>
    <definedName name="Total_operating_income___nominal.WN">#REF!</definedName>
    <definedName name="Total_operating_income___nominal.WR">#REF!</definedName>
    <definedName name="Total_operating_income___nominal.WWN">#REF!</definedName>
    <definedName name="Total_ordinary_shares_issued___nominal">#REF!</definedName>
    <definedName name="Total_other_income__incl._3rd_party_income____wholesale___nominal">#REF!</definedName>
    <definedName name="Total_other_income__incl._3rd_party_income___control.ADDN1">#REF!</definedName>
    <definedName name="Total_other_income__incl._3rd_party_income___control.ADDN2">#REF!</definedName>
    <definedName name="Total_other_income__incl._3rd_party_income___control.BR">#REF!</definedName>
    <definedName name="Total_other_income__incl._3rd_party_income___control.WN">#REF!</definedName>
    <definedName name="Total_other_income__incl._3rd_party_income___control.WR">#REF!</definedName>
    <definedName name="Total_other_income__incl._3rd_party_income___control.WWN">#REF!</definedName>
    <definedName name="Total_post_financeability_impact_on_tax___wholesale___nominal">#REF!</definedName>
    <definedName name="Total_post_financeability_revenue_adjustments___Business____real">#REF!</definedName>
    <definedName name="Total_Power_CHP">#REF!</definedName>
    <definedName name="Total_Power_NGasCHP_Admin">#REF!</definedName>
    <definedName name="Total_Power_NGasCHP_Drink">#REF!</definedName>
    <definedName name="Total_Power_NGasCHP_Sewage">#REF!</definedName>
    <definedName name="Total_raw_sludge_produced">#REF!</definedName>
    <definedName name="Total_receivables_by_tariff_bands___nominal">#REF!</definedName>
    <definedName name="Total_regulatory_equity___regulated_earnings_for_the_regulated_company___Appointee">#REF!</definedName>
    <definedName name="Total_residential_retail_costs___households___bill_module">#REF!</definedName>
    <definedName name="Total_residential_retail_costs___single_service___bill_module">#REF!</definedName>
    <definedName name="Total_residential_retail_costs___Water_and_Wastewater___bill_module">#REF!</definedName>
    <definedName name="Total_residential_retail_costs_per_dual_service_household___bill_module">#REF!</definedName>
    <definedName name="Total_residential_retail_costs_per_household___bill_module">#REF!</definedName>
    <definedName name="Total_residential_retail_costs_per_single_service_household___bill_module">#REF!</definedName>
    <definedName name="Total_residential_retail_joint_service_revenue_inc_DPC_margin___real">#REF!</definedName>
    <definedName name="Total_residential_retail_service_revenue_for_debtor_days___nominal">#REF!</definedName>
    <definedName name="Total_residential_retail_single_service_revenue_inc_DPC_margin___real">#REF!</definedName>
    <definedName name="Total_Residentials_connected___control.ADDN1">#REF!</definedName>
    <definedName name="Total_Residentials_connected___control.ADDN2">#REF!</definedName>
    <definedName name="Total_Residentials_connected___control.BR">#REF!</definedName>
    <definedName name="Total_Residentials_connected___control.WN">#REF!</definedName>
    <definedName name="Total_Residentials_connected___control.WR">#REF!</definedName>
    <definedName name="Total_Residentials_connected___control.WWN">#REF!</definedName>
    <definedName name="Total_Residentials_connected___control__ADDN1_">#REF!</definedName>
    <definedName name="Total_Residentials_connected___control__ADDN2_">#REF!</definedName>
    <definedName name="Total_Residentials_connected___control__WN_">#REF!</definedName>
    <definedName name="Total_Residentials_connected___control__WR_">#REF!</definedName>
    <definedName name="Total_retail_cost_for_Residential_customers__inclusive_of_wholesale_costs____nominal">#REF!</definedName>
    <definedName name="Total_retail_depreciation___nominal">#REF!</definedName>
    <definedName name="Total_retail_depreciation___nominal.NEG">#REF!</definedName>
    <definedName name="Total_retail_depreciation___Nominal_POS">#REF!</definedName>
    <definedName name="Total_retail_Fixed_assets_balance___nominal">#REF!</definedName>
    <definedName name="Total_Retail_income___real">#REF!</definedName>
    <definedName name="Total_retail_operating_expenditure___nominal">#REF!</definedName>
    <definedName name="Total_retail_operating_expenditure___nominal.NEG">#REF!</definedName>
    <definedName name="Total_Retail_residential_income">#REF!</definedName>
    <definedName name="Total_Retail_retained_cash_balance___Nominal">#REF!</definedName>
    <definedName name="Total_revenue_accrued___Business___nominal">#REF!</definedName>
    <definedName name="Total_revenue_accrued_nominal___residential___nominal">#REF!</definedName>
    <definedName name="Total_revenue_per_customer___ADDN1___real">#REF!</definedName>
    <definedName name="Total_revenue_per_customer___ADDN2___real">#REF!</definedName>
    <definedName name="Total_tariff_band___forecast_allocated_wholesale_charge___nominal">#REF!</definedName>
    <definedName name="Total_tax_charge___wholesale___nominal">#REF!</definedName>
    <definedName name="Total_tax_charge___wholesale___nominal.NEG">#REF!</definedName>
    <definedName name="Total_temporary_difference_arising_in_year___nominal.ADDN1">#REF!</definedName>
    <definedName name="Total_temporary_difference_arising_in_year___nominal.ADDN2">#REF!</definedName>
    <definedName name="Total_temporary_difference_arising_in_year___nominal.BR">#REF!</definedName>
    <definedName name="Total_temporary_difference_arising_in_year___nominal.WN">#REF!</definedName>
    <definedName name="Total_temporary_difference_arising_in_year___nominal.WR">#REF!</definedName>
    <definedName name="Total_temporary_difference_arising_in_year___nominal.WWN">#REF!</definedName>
    <definedName name="Total_temporary_difference_arising_in_year___post_financeability___nominal.ADDN1">#REF!</definedName>
    <definedName name="Total_temporary_difference_arising_in_year___post_financeability___nominal.ADDN2">#REF!</definedName>
    <definedName name="Total_temporary_difference_arising_in_year___post_financeability___nominal.BR">#REF!</definedName>
    <definedName name="Total_temporary_difference_arising_in_year___post_financeability___nominal.WN">#REF!</definedName>
    <definedName name="Total_temporary_difference_arising_in_year___post_financeability___nominal.WR">#REF!</definedName>
    <definedName name="Total_temporary_difference_arising_in_year___post_financeability___nominal.WWN">#REF!</definedName>
    <definedName name="Total_third_party___principal_service_revenues___control___real.ADDN1">#REF!</definedName>
    <definedName name="Total_third_party___principal_service_revenues___control___real.ADDN2">#REF!</definedName>
    <definedName name="Total_third_party___principal_service_revenues___control___real.BR">#REF!</definedName>
    <definedName name="Total_third_party___principal_service_revenues___control___real.WN">#REF!</definedName>
    <definedName name="Total_third_party___principal_service_revenues___control___real.WR">#REF!</definedName>
    <definedName name="Total_third_party___principal_service_revenues___control___real.WWN">#REF!</definedName>
    <definedName name="Total_unmeasured_residential_retail_service_revenue___nominal">#REF!</definedName>
    <definedName name="Total_value_of_retail_Business_Margin___nominal">#REF!</definedName>
    <definedName name="Total_value_of_scrip_shares_issued___nominal">#REF!</definedName>
    <definedName name="Total_wholesale_charge_Business___nominal">#REF!</definedName>
    <definedName name="Total_Wholesale_control___Allowed_Revenues___simple_average___real">#REF!</definedName>
    <definedName name="Total_wholesale_revenue_impact_of_post_financeability___nominal.ADDN1">#REF!</definedName>
    <definedName name="Total_wholesale_revenue_impact_of_post_financeability___nominal.ADDN2">#REF!</definedName>
    <definedName name="Total_wholesale_revenue_impact_of_post_financeability___nominal.BR">#REF!</definedName>
    <definedName name="Total_wholesale_revenue_impact_of_post_financeability___nominal.WN">#REF!</definedName>
    <definedName name="Total_wholesale_revenue_impact_of_post_financeability___nominal.WR">#REF!</definedName>
    <definedName name="Total_wholesale_revenue_impact_of_post_financeability___nominal.WWN">#REF!</definedName>
    <definedName name="Total_wholesale_revenue_impact_of_post_financeability___real.ADDN1">#REF!</definedName>
    <definedName name="Total_wholesale_revenue_impact_of_post_financeability___real.ADDN2">#REF!</definedName>
    <definedName name="Total_wholesale_revenue_impact_of_post_financeability___real.BR">#REF!</definedName>
    <definedName name="Total_wholesale_revenue_impact_of_post_financeability___real.WN">#REF!</definedName>
    <definedName name="Total_wholesale_revenue_impact_of_post_financeability___real.WR">#REF!</definedName>
    <definedName name="Total_wholesale_revenue_impact_of_post_financeability___real.WWN">#REF!</definedName>
    <definedName name="Total_Wholesale_revenue_impact_of_post_financeability_margin___Business___real">#REF!</definedName>
    <definedName name="TotalNETScapex">#REF!</definedName>
    <definedName name="TotalNETwcapex">#REF!</definedName>
    <definedName name="Totals">#REF!</definedName>
    <definedName name="Totex____control___real.ADDN1">#REF!</definedName>
    <definedName name="Totex____control___real.ADDN2">#REF!</definedName>
    <definedName name="Totex____control___real.BR">#REF!</definedName>
    <definedName name="Totex____control___real.WN">#REF!</definedName>
    <definedName name="Totex____control___real.WR">#REF!</definedName>
    <definedName name="Totex____control___real.WWN">#REF!</definedName>
    <definedName name="TOTgrosscapsew">#REF!</definedName>
    <definedName name="TOTgrosscapwat">#REF!</definedName>
    <definedName name="TOTnetcapsew2">#REF!</definedName>
    <definedName name="TOTnetcapwat2">#REF!</definedName>
    <definedName name="Trade_and_other_creditors_balance___Business___nominal">#REF!</definedName>
    <definedName name="Trade_and_other_creditors_balance___Business___nominal.BEG">#REF!</definedName>
    <definedName name="Trade_and_other_creditors_balance___Residential___nominal">#REF!</definedName>
    <definedName name="Trade_and_other_creditors_balance___Residential___nominal.BEG">#REF!</definedName>
    <definedName name="Trade_and_other_creditors_initial_balance___business___nominal">#REF!</definedName>
    <definedName name="Trade_and_other_creditors_initial_balance___Residential___nominal">#REF!</definedName>
    <definedName name="Trade_and_other_payables___Wholesale_creditors___residential_retail___POS">#REF!</definedName>
    <definedName name="Trade_creditors_and_other_payables_balance___Appointee___nominal">#REF!</definedName>
    <definedName name="Trade_creditors_and_other_payables_balance___control___nominal.ADDN1">#REF!</definedName>
    <definedName name="Trade_creditors_and_other_payables_balance___control___nominal.ADDN2">#REF!</definedName>
    <definedName name="Trade_creditors_and_other_payables_balance___control___nominal.BR">#REF!</definedName>
    <definedName name="Trade_creditors_and_other_payables_balance___control___nominal.WN">#REF!</definedName>
    <definedName name="Trade_creditors_and_other_payables_balance___control___nominal.WR">#REF!</definedName>
    <definedName name="Trade_creditors_and_other_payables_balance___control___nominal.WWN">#REF!</definedName>
    <definedName name="Trade_creditors_and_other_payables_balance___Wholesale___nominal">#REF!</definedName>
    <definedName name="Trade_creditors_balance___control___nominal.ADDN1">#REF!</definedName>
    <definedName name="Trade_creditors_balance___control___nominal.ADDN1.BEG">#REF!</definedName>
    <definedName name="Trade_creditors_balance___control___nominal.ADDN2">#REF!</definedName>
    <definedName name="Trade_creditors_balance___control___nominal.ADDN2.BEG">#REF!</definedName>
    <definedName name="Trade_creditors_balance___control___nominal.BR">#REF!</definedName>
    <definedName name="Trade_creditors_balance___control___nominal.BR.BEG">#REF!</definedName>
    <definedName name="Trade_creditors_balance___control___nominal.WN">#REF!</definedName>
    <definedName name="Trade_creditors_balance___control___nominal.WN.BEG">#REF!</definedName>
    <definedName name="Trade_creditors_balance___control___nominal.WR">#REF!</definedName>
    <definedName name="Trade_creditors_balance___control___nominal.WR.BEG">#REF!</definedName>
    <definedName name="Trade_creditors_balance___control___nominal.WWN">#REF!</definedName>
    <definedName name="Trade_creditors_balance___control___nominal.WWN.BEG">#REF!</definedName>
    <definedName name="Trade_creditors_target_balance___control___nominal.ADDN1">#REF!</definedName>
    <definedName name="Trade_creditors_target_balance___control___nominal.ADDN2">#REF!</definedName>
    <definedName name="Trade_creditors_target_balance___control___nominal.BR">#REF!</definedName>
    <definedName name="Trade_creditors_target_balance___control___nominal.WN">#REF!</definedName>
    <definedName name="Trade_creditors_target_balance___control___nominal.WR">#REF!</definedName>
    <definedName name="Trade_creditors_target_balance___control___nominal.WWN">#REF!</definedName>
    <definedName name="Trade_debtor_and_other_receivables_balance___Appointee___nominal">#REF!</definedName>
    <definedName name="Trade_debtors___Residential_b_f___nominal">#REF!</definedName>
    <definedName name="Trade_debtors_and_other_receivables_balance___control___nominal.ADDN1">#REF!</definedName>
    <definedName name="Trade_debtors_and_other_receivables_balance___control___nominal.ADDN2">#REF!</definedName>
    <definedName name="Trade_debtors_and_other_receivables_balance___control___nominal.BR">#REF!</definedName>
    <definedName name="Trade_debtors_and_other_receivables_balance___control___nominal.WN">#REF!</definedName>
    <definedName name="Trade_debtors_and_other_receivables_balance___control___nominal.WR">#REF!</definedName>
    <definedName name="Trade_debtors_and_other_receivables_balance___control___nominal.WWN">#REF!</definedName>
    <definedName name="Trade_debtors_and_other_receivables_balance___Wholesale___nominal">#REF!</definedName>
    <definedName name="Trade_debtors_balance___control___nominal.ADDN1">#REF!</definedName>
    <definedName name="Trade_debtors_balance___control___nominal.ADDN1.BEG">#REF!</definedName>
    <definedName name="Trade_debtors_balance___control___nominal.ADDN2">#REF!</definedName>
    <definedName name="Trade_debtors_balance___control___nominal.ADDN2.BEG">#REF!</definedName>
    <definedName name="Trade_debtors_balance___control___nominal.BR">#REF!</definedName>
    <definedName name="Trade_debtors_balance___control___nominal.BR.BEG">#REF!</definedName>
    <definedName name="Trade_debtors_balance___control___nominal.WN">#REF!</definedName>
    <definedName name="Trade_debtors_balance___control___nominal.WN.BEG">#REF!</definedName>
    <definedName name="Trade_debtors_balance___control___nominal.WR">#REF!</definedName>
    <definedName name="Trade_debtors_balance___control___nominal.WR.BEG">#REF!</definedName>
    <definedName name="Trade_debtors_balance___control___nominal.WWN">#REF!</definedName>
    <definedName name="Trade_debtors_balance___control___nominal.WWN.BEG">#REF!</definedName>
    <definedName name="Trade_debtors_target_balance___control___nominal.ADDN1">#REF!</definedName>
    <definedName name="Trade_debtors_target_balance___control___nominal.ADDN2">#REF!</definedName>
    <definedName name="Trade_debtors_target_balance___control___nominal.BR">#REF!</definedName>
    <definedName name="Trade_debtors_target_balance___control___nominal.WN">#REF!</definedName>
    <definedName name="Trade_debtors_target_balance___control___nominal.WR">#REF!</definedName>
    <definedName name="Trade_debtors_target_balance___control___nominal.WWN">#REF!</definedName>
    <definedName name="Transition">#REF!</definedName>
    <definedName name="TRDACT">#REF!</definedName>
    <definedName name="TRDCALC2">#REF!</definedName>
    <definedName name="trdhtr" localSheetId="4" hidden="1">#REF!</definedName>
    <definedName name="trdhtr" hidden="1">#REF!</definedName>
    <definedName name="TRDWD">#REF!</definedName>
    <definedName name="Trk_Tol" localSheetId="4">#REF!</definedName>
    <definedName name="Trk_Tol">#REF!</definedName>
    <definedName name="TWcat">#REF!</definedName>
    <definedName name="TWsummary">#REF!</definedName>
    <definedName name="TWto">#REF!</definedName>
    <definedName name="TYNE_WEAR" localSheetId="4">#REF!</definedName>
    <definedName name="TYNE_WEAR">#REF!</definedName>
    <definedName name="TYPE">#REF!</definedName>
    <definedName name="TypeCo">#REF!</definedName>
    <definedName name="UK_Average_HGV_CO2">#REF!</definedName>
    <definedName name="UK_Average_HGV_km">#REF!</definedName>
    <definedName name="UK_Average_HGV_Tonne_km">#REF!</definedName>
    <definedName name="UK_Average_HGV_Tonne_km_CO2">#REF!</definedName>
    <definedName name="Underground_Pass_CO2">#REF!</definedName>
    <definedName name="Underground_Pass_km">#REF!</definedName>
    <definedName name="Units">#REF!</definedName>
    <definedName name="Units_in_a_million">#REF!</definedName>
    <definedName name="Unknown_Fuel_CO2">#REF!</definedName>
    <definedName name="Unknown_Fuel_Miles">#REF!</definedName>
    <definedName name="Unmeasured_apportioned_revenue___business___nominal.ADDN1">#REF!</definedName>
    <definedName name="Unmeasured_apportioned_revenue___business___nominal.ADDN2">#REF!</definedName>
    <definedName name="Unmeasured_apportioned_revenue___business___nominal.BR">#REF!</definedName>
    <definedName name="Unmeasured_apportioned_revenue___business___nominal.WN">#REF!</definedName>
    <definedName name="Unmeasured_apportioned_revenue___business___nominal.WR">#REF!</definedName>
    <definedName name="Unmeasured_apportioned_revenue___business___nominal.WWN">#REF!</definedName>
    <definedName name="Unmeasured_apportioned_revenue___business___nominal_total">#REF!</definedName>
    <definedName name="Unmeasured_apportioned_revenue___residential___nominal.ADDN1">#REF!</definedName>
    <definedName name="Unmeasured_apportioned_revenue___residential___nominal.ADDN2">#REF!</definedName>
    <definedName name="Unmeasured_apportioned_revenue___residential___nominal.BR">#REF!</definedName>
    <definedName name="Unmeasured_apportioned_revenue___residential___nominal.WN">#REF!</definedName>
    <definedName name="Unmeasured_apportioned_revenue___residential___nominal.WR">#REF!</definedName>
    <definedName name="Unmeasured_apportioned_revenue___residential___nominal.WWN">#REF!</definedName>
    <definedName name="Unmeasured_apportioned_revenue___residential___nominal_total">#REF!</definedName>
    <definedName name="Unmeasured_dual_service_customer_service_revenue_inc_DPC_margin___post_financeability___real">#REF!</definedName>
    <definedName name="Unmeasured_dual_service_customer_service_revenue_inc_DPC_margin___real">#REF!</definedName>
    <definedName name="Unmeasured_residential_retail_service_revenue___real">#REF!</definedName>
    <definedName name="Unmeasured_residential_retail_service_revenue_for_debtor_days___nominal">#REF!</definedName>
    <definedName name="Unmeasured_residential_retail_service_revenue_inc_DPC_margin___nominal">#REF!</definedName>
    <definedName name="Unmeasured_residential_retail_service_revenue_inc_DPC_margin___real">#REF!</definedName>
    <definedName name="Unmeasured_residential_retail_service_revenue_weighting">#REF!</definedName>
    <definedName name="Unmeasured_sewerage_customer_service_revenue_inc_DPC_margin___post_financeability___real">#REF!</definedName>
    <definedName name="Unmeasured_sewerage_customer_service_revenue_inc_DPC_margin___real">#REF!</definedName>
    <definedName name="Unmeasured_water_customer_service_revenue_inc_DPC_margin___post_financeability___real">#REF!</definedName>
    <definedName name="Unmeasured_water_customer_service_revenue_inc_DPC_margin___real">#REF!</definedName>
    <definedName name="Useful_life_of_wholesale_fixed_assets_roundup___control.ADDN1">#REF!</definedName>
    <definedName name="Useful_life_of_wholesale_fixed_assets_roundup___control.ADDN2">#REF!</definedName>
    <definedName name="Useful_life_of_wholesale_fixed_assets_roundup___control.BR">#REF!</definedName>
    <definedName name="Useful_life_of_wholesale_fixed_assets_roundup___control.WN">#REF!</definedName>
    <definedName name="Useful_life_of_wholesale_fixed_assets_roundup___control.WR">#REF!</definedName>
    <definedName name="Useful_life_of_wholesale_fixed_assets_roundup___control.WWN">#REF!</definedName>
    <definedName name="UserName">#REF!</definedName>
    <definedName name="UserRole">#REF!</definedName>
    <definedName name="UUWapr">#REF!</definedName>
    <definedName name="Value_of_scrip_shares_issued___control___nominal.ADDN1">#REF!</definedName>
    <definedName name="Value_of_scrip_shares_issued___control___nominal.ADDN2">#REF!</definedName>
    <definedName name="Value_of_scrip_shares_issued___control___nominal.BR">#REF!</definedName>
    <definedName name="Value_of_scrip_shares_issued___control___nominal.WN">#REF!</definedName>
    <definedName name="Value_of_scrip_shares_issued___control___nominal.WR">#REF!</definedName>
    <definedName name="Value_of_scrip_shares_issued___control___nominal.WWN">#REF!</definedName>
    <definedName name="Var_AP_List">OFFSET(#REF!,0,0,5-COUNTBLANK(#REF!),1)</definedName>
    <definedName name="Var_AP_List2">OFFSET(#REF!,#REF!,0,#REF!)</definedName>
    <definedName name="Very_Large_Bulk_Tonne_km">#REF!</definedName>
    <definedName name="Very_Large_Bulk_Tonne_km_CO2">#REF!</definedName>
    <definedName name="Very_Large_Tanker_Tonne_km">#REF!</definedName>
    <definedName name="Very_Large_Tanker_Tonne_km_CO2">#REF!</definedName>
    <definedName name="Vol_Biogas_Kg_Sludge">#REF!</definedName>
    <definedName name="Volume_Drinking">#REF!</definedName>
    <definedName name="Volume_Wastewater">#REF!</definedName>
    <definedName name="Vow">#REF!</definedName>
    <definedName name="VS_Converted_CO2_AD">#REF!</definedName>
    <definedName name="VS_Sludge_Raw">#REF!</definedName>
    <definedName name="W">#REF!</definedName>
    <definedName name="W_GLAM" localSheetId="4">#REF!</definedName>
    <definedName name="W_GLAM">#REF!</definedName>
    <definedName name="W_MIDS" localSheetId="4">#REF!</definedName>
    <definedName name="W_MIDS">#REF!</definedName>
    <definedName name="W_SUSSEX" localSheetId="4">#REF!</definedName>
    <definedName name="W_SUSSEX">#REF!</definedName>
    <definedName name="W_YORKS">#REF!</definedName>
    <definedName name="WACC_nominal.ADDN1">#REF!</definedName>
    <definedName name="WACC_nominal.ADDN2">#REF!</definedName>
    <definedName name="WACC_nominal.BR">#REF!</definedName>
    <definedName name="WACC_nominal.WN">#REF!</definedName>
    <definedName name="WACC_nominal.WR">#REF!</definedName>
    <definedName name="WACC_nominal.WWN">#REF!</definedName>
    <definedName name="WACC_real.ADDN1">#REF!</definedName>
    <definedName name="WACC_real.ADDN2">#REF!</definedName>
    <definedName name="WACC_real.BR">#REF!</definedName>
    <definedName name="WACC_real.WN">#REF!</definedName>
    <definedName name="WACC_real.WR">#REF!</definedName>
    <definedName name="WACC_real.WWN">#REF!</definedName>
    <definedName name="WAN">#REF!</definedName>
    <definedName name="WARWICKS">#REF!</definedName>
    <definedName name="WaSC">#REF!</definedName>
    <definedName name="WaSC_average_bill___5yr_average___nominal">#REF!</definedName>
    <definedName name="WaSC_average_bill___5yr_average___real">#REF!</definedName>
    <definedName name="WaSC_average_bill___nominal">#REF!</definedName>
    <definedName name="WaSC_average_bill___real">#REF!</definedName>
    <definedName name="WaSC_average_bill_growth___nominal">#REF!</definedName>
    <definedName name="WaSC_average_bill_growth___real">#REF!</definedName>
    <definedName name="WaSCstransition">#REF!</definedName>
    <definedName name="Wastewater___Allowed_Revenues___real">#REF!</definedName>
    <definedName name="Wastewater_network___Allowed_Revenues___real">#REF!</definedName>
    <definedName name="Wastewater_network___K___periodic">#REF!</definedName>
    <definedName name="Wastewater_network_allowed_revenue_build_up___check">#REF!</definedName>
    <definedName name="Wastewater_network_allowed_revenue_build_up___check_overall">#REF!</definedName>
    <definedName name="Water___Allowed_Revenues___real">#REF!</definedName>
    <definedName name="Water_network___Allowed_Revenues___real">#REF!</definedName>
    <definedName name="Water_network___K___periodic">#REF!</definedName>
    <definedName name="Water_network_allowed_revenue_build_up___check">#REF!</definedName>
    <definedName name="Water_network_allowed_revenue_build_up___check_overall">#REF!</definedName>
    <definedName name="Water_resources___Allowed_Revenues___real">#REF!</definedName>
    <definedName name="Water_resources___K___periodic">#REF!</definedName>
    <definedName name="Water_resources_allowed_revenue_build_up___check">#REF!</definedName>
    <definedName name="Water_resources_allowed_revenue_build_up___check_overall">#REF!</definedName>
    <definedName name="WaterGC">#REF!</definedName>
    <definedName name="watIRE">#REF!</definedName>
    <definedName name="WatMNIgc">#REF!</definedName>
    <definedName name="WBaseG_Act">#REF!</definedName>
    <definedName name="WBaseG_BP">#REF!</definedName>
    <definedName name="WBaseG_FD">#REF!</definedName>
    <definedName name="WBaseN_Act">#REF!</definedName>
    <definedName name="WBaseN_FD">#REF!</definedName>
    <definedName name="wdfw" localSheetId="4">#REF!</definedName>
    <definedName name="wdfw">#REF!</definedName>
    <definedName name="wedfw" localSheetId="4">#REF!</definedName>
    <definedName name="wedfw">#REF!</definedName>
    <definedName name="wefw" localSheetId="4">#REF!</definedName>
    <definedName name="wefw">#REF!</definedName>
    <definedName name="wefwe">#REF!</definedName>
    <definedName name="wefwerf">#REF!</definedName>
    <definedName name="Weighted_average_Base_RoRE_Appointee___nominal">#REF!</definedName>
    <definedName name="Weighted_PAYG_rate.ADDN1">#REF!</definedName>
    <definedName name="Weighted_PAYG_rate.ADDN2">#REF!</definedName>
    <definedName name="Weighted_PAYG_rate.BR">#REF!</definedName>
    <definedName name="Weighted_PAYG_rate.WN">#REF!</definedName>
    <definedName name="Weighted_PAYG_rate.WR">#REF!</definedName>
    <definedName name="Weighted_PAYG_rate.WWN">#REF!</definedName>
    <definedName name="Weighted_PAYG_rate___Wholesale">#REF!</definedName>
    <definedName name="Weighted_RCV_run_off_rate___nominal.ADDN1">#REF!</definedName>
    <definedName name="Weighted_RCV_run_off_rate___nominal.ADDN2">#REF!</definedName>
    <definedName name="Weighted_RCV_run_off_rate___nominal.BR">#REF!</definedName>
    <definedName name="Weighted_RCV_run_off_rate___nominal.WN">#REF!</definedName>
    <definedName name="Weighted_RCV_run_off_rate___nominal.WR">#REF!</definedName>
    <definedName name="Weighted_RCV_run_off_rate___nominal.WWN">#REF!</definedName>
    <definedName name="Weighted_RCV_run_off_rate___Wholesale___nominal">#REF!</definedName>
    <definedName name="Weighted_Total_retail_Business_margin">#REF!</definedName>
    <definedName name="WEnhG_BP">#REF!</definedName>
    <definedName name="WEnhG_FD">#REF!</definedName>
    <definedName name="WEnhN_Act">#REF!</definedName>
    <definedName name="WEnhN_FD">#REF!</definedName>
    <definedName name="wert" localSheetId="4" hidden="1">{"GROSS",#N/A,FALSE,"401C11"}</definedName>
    <definedName name="wert" hidden="1">{"GROSS",#N/A,FALSE,"401C11"}</definedName>
    <definedName name="WGross_Act">#REF!</definedName>
    <definedName name="Wholesale_additional_control_1_allowed_revenue__excluding_capital_connection_charges___other_income_and_operating_income__per_residential_customer___real">#REF!</definedName>
    <definedName name="Wholesale_additional_control_2_allowed_revenue__excluding_capital_connection_charges___other_income_and_operating_income__per_residential_customer___real">#REF!</definedName>
    <definedName name="Wholesale_allowed_revenue_per_customer___Growth___control.ADDN1">#REF!</definedName>
    <definedName name="Wholesale_allowed_revenue_per_customer___Growth___control.ADDN2">#REF!</definedName>
    <definedName name="Wholesale_allowed_revenue_per_customer___Growth___control.BR">#REF!</definedName>
    <definedName name="Wholesale_allowed_revenue_per_customer___Growth___control.WN">#REF!</definedName>
    <definedName name="Wholesale_allowed_revenue_per_customer___Growth___control.WR">#REF!</definedName>
    <definedName name="Wholesale_allowed_revenue_per_customer___Growth___control.WWN">#REF!</definedName>
    <definedName name="Wholesale_allowed_revenue_per_customer___real___Growth___ADDN1___real">#REF!</definedName>
    <definedName name="Wholesale_allowed_revenue_per_customer___real___Growth___ADDN2___real">#REF!</definedName>
    <definedName name="Wholesale_allowed_revenue_per_customer___real___Growth___BR___real">#REF!</definedName>
    <definedName name="Wholesale_allowed_revenue_per_customer___real___Growth___WN">#REF!</definedName>
    <definedName name="Wholesale_allowed_revenue_per_customer___real___Growth___WR">#REF!</definedName>
    <definedName name="Wholesale_allowed_revenue_per_customer___real___Growth___WWN___real">#REF!</definedName>
    <definedName name="Wholesale_and_retail_line_item_split___Capex_creditor___business_retail___nominal___POS">#REF!</definedName>
    <definedName name="Wholesale_and_retail_line_item_split___capex_creditors___residential_retail___nominal_POS">#REF!</definedName>
    <definedName name="Wholesale_bio_resources_allowed_revenue__excluding_capital_connection_charges___other_income_and_operating_income__per_residential_customer___real">#REF!</definedName>
    <definedName name="Wholesale_charge___Residential___nominal">#REF!</definedName>
    <definedName name="Wholesale_control___residential_apportionment_CALC.ADDN1">#REF!</definedName>
    <definedName name="Wholesale_control___residential_apportionment_CALC.ADDN2">#REF!</definedName>
    <definedName name="Wholesale_control___residential_apportionment_CALC.BR">#REF!</definedName>
    <definedName name="Wholesale_control___residential_apportionment_CALC.WN">#REF!</definedName>
    <definedName name="Wholesale_control___residential_apportionment_CALC.WR">#REF!</definedName>
    <definedName name="Wholesale_control___residential_apportionment_CALC.WWN">#REF!</definedName>
    <definedName name="Wholesale_control__growth_calculated_over_5_years_period____K.ADDN1">#REF!</definedName>
    <definedName name="Wholesale_control__growth_calculated_over_5_years_period____K.ADDN2">#REF!</definedName>
    <definedName name="Wholesale_control__growth_calculated_over_5_years_period____K.BR">#REF!</definedName>
    <definedName name="Wholesale_control__growth_calculated_over_5_years_period____K.WN">#REF!</definedName>
    <definedName name="Wholesale_control__growth_calculated_over_5_years_period____K.WR">#REF!</definedName>
    <definedName name="Wholesale_control__growth_calculated_over_5_years_period____K.WWN">#REF!</definedName>
    <definedName name="Wholesale_control__growth_calculated_over_5_years_period____K___simple_average.ADDN1">#REF!</definedName>
    <definedName name="Wholesale_control__growth_calculated_over_5_years_period____K___simple_average.ADDN2">#REF!</definedName>
    <definedName name="Wholesale_control__growth_calculated_over_5_years_period____K___simple_average.BR">#REF!</definedName>
    <definedName name="Wholesale_control__growth_calculated_over_5_years_period____K___simple_average.WN">#REF!</definedName>
    <definedName name="Wholesale_control__growth_calculated_over_5_years_period____K___simple_average.WR">#REF!</definedName>
    <definedName name="Wholesale_control__growth_calculated_over_5_years_period____K___simple_average.WWN">#REF!</definedName>
    <definedName name="Wholesale_control_allowed_revenue__exc_capital_connection_charges__other_income_and_operating_income__per_residential_customer____real.ADDN1">#REF!</definedName>
    <definedName name="Wholesale_control_allowed_revenue__exc_capital_connection_charges__other_income_and_operating_income__per_residential_customer____real.ADDN2">#REF!</definedName>
    <definedName name="Wholesale_control_allowed_revenue__exc_capital_connection_charges__other_income_and_operating_income__per_residential_customer____real.BR">#REF!</definedName>
    <definedName name="Wholesale_control_allowed_revenue__exc_capital_connection_charges__other_income_and_operating_income__per_residential_customer____real.WN">#REF!</definedName>
    <definedName name="Wholesale_control_allowed_revenue__exc_capital_connection_charges__other_income_and_operating_income__per_residential_customer____real.WR">#REF!</definedName>
    <definedName name="Wholesale_control_allowed_revenue__exc_capital_connection_charges__other_income_and_operating_income__per_residential_customer____real.WWN">#REF!</definedName>
    <definedName name="Wholesale_control_allowed_revenue__exc_capital_connection_charges__other_income_and_operating_income__per_residential_customer____real___BR">#REF!</definedName>
    <definedName name="Wholesale_control_allowed_revenue__exc_capital_connection_charges__other_income_and_operating_income__per_residential_customer____real___WWN">#REF!</definedName>
    <definedName name="Wholesale_control_balance_sheet_balances.ADDN1">#REF!</definedName>
    <definedName name="Wholesale_control_balance_sheet_balances.ADDN2">#REF!</definedName>
    <definedName name="Wholesale_control_balance_sheet_balances.BR">#REF!</definedName>
    <definedName name="Wholesale_control_balance_sheet_balances.WN">#REF!</definedName>
    <definedName name="Wholesale_control_balance_sheet_balances.WR">#REF!</definedName>
    <definedName name="Wholesale_control_balance_sheet_balances.WWN">#REF!</definedName>
    <definedName name="Wholesale_control_balance_sheet_balances_overall.ADDN1">#REF!</definedName>
    <definedName name="Wholesale_control_balance_sheet_balances_overall.ADDN2">#REF!</definedName>
    <definedName name="Wholesale_control_balance_sheet_balances_overall.BR">#REF!</definedName>
    <definedName name="Wholesale_control_balance_sheet_balances_overall.WN">#REF!</definedName>
    <definedName name="Wholesale_control_balance_sheet_balances_overall.WR">#REF!</definedName>
    <definedName name="Wholesale_control_balance_sheet_balances_overall.WWN">#REF!</definedName>
    <definedName name="Wholesale_control_balance_sheets_balance">#REF!</definedName>
    <definedName name="Wholesale_control_balance_sheets_balance_overall">#REF!</definedName>
    <definedName name="Wholesale_creditor_balance___Business___nominal">#REF!</definedName>
    <definedName name="Wholesale_creditor_balance___Business___nominal.BEG">#REF!</definedName>
    <definedName name="Wholesale_creditor_balance___Residential___nominal">#REF!</definedName>
    <definedName name="Wholesale_creditor_balance___Residential___nominal.BEG">#REF!</definedName>
    <definedName name="Wholesale_DB_pension_cash_excess_over_charge___nominal.ADDN1">#REF!</definedName>
    <definedName name="Wholesale_DB_pension_cash_excess_over_charge___nominal.ADDN2">#REF!</definedName>
    <definedName name="Wholesale_DB_pension_cash_excess_over_charge___nominal.BR">#REF!</definedName>
    <definedName name="Wholesale_DB_pension_cash_excess_over_charge___nominal.WN">#REF!</definedName>
    <definedName name="Wholesale_DB_pension_cash_excess_over_charge___nominal.WR">#REF!</definedName>
    <definedName name="Wholesale_DB_pension_cash_excess_over_charge___nominal.WWN">#REF!</definedName>
    <definedName name="Wholesale_fixed_assets___half___control___nominal.ADDN1">#REF!</definedName>
    <definedName name="Wholesale_fixed_assets___half___control___nominal.ADDN2">#REF!</definedName>
    <definedName name="Wholesale_fixed_assets___half___control___nominal.BR">#REF!</definedName>
    <definedName name="Wholesale_fixed_assets___half___control___nominal.WN">#REF!</definedName>
    <definedName name="Wholesale_fixed_assets___half___control___nominal.WR">#REF!</definedName>
    <definedName name="Wholesale_fixed_assets___half___control___nominal.WWN">#REF!</definedName>
    <definedName name="Wholesale_fixed_assets_acc._dep._initial_balance___control___nominal.ADDN1">#REF!</definedName>
    <definedName name="Wholesale_fixed_assets_acc._dep._initial_balance___control___nominal.ADDN2">#REF!</definedName>
    <definedName name="Wholesale_fixed_assets_acc._dep._initial_balance___control___nominal.BR">#REF!</definedName>
    <definedName name="Wholesale_fixed_assets_acc._dep._initial_balance___control___nominal.WN">#REF!</definedName>
    <definedName name="Wholesale_fixed_assets_acc._dep._initial_balance___control___nominal.WR">#REF!</definedName>
    <definedName name="Wholesale_fixed_assets_acc._dep._initial_balance___control___nominal.WWN">#REF!</definedName>
    <definedName name="Wholesale_fixed_assets_balance___control___nominal.ADDN1">#REF!</definedName>
    <definedName name="Wholesale_fixed_assets_balance___control___nominal.ADDN1.BEG">#REF!</definedName>
    <definedName name="Wholesale_fixed_assets_balance___control___nominal.ADDN2">#REF!</definedName>
    <definedName name="Wholesale_fixed_assets_balance___control___nominal.ADDN2.BEG">#REF!</definedName>
    <definedName name="Wholesale_fixed_assets_balance___control___nominal.BR">#REF!</definedName>
    <definedName name="Wholesale_fixed_assets_balance___control___nominal.BR.BEG">#REF!</definedName>
    <definedName name="Wholesale_fixed_assets_balance___control___nominal.WN">#REF!</definedName>
    <definedName name="Wholesale_fixed_assets_balance___control___nominal.WN.BEG">#REF!</definedName>
    <definedName name="Wholesale_fixed_assets_balance___control___nominal.WR">#REF!</definedName>
    <definedName name="Wholesale_fixed_assets_balance___control___nominal.WR.BEG">#REF!</definedName>
    <definedName name="Wholesale_fixed_assets_balance___control___nominal.WWN">#REF!</definedName>
    <definedName name="Wholesale_fixed_assets_balance___control___nominal.WWN.BEG">#REF!</definedName>
    <definedName name="Wholesale_fixed_assets_depreciation___nominal.ADDN1">#REF!</definedName>
    <definedName name="Wholesale_fixed_assets_depreciation___nominal.ADDN1.NEG">#REF!</definedName>
    <definedName name="Wholesale_fixed_assets_depreciation___nominal.ADDN2">#REF!</definedName>
    <definedName name="Wholesale_fixed_assets_depreciation___nominal.ADDN2.NEG">#REF!</definedName>
    <definedName name="Wholesale_fixed_assets_depreciation___nominal.BR">#REF!</definedName>
    <definedName name="Wholesale_fixed_assets_depreciation___nominal.BR.NEG">#REF!</definedName>
    <definedName name="Wholesale_fixed_assets_depreciation___nominal.WN">#REF!</definedName>
    <definedName name="Wholesale_fixed_assets_depreciation___nominal.WN.NEG">#REF!</definedName>
    <definedName name="Wholesale_fixed_assets_depreciation___nominal.WR">#REF!</definedName>
    <definedName name="Wholesale_fixed_assets_depreciation___nominal.WR.NEG">#REF!</definedName>
    <definedName name="Wholesale_fixed_assets_depreciation___nominal.WWN">#REF!</definedName>
    <definedName name="Wholesale_fixed_assets_depreciation___nominal.WWN.NEG">#REF!</definedName>
    <definedName name="Wholesale_fixed_assets_depreciation___wholesale___nominal">#REF!</definedName>
    <definedName name="Wholesale_fixed_assets_depreciation___wholesale___nominal.NEG">#REF!</definedName>
    <definedName name="Wholesale_fixed_assets_depreciation_rate___control.ADDN1">#REF!</definedName>
    <definedName name="Wholesale_fixed_assets_depreciation_rate___control.ADDN2">#REF!</definedName>
    <definedName name="Wholesale_fixed_assets_depreciation_rate___control.BR">#REF!</definedName>
    <definedName name="Wholesale_fixed_assets_depreciation_rate___control.WN">#REF!</definedName>
    <definedName name="Wholesale_fixed_assets_depreciation_rate___control.WR">#REF!</definedName>
    <definedName name="Wholesale_fixed_assets_depreciation_rate___control.WWN">#REF!</definedName>
    <definedName name="Wholesale_fixed_assets_initial_balance___control___nominal.ADDN1">#REF!</definedName>
    <definedName name="Wholesale_fixed_assets_initial_balance___control___nominal.ADDN2">#REF!</definedName>
    <definedName name="Wholesale_fixed_assets_initial_balance___control___nominal.BR">#REF!</definedName>
    <definedName name="Wholesale_fixed_assets_initial_balance___control___nominal.WN">#REF!</definedName>
    <definedName name="Wholesale_fixed_assets_initial_balance___control___nominal.WR">#REF!</definedName>
    <definedName name="Wholesale_fixed_assets_initial_balance___control___nominal.WWN">#REF!</definedName>
    <definedName name="Wholesale_measured_charge___Retail_residential___nominal">#REF!</definedName>
    <definedName name="Wholesale_measured_charge_proportion_____100__alert">#REF!</definedName>
    <definedName name="Wholesale_measured_charge_proportion_____100__alert_overall">#REF!</definedName>
    <definedName name="Wholesale_measured_residential_revenue_weighting">#REF!</definedName>
    <definedName name="Wholesale_negative_tax_calculated___nominal">#REF!</definedName>
    <definedName name="Wholesale_negative_tax_calculated___post_financeability___nominal">#REF!</definedName>
    <definedName name="Wholesale_positive_tax_calculated___nominal">#REF!</definedName>
    <definedName name="Wholesale_positive_tax_calculated___post_financeability___nominal">#REF!</definedName>
    <definedName name="Wholesale_post_financeability_adjustments___real.ADDN1">#REF!</definedName>
    <definedName name="Wholesale_post_financeability_adjustments___real.ADDN2">#REF!</definedName>
    <definedName name="Wholesale_post_financeability_adjustments___real.BR">#REF!</definedName>
    <definedName name="Wholesale_post_financeability_adjustments___real.WN">#REF!</definedName>
    <definedName name="Wholesale_post_financeability_adjustments___real.WR">#REF!</definedName>
    <definedName name="Wholesale_post_financeability_adjustments___real.WWN">#REF!</definedName>
    <definedName name="Wholesale_post_financeability_revenue_impact___nominal">#REF!</definedName>
    <definedName name="Wholesale_revenue_impact_of_post_financeability__by_tariff_band___Business___nominal.1">#REF!</definedName>
    <definedName name="Wholesale_revenue_impact_of_post_financeability__by_tariff_band___Business___nominal.2">#REF!</definedName>
    <definedName name="Wholesale_revenue_impact_of_post_financeability__by_tariff_band___Business___nominal.3">#REF!</definedName>
    <definedName name="Wholesale_revenue_impact_of_post_financeability_margin___by_tariff_band___Business___nominal.1">#REF!</definedName>
    <definedName name="Wholesale_revenue_impact_of_post_financeability_margin___by_tariff_band___Business___nominal.2">#REF!</definedName>
    <definedName name="Wholesale_revenue_impact_of_post_financeability_margin___by_tariff_band___Business___nominal.3">#REF!</definedName>
    <definedName name="Wholesale_revenue_impact_of_post_financeability_margin___by_tariff_band___Business___real.1">#REF!</definedName>
    <definedName name="Wholesale_revenue_impact_of_post_financeability_margin___by_tariff_band___Business___real.2">#REF!</definedName>
    <definedName name="Wholesale_revenue_impact_of_post_financeability_margin___by_tariff_band___Business___real.3">#REF!</definedName>
    <definedName name="Wholesale_tax_due___nominal">#REF!</definedName>
    <definedName name="Wholesale_tax_due___post_financeability___nominal">#REF!</definedName>
    <definedName name="Wholesale_tax_loss_balance___nominal">#REF!</definedName>
    <definedName name="Wholesale_tax_loss_balance___nominal.BEG">#REF!</definedName>
    <definedName name="Wholesale_tax_loss_balance___post_financeability___nominal">#REF!</definedName>
    <definedName name="Wholesale_tax_loss_balance___post_financeability___nominal.BEG">#REF!</definedName>
    <definedName name="Wholesale_total_base_RORE___nominal">#REF!</definedName>
    <definedName name="Wholesale_total_revenue_apportioned___residential___nominal">#REF!</definedName>
    <definedName name="Wholesale_unmeasured_charge___Retail_residential___nominal">#REF!</definedName>
    <definedName name="Wholesale_unmeasured_charge_proportion_____100__alert">#REF!</definedName>
    <definedName name="Wholesale_unmeasured_charge_proportion_____100__alert_overall">#REF!</definedName>
    <definedName name="Wholesale_unmeasured_residential_revenue_weighting">#REF!</definedName>
    <definedName name="Wholesale_wastewater_network_allowed_revenue__excluding_capital_connection_charges__other_income_and_operating_income__per_residential_customer___real">#REF!</definedName>
    <definedName name="Wholesale_water_network_allowed_revenue__excluding_capital_connection_charges__other_income_and_operating_income__per_residential_customer___real">#REF!</definedName>
    <definedName name="Wholesale_water_resources_allowed_revenue__excluding_capital_connection_charges__other_income_and_operating_income__per_residential_customer___real">#REF!</definedName>
    <definedName name="WILTS" localSheetId="4">#REF!</definedName>
    <definedName name="WILTS">#REF!</definedName>
    <definedName name="WIREN_Act">#REF!</definedName>
    <definedName name="WIT">#REF!</definedName>
    <definedName name="WMNIN_Act">#REF!</definedName>
    <definedName name="WNet_Act">#REF!</definedName>
    <definedName name="WNet_BP">#REF!</definedName>
    <definedName name="WNet_FD">#REF!</definedName>
    <definedName name="WoC_average_bill___5yr_average___nominal">#REF!</definedName>
    <definedName name="WoC_average_bill___5yr_average___real">#REF!</definedName>
    <definedName name="WoC_average_bill___nominal">#REF!</definedName>
    <definedName name="WoC_average_bill___real">#REF!</definedName>
    <definedName name="WoC_average_bill_growth___nominal">#REF!</definedName>
    <definedName name="WoC_average_bill_growth___real">#REF!</definedName>
    <definedName name="WoCstransition" localSheetId="4">#REF!</definedName>
    <definedName name="WoCstransition">#REF!</definedName>
    <definedName name="wombat" localSheetId="4" hidden="1">#REF!</definedName>
    <definedName name="wombat" hidden="1">#REF!</definedName>
    <definedName name="Working_capital_balances___control___nominal.ADDN1">#REF!</definedName>
    <definedName name="Working_capital_balances___control___nominal.ADDN2">#REF!</definedName>
    <definedName name="Working_capital_balances___control___nominal.BR">#REF!</definedName>
    <definedName name="Working_capital_balances___control___nominal.WN">#REF!</definedName>
    <definedName name="Working_capital_balances___control___nominal.WR">#REF!</definedName>
    <definedName name="Working_capital_balances___control___nominal.WWN">#REF!</definedName>
    <definedName name="Working_capital_by_tariff_band_check">#REF!</definedName>
    <definedName name="Working_capital_by_tariff_band_check_calc">#REF!</definedName>
    <definedName name="Working_capital_by_tariff_band_check_overall">#REF!</definedName>
    <definedName name="wotsthis" localSheetId="4" hidden="1">{"P&amp;L phased",#N/A,FALSE,"P and L";"Interest phased",#N/A,FALSE,"Interest";"Cshf phased",#N/A,FALSE,"Cashflow";"BSheet phased",#N/A,FALSE,"B Sheet";"Capex phased",#N/A,FALSE,"Capex"}</definedName>
    <definedName name="wotsthis" hidden="1">{"P&amp;L phased",#N/A,FALSE,"P and L";"Interest phased",#N/A,FALSE,"Interest";"Cshf phased",#N/A,FALSE,"Cashflow";"BSheet phased",#N/A,FALSE,"B Sheet";"Capex phased",#N/A,FALSE,"Capex"}</definedName>
    <definedName name="WPS_OUTPUT_FOR_JR03">#REF!</definedName>
    <definedName name="WRG">#REF!</definedName>
    <definedName name="wrn.CHARGE." localSheetId="4" hidden="1">{"CHARGE",#N/A,FALSE,"401C11"}</definedName>
    <definedName name="wrn.CHARGE." hidden="1">{"CHARGE",#N/A,FALSE,"401C11"}</definedName>
    <definedName name="wrn.GROSS." localSheetId="4" hidden="1">{"GROSS",#N/A,FALSE,"401C11"}</definedName>
    <definedName name="wrn.GROSS." hidden="1">{"GROSS",#N/A,FALSE,"401C11"}</definedName>
    <definedName name="wrn.NET." localSheetId="4" hidden="1">{"NET",#N/A,FALSE,"401C11"}</definedName>
    <definedName name="wrn.NET." hidden="1">{"NET",#N/A,FALSE,"401C11"}</definedName>
    <definedName name="wrn.papersdraft" localSheetId="4">{"bal",#N/A,FALSE,"working papers";"income",#N/A,FALSE,"working papers"}</definedName>
    <definedName name="wrn.papersdraft">{"bal",#N/A,FALSE,"working papers";"income",#N/A,FALSE,"working papers"}</definedName>
    <definedName name="wrn.Print._.5._.and._.12." localSheetId="4" hidden="1">{"EBIT 5",#N/A,FALSE,"EBIT";"NPAT 5",#N/A,FALSE,"EBIT";"EBITDA 5",#N/A,FALSE,"EBIT";"INTEREST 5",#N/A,FALSE,"EBIT";"TAX 5",#N/A,FALSE,"EBIT";"MI 5",#N/A,FALSE,"EBIT";"3G 5",#N/A,FALSE,"EBIT";"E-Com 5",#N/A,FALSE,"EBIT";"EBIT 12",#N/A,FALSE,"EBIT";"NPAT 12",#N/A,FALSE,"EBIT";"EBITDA 12",#N/A,FALSE,"EBIT";"INTEREST 12",#N/A,FALSE,"EBIT";"TAX 12",#N/A,FALSE,"EBIT";"MI 12",#N/A,FALSE,"EBIT"}</definedName>
    <definedName name="wrn.Print._.5._.and._.12." hidden="1">{"EBIT 5",#N/A,FALSE,"EBIT";"NPAT 5",#N/A,FALSE,"EBIT";"EBITDA 5",#N/A,FALSE,"EBIT";"INTEREST 5",#N/A,FALSE,"EBIT";"TAX 5",#N/A,FALSE,"EBIT";"MI 5",#N/A,FALSE,"EBIT";"3G 5",#N/A,FALSE,"EBIT";"E-Com 5",#N/A,FALSE,"EBIT";"EBIT 12",#N/A,FALSE,"EBIT";"NPAT 12",#N/A,FALSE,"EBIT";"EBITDA 12",#N/A,FALSE,"EBIT";"INTEREST 12",#N/A,FALSE,"EBIT";"TAX 12",#N/A,FALSE,"EBIT";"MI 12",#N/A,FALSE,"EBIT"}</definedName>
    <definedName name="wrn.Print._.Phased." localSheetId="4" hidden="1">{"P&amp;L phased",#N/A,FALSE,"P and L";"Interest phased",#N/A,FALSE,"Interest";"Cshf phased",#N/A,FALSE,"Cashflow";"BSheet phased",#N/A,FALSE,"B Sheet";"Capex phased",#N/A,FALSE,"Capex"}</definedName>
    <definedName name="wrn.Print._.Phased." hidden="1">{"P&amp;L phased",#N/A,FALSE,"P and L";"Interest phased",#N/A,FALSE,"Interest";"Cshf phased",#N/A,FALSE,"Cashflow";"BSheet phased",#N/A,FALSE,"B Sheet";"Capex phased",#N/A,FALSE,"Capex"}</definedName>
    <definedName name="wrn.wpapers." localSheetId="4">{"bal",#N/A,FALSE,"working papers";"income",#N/A,FALSE,"working papers"}</definedName>
    <definedName name="wrn.wpapers.">{"bal",#N/A,FALSE,"working papers";"income",#N/A,FALSE,"working papers"}</definedName>
    <definedName name="WRP">#REF!</definedName>
    <definedName name="WSHapr">#REF!</definedName>
    <definedName name="WSHBPinputs">#REF!</definedName>
    <definedName name="WSHBPtrans">#REF!</definedName>
    <definedName name="WSHtransition" localSheetId="4">#REF!</definedName>
    <definedName name="WSHtransition">#REF!</definedName>
    <definedName name="WSXapr">#REF!</definedName>
    <definedName name="WSXBPinputs">#REF!</definedName>
    <definedName name="WSXBPtrans">#REF!</definedName>
    <definedName name="WSXtransition" localSheetId="4">#REF!</definedName>
    <definedName name="WSXtransition">#REF!</definedName>
    <definedName name="Wtotalgrosscapx">#REF!</definedName>
    <definedName name="WTW_Sludge_Lagoon">#REF!</definedName>
    <definedName name="WTW_Sludge_Land">#REF!</definedName>
    <definedName name="WTW_Sludge_Landfill">#REF!</definedName>
    <definedName name="WTWSludge_Lagoon_EF_CH4">#REF!</definedName>
    <definedName name="WTWSludge_Lagoon_EF_N2O">#REF!</definedName>
    <definedName name="WTWSludge_Land_EF_CH4">#REF!</definedName>
    <definedName name="WTWSludge_Land_EF_N2O">#REF!</definedName>
    <definedName name="WTWSludge_Landfill_EF_CH4">#REF!</definedName>
    <definedName name="WX_A_H">#REF!</definedName>
    <definedName name="WX_A_L">#REF!</definedName>
    <definedName name="WX_A_M">#REF!</definedName>
    <definedName name="WX_AW_H">#REF!</definedName>
    <definedName name="WX_AW_L">#REF!</definedName>
    <definedName name="WX_AW_M">#REF!</definedName>
    <definedName name="WX_E">#REF!</definedName>
    <definedName name="WX_W">#REF!</definedName>
    <definedName name="xdcvdsf">#REF!</definedName>
    <definedName name="xxx" localSheetId="4" hidden="1">{"CHARGE",#N/A,FALSE,"401C11"}</definedName>
    <definedName name="xxx" hidden="1">{"CHARGE",#N/A,FALSE,"401C11"}</definedName>
    <definedName name="Y_A_H">#REF!</definedName>
    <definedName name="Y_A_L">#REF!</definedName>
    <definedName name="Y_A_M">#REF!</definedName>
    <definedName name="Y_A_N">#REF!</definedName>
    <definedName name="Y_AW_H">#REF!</definedName>
    <definedName name="Y_AW_L">#REF!</definedName>
    <definedName name="Y_AW_M">#REF!</definedName>
    <definedName name="Y_AW_N">#REF!</definedName>
    <definedName name="Y_E">#REF!</definedName>
    <definedName name="Year">#REF!</definedName>
    <definedName name="Year_average___nominal___RCV___Growth___BR">#REF!</definedName>
    <definedName name="Year_average_nominal_RCV___Growth___ADDN1">#REF!</definedName>
    <definedName name="Year_average_nominal_RCV___Growth___ADDN2">#REF!</definedName>
    <definedName name="Year_average_nominal_RCV___Growth___WWN">#REF!</definedName>
    <definedName name="Year_average_nominal_RCV_Growth___WN">#REF!</definedName>
    <definedName name="Year_average_nominal_RCV_growth___WR">#REF!</definedName>
    <definedName name="Year_average_RCV___Growth___Wholesale___nominal">#REF!</definedName>
    <definedName name="Year_average_RCV_Growth____control.ADDN1">#REF!</definedName>
    <definedName name="Year_average_RCV_Growth____control.ADDN2">#REF!</definedName>
    <definedName name="Year_average_RCV_Growth____control.BR">#REF!</definedName>
    <definedName name="Year_average_RCV_Growth____control.WN">#REF!</definedName>
    <definedName name="Year_average_RCV_Growth____control.WR">#REF!</definedName>
    <definedName name="Year_average_RCV_Growth____control.WWN">#REF!</definedName>
    <definedName name="YEAR_B4_LAST">#REF!</definedName>
    <definedName name="YEAR_B4B4_LAST">#REF!</definedName>
    <definedName name="YEAR_B5_LAST">#REF!</definedName>
    <definedName name="YearRange_InputData">#REF!</definedName>
    <definedName name="Years_from_valuation_date">#REF!</definedName>
    <definedName name="YearVal">#REF!</definedName>
    <definedName name="yhnry" localSheetId="4">#REF!</definedName>
    <definedName name="yhnry">#REF!</definedName>
    <definedName name="YKYapr">#REF!</definedName>
    <definedName name="YKYBPinputs">#REF!</definedName>
    <definedName name="YKYBPtrans">#REF!</definedName>
    <definedName name="YKYtransition" localSheetId="4">#REF!</definedName>
    <definedName name="YKYtransition">#REF!</definedName>
    <definedName name="yyy" localSheetId="4" hidden="1">{"GROSS",#N/A,FALSE,"401C11"}</definedName>
    <definedName name="yyy" hidden="1">{"GROSS",#N/A,FALSE,"401C11"}</definedName>
    <definedName name="zzCompany_Name">#REF!</definedName>
    <definedName name="zzics">#REF!</definedName>
    <definedName name="zzz" localSheetId="4" hidden="1">{"NET",#N/A,FALSE,"401C11"}</definedName>
    <definedName name="zzz" hidden="1">{"NET",#N/A,FALSE,"401C11"}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84" l="1"/>
  <c r="D9" i="51" l="1"/>
  <c r="D10" i="53"/>
  <c r="D9" i="35"/>
  <c r="D9" i="12"/>
  <c r="D10" i="35"/>
  <c r="D10" i="54"/>
  <c r="D10" i="52"/>
  <c r="D10" i="51"/>
  <c r="D10" i="50"/>
  <c r="D10" i="97"/>
  <c r="D10" i="49"/>
  <c r="D10" i="48"/>
  <c r="D10" i="12"/>
  <c r="D10" i="84"/>
  <c r="D10" i="83"/>
  <c r="D10" i="82"/>
  <c r="D10" i="81"/>
  <c r="D10" i="80"/>
  <c r="D10" i="79"/>
  <c r="D10" i="96"/>
  <c r="D10" i="78"/>
  <c r="D10" i="77"/>
  <c r="D10" i="76"/>
  <c r="D10" i="31"/>
  <c r="D10" i="30"/>
  <c r="D10" i="29"/>
  <c r="D10" i="28"/>
  <c r="D10" i="27"/>
  <c r="D10" i="26"/>
  <c r="D10" i="95"/>
  <c r="D10" i="25"/>
  <c r="D10" i="24"/>
  <c r="D10" i="23"/>
  <c r="C7" i="101" l="1"/>
  <c r="A1" i="101"/>
  <c r="K127" i="88"/>
  <c r="J127" i="88"/>
  <c r="I127" i="88"/>
  <c r="H127" i="88"/>
  <c r="G127" i="88"/>
  <c r="F127" i="88"/>
  <c r="K126" i="88"/>
  <c r="J126" i="88"/>
  <c r="I126" i="88"/>
  <c r="H126" i="88"/>
  <c r="G126" i="88"/>
  <c r="F126" i="88"/>
  <c r="K113" i="88"/>
  <c r="J113" i="88"/>
  <c r="I113" i="88"/>
  <c r="H113" i="88"/>
  <c r="G113" i="88"/>
  <c r="F113" i="88"/>
  <c r="K112" i="88"/>
  <c r="J112" i="88"/>
  <c r="I112" i="88"/>
  <c r="H112" i="88"/>
  <c r="G112" i="88"/>
  <c r="F112" i="88"/>
  <c r="K99" i="88"/>
  <c r="J99" i="88"/>
  <c r="I99" i="88"/>
  <c r="H99" i="88"/>
  <c r="G99" i="88"/>
  <c r="F99" i="88"/>
  <c r="K98" i="88"/>
  <c r="J98" i="88"/>
  <c r="I98" i="88"/>
  <c r="H98" i="88"/>
  <c r="G98" i="88"/>
  <c r="F98" i="88"/>
  <c r="K85" i="88"/>
  <c r="J85" i="88"/>
  <c r="I85" i="88"/>
  <c r="H85" i="88"/>
  <c r="G85" i="88"/>
  <c r="F85" i="88"/>
  <c r="K84" i="88"/>
  <c r="J84" i="88"/>
  <c r="I84" i="88"/>
  <c r="H84" i="88"/>
  <c r="G84" i="88"/>
  <c r="F84" i="88"/>
  <c r="K71" i="88"/>
  <c r="J71" i="88"/>
  <c r="I71" i="88"/>
  <c r="H71" i="88"/>
  <c r="G71" i="88"/>
  <c r="F71" i="88"/>
  <c r="K70" i="88"/>
  <c r="J70" i="88"/>
  <c r="I70" i="88"/>
  <c r="H70" i="88"/>
  <c r="G70" i="88"/>
  <c r="F70" i="88"/>
  <c r="K57" i="88"/>
  <c r="J57" i="88"/>
  <c r="I57" i="88"/>
  <c r="H57" i="88"/>
  <c r="G57" i="88"/>
  <c r="F57" i="88"/>
  <c r="K56" i="88"/>
  <c r="J56" i="88"/>
  <c r="I56" i="88"/>
  <c r="H56" i="88"/>
  <c r="G56" i="88"/>
  <c r="F56" i="88"/>
  <c r="K43" i="88"/>
  <c r="J43" i="88"/>
  <c r="I43" i="88"/>
  <c r="H43" i="88"/>
  <c r="G43" i="88"/>
  <c r="F43" i="88"/>
  <c r="K42" i="88"/>
  <c r="J42" i="88"/>
  <c r="I42" i="88"/>
  <c r="H42" i="88"/>
  <c r="G42" i="88"/>
  <c r="F42" i="88"/>
  <c r="K29" i="88"/>
  <c r="J29" i="88"/>
  <c r="I29" i="88"/>
  <c r="H29" i="88"/>
  <c r="G29" i="88"/>
  <c r="F29" i="88"/>
  <c r="K28" i="88"/>
  <c r="J28" i="88"/>
  <c r="I28" i="88"/>
  <c r="H28" i="88"/>
  <c r="G28" i="88"/>
  <c r="F28" i="88"/>
  <c r="I172" i="74" l="1"/>
  <c r="I158" i="74"/>
  <c r="I162" i="74"/>
  <c r="I163" i="74"/>
  <c r="I164" i="74"/>
  <c r="D170" i="74"/>
  <c r="E170" i="74"/>
  <c r="F170" i="74"/>
  <c r="G170" i="74"/>
  <c r="H170" i="74"/>
  <c r="I170" i="74"/>
  <c r="J170" i="74"/>
  <c r="K170" i="74"/>
  <c r="L170" i="74"/>
  <c r="M170" i="74"/>
  <c r="N170" i="74"/>
  <c r="O170" i="74"/>
  <c r="P170" i="74"/>
  <c r="Q170" i="74"/>
  <c r="R170" i="74"/>
  <c r="S170" i="74"/>
  <c r="T170" i="74"/>
  <c r="U170" i="74"/>
  <c r="V170" i="74"/>
  <c r="W170" i="74"/>
  <c r="L155" i="74"/>
  <c r="D155" i="74"/>
  <c r="I148" i="74"/>
  <c r="I134" i="74"/>
  <c r="I138" i="74"/>
  <c r="I139" i="74"/>
  <c r="I140" i="74"/>
  <c r="D146" i="74"/>
  <c r="E146" i="74"/>
  <c r="F146" i="74"/>
  <c r="G146" i="74"/>
  <c r="H146" i="74"/>
  <c r="I146" i="74"/>
  <c r="J146" i="74"/>
  <c r="K146" i="74"/>
  <c r="L146" i="74"/>
  <c r="M146" i="74"/>
  <c r="N146" i="74"/>
  <c r="O146" i="74"/>
  <c r="P146" i="74"/>
  <c r="Q146" i="74"/>
  <c r="R146" i="74"/>
  <c r="S146" i="74"/>
  <c r="T146" i="74"/>
  <c r="U146" i="74"/>
  <c r="V146" i="74"/>
  <c r="W146" i="74"/>
  <c r="I124" i="74"/>
  <c r="I110" i="74"/>
  <c r="I114" i="74"/>
  <c r="I115" i="74"/>
  <c r="I116" i="74"/>
  <c r="D122" i="74"/>
  <c r="E122" i="74"/>
  <c r="F122" i="74"/>
  <c r="G122" i="74"/>
  <c r="H122" i="74"/>
  <c r="I122" i="74"/>
  <c r="J122" i="74"/>
  <c r="K122" i="74"/>
  <c r="L122" i="74"/>
  <c r="M122" i="74"/>
  <c r="N122" i="74"/>
  <c r="O122" i="74"/>
  <c r="P122" i="74"/>
  <c r="Q122" i="74"/>
  <c r="R122" i="74"/>
  <c r="S122" i="74"/>
  <c r="T122" i="74"/>
  <c r="U122" i="74"/>
  <c r="V122" i="74"/>
  <c r="W122" i="74"/>
  <c r="I100" i="74"/>
  <c r="I86" i="74"/>
  <c r="I90" i="74"/>
  <c r="I91" i="74"/>
  <c r="I92" i="74"/>
  <c r="D98" i="74"/>
  <c r="E98" i="74"/>
  <c r="F98" i="74"/>
  <c r="G98" i="74"/>
  <c r="H98" i="74"/>
  <c r="I98" i="74"/>
  <c r="J98" i="74"/>
  <c r="K98" i="74"/>
  <c r="L98" i="74"/>
  <c r="M98" i="74"/>
  <c r="N98" i="74"/>
  <c r="O98" i="74"/>
  <c r="P98" i="74"/>
  <c r="Q98" i="74"/>
  <c r="R98" i="74"/>
  <c r="S98" i="74"/>
  <c r="T98" i="74"/>
  <c r="U98" i="74"/>
  <c r="V98" i="74"/>
  <c r="W98" i="74"/>
  <c r="I76" i="74"/>
  <c r="I62" i="74"/>
  <c r="I66" i="74"/>
  <c r="I67" i="74"/>
  <c r="I68" i="74"/>
  <c r="K35" i="74"/>
  <c r="L35" i="74"/>
  <c r="M35" i="74"/>
  <c r="N35" i="74"/>
  <c r="O35" i="74"/>
  <c r="P35" i="74"/>
  <c r="Q35" i="74"/>
  <c r="R35" i="74"/>
  <c r="S35" i="74"/>
  <c r="T35" i="74"/>
  <c r="U35" i="74"/>
  <c r="V35" i="74"/>
  <c r="W35" i="74"/>
  <c r="D180" i="74"/>
  <c r="E170" i="100"/>
  <c r="E171" i="100"/>
  <c r="D181" i="74" s="1"/>
  <c r="C7" i="91" s="1"/>
  <c r="E172" i="100"/>
  <c r="D182" i="74" s="1"/>
  <c r="C8" i="91" s="1"/>
  <c r="E169" i="100"/>
  <c r="D179" i="74" s="1"/>
  <c r="C5" i="91" s="1"/>
  <c r="AB146" i="100" a="1"/>
  <c r="AB146" i="100" s="1"/>
  <c r="W155" i="74" s="1"/>
  <c r="AA146" i="100" a="1"/>
  <c r="AA146" i="100" s="1"/>
  <c r="V155" i="74" s="1"/>
  <c r="Z146" i="100" a="1"/>
  <c r="Z146" i="100" s="1"/>
  <c r="U155" i="74" s="1"/>
  <c r="Y146" i="100" a="1"/>
  <c r="Y146" i="100" s="1"/>
  <c r="T155" i="74" s="1"/>
  <c r="X146" i="100" a="1"/>
  <c r="X146" i="100" s="1"/>
  <c r="S155" i="74" s="1"/>
  <c r="W146" i="100" a="1"/>
  <c r="W146" i="100" s="1"/>
  <c r="R155" i="74" s="1"/>
  <c r="V146" i="100" a="1"/>
  <c r="V146" i="100" s="1"/>
  <c r="Q155" i="74" s="1"/>
  <c r="U146" i="100" a="1"/>
  <c r="U146" i="100" s="1"/>
  <c r="P155" i="74" s="1"/>
  <c r="T146" i="100" a="1"/>
  <c r="T146" i="100" s="1"/>
  <c r="O155" i="74" s="1"/>
  <c r="S146" i="100" a="1"/>
  <c r="S146" i="100" s="1"/>
  <c r="N155" i="74" s="1"/>
  <c r="R146" i="100" a="1"/>
  <c r="R146" i="100" s="1"/>
  <c r="M155" i="74" s="1"/>
  <c r="Q146" i="100" a="1"/>
  <c r="Q146" i="100" s="1"/>
  <c r="P146" i="100" a="1"/>
  <c r="P146" i="100" s="1"/>
  <c r="K155" i="74" s="1"/>
  <c r="O146" i="100" a="1"/>
  <c r="O146" i="100" s="1"/>
  <c r="J155" i="74" s="1"/>
  <c r="N146" i="100" a="1"/>
  <c r="N146" i="100" s="1"/>
  <c r="I155" i="74" s="1"/>
  <c r="M146" i="100" a="1"/>
  <c r="M146" i="100" s="1"/>
  <c r="H155" i="74" s="1"/>
  <c r="L146" i="100" a="1"/>
  <c r="L146" i="100" s="1"/>
  <c r="G155" i="74" s="1"/>
  <c r="K146" i="100" a="1"/>
  <c r="K146" i="100" s="1"/>
  <c r="F155" i="74" s="1"/>
  <c r="J146" i="100" a="1"/>
  <c r="J146" i="100" s="1"/>
  <c r="E155" i="74" s="1"/>
  <c r="I146" i="100" a="1"/>
  <c r="I146" i="100" s="1"/>
  <c r="H146" i="100" a="1"/>
  <c r="H146" i="100" s="1"/>
  <c r="G146" i="100" a="1"/>
  <c r="G146" i="100" s="1"/>
  <c r="F146" i="100" a="1"/>
  <c r="F146" i="100" s="1"/>
  <c r="E146" i="100" a="1"/>
  <c r="E146" i="100" s="1"/>
  <c r="AB123" i="100" a="1"/>
  <c r="AB123" i="100" s="1"/>
  <c r="W131" i="74" s="1"/>
  <c r="AA123" i="100" a="1"/>
  <c r="AA123" i="100" s="1"/>
  <c r="V131" i="74" s="1"/>
  <c r="Z123" i="100" a="1"/>
  <c r="Z123" i="100" s="1"/>
  <c r="U131" i="74" s="1"/>
  <c r="Y123" i="100" a="1"/>
  <c r="Y123" i="100" s="1"/>
  <c r="T131" i="74" s="1"/>
  <c r="X123" i="100" a="1"/>
  <c r="X123" i="100" s="1"/>
  <c r="S131" i="74" s="1"/>
  <c r="W123" i="100" a="1"/>
  <c r="W123" i="100" s="1"/>
  <c r="R131" i="74" s="1"/>
  <c r="V123" i="100" a="1"/>
  <c r="V123" i="100" s="1"/>
  <c r="Q131" i="74" s="1"/>
  <c r="U123" i="100" a="1"/>
  <c r="U123" i="100" s="1"/>
  <c r="P131" i="74" s="1"/>
  <c r="T123" i="100" a="1"/>
  <c r="T123" i="100" s="1"/>
  <c r="O131" i="74" s="1"/>
  <c r="S123" i="100" a="1"/>
  <c r="S123" i="100" s="1"/>
  <c r="N131" i="74" s="1"/>
  <c r="R123" i="100" a="1"/>
  <c r="R123" i="100" s="1"/>
  <c r="M131" i="74" s="1"/>
  <c r="Q123" i="100" a="1"/>
  <c r="Q123" i="100" s="1"/>
  <c r="L131" i="74" s="1"/>
  <c r="P123" i="100" a="1"/>
  <c r="P123" i="100" s="1"/>
  <c r="K131" i="74" s="1"/>
  <c r="O123" i="100" a="1"/>
  <c r="O123" i="100" s="1"/>
  <c r="J131" i="74" s="1"/>
  <c r="N123" i="100" a="1"/>
  <c r="N123" i="100" s="1"/>
  <c r="I131" i="74" s="1"/>
  <c r="M123" i="100" a="1"/>
  <c r="M123" i="100" s="1"/>
  <c r="H131" i="74" s="1"/>
  <c r="L123" i="100" a="1"/>
  <c r="L123" i="100" s="1"/>
  <c r="G131" i="74" s="1"/>
  <c r="K123" i="100" a="1"/>
  <c r="K123" i="100" s="1"/>
  <c r="F131" i="74" s="1"/>
  <c r="J123" i="100" a="1"/>
  <c r="J123" i="100" s="1"/>
  <c r="E131" i="74" s="1"/>
  <c r="I123" i="100" a="1"/>
  <c r="I123" i="100" s="1"/>
  <c r="D131" i="74" s="1"/>
  <c r="H123" i="100" a="1"/>
  <c r="H123" i="100" s="1"/>
  <c r="G123" i="100" a="1"/>
  <c r="G123" i="100" s="1"/>
  <c r="F123" i="100" a="1"/>
  <c r="F123" i="100" s="1"/>
  <c r="E123" i="100" a="1"/>
  <c r="E123" i="100" s="1"/>
  <c r="AB100" i="100" a="1"/>
  <c r="AB100" i="100" s="1"/>
  <c r="W107" i="74" s="1"/>
  <c r="AA100" i="100" a="1"/>
  <c r="AA100" i="100" s="1"/>
  <c r="V107" i="74" s="1"/>
  <c r="Z100" i="100" a="1"/>
  <c r="Z100" i="100" s="1"/>
  <c r="U107" i="74" s="1"/>
  <c r="Y100" i="100" a="1"/>
  <c r="Y100" i="100" s="1"/>
  <c r="T107" i="74" s="1"/>
  <c r="X100" i="100" a="1"/>
  <c r="X100" i="100" s="1"/>
  <c r="S107" i="74" s="1"/>
  <c r="W100" i="100" a="1"/>
  <c r="W100" i="100" s="1"/>
  <c r="R107" i="74" s="1"/>
  <c r="V100" i="100" a="1"/>
  <c r="V100" i="100" s="1"/>
  <c r="Q107" i="74" s="1"/>
  <c r="U100" i="100" a="1"/>
  <c r="U100" i="100" s="1"/>
  <c r="P107" i="74" s="1"/>
  <c r="T100" i="100" a="1"/>
  <c r="T100" i="100" s="1"/>
  <c r="O107" i="74" s="1"/>
  <c r="S100" i="100" a="1"/>
  <c r="S100" i="100" s="1"/>
  <c r="N107" i="74" s="1"/>
  <c r="R100" i="100" a="1"/>
  <c r="R100" i="100" s="1"/>
  <c r="M107" i="74" s="1"/>
  <c r="Q100" i="100" a="1"/>
  <c r="Q100" i="100" s="1"/>
  <c r="L107" i="74" s="1"/>
  <c r="P100" i="100" a="1"/>
  <c r="P100" i="100" s="1"/>
  <c r="K107" i="74" s="1"/>
  <c r="O100" i="100" a="1"/>
  <c r="O100" i="100" s="1"/>
  <c r="J107" i="74" s="1"/>
  <c r="N100" i="100" a="1"/>
  <c r="N100" i="100" s="1"/>
  <c r="I107" i="74" s="1"/>
  <c r="M100" i="100" a="1"/>
  <c r="M100" i="100" s="1"/>
  <c r="H107" i="74" s="1"/>
  <c r="L100" i="100" a="1"/>
  <c r="L100" i="100" s="1"/>
  <c r="G107" i="74" s="1"/>
  <c r="K100" i="100" a="1"/>
  <c r="K100" i="100" s="1"/>
  <c r="F107" i="74" s="1"/>
  <c r="J100" i="100" a="1"/>
  <c r="J100" i="100" s="1"/>
  <c r="E107" i="74" s="1"/>
  <c r="I100" i="100" a="1"/>
  <c r="I100" i="100" s="1"/>
  <c r="D107" i="74" s="1"/>
  <c r="H100" i="100" a="1"/>
  <c r="H100" i="100" s="1"/>
  <c r="G100" i="100" a="1"/>
  <c r="G100" i="100" s="1"/>
  <c r="F100" i="100" a="1"/>
  <c r="F100" i="100" s="1"/>
  <c r="E100" i="100" a="1"/>
  <c r="E100" i="100" s="1"/>
  <c r="AB77" i="100" a="1"/>
  <c r="AB77" i="100" s="1"/>
  <c r="W83" i="74" s="1"/>
  <c r="AA77" i="100" a="1"/>
  <c r="AA77" i="100" s="1"/>
  <c r="V83" i="74" s="1"/>
  <c r="Z77" i="100" a="1"/>
  <c r="Z77" i="100" s="1"/>
  <c r="U83" i="74" s="1"/>
  <c r="Y77" i="100" a="1"/>
  <c r="Y77" i="100" s="1"/>
  <c r="T83" i="74" s="1"/>
  <c r="X77" i="100" a="1"/>
  <c r="X77" i="100" s="1"/>
  <c r="S83" i="74" s="1"/>
  <c r="W77" i="100" a="1"/>
  <c r="W77" i="100" s="1"/>
  <c r="R83" i="74" s="1"/>
  <c r="V77" i="100" a="1"/>
  <c r="V77" i="100" s="1"/>
  <c r="Q83" i="74" s="1"/>
  <c r="U77" i="100" a="1"/>
  <c r="U77" i="100" s="1"/>
  <c r="P83" i="74" s="1"/>
  <c r="T77" i="100" a="1"/>
  <c r="T77" i="100" s="1"/>
  <c r="O83" i="74" s="1"/>
  <c r="S77" i="100" a="1"/>
  <c r="S77" i="100" s="1"/>
  <c r="N83" i="74" s="1"/>
  <c r="R77" i="100" a="1"/>
  <c r="R77" i="100" s="1"/>
  <c r="M83" i="74" s="1"/>
  <c r="Q77" i="100" a="1"/>
  <c r="Q77" i="100" s="1"/>
  <c r="L83" i="74" s="1"/>
  <c r="P77" i="100" a="1"/>
  <c r="P77" i="100" s="1"/>
  <c r="K83" i="74" s="1"/>
  <c r="O77" i="100" a="1"/>
  <c r="O77" i="100" s="1"/>
  <c r="J83" i="74" s="1"/>
  <c r="N77" i="100" a="1"/>
  <c r="N77" i="100" s="1"/>
  <c r="I83" i="74" s="1"/>
  <c r="M77" i="100" a="1"/>
  <c r="M77" i="100" s="1"/>
  <c r="H83" i="74" s="1"/>
  <c r="L77" i="100" a="1"/>
  <c r="L77" i="100" s="1"/>
  <c r="G83" i="74" s="1"/>
  <c r="K77" i="100" a="1"/>
  <c r="K77" i="100" s="1"/>
  <c r="F83" i="74" s="1"/>
  <c r="J77" i="100" a="1"/>
  <c r="J77" i="100" s="1"/>
  <c r="E83" i="74" s="1"/>
  <c r="I77" i="100" a="1"/>
  <c r="I77" i="100" s="1"/>
  <c r="D83" i="74" s="1"/>
  <c r="H77" i="100" a="1"/>
  <c r="H77" i="100" s="1"/>
  <c r="G77" i="100" a="1"/>
  <c r="G77" i="100" s="1"/>
  <c r="F77" i="100" a="1"/>
  <c r="F77" i="100" s="1"/>
  <c r="E77" i="100" a="1"/>
  <c r="E77" i="100" s="1"/>
  <c r="AB53" i="100" a="1"/>
  <c r="AB53" i="100" s="1"/>
  <c r="W59" i="74" s="1"/>
  <c r="AA53" i="100" a="1"/>
  <c r="AA53" i="100" s="1"/>
  <c r="V59" i="74" s="1"/>
  <c r="Z53" i="100" a="1"/>
  <c r="Z53" i="100" s="1"/>
  <c r="U59" i="74" s="1"/>
  <c r="Y53" i="100" a="1"/>
  <c r="Y53" i="100" s="1"/>
  <c r="T59" i="74" s="1"/>
  <c r="X53" i="100" a="1"/>
  <c r="X53" i="100" s="1"/>
  <c r="S59" i="74" s="1"/>
  <c r="W53" i="100" a="1"/>
  <c r="W53" i="100" s="1"/>
  <c r="R59" i="74" s="1"/>
  <c r="V53" i="100" a="1"/>
  <c r="V53" i="100" s="1"/>
  <c r="Q59" i="74" s="1"/>
  <c r="U53" i="100" a="1"/>
  <c r="U53" i="100" s="1"/>
  <c r="P59" i="74" s="1"/>
  <c r="T53" i="100" a="1"/>
  <c r="T53" i="100" s="1"/>
  <c r="O59" i="74" s="1"/>
  <c r="S53" i="100" a="1"/>
  <c r="S53" i="100" s="1"/>
  <c r="N59" i="74" s="1"/>
  <c r="R53" i="100" a="1"/>
  <c r="R53" i="100" s="1"/>
  <c r="M59" i="74" s="1"/>
  <c r="Q53" i="100" a="1"/>
  <c r="Q53" i="100" s="1"/>
  <c r="L59" i="74" s="1"/>
  <c r="P53" i="100" a="1"/>
  <c r="P53" i="100" s="1"/>
  <c r="K59" i="74" s="1"/>
  <c r="O53" i="100" a="1"/>
  <c r="O53" i="100" s="1"/>
  <c r="J59" i="74" s="1"/>
  <c r="N53" i="100" a="1"/>
  <c r="N53" i="100" s="1"/>
  <c r="I59" i="74" s="1"/>
  <c r="M53" i="100" a="1"/>
  <c r="M53" i="100" s="1"/>
  <c r="H59" i="74" s="1"/>
  <c r="L53" i="100" a="1"/>
  <c r="L53" i="100" s="1"/>
  <c r="G59" i="74" s="1"/>
  <c r="K53" i="100" a="1"/>
  <c r="K53" i="100" s="1"/>
  <c r="F59" i="74" s="1"/>
  <c r="J53" i="100" a="1"/>
  <c r="J53" i="100" s="1"/>
  <c r="E59" i="74" s="1"/>
  <c r="I53" i="100" a="1"/>
  <c r="I53" i="100" s="1"/>
  <c r="D59" i="74" s="1"/>
  <c r="H53" i="100" a="1"/>
  <c r="H53" i="100" s="1"/>
  <c r="G53" i="100" a="1"/>
  <c r="G53" i="100" s="1"/>
  <c r="F53" i="100" a="1"/>
  <c r="F53" i="100" s="1"/>
  <c r="E53" i="100" a="1"/>
  <c r="E53" i="100" s="1"/>
  <c r="AB30" i="100" a="1"/>
  <c r="AB30" i="100" s="1"/>
  <c r="AA30" i="100" a="1"/>
  <c r="AA30" i="100" s="1"/>
  <c r="Z30" i="100" a="1"/>
  <c r="Z30" i="100" s="1"/>
  <c r="Y30" i="100" a="1"/>
  <c r="Y30" i="100" s="1"/>
  <c r="X30" i="100" a="1"/>
  <c r="X30" i="100" s="1"/>
  <c r="W30" i="100" a="1"/>
  <c r="W30" i="100" s="1"/>
  <c r="V30" i="100" a="1"/>
  <c r="V30" i="100" s="1"/>
  <c r="U30" i="100" a="1"/>
  <c r="U30" i="100" s="1"/>
  <c r="T30" i="100" a="1"/>
  <c r="T30" i="100" s="1"/>
  <c r="S30" i="100" a="1"/>
  <c r="S30" i="100" s="1"/>
  <c r="R30" i="100" a="1"/>
  <c r="R30" i="100" s="1"/>
  <c r="Q30" i="100" a="1"/>
  <c r="Q30" i="100" s="1"/>
  <c r="P30" i="100" a="1"/>
  <c r="P30" i="100" s="1"/>
  <c r="O30" i="100" a="1"/>
  <c r="O30" i="100" s="1"/>
  <c r="J35" i="74" s="1"/>
  <c r="N30" i="100" a="1"/>
  <c r="N30" i="100" s="1"/>
  <c r="I35" i="74" s="1"/>
  <c r="M30" i="100" a="1"/>
  <c r="M30" i="100" s="1"/>
  <c r="H35" i="74" s="1"/>
  <c r="L30" i="100" a="1"/>
  <c r="L30" i="100" s="1"/>
  <c r="G35" i="74" s="1"/>
  <c r="K30" i="100" a="1"/>
  <c r="K30" i="100" s="1"/>
  <c r="F35" i="74" s="1"/>
  <c r="J30" i="100" a="1"/>
  <c r="J30" i="100" s="1"/>
  <c r="E35" i="74" s="1"/>
  <c r="I30" i="100" a="1"/>
  <c r="I30" i="100" s="1"/>
  <c r="D35" i="74" s="1"/>
  <c r="H30" i="100" a="1"/>
  <c r="H30" i="100" s="1"/>
  <c r="G30" i="100" a="1"/>
  <c r="G30" i="100" s="1"/>
  <c r="F30" i="100" a="1"/>
  <c r="F30" i="100" s="1"/>
  <c r="E30" i="100" a="1"/>
  <c r="E30" i="100" s="1"/>
  <c r="F7" i="100" a="1"/>
  <c r="F7" i="100" s="1"/>
  <c r="G7" i="100" a="1"/>
  <c r="G7" i="100" s="1"/>
  <c r="H7" i="100" a="1"/>
  <c r="H7" i="100" s="1"/>
  <c r="I7" i="100" a="1"/>
  <c r="I7" i="100" s="1"/>
  <c r="D11" i="74" s="1"/>
  <c r="J7" i="100" a="1"/>
  <c r="J7" i="100" s="1"/>
  <c r="E11" i="74" s="1"/>
  <c r="K7" i="100" a="1"/>
  <c r="K7" i="100" s="1"/>
  <c r="F11" i="74" s="1"/>
  <c r="L7" i="100" a="1"/>
  <c r="L7" i="100" s="1"/>
  <c r="G11" i="74" s="1"/>
  <c r="M7" i="100" a="1"/>
  <c r="M7" i="100" s="1"/>
  <c r="H11" i="74" s="1"/>
  <c r="N7" i="100" a="1"/>
  <c r="N7" i="100" s="1"/>
  <c r="I11" i="74" s="1"/>
  <c r="O7" i="100" a="1"/>
  <c r="O7" i="100" s="1"/>
  <c r="J11" i="74" s="1"/>
  <c r="P7" i="100" a="1"/>
  <c r="P7" i="100" s="1"/>
  <c r="K11" i="74" s="1"/>
  <c r="Q7" i="100" a="1"/>
  <c r="Q7" i="100" s="1"/>
  <c r="L11" i="74" s="1"/>
  <c r="R7" i="100" a="1"/>
  <c r="R7" i="100" s="1"/>
  <c r="M11" i="74" s="1"/>
  <c r="S7" i="100" a="1"/>
  <c r="S7" i="100" s="1"/>
  <c r="N11" i="74" s="1"/>
  <c r="H14" i="91" s="1"/>
  <c r="T7" i="100" a="1"/>
  <c r="T7" i="100" s="1"/>
  <c r="O11" i="74" s="1"/>
  <c r="I14" i="91" s="1"/>
  <c r="U7" i="100" a="1"/>
  <c r="U7" i="100" s="1"/>
  <c r="P11" i="74" s="1"/>
  <c r="J14" i="91" s="1"/>
  <c r="V7" i="100" a="1"/>
  <c r="V7" i="100" s="1"/>
  <c r="Q11" i="74" s="1"/>
  <c r="K14" i="91" s="1"/>
  <c r="W7" i="100" a="1"/>
  <c r="W7" i="100" s="1"/>
  <c r="R11" i="74" s="1"/>
  <c r="X7" i="100" a="1"/>
  <c r="X7" i="100" s="1"/>
  <c r="S11" i="74" s="1"/>
  <c r="Y7" i="100" a="1"/>
  <c r="Y7" i="100" s="1"/>
  <c r="T11" i="74" s="1"/>
  <c r="Z7" i="100" a="1"/>
  <c r="Z7" i="100" s="1"/>
  <c r="U11" i="74" s="1"/>
  <c r="AA7" i="100" a="1"/>
  <c r="AA7" i="100" s="1"/>
  <c r="V11" i="74" s="1"/>
  <c r="AB7" i="100" a="1"/>
  <c r="AB7" i="100" s="1"/>
  <c r="W11" i="74" s="1"/>
  <c r="E7" i="100" a="1"/>
  <c r="E7" i="100" s="1"/>
  <c r="D164" i="100"/>
  <c r="C164" i="100"/>
  <c r="D163" i="100"/>
  <c r="C163" i="100"/>
  <c r="D161" i="100"/>
  <c r="C161" i="100"/>
  <c r="D160" i="100"/>
  <c r="C160" i="100"/>
  <c r="D159" i="100"/>
  <c r="C159" i="100"/>
  <c r="D158" i="100"/>
  <c r="C158" i="100"/>
  <c r="D157" i="100"/>
  <c r="C157" i="100"/>
  <c r="D156" i="100"/>
  <c r="C156" i="100"/>
  <c r="D155" i="100"/>
  <c r="C155" i="100"/>
  <c r="D154" i="100"/>
  <c r="C154" i="100"/>
  <c r="D153" i="100"/>
  <c r="C153" i="100"/>
  <c r="D152" i="100"/>
  <c r="C152" i="100"/>
  <c r="D151" i="100"/>
  <c r="C151" i="100"/>
  <c r="D150" i="100"/>
  <c r="C150" i="100"/>
  <c r="D149" i="100"/>
  <c r="C149" i="100"/>
  <c r="D148" i="100"/>
  <c r="C148" i="100"/>
  <c r="D147" i="100"/>
  <c r="C147" i="100"/>
  <c r="C146" i="100"/>
  <c r="D141" i="100"/>
  <c r="C141" i="100"/>
  <c r="D140" i="100"/>
  <c r="C140" i="100"/>
  <c r="D138" i="100"/>
  <c r="C138" i="100"/>
  <c r="D137" i="100"/>
  <c r="C137" i="100"/>
  <c r="D136" i="100"/>
  <c r="C136" i="100"/>
  <c r="D135" i="100"/>
  <c r="C135" i="100"/>
  <c r="D134" i="100"/>
  <c r="C134" i="100"/>
  <c r="D133" i="100"/>
  <c r="C133" i="100"/>
  <c r="D132" i="100"/>
  <c r="C132" i="100"/>
  <c r="D131" i="100"/>
  <c r="C131" i="100"/>
  <c r="D130" i="100"/>
  <c r="C130" i="100"/>
  <c r="D129" i="100"/>
  <c r="C129" i="100"/>
  <c r="D128" i="100"/>
  <c r="C128" i="100"/>
  <c r="D127" i="100"/>
  <c r="C127" i="100"/>
  <c r="D126" i="100"/>
  <c r="C126" i="100"/>
  <c r="D125" i="100"/>
  <c r="C125" i="100"/>
  <c r="D124" i="100"/>
  <c r="C124" i="100"/>
  <c r="C123" i="100"/>
  <c r="D118" i="100"/>
  <c r="C118" i="100"/>
  <c r="D117" i="100"/>
  <c r="C117" i="100"/>
  <c r="D115" i="100"/>
  <c r="C115" i="100"/>
  <c r="D114" i="100"/>
  <c r="C114" i="100"/>
  <c r="D113" i="100"/>
  <c r="C113" i="100"/>
  <c r="D112" i="100"/>
  <c r="C112" i="100"/>
  <c r="D111" i="100"/>
  <c r="C111" i="100"/>
  <c r="D110" i="100"/>
  <c r="C110" i="100"/>
  <c r="D109" i="100"/>
  <c r="K109" i="100" s="1" a="1"/>
  <c r="K109" i="100" s="1"/>
  <c r="F116" i="74" s="1"/>
  <c r="C109" i="100"/>
  <c r="D108" i="100"/>
  <c r="C108" i="100"/>
  <c r="D107" i="100"/>
  <c r="C107" i="100"/>
  <c r="D106" i="100"/>
  <c r="C106" i="100"/>
  <c r="D105" i="100"/>
  <c r="C105" i="100"/>
  <c r="D104" i="100"/>
  <c r="C104" i="100"/>
  <c r="D103" i="100"/>
  <c r="C103" i="100"/>
  <c r="D102" i="100"/>
  <c r="C102" i="100"/>
  <c r="D101" i="100"/>
  <c r="C101" i="100"/>
  <c r="C100" i="100"/>
  <c r="D95" i="100"/>
  <c r="C95" i="100"/>
  <c r="D94" i="100"/>
  <c r="C94" i="100"/>
  <c r="D92" i="100"/>
  <c r="C92" i="100"/>
  <c r="D91" i="100"/>
  <c r="C91" i="100"/>
  <c r="D90" i="100"/>
  <c r="C90" i="100"/>
  <c r="D89" i="100"/>
  <c r="U89" i="100" s="1" a="1"/>
  <c r="U89" i="100" s="1"/>
  <c r="P95" i="74" s="1"/>
  <c r="C89" i="100"/>
  <c r="D88" i="100"/>
  <c r="C88" i="100"/>
  <c r="D87" i="100"/>
  <c r="F87" i="100" s="1" a="1"/>
  <c r="F87" i="100" s="1"/>
  <c r="C87" i="100"/>
  <c r="D86" i="100"/>
  <c r="C86" i="100"/>
  <c r="D85" i="100"/>
  <c r="C85" i="100"/>
  <c r="D84" i="100"/>
  <c r="C84" i="100"/>
  <c r="D83" i="100"/>
  <c r="C83" i="100"/>
  <c r="D82" i="100"/>
  <c r="C82" i="100"/>
  <c r="D81" i="100"/>
  <c r="C81" i="100"/>
  <c r="D80" i="100"/>
  <c r="C80" i="100"/>
  <c r="D79" i="100"/>
  <c r="AA79" i="100" s="1" a="1"/>
  <c r="AA79" i="100" s="1"/>
  <c r="V85" i="74" s="1"/>
  <c r="C79" i="100"/>
  <c r="D78" i="100"/>
  <c r="C78" i="100"/>
  <c r="C77" i="100"/>
  <c r="D71" i="100"/>
  <c r="C71" i="100"/>
  <c r="D70" i="100"/>
  <c r="Y70" i="100" s="1" a="1"/>
  <c r="Y70" i="100" s="1"/>
  <c r="T76" i="74" s="1"/>
  <c r="C70" i="100"/>
  <c r="D68" i="100"/>
  <c r="T68" i="100" s="1" a="1"/>
  <c r="T68" i="100" s="1"/>
  <c r="O74" i="74" s="1"/>
  <c r="C68" i="100"/>
  <c r="D67" i="100"/>
  <c r="P67" i="100" s="1" a="1"/>
  <c r="P67" i="100" s="1"/>
  <c r="K73" i="74" s="1"/>
  <c r="C67" i="100"/>
  <c r="D66" i="100"/>
  <c r="K66" i="100" s="1" a="1"/>
  <c r="K66" i="100" s="1"/>
  <c r="F72" i="74" s="1"/>
  <c r="C66" i="100"/>
  <c r="D65" i="100"/>
  <c r="F65" i="100" s="1" a="1"/>
  <c r="F65" i="100" s="1"/>
  <c r="C65" i="100"/>
  <c r="D64" i="100"/>
  <c r="C64" i="100"/>
  <c r="D63" i="100"/>
  <c r="C63" i="100"/>
  <c r="D62" i="100"/>
  <c r="C62" i="100"/>
  <c r="D61" i="100"/>
  <c r="S61" i="100" s="1" a="1"/>
  <c r="S61" i="100" s="1"/>
  <c r="N67" i="74" s="1"/>
  <c r="C61" i="100"/>
  <c r="D60" i="100"/>
  <c r="C60" i="100"/>
  <c r="D59" i="100"/>
  <c r="C59" i="100"/>
  <c r="D58" i="100"/>
  <c r="C58" i="100"/>
  <c r="D57" i="100"/>
  <c r="C57" i="100"/>
  <c r="D56" i="100"/>
  <c r="Z56" i="100" s="1" a="1"/>
  <c r="Z56" i="100" s="1"/>
  <c r="U62" i="74" s="1"/>
  <c r="C56" i="100"/>
  <c r="D55" i="100"/>
  <c r="C55" i="100"/>
  <c r="D54" i="100"/>
  <c r="I54" i="100" s="1" a="1"/>
  <c r="I54" i="100" s="1"/>
  <c r="D60" i="74" s="1"/>
  <c r="C54" i="100"/>
  <c r="C53" i="100"/>
  <c r="D48" i="100"/>
  <c r="P48" i="100" s="1" a="1"/>
  <c r="P48" i="100" s="1"/>
  <c r="K53" i="74" s="1"/>
  <c r="C48" i="100"/>
  <c r="D47" i="100"/>
  <c r="Z47" i="100" s="1" a="1"/>
  <c r="Z47" i="100" s="1"/>
  <c r="U52" i="74" s="1"/>
  <c r="C47" i="100"/>
  <c r="D45" i="100"/>
  <c r="AA45" i="100" s="1" a="1"/>
  <c r="AA45" i="100" s="1"/>
  <c r="V50" i="74" s="1"/>
  <c r="C45" i="100"/>
  <c r="D44" i="100"/>
  <c r="T44" i="100" s="1" a="1"/>
  <c r="T44" i="100" s="1"/>
  <c r="O49" i="74" s="1"/>
  <c r="C44" i="100"/>
  <c r="D43" i="100"/>
  <c r="W43" i="100" s="1" a="1"/>
  <c r="W43" i="100" s="1"/>
  <c r="R48" i="74" s="1"/>
  <c r="C43" i="100"/>
  <c r="D42" i="100"/>
  <c r="I42" i="100" s="1" a="1"/>
  <c r="I42" i="100" s="1"/>
  <c r="D47" i="74" s="1"/>
  <c r="C42" i="100"/>
  <c r="D41" i="100"/>
  <c r="C41" i="100"/>
  <c r="D40" i="100"/>
  <c r="AA40" i="100" s="1" a="1"/>
  <c r="AA40" i="100" s="1"/>
  <c r="V45" i="74" s="1"/>
  <c r="C40" i="100"/>
  <c r="D39" i="100"/>
  <c r="W39" i="100" s="1" a="1"/>
  <c r="W39" i="100" s="1"/>
  <c r="R44" i="74" s="1"/>
  <c r="C39" i="100"/>
  <c r="D38" i="100"/>
  <c r="R38" i="100" s="1" a="1"/>
  <c r="R38" i="100" s="1"/>
  <c r="M43" i="74" s="1"/>
  <c r="C38" i="100"/>
  <c r="D37" i="100"/>
  <c r="L37" i="100" s="1" a="1"/>
  <c r="L37" i="100" s="1"/>
  <c r="G42" i="74" s="1"/>
  <c r="C37" i="100"/>
  <c r="D36" i="100"/>
  <c r="G36" i="100" s="1" a="1"/>
  <c r="G36" i="100" s="1"/>
  <c r="C36" i="100"/>
  <c r="D35" i="100"/>
  <c r="I35" i="100" s="1" a="1"/>
  <c r="I35" i="100" s="1"/>
  <c r="D40" i="74" s="1"/>
  <c r="C35" i="100"/>
  <c r="D34" i="100"/>
  <c r="Z34" i="100" s="1" a="1"/>
  <c r="Z34" i="100" s="1"/>
  <c r="U39" i="74" s="1"/>
  <c r="C34" i="100"/>
  <c r="D33" i="100"/>
  <c r="P33" i="100" s="1" a="1"/>
  <c r="P33" i="100" s="1"/>
  <c r="K38" i="74" s="1"/>
  <c r="C33" i="100"/>
  <c r="D32" i="100"/>
  <c r="U32" i="100" s="1" a="1"/>
  <c r="U32" i="100" s="1"/>
  <c r="P37" i="74" s="1"/>
  <c r="C32" i="100"/>
  <c r="D31" i="100"/>
  <c r="Z31" i="100" s="1" a="1"/>
  <c r="Z31" i="100" s="1"/>
  <c r="U36" i="74" s="1"/>
  <c r="C31" i="100"/>
  <c r="C30" i="100"/>
  <c r="D25" i="100"/>
  <c r="W25" i="100" s="1" a="1"/>
  <c r="W25" i="100" s="1"/>
  <c r="R29" i="74" s="1"/>
  <c r="I25" i="86" s="1"/>
  <c r="C25" i="100"/>
  <c r="D24" i="100"/>
  <c r="U24" i="100" s="1" a="1"/>
  <c r="U24" i="100" s="1"/>
  <c r="P28" i="74" s="1"/>
  <c r="J176" i="91" s="1"/>
  <c r="C24" i="100"/>
  <c r="D22" i="100"/>
  <c r="N22" i="100" s="1" a="1"/>
  <c r="N22" i="100" s="1"/>
  <c r="I26" i="74" s="1"/>
  <c r="C22" i="100"/>
  <c r="D21" i="100"/>
  <c r="J21" i="100" s="1" a="1"/>
  <c r="J21" i="100" s="1"/>
  <c r="E25" i="74" s="1"/>
  <c r="C21" i="100"/>
  <c r="D20" i="100"/>
  <c r="E20" i="100" s="1" a="1"/>
  <c r="E20" i="100" s="1"/>
  <c r="C20" i="100"/>
  <c r="D19" i="100"/>
  <c r="F19" i="100" s="1" a="1"/>
  <c r="F19" i="100" s="1"/>
  <c r="C19" i="100"/>
  <c r="D18" i="100"/>
  <c r="J18" i="100" s="1" a="1"/>
  <c r="J18" i="100" s="1"/>
  <c r="E22" i="74" s="1"/>
  <c r="C18" i="100"/>
  <c r="D17" i="100"/>
  <c r="M17" i="100" s="1" a="1"/>
  <c r="M17" i="100" s="1"/>
  <c r="H21" i="74" s="1"/>
  <c r="C17" i="100"/>
  <c r="D16" i="100"/>
  <c r="G16" i="100" s="1" a="1"/>
  <c r="G16" i="100" s="1"/>
  <c r="C16" i="100"/>
  <c r="D15" i="100"/>
  <c r="S15" i="100" s="1" a="1"/>
  <c r="S15" i="100" s="1"/>
  <c r="N19" i="74" s="1"/>
  <c r="H122" i="91" s="1"/>
  <c r="C15" i="100"/>
  <c r="D14" i="100"/>
  <c r="L14" i="100" s="1" a="1"/>
  <c r="L14" i="100" s="1"/>
  <c r="G18" i="74" s="1"/>
  <c r="C14" i="100"/>
  <c r="D13" i="100"/>
  <c r="N13" i="100" s="1" a="1"/>
  <c r="N13" i="100" s="1"/>
  <c r="I17" i="74" s="1"/>
  <c r="C13" i="100"/>
  <c r="D12" i="100"/>
  <c r="J12" i="100" s="1" a="1"/>
  <c r="J12" i="100" s="1"/>
  <c r="E16" i="74" s="1"/>
  <c r="C12" i="100"/>
  <c r="D11" i="100"/>
  <c r="L11" i="100" s="1" a="1"/>
  <c r="L11" i="100" s="1"/>
  <c r="G15" i="74" s="1"/>
  <c r="C11" i="100"/>
  <c r="D10" i="100"/>
  <c r="O10" i="100" s="1" a="1"/>
  <c r="O10" i="100" s="1"/>
  <c r="J14" i="74" s="1"/>
  <c r="C10" i="100"/>
  <c r="D9" i="100"/>
  <c r="L9" i="100" s="1" a="1"/>
  <c r="L9" i="100" s="1"/>
  <c r="G13" i="74" s="1"/>
  <c r="C9" i="100"/>
  <c r="D8" i="100"/>
  <c r="O8" i="100" s="1" a="1"/>
  <c r="O8" i="100" s="1"/>
  <c r="J12" i="74" s="1"/>
  <c r="C8" i="100"/>
  <c r="C7" i="100"/>
  <c r="B2" i="100"/>
  <c r="K15" i="88"/>
  <c r="J15" i="88"/>
  <c r="I15" i="88"/>
  <c r="H15" i="88"/>
  <c r="G15" i="88"/>
  <c r="F15" i="88"/>
  <c r="K14" i="88"/>
  <c r="J14" i="88"/>
  <c r="I14" i="88"/>
  <c r="H14" i="88"/>
  <c r="G14" i="88"/>
  <c r="F14" i="88"/>
  <c r="C6" i="91"/>
  <c r="B2" i="91"/>
  <c r="L25" i="86"/>
  <c r="K25" i="86"/>
  <c r="D24" i="86"/>
  <c r="L22" i="86"/>
  <c r="K22" i="86"/>
  <c r="F22" i="86"/>
  <c r="E22" i="86"/>
  <c r="D22" i="86"/>
  <c r="C22" i="86"/>
  <c r="L21" i="86"/>
  <c r="K21" i="86"/>
  <c r="F21" i="86"/>
  <c r="E21" i="86"/>
  <c r="D21" i="86"/>
  <c r="C21" i="86"/>
  <c r="L20" i="86"/>
  <c r="K20" i="86"/>
  <c r="F20" i="86"/>
  <c r="E20" i="86"/>
  <c r="D20" i="86"/>
  <c r="C20" i="86"/>
  <c r="L19" i="86"/>
  <c r="K19" i="86"/>
  <c r="F19" i="86"/>
  <c r="E19" i="86"/>
  <c r="D19" i="86"/>
  <c r="C19" i="86"/>
  <c r="L18" i="86"/>
  <c r="K18" i="86"/>
  <c r="F18" i="86"/>
  <c r="E18" i="86"/>
  <c r="D18" i="86"/>
  <c r="C18" i="86"/>
  <c r="D17" i="86"/>
  <c r="D16" i="86"/>
  <c r="D15" i="86"/>
  <c r="D14" i="86"/>
  <c r="D13" i="86"/>
  <c r="L12" i="86"/>
  <c r="K12" i="86"/>
  <c r="F12" i="86"/>
  <c r="E12" i="86"/>
  <c r="D12" i="86"/>
  <c r="C12" i="86"/>
  <c r="L11" i="86"/>
  <c r="K11" i="86"/>
  <c r="D10" i="86"/>
  <c r="L9" i="86"/>
  <c r="K9" i="86"/>
  <c r="F9" i="86"/>
  <c r="E9" i="86"/>
  <c r="D9" i="86"/>
  <c r="C9" i="86"/>
  <c r="D7" i="86"/>
  <c r="B2" i="86"/>
  <c r="Z564" i="94"/>
  <c r="Y564" i="94"/>
  <c r="X564" i="94"/>
  <c r="AB564" i="94" s="1"/>
  <c r="W564" i="94"/>
  <c r="V564" i="94"/>
  <c r="U564" i="94"/>
  <c r="T564" i="94"/>
  <c r="S564" i="94"/>
  <c r="R564" i="94"/>
  <c r="Q564" i="94"/>
  <c r="P564" i="94"/>
  <c r="O564" i="94"/>
  <c r="N564" i="94"/>
  <c r="M564" i="94"/>
  <c r="L564" i="94"/>
  <c r="K564" i="94"/>
  <c r="J564" i="94"/>
  <c r="I564" i="94"/>
  <c r="H564" i="94"/>
  <c r="F564" i="94"/>
  <c r="E564" i="94"/>
  <c r="D564" i="94"/>
  <c r="Z563" i="94"/>
  <c r="Y563" i="94"/>
  <c r="X563" i="94"/>
  <c r="AB563" i="94" s="1"/>
  <c r="W563" i="94"/>
  <c r="V563" i="94"/>
  <c r="U563" i="94"/>
  <c r="T563" i="94"/>
  <c r="S563" i="94"/>
  <c r="R563" i="94"/>
  <c r="Q563" i="94"/>
  <c r="P563" i="94"/>
  <c r="O563" i="94"/>
  <c r="N563" i="94"/>
  <c r="M563" i="94"/>
  <c r="L563" i="94"/>
  <c r="K563" i="94"/>
  <c r="J563" i="94"/>
  <c r="I563" i="94"/>
  <c r="H563" i="94"/>
  <c r="F563" i="94"/>
  <c r="E563" i="94"/>
  <c r="D563" i="94"/>
  <c r="Z562" i="94"/>
  <c r="Y562" i="94"/>
  <c r="X562" i="94"/>
  <c r="AB562" i="94" s="1"/>
  <c r="W562" i="94"/>
  <c r="F562" i="94"/>
  <c r="E562" i="94"/>
  <c r="D562" i="94"/>
  <c r="Z561" i="94"/>
  <c r="Y561" i="94"/>
  <c r="X561" i="94"/>
  <c r="AB561" i="94" s="1"/>
  <c r="W561" i="94"/>
  <c r="F561" i="94"/>
  <c r="E561" i="94"/>
  <c r="D561" i="94"/>
  <c r="Z560" i="94"/>
  <c r="Y560" i="94"/>
  <c r="X560" i="94"/>
  <c r="AB560" i="94" s="1"/>
  <c r="W560" i="94"/>
  <c r="F560" i="94"/>
  <c r="E560" i="94"/>
  <c r="D560" i="94"/>
  <c r="Z559" i="94"/>
  <c r="Y559" i="94"/>
  <c r="X559" i="94"/>
  <c r="AB559" i="94" s="1"/>
  <c r="W559" i="94"/>
  <c r="F559" i="94"/>
  <c r="E559" i="94"/>
  <c r="D559" i="94"/>
  <c r="Z558" i="94"/>
  <c r="Y558" i="94"/>
  <c r="X558" i="94"/>
  <c r="AB558" i="94" s="1"/>
  <c r="W558" i="94"/>
  <c r="F558" i="94"/>
  <c r="E558" i="94"/>
  <c r="D558" i="94"/>
  <c r="Z557" i="94"/>
  <c r="Y557" i="94"/>
  <c r="X557" i="94"/>
  <c r="AB557" i="94" s="1"/>
  <c r="W557" i="94"/>
  <c r="F557" i="94"/>
  <c r="E557" i="94"/>
  <c r="D557" i="94"/>
  <c r="Z556" i="94"/>
  <c r="Y556" i="94"/>
  <c r="X556" i="94"/>
  <c r="AB556" i="94" s="1"/>
  <c r="W556" i="94"/>
  <c r="F556" i="94"/>
  <c r="E556" i="94"/>
  <c r="D556" i="94"/>
  <c r="Z555" i="94"/>
  <c r="Y555" i="94"/>
  <c r="X555" i="94"/>
  <c r="AB555" i="94" s="1"/>
  <c r="W555" i="94"/>
  <c r="F555" i="94"/>
  <c r="E555" i="94"/>
  <c r="D555" i="94"/>
  <c r="Z554" i="94"/>
  <c r="Y554" i="94"/>
  <c r="X554" i="94"/>
  <c r="AB554" i="94" s="1"/>
  <c r="W554" i="94"/>
  <c r="F554" i="94"/>
  <c r="E554" i="94"/>
  <c r="D554" i="94"/>
  <c r="Z553" i="94"/>
  <c r="Y553" i="94"/>
  <c r="X553" i="94"/>
  <c r="AB553" i="94" s="1"/>
  <c r="W553" i="94"/>
  <c r="F553" i="94"/>
  <c r="E553" i="94"/>
  <c r="D553" i="94"/>
  <c r="Z552" i="94"/>
  <c r="Y552" i="94"/>
  <c r="X552" i="94"/>
  <c r="AB552" i="94" s="1"/>
  <c r="W552" i="94"/>
  <c r="F552" i="94"/>
  <c r="E552" i="94"/>
  <c r="D552" i="94"/>
  <c r="Z551" i="94"/>
  <c r="Y551" i="94"/>
  <c r="X551" i="94"/>
  <c r="AB551" i="94" s="1"/>
  <c r="W551" i="94"/>
  <c r="F551" i="94"/>
  <c r="E551" i="94"/>
  <c r="D551" i="94"/>
  <c r="Z550" i="94"/>
  <c r="Y550" i="94"/>
  <c r="X550" i="94"/>
  <c r="AB550" i="94" s="1"/>
  <c r="W550" i="94"/>
  <c r="F550" i="94"/>
  <c r="E550" i="94"/>
  <c r="D550" i="94"/>
  <c r="Z549" i="94"/>
  <c r="Y549" i="94"/>
  <c r="X549" i="94"/>
  <c r="AB549" i="94" s="1"/>
  <c r="W549" i="94"/>
  <c r="F549" i="94"/>
  <c r="E549" i="94"/>
  <c r="D549" i="94"/>
  <c r="Z548" i="94"/>
  <c r="Y548" i="94"/>
  <c r="X548" i="94"/>
  <c r="AB548" i="94" s="1"/>
  <c r="W548" i="94"/>
  <c r="F548" i="94"/>
  <c r="E548" i="94"/>
  <c r="D548" i="94"/>
  <c r="Z547" i="94"/>
  <c r="Y547" i="94"/>
  <c r="X547" i="94"/>
  <c r="AB547" i="94" s="1"/>
  <c r="W547" i="94"/>
  <c r="F547" i="94"/>
  <c r="E547" i="94"/>
  <c r="D547" i="94"/>
  <c r="Z546" i="94"/>
  <c r="Y546" i="94"/>
  <c r="X546" i="94"/>
  <c r="AB546" i="94" s="1"/>
  <c r="W546" i="94"/>
  <c r="F546" i="94"/>
  <c r="E546" i="94"/>
  <c r="D546" i="94"/>
  <c r="Z545" i="94"/>
  <c r="Y545" i="94"/>
  <c r="X545" i="94"/>
  <c r="AB545" i="94" s="1"/>
  <c r="W545" i="94"/>
  <c r="F545" i="94"/>
  <c r="E545" i="94"/>
  <c r="D545" i="94"/>
  <c r="Z544" i="94"/>
  <c r="Y544" i="94"/>
  <c r="X544" i="94"/>
  <c r="AB544" i="94" s="1"/>
  <c r="W544" i="94"/>
  <c r="F544" i="94"/>
  <c r="E544" i="94"/>
  <c r="D544" i="94"/>
  <c r="Z543" i="94"/>
  <c r="Y543" i="94"/>
  <c r="X543" i="94"/>
  <c r="AB543" i="94" s="1"/>
  <c r="W543" i="94"/>
  <c r="F543" i="94"/>
  <c r="E543" i="94"/>
  <c r="D543" i="94"/>
  <c r="Z542" i="94"/>
  <c r="Y542" i="94"/>
  <c r="X542" i="94"/>
  <c r="AB542" i="94" s="1"/>
  <c r="W542" i="94"/>
  <c r="F542" i="94"/>
  <c r="E542" i="94"/>
  <c r="D542" i="94"/>
  <c r="Z541" i="94"/>
  <c r="Y541" i="94"/>
  <c r="X541" i="94"/>
  <c r="AB541" i="94" s="1"/>
  <c r="W541" i="94"/>
  <c r="F541" i="94"/>
  <c r="E541" i="94"/>
  <c r="D541" i="94"/>
  <c r="Z540" i="94"/>
  <c r="Y540" i="94"/>
  <c r="X540" i="94"/>
  <c r="AB540" i="94" s="1"/>
  <c r="W540" i="94"/>
  <c r="F540" i="94"/>
  <c r="E540" i="94"/>
  <c r="D540" i="94"/>
  <c r="Z539" i="94"/>
  <c r="Y539" i="94"/>
  <c r="X539" i="94"/>
  <c r="AB539" i="94" s="1"/>
  <c r="W539" i="94"/>
  <c r="F539" i="94"/>
  <c r="E539" i="94"/>
  <c r="D539" i="94"/>
  <c r="Z538" i="94"/>
  <c r="Y538" i="94"/>
  <c r="X538" i="94"/>
  <c r="AB538" i="94" s="1"/>
  <c r="W538" i="94"/>
  <c r="F538" i="94"/>
  <c r="E538" i="94"/>
  <c r="D538" i="94"/>
  <c r="Z537" i="94"/>
  <c r="Y537" i="94"/>
  <c r="X537" i="94"/>
  <c r="AB537" i="94" s="1"/>
  <c r="W537" i="94"/>
  <c r="F537" i="94"/>
  <c r="E537" i="94"/>
  <c r="D537" i="94"/>
  <c r="Z536" i="94"/>
  <c r="Y536" i="94"/>
  <c r="X536" i="94"/>
  <c r="AB536" i="94" s="1"/>
  <c r="W536" i="94"/>
  <c r="F536" i="94"/>
  <c r="E536" i="94"/>
  <c r="D536" i="94"/>
  <c r="Z535" i="94"/>
  <c r="Y535" i="94"/>
  <c r="X535" i="94"/>
  <c r="AB535" i="94" s="1"/>
  <c r="W535" i="94"/>
  <c r="F535" i="94"/>
  <c r="E535" i="94"/>
  <c r="D535" i="94"/>
  <c r="Z534" i="94"/>
  <c r="Y534" i="94"/>
  <c r="X534" i="94"/>
  <c r="AB534" i="94" s="1"/>
  <c r="W534" i="94"/>
  <c r="F534" i="94"/>
  <c r="E534" i="94"/>
  <c r="D534" i="94"/>
  <c r="Z533" i="94"/>
  <c r="Y533" i="94"/>
  <c r="X533" i="94"/>
  <c r="AB533" i="94" s="1"/>
  <c r="W533" i="94"/>
  <c r="F533" i="94"/>
  <c r="E533" i="94"/>
  <c r="D533" i="94"/>
  <c r="Z532" i="94"/>
  <c r="Y532" i="94"/>
  <c r="X532" i="94"/>
  <c r="AB532" i="94" s="1"/>
  <c r="W532" i="94"/>
  <c r="F532" i="94"/>
  <c r="E532" i="94"/>
  <c r="D532" i="94"/>
  <c r="Z531" i="94"/>
  <c r="Y531" i="94"/>
  <c r="X531" i="94"/>
  <c r="AB531" i="94" s="1"/>
  <c r="W531" i="94"/>
  <c r="F531" i="94"/>
  <c r="E531" i="94"/>
  <c r="D531" i="94"/>
  <c r="Z530" i="94"/>
  <c r="Y530" i="94"/>
  <c r="X530" i="94"/>
  <c r="AB530" i="94" s="1"/>
  <c r="W530" i="94"/>
  <c r="F530" i="94"/>
  <c r="E530" i="94"/>
  <c r="D530" i="94"/>
  <c r="Z529" i="94"/>
  <c r="Y529" i="94"/>
  <c r="X529" i="94"/>
  <c r="AB529" i="94" s="1"/>
  <c r="W529" i="94"/>
  <c r="F529" i="94"/>
  <c r="E529" i="94"/>
  <c r="D529" i="94"/>
  <c r="Z528" i="94"/>
  <c r="Y528" i="94"/>
  <c r="X528" i="94"/>
  <c r="AB528" i="94" s="1"/>
  <c r="W528" i="94"/>
  <c r="F528" i="94"/>
  <c r="E528" i="94"/>
  <c r="D528" i="94"/>
  <c r="Z527" i="94"/>
  <c r="Y527" i="94"/>
  <c r="X527" i="94"/>
  <c r="AB527" i="94" s="1"/>
  <c r="W527" i="94"/>
  <c r="F527" i="94"/>
  <c r="E527" i="94"/>
  <c r="D527" i="94"/>
  <c r="Z526" i="94"/>
  <c r="Y526" i="94"/>
  <c r="X526" i="94"/>
  <c r="AB526" i="94" s="1"/>
  <c r="W526" i="94"/>
  <c r="F526" i="94"/>
  <c r="E526" i="94"/>
  <c r="D526" i="94"/>
  <c r="Z525" i="94"/>
  <c r="Y525" i="94"/>
  <c r="X525" i="94"/>
  <c r="AB525" i="94" s="1"/>
  <c r="W525" i="94"/>
  <c r="F525" i="94"/>
  <c r="E525" i="94"/>
  <c r="D525" i="94"/>
  <c r="Z524" i="94"/>
  <c r="Y524" i="94"/>
  <c r="X524" i="94"/>
  <c r="AB524" i="94" s="1"/>
  <c r="W524" i="94"/>
  <c r="F524" i="94"/>
  <c r="E524" i="94"/>
  <c r="D524" i="94"/>
  <c r="Z523" i="94"/>
  <c r="Y523" i="94"/>
  <c r="X523" i="94"/>
  <c r="AB523" i="94" s="1"/>
  <c r="W523" i="94"/>
  <c r="F523" i="94"/>
  <c r="E523" i="94"/>
  <c r="D523" i="94"/>
  <c r="Z522" i="94"/>
  <c r="Y522" i="94"/>
  <c r="X522" i="94"/>
  <c r="AB522" i="94" s="1"/>
  <c r="W522" i="94"/>
  <c r="F522" i="94"/>
  <c r="E522" i="94"/>
  <c r="D522" i="94"/>
  <c r="Z521" i="94"/>
  <c r="Y521" i="94"/>
  <c r="X521" i="94"/>
  <c r="AB521" i="94" s="1"/>
  <c r="W521" i="94"/>
  <c r="F521" i="94"/>
  <c r="E521" i="94"/>
  <c r="D521" i="94"/>
  <c r="Z520" i="94"/>
  <c r="Y520" i="94"/>
  <c r="X520" i="94"/>
  <c r="AB520" i="94" s="1"/>
  <c r="W520" i="94"/>
  <c r="F520" i="94"/>
  <c r="E520" i="94"/>
  <c r="D520" i="94"/>
  <c r="Z519" i="94"/>
  <c r="Y519" i="94"/>
  <c r="X519" i="94"/>
  <c r="AB519" i="94" s="1"/>
  <c r="W519" i="94"/>
  <c r="F519" i="94"/>
  <c r="E519" i="94"/>
  <c r="D519" i="94"/>
  <c r="Z518" i="94"/>
  <c r="Y518" i="94"/>
  <c r="X518" i="94"/>
  <c r="AB518" i="94" s="1"/>
  <c r="W518" i="94"/>
  <c r="F518" i="94"/>
  <c r="E518" i="94"/>
  <c r="D518" i="94"/>
  <c r="Z517" i="94"/>
  <c r="Y517" i="94"/>
  <c r="X517" i="94"/>
  <c r="AB517" i="94" s="1"/>
  <c r="W517" i="94"/>
  <c r="F517" i="94"/>
  <c r="E517" i="94"/>
  <c r="D517" i="94"/>
  <c r="Z516" i="94"/>
  <c r="Y516" i="94"/>
  <c r="X516" i="94"/>
  <c r="AB516" i="94" s="1"/>
  <c r="W516" i="94"/>
  <c r="F516" i="94"/>
  <c r="E516" i="94"/>
  <c r="D516" i="94"/>
  <c r="Z515" i="94"/>
  <c r="Y515" i="94"/>
  <c r="X515" i="94"/>
  <c r="AB515" i="94" s="1"/>
  <c r="W515" i="94"/>
  <c r="F515" i="94"/>
  <c r="E515" i="94"/>
  <c r="D515" i="94"/>
  <c r="Z514" i="94"/>
  <c r="Y514" i="94"/>
  <c r="X514" i="94"/>
  <c r="AB514" i="94" s="1"/>
  <c r="W514" i="94"/>
  <c r="F514" i="94"/>
  <c r="E514" i="94"/>
  <c r="D514" i="94"/>
  <c r="Z513" i="94"/>
  <c r="Y513" i="94"/>
  <c r="X513" i="94"/>
  <c r="W513" i="94"/>
  <c r="F513" i="94"/>
  <c r="E513" i="94"/>
  <c r="D513" i="94"/>
  <c r="Z512" i="94"/>
  <c r="Y512" i="94"/>
  <c r="X512" i="94"/>
  <c r="AB512" i="94" s="1"/>
  <c r="W512" i="94"/>
  <c r="F512" i="94"/>
  <c r="E512" i="94"/>
  <c r="D512" i="94"/>
  <c r="Z511" i="94"/>
  <c r="Y511" i="94"/>
  <c r="X511" i="94"/>
  <c r="AB511" i="94" s="1"/>
  <c r="W511" i="94"/>
  <c r="F511" i="94"/>
  <c r="E511" i="94"/>
  <c r="D511" i="94"/>
  <c r="Z510" i="94"/>
  <c r="Y510" i="94"/>
  <c r="X510" i="94"/>
  <c r="AB510" i="94" s="1"/>
  <c r="W510" i="94"/>
  <c r="F510" i="94"/>
  <c r="E510" i="94"/>
  <c r="D510" i="94"/>
  <c r="Z509" i="94"/>
  <c r="Y509" i="94"/>
  <c r="X509" i="94"/>
  <c r="AB509" i="94" s="1"/>
  <c r="W509" i="94"/>
  <c r="F509" i="94"/>
  <c r="E509" i="94"/>
  <c r="D509" i="94"/>
  <c r="Z508" i="94"/>
  <c r="Y508" i="94"/>
  <c r="X508" i="94"/>
  <c r="AB508" i="94" s="1"/>
  <c r="W508" i="94"/>
  <c r="F508" i="94"/>
  <c r="E508" i="94"/>
  <c r="D508" i="94"/>
  <c r="Z507" i="94"/>
  <c r="Y507" i="94"/>
  <c r="X507" i="94"/>
  <c r="AB507" i="94" s="1"/>
  <c r="W507" i="94"/>
  <c r="F507" i="94"/>
  <c r="E507" i="94"/>
  <c r="D507" i="94"/>
  <c r="Z506" i="94"/>
  <c r="Y506" i="94"/>
  <c r="X506" i="94"/>
  <c r="AB506" i="94" s="1"/>
  <c r="W506" i="94"/>
  <c r="F506" i="94"/>
  <c r="E506" i="94"/>
  <c r="D506" i="94"/>
  <c r="Z505" i="94"/>
  <c r="Y505" i="94"/>
  <c r="X505" i="94"/>
  <c r="AB505" i="94" s="1"/>
  <c r="W505" i="94"/>
  <c r="F505" i="94"/>
  <c r="E505" i="94"/>
  <c r="D505" i="94"/>
  <c r="Z504" i="94"/>
  <c r="Y504" i="94"/>
  <c r="X504" i="94"/>
  <c r="AB504" i="94" s="1"/>
  <c r="W504" i="94"/>
  <c r="F504" i="94"/>
  <c r="E504" i="94"/>
  <c r="D504" i="94"/>
  <c r="Z503" i="94"/>
  <c r="Y503" i="94"/>
  <c r="X503" i="94"/>
  <c r="AB503" i="94" s="1"/>
  <c r="W503" i="94"/>
  <c r="F503" i="94"/>
  <c r="E503" i="94"/>
  <c r="D503" i="94"/>
  <c r="Z502" i="94"/>
  <c r="Y502" i="94"/>
  <c r="X502" i="94"/>
  <c r="AB502" i="94" s="1"/>
  <c r="W502" i="94"/>
  <c r="F502" i="94"/>
  <c r="E502" i="94"/>
  <c r="D502" i="94"/>
  <c r="Z501" i="94"/>
  <c r="Y501" i="94"/>
  <c r="X501" i="94"/>
  <c r="AB501" i="94" s="1"/>
  <c r="W501" i="94"/>
  <c r="F501" i="94"/>
  <c r="E501" i="94"/>
  <c r="D501" i="94"/>
  <c r="Z500" i="94"/>
  <c r="Y500" i="94"/>
  <c r="X500" i="94"/>
  <c r="AB500" i="94" s="1"/>
  <c r="W500" i="94"/>
  <c r="F500" i="94"/>
  <c r="E500" i="94"/>
  <c r="D500" i="94"/>
  <c r="Z499" i="94"/>
  <c r="Y499" i="94"/>
  <c r="X499" i="94"/>
  <c r="AB499" i="94" s="1"/>
  <c r="W499" i="94"/>
  <c r="F499" i="94"/>
  <c r="E499" i="94"/>
  <c r="D499" i="94"/>
  <c r="Z498" i="94"/>
  <c r="Y498" i="94"/>
  <c r="X498" i="94"/>
  <c r="AB498" i="94" s="1"/>
  <c r="W498" i="94"/>
  <c r="F498" i="94"/>
  <c r="E498" i="94"/>
  <c r="D498" i="94"/>
  <c r="Z497" i="94"/>
  <c r="Y497" i="94"/>
  <c r="X497" i="94"/>
  <c r="AB497" i="94" s="1"/>
  <c r="W497" i="94"/>
  <c r="F497" i="94"/>
  <c r="E497" i="94"/>
  <c r="D497" i="94"/>
  <c r="Z496" i="94"/>
  <c r="Y496" i="94"/>
  <c r="X496" i="94"/>
  <c r="AB496" i="94" s="1"/>
  <c r="W496" i="94"/>
  <c r="F496" i="94"/>
  <c r="E496" i="94"/>
  <c r="D496" i="94"/>
  <c r="Z495" i="94"/>
  <c r="Y495" i="94"/>
  <c r="X495" i="94"/>
  <c r="AB495" i="94" s="1"/>
  <c r="W495" i="94"/>
  <c r="F495" i="94"/>
  <c r="E495" i="94"/>
  <c r="D495" i="94"/>
  <c r="Z494" i="94"/>
  <c r="Y494" i="94"/>
  <c r="X494" i="94"/>
  <c r="AB494" i="94" s="1"/>
  <c r="W494" i="94"/>
  <c r="F494" i="94"/>
  <c r="E494" i="94"/>
  <c r="D494" i="94"/>
  <c r="Z493" i="94"/>
  <c r="Y493" i="94"/>
  <c r="X493" i="94"/>
  <c r="AB493" i="94" s="1"/>
  <c r="W493" i="94"/>
  <c r="F493" i="94"/>
  <c r="E493" i="94"/>
  <c r="D493" i="94"/>
  <c r="Z492" i="94"/>
  <c r="Y492" i="94"/>
  <c r="X492" i="94"/>
  <c r="AB492" i="94" s="1"/>
  <c r="W492" i="94"/>
  <c r="V492" i="94"/>
  <c r="U492" i="94"/>
  <c r="T492" i="94"/>
  <c r="S492" i="94"/>
  <c r="R492" i="94"/>
  <c r="Q492" i="94"/>
  <c r="P492" i="94"/>
  <c r="O492" i="94"/>
  <c r="N492" i="94"/>
  <c r="M492" i="94"/>
  <c r="L492" i="94"/>
  <c r="K492" i="94"/>
  <c r="J492" i="94"/>
  <c r="I492" i="94"/>
  <c r="H492" i="94"/>
  <c r="F492" i="94"/>
  <c r="E492" i="94"/>
  <c r="D492" i="94"/>
  <c r="Z491" i="94"/>
  <c r="Y491" i="94"/>
  <c r="X491" i="94"/>
  <c r="AB491" i="94" s="1"/>
  <c r="W491" i="94"/>
  <c r="V491" i="94"/>
  <c r="U491" i="94"/>
  <c r="T491" i="94"/>
  <c r="S491" i="94"/>
  <c r="R491" i="94"/>
  <c r="Q491" i="94"/>
  <c r="P491" i="94"/>
  <c r="O491" i="94"/>
  <c r="N491" i="94"/>
  <c r="M491" i="94"/>
  <c r="L491" i="94"/>
  <c r="K491" i="94"/>
  <c r="J491" i="94"/>
  <c r="I491" i="94"/>
  <c r="H491" i="94"/>
  <c r="F491" i="94"/>
  <c r="E491" i="94"/>
  <c r="D491" i="94"/>
  <c r="Z490" i="94"/>
  <c r="Y490" i="94"/>
  <c r="X490" i="94"/>
  <c r="AB490" i="94" s="1"/>
  <c r="W490" i="94"/>
  <c r="F490" i="94"/>
  <c r="E490" i="94"/>
  <c r="D490" i="94"/>
  <c r="Z489" i="94"/>
  <c r="Y489" i="94"/>
  <c r="X489" i="94"/>
  <c r="AB489" i="94" s="1"/>
  <c r="W489" i="94"/>
  <c r="F489" i="94"/>
  <c r="E489" i="94"/>
  <c r="D489" i="94"/>
  <c r="Z488" i="94"/>
  <c r="Y488" i="94"/>
  <c r="X488" i="94"/>
  <c r="AB488" i="94" s="1"/>
  <c r="W488" i="94"/>
  <c r="F488" i="94"/>
  <c r="E488" i="94"/>
  <c r="D488" i="94"/>
  <c r="Z487" i="94"/>
  <c r="Y487" i="94"/>
  <c r="X487" i="94"/>
  <c r="AB487" i="94" s="1"/>
  <c r="W487" i="94"/>
  <c r="F487" i="94"/>
  <c r="E487" i="94"/>
  <c r="D487" i="94"/>
  <c r="Z486" i="94"/>
  <c r="Y486" i="94"/>
  <c r="X486" i="94"/>
  <c r="AB486" i="94" s="1"/>
  <c r="W486" i="94"/>
  <c r="F486" i="94"/>
  <c r="E486" i="94"/>
  <c r="D486" i="94"/>
  <c r="Z485" i="94"/>
  <c r="Y485" i="94"/>
  <c r="X485" i="94"/>
  <c r="AB485" i="94" s="1"/>
  <c r="W485" i="94"/>
  <c r="F485" i="94"/>
  <c r="E485" i="94"/>
  <c r="D485" i="94"/>
  <c r="Z484" i="94"/>
  <c r="Y484" i="94"/>
  <c r="X484" i="94"/>
  <c r="AB484" i="94" s="1"/>
  <c r="W484" i="94"/>
  <c r="F484" i="94"/>
  <c r="E484" i="94"/>
  <c r="D484" i="94"/>
  <c r="Z483" i="94"/>
  <c r="Y483" i="94"/>
  <c r="X483" i="94"/>
  <c r="AB483" i="94" s="1"/>
  <c r="W483" i="94"/>
  <c r="F483" i="94"/>
  <c r="E483" i="94"/>
  <c r="D483" i="94"/>
  <c r="Z482" i="94"/>
  <c r="Y482" i="94"/>
  <c r="X482" i="94"/>
  <c r="AB482" i="94" s="1"/>
  <c r="W482" i="94"/>
  <c r="F482" i="94"/>
  <c r="E482" i="94"/>
  <c r="D482" i="94"/>
  <c r="Z481" i="94"/>
  <c r="Y481" i="94"/>
  <c r="X481" i="94"/>
  <c r="AB481" i="94" s="1"/>
  <c r="W481" i="94"/>
  <c r="F481" i="94"/>
  <c r="E481" i="94"/>
  <c r="D481" i="94"/>
  <c r="Z480" i="94"/>
  <c r="Y480" i="94"/>
  <c r="X480" i="94"/>
  <c r="AB480" i="94" s="1"/>
  <c r="W480" i="94"/>
  <c r="F480" i="94"/>
  <c r="E480" i="94"/>
  <c r="D480" i="94"/>
  <c r="Z479" i="94"/>
  <c r="Y479" i="94"/>
  <c r="X479" i="94"/>
  <c r="AB479" i="94" s="1"/>
  <c r="W479" i="94"/>
  <c r="F479" i="94"/>
  <c r="E479" i="94"/>
  <c r="D479" i="94"/>
  <c r="Z478" i="94"/>
  <c r="Y478" i="94"/>
  <c r="X478" i="94"/>
  <c r="AB478" i="94" s="1"/>
  <c r="W478" i="94"/>
  <c r="F478" i="94"/>
  <c r="E478" i="94"/>
  <c r="D478" i="94"/>
  <c r="Z477" i="94"/>
  <c r="Y477" i="94"/>
  <c r="X477" i="94"/>
  <c r="AB477" i="94" s="1"/>
  <c r="W477" i="94"/>
  <c r="F477" i="94"/>
  <c r="E477" i="94"/>
  <c r="D477" i="94"/>
  <c r="Z476" i="94"/>
  <c r="Y476" i="94"/>
  <c r="X476" i="94"/>
  <c r="AB476" i="94" s="1"/>
  <c r="W476" i="94"/>
  <c r="F476" i="94"/>
  <c r="E476" i="94"/>
  <c r="D476" i="94"/>
  <c r="Z475" i="94"/>
  <c r="Y475" i="94"/>
  <c r="X475" i="94"/>
  <c r="AB475" i="94" s="1"/>
  <c r="W475" i="94"/>
  <c r="F475" i="94"/>
  <c r="E475" i="94"/>
  <c r="D475" i="94"/>
  <c r="Z474" i="94"/>
  <c r="Y474" i="94"/>
  <c r="X474" i="94"/>
  <c r="AB474" i="94" s="1"/>
  <c r="W474" i="94"/>
  <c r="F474" i="94"/>
  <c r="E474" i="94"/>
  <c r="D474" i="94"/>
  <c r="Z473" i="94"/>
  <c r="Y473" i="94"/>
  <c r="X473" i="94"/>
  <c r="AB473" i="94" s="1"/>
  <c r="W473" i="94"/>
  <c r="F473" i="94"/>
  <c r="E473" i="94"/>
  <c r="D473" i="94"/>
  <c r="Z472" i="94"/>
  <c r="Y472" i="94"/>
  <c r="X472" i="94"/>
  <c r="AB472" i="94" s="1"/>
  <c r="W472" i="94"/>
  <c r="F472" i="94"/>
  <c r="E472" i="94"/>
  <c r="D472" i="94"/>
  <c r="Z471" i="94"/>
  <c r="Y471" i="94"/>
  <c r="X471" i="94"/>
  <c r="AB471" i="94" s="1"/>
  <c r="W471" i="94"/>
  <c r="F471" i="94"/>
  <c r="E471" i="94"/>
  <c r="D471" i="94"/>
  <c r="Z470" i="94"/>
  <c r="Y470" i="94"/>
  <c r="X470" i="94"/>
  <c r="AB470" i="94" s="1"/>
  <c r="W470" i="94"/>
  <c r="F470" i="94"/>
  <c r="E470" i="94"/>
  <c r="D470" i="94"/>
  <c r="Z469" i="94"/>
  <c r="Y469" i="94"/>
  <c r="X469" i="94"/>
  <c r="AB469" i="94" s="1"/>
  <c r="W469" i="94"/>
  <c r="F469" i="94"/>
  <c r="E469" i="94"/>
  <c r="D469" i="94"/>
  <c r="Z468" i="94"/>
  <c r="Y468" i="94"/>
  <c r="X468" i="94"/>
  <c r="AB468" i="94" s="1"/>
  <c r="W468" i="94"/>
  <c r="F468" i="94"/>
  <c r="E468" i="94"/>
  <c r="D468" i="94"/>
  <c r="Z467" i="94"/>
  <c r="Y467" i="94"/>
  <c r="X467" i="94"/>
  <c r="AB467" i="94" s="1"/>
  <c r="W467" i="94"/>
  <c r="F467" i="94"/>
  <c r="E467" i="94"/>
  <c r="D467" i="94"/>
  <c r="Z466" i="94"/>
  <c r="Y466" i="94"/>
  <c r="X466" i="94"/>
  <c r="AB466" i="94" s="1"/>
  <c r="W466" i="94"/>
  <c r="F466" i="94"/>
  <c r="E466" i="94"/>
  <c r="D466" i="94"/>
  <c r="Z465" i="94"/>
  <c r="Y465" i="94"/>
  <c r="X465" i="94"/>
  <c r="AB465" i="94" s="1"/>
  <c r="W465" i="94"/>
  <c r="F465" i="94"/>
  <c r="E465" i="94"/>
  <c r="D465" i="94"/>
  <c r="Z464" i="94"/>
  <c r="Y464" i="94"/>
  <c r="X464" i="94"/>
  <c r="AB464" i="94" s="1"/>
  <c r="W464" i="94"/>
  <c r="F464" i="94"/>
  <c r="E464" i="94"/>
  <c r="D464" i="94"/>
  <c r="Z463" i="94"/>
  <c r="Y463" i="94"/>
  <c r="X463" i="94"/>
  <c r="AB463" i="94" s="1"/>
  <c r="W463" i="94"/>
  <c r="F463" i="94"/>
  <c r="E463" i="94"/>
  <c r="D463" i="94"/>
  <c r="Z462" i="94"/>
  <c r="Y462" i="94"/>
  <c r="X462" i="94"/>
  <c r="AB462" i="94" s="1"/>
  <c r="W462" i="94"/>
  <c r="F462" i="94"/>
  <c r="E462" i="94"/>
  <c r="D462" i="94"/>
  <c r="Z461" i="94"/>
  <c r="Y461" i="94"/>
  <c r="X461" i="94"/>
  <c r="AB461" i="94" s="1"/>
  <c r="W461" i="94"/>
  <c r="F461" i="94"/>
  <c r="E461" i="94"/>
  <c r="D461" i="94"/>
  <c r="Z460" i="94"/>
  <c r="Y460" i="94"/>
  <c r="X460" i="94"/>
  <c r="AB460" i="94" s="1"/>
  <c r="W460" i="94"/>
  <c r="F460" i="94"/>
  <c r="E460" i="94"/>
  <c r="D460" i="94"/>
  <c r="Z459" i="94"/>
  <c r="Y459" i="94"/>
  <c r="X459" i="94"/>
  <c r="AB459" i="94" s="1"/>
  <c r="W459" i="94"/>
  <c r="F459" i="94"/>
  <c r="E459" i="94"/>
  <c r="D459" i="94"/>
  <c r="Z458" i="94"/>
  <c r="Y458" i="94"/>
  <c r="X458" i="94"/>
  <c r="AB458" i="94" s="1"/>
  <c r="W458" i="94"/>
  <c r="F458" i="94"/>
  <c r="E458" i="94"/>
  <c r="D458" i="94"/>
  <c r="Z457" i="94"/>
  <c r="Y457" i="94"/>
  <c r="X457" i="94"/>
  <c r="AB457" i="94" s="1"/>
  <c r="W457" i="94"/>
  <c r="F457" i="94"/>
  <c r="E457" i="94"/>
  <c r="D457" i="94"/>
  <c r="Z456" i="94"/>
  <c r="Y456" i="94"/>
  <c r="X456" i="94"/>
  <c r="AB456" i="94" s="1"/>
  <c r="W456" i="94"/>
  <c r="F456" i="94"/>
  <c r="E456" i="94"/>
  <c r="D456" i="94"/>
  <c r="Z455" i="94"/>
  <c r="Y455" i="94"/>
  <c r="X455" i="94"/>
  <c r="AB455" i="94" s="1"/>
  <c r="W455" i="94"/>
  <c r="F455" i="94"/>
  <c r="E455" i="94"/>
  <c r="D455" i="94"/>
  <c r="Z454" i="94"/>
  <c r="Y454" i="94"/>
  <c r="X454" i="94"/>
  <c r="AB454" i="94" s="1"/>
  <c r="W454" i="94"/>
  <c r="F454" i="94"/>
  <c r="E454" i="94"/>
  <c r="D454" i="94"/>
  <c r="Z453" i="94"/>
  <c r="Y453" i="94"/>
  <c r="X453" i="94"/>
  <c r="AB453" i="94" s="1"/>
  <c r="W453" i="94"/>
  <c r="F453" i="94"/>
  <c r="E453" i="94"/>
  <c r="D453" i="94"/>
  <c r="Z452" i="94"/>
  <c r="Y452" i="94"/>
  <c r="X452" i="94"/>
  <c r="AB452" i="94" s="1"/>
  <c r="W452" i="94"/>
  <c r="F452" i="94"/>
  <c r="E452" i="94"/>
  <c r="D452" i="94"/>
  <c r="Z451" i="94"/>
  <c r="Y451" i="94"/>
  <c r="X451" i="94"/>
  <c r="AB451" i="94" s="1"/>
  <c r="W451" i="94"/>
  <c r="F451" i="94"/>
  <c r="E451" i="94"/>
  <c r="D451" i="94"/>
  <c r="Z450" i="94"/>
  <c r="Y450" i="94"/>
  <c r="X450" i="94"/>
  <c r="AB450" i="94" s="1"/>
  <c r="W450" i="94"/>
  <c r="F450" i="94"/>
  <c r="E450" i="94"/>
  <c r="D450" i="94"/>
  <c r="Z449" i="94"/>
  <c r="Y449" i="94"/>
  <c r="X449" i="94"/>
  <c r="AB449" i="94" s="1"/>
  <c r="W449" i="94"/>
  <c r="F449" i="94"/>
  <c r="E449" i="94"/>
  <c r="D449" i="94"/>
  <c r="Z448" i="94"/>
  <c r="Y448" i="94"/>
  <c r="X448" i="94"/>
  <c r="AB448" i="94" s="1"/>
  <c r="W448" i="94"/>
  <c r="F448" i="94"/>
  <c r="E448" i="94"/>
  <c r="D448" i="94"/>
  <c r="Z447" i="94"/>
  <c r="Y447" i="94"/>
  <c r="X447" i="94"/>
  <c r="AB447" i="94" s="1"/>
  <c r="W447" i="94"/>
  <c r="F447" i="94"/>
  <c r="E447" i="94"/>
  <c r="D447" i="94"/>
  <c r="Z446" i="94"/>
  <c r="Y446" i="94"/>
  <c r="X446" i="94"/>
  <c r="AB446" i="94" s="1"/>
  <c r="W446" i="94"/>
  <c r="F446" i="94"/>
  <c r="E446" i="94"/>
  <c r="D446" i="94"/>
  <c r="Z445" i="94"/>
  <c r="Y445" i="94"/>
  <c r="X445" i="94"/>
  <c r="W445" i="94"/>
  <c r="F445" i="94"/>
  <c r="E445" i="94"/>
  <c r="D445" i="94"/>
  <c r="Z444" i="94"/>
  <c r="Y444" i="94"/>
  <c r="X444" i="94"/>
  <c r="AB444" i="94" s="1"/>
  <c r="W444" i="94"/>
  <c r="F444" i="94"/>
  <c r="E444" i="94"/>
  <c r="D444" i="94"/>
  <c r="Z443" i="94"/>
  <c r="Y443" i="94"/>
  <c r="X443" i="94"/>
  <c r="AB443" i="94" s="1"/>
  <c r="W443" i="94"/>
  <c r="F443" i="94"/>
  <c r="E443" i="94"/>
  <c r="D443" i="94"/>
  <c r="Z442" i="94"/>
  <c r="Y442" i="94"/>
  <c r="X442" i="94"/>
  <c r="AB442" i="94" s="1"/>
  <c r="W442" i="94"/>
  <c r="F442" i="94"/>
  <c r="E442" i="94"/>
  <c r="D442" i="94"/>
  <c r="Z441" i="94"/>
  <c r="Y441" i="94"/>
  <c r="X441" i="94"/>
  <c r="AB441" i="94" s="1"/>
  <c r="W441" i="94"/>
  <c r="F441" i="94"/>
  <c r="E441" i="94"/>
  <c r="D441" i="94"/>
  <c r="Z440" i="94"/>
  <c r="Y440" i="94"/>
  <c r="X440" i="94"/>
  <c r="AB440" i="94" s="1"/>
  <c r="W440" i="94"/>
  <c r="F440" i="94"/>
  <c r="E440" i="94"/>
  <c r="D440" i="94"/>
  <c r="Z439" i="94"/>
  <c r="Y439" i="94"/>
  <c r="X439" i="94"/>
  <c r="AB439" i="94" s="1"/>
  <c r="W439" i="94"/>
  <c r="F439" i="94"/>
  <c r="E439" i="94"/>
  <c r="D439" i="94"/>
  <c r="Z438" i="94"/>
  <c r="Y438" i="94"/>
  <c r="X438" i="94"/>
  <c r="AB438" i="94" s="1"/>
  <c r="W438" i="94"/>
  <c r="F438" i="94"/>
  <c r="E438" i="94"/>
  <c r="D438" i="94"/>
  <c r="Z437" i="94"/>
  <c r="Y437" i="94"/>
  <c r="X437" i="94"/>
  <c r="AB437" i="94" s="1"/>
  <c r="W437" i="94"/>
  <c r="F437" i="94"/>
  <c r="E437" i="94"/>
  <c r="D437" i="94"/>
  <c r="Z436" i="94"/>
  <c r="Y436" i="94"/>
  <c r="X436" i="94"/>
  <c r="AB436" i="94" s="1"/>
  <c r="W436" i="94"/>
  <c r="F436" i="94"/>
  <c r="E436" i="94"/>
  <c r="D436" i="94"/>
  <c r="Z435" i="94"/>
  <c r="Y435" i="94"/>
  <c r="X435" i="94"/>
  <c r="AB435" i="94" s="1"/>
  <c r="W435" i="94"/>
  <c r="F435" i="94"/>
  <c r="E435" i="94"/>
  <c r="D435" i="94"/>
  <c r="Z434" i="94"/>
  <c r="Y434" i="94"/>
  <c r="X434" i="94"/>
  <c r="W434" i="94"/>
  <c r="F434" i="94"/>
  <c r="E434" i="94"/>
  <c r="D434" i="94"/>
  <c r="Z433" i="94"/>
  <c r="Y433" i="94"/>
  <c r="X433" i="94"/>
  <c r="AB433" i="94" s="1"/>
  <c r="W433" i="94"/>
  <c r="F433" i="94"/>
  <c r="E433" i="94"/>
  <c r="D433" i="94"/>
  <c r="Z432" i="94"/>
  <c r="Y432" i="94"/>
  <c r="X432" i="94"/>
  <c r="AB432" i="94" s="1"/>
  <c r="W432" i="94"/>
  <c r="F432" i="94"/>
  <c r="E432" i="94"/>
  <c r="D432" i="94"/>
  <c r="Z431" i="94"/>
  <c r="Y431" i="94"/>
  <c r="X431" i="94"/>
  <c r="AB431" i="94" s="1"/>
  <c r="W431" i="94"/>
  <c r="F431" i="94"/>
  <c r="E431" i="94"/>
  <c r="D431" i="94"/>
  <c r="Z430" i="94"/>
  <c r="Y430" i="94"/>
  <c r="X430" i="94"/>
  <c r="AB430" i="94" s="1"/>
  <c r="W430" i="94"/>
  <c r="F430" i="94"/>
  <c r="E430" i="94"/>
  <c r="D430" i="94"/>
  <c r="Z429" i="94"/>
  <c r="Y429" i="94"/>
  <c r="X429" i="94"/>
  <c r="AB429" i="94" s="1"/>
  <c r="W429" i="94"/>
  <c r="F429" i="94"/>
  <c r="E429" i="94"/>
  <c r="D429" i="94"/>
  <c r="Z428" i="94"/>
  <c r="Y428" i="94"/>
  <c r="X428" i="94"/>
  <c r="AB428" i="94" s="1"/>
  <c r="W428" i="94"/>
  <c r="F428" i="94"/>
  <c r="E428" i="94"/>
  <c r="D428" i="94"/>
  <c r="Z427" i="94"/>
  <c r="Y427" i="94"/>
  <c r="X427" i="94"/>
  <c r="AB427" i="94" s="1"/>
  <c r="W427" i="94"/>
  <c r="F427" i="94"/>
  <c r="E427" i="94"/>
  <c r="D427" i="94"/>
  <c r="Z426" i="94"/>
  <c r="Y426" i="94"/>
  <c r="X426" i="94"/>
  <c r="AB426" i="94" s="1"/>
  <c r="W426" i="94"/>
  <c r="F426" i="94"/>
  <c r="E426" i="94"/>
  <c r="D426" i="94"/>
  <c r="Z425" i="94"/>
  <c r="Y425" i="94"/>
  <c r="X425" i="94"/>
  <c r="AB425" i="94" s="1"/>
  <c r="W425" i="94"/>
  <c r="F425" i="94"/>
  <c r="E425" i="94"/>
  <c r="D425" i="94"/>
  <c r="Z424" i="94"/>
  <c r="Y424" i="94"/>
  <c r="X424" i="94"/>
  <c r="AB424" i="94" s="1"/>
  <c r="W424" i="94"/>
  <c r="F424" i="94"/>
  <c r="E424" i="94"/>
  <c r="D424" i="94"/>
  <c r="Z423" i="94"/>
  <c r="Y423" i="94"/>
  <c r="X423" i="94"/>
  <c r="AB423" i="94" s="1"/>
  <c r="W423" i="94"/>
  <c r="F423" i="94"/>
  <c r="E423" i="94"/>
  <c r="D423" i="94"/>
  <c r="Z422" i="94"/>
  <c r="Y422" i="94"/>
  <c r="X422" i="94"/>
  <c r="AB422" i="94" s="1"/>
  <c r="W422" i="94"/>
  <c r="F422" i="94"/>
  <c r="E422" i="94"/>
  <c r="D422" i="94"/>
  <c r="Z421" i="94"/>
  <c r="Y421" i="94"/>
  <c r="X421" i="94"/>
  <c r="AB421" i="94" s="1"/>
  <c r="W421" i="94"/>
  <c r="F421" i="94"/>
  <c r="E421" i="94"/>
  <c r="D421" i="94"/>
  <c r="Z420" i="94"/>
  <c r="Y420" i="94"/>
  <c r="X420" i="94"/>
  <c r="AB420" i="94" s="1"/>
  <c r="W420" i="94"/>
  <c r="F420" i="94"/>
  <c r="E420" i="94"/>
  <c r="D420" i="94"/>
  <c r="Z419" i="94"/>
  <c r="Y419" i="94"/>
  <c r="X419" i="94"/>
  <c r="AB419" i="94" s="1"/>
  <c r="W419" i="94"/>
  <c r="F419" i="94"/>
  <c r="E419" i="94"/>
  <c r="D419" i="94"/>
  <c r="Z418" i="94"/>
  <c r="Y418" i="94"/>
  <c r="X418" i="94"/>
  <c r="AB418" i="94" s="1"/>
  <c r="W418" i="94"/>
  <c r="F418" i="94"/>
  <c r="E418" i="94"/>
  <c r="D418" i="94"/>
  <c r="Z417" i="94"/>
  <c r="Y417" i="94"/>
  <c r="X417" i="94"/>
  <c r="AB417" i="94" s="1"/>
  <c r="W417" i="94"/>
  <c r="F417" i="94"/>
  <c r="E417" i="94"/>
  <c r="D417" i="94"/>
  <c r="Z416" i="94"/>
  <c r="Y416" i="94"/>
  <c r="X416" i="94"/>
  <c r="AB416" i="94" s="1"/>
  <c r="W416" i="94"/>
  <c r="F416" i="94"/>
  <c r="E416" i="94"/>
  <c r="D416" i="94"/>
  <c r="Z415" i="94"/>
  <c r="Y415" i="94"/>
  <c r="X415" i="94"/>
  <c r="AB415" i="94" s="1"/>
  <c r="W415" i="94"/>
  <c r="F415" i="94"/>
  <c r="E415" i="94"/>
  <c r="D415" i="94"/>
  <c r="Z414" i="94"/>
  <c r="Y414" i="94"/>
  <c r="X414" i="94"/>
  <c r="AB414" i="94" s="1"/>
  <c r="W414" i="94"/>
  <c r="F414" i="94"/>
  <c r="E414" i="94"/>
  <c r="D414" i="94"/>
  <c r="Z413" i="94"/>
  <c r="Y413" i="94"/>
  <c r="X413" i="94"/>
  <c r="AB413" i="94" s="1"/>
  <c r="W413" i="94"/>
  <c r="F413" i="94"/>
  <c r="E413" i="94"/>
  <c r="D413" i="94"/>
  <c r="Z412" i="94"/>
  <c r="Y412" i="94"/>
  <c r="X412" i="94"/>
  <c r="AB412" i="94" s="1"/>
  <c r="W412" i="94"/>
  <c r="F412" i="94"/>
  <c r="E412" i="94"/>
  <c r="D412" i="94"/>
  <c r="Z411" i="94"/>
  <c r="Y411" i="94"/>
  <c r="X411" i="94"/>
  <c r="W411" i="94"/>
  <c r="F411" i="94"/>
  <c r="E411" i="94"/>
  <c r="D411" i="94"/>
  <c r="Z410" i="94"/>
  <c r="Y410" i="94"/>
  <c r="X410" i="94"/>
  <c r="AB410" i="94" s="1"/>
  <c r="W410" i="94"/>
  <c r="F410" i="94"/>
  <c r="E410" i="94"/>
  <c r="D410" i="94"/>
  <c r="Z409" i="94"/>
  <c r="Y409" i="94"/>
  <c r="X409" i="94"/>
  <c r="AB409" i="94" s="1"/>
  <c r="W409" i="94"/>
  <c r="F409" i="94"/>
  <c r="E409" i="94"/>
  <c r="D409" i="94"/>
  <c r="Z408" i="94"/>
  <c r="Y408" i="94"/>
  <c r="X408" i="94"/>
  <c r="AB408" i="94" s="1"/>
  <c r="W408" i="94"/>
  <c r="F408" i="94"/>
  <c r="E408" i="94"/>
  <c r="D408" i="94"/>
  <c r="Z407" i="94"/>
  <c r="Y407" i="94"/>
  <c r="X407" i="94"/>
  <c r="AB407" i="94" s="1"/>
  <c r="W407" i="94"/>
  <c r="F407" i="94"/>
  <c r="E407" i="94"/>
  <c r="D407" i="94"/>
  <c r="Z406" i="94"/>
  <c r="Y406" i="94"/>
  <c r="X406" i="94"/>
  <c r="AB406" i="94" s="1"/>
  <c r="W406" i="94"/>
  <c r="F406" i="94"/>
  <c r="E406" i="94"/>
  <c r="D406" i="94"/>
  <c r="Z405" i="94"/>
  <c r="Y405" i="94"/>
  <c r="X405" i="94"/>
  <c r="AB405" i="94" s="1"/>
  <c r="W405" i="94"/>
  <c r="F405" i="94"/>
  <c r="E405" i="94"/>
  <c r="D405" i="94"/>
  <c r="Z404" i="94"/>
  <c r="Y404" i="94"/>
  <c r="X404" i="94"/>
  <c r="AB404" i="94" s="1"/>
  <c r="W404" i="94"/>
  <c r="F404" i="94"/>
  <c r="E404" i="94"/>
  <c r="D404" i="94"/>
  <c r="Z403" i="94"/>
  <c r="Y403" i="94"/>
  <c r="X403" i="94"/>
  <c r="AB403" i="94" s="1"/>
  <c r="W403" i="94"/>
  <c r="F403" i="94"/>
  <c r="E403" i="94"/>
  <c r="D403" i="94"/>
  <c r="Z402" i="94"/>
  <c r="Y402" i="94"/>
  <c r="X402" i="94"/>
  <c r="AB402" i="94" s="1"/>
  <c r="W402" i="94"/>
  <c r="F402" i="94"/>
  <c r="E402" i="94"/>
  <c r="D402" i="94"/>
  <c r="Z401" i="94"/>
  <c r="Y401" i="94"/>
  <c r="X401" i="94"/>
  <c r="AB401" i="94" s="1"/>
  <c r="W401" i="94"/>
  <c r="F401" i="94"/>
  <c r="E401" i="94"/>
  <c r="D401" i="94"/>
  <c r="Z400" i="94"/>
  <c r="Y400" i="94"/>
  <c r="X400" i="94"/>
  <c r="AB400" i="94" s="1"/>
  <c r="W400" i="94"/>
  <c r="F400" i="94"/>
  <c r="E400" i="94"/>
  <c r="D400" i="94"/>
  <c r="Z399" i="94"/>
  <c r="Y399" i="94"/>
  <c r="X399" i="94"/>
  <c r="AB399" i="94" s="1"/>
  <c r="W399" i="94"/>
  <c r="F399" i="94"/>
  <c r="E399" i="94"/>
  <c r="D399" i="94"/>
  <c r="Z398" i="94"/>
  <c r="Y398" i="94"/>
  <c r="X398" i="94"/>
  <c r="AB398" i="94" s="1"/>
  <c r="W398" i="94"/>
  <c r="F398" i="94"/>
  <c r="E398" i="94"/>
  <c r="D398" i="94"/>
  <c r="Z397" i="94"/>
  <c r="Y397" i="94"/>
  <c r="X397" i="94"/>
  <c r="AB397" i="94" s="1"/>
  <c r="W397" i="94"/>
  <c r="F397" i="94"/>
  <c r="E397" i="94"/>
  <c r="D397" i="94"/>
  <c r="Z396" i="94"/>
  <c r="Y396" i="94"/>
  <c r="X396" i="94"/>
  <c r="AB396" i="94" s="1"/>
  <c r="W396" i="94"/>
  <c r="F396" i="94"/>
  <c r="E396" i="94"/>
  <c r="D396" i="94"/>
  <c r="Z395" i="94"/>
  <c r="Y395" i="94"/>
  <c r="X395" i="94"/>
  <c r="AB395" i="94" s="1"/>
  <c r="W395" i="94"/>
  <c r="F395" i="94"/>
  <c r="E395" i="94"/>
  <c r="D395" i="94"/>
  <c r="Z394" i="94"/>
  <c r="Y394" i="94"/>
  <c r="X394" i="94"/>
  <c r="AB394" i="94" s="1"/>
  <c r="W394" i="94"/>
  <c r="F394" i="94"/>
  <c r="E394" i="94"/>
  <c r="D394" i="94"/>
  <c r="Z393" i="94"/>
  <c r="Y393" i="94"/>
  <c r="X393" i="94"/>
  <c r="AB393" i="94" s="1"/>
  <c r="W393" i="94"/>
  <c r="F393" i="94"/>
  <c r="E393" i="94"/>
  <c r="D393" i="94"/>
  <c r="Z392" i="94"/>
  <c r="Y392" i="94"/>
  <c r="X392" i="94"/>
  <c r="AB392" i="94" s="1"/>
  <c r="W392" i="94"/>
  <c r="F392" i="94"/>
  <c r="E392" i="94"/>
  <c r="D392" i="94"/>
  <c r="Z391" i="94"/>
  <c r="Y391" i="94"/>
  <c r="X391" i="94"/>
  <c r="AB391" i="94" s="1"/>
  <c r="W391" i="94"/>
  <c r="F391" i="94"/>
  <c r="E391" i="94"/>
  <c r="D391" i="94"/>
  <c r="Z390" i="94"/>
  <c r="Y390" i="94"/>
  <c r="X390" i="94"/>
  <c r="AB390" i="94" s="1"/>
  <c r="W390" i="94"/>
  <c r="F390" i="94"/>
  <c r="E390" i="94"/>
  <c r="D390" i="94"/>
  <c r="Z389" i="94"/>
  <c r="Y389" i="94"/>
  <c r="X389" i="94"/>
  <c r="AB389" i="94" s="1"/>
  <c r="W389" i="94"/>
  <c r="F389" i="94"/>
  <c r="E389" i="94"/>
  <c r="D389" i="94"/>
  <c r="Z388" i="94"/>
  <c r="Y388" i="94"/>
  <c r="X388" i="94"/>
  <c r="AB388" i="94" s="1"/>
  <c r="W388" i="94"/>
  <c r="F388" i="94"/>
  <c r="E388" i="94"/>
  <c r="D388" i="94"/>
  <c r="Z387" i="94"/>
  <c r="Y387" i="94"/>
  <c r="X387" i="94"/>
  <c r="AB387" i="94" s="1"/>
  <c r="W387" i="94"/>
  <c r="F387" i="94"/>
  <c r="E387" i="94"/>
  <c r="D387" i="94"/>
  <c r="Z386" i="94"/>
  <c r="Y386" i="94"/>
  <c r="X386" i="94"/>
  <c r="AB386" i="94" s="1"/>
  <c r="W386" i="94"/>
  <c r="F386" i="94"/>
  <c r="E386" i="94"/>
  <c r="D386" i="94"/>
  <c r="Z385" i="94"/>
  <c r="Y385" i="94"/>
  <c r="X385" i="94"/>
  <c r="AB385" i="94" s="1"/>
  <c r="W385" i="94"/>
  <c r="F385" i="94"/>
  <c r="E385" i="94"/>
  <c r="D385" i="94"/>
  <c r="Z384" i="94"/>
  <c r="Y384" i="94"/>
  <c r="X384" i="94"/>
  <c r="AB384" i="94" s="1"/>
  <c r="W384" i="94"/>
  <c r="F384" i="94"/>
  <c r="E384" i="94"/>
  <c r="D384" i="94"/>
  <c r="Z383" i="94"/>
  <c r="Y383" i="94"/>
  <c r="X383" i="94"/>
  <c r="AB383" i="94" s="1"/>
  <c r="W383" i="94"/>
  <c r="F383" i="94"/>
  <c r="E383" i="94"/>
  <c r="D383" i="94"/>
  <c r="Z382" i="94"/>
  <c r="Y382" i="94"/>
  <c r="X382" i="94"/>
  <c r="AB382" i="94" s="1"/>
  <c r="W382" i="94"/>
  <c r="F382" i="94"/>
  <c r="E382" i="94"/>
  <c r="D382" i="94"/>
  <c r="Z381" i="94"/>
  <c r="Y381" i="94"/>
  <c r="X381" i="94"/>
  <c r="AB381" i="94" s="1"/>
  <c r="W381" i="94"/>
  <c r="F381" i="94"/>
  <c r="E381" i="94"/>
  <c r="D381" i="94"/>
  <c r="Z380" i="94"/>
  <c r="Y380" i="94"/>
  <c r="X380" i="94"/>
  <c r="AB380" i="94" s="1"/>
  <c r="W380" i="94"/>
  <c r="F380" i="94"/>
  <c r="E380" i="94"/>
  <c r="D380" i="94"/>
  <c r="Z379" i="94"/>
  <c r="Y379" i="94"/>
  <c r="X379" i="94"/>
  <c r="AB379" i="94" s="1"/>
  <c r="W379" i="94"/>
  <c r="F379" i="94"/>
  <c r="E379" i="94"/>
  <c r="D379" i="94"/>
  <c r="Z378" i="94"/>
  <c r="Y378" i="94"/>
  <c r="X378" i="94"/>
  <c r="AB378" i="94" s="1"/>
  <c r="W378" i="94"/>
  <c r="F378" i="94"/>
  <c r="E378" i="94"/>
  <c r="D378" i="94"/>
  <c r="Z377" i="94"/>
  <c r="Y377" i="94"/>
  <c r="X377" i="94"/>
  <c r="AB377" i="94" s="1"/>
  <c r="W377" i="94"/>
  <c r="F377" i="94"/>
  <c r="E377" i="94"/>
  <c r="D377" i="94"/>
  <c r="Z376" i="94"/>
  <c r="Y376" i="94"/>
  <c r="X376" i="94"/>
  <c r="AB376" i="94" s="1"/>
  <c r="W376" i="94"/>
  <c r="F376" i="94"/>
  <c r="E376" i="94"/>
  <c r="D376" i="94"/>
  <c r="Z375" i="94"/>
  <c r="Y375" i="94"/>
  <c r="X375" i="94"/>
  <c r="AB375" i="94" s="1"/>
  <c r="W375" i="94"/>
  <c r="F375" i="94"/>
  <c r="E375" i="94"/>
  <c r="D375" i="94"/>
  <c r="Z374" i="94"/>
  <c r="Y374" i="94"/>
  <c r="X374" i="94"/>
  <c r="AB374" i="94" s="1"/>
  <c r="W374" i="94"/>
  <c r="F374" i="94"/>
  <c r="E374" i="94"/>
  <c r="D374" i="94"/>
  <c r="Z373" i="94"/>
  <c r="Y373" i="94"/>
  <c r="X373" i="94"/>
  <c r="W373" i="94"/>
  <c r="F373" i="94"/>
  <c r="E373" i="94"/>
  <c r="D373" i="94"/>
  <c r="Z372" i="94"/>
  <c r="Y372" i="94"/>
  <c r="X372" i="94"/>
  <c r="AB372" i="94" s="1"/>
  <c r="W372" i="94"/>
  <c r="F372" i="94"/>
  <c r="E372" i="94"/>
  <c r="D372" i="94"/>
  <c r="Z371" i="94"/>
  <c r="Y371" i="94"/>
  <c r="X371" i="94"/>
  <c r="AB371" i="94" s="1"/>
  <c r="W371" i="94"/>
  <c r="F371" i="94"/>
  <c r="E371" i="94"/>
  <c r="D371" i="94"/>
  <c r="Z370" i="94"/>
  <c r="Y370" i="94"/>
  <c r="X370" i="94"/>
  <c r="AB370" i="94" s="1"/>
  <c r="W370" i="94"/>
  <c r="F370" i="94"/>
  <c r="E370" i="94"/>
  <c r="D370" i="94"/>
  <c r="Z369" i="94"/>
  <c r="Y369" i="94"/>
  <c r="X369" i="94"/>
  <c r="AB369" i="94" s="1"/>
  <c r="W369" i="94"/>
  <c r="F369" i="94"/>
  <c r="E369" i="94"/>
  <c r="D369" i="94"/>
  <c r="Z368" i="94"/>
  <c r="Y368" i="94"/>
  <c r="X368" i="94"/>
  <c r="AB368" i="94" s="1"/>
  <c r="W368" i="94"/>
  <c r="F368" i="94"/>
  <c r="E368" i="94"/>
  <c r="D368" i="94"/>
  <c r="Z367" i="94"/>
  <c r="Y367" i="94"/>
  <c r="X367" i="94"/>
  <c r="AB367" i="94" s="1"/>
  <c r="W367" i="94"/>
  <c r="F367" i="94"/>
  <c r="E367" i="94"/>
  <c r="D367" i="94"/>
  <c r="Z366" i="94"/>
  <c r="Y366" i="94"/>
  <c r="X366" i="94"/>
  <c r="AB366" i="94" s="1"/>
  <c r="W366" i="94"/>
  <c r="F366" i="94"/>
  <c r="E366" i="94"/>
  <c r="D366" i="94"/>
  <c r="Z365" i="94"/>
  <c r="Y365" i="94"/>
  <c r="X365" i="94"/>
  <c r="AB365" i="94" s="1"/>
  <c r="W365" i="94"/>
  <c r="F365" i="94"/>
  <c r="E365" i="94"/>
  <c r="D365" i="94"/>
  <c r="Z364" i="94"/>
  <c r="Y364" i="94"/>
  <c r="X364" i="94"/>
  <c r="AB364" i="94" s="1"/>
  <c r="W364" i="94"/>
  <c r="F364" i="94"/>
  <c r="E364" i="94"/>
  <c r="D364" i="94"/>
  <c r="Z363" i="94"/>
  <c r="Y363" i="94"/>
  <c r="X363" i="94"/>
  <c r="AB363" i="94" s="1"/>
  <c r="W363" i="94"/>
  <c r="F363" i="94"/>
  <c r="E363" i="94"/>
  <c r="D363" i="94"/>
  <c r="Z362" i="94"/>
  <c r="Y362" i="94"/>
  <c r="X362" i="94"/>
  <c r="AB362" i="94" s="1"/>
  <c r="W362" i="94"/>
  <c r="F362" i="94"/>
  <c r="E362" i="94"/>
  <c r="D362" i="94"/>
  <c r="Z361" i="94"/>
  <c r="Y361" i="94"/>
  <c r="X361" i="94"/>
  <c r="AB361" i="94" s="1"/>
  <c r="W361" i="94"/>
  <c r="F361" i="94"/>
  <c r="E361" i="94"/>
  <c r="D361" i="94"/>
  <c r="Z360" i="94"/>
  <c r="Y360" i="94"/>
  <c r="X360" i="94"/>
  <c r="AB360" i="94" s="1"/>
  <c r="W360" i="94"/>
  <c r="F360" i="94"/>
  <c r="E360" i="94"/>
  <c r="D360" i="94"/>
  <c r="Z359" i="94"/>
  <c r="Y359" i="94"/>
  <c r="X359" i="94"/>
  <c r="AB359" i="94" s="1"/>
  <c r="W359" i="94"/>
  <c r="F359" i="94"/>
  <c r="E359" i="94"/>
  <c r="D359" i="94"/>
  <c r="Z358" i="94"/>
  <c r="Y358" i="94"/>
  <c r="X358" i="94"/>
  <c r="AB358" i="94" s="1"/>
  <c r="W358" i="94"/>
  <c r="F358" i="94"/>
  <c r="E358" i="94"/>
  <c r="D358" i="94"/>
  <c r="Z357" i="94"/>
  <c r="Y357" i="94"/>
  <c r="X357" i="94"/>
  <c r="AB357" i="94" s="1"/>
  <c r="W357" i="94"/>
  <c r="F357" i="94"/>
  <c r="E357" i="94"/>
  <c r="D357" i="94"/>
  <c r="Z356" i="94"/>
  <c r="Y356" i="94"/>
  <c r="X356" i="94"/>
  <c r="AB356" i="94" s="1"/>
  <c r="W356" i="94"/>
  <c r="F356" i="94"/>
  <c r="E356" i="94"/>
  <c r="D356" i="94"/>
  <c r="Z355" i="94"/>
  <c r="Y355" i="94"/>
  <c r="X355" i="94"/>
  <c r="AB355" i="94" s="1"/>
  <c r="W355" i="94"/>
  <c r="F355" i="94"/>
  <c r="E355" i="94"/>
  <c r="D355" i="94"/>
  <c r="Z354" i="94"/>
  <c r="Y354" i="94"/>
  <c r="X354" i="94"/>
  <c r="AB354" i="94" s="1"/>
  <c r="W354" i="94"/>
  <c r="F354" i="94"/>
  <c r="E354" i="94"/>
  <c r="D354" i="94"/>
  <c r="Z353" i="94"/>
  <c r="Y353" i="94"/>
  <c r="X353" i="94"/>
  <c r="AB353" i="94" s="1"/>
  <c r="W353" i="94"/>
  <c r="F353" i="94"/>
  <c r="E353" i="94"/>
  <c r="D353" i="94"/>
  <c r="Z352" i="94"/>
  <c r="Y352" i="94"/>
  <c r="X352" i="94"/>
  <c r="AB352" i="94" s="1"/>
  <c r="W352" i="94"/>
  <c r="F352" i="94"/>
  <c r="E352" i="94"/>
  <c r="D352" i="94"/>
  <c r="Z351" i="94"/>
  <c r="Y351" i="94"/>
  <c r="X351" i="94"/>
  <c r="AB351" i="94" s="1"/>
  <c r="W351" i="94"/>
  <c r="F351" i="94"/>
  <c r="E351" i="94"/>
  <c r="D351" i="94"/>
  <c r="Z350" i="94"/>
  <c r="Y350" i="94"/>
  <c r="X350" i="94"/>
  <c r="AB350" i="94" s="1"/>
  <c r="W350" i="94"/>
  <c r="F350" i="94"/>
  <c r="E350" i="94"/>
  <c r="D350" i="94"/>
  <c r="Z349" i="94"/>
  <c r="Y349" i="94"/>
  <c r="X349" i="94"/>
  <c r="AB349" i="94" s="1"/>
  <c r="W349" i="94"/>
  <c r="F349" i="94"/>
  <c r="E349" i="94"/>
  <c r="D349" i="94"/>
  <c r="Z348" i="94"/>
  <c r="Y348" i="94"/>
  <c r="X348" i="94"/>
  <c r="AB348" i="94" s="1"/>
  <c r="W348" i="94"/>
  <c r="F348" i="94"/>
  <c r="E348" i="94"/>
  <c r="D348" i="94"/>
  <c r="Z347" i="94"/>
  <c r="Y347" i="94"/>
  <c r="X347" i="94"/>
  <c r="AB347" i="94" s="1"/>
  <c r="W347" i="94"/>
  <c r="F347" i="94"/>
  <c r="E347" i="94"/>
  <c r="D347" i="94"/>
  <c r="Z346" i="94"/>
  <c r="Y346" i="94"/>
  <c r="X346" i="94"/>
  <c r="AB346" i="94" s="1"/>
  <c r="W346" i="94"/>
  <c r="F346" i="94"/>
  <c r="E346" i="94"/>
  <c r="D346" i="94"/>
  <c r="Z345" i="94"/>
  <c r="Y345" i="94"/>
  <c r="X345" i="94"/>
  <c r="AB345" i="94" s="1"/>
  <c r="W345" i="94"/>
  <c r="F345" i="94"/>
  <c r="E345" i="94"/>
  <c r="D345" i="94"/>
  <c r="Z344" i="94"/>
  <c r="Y344" i="94"/>
  <c r="X344" i="94"/>
  <c r="AB344" i="94" s="1"/>
  <c r="W344" i="94"/>
  <c r="F344" i="94"/>
  <c r="E344" i="94"/>
  <c r="D344" i="94"/>
  <c r="Z343" i="94"/>
  <c r="Y343" i="94"/>
  <c r="X343" i="94"/>
  <c r="AB343" i="94" s="1"/>
  <c r="W343" i="94"/>
  <c r="F343" i="94"/>
  <c r="E343" i="94"/>
  <c r="D343" i="94"/>
  <c r="Z342" i="94"/>
  <c r="Y342" i="94"/>
  <c r="X342" i="94"/>
  <c r="AB342" i="94" s="1"/>
  <c r="W342" i="94"/>
  <c r="F342" i="94"/>
  <c r="E342" i="94"/>
  <c r="D342" i="94"/>
  <c r="Z341" i="94"/>
  <c r="Y341" i="94"/>
  <c r="X341" i="94"/>
  <c r="AB341" i="94" s="1"/>
  <c r="W341" i="94"/>
  <c r="F341" i="94"/>
  <c r="E341" i="94"/>
  <c r="D341" i="94"/>
  <c r="Z340" i="94"/>
  <c r="Y340" i="94"/>
  <c r="X340" i="94"/>
  <c r="AB340" i="94" s="1"/>
  <c r="W340" i="94"/>
  <c r="F340" i="94"/>
  <c r="E340" i="94"/>
  <c r="D340" i="94"/>
  <c r="Z339" i="94"/>
  <c r="Y339" i="94"/>
  <c r="X339" i="94"/>
  <c r="AB339" i="94" s="1"/>
  <c r="W339" i="94"/>
  <c r="F339" i="94"/>
  <c r="E339" i="94"/>
  <c r="D339" i="94"/>
  <c r="Z338" i="94"/>
  <c r="Y338" i="94"/>
  <c r="X338" i="94"/>
  <c r="AB338" i="94" s="1"/>
  <c r="W338" i="94"/>
  <c r="F338" i="94"/>
  <c r="E338" i="94"/>
  <c r="D338" i="94"/>
  <c r="Z337" i="94"/>
  <c r="Y337" i="94"/>
  <c r="X337" i="94"/>
  <c r="AB337" i="94" s="1"/>
  <c r="W337" i="94"/>
  <c r="F337" i="94"/>
  <c r="E337" i="94"/>
  <c r="D337" i="94"/>
  <c r="Z336" i="94"/>
  <c r="Y336" i="94"/>
  <c r="X336" i="94"/>
  <c r="AB336" i="94" s="1"/>
  <c r="W336" i="94"/>
  <c r="F336" i="94"/>
  <c r="E336" i="94"/>
  <c r="D336" i="94"/>
  <c r="Z335" i="94"/>
  <c r="Y335" i="94"/>
  <c r="X335" i="94"/>
  <c r="AB335" i="94" s="1"/>
  <c r="W335" i="94"/>
  <c r="F335" i="94"/>
  <c r="E335" i="94"/>
  <c r="D335" i="94"/>
  <c r="Z334" i="94"/>
  <c r="Y334" i="94"/>
  <c r="X334" i="94"/>
  <c r="AB334" i="94" s="1"/>
  <c r="W334" i="94"/>
  <c r="F334" i="94"/>
  <c r="E334" i="94"/>
  <c r="D334" i="94"/>
  <c r="Z333" i="94"/>
  <c r="Y333" i="94"/>
  <c r="X333" i="94"/>
  <c r="AB333" i="94" s="1"/>
  <c r="W333" i="94"/>
  <c r="F333" i="94"/>
  <c r="E333" i="94"/>
  <c r="D333" i="94"/>
  <c r="Z332" i="94"/>
  <c r="Y332" i="94"/>
  <c r="X332" i="94"/>
  <c r="AB332" i="94" s="1"/>
  <c r="W332" i="94"/>
  <c r="F332" i="94"/>
  <c r="E332" i="94"/>
  <c r="D332" i="94"/>
  <c r="Z331" i="94"/>
  <c r="Y331" i="94"/>
  <c r="X331" i="94"/>
  <c r="AB331" i="94" s="1"/>
  <c r="W331" i="94"/>
  <c r="F331" i="94"/>
  <c r="E331" i="94"/>
  <c r="D331" i="94"/>
  <c r="Z330" i="94"/>
  <c r="Y330" i="94"/>
  <c r="X330" i="94"/>
  <c r="AB330" i="94" s="1"/>
  <c r="W330" i="94"/>
  <c r="F330" i="94"/>
  <c r="E330" i="94"/>
  <c r="D330" i="94"/>
  <c r="Z329" i="94"/>
  <c r="Y329" i="94"/>
  <c r="X329" i="94"/>
  <c r="AB329" i="94" s="1"/>
  <c r="W329" i="94"/>
  <c r="F329" i="94"/>
  <c r="E329" i="94"/>
  <c r="D329" i="94"/>
  <c r="Z328" i="94"/>
  <c r="Y328" i="94"/>
  <c r="X328" i="94"/>
  <c r="AB328" i="94" s="1"/>
  <c r="W328" i="94"/>
  <c r="F328" i="94"/>
  <c r="E328" i="94"/>
  <c r="D328" i="94"/>
  <c r="Z327" i="94"/>
  <c r="Y327" i="94"/>
  <c r="X327" i="94"/>
  <c r="AB327" i="94" s="1"/>
  <c r="W327" i="94"/>
  <c r="F327" i="94"/>
  <c r="E327" i="94"/>
  <c r="D327" i="94"/>
  <c r="Z326" i="94"/>
  <c r="Y326" i="94"/>
  <c r="X326" i="94"/>
  <c r="AB326" i="94" s="1"/>
  <c r="W326" i="94"/>
  <c r="F326" i="94"/>
  <c r="E326" i="94"/>
  <c r="D326" i="94"/>
  <c r="Z325" i="94"/>
  <c r="Y325" i="94"/>
  <c r="X325" i="94"/>
  <c r="AB325" i="94" s="1"/>
  <c r="W325" i="94"/>
  <c r="F325" i="94"/>
  <c r="E325" i="94"/>
  <c r="D325" i="94"/>
  <c r="Z324" i="94"/>
  <c r="Y324" i="94"/>
  <c r="X324" i="94"/>
  <c r="AB324" i="94" s="1"/>
  <c r="W324" i="94"/>
  <c r="F324" i="94"/>
  <c r="E324" i="94"/>
  <c r="D324" i="94"/>
  <c r="Z323" i="94"/>
  <c r="Y323" i="94"/>
  <c r="X323" i="94"/>
  <c r="AB323" i="94" s="1"/>
  <c r="W323" i="94"/>
  <c r="F323" i="94"/>
  <c r="E323" i="94"/>
  <c r="D323" i="94"/>
  <c r="Z322" i="94"/>
  <c r="Y322" i="94"/>
  <c r="X322" i="94"/>
  <c r="AB322" i="94" s="1"/>
  <c r="W322" i="94"/>
  <c r="F322" i="94"/>
  <c r="E322" i="94"/>
  <c r="D322" i="94"/>
  <c r="Z321" i="94"/>
  <c r="Y321" i="94"/>
  <c r="X321" i="94"/>
  <c r="AB321" i="94" s="1"/>
  <c r="W321" i="94"/>
  <c r="F321" i="94"/>
  <c r="E321" i="94"/>
  <c r="D321" i="94"/>
  <c r="Z320" i="94"/>
  <c r="Y320" i="94"/>
  <c r="X320" i="94"/>
  <c r="AB320" i="94" s="1"/>
  <c r="W320" i="94"/>
  <c r="F320" i="94"/>
  <c r="E320" i="94"/>
  <c r="D320" i="94"/>
  <c r="Z319" i="94"/>
  <c r="Y319" i="94"/>
  <c r="X319" i="94"/>
  <c r="AB319" i="94" s="1"/>
  <c r="W319" i="94"/>
  <c r="F319" i="94"/>
  <c r="E319" i="94"/>
  <c r="D319" i="94"/>
  <c r="Z318" i="94"/>
  <c r="Y318" i="94"/>
  <c r="X318" i="94"/>
  <c r="AB318" i="94" s="1"/>
  <c r="W318" i="94"/>
  <c r="F318" i="94"/>
  <c r="E318" i="94"/>
  <c r="D318" i="94"/>
  <c r="Z317" i="94"/>
  <c r="Y317" i="94"/>
  <c r="X317" i="94"/>
  <c r="AB317" i="94" s="1"/>
  <c r="W317" i="94"/>
  <c r="F317" i="94"/>
  <c r="E317" i="94"/>
  <c r="D317" i="94"/>
  <c r="Z316" i="94"/>
  <c r="Y316" i="94"/>
  <c r="X316" i="94"/>
  <c r="AB316" i="94" s="1"/>
  <c r="W316" i="94"/>
  <c r="F316" i="94"/>
  <c r="E316" i="94"/>
  <c r="D316" i="94"/>
  <c r="Z315" i="94"/>
  <c r="Y315" i="94"/>
  <c r="X315" i="94"/>
  <c r="AB315" i="94" s="1"/>
  <c r="W315" i="94"/>
  <c r="F315" i="94"/>
  <c r="E315" i="94"/>
  <c r="D315" i="94"/>
  <c r="Z314" i="94"/>
  <c r="Y314" i="94"/>
  <c r="X314" i="94"/>
  <c r="AB314" i="94" s="1"/>
  <c r="W314" i="94"/>
  <c r="F314" i="94"/>
  <c r="E314" i="94"/>
  <c r="D314" i="94"/>
  <c r="Z313" i="94"/>
  <c r="Y313" i="94"/>
  <c r="X313" i="94"/>
  <c r="AB313" i="94" s="1"/>
  <c r="W313" i="94"/>
  <c r="F313" i="94"/>
  <c r="E313" i="94"/>
  <c r="D313" i="94"/>
  <c r="Z312" i="94"/>
  <c r="Y312" i="94"/>
  <c r="X312" i="94"/>
  <c r="AB312" i="94" s="1"/>
  <c r="W312" i="94"/>
  <c r="F312" i="94"/>
  <c r="E312" i="94"/>
  <c r="D312" i="94"/>
  <c r="Z311" i="94"/>
  <c r="Y311" i="94"/>
  <c r="X311" i="94"/>
  <c r="AB311" i="94" s="1"/>
  <c r="W311" i="94"/>
  <c r="F311" i="94"/>
  <c r="E311" i="94"/>
  <c r="D311" i="94"/>
  <c r="Z310" i="94"/>
  <c r="Y310" i="94"/>
  <c r="X310" i="94"/>
  <c r="AB310" i="94" s="1"/>
  <c r="W310" i="94"/>
  <c r="F310" i="94"/>
  <c r="E310" i="94"/>
  <c r="D310" i="94"/>
  <c r="Z309" i="94"/>
  <c r="Y309" i="94"/>
  <c r="X309" i="94"/>
  <c r="AB309" i="94" s="1"/>
  <c r="W309" i="94"/>
  <c r="F309" i="94"/>
  <c r="E309" i="94"/>
  <c r="D309" i="94"/>
  <c r="Z308" i="94"/>
  <c r="Y308" i="94"/>
  <c r="X308" i="94"/>
  <c r="AB308" i="94" s="1"/>
  <c r="W308" i="94"/>
  <c r="F308" i="94"/>
  <c r="E308" i="94"/>
  <c r="D308" i="94"/>
  <c r="Z307" i="94"/>
  <c r="Y307" i="94"/>
  <c r="X307" i="94"/>
  <c r="AB307" i="94" s="1"/>
  <c r="W307" i="94"/>
  <c r="F307" i="94"/>
  <c r="E307" i="94"/>
  <c r="D307" i="94"/>
  <c r="Z306" i="94"/>
  <c r="Y306" i="94"/>
  <c r="X306" i="94"/>
  <c r="AB306" i="94" s="1"/>
  <c r="W306" i="94"/>
  <c r="F306" i="94"/>
  <c r="E306" i="94"/>
  <c r="D306" i="94"/>
  <c r="Z305" i="94"/>
  <c r="Y305" i="94"/>
  <c r="X305" i="94"/>
  <c r="AB305" i="94" s="1"/>
  <c r="W305" i="94"/>
  <c r="F305" i="94"/>
  <c r="E305" i="94"/>
  <c r="D305" i="94"/>
  <c r="Z304" i="94"/>
  <c r="Y304" i="94"/>
  <c r="X304" i="94"/>
  <c r="AB304" i="94" s="1"/>
  <c r="W304" i="94"/>
  <c r="F304" i="94"/>
  <c r="E304" i="94"/>
  <c r="D304" i="94"/>
  <c r="Z303" i="94"/>
  <c r="Y303" i="94"/>
  <c r="X303" i="94"/>
  <c r="AB303" i="94" s="1"/>
  <c r="W303" i="94"/>
  <c r="F303" i="94"/>
  <c r="E303" i="94"/>
  <c r="D303" i="94"/>
  <c r="Z302" i="94"/>
  <c r="Y302" i="94"/>
  <c r="X302" i="94"/>
  <c r="AB302" i="94" s="1"/>
  <c r="W302" i="94"/>
  <c r="F302" i="94"/>
  <c r="E302" i="94"/>
  <c r="D302" i="94"/>
  <c r="Z301" i="94"/>
  <c r="Y301" i="94"/>
  <c r="X301" i="94"/>
  <c r="AB301" i="94" s="1"/>
  <c r="W301" i="94"/>
  <c r="F301" i="94"/>
  <c r="E301" i="94"/>
  <c r="D301" i="94"/>
  <c r="Z300" i="94"/>
  <c r="Y300" i="94"/>
  <c r="X300" i="94"/>
  <c r="AB300" i="94" s="1"/>
  <c r="W300" i="94"/>
  <c r="F300" i="94"/>
  <c r="E300" i="94"/>
  <c r="D300" i="94"/>
  <c r="Z299" i="94"/>
  <c r="Y299" i="94"/>
  <c r="X299" i="94"/>
  <c r="AB299" i="94" s="1"/>
  <c r="W299" i="94"/>
  <c r="F299" i="94"/>
  <c r="E299" i="94"/>
  <c r="D299" i="94"/>
  <c r="Z298" i="94"/>
  <c r="Y298" i="94"/>
  <c r="X298" i="94"/>
  <c r="AB298" i="94" s="1"/>
  <c r="W298" i="94"/>
  <c r="F298" i="94"/>
  <c r="E298" i="94"/>
  <c r="D298" i="94"/>
  <c r="Z297" i="94"/>
  <c r="Y297" i="94"/>
  <c r="X297" i="94"/>
  <c r="AB297" i="94" s="1"/>
  <c r="W297" i="94"/>
  <c r="F297" i="94"/>
  <c r="E297" i="94"/>
  <c r="D297" i="94"/>
  <c r="Z296" i="94"/>
  <c r="Y296" i="94"/>
  <c r="X296" i="94"/>
  <c r="AB296" i="94" s="1"/>
  <c r="W296" i="94"/>
  <c r="F296" i="94"/>
  <c r="E296" i="94"/>
  <c r="D296" i="94"/>
  <c r="Z295" i="94"/>
  <c r="Y295" i="94"/>
  <c r="X295" i="94"/>
  <c r="AB295" i="94" s="1"/>
  <c r="W295" i="94"/>
  <c r="F295" i="94"/>
  <c r="E295" i="94"/>
  <c r="D295" i="94"/>
  <c r="Z294" i="94"/>
  <c r="Y294" i="94"/>
  <c r="X294" i="94"/>
  <c r="AB294" i="94" s="1"/>
  <c r="W294" i="94"/>
  <c r="F294" i="94"/>
  <c r="E294" i="94"/>
  <c r="D294" i="94"/>
  <c r="Z293" i="94"/>
  <c r="Y293" i="94"/>
  <c r="X293" i="94"/>
  <c r="AB293" i="94" s="1"/>
  <c r="W293" i="94"/>
  <c r="F293" i="94"/>
  <c r="E293" i="94"/>
  <c r="D293" i="94"/>
  <c r="Z292" i="94"/>
  <c r="Y292" i="94"/>
  <c r="X292" i="94"/>
  <c r="AB292" i="94" s="1"/>
  <c r="W292" i="94"/>
  <c r="F292" i="94"/>
  <c r="E292" i="94"/>
  <c r="D292" i="94"/>
  <c r="Z291" i="94"/>
  <c r="Y291" i="94"/>
  <c r="X291" i="94"/>
  <c r="AB291" i="94" s="1"/>
  <c r="W291" i="94"/>
  <c r="F291" i="94"/>
  <c r="E291" i="94"/>
  <c r="D291" i="94"/>
  <c r="Z290" i="94"/>
  <c r="Y290" i="94"/>
  <c r="X290" i="94"/>
  <c r="AB290" i="94" s="1"/>
  <c r="W290" i="94"/>
  <c r="F290" i="94"/>
  <c r="E290" i="94"/>
  <c r="D290" i="94"/>
  <c r="Z289" i="94"/>
  <c r="Y289" i="94"/>
  <c r="X289" i="94"/>
  <c r="AB289" i="94" s="1"/>
  <c r="W289" i="94"/>
  <c r="F289" i="94"/>
  <c r="E289" i="94"/>
  <c r="D289" i="94"/>
  <c r="Z288" i="94"/>
  <c r="Y288" i="94"/>
  <c r="X288" i="94"/>
  <c r="AB288" i="94" s="1"/>
  <c r="W288" i="94"/>
  <c r="F288" i="94"/>
  <c r="E288" i="94"/>
  <c r="D288" i="94"/>
  <c r="Z287" i="94"/>
  <c r="Y287" i="94"/>
  <c r="X287" i="94"/>
  <c r="AB287" i="94" s="1"/>
  <c r="W287" i="94"/>
  <c r="F287" i="94"/>
  <c r="E287" i="94"/>
  <c r="D287" i="94"/>
  <c r="Z286" i="94"/>
  <c r="Y286" i="94"/>
  <c r="X286" i="94"/>
  <c r="AB286" i="94" s="1"/>
  <c r="W286" i="94"/>
  <c r="F286" i="94"/>
  <c r="E286" i="94"/>
  <c r="D286" i="94"/>
  <c r="Z285" i="94"/>
  <c r="Y285" i="94"/>
  <c r="X285" i="94"/>
  <c r="AB285" i="94" s="1"/>
  <c r="W285" i="94"/>
  <c r="F285" i="94"/>
  <c r="E285" i="94"/>
  <c r="D285" i="94"/>
  <c r="Z284" i="94"/>
  <c r="Y284" i="94"/>
  <c r="X284" i="94"/>
  <c r="AB284" i="94" s="1"/>
  <c r="W284" i="94"/>
  <c r="F284" i="94"/>
  <c r="E284" i="94"/>
  <c r="D284" i="94"/>
  <c r="Z283" i="94"/>
  <c r="Y283" i="94"/>
  <c r="X283" i="94"/>
  <c r="AB283" i="94" s="1"/>
  <c r="W283" i="94"/>
  <c r="F283" i="94"/>
  <c r="E283" i="94"/>
  <c r="D283" i="94"/>
  <c r="Z282" i="94"/>
  <c r="Y282" i="94"/>
  <c r="X282" i="94"/>
  <c r="AB282" i="94" s="1"/>
  <c r="W282" i="94"/>
  <c r="F282" i="94"/>
  <c r="E282" i="94"/>
  <c r="D282" i="94"/>
  <c r="Z281" i="94"/>
  <c r="Y281" i="94"/>
  <c r="X281" i="94"/>
  <c r="AB281" i="94" s="1"/>
  <c r="W281" i="94"/>
  <c r="F281" i="94"/>
  <c r="E281" i="94"/>
  <c r="D281" i="94"/>
  <c r="Z280" i="94"/>
  <c r="Y280" i="94"/>
  <c r="X280" i="94"/>
  <c r="AB280" i="94" s="1"/>
  <c r="W280" i="94"/>
  <c r="F280" i="94"/>
  <c r="E280" i="94"/>
  <c r="D280" i="94"/>
  <c r="Z279" i="94"/>
  <c r="Y279" i="94"/>
  <c r="X279" i="94"/>
  <c r="AB279" i="94" s="1"/>
  <c r="W279" i="94"/>
  <c r="F279" i="94"/>
  <c r="E279" i="94"/>
  <c r="D279" i="94"/>
  <c r="Z278" i="94"/>
  <c r="Y278" i="94"/>
  <c r="X278" i="94"/>
  <c r="AB278" i="94" s="1"/>
  <c r="W278" i="94"/>
  <c r="F278" i="94"/>
  <c r="E278" i="94"/>
  <c r="D278" i="94"/>
  <c r="Z277" i="94"/>
  <c r="Y277" i="94"/>
  <c r="X277" i="94"/>
  <c r="AB277" i="94" s="1"/>
  <c r="W277" i="94"/>
  <c r="F277" i="94"/>
  <c r="E277" i="94"/>
  <c r="D277" i="94"/>
  <c r="Z276" i="94"/>
  <c r="Y276" i="94"/>
  <c r="X276" i="94"/>
  <c r="AB276" i="94" s="1"/>
  <c r="W276" i="94"/>
  <c r="F276" i="94"/>
  <c r="E276" i="94"/>
  <c r="D276" i="94"/>
  <c r="Z275" i="94"/>
  <c r="Y275" i="94"/>
  <c r="X275" i="94"/>
  <c r="AB275" i="94" s="1"/>
  <c r="W275" i="94"/>
  <c r="F275" i="94"/>
  <c r="E275" i="94"/>
  <c r="D275" i="94"/>
  <c r="Z274" i="94"/>
  <c r="Y274" i="94"/>
  <c r="X274" i="94"/>
  <c r="AB274" i="94" s="1"/>
  <c r="W274" i="94"/>
  <c r="F274" i="94"/>
  <c r="E274" i="94"/>
  <c r="D274" i="94"/>
  <c r="Z273" i="94"/>
  <c r="Y273" i="94"/>
  <c r="X273" i="94"/>
  <c r="AB273" i="94" s="1"/>
  <c r="W273" i="94"/>
  <c r="F273" i="94"/>
  <c r="E273" i="94"/>
  <c r="D273" i="94"/>
  <c r="Z272" i="94"/>
  <c r="Y272" i="94"/>
  <c r="X272" i="94"/>
  <c r="AB272" i="94" s="1"/>
  <c r="W272" i="94"/>
  <c r="F272" i="94"/>
  <c r="E272" i="94"/>
  <c r="D272" i="94"/>
  <c r="Z271" i="94"/>
  <c r="Y271" i="94"/>
  <c r="X271" i="94"/>
  <c r="AB271" i="94" s="1"/>
  <c r="W271" i="94"/>
  <c r="F271" i="94"/>
  <c r="E271" i="94"/>
  <c r="D271" i="94"/>
  <c r="Z270" i="94"/>
  <c r="Y270" i="94"/>
  <c r="X270" i="94"/>
  <c r="AB270" i="94" s="1"/>
  <c r="W270" i="94"/>
  <c r="F270" i="94"/>
  <c r="E270" i="94"/>
  <c r="D270" i="94"/>
  <c r="Z269" i="94"/>
  <c r="Y269" i="94"/>
  <c r="X269" i="94"/>
  <c r="AB269" i="94" s="1"/>
  <c r="W269" i="94"/>
  <c r="F269" i="94"/>
  <c r="E269" i="94"/>
  <c r="D269" i="94"/>
  <c r="Z268" i="94"/>
  <c r="Y268" i="94"/>
  <c r="X268" i="94"/>
  <c r="AB268" i="94" s="1"/>
  <c r="W268" i="94"/>
  <c r="F268" i="94"/>
  <c r="E268" i="94"/>
  <c r="D268" i="94"/>
  <c r="Z267" i="94"/>
  <c r="Y267" i="94"/>
  <c r="X267" i="94"/>
  <c r="AB267" i="94" s="1"/>
  <c r="W267" i="94"/>
  <c r="F267" i="94"/>
  <c r="E267" i="94"/>
  <c r="D267" i="94"/>
  <c r="Z266" i="94"/>
  <c r="Y266" i="94"/>
  <c r="X266" i="94"/>
  <c r="AB266" i="94" s="1"/>
  <c r="W266" i="94"/>
  <c r="F266" i="94"/>
  <c r="E266" i="94"/>
  <c r="D266" i="94"/>
  <c r="Z265" i="94"/>
  <c r="Y265" i="94"/>
  <c r="X265" i="94"/>
  <c r="AB265" i="94" s="1"/>
  <c r="W265" i="94"/>
  <c r="F265" i="94"/>
  <c r="E265" i="94"/>
  <c r="D265" i="94"/>
  <c r="Z264" i="94"/>
  <c r="Y264" i="94"/>
  <c r="X264" i="94"/>
  <c r="AB264" i="94" s="1"/>
  <c r="W264" i="94"/>
  <c r="F264" i="94"/>
  <c r="E264" i="94"/>
  <c r="D264" i="94"/>
  <c r="Z263" i="94"/>
  <c r="Y263" i="94"/>
  <c r="X263" i="94"/>
  <c r="AB263" i="94" s="1"/>
  <c r="W263" i="94"/>
  <c r="F263" i="94"/>
  <c r="E263" i="94"/>
  <c r="D263" i="94"/>
  <c r="Z262" i="94"/>
  <c r="Y262" i="94"/>
  <c r="X262" i="94"/>
  <c r="AB262" i="94" s="1"/>
  <c r="W262" i="94"/>
  <c r="F262" i="94"/>
  <c r="E262" i="94"/>
  <c r="D262" i="94"/>
  <c r="Z261" i="94"/>
  <c r="Y261" i="94"/>
  <c r="X261" i="94"/>
  <c r="AB261" i="94" s="1"/>
  <c r="W261" i="94"/>
  <c r="F261" i="94"/>
  <c r="E261" i="94"/>
  <c r="D261" i="94"/>
  <c r="Z260" i="94"/>
  <c r="Y260" i="94"/>
  <c r="X260" i="94"/>
  <c r="AB260" i="94" s="1"/>
  <c r="W260" i="94"/>
  <c r="F260" i="94"/>
  <c r="E260" i="94"/>
  <c r="D260" i="94"/>
  <c r="Z259" i="94"/>
  <c r="Y259" i="94"/>
  <c r="X259" i="94"/>
  <c r="AB259" i="94" s="1"/>
  <c r="W259" i="94"/>
  <c r="F259" i="94"/>
  <c r="E259" i="94"/>
  <c r="D259" i="94"/>
  <c r="Z258" i="94"/>
  <c r="Y258" i="94"/>
  <c r="X258" i="94"/>
  <c r="AB258" i="94" s="1"/>
  <c r="W258" i="94"/>
  <c r="F258" i="94"/>
  <c r="E258" i="94"/>
  <c r="D258" i="94"/>
  <c r="Z257" i="94"/>
  <c r="Y257" i="94"/>
  <c r="X257" i="94"/>
  <c r="AB257" i="94" s="1"/>
  <c r="W257" i="94"/>
  <c r="F257" i="94"/>
  <c r="E257" i="94"/>
  <c r="D257" i="94"/>
  <c r="Z256" i="94"/>
  <c r="Y256" i="94"/>
  <c r="X256" i="94"/>
  <c r="AB256" i="94" s="1"/>
  <c r="W256" i="94"/>
  <c r="F256" i="94"/>
  <c r="E256" i="94"/>
  <c r="D256" i="94"/>
  <c r="Z255" i="94"/>
  <c r="Y255" i="94"/>
  <c r="X255" i="94"/>
  <c r="AB255" i="94" s="1"/>
  <c r="W255" i="94"/>
  <c r="F255" i="94"/>
  <c r="E255" i="94"/>
  <c r="D255" i="94"/>
  <c r="Z254" i="94"/>
  <c r="Y254" i="94"/>
  <c r="X254" i="94"/>
  <c r="AB254" i="94" s="1"/>
  <c r="W254" i="94"/>
  <c r="F254" i="94"/>
  <c r="E254" i="94"/>
  <c r="D254" i="94"/>
  <c r="AB253" i="94"/>
  <c r="Z253" i="94"/>
  <c r="Y253" i="94"/>
  <c r="X253" i="94"/>
  <c r="W253" i="94"/>
  <c r="F253" i="94"/>
  <c r="E253" i="94"/>
  <c r="D253" i="94"/>
  <c r="Z252" i="94"/>
  <c r="Y252" i="94"/>
  <c r="X252" i="94"/>
  <c r="AB252" i="94" s="1"/>
  <c r="W252" i="94"/>
  <c r="F252" i="94"/>
  <c r="E252" i="94"/>
  <c r="D252" i="94"/>
  <c r="Z251" i="94"/>
  <c r="Y251" i="94"/>
  <c r="X251" i="94"/>
  <c r="AB251" i="94" s="1"/>
  <c r="W251" i="94"/>
  <c r="F251" i="94"/>
  <c r="E251" i="94"/>
  <c r="D251" i="94"/>
  <c r="Z250" i="94"/>
  <c r="Y250" i="94"/>
  <c r="X250" i="94"/>
  <c r="AB250" i="94" s="1"/>
  <c r="W250" i="94"/>
  <c r="F250" i="94"/>
  <c r="E250" i="94"/>
  <c r="D250" i="94"/>
  <c r="Z249" i="94"/>
  <c r="Y249" i="94"/>
  <c r="X249" i="94"/>
  <c r="AB249" i="94" s="1"/>
  <c r="W249" i="94"/>
  <c r="F249" i="94"/>
  <c r="E249" i="94"/>
  <c r="D249" i="94"/>
  <c r="Z248" i="94"/>
  <c r="Y248" i="94"/>
  <c r="X248" i="94"/>
  <c r="AB248" i="94" s="1"/>
  <c r="W248" i="94"/>
  <c r="F248" i="94"/>
  <c r="E248" i="94"/>
  <c r="D248" i="94"/>
  <c r="Z247" i="94"/>
  <c r="Y247" i="94"/>
  <c r="X247" i="94"/>
  <c r="AB247" i="94" s="1"/>
  <c r="W247" i="94"/>
  <c r="F247" i="94"/>
  <c r="E247" i="94"/>
  <c r="D247" i="94"/>
  <c r="Z246" i="94"/>
  <c r="Y246" i="94"/>
  <c r="X246" i="94"/>
  <c r="AB246" i="94" s="1"/>
  <c r="W246" i="94"/>
  <c r="F246" i="94"/>
  <c r="E246" i="94"/>
  <c r="D246" i="94"/>
  <c r="Z245" i="94"/>
  <c r="Y245" i="94"/>
  <c r="X245" i="94"/>
  <c r="AB245" i="94" s="1"/>
  <c r="W245" i="94"/>
  <c r="F245" i="94"/>
  <c r="E245" i="94"/>
  <c r="D245" i="94"/>
  <c r="Z244" i="94"/>
  <c r="Y244" i="94"/>
  <c r="X244" i="94"/>
  <c r="AB244" i="94" s="1"/>
  <c r="W244" i="94"/>
  <c r="F244" i="94"/>
  <c r="E244" i="94"/>
  <c r="D244" i="94"/>
  <c r="Z243" i="94"/>
  <c r="Y243" i="94"/>
  <c r="X243" i="94"/>
  <c r="AB243" i="94" s="1"/>
  <c r="W243" i="94"/>
  <c r="F243" i="94"/>
  <c r="E243" i="94"/>
  <c r="D243" i="94"/>
  <c r="Z242" i="94"/>
  <c r="Y242" i="94"/>
  <c r="X242" i="94"/>
  <c r="AB242" i="94" s="1"/>
  <c r="W242" i="94"/>
  <c r="F242" i="94"/>
  <c r="E242" i="94"/>
  <c r="D242" i="94"/>
  <c r="Z241" i="94"/>
  <c r="Y241" i="94"/>
  <c r="X241" i="94"/>
  <c r="AB241" i="94" s="1"/>
  <c r="W241" i="94"/>
  <c r="F241" i="94"/>
  <c r="E241" i="94"/>
  <c r="D241" i="94"/>
  <c r="Z240" i="94"/>
  <c r="Y240" i="94"/>
  <c r="X240" i="94"/>
  <c r="AB240" i="94" s="1"/>
  <c r="W240" i="94"/>
  <c r="F240" i="94"/>
  <c r="E240" i="94"/>
  <c r="D240" i="94"/>
  <c r="Z239" i="94"/>
  <c r="Y239" i="94"/>
  <c r="X239" i="94"/>
  <c r="AB239" i="94" s="1"/>
  <c r="W239" i="94"/>
  <c r="F239" i="94"/>
  <c r="E239" i="94"/>
  <c r="D239" i="94"/>
  <c r="Z238" i="94"/>
  <c r="Y238" i="94"/>
  <c r="X238" i="94"/>
  <c r="AB238" i="94" s="1"/>
  <c r="W238" i="94"/>
  <c r="F238" i="94"/>
  <c r="E238" i="94"/>
  <c r="D238" i="94"/>
  <c r="Z237" i="94"/>
  <c r="Y237" i="94"/>
  <c r="X237" i="94"/>
  <c r="AB237" i="94" s="1"/>
  <c r="W237" i="94"/>
  <c r="F237" i="94"/>
  <c r="E237" i="94"/>
  <c r="D237" i="94"/>
  <c r="Z236" i="94"/>
  <c r="Y236" i="94"/>
  <c r="X236" i="94"/>
  <c r="AB236" i="94" s="1"/>
  <c r="W236" i="94"/>
  <c r="F236" i="94"/>
  <c r="E236" i="94"/>
  <c r="D236" i="94"/>
  <c r="Z235" i="94"/>
  <c r="Y235" i="94"/>
  <c r="X235" i="94"/>
  <c r="AB235" i="94" s="1"/>
  <c r="W235" i="94"/>
  <c r="F235" i="94"/>
  <c r="E235" i="94"/>
  <c r="D235" i="94"/>
  <c r="Z234" i="94"/>
  <c r="Y234" i="94"/>
  <c r="X234" i="94"/>
  <c r="AB234" i="94" s="1"/>
  <c r="W234" i="94"/>
  <c r="F234" i="94"/>
  <c r="E234" i="94"/>
  <c r="D234" i="94"/>
  <c r="Z233" i="94"/>
  <c r="Y233" i="94"/>
  <c r="X233" i="94"/>
  <c r="AB233" i="94" s="1"/>
  <c r="W233" i="94"/>
  <c r="F233" i="94"/>
  <c r="E233" i="94"/>
  <c r="D233" i="94"/>
  <c r="Z232" i="94"/>
  <c r="Y232" i="94"/>
  <c r="X232" i="94"/>
  <c r="AB232" i="94" s="1"/>
  <c r="W232" i="94"/>
  <c r="F232" i="94"/>
  <c r="E232" i="94"/>
  <c r="D232" i="94"/>
  <c r="Z231" i="94"/>
  <c r="Y231" i="94"/>
  <c r="X231" i="94"/>
  <c r="AB231" i="94" s="1"/>
  <c r="W231" i="94"/>
  <c r="F231" i="94"/>
  <c r="E231" i="94"/>
  <c r="D231" i="94"/>
  <c r="Z230" i="94"/>
  <c r="Y230" i="94"/>
  <c r="X230" i="94"/>
  <c r="AB230" i="94" s="1"/>
  <c r="W230" i="94"/>
  <c r="F230" i="94"/>
  <c r="E230" i="94"/>
  <c r="D230" i="94"/>
  <c r="Z229" i="94"/>
  <c r="Y229" i="94"/>
  <c r="X229" i="94"/>
  <c r="AB229" i="94" s="1"/>
  <c r="W229" i="94"/>
  <c r="F229" i="94"/>
  <c r="E229" i="94"/>
  <c r="D229" i="94"/>
  <c r="Z228" i="94"/>
  <c r="Y228" i="94"/>
  <c r="X228" i="94"/>
  <c r="AB228" i="94" s="1"/>
  <c r="W228" i="94"/>
  <c r="F228" i="94"/>
  <c r="E228" i="94"/>
  <c r="D228" i="94"/>
  <c r="Z227" i="94"/>
  <c r="Y227" i="94"/>
  <c r="X227" i="94"/>
  <c r="AB227" i="94" s="1"/>
  <c r="W227" i="94"/>
  <c r="F227" i="94"/>
  <c r="E227" i="94"/>
  <c r="D227" i="94"/>
  <c r="Z226" i="94"/>
  <c r="Y226" i="94"/>
  <c r="X226" i="94"/>
  <c r="AB226" i="94" s="1"/>
  <c r="W226" i="94"/>
  <c r="F226" i="94"/>
  <c r="E226" i="94"/>
  <c r="D226" i="94"/>
  <c r="Z225" i="94"/>
  <c r="Y225" i="94"/>
  <c r="X225" i="94"/>
  <c r="AB225" i="94" s="1"/>
  <c r="W225" i="94"/>
  <c r="F225" i="94"/>
  <c r="E225" i="94"/>
  <c r="D225" i="94"/>
  <c r="Z224" i="94"/>
  <c r="Y224" i="94"/>
  <c r="X224" i="94"/>
  <c r="AB224" i="94" s="1"/>
  <c r="W224" i="94"/>
  <c r="F224" i="94"/>
  <c r="E224" i="94"/>
  <c r="D224" i="94"/>
  <c r="Z223" i="94"/>
  <c r="Y223" i="94"/>
  <c r="X223" i="94"/>
  <c r="AB223" i="94" s="1"/>
  <c r="W223" i="94"/>
  <c r="F223" i="94"/>
  <c r="E223" i="94"/>
  <c r="D223" i="94"/>
  <c r="Z222" i="94"/>
  <c r="Y222" i="94"/>
  <c r="X222" i="94"/>
  <c r="AB222" i="94" s="1"/>
  <c r="W222" i="94"/>
  <c r="F222" i="94"/>
  <c r="E222" i="94"/>
  <c r="D222" i="94"/>
  <c r="Z221" i="94"/>
  <c r="Y221" i="94"/>
  <c r="X221" i="94"/>
  <c r="AB221" i="94" s="1"/>
  <c r="W221" i="94"/>
  <c r="F221" i="94"/>
  <c r="E221" i="94"/>
  <c r="D221" i="94"/>
  <c r="Z220" i="94"/>
  <c r="Y220" i="94"/>
  <c r="X220" i="94"/>
  <c r="AB220" i="94" s="1"/>
  <c r="W220" i="94"/>
  <c r="F220" i="94"/>
  <c r="E220" i="94"/>
  <c r="D220" i="94"/>
  <c r="Z219" i="94"/>
  <c r="Y219" i="94"/>
  <c r="X219" i="94"/>
  <c r="AB219" i="94" s="1"/>
  <c r="W219" i="94"/>
  <c r="F219" i="94"/>
  <c r="E219" i="94"/>
  <c r="D219" i="94"/>
  <c r="Z218" i="94"/>
  <c r="Y218" i="94"/>
  <c r="X218" i="94"/>
  <c r="AB218" i="94" s="1"/>
  <c r="W218" i="94"/>
  <c r="F218" i="94"/>
  <c r="E218" i="94"/>
  <c r="D218" i="94"/>
  <c r="Z217" i="94"/>
  <c r="Y217" i="94"/>
  <c r="X217" i="94"/>
  <c r="AB217" i="94" s="1"/>
  <c r="W217" i="94"/>
  <c r="F217" i="94"/>
  <c r="E217" i="94"/>
  <c r="D217" i="94"/>
  <c r="Z216" i="94"/>
  <c r="Y216" i="94"/>
  <c r="X216" i="94"/>
  <c r="AB216" i="94" s="1"/>
  <c r="W216" i="94"/>
  <c r="F216" i="94"/>
  <c r="E216" i="94"/>
  <c r="D216" i="94"/>
  <c r="Z215" i="94"/>
  <c r="Y215" i="94"/>
  <c r="X215" i="94"/>
  <c r="AB215" i="94" s="1"/>
  <c r="W215" i="94"/>
  <c r="F215" i="94"/>
  <c r="E215" i="94"/>
  <c r="D215" i="94"/>
  <c r="Z214" i="94"/>
  <c r="Y214" i="94"/>
  <c r="X214" i="94"/>
  <c r="AB214" i="94" s="1"/>
  <c r="W214" i="94"/>
  <c r="F214" i="94"/>
  <c r="E214" i="94"/>
  <c r="D214" i="94"/>
  <c r="Z213" i="94"/>
  <c r="Y213" i="94"/>
  <c r="X213" i="94"/>
  <c r="AB213" i="94" s="1"/>
  <c r="W213" i="94"/>
  <c r="F213" i="94"/>
  <c r="E213" i="94"/>
  <c r="D213" i="94"/>
  <c r="Z212" i="94"/>
  <c r="Y212" i="94"/>
  <c r="X212" i="94"/>
  <c r="AB212" i="94" s="1"/>
  <c r="W212" i="94"/>
  <c r="F212" i="94"/>
  <c r="E212" i="94"/>
  <c r="D212" i="94"/>
  <c r="Z211" i="94"/>
  <c r="Y211" i="94"/>
  <c r="X211" i="94"/>
  <c r="AB211" i="94" s="1"/>
  <c r="W211" i="94"/>
  <c r="F211" i="94"/>
  <c r="E211" i="94"/>
  <c r="D211" i="94"/>
  <c r="Z210" i="94"/>
  <c r="Y210" i="94"/>
  <c r="X210" i="94"/>
  <c r="AB210" i="94" s="1"/>
  <c r="W210" i="94"/>
  <c r="F210" i="94"/>
  <c r="E210" i="94"/>
  <c r="D210" i="94"/>
  <c r="Z209" i="94"/>
  <c r="Y209" i="94"/>
  <c r="X209" i="94"/>
  <c r="AB209" i="94" s="1"/>
  <c r="W209" i="94"/>
  <c r="F209" i="94"/>
  <c r="E209" i="94"/>
  <c r="D209" i="94"/>
  <c r="Z208" i="94"/>
  <c r="Y208" i="94"/>
  <c r="X208" i="94"/>
  <c r="AB208" i="94" s="1"/>
  <c r="W208" i="94"/>
  <c r="F208" i="94"/>
  <c r="E208" i="94"/>
  <c r="D208" i="94"/>
  <c r="Z207" i="94"/>
  <c r="Y207" i="94"/>
  <c r="X207" i="94"/>
  <c r="AB207" i="94" s="1"/>
  <c r="W207" i="94"/>
  <c r="F207" i="94"/>
  <c r="E207" i="94"/>
  <c r="D207" i="94"/>
  <c r="Z206" i="94"/>
  <c r="Y206" i="94"/>
  <c r="X206" i="94"/>
  <c r="AB206" i="94" s="1"/>
  <c r="W206" i="94"/>
  <c r="F206" i="94"/>
  <c r="E206" i="94"/>
  <c r="D206" i="94"/>
  <c r="Z205" i="94"/>
  <c r="Y205" i="94"/>
  <c r="X205" i="94"/>
  <c r="AB205" i="94" s="1"/>
  <c r="W205" i="94"/>
  <c r="F205" i="94"/>
  <c r="E205" i="94"/>
  <c r="D205" i="94"/>
  <c r="Z204" i="94"/>
  <c r="Y204" i="94"/>
  <c r="X204" i="94"/>
  <c r="AB204" i="94" s="1"/>
  <c r="W204" i="94"/>
  <c r="F204" i="94"/>
  <c r="E204" i="94"/>
  <c r="D204" i="94"/>
  <c r="Z203" i="94"/>
  <c r="Y203" i="94"/>
  <c r="X203" i="94"/>
  <c r="AB203" i="94" s="1"/>
  <c r="W203" i="94"/>
  <c r="F203" i="94"/>
  <c r="E203" i="94"/>
  <c r="D203" i="94"/>
  <c r="Z202" i="94"/>
  <c r="Y202" i="94"/>
  <c r="X202" i="94"/>
  <c r="AB202" i="94" s="1"/>
  <c r="W202" i="94"/>
  <c r="F202" i="94"/>
  <c r="E202" i="94"/>
  <c r="D202" i="94"/>
  <c r="Z201" i="94"/>
  <c r="Y201" i="94"/>
  <c r="X201" i="94"/>
  <c r="AB201" i="94" s="1"/>
  <c r="W201" i="94"/>
  <c r="F201" i="94"/>
  <c r="E201" i="94"/>
  <c r="D201" i="94"/>
  <c r="Z200" i="94"/>
  <c r="Y200" i="94"/>
  <c r="X200" i="94"/>
  <c r="AB200" i="94" s="1"/>
  <c r="W200" i="94"/>
  <c r="F200" i="94"/>
  <c r="E200" i="94"/>
  <c r="D200" i="94"/>
  <c r="Z199" i="94"/>
  <c r="Y199" i="94"/>
  <c r="X199" i="94"/>
  <c r="AB199" i="94" s="1"/>
  <c r="W199" i="94"/>
  <c r="F199" i="94"/>
  <c r="E199" i="94"/>
  <c r="D199" i="94"/>
  <c r="Z198" i="94"/>
  <c r="Y198" i="94"/>
  <c r="X198" i="94"/>
  <c r="AB198" i="94" s="1"/>
  <c r="W198" i="94"/>
  <c r="F198" i="94"/>
  <c r="E198" i="94"/>
  <c r="D198" i="94"/>
  <c r="Z197" i="94"/>
  <c r="Y197" i="94"/>
  <c r="X197" i="94"/>
  <c r="AB197" i="94" s="1"/>
  <c r="W197" i="94"/>
  <c r="F197" i="94"/>
  <c r="E197" i="94"/>
  <c r="D197" i="94"/>
  <c r="Z196" i="94"/>
  <c r="Y196" i="94"/>
  <c r="X196" i="94"/>
  <c r="AB196" i="94" s="1"/>
  <c r="W196" i="94"/>
  <c r="F196" i="94"/>
  <c r="E196" i="94"/>
  <c r="D196" i="94"/>
  <c r="Z195" i="94"/>
  <c r="Y195" i="94"/>
  <c r="X195" i="94"/>
  <c r="AB195" i="94" s="1"/>
  <c r="W195" i="94"/>
  <c r="F195" i="94"/>
  <c r="E195" i="94"/>
  <c r="D195" i="94"/>
  <c r="Z194" i="94"/>
  <c r="Y194" i="94"/>
  <c r="X194" i="94"/>
  <c r="AB194" i="94" s="1"/>
  <c r="W194" i="94"/>
  <c r="F194" i="94"/>
  <c r="E194" i="94"/>
  <c r="D194" i="94"/>
  <c r="Z193" i="94"/>
  <c r="Y193" i="94"/>
  <c r="X193" i="94"/>
  <c r="AB193" i="94" s="1"/>
  <c r="W193" i="94"/>
  <c r="F193" i="94"/>
  <c r="E193" i="94"/>
  <c r="D193" i="94"/>
  <c r="Z192" i="94"/>
  <c r="Y192" i="94"/>
  <c r="X192" i="94"/>
  <c r="AB192" i="94" s="1"/>
  <c r="W192" i="94"/>
  <c r="F192" i="94"/>
  <c r="E192" i="94"/>
  <c r="D192" i="94"/>
  <c r="Z191" i="94"/>
  <c r="Y191" i="94"/>
  <c r="X191" i="94"/>
  <c r="AB191" i="94" s="1"/>
  <c r="W191" i="94"/>
  <c r="F191" i="94"/>
  <c r="E191" i="94"/>
  <c r="D191" i="94"/>
  <c r="Z190" i="94"/>
  <c r="Y190" i="94"/>
  <c r="X190" i="94"/>
  <c r="AB190" i="94" s="1"/>
  <c r="W190" i="94"/>
  <c r="F190" i="94"/>
  <c r="E190" i="94"/>
  <c r="D190" i="94"/>
  <c r="Z189" i="94"/>
  <c r="Y189" i="94"/>
  <c r="X189" i="94"/>
  <c r="AB189" i="94" s="1"/>
  <c r="W189" i="94"/>
  <c r="F189" i="94"/>
  <c r="E189" i="94"/>
  <c r="D189" i="94"/>
  <c r="Z188" i="94"/>
  <c r="Y188" i="94"/>
  <c r="X188" i="94"/>
  <c r="AB188" i="94" s="1"/>
  <c r="W188" i="94"/>
  <c r="F188" i="94"/>
  <c r="E188" i="94"/>
  <c r="D188" i="94"/>
  <c r="Z187" i="94"/>
  <c r="Y187" i="94"/>
  <c r="X187" i="94"/>
  <c r="AB187" i="94" s="1"/>
  <c r="W187" i="94"/>
  <c r="F187" i="94"/>
  <c r="E187" i="94"/>
  <c r="D187" i="94"/>
  <c r="Z186" i="94"/>
  <c r="Y186" i="94"/>
  <c r="X186" i="94"/>
  <c r="AB186" i="94" s="1"/>
  <c r="W186" i="94"/>
  <c r="F186" i="94"/>
  <c r="E186" i="94"/>
  <c r="D186" i="94"/>
  <c r="Z185" i="94"/>
  <c r="Y185" i="94"/>
  <c r="X185" i="94"/>
  <c r="AB185" i="94" s="1"/>
  <c r="W185" i="94"/>
  <c r="F185" i="94"/>
  <c r="E185" i="94"/>
  <c r="D185" i="94"/>
  <c r="Z184" i="94"/>
  <c r="Y184" i="94"/>
  <c r="X184" i="94"/>
  <c r="AB184" i="94" s="1"/>
  <c r="W184" i="94"/>
  <c r="F184" i="94"/>
  <c r="E184" i="94"/>
  <c r="D184" i="94"/>
  <c r="Z183" i="94"/>
  <c r="Y183" i="94"/>
  <c r="X183" i="94"/>
  <c r="AB183" i="94" s="1"/>
  <c r="W183" i="94"/>
  <c r="F183" i="94"/>
  <c r="E183" i="94"/>
  <c r="D183" i="94"/>
  <c r="Z182" i="94"/>
  <c r="Y182" i="94"/>
  <c r="X182" i="94"/>
  <c r="AB182" i="94" s="1"/>
  <c r="W182" i="94"/>
  <c r="F182" i="94"/>
  <c r="E182" i="94"/>
  <c r="D182" i="94"/>
  <c r="Z181" i="94"/>
  <c r="Y181" i="94"/>
  <c r="X181" i="94"/>
  <c r="AB181" i="94" s="1"/>
  <c r="W181" i="94"/>
  <c r="F181" i="94"/>
  <c r="E181" i="94"/>
  <c r="D181" i="94"/>
  <c r="Z180" i="94"/>
  <c r="Y180" i="94"/>
  <c r="X180" i="94"/>
  <c r="AB180" i="94" s="1"/>
  <c r="W180" i="94"/>
  <c r="F180" i="94"/>
  <c r="E180" i="94"/>
  <c r="D180" i="94"/>
  <c r="Z179" i="94"/>
  <c r="Y179" i="94"/>
  <c r="X179" i="94"/>
  <c r="AB179" i="94" s="1"/>
  <c r="W179" i="94"/>
  <c r="F179" i="94"/>
  <c r="E179" i="94"/>
  <c r="D179" i="94"/>
  <c r="Z178" i="94"/>
  <c r="Y178" i="94"/>
  <c r="X178" i="94"/>
  <c r="AB178" i="94" s="1"/>
  <c r="W178" i="94"/>
  <c r="F178" i="94"/>
  <c r="E178" i="94"/>
  <c r="D178" i="94"/>
  <c r="Z177" i="94"/>
  <c r="Y177" i="94"/>
  <c r="X177" i="94"/>
  <c r="AB177" i="94" s="1"/>
  <c r="W177" i="94"/>
  <c r="F177" i="94"/>
  <c r="E177" i="94"/>
  <c r="D177" i="94"/>
  <c r="Z176" i="94"/>
  <c r="Y176" i="94"/>
  <c r="X176" i="94"/>
  <c r="AB176" i="94" s="1"/>
  <c r="W176" i="94"/>
  <c r="F176" i="94"/>
  <c r="E176" i="94"/>
  <c r="D176" i="94"/>
  <c r="Z175" i="94"/>
  <c r="Y175" i="94"/>
  <c r="X175" i="94"/>
  <c r="AB175" i="94" s="1"/>
  <c r="W175" i="94"/>
  <c r="F175" i="94"/>
  <c r="E175" i="94"/>
  <c r="D175" i="94"/>
  <c r="Z174" i="94"/>
  <c r="Y174" i="94"/>
  <c r="X174" i="94"/>
  <c r="AB174" i="94" s="1"/>
  <c r="W174" i="94"/>
  <c r="F174" i="94"/>
  <c r="E174" i="94"/>
  <c r="D174" i="94"/>
  <c r="Z173" i="94"/>
  <c r="Y173" i="94"/>
  <c r="X173" i="94"/>
  <c r="AB173" i="94" s="1"/>
  <c r="W173" i="94"/>
  <c r="F173" i="94"/>
  <c r="E173" i="94"/>
  <c r="D173" i="94"/>
  <c r="Z172" i="94"/>
  <c r="Y172" i="94"/>
  <c r="X172" i="94"/>
  <c r="AB172" i="94" s="1"/>
  <c r="W172" i="94"/>
  <c r="F172" i="94"/>
  <c r="E172" i="94"/>
  <c r="D172" i="94"/>
  <c r="Z171" i="94"/>
  <c r="Y171" i="94"/>
  <c r="X171" i="94"/>
  <c r="AB171" i="94" s="1"/>
  <c r="W171" i="94"/>
  <c r="F171" i="94"/>
  <c r="E171" i="94"/>
  <c r="D171" i="94"/>
  <c r="Z170" i="94"/>
  <c r="Y170" i="94"/>
  <c r="X170" i="94"/>
  <c r="AB170" i="94" s="1"/>
  <c r="W170" i="94"/>
  <c r="F170" i="94"/>
  <c r="E170" i="94"/>
  <c r="D170" i="94"/>
  <c r="Z169" i="94"/>
  <c r="Y169" i="94"/>
  <c r="X169" i="94"/>
  <c r="AB169" i="94" s="1"/>
  <c r="W169" i="94"/>
  <c r="F169" i="94"/>
  <c r="E169" i="94"/>
  <c r="D169" i="94"/>
  <c r="Z168" i="94"/>
  <c r="Y168" i="94"/>
  <c r="X168" i="94"/>
  <c r="AB168" i="94" s="1"/>
  <c r="W168" i="94"/>
  <c r="F168" i="94"/>
  <c r="E168" i="94"/>
  <c r="D168" i="94"/>
  <c r="Z167" i="94"/>
  <c r="Y167" i="94"/>
  <c r="X167" i="94"/>
  <c r="AB167" i="94" s="1"/>
  <c r="W167" i="94"/>
  <c r="F167" i="94"/>
  <c r="E167" i="94"/>
  <c r="D167" i="94"/>
  <c r="Z166" i="94"/>
  <c r="Y166" i="94"/>
  <c r="X166" i="94"/>
  <c r="AB166" i="94" s="1"/>
  <c r="W166" i="94"/>
  <c r="F166" i="94"/>
  <c r="E166" i="94"/>
  <c r="D166" i="94"/>
  <c r="Z165" i="94"/>
  <c r="Y165" i="94"/>
  <c r="X165" i="94"/>
  <c r="AB165" i="94" s="1"/>
  <c r="W165" i="94"/>
  <c r="F165" i="94"/>
  <c r="E165" i="94"/>
  <c r="D165" i="94"/>
  <c r="Z164" i="94"/>
  <c r="Y164" i="94"/>
  <c r="X164" i="94"/>
  <c r="AB164" i="94" s="1"/>
  <c r="W164" i="94"/>
  <c r="F164" i="94"/>
  <c r="E164" i="94"/>
  <c r="D164" i="94"/>
  <c r="Z163" i="94"/>
  <c r="Y163" i="94"/>
  <c r="X163" i="94"/>
  <c r="AB163" i="94" s="1"/>
  <c r="W163" i="94"/>
  <c r="F163" i="94"/>
  <c r="E163" i="94"/>
  <c r="D163" i="94"/>
  <c r="Z162" i="94"/>
  <c r="Y162" i="94"/>
  <c r="X162" i="94"/>
  <c r="AB162" i="94" s="1"/>
  <c r="W162" i="94"/>
  <c r="F162" i="94"/>
  <c r="E162" i="94"/>
  <c r="D162" i="94"/>
  <c r="Z161" i="94"/>
  <c r="Y161" i="94"/>
  <c r="X161" i="94"/>
  <c r="AB161" i="94" s="1"/>
  <c r="W161" i="94"/>
  <c r="F161" i="94"/>
  <c r="E161" i="94"/>
  <c r="D161" i="94"/>
  <c r="Z160" i="94"/>
  <c r="Y160" i="94"/>
  <c r="X160" i="94"/>
  <c r="AB160" i="94" s="1"/>
  <c r="W160" i="94"/>
  <c r="F160" i="94"/>
  <c r="E160" i="94"/>
  <c r="D160" i="94"/>
  <c r="Z159" i="94"/>
  <c r="Y159" i="94"/>
  <c r="X159" i="94"/>
  <c r="AB159" i="94" s="1"/>
  <c r="W159" i="94"/>
  <c r="F159" i="94"/>
  <c r="E159" i="94"/>
  <c r="D159" i="94"/>
  <c r="Z158" i="94"/>
  <c r="Y158" i="94"/>
  <c r="X158" i="94"/>
  <c r="AB158" i="94" s="1"/>
  <c r="W158" i="94"/>
  <c r="F158" i="94"/>
  <c r="E158" i="94"/>
  <c r="D158" i="94"/>
  <c r="Z157" i="94"/>
  <c r="Y157" i="94"/>
  <c r="X157" i="94"/>
  <c r="AB157" i="94" s="1"/>
  <c r="W157" i="94"/>
  <c r="F157" i="94"/>
  <c r="E157" i="94"/>
  <c r="D157" i="94"/>
  <c r="Z156" i="94"/>
  <c r="Y156" i="94"/>
  <c r="X156" i="94"/>
  <c r="AB156" i="94" s="1"/>
  <c r="W156" i="94"/>
  <c r="F156" i="94"/>
  <c r="E156" i="94"/>
  <c r="D156" i="94"/>
  <c r="Z155" i="94"/>
  <c r="Y155" i="94"/>
  <c r="X155" i="94"/>
  <c r="AB155" i="94" s="1"/>
  <c r="W155" i="94"/>
  <c r="F155" i="94"/>
  <c r="E155" i="94"/>
  <c r="D155" i="94"/>
  <c r="Z154" i="94"/>
  <c r="Y154" i="94"/>
  <c r="X154" i="94"/>
  <c r="AB154" i="94" s="1"/>
  <c r="W154" i="94"/>
  <c r="F154" i="94"/>
  <c r="E154" i="94"/>
  <c r="D154" i="94"/>
  <c r="Z153" i="94"/>
  <c r="Y153" i="94"/>
  <c r="X153" i="94"/>
  <c r="AB153" i="94" s="1"/>
  <c r="W153" i="94"/>
  <c r="F153" i="94"/>
  <c r="E153" i="94"/>
  <c r="D153" i="94"/>
  <c r="Z152" i="94"/>
  <c r="Y152" i="94"/>
  <c r="X152" i="94"/>
  <c r="AB152" i="94" s="1"/>
  <c r="W152" i="94"/>
  <c r="F152" i="94"/>
  <c r="E152" i="94"/>
  <c r="D152" i="94"/>
  <c r="Z151" i="94"/>
  <c r="Y151" i="94"/>
  <c r="X151" i="94"/>
  <c r="AB151" i="94" s="1"/>
  <c r="W151" i="94"/>
  <c r="F151" i="94"/>
  <c r="E151" i="94"/>
  <c r="D151" i="94"/>
  <c r="Z150" i="94"/>
  <c r="Y150" i="94"/>
  <c r="X150" i="94"/>
  <c r="AB150" i="94" s="1"/>
  <c r="W150" i="94"/>
  <c r="F150" i="94"/>
  <c r="E150" i="94"/>
  <c r="D150" i="94"/>
  <c r="Z149" i="94"/>
  <c r="Y149" i="94"/>
  <c r="X149" i="94"/>
  <c r="AB149" i="94" s="1"/>
  <c r="W149" i="94"/>
  <c r="F149" i="94"/>
  <c r="E149" i="94"/>
  <c r="D149" i="94"/>
  <c r="Z148" i="94"/>
  <c r="Y148" i="94"/>
  <c r="X148" i="94"/>
  <c r="AB148" i="94" s="1"/>
  <c r="W148" i="94"/>
  <c r="F148" i="94"/>
  <c r="E148" i="94"/>
  <c r="D148" i="94"/>
  <c r="Z147" i="94"/>
  <c r="Y147" i="94"/>
  <c r="X147" i="94"/>
  <c r="AB147" i="94" s="1"/>
  <c r="W147" i="94"/>
  <c r="F147" i="94"/>
  <c r="E147" i="94"/>
  <c r="D147" i="94"/>
  <c r="Z146" i="94"/>
  <c r="Y146" i="94"/>
  <c r="X146" i="94"/>
  <c r="AB146" i="94" s="1"/>
  <c r="W146" i="94"/>
  <c r="F146" i="94"/>
  <c r="E146" i="94"/>
  <c r="D146" i="94"/>
  <c r="Z145" i="94"/>
  <c r="Y145" i="94"/>
  <c r="X145" i="94"/>
  <c r="AB145" i="94" s="1"/>
  <c r="W145" i="94"/>
  <c r="F145" i="94"/>
  <c r="E145" i="94"/>
  <c r="D145" i="94"/>
  <c r="Z144" i="94"/>
  <c r="Y144" i="94"/>
  <c r="X144" i="94"/>
  <c r="AB144" i="94" s="1"/>
  <c r="W144" i="94"/>
  <c r="F144" i="94"/>
  <c r="E144" i="94"/>
  <c r="D144" i="94"/>
  <c r="Z143" i="94"/>
  <c r="Y143" i="94"/>
  <c r="X143" i="94"/>
  <c r="AB143" i="94" s="1"/>
  <c r="W143" i="94"/>
  <c r="F143" i="94"/>
  <c r="E143" i="94"/>
  <c r="D143" i="94"/>
  <c r="Z142" i="94"/>
  <c r="Y142" i="94"/>
  <c r="X142" i="94"/>
  <c r="AB142" i="94" s="1"/>
  <c r="W142" i="94"/>
  <c r="F142" i="94"/>
  <c r="E142" i="94"/>
  <c r="D142" i="94"/>
  <c r="Z141" i="94"/>
  <c r="Y141" i="94"/>
  <c r="X141" i="94"/>
  <c r="AB141" i="94" s="1"/>
  <c r="W141" i="94"/>
  <c r="F141" i="94"/>
  <c r="E141" i="94"/>
  <c r="D141" i="94"/>
  <c r="Z140" i="94"/>
  <c r="Y140" i="94"/>
  <c r="X140" i="94"/>
  <c r="AB140" i="94" s="1"/>
  <c r="W140" i="94"/>
  <c r="F140" i="94"/>
  <c r="E140" i="94"/>
  <c r="D140" i="94"/>
  <c r="Z139" i="94"/>
  <c r="Y139" i="94"/>
  <c r="X139" i="94"/>
  <c r="AB139" i="94" s="1"/>
  <c r="W139" i="94"/>
  <c r="F139" i="94"/>
  <c r="E139" i="94"/>
  <c r="D139" i="94"/>
  <c r="Z138" i="94"/>
  <c r="Y138" i="94"/>
  <c r="X138" i="94"/>
  <c r="AB138" i="94" s="1"/>
  <c r="W138" i="94"/>
  <c r="F138" i="94"/>
  <c r="E138" i="94"/>
  <c r="D138" i="94"/>
  <c r="Z137" i="94"/>
  <c r="Y137" i="94"/>
  <c r="X137" i="94"/>
  <c r="AB137" i="94" s="1"/>
  <c r="W137" i="94"/>
  <c r="F137" i="94"/>
  <c r="E137" i="94"/>
  <c r="D137" i="94"/>
  <c r="Z136" i="94"/>
  <c r="Y136" i="94"/>
  <c r="X136" i="94"/>
  <c r="AB136" i="94" s="1"/>
  <c r="W136" i="94"/>
  <c r="F136" i="94"/>
  <c r="E136" i="94"/>
  <c r="D136" i="94"/>
  <c r="Z135" i="94"/>
  <c r="Y135" i="94"/>
  <c r="X135" i="94"/>
  <c r="AB135" i="94" s="1"/>
  <c r="W135" i="94"/>
  <c r="F135" i="94"/>
  <c r="E135" i="94"/>
  <c r="D135" i="94"/>
  <c r="Z134" i="94"/>
  <c r="Y134" i="94"/>
  <c r="X134" i="94"/>
  <c r="AB134" i="94" s="1"/>
  <c r="W134" i="94"/>
  <c r="F134" i="94"/>
  <c r="E134" i="94"/>
  <c r="D134" i="94"/>
  <c r="Z133" i="94"/>
  <c r="Y133" i="94"/>
  <c r="X133" i="94"/>
  <c r="AB133" i="94" s="1"/>
  <c r="W133" i="94"/>
  <c r="F133" i="94"/>
  <c r="E133" i="94"/>
  <c r="D133" i="94"/>
  <c r="Z132" i="94"/>
  <c r="Y132" i="94"/>
  <c r="X132" i="94"/>
  <c r="AB132" i="94" s="1"/>
  <c r="W132" i="94"/>
  <c r="F132" i="94"/>
  <c r="E132" i="94"/>
  <c r="D132" i="94"/>
  <c r="Z131" i="94"/>
  <c r="Y131" i="94"/>
  <c r="X131" i="94"/>
  <c r="AB131" i="94" s="1"/>
  <c r="W131" i="94"/>
  <c r="F131" i="94"/>
  <c r="E131" i="94"/>
  <c r="D131" i="94"/>
  <c r="Z130" i="94"/>
  <c r="Y130" i="94"/>
  <c r="X130" i="94"/>
  <c r="AB130" i="94" s="1"/>
  <c r="W130" i="94"/>
  <c r="F130" i="94"/>
  <c r="E130" i="94"/>
  <c r="D130" i="94"/>
  <c r="Z129" i="94"/>
  <c r="Y129" i="94"/>
  <c r="X129" i="94"/>
  <c r="AB129" i="94" s="1"/>
  <c r="W129" i="94"/>
  <c r="F129" i="94"/>
  <c r="E129" i="94"/>
  <c r="D129" i="94"/>
  <c r="Z128" i="94"/>
  <c r="Y128" i="94"/>
  <c r="X128" i="94"/>
  <c r="AB128" i="94" s="1"/>
  <c r="W128" i="94"/>
  <c r="F128" i="94"/>
  <c r="E128" i="94"/>
  <c r="D128" i="94"/>
  <c r="Z127" i="94"/>
  <c r="Y127" i="94"/>
  <c r="X127" i="94"/>
  <c r="AB127" i="94" s="1"/>
  <c r="W127" i="94"/>
  <c r="F127" i="94"/>
  <c r="E127" i="94"/>
  <c r="D127" i="94"/>
  <c r="Z126" i="94"/>
  <c r="Y126" i="94"/>
  <c r="X126" i="94"/>
  <c r="AB126" i="94" s="1"/>
  <c r="W126" i="94"/>
  <c r="F126" i="94"/>
  <c r="E126" i="94"/>
  <c r="D126" i="94"/>
  <c r="Z125" i="94"/>
  <c r="Y125" i="94"/>
  <c r="X125" i="94"/>
  <c r="AB125" i="94" s="1"/>
  <c r="W125" i="94"/>
  <c r="F125" i="94"/>
  <c r="E125" i="94"/>
  <c r="D125" i="94"/>
  <c r="Z124" i="94"/>
  <c r="Y124" i="94"/>
  <c r="X124" i="94"/>
  <c r="AB124" i="94" s="1"/>
  <c r="W124" i="94"/>
  <c r="F124" i="94"/>
  <c r="E124" i="94"/>
  <c r="D124" i="94"/>
  <c r="Z123" i="94"/>
  <c r="Y123" i="94"/>
  <c r="X123" i="94"/>
  <c r="AB123" i="94" s="1"/>
  <c r="W123" i="94"/>
  <c r="F123" i="94"/>
  <c r="E123" i="94"/>
  <c r="D123" i="94"/>
  <c r="Z122" i="94"/>
  <c r="Y122" i="94"/>
  <c r="X122" i="94"/>
  <c r="AB122" i="94" s="1"/>
  <c r="W122" i="94"/>
  <c r="F122" i="94"/>
  <c r="E122" i="94"/>
  <c r="D122" i="94"/>
  <c r="Z121" i="94"/>
  <c r="Y121" i="94"/>
  <c r="X121" i="94"/>
  <c r="AB121" i="94" s="1"/>
  <c r="W121" i="94"/>
  <c r="F121" i="94"/>
  <c r="E121" i="94"/>
  <c r="D121" i="94"/>
  <c r="Z120" i="94"/>
  <c r="Y120" i="94"/>
  <c r="X120" i="94"/>
  <c r="AB120" i="94" s="1"/>
  <c r="W120" i="94"/>
  <c r="F120" i="94"/>
  <c r="E120" i="94"/>
  <c r="D120" i="94"/>
  <c r="Z119" i="94"/>
  <c r="Y119" i="94"/>
  <c r="X119" i="94"/>
  <c r="AB119" i="94" s="1"/>
  <c r="W119" i="94"/>
  <c r="F119" i="94"/>
  <c r="E119" i="94"/>
  <c r="D119" i="94"/>
  <c r="Z118" i="94"/>
  <c r="Y118" i="94"/>
  <c r="X118" i="94"/>
  <c r="AB118" i="94" s="1"/>
  <c r="W118" i="94"/>
  <c r="F118" i="94"/>
  <c r="E118" i="94"/>
  <c r="D118" i="94"/>
  <c r="Z117" i="94"/>
  <c r="Y117" i="94"/>
  <c r="X117" i="94"/>
  <c r="AB117" i="94" s="1"/>
  <c r="W117" i="94"/>
  <c r="F117" i="94"/>
  <c r="E117" i="94"/>
  <c r="D117" i="94"/>
  <c r="Z116" i="94"/>
  <c r="Y116" i="94"/>
  <c r="X116" i="94"/>
  <c r="AB116" i="94" s="1"/>
  <c r="W116" i="94"/>
  <c r="F116" i="94"/>
  <c r="E116" i="94"/>
  <c r="D116" i="94"/>
  <c r="Z115" i="94"/>
  <c r="Y115" i="94"/>
  <c r="X115" i="94"/>
  <c r="AB115" i="94" s="1"/>
  <c r="W115" i="94"/>
  <c r="F115" i="94"/>
  <c r="E115" i="94"/>
  <c r="D115" i="94"/>
  <c r="Z114" i="94"/>
  <c r="Y114" i="94"/>
  <c r="X114" i="94"/>
  <c r="AB114" i="94" s="1"/>
  <c r="W114" i="94"/>
  <c r="F114" i="94"/>
  <c r="E114" i="94"/>
  <c r="D114" i="94"/>
  <c r="Z113" i="94"/>
  <c r="Y113" i="94"/>
  <c r="X113" i="94"/>
  <c r="AB113" i="94" s="1"/>
  <c r="W113" i="94"/>
  <c r="F113" i="94"/>
  <c r="E113" i="94"/>
  <c r="D113" i="94"/>
  <c r="Z112" i="94"/>
  <c r="Y112" i="94"/>
  <c r="X112" i="94"/>
  <c r="AB112" i="94" s="1"/>
  <c r="W112" i="94"/>
  <c r="F112" i="94"/>
  <c r="E112" i="94"/>
  <c r="D112" i="94"/>
  <c r="Z111" i="94"/>
  <c r="Y111" i="94"/>
  <c r="X111" i="94"/>
  <c r="AB111" i="94" s="1"/>
  <c r="W111" i="94"/>
  <c r="F111" i="94"/>
  <c r="E111" i="94"/>
  <c r="D111" i="94"/>
  <c r="Z110" i="94"/>
  <c r="Y110" i="94"/>
  <c r="X110" i="94"/>
  <c r="AB110" i="94" s="1"/>
  <c r="W110" i="94"/>
  <c r="F110" i="94"/>
  <c r="E110" i="94"/>
  <c r="D110" i="94"/>
  <c r="Z109" i="94"/>
  <c r="Y109" i="94"/>
  <c r="X109" i="94"/>
  <c r="AB109" i="94" s="1"/>
  <c r="W109" i="94"/>
  <c r="F109" i="94"/>
  <c r="E109" i="94"/>
  <c r="D109" i="94"/>
  <c r="Z108" i="94"/>
  <c r="Y108" i="94"/>
  <c r="X108" i="94"/>
  <c r="AB108" i="94" s="1"/>
  <c r="W108" i="94"/>
  <c r="F108" i="94"/>
  <c r="E108" i="94"/>
  <c r="D108" i="94"/>
  <c r="Z107" i="94"/>
  <c r="Y107" i="94"/>
  <c r="X107" i="94"/>
  <c r="AB107" i="94" s="1"/>
  <c r="W107" i="94"/>
  <c r="F107" i="94"/>
  <c r="E107" i="94"/>
  <c r="D107" i="94"/>
  <c r="Z106" i="94"/>
  <c r="Y106" i="94"/>
  <c r="X106" i="94"/>
  <c r="AB106" i="94" s="1"/>
  <c r="W106" i="94"/>
  <c r="F106" i="94"/>
  <c r="E106" i="94"/>
  <c r="D106" i="94"/>
  <c r="Z105" i="94"/>
  <c r="Y105" i="94"/>
  <c r="X105" i="94"/>
  <c r="AB105" i="94" s="1"/>
  <c r="W105" i="94"/>
  <c r="F105" i="94"/>
  <c r="E105" i="94"/>
  <c r="D105" i="94"/>
  <c r="Z104" i="94"/>
  <c r="Y104" i="94"/>
  <c r="X104" i="94"/>
  <c r="AB104" i="94" s="1"/>
  <c r="W104" i="94"/>
  <c r="F104" i="94"/>
  <c r="E104" i="94"/>
  <c r="D104" i="94"/>
  <c r="Z103" i="94"/>
  <c r="Y103" i="94"/>
  <c r="X103" i="94"/>
  <c r="AB103" i="94" s="1"/>
  <c r="W103" i="94"/>
  <c r="F103" i="94"/>
  <c r="E103" i="94"/>
  <c r="D103" i="94"/>
  <c r="Z102" i="94"/>
  <c r="Y102" i="94"/>
  <c r="X102" i="94"/>
  <c r="AB102" i="94" s="1"/>
  <c r="W102" i="94"/>
  <c r="F102" i="94"/>
  <c r="E102" i="94"/>
  <c r="D102" i="94"/>
  <c r="Z101" i="94"/>
  <c r="Y101" i="94"/>
  <c r="X101" i="94"/>
  <c r="AB101" i="94" s="1"/>
  <c r="W101" i="94"/>
  <c r="F101" i="94"/>
  <c r="E101" i="94"/>
  <c r="D101" i="94"/>
  <c r="Z100" i="94"/>
  <c r="Y100" i="94"/>
  <c r="X100" i="94"/>
  <c r="AB100" i="94" s="1"/>
  <c r="W100" i="94"/>
  <c r="F100" i="94"/>
  <c r="E100" i="94"/>
  <c r="D100" i="94"/>
  <c r="Z99" i="94"/>
  <c r="Y99" i="94"/>
  <c r="X99" i="94"/>
  <c r="AB99" i="94" s="1"/>
  <c r="W99" i="94"/>
  <c r="F99" i="94"/>
  <c r="E99" i="94"/>
  <c r="D99" i="94"/>
  <c r="Z98" i="94"/>
  <c r="Y98" i="94"/>
  <c r="X98" i="94"/>
  <c r="AB98" i="94" s="1"/>
  <c r="W98" i="94"/>
  <c r="F98" i="94"/>
  <c r="E98" i="94"/>
  <c r="D98" i="94"/>
  <c r="Z97" i="94"/>
  <c r="Y97" i="94"/>
  <c r="X97" i="94"/>
  <c r="AB97" i="94" s="1"/>
  <c r="W97" i="94"/>
  <c r="F97" i="94"/>
  <c r="E97" i="94"/>
  <c r="D97" i="94"/>
  <c r="Z96" i="94"/>
  <c r="Y96" i="94"/>
  <c r="X96" i="94"/>
  <c r="AB96" i="94" s="1"/>
  <c r="W96" i="94"/>
  <c r="F96" i="94"/>
  <c r="E96" i="94"/>
  <c r="D96" i="94"/>
  <c r="Z95" i="94"/>
  <c r="Y95" i="94"/>
  <c r="X95" i="94"/>
  <c r="AB95" i="94" s="1"/>
  <c r="W95" i="94"/>
  <c r="F95" i="94"/>
  <c r="E95" i="94"/>
  <c r="D95" i="94"/>
  <c r="Z94" i="94"/>
  <c r="Y94" i="94"/>
  <c r="X94" i="94"/>
  <c r="AB94" i="94" s="1"/>
  <c r="W94" i="94"/>
  <c r="F94" i="94"/>
  <c r="E94" i="94"/>
  <c r="D94" i="94"/>
  <c r="Z93" i="94"/>
  <c r="Y93" i="94"/>
  <c r="X93" i="94"/>
  <c r="AB93" i="94" s="1"/>
  <c r="W93" i="94"/>
  <c r="F93" i="94"/>
  <c r="E93" i="94"/>
  <c r="D93" i="94"/>
  <c r="Z92" i="94"/>
  <c r="Y92" i="94"/>
  <c r="X92" i="94"/>
  <c r="AB92" i="94" s="1"/>
  <c r="W92" i="94"/>
  <c r="F92" i="94"/>
  <c r="E92" i="94"/>
  <c r="D92" i="94"/>
  <c r="Z91" i="94"/>
  <c r="Y91" i="94"/>
  <c r="X91" i="94"/>
  <c r="AB91" i="94" s="1"/>
  <c r="W91" i="94"/>
  <c r="F91" i="94"/>
  <c r="E91" i="94"/>
  <c r="D91" i="94"/>
  <c r="Z90" i="94"/>
  <c r="Y90" i="94"/>
  <c r="X90" i="94"/>
  <c r="AB90" i="94" s="1"/>
  <c r="W90" i="94"/>
  <c r="F90" i="94"/>
  <c r="E90" i="94"/>
  <c r="D90" i="94"/>
  <c r="Z89" i="94"/>
  <c r="Y89" i="94"/>
  <c r="X89" i="94"/>
  <c r="AB89" i="94" s="1"/>
  <c r="W89" i="94"/>
  <c r="F89" i="94"/>
  <c r="E89" i="94"/>
  <c r="D89" i="94"/>
  <c r="Z88" i="94"/>
  <c r="Y88" i="94"/>
  <c r="X88" i="94"/>
  <c r="AB88" i="94" s="1"/>
  <c r="W88" i="94"/>
  <c r="F88" i="94"/>
  <c r="E88" i="94"/>
  <c r="D88" i="94"/>
  <c r="Z87" i="94"/>
  <c r="Y87" i="94"/>
  <c r="X87" i="94"/>
  <c r="AB87" i="94" s="1"/>
  <c r="W87" i="94"/>
  <c r="F87" i="94"/>
  <c r="E87" i="94"/>
  <c r="D87" i="94"/>
  <c r="Z86" i="94"/>
  <c r="Y86" i="94"/>
  <c r="X86" i="94"/>
  <c r="AB86" i="94" s="1"/>
  <c r="W86" i="94"/>
  <c r="F86" i="94"/>
  <c r="E86" i="94"/>
  <c r="D86" i="94"/>
  <c r="Z85" i="94"/>
  <c r="Y85" i="94"/>
  <c r="X85" i="94"/>
  <c r="AB85" i="94" s="1"/>
  <c r="W85" i="94"/>
  <c r="F85" i="94"/>
  <c r="E85" i="94"/>
  <c r="D85" i="94"/>
  <c r="Z84" i="94"/>
  <c r="Y84" i="94"/>
  <c r="X84" i="94"/>
  <c r="AB84" i="94" s="1"/>
  <c r="W84" i="94"/>
  <c r="F84" i="94"/>
  <c r="E84" i="94"/>
  <c r="D84" i="94"/>
  <c r="Z83" i="94"/>
  <c r="Y83" i="94"/>
  <c r="X83" i="94"/>
  <c r="AB83" i="94" s="1"/>
  <c r="W83" i="94"/>
  <c r="F83" i="94"/>
  <c r="E83" i="94"/>
  <c r="D83" i="94"/>
  <c r="Z82" i="94"/>
  <c r="Y82" i="94"/>
  <c r="X82" i="94"/>
  <c r="AB82" i="94" s="1"/>
  <c r="W82" i="94"/>
  <c r="F82" i="94"/>
  <c r="E82" i="94"/>
  <c r="D82" i="94"/>
  <c r="Z81" i="94"/>
  <c r="Y81" i="94"/>
  <c r="X81" i="94"/>
  <c r="AB81" i="94" s="1"/>
  <c r="W81" i="94"/>
  <c r="F81" i="94"/>
  <c r="E81" i="94"/>
  <c r="D81" i="94"/>
  <c r="Z80" i="94"/>
  <c r="Y80" i="94"/>
  <c r="X80" i="94"/>
  <c r="AB80" i="94" s="1"/>
  <c r="W80" i="94"/>
  <c r="F80" i="94"/>
  <c r="E80" i="94"/>
  <c r="D80" i="94"/>
  <c r="Z79" i="94"/>
  <c r="Y79" i="94"/>
  <c r="X79" i="94"/>
  <c r="AB79" i="94" s="1"/>
  <c r="W79" i="94"/>
  <c r="F79" i="94"/>
  <c r="E79" i="94"/>
  <c r="D79" i="94"/>
  <c r="Z78" i="94"/>
  <c r="Y78" i="94"/>
  <c r="X78" i="94"/>
  <c r="AB78" i="94" s="1"/>
  <c r="W78" i="94"/>
  <c r="F78" i="94"/>
  <c r="E78" i="94"/>
  <c r="D78" i="94"/>
  <c r="Z77" i="94"/>
  <c r="Y77" i="94"/>
  <c r="X77" i="94"/>
  <c r="AB77" i="94" s="1"/>
  <c r="W77" i="94"/>
  <c r="F77" i="94"/>
  <c r="E77" i="94"/>
  <c r="D77" i="94"/>
  <c r="Z76" i="94"/>
  <c r="Y76" i="94"/>
  <c r="X76" i="94"/>
  <c r="AB76" i="94" s="1"/>
  <c r="W76" i="94"/>
  <c r="F76" i="94"/>
  <c r="E76" i="94"/>
  <c r="D76" i="94"/>
  <c r="Z75" i="94"/>
  <c r="Y75" i="94"/>
  <c r="X75" i="94"/>
  <c r="AB75" i="94" s="1"/>
  <c r="W75" i="94"/>
  <c r="F75" i="94"/>
  <c r="E75" i="94"/>
  <c r="D75" i="94"/>
  <c r="Z74" i="94"/>
  <c r="Y74" i="94"/>
  <c r="X74" i="94"/>
  <c r="AB74" i="94" s="1"/>
  <c r="W74" i="94"/>
  <c r="F74" i="94"/>
  <c r="E74" i="94"/>
  <c r="D74" i="94"/>
  <c r="Z73" i="94"/>
  <c r="Y73" i="94"/>
  <c r="X73" i="94"/>
  <c r="AB73" i="94" s="1"/>
  <c r="W73" i="94"/>
  <c r="F73" i="94"/>
  <c r="E73" i="94"/>
  <c r="D73" i="94"/>
  <c r="Z72" i="94"/>
  <c r="Y72" i="94"/>
  <c r="X72" i="94"/>
  <c r="AB72" i="94" s="1"/>
  <c r="W72" i="94"/>
  <c r="F72" i="94"/>
  <c r="E72" i="94"/>
  <c r="D72" i="94"/>
  <c r="Z71" i="94"/>
  <c r="Y71" i="94"/>
  <c r="X71" i="94"/>
  <c r="AB71" i="94" s="1"/>
  <c r="W71" i="94"/>
  <c r="F71" i="94"/>
  <c r="E71" i="94"/>
  <c r="D71" i="94"/>
  <c r="Z70" i="94"/>
  <c r="Y70" i="94"/>
  <c r="X70" i="94"/>
  <c r="AB70" i="94" s="1"/>
  <c r="W70" i="94"/>
  <c r="F70" i="94"/>
  <c r="E70" i="94"/>
  <c r="D70" i="94"/>
  <c r="Z69" i="94"/>
  <c r="Y69" i="94"/>
  <c r="X69" i="94"/>
  <c r="AB69" i="94" s="1"/>
  <c r="W69" i="94"/>
  <c r="F69" i="94"/>
  <c r="E69" i="94"/>
  <c r="D69" i="94"/>
  <c r="Z68" i="94"/>
  <c r="Y68" i="94"/>
  <c r="X68" i="94"/>
  <c r="AB68" i="94" s="1"/>
  <c r="W68" i="94"/>
  <c r="F68" i="94"/>
  <c r="E68" i="94"/>
  <c r="D68" i="94"/>
  <c r="Z67" i="94"/>
  <c r="Y67" i="94"/>
  <c r="X67" i="94"/>
  <c r="AB67" i="94" s="1"/>
  <c r="W67" i="94"/>
  <c r="F67" i="94"/>
  <c r="E67" i="94"/>
  <c r="D67" i="94"/>
  <c r="Z66" i="94"/>
  <c r="Y66" i="94"/>
  <c r="X66" i="94"/>
  <c r="AB66" i="94" s="1"/>
  <c r="W66" i="94"/>
  <c r="F66" i="94"/>
  <c r="E66" i="94"/>
  <c r="D66" i="94"/>
  <c r="Z65" i="94"/>
  <c r="Y65" i="94"/>
  <c r="X65" i="94"/>
  <c r="AB65" i="94" s="1"/>
  <c r="W65" i="94"/>
  <c r="F65" i="94"/>
  <c r="E65" i="94"/>
  <c r="D65" i="94"/>
  <c r="Z64" i="94"/>
  <c r="Y64" i="94"/>
  <c r="X64" i="94"/>
  <c r="AB64" i="94" s="1"/>
  <c r="W64" i="94"/>
  <c r="F64" i="94"/>
  <c r="E64" i="94"/>
  <c r="D64" i="94"/>
  <c r="Z63" i="94"/>
  <c r="Y63" i="94"/>
  <c r="X63" i="94"/>
  <c r="AB63" i="94" s="1"/>
  <c r="W63" i="94"/>
  <c r="F63" i="94"/>
  <c r="E63" i="94"/>
  <c r="D63" i="94"/>
  <c r="Z62" i="94"/>
  <c r="Y62" i="94"/>
  <c r="X62" i="94"/>
  <c r="AB62" i="94" s="1"/>
  <c r="W62" i="94"/>
  <c r="F62" i="94"/>
  <c r="E62" i="94"/>
  <c r="D62" i="94"/>
  <c r="Z61" i="94"/>
  <c r="Y61" i="94"/>
  <c r="X61" i="94"/>
  <c r="AB61" i="94" s="1"/>
  <c r="W61" i="94"/>
  <c r="F61" i="94"/>
  <c r="E61" i="94"/>
  <c r="D61" i="94"/>
  <c r="Z60" i="94"/>
  <c r="Y60" i="94"/>
  <c r="X60" i="94"/>
  <c r="AB60" i="94" s="1"/>
  <c r="W60" i="94"/>
  <c r="F60" i="94"/>
  <c r="E60" i="94"/>
  <c r="D60" i="94"/>
  <c r="Z59" i="94"/>
  <c r="Y59" i="94"/>
  <c r="X59" i="94"/>
  <c r="AB59" i="94" s="1"/>
  <c r="W59" i="94"/>
  <c r="F59" i="94"/>
  <c r="E59" i="94"/>
  <c r="D59" i="94"/>
  <c r="Z58" i="94"/>
  <c r="Y58" i="94"/>
  <c r="X58" i="94"/>
  <c r="AB58" i="94" s="1"/>
  <c r="W58" i="94"/>
  <c r="F58" i="94"/>
  <c r="E58" i="94"/>
  <c r="D58" i="94"/>
  <c r="Z57" i="94"/>
  <c r="Y57" i="94"/>
  <c r="X57" i="94"/>
  <c r="AB57" i="94" s="1"/>
  <c r="W57" i="94"/>
  <c r="F57" i="94"/>
  <c r="E57" i="94"/>
  <c r="D57" i="94"/>
  <c r="Z56" i="94"/>
  <c r="Y56" i="94"/>
  <c r="X56" i="94"/>
  <c r="AB56" i="94" s="1"/>
  <c r="W56" i="94"/>
  <c r="F56" i="94"/>
  <c r="E56" i="94"/>
  <c r="D56" i="94"/>
  <c r="Z55" i="94"/>
  <c r="Y55" i="94"/>
  <c r="X55" i="94"/>
  <c r="AB55" i="94" s="1"/>
  <c r="W55" i="94"/>
  <c r="F55" i="94"/>
  <c r="E55" i="94"/>
  <c r="D55" i="94"/>
  <c r="Z54" i="94"/>
  <c r="Y54" i="94"/>
  <c r="X54" i="94"/>
  <c r="AB54" i="94" s="1"/>
  <c r="W54" i="94"/>
  <c r="F54" i="94"/>
  <c r="E54" i="94"/>
  <c r="D54" i="94"/>
  <c r="Z53" i="94"/>
  <c r="Y53" i="94"/>
  <c r="X53" i="94"/>
  <c r="AB53" i="94" s="1"/>
  <c r="W53" i="94"/>
  <c r="F53" i="94"/>
  <c r="E53" i="94"/>
  <c r="D53" i="94"/>
  <c r="Z52" i="94"/>
  <c r="Y52" i="94"/>
  <c r="X52" i="94"/>
  <c r="AB52" i="94" s="1"/>
  <c r="W52" i="94"/>
  <c r="F52" i="94"/>
  <c r="E52" i="94"/>
  <c r="D52" i="94"/>
  <c r="Z51" i="94"/>
  <c r="Y51" i="94"/>
  <c r="X51" i="94"/>
  <c r="AB51" i="94" s="1"/>
  <c r="W51" i="94"/>
  <c r="F51" i="94"/>
  <c r="E51" i="94"/>
  <c r="D51" i="94"/>
  <c r="Z50" i="94"/>
  <c r="Y50" i="94"/>
  <c r="X50" i="94"/>
  <c r="AB50" i="94" s="1"/>
  <c r="W50" i="94"/>
  <c r="F50" i="94"/>
  <c r="E50" i="94"/>
  <c r="D50" i="94"/>
  <c r="Z49" i="94"/>
  <c r="Y49" i="94"/>
  <c r="X49" i="94"/>
  <c r="AB49" i="94" s="1"/>
  <c r="W49" i="94"/>
  <c r="F49" i="94"/>
  <c r="E49" i="94"/>
  <c r="D49" i="94"/>
  <c r="Z48" i="94"/>
  <c r="Y48" i="94"/>
  <c r="X48" i="94"/>
  <c r="AB48" i="94" s="1"/>
  <c r="W48" i="94"/>
  <c r="F48" i="94"/>
  <c r="E48" i="94"/>
  <c r="D48" i="94"/>
  <c r="Z47" i="94"/>
  <c r="Y47" i="94"/>
  <c r="X47" i="94"/>
  <c r="AB47" i="94" s="1"/>
  <c r="W47" i="94"/>
  <c r="F47" i="94"/>
  <c r="E47" i="94"/>
  <c r="D47" i="94"/>
  <c r="Z46" i="94"/>
  <c r="Y46" i="94"/>
  <c r="X46" i="94"/>
  <c r="AB46" i="94" s="1"/>
  <c r="W46" i="94"/>
  <c r="F46" i="94"/>
  <c r="E46" i="94"/>
  <c r="D46" i="94"/>
  <c r="Z45" i="94"/>
  <c r="Y45" i="94"/>
  <c r="X45" i="94"/>
  <c r="AB45" i="94" s="1"/>
  <c r="W45" i="94"/>
  <c r="F45" i="94"/>
  <c r="E45" i="94"/>
  <c r="D45" i="94"/>
  <c r="Z44" i="94"/>
  <c r="Y44" i="94"/>
  <c r="X44" i="94"/>
  <c r="AB44" i="94" s="1"/>
  <c r="W44" i="94"/>
  <c r="F44" i="94"/>
  <c r="E44" i="94"/>
  <c r="D44" i="94"/>
  <c r="Z43" i="94"/>
  <c r="Y43" i="94"/>
  <c r="X43" i="94"/>
  <c r="AB43" i="94" s="1"/>
  <c r="W43" i="94"/>
  <c r="F43" i="94"/>
  <c r="E43" i="94"/>
  <c r="D43" i="94"/>
  <c r="Z42" i="94"/>
  <c r="Y42" i="94"/>
  <c r="X42" i="94"/>
  <c r="AB42" i="94" s="1"/>
  <c r="W42" i="94"/>
  <c r="F42" i="94"/>
  <c r="E42" i="94"/>
  <c r="D42" i="94"/>
  <c r="Z41" i="94"/>
  <c r="Y41" i="94"/>
  <c r="X41" i="94"/>
  <c r="AB41" i="94" s="1"/>
  <c r="W41" i="94"/>
  <c r="F41" i="94"/>
  <c r="E41" i="94"/>
  <c r="D41" i="94"/>
  <c r="Z40" i="94"/>
  <c r="Y40" i="94"/>
  <c r="X40" i="94"/>
  <c r="AB40" i="94" s="1"/>
  <c r="W40" i="94"/>
  <c r="F40" i="94"/>
  <c r="E40" i="94"/>
  <c r="D40" i="94"/>
  <c r="Z39" i="94"/>
  <c r="Y39" i="94"/>
  <c r="X39" i="94"/>
  <c r="AB39" i="94" s="1"/>
  <c r="W39" i="94"/>
  <c r="F39" i="94"/>
  <c r="E39" i="94"/>
  <c r="D39" i="94"/>
  <c r="Z38" i="94"/>
  <c r="Y38" i="94"/>
  <c r="X38" i="94"/>
  <c r="AB38" i="94" s="1"/>
  <c r="W38" i="94"/>
  <c r="F38" i="94"/>
  <c r="E38" i="94"/>
  <c r="D38" i="94"/>
  <c r="Z37" i="94"/>
  <c r="Y37" i="94"/>
  <c r="X37" i="94"/>
  <c r="AB37" i="94" s="1"/>
  <c r="W37" i="94"/>
  <c r="F37" i="94"/>
  <c r="E37" i="94"/>
  <c r="D37" i="94"/>
  <c r="Z36" i="94"/>
  <c r="Y36" i="94"/>
  <c r="X36" i="94"/>
  <c r="AB36" i="94" s="1"/>
  <c r="W36" i="94"/>
  <c r="F36" i="94"/>
  <c r="E36" i="94"/>
  <c r="D36" i="94"/>
  <c r="Z35" i="94"/>
  <c r="Y35" i="94"/>
  <c r="X35" i="94"/>
  <c r="AB35" i="94" s="1"/>
  <c r="W35" i="94"/>
  <c r="F35" i="94"/>
  <c r="E35" i="94"/>
  <c r="D35" i="94"/>
  <c r="Z34" i="94"/>
  <c r="Y34" i="94"/>
  <c r="X34" i="94"/>
  <c r="AB34" i="94" s="1"/>
  <c r="W34" i="94"/>
  <c r="F34" i="94"/>
  <c r="E34" i="94"/>
  <c r="D34" i="94"/>
  <c r="Z33" i="94"/>
  <c r="Y33" i="94"/>
  <c r="X33" i="94"/>
  <c r="AB33" i="94" s="1"/>
  <c r="W33" i="94"/>
  <c r="F33" i="94"/>
  <c r="E33" i="94"/>
  <c r="D33" i="94"/>
  <c r="Z32" i="94"/>
  <c r="Y32" i="94"/>
  <c r="X32" i="94"/>
  <c r="AB32" i="94" s="1"/>
  <c r="W32" i="94"/>
  <c r="F32" i="94"/>
  <c r="E32" i="94"/>
  <c r="D32" i="94"/>
  <c r="Z31" i="94"/>
  <c r="Y31" i="94"/>
  <c r="X31" i="94"/>
  <c r="AB31" i="94" s="1"/>
  <c r="W31" i="94"/>
  <c r="F31" i="94"/>
  <c r="E31" i="94"/>
  <c r="D31" i="94"/>
  <c r="Z30" i="94"/>
  <c r="Y30" i="94"/>
  <c r="X30" i="94"/>
  <c r="AB30" i="94" s="1"/>
  <c r="W30" i="94"/>
  <c r="F30" i="94"/>
  <c r="E30" i="94"/>
  <c r="D30" i="94"/>
  <c r="Z29" i="94"/>
  <c r="Y29" i="94"/>
  <c r="X29" i="94"/>
  <c r="AB29" i="94" s="1"/>
  <c r="W29" i="94"/>
  <c r="F29" i="94"/>
  <c r="E29" i="94"/>
  <c r="D29" i="94"/>
  <c r="Z28" i="94"/>
  <c r="Y28" i="94"/>
  <c r="X28" i="94"/>
  <c r="AB28" i="94" s="1"/>
  <c r="W28" i="94"/>
  <c r="F28" i="94"/>
  <c r="E28" i="94"/>
  <c r="D28" i="94"/>
  <c r="Z27" i="94"/>
  <c r="Y27" i="94"/>
  <c r="X27" i="94"/>
  <c r="AB27" i="94" s="1"/>
  <c r="W27" i="94"/>
  <c r="F27" i="94"/>
  <c r="E27" i="94"/>
  <c r="D27" i="94"/>
  <c r="Z26" i="94"/>
  <c r="Y26" i="94"/>
  <c r="X26" i="94"/>
  <c r="AB26" i="94" s="1"/>
  <c r="W26" i="94"/>
  <c r="F26" i="94"/>
  <c r="E26" i="94"/>
  <c r="D26" i="94"/>
  <c r="Z25" i="94"/>
  <c r="Y25" i="94"/>
  <c r="X25" i="94"/>
  <c r="AB25" i="94" s="1"/>
  <c r="W25" i="94"/>
  <c r="F25" i="94"/>
  <c r="E25" i="94"/>
  <c r="D25" i="94"/>
  <c r="Z24" i="94"/>
  <c r="Y24" i="94"/>
  <c r="X24" i="94"/>
  <c r="AB24" i="94" s="1"/>
  <c r="W24" i="94"/>
  <c r="F24" i="94"/>
  <c r="E24" i="94"/>
  <c r="D24" i="94"/>
  <c r="Z23" i="94"/>
  <c r="Y23" i="94"/>
  <c r="X23" i="94"/>
  <c r="AB23" i="94" s="1"/>
  <c r="W23" i="94"/>
  <c r="F23" i="94"/>
  <c r="E23" i="94"/>
  <c r="D23" i="94"/>
  <c r="Z22" i="94"/>
  <c r="Y22" i="94"/>
  <c r="X22" i="94"/>
  <c r="AB22" i="94" s="1"/>
  <c r="W22" i="94"/>
  <c r="F22" i="94"/>
  <c r="E22" i="94"/>
  <c r="D22" i="94"/>
  <c r="Z21" i="94"/>
  <c r="Y21" i="94"/>
  <c r="X21" i="94"/>
  <c r="AB21" i="94" s="1"/>
  <c r="W21" i="94"/>
  <c r="F21" i="94"/>
  <c r="E21" i="94"/>
  <c r="D21" i="94"/>
  <c r="Z20" i="94"/>
  <c r="Y20" i="94"/>
  <c r="X20" i="94"/>
  <c r="AB20" i="94" s="1"/>
  <c r="W20" i="94"/>
  <c r="F20" i="94"/>
  <c r="E20" i="94"/>
  <c r="D20" i="94"/>
  <c r="Z19" i="94"/>
  <c r="Y19" i="94"/>
  <c r="X19" i="94"/>
  <c r="AB19" i="94" s="1"/>
  <c r="W19" i="94"/>
  <c r="F19" i="94"/>
  <c r="E19" i="94"/>
  <c r="D19" i="94"/>
  <c r="Z18" i="94"/>
  <c r="Y18" i="94"/>
  <c r="X18" i="94"/>
  <c r="AB18" i="94" s="1"/>
  <c r="W18" i="94"/>
  <c r="F18" i="94"/>
  <c r="E18" i="94"/>
  <c r="D18" i="94"/>
  <c r="Z17" i="94"/>
  <c r="Y17" i="94"/>
  <c r="X17" i="94"/>
  <c r="AB17" i="94" s="1"/>
  <c r="W17" i="94"/>
  <c r="F17" i="94"/>
  <c r="E17" i="94"/>
  <c r="D17" i="94"/>
  <c r="Z16" i="94"/>
  <c r="Y16" i="94"/>
  <c r="X16" i="94"/>
  <c r="AB16" i="94" s="1"/>
  <c r="W16" i="94"/>
  <c r="F16" i="94"/>
  <c r="E16" i="94"/>
  <c r="D16" i="94"/>
  <c r="Z15" i="94"/>
  <c r="Y15" i="94"/>
  <c r="X15" i="94"/>
  <c r="AB15" i="94" s="1"/>
  <c r="W15" i="94"/>
  <c r="F15" i="94"/>
  <c r="E15" i="94"/>
  <c r="D15" i="94"/>
  <c r="Z14" i="94"/>
  <c r="Y14" i="94"/>
  <c r="X14" i="94"/>
  <c r="AB14" i="94" s="1"/>
  <c r="W14" i="94"/>
  <c r="F14" i="94"/>
  <c r="E14" i="94"/>
  <c r="D14" i="94"/>
  <c r="D8" i="94"/>
  <c r="AH36" i="35"/>
  <c r="V36" i="35"/>
  <c r="U36" i="35"/>
  <c r="T36" i="35"/>
  <c r="S36" i="35"/>
  <c r="R36" i="35"/>
  <c r="Q36" i="35"/>
  <c r="O36" i="35"/>
  <c r="N36" i="35"/>
  <c r="L36" i="35"/>
  <c r="K36" i="35"/>
  <c r="J36" i="35"/>
  <c r="I36" i="35"/>
  <c r="H36" i="35"/>
  <c r="AH35" i="35"/>
  <c r="V35" i="35"/>
  <c r="U35" i="35"/>
  <c r="T35" i="35"/>
  <c r="S35" i="35"/>
  <c r="R35" i="35"/>
  <c r="Q35" i="35"/>
  <c r="O35" i="35"/>
  <c r="N35" i="35"/>
  <c r="L35" i="35"/>
  <c r="K35" i="35"/>
  <c r="J35" i="35"/>
  <c r="I35" i="35"/>
  <c r="H35" i="35"/>
  <c r="AH34" i="35"/>
  <c r="AH33" i="35"/>
  <c r="AH32" i="35"/>
  <c r="AH31" i="35"/>
  <c r="Q31" i="35"/>
  <c r="AA31" i="35" s="1"/>
  <c r="O31" i="35"/>
  <c r="O559" i="94" s="1"/>
  <c r="N31" i="35"/>
  <c r="N559" i="94" s="1"/>
  <c r="L31" i="35"/>
  <c r="L559" i="94" s="1"/>
  <c r="K31" i="35"/>
  <c r="K559" i="94" s="1"/>
  <c r="J31" i="35"/>
  <c r="J559" i="94" s="1"/>
  <c r="I31" i="35"/>
  <c r="I559" i="94" s="1"/>
  <c r="H31" i="35"/>
  <c r="H559" i="94" s="1"/>
  <c r="AH30" i="35"/>
  <c r="Q30" i="35"/>
  <c r="AA30" i="35" s="1"/>
  <c r="O30" i="35"/>
  <c r="O558" i="94" s="1"/>
  <c r="N30" i="35"/>
  <c r="N558" i="94" s="1"/>
  <c r="L30" i="35"/>
  <c r="L558" i="94" s="1"/>
  <c r="K30" i="35"/>
  <c r="K558" i="94" s="1"/>
  <c r="J30" i="35"/>
  <c r="J558" i="94" s="1"/>
  <c r="I30" i="35"/>
  <c r="I558" i="94" s="1"/>
  <c r="H30" i="35"/>
  <c r="H558" i="94" s="1"/>
  <c r="AH29" i="35"/>
  <c r="O29" i="35"/>
  <c r="O557" i="94" s="1"/>
  <c r="N29" i="35"/>
  <c r="N557" i="94" s="1"/>
  <c r="L29" i="35"/>
  <c r="L557" i="94" s="1"/>
  <c r="K29" i="35"/>
  <c r="K557" i="94" s="1"/>
  <c r="J29" i="35"/>
  <c r="J557" i="94" s="1"/>
  <c r="I29" i="35"/>
  <c r="I557" i="94" s="1"/>
  <c r="H29" i="35"/>
  <c r="H557" i="94" s="1"/>
  <c r="AH28" i="35"/>
  <c r="AH27" i="35"/>
  <c r="AH26" i="35"/>
  <c r="AH25" i="35"/>
  <c r="AH24" i="35"/>
  <c r="AH23" i="35"/>
  <c r="AH22" i="35"/>
  <c r="AH21" i="35"/>
  <c r="AH20" i="35"/>
  <c r="AH19" i="35"/>
  <c r="AH18" i="35"/>
  <c r="AH17" i="35"/>
  <c r="AH16" i="35"/>
  <c r="AH15" i="35"/>
  <c r="AH14" i="35"/>
  <c r="AH40" i="35" s="1"/>
  <c r="D8" i="35"/>
  <c r="AI62" i="54"/>
  <c r="AI61" i="54"/>
  <c r="AI60" i="54"/>
  <c r="AI59" i="54"/>
  <c r="AI58" i="54"/>
  <c r="AI57" i="54"/>
  <c r="AI56" i="54"/>
  <c r="AI55" i="54"/>
  <c r="AI54" i="54"/>
  <c r="AI53" i="54"/>
  <c r="AI52" i="54"/>
  <c r="AI51" i="54"/>
  <c r="AI50" i="54"/>
  <c r="K50" i="54"/>
  <c r="K529" i="94" s="1"/>
  <c r="AI49" i="54"/>
  <c r="AI48" i="54"/>
  <c r="AI47" i="54"/>
  <c r="AI46" i="54"/>
  <c r="AI45" i="54"/>
  <c r="AI44" i="54"/>
  <c r="AI43" i="54"/>
  <c r="AI42" i="54"/>
  <c r="AI41" i="54"/>
  <c r="AI40" i="54"/>
  <c r="AI39" i="54"/>
  <c r="AI38" i="54"/>
  <c r="O38" i="54"/>
  <c r="O517" i="94" s="1"/>
  <c r="N38" i="54"/>
  <c r="N517" i="94" s="1"/>
  <c r="L38" i="54"/>
  <c r="L517" i="94" s="1"/>
  <c r="K38" i="54"/>
  <c r="K517" i="94" s="1"/>
  <c r="J38" i="54"/>
  <c r="J517" i="94" s="1"/>
  <c r="I38" i="54"/>
  <c r="I517" i="94" s="1"/>
  <c r="H38" i="54"/>
  <c r="H517" i="94" s="1"/>
  <c r="AI37" i="54"/>
  <c r="AI36" i="54"/>
  <c r="AI35" i="54"/>
  <c r="AI33" i="54"/>
  <c r="AI32" i="54"/>
  <c r="AI31" i="54"/>
  <c r="AI30" i="54"/>
  <c r="AI29" i="54"/>
  <c r="AI28" i="54"/>
  <c r="AI27" i="54"/>
  <c r="AI26" i="54"/>
  <c r="O26" i="54"/>
  <c r="O505" i="94" s="1"/>
  <c r="N26" i="54"/>
  <c r="N505" i="94" s="1"/>
  <c r="L26" i="54"/>
  <c r="L505" i="94" s="1"/>
  <c r="K26" i="54"/>
  <c r="K505" i="94" s="1"/>
  <c r="J26" i="54"/>
  <c r="J505" i="94" s="1"/>
  <c r="I26" i="54"/>
  <c r="I505" i="94" s="1"/>
  <c r="H26" i="54"/>
  <c r="H505" i="94" s="1"/>
  <c r="AI25" i="54"/>
  <c r="AI24" i="54"/>
  <c r="AI23" i="54"/>
  <c r="AI22" i="54"/>
  <c r="AI21" i="54"/>
  <c r="J21" i="54"/>
  <c r="J500" i="94" s="1"/>
  <c r="I21" i="54"/>
  <c r="I500" i="94" s="1"/>
  <c r="H21" i="54"/>
  <c r="H500" i="94" s="1"/>
  <c r="AI20" i="54"/>
  <c r="AI19" i="54"/>
  <c r="AI18" i="54"/>
  <c r="AI17" i="54"/>
  <c r="AI16" i="54"/>
  <c r="AI15" i="54"/>
  <c r="AI14" i="54"/>
  <c r="AI69" i="54" s="1"/>
  <c r="D9" i="54"/>
  <c r="D8" i="54"/>
  <c r="AI47" i="53"/>
  <c r="AI46" i="53"/>
  <c r="AI45" i="53"/>
  <c r="AI44" i="53"/>
  <c r="AI43" i="53"/>
  <c r="AI42" i="53"/>
  <c r="AI41" i="53"/>
  <c r="AI40" i="53"/>
  <c r="AI39" i="53"/>
  <c r="AI38" i="53"/>
  <c r="AI37" i="53"/>
  <c r="AI36" i="53"/>
  <c r="AI35" i="53"/>
  <c r="AI34" i="53"/>
  <c r="O34" i="53"/>
  <c r="O477" i="94" s="1"/>
  <c r="N34" i="53"/>
  <c r="N477" i="94" s="1"/>
  <c r="M34" i="53"/>
  <c r="M477" i="94" s="1"/>
  <c r="L34" i="53"/>
  <c r="L477" i="94" s="1"/>
  <c r="K34" i="53"/>
  <c r="K477" i="94" s="1"/>
  <c r="J34" i="53"/>
  <c r="J477" i="94" s="1"/>
  <c r="I34" i="53"/>
  <c r="I477" i="94" s="1"/>
  <c r="H34" i="53"/>
  <c r="H477" i="94" s="1"/>
  <c r="AI33" i="53"/>
  <c r="AI32" i="53"/>
  <c r="AI31" i="53"/>
  <c r="O31" i="53"/>
  <c r="O474" i="94" s="1"/>
  <c r="N31" i="53"/>
  <c r="N474" i="94" s="1"/>
  <c r="L31" i="53"/>
  <c r="L474" i="94" s="1"/>
  <c r="K31" i="53"/>
  <c r="K474" i="94" s="1"/>
  <c r="J31" i="53"/>
  <c r="J474" i="94" s="1"/>
  <c r="I31" i="53"/>
  <c r="I474" i="94" s="1"/>
  <c r="H31" i="53"/>
  <c r="H474" i="94" s="1"/>
  <c r="AI30" i="53"/>
  <c r="AI29" i="53"/>
  <c r="AI28" i="53"/>
  <c r="AI27" i="53"/>
  <c r="AI26" i="53"/>
  <c r="O26" i="53"/>
  <c r="O469" i="94" s="1"/>
  <c r="N26" i="53"/>
  <c r="N469" i="94" s="1"/>
  <c r="L26" i="53"/>
  <c r="L469" i="94" s="1"/>
  <c r="K26" i="53"/>
  <c r="K469" i="94" s="1"/>
  <c r="J26" i="53"/>
  <c r="J469" i="94" s="1"/>
  <c r="I26" i="53"/>
  <c r="I469" i="94" s="1"/>
  <c r="H26" i="53"/>
  <c r="H469" i="94" s="1"/>
  <c r="AI25" i="53"/>
  <c r="AI24" i="53"/>
  <c r="AI23" i="53"/>
  <c r="AI22" i="53"/>
  <c r="AI21" i="53"/>
  <c r="AI20" i="53"/>
  <c r="AI19" i="53"/>
  <c r="AI18" i="53"/>
  <c r="AI17" i="53"/>
  <c r="O17" i="53"/>
  <c r="O460" i="94" s="1"/>
  <c r="N17" i="53"/>
  <c r="N460" i="94" s="1"/>
  <c r="L17" i="53"/>
  <c r="L460" i="94" s="1"/>
  <c r="K17" i="53"/>
  <c r="K460" i="94" s="1"/>
  <c r="J17" i="53"/>
  <c r="J460" i="94" s="1"/>
  <c r="I17" i="53"/>
  <c r="I460" i="94" s="1"/>
  <c r="H17" i="53"/>
  <c r="H460" i="94" s="1"/>
  <c r="AI16" i="53"/>
  <c r="O16" i="53"/>
  <c r="O459" i="94" s="1"/>
  <c r="N16" i="53"/>
  <c r="N459" i="94" s="1"/>
  <c r="L16" i="53"/>
  <c r="L459" i="94" s="1"/>
  <c r="K16" i="53"/>
  <c r="K459" i="94" s="1"/>
  <c r="J16" i="53"/>
  <c r="J459" i="94" s="1"/>
  <c r="I16" i="53"/>
  <c r="I459" i="94" s="1"/>
  <c r="H16" i="53"/>
  <c r="H459" i="94" s="1"/>
  <c r="AI15" i="53"/>
  <c r="AI14" i="53"/>
  <c r="D9" i="53"/>
  <c r="D8" i="53"/>
  <c r="AI22" i="52"/>
  <c r="O22" i="52"/>
  <c r="O456" i="94" s="1"/>
  <c r="N22" i="52"/>
  <c r="N456" i="94" s="1"/>
  <c r="L22" i="52"/>
  <c r="L456" i="94" s="1"/>
  <c r="K22" i="52"/>
  <c r="K456" i="94" s="1"/>
  <c r="J22" i="52"/>
  <c r="J456" i="94" s="1"/>
  <c r="I22" i="52"/>
  <c r="I456" i="94" s="1"/>
  <c r="H22" i="52"/>
  <c r="H456" i="94" s="1"/>
  <c r="AI21" i="52"/>
  <c r="O21" i="52"/>
  <c r="O455" i="94" s="1"/>
  <c r="N21" i="52"/>
  <c r="N455" i="94" s="1"/>
  <c r="L21" i="52"/>
  <c r="L455" i="94" s="1"/>
  <c r="K21" i="52"/>
  <c r="K455" i="94" s="1"/>
  <c r="J21" i="52"/>
  <c r="J455" i="94" s="1"/>
  <c r="I21" i="52"/>
  <c r="I455" i="94" s="1"/>
  <c r="H21" i="52"/>
  <c r="H455" i="94" s="1"/>
  <c r="AI20" i="52"/>
  <c r="N20" i="52"/>
  <c r="N454" i="94" s="1"/>
  <c r="L20" i="52"/>
  <c r="L454" i="94" s="1"/>
  <c r="K20" i="52"/>
  <c r="K454" i="94" s="1"/>
  <c r="J20" i="52"/>
  <c r="J454" i="94" s="1"/>
  <c r="I20" i="52"/>
  <c r="I454" i="94" s="1"/>
  <c r="H20" i="52"/>
  <c r="H454" i="94" s="1"/>
  <c r="AI19" i="52"/>
  <c r="O19" i="52"/>
  <c r="O453" i="94" s="1"/>
  <c r="N19" i="52"/>
  <c r="N453" i="94" s="1"/>
  <c r="L19" i="52"/>
  <c r="L453" i="94" s="1"/>
  <c r="K19" i="52"/>
  <c r="K453" i="94" s="1"/>
  <c r="J19" i="52"/>
  <c r="J453" i="94" s="1"/>
  <c r="I19" i="52"/>
  <c r="I453" i="94" s="1"/>
  <c r="H19" i="52"/>
  <c r="H453" i="94" s="1"/>
  <c r="AI18" i="52"/>
  <c r="O18" i="52"/>
  <c r="O452" i="94" s="1"/>
  <c r="N18" i="52"/>
  <c r="N452" i="94" s="1"/>
  <c r="L18" i="52"/>
  <c r="L452" i="94" s="1"/>
  <c r="K18" i="52"/>
  <c r="K452" i="94" s="1"/>
  <c r="J18" i="52"/>
  <c r="J452" i="94" s="1"/>
  <c r="I18" i="52"/>
  <c r="I452" i="94" s="1"/>
  <c r="H18" i="52"/>
  <c r="H452" i="94" s="1"/>
  <c r="AI17" i="52"/>
  <c r="O17" i="52"/>
  <c r="O451" i="94" s="1"/>
  <c r="N17" i="52"/>
  <c r="N451" i="94" s="1"/>
  <c r="L17" i="52"/>
  <c r="L451" i="94" s="1"/>
  <c r="K17" i="52"/>
  <c r="K451" i="94" s="1"/>
  <c r="J17" i="52"/>
  <c r="J451" i="94" s="1"/>
  <c r="I17" i="52"/>
  <c r="I451" i="94" s="1"/>
  <c r="H17" i="52"/>
  <c r="H451" i="94" s="1"/>
  <c r="AI16" i="52"/>
  <c r="O16" i="52"/>
  <c r="O450" i="94" s="1"/>
  <c r="N16" i="52"/>
  <c r="N450" i="94" s="1"/>
  <c r="L16" i="52"/>
  <c r="L450" i="94" s="1"/>
  <c r="K16" i="52"/>
  <c r="K450" i="94" s="1"/>
  <c r="J16" i="52"/>
  <c r="J450" i="94" s="1"/>
  <c r="I16" i="52"/>
  <c r="I450" i="94" s="1"/>
  <c r="H16" i="52"/>
  <c r="H450" i="94" s="1"/>
  <c r="AI15" i="52"/>
  <c r="AI14" i="52"/>
  <c r="AI27" i="52" s="1"/>
  <c r="O14" i="52"/>
  <c r="O448" i="94" s="1"/>
  <c r="N14" i="52"/>
  <c r="N448" i="94" s="1"/>
  <c r="L14" i="52"/>
  <c r="L448" i="94" s="1"/>
  <c r="K14" i="52"/>
  <c r="K448" i="94" s="1"/>
  <c r="J14" i="52"/>
  <c r="J448" i="94" s="1"/>
  <c r="I14" i="52"/>
  <c r="I448" i="94" s="1"/>
  <c r="H14" i="52"/>
  <c r="H448" i="94" s="1"/>
  <c r="D9" i="52"/>
  <c r="D8" i="52"/>
  <c r="AI168" i="51"/>
  <c r="AI167" i="51"/>
  <c r="AI165" i="51"/>
  <c r="AI164" i="51"/>
  <c r="AI163" i="51"/>
  <c r="AI162" i="51"/>
  <c r="AI161" i="51"/>
  <c r="AI160" i="51"/>
  <c r="J160" i="51"/>
  <c r="J439" i="94" s="1"/>
  <c r="I160" i="51"/>
  <c r="I439" i="94" s="1"/>
  <c r="H160" i="51"/>
  <c r="H439" i="94" s="1"/>
  <c r="AI159" i="51"/>
  <c r="AI158" i="51"/>
  <c r="AI157" i="51"/>
  <c r="AI156" i="51"/>
  <c r="J156" i="51"/>
  <c r="J435" i="94" s="1"/>
  <c r="I156" i="51"/>
  <c r="I435" i="94" s="1"/>
  <c r="H156" i="51"/>
  <c r="H435" i="94" s="1"/>
  <c r="AI154" i="51"/>
  <c r="AI153" i="51"/>
  <c r="AI152" i="51"/>
  <c r="AI151" i="51"/>
  <c r="AI150" i="51"/>
  <c r="AI149" i="51"/>
  <c r="AI148" i="51"/>
  <c r="AI147" i="51"/>
  <c r="AI146" i="51"/>
  <c r="AI145" i="51"/>
  <c r="AI144" i="51"/>
  <c r="AI143" i="51"/>
  <c r="AI142" i="51"/>
  <c r="AI141" i="51"/>
  <c r="AI140" i="51"/>
  <c r="AI139" i="51"/>
  <c r="AI138" i="51"/>
  <c r="AI137" i="51"/>
  <c r="AI136" i="51"/>
  <c r="AI135" i="51"/>
  <c r="AI134" i="51"/>
  <c r="AI133" i="51"/>
  <c r="AI131" i="51"/>
  <c r="AI130" i="51"/>
  <c r="AI129" i="51"/>
  <c r="O129" i="51"/>
  <c r="O408" i="94" s="1"/>
  <c r="N129" i="51"/>
  <c r="N408" i="94" s="1"/>
  <c r="L129" i="51"/>
  <c r="L408" i="94" s="1"/>
  <c r="K129" i="51"/>
  <c r="K408" i="94" s="1"/>
  <c r="J129" i="51"/>
  <c r="J408" i="94" s="1"/>
  <c r="I129" i="51"/>
  <c r="I408" i="94" s="1"/>
  <c r="H129" i="51"/>
  <c r="H408" i="94" s="1"/>
  <c r="AI128" i="51"/>
  <c r="AI127" i="51"/>
  <c r="AI126" i="51"/>
  <c r="AI125" i="51"/>
  <c r="AI124" i="51"/>
  <c r="AI123" i="51"/>
  <c r="AI122" i="51"/>
  <c r="AI121" i="51"/>
  <c r="AI120" i="51"/>
  <c r="AI119" i="51"/>
  <c r="AI118" i="51"/>
  <c r="AI117" i="51"/>
  <c r="AI116" i="51"/>
  <c r="AI115" i="51"/>
  <c r="AI114" i="51"/>
  <c r="AI113" i="51"/>
  <c r="AI112" i="51"/>
  <c r="AI111" i="51"/>
  <c r="AI110" i="51"/>
  <c r="AI109" i="51"/>
  <c r="AI108" i="51"/>
  <c r="AI107" i="51"/>
  <c r="AI106" i="51"/>
  <c r="AI105" i="51"/>
  <c r="AI104" i="51"/>
  <c r="AI103" i="51"/>
  <c r="AI102" i="51"/>
  <c r="AI101" i="51"/>
  <c r="AI100" i="51"/>
  <c r="O100" i="51"/>
  <c r="O379" i="94" s="1"/>
  <c r="N100" i="51"/>
  <c r="N379" i="94" s="1"/>
  <c r="L100" i="51"/>
  <c r="L379" i="94" s="1"/>
  <c r="K100" i="51"/>
  <c r="K379" i="94" s="1"/>
  <c r="J100" i="51"/>
  <c r="J379" i="94" s="1"/>
  <c r="I100" i="51"/>
  <c r="I379" i="94" s="1"/>
  <c r="H100" i="51"/>
  <c r="H379" i="94" s="1"/>
  <c r="AI99" i="51"/>
  <c r="AI98" i="51"/>
  <c r="AI97" i="51"/>
  <c r="AI96" i="51"/>
  <c r="AI95" i="51"/>
  <c r="AI93" i="51"/>
  <c r="AI92" i="51"/>
  <c r="AI91" i="51"/>
  <c r="AI90" i="51"/>
  <c r="AI89" i="51"/>
  <c r="J89" i="51"/>
  <c r="J368" i="94" s="1"/>
  <c r="I89" i="51"/>
  <c r="I368" i="94" s="1"/>
  <c r="H89" i="51"/>
  <c r="H368" i="94" s="1"/>
  <c r="AI88" i="51"/>
  <c r="AI87" i="51"/>
  <c r="AI86" i="51"/>
  <c r="AI85" i="51"/>
  <c r="AI84" i="51"/>
  <c r="AI83" i="51"/>
  <c r="J83" i="51"/>
  <c r="J362" i="94" s="1"/>
  <c r="I83" i="51"/>
  <c r="I362" i="94" s="1"/>
  <c r="H83" i="51"/>
  <c r="H362" i="94" s="1"/>
  <c r="AI82" i="51"/>
  <c r="AI81" i="51"/>
  <c r="AI80" i="51"/>
  <c r="AI79" i="51"/>
  <c r="AI78" i="51"/>
  <c r="AI77" i="51"/>
  <c r="AI76" i="51"/>
  <c r="AI75" i="51"/>
  <c r="O75" i="51"/>
  <c r="O354" i="94" s="1"/>
  <c r="N75" i="51"/>
  <c r="N354" i="94" s="1"/>
  <c r="L75" i="51"/>
  <c r="L354" i="94" s="1"/>
  <c r="K75" i="51"/>
  <c r="K354" i="94" s="1"/>
  <c r="J75" i="51"/>
  <c r="J354" i="94" s="1"/>
  <c r="I75" i="51"/>
  <c r="I354" i="94" s="1"/>
  <c r="H75" i="51"/>
  <c r="H354" i="94" s="1"/>
  <c r="AI74" i="51"/>
  <c r="AI73" i="51"/>
  <c r="AI72" i="51"/>
  <c r="AI71" i="51"/>
  <c r="AI70" i="51"/>
  <c r="AI69" i="51"/>
  <c r="O69" i="51"/>
  <c r="O348" i="94" s="1"/>
  <c r="N69" i="51"/>
  <c r="N348" i="94" s="1"/>
  <c r="L69" i="51"/>
  <c r="L348" i="94" s="1"/>
  <c r="K69" i="51"/>
  <c r="K348" i="94" s="1"/>
  <c r="J69" i="51"/>
  <c r="J348" i="94" s="1"/>
  <c r="I69" i="51"/>
  <c r="I348" i="94" s="1"/>
  <c r="H69" i="51"/>
  <c r="H348" i="94" s="1"/>
  <c r="AI68" i="51"/>
  <c r="O68" i="51"/>
  <c r="O347" i="94" s="1"/>
  <c r="N68" i="51"/>
  <c r="N347" i="94" s="1"/>
  <c r="L68" i="51"/>
  <c r="L347" i="94" s="1"/>
  <c r="K68" i="51"/>
  <c r="K347" i="94" s="1"/>
  <c r="J68" i="51"/>
  <c r="J347" i="94" s="1"/>
  <c r="I68" i="51"/>
  <c r="I347" i="94" s="1"/>
  <c r="H68" i="51"/>
  <c r="H347" i="94" s="1"/>
  <c r="AI67" i="51"/>
  <c r="AI66" i="51"/>
  <c r="AI65" i="51"/>
  <c r="AI64" i="51"/>
  <c r="AI63" i="51"/>
  <c r="AI62" i="51"/>
  <c r="AI61" i="51"/>
  <c r="AI60" i="51"/>
  <c r="AI59" i="51"/>
  <c r="AI58" i="51"/>
  <c r="J58" i="51"/>
  <c r="J337" i="94" s="1"/>
  <c r="I58" i="51"/>
  <c r="I337" i="94" s="1"/>
  <c r="H58" i="51"/>
  <c r="H337" i="94" s="1"/>
  <c r="AI57" i="51"/>
  <c r="AI56" i="51"/>
  <c r="AI55" i="51"/>
  <c r="AI54" i="51"/>
  <c r="AI53" i="51"/>
  <c r="J53" i="51"/>
  <c r="J332" i="94" s="1"/>
  <c r="I53" i="51"/>
  <c r="I332" i="94" s="1"/>
  <c r="H53" i="51"/>
  <c r="H332" i="94" s="1"/>
  <c r="AI52" i="51"/>
  <c r="J52" i="51"/>
  <c r="J331" i="94" s="1"/>
  <c r="I52" i="51"/>
  <c r="I331" i="94" s="1"/>
  <c r="H52" i="51"/>
  <c r="H331" i="94" s="1"/>
  <c r="AI51" i="51"/>
  <c r="AI50" i="51"/>
  <c r="AI49" i="51"/>
  <c r="AI48" i="51"/>
  <c r="AI47" i="51"/>
  <c r="AI46" i="51"/>
  <c r="AI45" i="51"/>
  <c r="AI44" i="51"/>
  <c r="AI43" i="51"/>
  <c r="AI42" i="51"/>
  <c r="AI41" i="51"/>
  <c r="AI40" i="51"/>
  <c r="AI39" i="51"/>
  <c r="AI38" i="51"/>
  <c r="AI37" i="51"/>
  <c r="AI36" i="51"/>
  <c r="AI35" i="51"/>
  <c r="AI34" i="51"/>
  <c r="AI33" i="51"/>
  <c r="AI32" i="51"/>
  <c r="AI31" i="51"/>
  <c r="AI30" i="51"/>
  <c r="AI29" i="51"/>
  <c r="AI28" i="51"/>
  <c r="AI27" i="51"/>
  <c r="AI26" i="51"/>
  <c r="AI25" i="51"/>
  <c r="AI24" i="51"/>
  <c r="AI23" i="51"/>
  <c r="AI22" i="51"/>
  <c r="J22" i="51"/>
  <c r="J301" i="94" s="1"/>
  <c r="I22" i="51"/>
  <c r="I301" i="94" s="1"/>
  <c r="H22" i="51"/>
  <c r="H301" i="94" s="1"/>
  <c r="AI21" i="51"/>
  <c r="AI20" i="51"/>
  <c r="AI19" i="51"/>
  <c r="AI18" i="51"/>
  <c r="AI17" i="51"/>
  <c r="AI16" i="51"/>
  <c r="AI15" i="51"/>
  <c r="AI14" i="51"/>
  <c r="AI178" i="51" s="1"/>
  <c r="D8" i="51"/>
  <c r="P109" i="50"/>
  <c r="M109" i="50"/>
  <c r="AI97" i="50"/>
  <c r="AI96" i="50"/>
  <c r="AI95" i="50"/>
  <c r="AI94" i="50"/>
  <c r="AI93" i="50"/>
  <c r="AI92" i="50"/>
  <c r="AI91" i="50"/>
  <c r="AI90" i="50"/>
  <c r="AI89" i="50"/>
  <c r="AI88" i="50"/>
  <c r="AI87" i="50"/>
  <c r="AI86" i="50"/>
  <c r="AI85" i="50"/>
  <c r="AI84" i="50"/>
  <c r="AI83" i="50"/>
  <c r="AI82" i="50"/>
  <c r="AI81" i="50"/>
  <c r="AI80" i="50"/>
  <c r="AI79" i="50"/>
  <c r="AI78" i="50"/>
  <c r="AI77" i="50"/>
  <c r="AI76" i="50"/>
  <c r="AI75" i="50"/>
  <c r="AI74" i="50"/>
  <c r="AI73" i="50"/>
  <c r="AI72" i="50"/>
  <c r="AI71" i="50"/>
  <c r="AI70" i="50"/>
  <c r="AI69" i="50"/>
  <c r="AI68" i="50"/>
  <c r="AI67" i="50"/>
  <c r="AI66" i="50"/>
  <c r="AI65" i="50"/>
  <c r="AI64" i="50"/>
  <c r="AI63" i="50"/>
  <c r="AI62" i="50"/>
  <c r="AI61" i="50"/>
  <c r="AI60" i="50"/>
  <c r="AI59" i="50"/>
  <c r="AI58" i="50"/>
  <c r="AI57" i="50"/>
  <c r="AI56" i="50"/>
  <c r="AI55" i="50"/>
  <c r="AI54" i="50"/>
  <c r="AI53" i="50"/>
  <c r="AI52" i="50"/>
  <c r="AI51" i="50"/>
  <c r="AI50" i="50"/>
  <c r="AI49" i="50"/>
  <c r="AI48" i="50"/>
  <c r="AI47" i="50"/>
  <c r="AI46" i="50"/>
  <c r="AI45" i="50"/>
  <c r="AI44" i="50"/>
  <c r="AI43" i="50"/>
  <c r="AI42" i="50"/>
  <c r="AI41" i="50"/>
  <c r="AI40" i="50"/>
  <c r="AI39" i="50"/>
  <c r="AI38" i="50"/>
  <c r="AI37" i="50"/>
  <c r="AI36" i="50"/>
  <c r="AI35" i="50"/>
  <c r="N35" i="50"/>
  <c r="N230" i="94" s="1"/>
  <c r="L35" i="50"/>
  <c r="L230" i="94" s="1"/>
  <c r="K35" i="50"/>
  <c r="K230" i="94" s="1"/>
  <c r="J35" i="50"/>
  <c r="J230" i="94" s="1"/>
  <c r="I35" i="50"/>
  <c r="I230" i="94" s="1"/>
  <c r="H35" i="50"/>
  <c r="H230" i="94" s="1"/>
  <c r="AI34" i="50"/>
  <c r="AI33" i="50"/>
  <c r="AI32" i="50"/>
  <c r="AI31" i="50"/>
  <c r="AI30" i="50"/>
  <c r="AI29" i="50"/>
  <c r="AI28" i="50"/>
  <c r="AI27" i="50"/>
  <c r="AI26" i="50"/>
  <c r="AI25" i="50"/>
  <c r="AI24" i="50"/>
  <c r="AI23" i="50"/>
  <c r="AI22" i="50"/>
  <c r="AI21" i="50"/>
  <c r="AI20" i="50"/>
  <c r="AI19" i="50"/>
  <c r="AI18" i="50"/>
  <c r="AI17" i="50"/>
  <c r="AI16" i="50"/>
  <c r="AI15" i="50"/>
  <c r="AI14" i="50"/>
  <c r="AI104" i="50" s="1"/>
  <c r="D9" i="50"/>
  <c r="D8" i="50"/>
  <c r="P25" i="97"/>
  <c r="M25" i="97"/>
  <c r="AG24" i="97"/>
  <c r="L73" i="91" s="1"/>
  <c r="AF24" i="97"/>
  <c r="K73" i="91" s="1"/>
  <c r="AE24" i="97"/>
  <c r="J73" i="91" s="1"/>
  <c r="AD24" i="97"/>
  <c r="I73" i="91" s="1"/>
  <c r="AC24" i="97"/>
  <c r="H73" i="91" s="1"/>
  <c r="AB24" i="97"/>
  <c r="G73" i="91" s="1"/>
  <c r="V24" i="97"/>
  <c r="U24" i="97"/>
  <c r="T24" i="97"/>
  <c r="S24" i="97"/>
  <c r="R24" i="97"/>
  <c r="Q24" i="97"/>
  <c r="O24" i="97"/>
  <c r="N24" i="97"/>
  <c r="L24" i="97"/>
  <c r="K24" i="97"/>
  <c r="J24" i="97"/>
  <c r="I24" i="97"/>
  <c r="H24" i="97"/>
  <c r="AG23" i="97"/>
  <c r="L72" i="91" s="1"/>
  <c r="AF23" i="97"/>
  <c r="K72" i="91" s="1"/>
  <c r="AE23" i="97"/>
  <c r="J72" i="91" s="1"/>
  <c r="AD23" i="97"/>
  <c r="I72" i="91" s="1"/>
  <c r="AC23" i="97"/>
  <c r="H72" i="91" s="1"/>
  <c r="AB23" i="97"/>
  <c r="G72" i="91" s="1"/>
  <c r="V23" i="97"/>
  <c r="U23" i="97"/>
  <c r="U20" i="97" s="1"/>
  <c r="U25" i="97" s="1"/>
  <c r="T23" i="97"/>
  <c r="S23" i="97"/>
  <c r="R23" i="97"/>
  <c r="Q23" i="97"/>
  <c r="O23" i="97"/>
  <c r="N23" i="97"/>
  <c r="L23" i="97"/>
  <c r="K23" i="97"/>
  <c r="J23" i="97"/>
  <c r="I23" i="97"/>
  <c r="H23" i="97"/>
  <c r="AG22" i="97"/>
  <c r="L71" i="91" s="1"/>
  <c r="AF22" i="97"/>
  <c r="K71" i="91" s="1"/>
  <c r="AE22" i="97"/>
  <c r="J71" i="91" s="1"/>
  <c r="AD22" i="97"/>
  <c r="I71" i="91" s="1"/>
  <c r="AC22" i="97"/>
  <c r="H71" i="91" s="1"/>
  <c r="AB22" i="97"/>
  <c r="G71" i="91" s="1"/>
  <c r="V22" i="97"/>
  <c r="U22" i="97"/>
  <c r="T22" i="97"/>
  <c r="S22" i="97"/>
  <c r="R22" i="97"/>
  <c r="R20" i="97" s="1"/>
  <c r="R25" i="97" s="1"/>
  <c r="Q22" i="97"/>
  <c r="Q20" i="97" s="1"/>
  <c r="Q25" i="97" s="1"/>
  <c r="O22" i="97"/>
  <c r="O20" i="97" s="1"/>
  <c r="O25" i="97" s="1"/>
  <c r="N22" i="97"/>
  <c r="L22" i="97"/>
  <c r="K22" i="97"/>
  <c r="J22" i="97"/>
  <c r="I22" i="97"/>
  <c r="H22" i="97"/>
  <c r="AG21" i="97"/>
  <c r="L70" i="91" s="1"/>
  <c r="AF21" i="97"/>
  <c r="K70" i="91" s="1"/>
  <c r="K75" i="91" s="1"/>
  <c r="AE21" i="97"/>
  <c r="J70" i="91" s="1"/>
  <c r="AD21" i="97"/>
  <c r="I70" i="91" s="1"/>
  <c r="AC21" i="97"/>
  <c r="H70" i="91" s="1"/>
  <c r="AB21" i="97"/>
  <c r="G70" i="91" s="1"/>
  <c r="V21" i="97"/>
  <c r="V20" i="97" s="1"/>
  <c r="V25" i="97" s="1"/>
  <c r="U21" i="97"/>
  <c r="T21" i="97"/>
  <c r="S21" i="97"/>
  <c r="R21" i="97"/>
  <c r="Q21" i="97"/>
  <c r="O21" i="97"/>
  <c r="N21" i="97"/>
  <c r="L21" i="97"/>
  <c r="L20" i="97" s="1"/>
  <c r="L25" i="97" s="1"/>
  <c r="K21" i="97"/>
  <c r="K20" i="97" s="1"/>
  <c r="K25" i="97" s="1"/>
  <c r="J21" i="97"/>
  <c r="J20" i="97" s="1"/>
  <c r="J25" i="97" s="1"/>
  <c r="I21" i="97"/>
  <c r="I20" i="97" s="1"/>
  <c r="I25" i="97" s="1"/>
  <c r="H21" i="97"/>
  <c r="H20" i="97" s="1"/>
  <c r="H25" i="97" s="1"/>
  <c r="AI20" i="97"/>
  <c r="D59" i="86" s="1"/>
  <c r="AF20" i="97"/>
  <c r="K74" i="91" s="1"/>
  <c r="T20" i="97"/>
  <c r="T25" i="97" s="1"/>
  <c r="S20" i="97"/>
  <c r="S25" i="97" s="1"/>
  <c r="N20" i="97"/>
  <c r="N25" i="97" s="1"/>
  <c r="D9" i="97"/>
  <c r="D8" i="97"/>
  <c r="AI47" i="49"/>
  <c r="AI46" i="49"/>
  <c r="AI45" i="49"/>
  <c r="AI44" i="49"/>
  <c r="AI43" i="49"/>
  <c r="AI42" i="49"/>
  <c r="AG42" i="49"/>
  <c r="AF42" i="49"/>
  <c r="AE42" i="49"/>
  <c r="AD42" i="49"/>
  <c r="V42" i="49"/>
  <c r="U42" i="49"/>
  <c r="T42" i="49"/>
  <c r="S42" i="49"/>
  <c r="AI41" i="49"/>
  <c r="AI40" i="49"/>
  <c r="AI39" i="49"/>
  <c r="AI38" i="49"/>
  <c r="AI37" i="49"/>
  <c r="AI36" i="49"/>
  <c r="AI35" i="49"/>
  <c r="AI34" i="49"/>
  <c r="AI33" i="49"/>
  <c r="AI32" i="49"/>
  <c r="AI31" i="49"/>
  <c r="AI30" i="49"/>
  <c r="AI29" i="49"/>
  <c r="AI28" i="49"/>
  <c r="AI27" i="49"/>
  <c r="AI26" i="49"/>
  <c r="AI25" i="49"/>
  <c r="AI24" i="49"/>
  <c r="AI23" i="49"/>
  <c r="AI22" i="49"/>
  <c r="AI21" i="49"/>
  <c r="O21" i="49"/>
  <c r="O182" i="94" s="1"/>
  <c r="N21" i="49"/>
  <c r="N182" i="94" s="1"/>
  <c r="L21" i="49"/>
  <c r="L182" i="94" s="1"/>
  <c r="K21" i="49"/>
  <c r="K182" i="94" s="1"/>
  <c r="J21" i="49"/>
  <c r="J182" i="94" s="1"/>
  <c r="I21" i="49"/>
  <c r="I182" i="94" s="1"/>
  <c r="H21" i="49"/>
  <c r="H182" i="94" s="1"/>
  <c r="AI20" i="49"/>
  <c r="AI19" i="49"/>
  <c r="AI18" i="49"/>
  <c r="AI17" i="49"/>
  <c r="AI16" i="49"/>
  <c r="AI15" i="49"/>
  <c r="AI52" i="49" s="1"/>
  <c r="AI14" i="49"/>
  <c r="D9" i="49"/>
  <c r="D8" i="49"/>
  <c r="AI122" i="48"/>
  <c r="O122" i="48"/>
  <c r="O174" i="94" s="1"/>
  <c r="N122" i="48"/>
  <c r="N174" i="94" s="1"/>
  <c r="M122" i="48"/>
  <c r="M174" i="94" s="1"/>
  <c r="L122" i="48"/>
  <c r="L174" i="94" s="1"/>
  <c r="K122" i="48"/>
  <c r="K174" i="94" s="1"/>
  <c r="J122" i="48"/>
  <c r="J174" i="94" s="1"/>
  <c r="I122" i="48"/>
  <c r="I174" i="94" s="1"/>
  <c r="H122" i="48"/>
  <c r="H174" i="94" s="1"/>
  <c r="AI121" i="48"/>
  <c r="O121" i="48"/>
  <c r="O173" i="94" s="1"/>
  <c r="N121" i="48"/>
  <c r="N173" i="94" s="1"/>
  <c r="M121" i="48"/>
  <c r="M173" i="94" s="1"/>
  <c r="L121" i="48"/>
  <c r="L173" i="94" s="1"/>
  <c r="K121" i="48"/>
  <c r="K173" i="94" s="1"/>
  <c r="J121" i="48"/>
  <c r="J173" i="94" s="1"/>
  <c r="I121" i="48"/>
  <c r="I173" i="94" s="1"/>
  <c r="H121" i="48"/>
  <c r="H173" i="94" s="1"/>
  <c r="AI120" i="48"/>
  <c r="AI119" i="48"/>
  <c r="AI118" i="48"/>
  <c r="AI117" i="48"/>
  <c r="AI116" i="48"/>
  <c r="AI115" i="48"/>
  <c r="AI114" i="48"/>
  <c r="AI113" i="48"/>
  <c r="AI112" i="48"/>
  <c r="AI111" i="48"/>
  <c r="AI110" i="48"/>
  <c r="AI109" i="48"/>
  <c r="AI108" i="48"/>
  <c r="AI107" i="48"/>
  <c r="AI106" i="48"/>
  <c r="AI105" i="48"/>
  <c r="AI104" i="48"/>
  <c r="AI103" i="48"/>
  <c r="AI102" i="48"/>
  <c r="AI101" i="48"/>
  <c r="AI100" i="48"/>
  <c r="AI99" i="48"/>
  <c r="AI98" i="48"/>
  <c r="AI97" i="48"/>
  <c r="AI96" i="48"/>
  <c r="AI95" i="48"/>
  <c r="AI94" i="48"/>
  <c r="AI93" i="48"/>
  <c r="AI92" i="48"/>
  <c r="AI91" i="48"/>
  <c r="AI90" i="48"/>
  <c r="AI89" i="48"/>
  <c r="AI88" i="48"/>
  <c r="AI87" i="48"/>
  <c r="AI86" i="48"/>
  <c r="N86" i="48"/>
  <c r="N138" i="94" s="1"/>
  <c r="M86" i="48"/>
  <c r="M138" i="94" s="1"/>
  <c r="L86" i="48"/>
  <c r="L138" i="94" s="1"/>
  <c r="K86" i="48"/>
  <c r="K138" i="94" s="1"/>
  <c r="J86" i="48"/>
  <c r="J138" i="94" s="1"/>
  <c r="I86" i="48"/>
  <c r="I138" i="94" s="1"/>
  <c r="H86" i="48"/>
  <c r="H138" i="94" s="1"/>
  <c r="AI85" i="48"/>
  <c r="AI84" i="48"/>
  <c r="AI83" i="48"/>
  <c r="AI82" i="48"/>
  <c r="AI81" i="48"/>
  <c r="AI80" i="48"/>
  <c r="AI79" i="48"/>
  <c r="AI78" i="48"/>
  <c r="AI77" i="48"/>
  <c r="AI76" i="48"/>
  <c r="AI75" i="48"/>
  <c r="AI74" i="48"/>
  <c r="AI73" i="48"/>
  <c r="AI72" i="48"/>
  <c r="AI71" i="48"/>
  <c r="AI70" i="48"/>
  <c r="AI69" i="48"/>
  <c r="AI68" i="48"/>
  <c r="AI67" i="48"/>
  <c r="AI66" i="48"/>
  <c r="AI65" i="48"/>
  <c r="AI64" i="48"/>
  <c r="AI63" i="48"/>
  <c r="AI62" i="48"/>
  <c r="AI61" i="48"/>
  <c r="AI60" i="48"/>
  <c r="AI59" i="48"/>
  <c r="AI58" i="48"/>
  <c r="AI57" i="48"/>
  <c r="AI56" i="48"/>
  <c r="AI55" i="48"/>
  <c r="I55" i="48"/>
  <c r="I107" i="94" s="1"/>
  <c r="H55" i="48"/>
  <c r="H107" i="94" s="1"/>
  <c r="AI54" i="48"/>
  <c r="AI53" i="48"/>
  <c r="AI52" i="48"/>
  <c r="AI51" i="48"/>
  <c r="AI50" i="48"/>
  <c r="AI49" i="48"/>
  <c r="AI48" i="48"/>
  <c r="AI47" i="48"/>
  <c r="AI46" i="48"/>
  <c r="AI45" i="48"/>
  <c r="K45" i="48"/>
  <c r="K97" i="94" s="1"/>
  <c r="J45" i="48"/>
  <c r="J97" i="94" s="1"/>
  <c r="I45" i="48"/>
  <c r="I97" i="94" s="1"/>
  <c r="H45" i="48"/>
  <c r="H97" i="94" s="1"/>
  <c r="AI44" i="48"/>
  <c r="AI43" i="48"/>
  <c r="N43" i="48"/>
  <c r="N95" i="94" s="1"/>
  <c r="M43" i="48"/>
  <c r="M95" i="94" s="1"/>
  <c r="L43" i="48"/>
  <c r="L95" i="94" s="1"/>
  <c r="K43" i="48"/>
  <c r="K95" i="94" s="1"/>
  <c r="J43" i="48"/>
  <c r="J95" i="94" s="1"/>
  <c r="I43" i="48"/>
  <c r="I95" i="94" s="1"/>
  <c r="H43" i="48"/>
  <c r="H95" i="94" s="1"/>
  <c r="AI42" i="48"/>
  <c r="AI41" i="48"/>
  <c r="AI40" i="48"/>
  <c r="AI39" i="48"/>
  <c r="AI38" i="48"/>
  <c r="AI37" i="48"/>
  <c r="AI36" i="48"/>
  <c r="AI35" i="48"/>
  <c r="AI34" i="48"/>
  <c r="AI33" i="48"/>
  <c r="AI32" i="48"/>
  <c r="AI31" i="48"/>
  <c r="AI30" i="48"/>
  <c r="AI29" i="48"/>
  <c r="AI28" i="48"/>
  <c r="AI27" i="48"/>
  <c r="AI26" i="48"/>
  <c r="AI25" i="48"/>
  <c r="AI24" i="48"/>
  <c r="AI23" i="48"/>
  <c r="AI22" i="48"/>
  <c r="AI21" i="48"/>
  <c r="AI20" i="48"/>
  <c r="AI19" i="48"/>
  <c r="AI18" i="48"/>
  <c r="AI17" i="48"/>
  <c r="H17" i="48"/>
  <c r="H69" i="94" s="1"/>
  <c r="AI16" i="48"/>
  <c r="AI15" i="48"/>
  <c r="AI14" i="48"/>
  <c r="D9" i="48"/>
  <c r="D8" i="48"/>
  <c r="P77" i="12"/>
  <c r="M77" i="12"/>
  <c r="AI65" i="12"/>
  <c r="H65" i="12"/>
  <c r="H65" i="94" s="1"/>
  <c r="AI64" i="12"/>
  <c r="AI63" i="12"/>
  <c r="AI62" i="12"/>
  <c r="AI61" i="12"/>
  <c r="AI60" i="12"/>
  <c r="AI59" i="12"/>
  <c r="AI58" i="12"/>
  <c r="AI57" i="12"/>
  <c r="AI56" i="12"/>
  <c r="AI55" i="12"/>
  <c r="AI54" i="12"/>
  <c r="AI53" i="12"/>
  <c r="AI52" i="12"/>
  <c r="AI51" i="12"/>
  <c r="AI50" i="12"/>
  <c r="AI49" i="12"/>
  <c r="AI48" i="12"/>
  <c r="O48" i="12"/>
  <c r="O48" i="94" s="1"/>
  <c r="N48" i="12"/>
  <c r="N48" i="94" s="1"/>
  <c r="L48" i="12"/>
  <c r="L48" i="94" s="1"/>
  <c r="K48" i="12"/>
  <c r="K48" i="94" s="1"/>
  <c r="J48" i="12"/>
  <c r="J48" i="94" s="1"/>
  <c r="I48" i="12"/>
  <c r="I48" i="94" s="1"/>
  <c r="H48" i="12"/>
  <c r="H48" i="94" s="1"/>
  <c r="AI47" i="12"/>
  <c r="O47" i="12"/>
  <c r="O47" i="94" s="1"/>
  <c r="N47" i="12"/>
  <c r="N47" i="94" s="1"/>
  <c r="L47" i="12"/>
  <c r="L47" i="94" s="1"/>
  <c r="K47" i="12"/>
  <c r="K47" i="94" s="1"/>
  <c r="J47" i="12"/>
  <c r="J47" i="94" s="1"/>
  <c r="I47" i="12"/>
  <c r="I47" i="94" s="1"/>
  <c r="H47" i="12"/>
  <c r="H47" i="94" s="1"/>
  <c r="AI46" i="12"/>
  <c r="O46" i="12"/>
  <c r="O46" i="94" s="1"/>
  <c r="N46" i="12"/>
  <c r="N46" i="94" s="1"/>
  <c r="L46" i="12"/>
  <c r="L46" i="94" s="1"/>
  <c r="K46" i="12"/>
  <c r="K46" i="94" s="1"/>
  <c r="J46" i="12"/>
  <c r="J46" i="94" s="1"/>
  <c r="I46" i="12"/>
  <c r="I46" i="94" s="1"/>
  <c r="H46" i="12"/>
  <c r="H46" i="94" s="1"/>
  <c r="AI45" i="12"/>
  <c r="AI44" i="12"/>
  <c r="AI43" i="12"/>
  <c r="AI42" i="12"/>
  <c r="AI41" i="12"/>
  <c r="AI40" i="12"/>
  <c r="AI39" i="12"/>
  <c r="AI38" i="12"/>
  <c r="AI37" i="12"/>
  <c r="AI36" i="12"/>
  <c r="AI35" i="12"/>
  <c r="AI34" i="12"/>
  <c r="AI33" i="12"/>
  <c r="AI32" i="12"/>
  <c r="AI31" i="12"/>
  <c r="AI30" i="12"/>
  <c r="AI29" i="12"/>
  <c r="AI28" i="12"/>
  <c r="AI27" i="12"/>
  <c r="AI26" i="12"/>
  <c r="AI25" i="12"/>
  <c r="AI24" i="12"/>
  <c r="AI23" i="12"/>
  <c r="AI22" i="12"/>
  <c r="AI21" i="12"/>
  <c r="AI20" i="12"/>
  <c r="AI19" i="12"/>
  <c r="O19" i="12"/>
  <c r="O19" i="94" s="1"/>
  <c r="N19" i="12"/>
  <c r="N19" i="94" s="1"/>
  <c r="L19" i="12"/>
  <c r="L19" i="94" s="1"/>
  <c r="K19" i="12"/>
  <c r="K19" i="94" s="1"/>
  <c r="J19" i="12"/>
  <c r="J19" i="94" s="1"/>
  <c r="I19" i="12"/>
  <c r="I19" i="94" s="1"/>
  <c r="H19" i="12"/>
  <c r="H19" i="94" s="1"/>
  <c r="AI18" i="12"/>
  <c r="AI17" i="12"/>
  <c r="AI16" i="12"/>
  <c r="AI15" i="12"/>
  <c r="AI14" i="12"/>
  <c r="AI72" i="12" s="1"/>
  <c r="D8" i="12"/>
  <c r="E149" i="85"/>
  <c r="E148" i="85"/>
  <c r="E147" i="85"/>
  <c r="E146" i="85"/>
  <c r="E145" i="85"/>
  <c r="E144" i="85"/>
  <c r="E143" i="85"/>
  <c r="E142" i="85"/>
  <c r="E141" i="85"/>
  <c r="E140" i="85"/>
  <c r="E139" i="85"/>
  <c r="E138" i="85"/>
  <c r="E137" i="85"/>
  <c r="E136" i="85"/>
  <c r="E135" i="85"/>
  <c r="E134" i="85"/>
  <c r="E133" i="85"/>
  <c r="E132" i="85"/>
  <c r="E131" i="85"/>
  <c r="E128" i="85"/>
  <c r="E125" i="85"/>
  <c r="E124" i="85"/>
  <c r="E123" i="85"/>
  <c r="E122" i="85"/>
  <c r="E121" i="85"/>
  <c r="E120" i="85"/>
  <c r="E119" i="85"/>
  <c r="E118" i="85"/>
  <c r="E117" i="85"/>
  <c r="E116" i="85"/>
  <c r="E115" i="85"/>
  <c r="E114" i="85"/>
  <c r="E113" i="85"/>
  <c r="E112" i="85"/>
  <c r="E111" i="85"/>
  <c r="E110" i="85"/>
  <c r="E109" i="85"/>
  <c r="E108" i="85"/>
  <c r="E107" i="85"/>
  <c r="E104" i="85"/>
  <c r="E101" i="85"/>
  <c r="E100" i="85"/>
  <c r="E99" i="85"/>
  <c r="E98" i="85"/>
  <c r="E97" i="85"/>
  <c r="E96" i="85"/>
  <c r="E95" i="85"/>
  <c r="E94" i="85"/>
  <c r="E93" i="85"/>
  <c r="E92" i="85"/>
  <c r="E91" i="85"/>
  <c r="E90" i="85"/>
  <c r="E89" i="85"/>
  <c r="E88" i="85"/>
  <c r="E87" i="85"/>
  <c r="E86" i="85"/>
  <c r="E85" i="85"/>
  <c r="E84" i="85"/>
  <c r="E83" i="85"/>
  <c r="E80" i="85"/>
  <c r="E78" i="85"/>
  <c r="E77" i="85"/>
  <c r="E76" i="85"/>
  <c r="E75" i="85"/>
  <c r="E74" i="85"/>
  <c r="E73" i="85"/>
  <c r="E72" i="85"/>
  <c r="E71" i="85"/>
  <c r="E70" i="85"/>
  <c r="E69" i="85"/>
  <c r="E68" i="85"/>
  <c r="E67" i="85"/>
  <c r="E66" i="85"/>
  <c r="E65" i="85"/>
  <c r="E64" i="85"/>
  <c r="E63" i="85"/>
  <c r="E62" i="85"/>
  <c r="E61" i="85"/>
  <c r="E60" i="85"/>
  <c r="E59" i="85"/>
  <c r="E56" i="85"/>
  <c r="E54" i="85"/>
  <c r="E53" i="85"/>
  <c r="E52" i="85"/>
  <c r="E50" i="85"/>
  <c r="E49" i="85"/>
  <c r="E48" i="85"/>
  <c r="E47" i="85"/>
  <c r="E46" i="85"/>
  <c r="E45" i="85"/>
  <c r="E44" i="85"/>
  <c r="E43" i="85"/>
  <c r="E42" i="85"/>
  <c r="E41" i="85"/>
  <c r="E40" i="85"/>
  <c r="E39" i="85"/>
  <c r="E38" i="85"/>
  <c r="E37" i="85"/>
  <c r="E36" i="85"/>
  <c r="E35" i="85"/>
  <c r="E32" i="85"/>
  <c r="K28" i="85"/>
  <c r="J28" i="85"/>
  <c r="I28" i="85"/>
  <c r="H28" i="85"/>
  <c r="G28" i="85"/>
  <c r="F28" i="85"/>
  <c r="E28" i="85"/>
  <c r="E27" i="85"/>
  <c r="K25" i="85"/>
  <c r="J25" i="85"/>
  <c r="I25" i="85"/>
  <c r="H25" i="85"/>
  <c r="G25" i="85"/>
  <c r="F25" i="85"/>
  <c r="E25" i="85"/>
  <c r="K24" i="85"/>
  <c r="J24" i="85"/>
  <c r="I24" i="85"/>
  <c r="H24" i="85"/>
  <c r="G24" i="85"/>
  <c r="F24" i="85"/>
  <c r="E24" i="85"/>
  <c r="K23" i="85"/>
  <c r="J23" i="85"/>
  <c r="I23" i="85"/>
  <c r="H23" i="85"/>
  <c r="G23" i="85"/>
  <c r="F23" i="85"/>
  <c r="E23" i="85"/>
  <c r="K22" i="85"/>
  <c r="J22" i="85"/>
  <c r="I22" i="85"/>
  <c r="H22" i="85"/>
  <c r="G22" i="85"/>
  <c r="F22" i="85"/>
  <c r="E22" i="85"/>
  <c r="K21" i="85"/>
  <c r="J21" i="85"/>
  <c r="I21" i="85"/>
  <c r="H21" i="85"/>
  <c r="G21" i="85"/>
  <c r="F21" i="85"/>
  <c r="E21" i="85"/>
  <c r="E20" i="85"/>
  <c r="E19" i="85"/>
  <c r="E18" i="85"/>
  <c r="E17" i="85"/>
  <c r="E16" i="85"/>
  <c r="K15" i="85"/>
  <c r="J15" i="85"/>
  <c r="I15" i="85"/>
  <c r="H15" i="85"/>
  <c r="G15" i="85"/>
  <c r="F15" i="85"/>
  <c r="E15" i="85"/>
  <c r="K14" i="85"/>
  <c r="J14" i="85"/>
  <c r="I14" i="85"/>
  <c r="H14" i="85"/>
  <c r="G14" i="85"/>
  <c r="F14" i="85"/>
  <c r="E14" i="85"/>
  <c r="E13" i="85"/>
  <c r="K12" i="85"/>
  <c r="J12" i="85"/>
  <c r="I12" i="85"/>
  <c r="H12" i="85"/>
  <c r="G12" i="85"/>
  <c r="F12" i="85"/>
  <c r="E12" i="85"/>
  <c r="E11" i="85"/>
  <c r="E10" i="85"/>
  <c r="B2" i="85"/>
  <c r="C149" i="90"/>
  <c r="C148" i="90"/>
  <c r="C146" i="90"/>
  <c r="C145" i="90"/>
  <c r="C144" i="90"/>
  <c r="C143" i="90"/>
  <c r="C142" i="90"/>
  <c r="C141" i="90"/>
  <c r="C140" i="90"/>
  <c r="C139" i="90"/>
  <c r="C138" i="90"/>
  <c r="C137" i="90"/>
  <c r="C136" i="90"/>
  <c r="C135" i="90"/>
  <c r="C134" i="90"/>
  <c r="C133" i="90"/>
  <c r="C132" i="90"/>
  <c r="C125" i="90"/>
  <c r="C124" i="90"/>
  <c r="C122" i="90"/>
  <c r="C121" i="90"/>
  <c r="C120" i="90"/>
  <c r="C119" i="90"/>
  <c r="C118" i="90"/>
  <c r="C117" i="90"/>
  <c r="C116" i="90"/>
  <c r="C115" i="90"/>
  <c r="C114" i="90"/>
  <c r="C113" i="90"/>
  <c r="C112" i="90"/>
  <c r="C111" i="90"/>
  <c r="C110" i="90"/>
  <c r="C109" i="90"/>
  <c r="C108" i="90"/>
  <c r="C101" i="90"/>
  <c r="C100" i="90"/>
  <c r="C98" i="90"/>
  <c r="C97" i="90"/>
  <c r="C96" i="90"/>
  <c r="C95" i="90"/>
  <c r="C94" i="90"/>
  <c r="C93" i="90"/>
  <c r="C92" i="90"/>
  <c r="C91" i="90"/>
  <c r="C90" i="90"/>
  <c r="C89" i="90"/>
  <c r="C88" i="90"/>
  <c r="C87" i="90"/>
  <c r="C86" i="90"/>
  <c r="C85" i="90"/>
  <c r="C84" i="90"/>
  <c r="C77" i="90"/>
  <c r="C76" i="90"/>
  <c r="C74" i="90"/>
  <c r="C73" i="90"/>
  <c r="C72" i="90"/>
  <c r="C71" i="90"/>
  <c r="C70" i="90"/>
  <c r="C69" i="90"/>
  <c r="C68" i="90"/>
  <c r="C67" i="90"/>
  <c r="C66" i="90"/>
  <c r="C65" i="90"/>
  <c r="C64" i="90"/>
  <c r="C63" i="90"/>
  <c r="C62" i="90"/>
  <c r="C61" i="90"/>
  <c r="C60" i="90"/>
  <c r="C53" i="90"/>
  <c r="C52" i="90"/>
  <c r="C50" i="90"/>
  <c r="C49" i="90"/>
  <c r="C48" i="90"/>
  <c r="C47" i="90"/>
  <c r="C46" i="90"/>
  <c r="C45" i="90"/>
  <c r="C44" i="90"/>
  <c r="C43" i="90"/>
  <c r="C42" i="90"/>
  <c r="C41" i="90"/>
  <c r="C40" i="90"/>
  <c r="C39" i="90"/>
  <c r="C38" i="90"/>
  <c r="C37" i="90"/>
  <c r="C36" i="90"/>
  <c r="R29" i="90"/>
  <c r="P29" i="90"/>
  <c r="O29" i="90"/>
  <c r="N29" i="90"/>
  <c r="J29" i="90"/>
  <c r="E25" i="86" s="1"/>
  <c r="I29" i="90"/>
  <c r="D25" i="86" s="1"/>
  <c r="H29" i="90"/>
  <c r="C25" i="86" s="1"/>
  <c r="G29" i="90"/>
  <c r="F29" i="90"/>
  <c r="D29" i="90"/>
  <c r="C29" i="90"/>
  <c r="C28" i="90"/>
  <c r="C26" i="90"/>
  <c r="C25" i="90"/>
  <c r="C24" i="90"/>
  <c r="C23" i="90"/>
  <c r="C22" i="90"/>
  <c r="C21" i="90"/>
  <c r="C20" i="90"/>
  <c r="C19" i="90"/>
  <c r="C18" i="90"/>
  <c r="C17" i="90"/>
  <c r="C16" i="90"/>
  <c r="C15" i="90"/>
  <c r="C14" i="90"/>
  <c r="C13" i="90"/>
  <c r="C12" i="90"/>
  <c r="B1" i="90"/>
  <c r="P36" i="84"/>
  <c r="P36" i="35" s="1"/>
  <c r="M36" i="84"/>
  <c r="M36" i="35" s="1"/>
  <c r="P35" i="84"/>
  <c r="P35" i="35" s="1"/>
  <c r="M35" i="84"/>
  <c r="M35" i="35" s="1"/>
  <c r="V34" i="84"/>
  <c r="V34" i="35" s="1"/>
  <c r="U34" i="84"/>
  <c r="U34" i="35" s="1"/>
  <c r="T34" i="84"/>
  <c r="T34" i="35" s="1"/>
  <c r="S34" i="84"/>
  <c r="S34" i="35" s="1"/>
  <c r="R34" i="84"/>
  <c r="R34" i="35" s="1"/>
  <c r="Q34" i="84"/>
  <c r="Q34" i="35" s="1"/>
  <c r="P34" i="84"/>
  <c r="P34" i="35" s="1"/>
  <c r="P562" i="94" s="1"/>
  <c r="O34" i="84"/>
  <c r="O34" i="35" s="1"/>
  <c r="O562" i="94" s="1"/>
  <c r="N34" i="84"/>
  <c r="N34" i="35" s="1"/>
  <c r="N562" i="94" s="1"/>
  <c r="M34" i="84"/>
  <c r="M34" i="35" s="1"/>
  <c r="M562" i="94" s="1"/>
  <c r="L34" i="84"/>
  <c r="L34" i="35" s="1"/>
  <c r="L562" i="94" s="1"/>
  <c r="K34" i="84"/>
  <c r="K34" i="35" s="1"/>
  <c r="K562" i="94" s="1"/>
  <c r="J34" i="84"/>
  <c r="J34" i="35" s="1"/>
  <c r="J562" i="94" s="1"/>
  <c r="I34" i="84"/>
  <c r="I34" i="35" s="1"/>
  <c r="I562" i="94" s="1"/>
  <c r="H34" i="84"/>
  <c r="H34" i="35" s="1"/>
  <c r="H562" i="94" s="1"/>
  <c r="V33" i="84"/>
  <c r="V33" i="35" s="1"/>
  <c r="U33" i="84"/>
  <c r="U33" i="35" s="1"/>
  <c r="T33" i="84"/>
  <c r="T33" i="35" s="1"/>
  <c r="S33" i="84"/>
  <c r="S33" i="35" s="1"/>
  <c r="R33" i="84"/>
  <c r="R33" i="35" s="1"/>
  <c r="Q33" i="84"/>
  <c r="Q33" i="35" s="1"/>
  <c r="P33" i="84"/>
  <c r="P33" i="35" s="1"/>
  <c r="P561" i="94" s="1"/>
  <c r="O33" i="84"/>
  <c r="O33" i="35" s="1"/>
  <c r="O561" i="94" s="1"/>
  <c r="N33" i="84"/>
  <c r="N33" i="35" s="1"/>
  <c r="N561" i="94" s="1"/>
  <c r="M33" i="84"/>
  <c r="M33" i="35" s="1"/>
  <c r="M561" i="94" s="1"/>
  <c r="L33" i="84"/>
  <c r="L33" i="35" s="1"/>
  <c r="L561" i="94" s="1"/>
  <c r="K33" i="84"/>
  <c r="K33" i="35" s="1"/>
  <c r="K561" i="94" s="1"/>
  <c r="J33" i="84"/>
  <c r="J33" i="35" s="1"/>
  <c r="J561" i="94" s="1"/>
  <c r="I33" i="84"/>
  <c r="I33" i="35" s="1"/>
  <c r="I561" i="94" s="1"/>
  <c r="H33" i="84"/>
  <c r="H33" i="35" s="1"/>
  <c r="H561" i="94" s="1"/>
  <c r="V32" i="84"/>
  <c r="V32" i="35" s="1"/>
  <c r="U32" i="84"/>
  <c r="U32" i="35" s="1"/>
  <c r="T32" i="84"/>
  <c r="T32" i="35" s="1"/>
  <c r="S32" i="84"/>
  <c r="S32" i="35" s="1"/>
  <c r="R32" i="84"/>
  <c r="R32" i="35" s="1"/>
  <c r="Q32" i="84"/>
  <c r="Q32" i="35" s="1"/>
  <c r="P32" i="84"/>
  <c r="P32" i="35" s="1"/>
  <c r="P560" i="94" s="1"/>
  <c r="O32" i="84"/>
  <c r="O32" i="35" s="1"/>
  <c r="O560" i="94" s="1"/>
  <c r="N32" i="84"/>
  <c r="N32" i="35" s="1"/>
  <c r="N560" i="94" s="1"/>
  <c r="M32" i="84"/>
  <c r="M32" i="35" s="1"/>
  <c r="M560" i="94" s="1"/>
  <c r="L32" i="84"/>
  <c r="L32" i="35" s="1"/>
  <c r="L560" i="94" s="1"/>
  <c r="K32" i="84"/>
  <c r="K32" i="35" s="1"/>
  <c r="K560" i="94" s="1"/>
  <c r="J32" i="84"/>
  <c r="J32" i="35" s="1"/>
  <c r="J560" i="94" s="1"/>
  <c r="I32" i="84"/>
  <c r="I32" i="35" s="1"/>
  <c r="I560" i="94" s="1"/>
  <c r="H32" i="84"/>
  <c r="H32" i="35" s="1"/>
  <c r="H560" i="94" s="1"/>
  <c r="V31" i="84"/>
  <c r="V31" i="35" s="1"/>
  <c r="U31" i="84"/>
  <c r="U31" i="35" s="1"/>
  <c r="T31" i="84"/>
  <c r="T31" i="35" s="1"/>
  <c r="S31" i="84"/>
  <c r="S31" i="35" s="1"/>
  <c r="R31" i="84"/>
  <c r="R31" i="35" s="1"/>
  <c r="P31" i="84"/>
  <c r="P31" i="35" s="1"/>
  <c r="P559" i="94" s="1"/>
  <c r="M31" i="84"/>
  <c r="M31" i="35" s="1"/>
  <c r="M559" i="94" s="1"/>
  <c r="V30" i="84"/>
  <c r="V30" i="35" s="1"/>
  <c r="U30" i="84"/>
  <c r="U30" i="35" s="1"/>
  <c r="T30" i="84"/>
  <c r="T30" i="35" s="1"/>
  <c r="S30" i="84"/>
  <c r="S30" i="35" s="1"/>
  <c r="R30" i="84"/>
  <c r="R30" i="35" s="1"/>
  <c r="P30" i="84"/>
  <c r="P30" i="35" s="1"/>
  <c r="P558" i="94" s="1"/>
  <c r="M30" i="84"/>
  <c r="M30" i="35" s="1"/>
  <c r="M558" i="94" s="1"/>
  <c r="V29" i="84"/>
  <c r="V29" i="35" s="1"/>
  <c r="U29" i="84"/>
  <c r="U29" i="35" s="1"/>
  <c r="T29" i="84"/>
  <c r="T29" i="35" s="1"/>
  <c r="S29" i="84"/>
  <c r="S29" i="35" s="1"/>
  <c r="R29" i="84"/>
  <c r="R29" i="35" s="1"/>
  <c r="Q29" i="84"/>
  <c r="Q29" i="35" s="1"/>
  <c r="P29" i="84"/>
  <c r="P29" i="35" s="1"/>
  <c r="P557" i="94" s="1"/>
  <c r="M29" i="84"/>
  <c r="M29" i="35" s="1"/>
  <c r="M557" i="94" s="1"/>
  <c r="V28" i="84"/>
  <c r="V28" i="35" s="1"/>
  <c r="U28" i="84"/>
  <c r="U28" i="35" s="1"/>
  <c r="T28" i="84"/>
  <c r="T28" i="35" s="1"/>
  <c r="S28" i="84"/>
  <c r="S28" i="35" s="1"/>
  <c r="R28" i="84"/>
  <c r="R28" i="35" s="1"/>
  <c r="Q28" i="84"/>
  <c r="Q28" i="35" s="1"/>
  <c r="P28" i="84"/>
  <c r="P28" i="35" s="1"/>
  <c r="P556" i="94" s="1"/>
  <c r="O28" i="84"/>
  <c r="O28" i="35" s="1"/>
  <c r="O556" i="94" s="1"/>
  <c r="N28" i="84"/>
  <c r="N28" i="35" s="1"/>
  <c r="N556" i="94" s="1"/>
  <c r="M28" i="84"/>
  <c r="M28" i="35" s="1"/>
  <c r="M556" i="94" s="1"/>
  <c r="L28" i="84"/>
  <c r="L28" i="35" s="1"/>
  <c r="L556" i="94" s="1"/>
  <c r="K28" i="84"/>
  <c r="K28" i="35" s="1"/>
  <c r="K556" i="94" s="1"/>
  <c r="J28" i="84"/>
  <c r="J28" i="35" s="1"/>
  <c r="J556" i="94" s="1"/>
  <c r="I28" i="84"/>
  <c r="I28" i="35" s="1"/>
  <c r="I556" i="94" s="1"/>
  <c r="H28" i="84"/>
  <c r="H28" i="35" s="1"/>
  <c r="H556" i="94" s="1"/>
  <c r="V27" i="84"/>
  <c r="V27" i="35" s="1"/>
  <c r="U27" i="84"/>
  <c r="U27" i="35" s="1"/>
  <c r="T27" i="84"/>
  <c r="T27" i="35" s="1"/>
  <c r="S27" i="84"/>
  <c r="S27" i="35" s="1"/>
  <c r="R27" i="84"/>
  <c r="R27" i="35" s="1"/>
  <c r="Q27" i="84"/>
  <c r="Q27" i="35" s="1"/>
  <c r="P27" i="84"/>
  <c r="P27" i="35" s="1"/>
  <c r="P555" i="94" s="1"/>
  <c r="O27" i="84"/>
  <c r="O27" i="35" s="1"/>
  <c r="O555" i="94" s="1"/>
  <c r="N27" i="84"/>
  <c r="N27" i="35" s="1"/>
  <c r="N555" i="94" s="1"/>
  <c r="M27" i="84"/>
  <c r="M27" i="35" s="1"/>
  <c r="M555" i="94" s="1"/>
  <c r="L27" i="84"/>
  <c r="L27" i="35" s="1"/>
  <c r="L555" i="94" s="1"/>
  <c r="K27" i="84"/>
  <c r="K27" i="35" s="1"/>
  <c r="K555" i="94" s="1"/>
  <c r="J27" i="84"/>
  <c r="J27" i="35" s="1"/>
  <c r="J555" i="94" s="1"/>
  <c r="I27" i="84"/>
  <c r="I27" i="35" s="1"/>
  <c r="I555" i="94" s="1"/>
  <c r="H27" i="84"/>
  <c r="H27" i="35" s="1"/>
  <c r="H555" i="94" s="1"/>
  <c r="V26" i="84"/>
  <c r="V26" i="35" s="1"/>
  <c r="U26" i="84"/>
  <c r="U26" i="35" s="1"/>
  <c r="T26" i="84"/>
  <c r="T26" i="35" s="1"/>
  <c r="S26" i="84"/>
  <c r="S26" i="35" s="1"/>
  <c r="R26" i="84"/>
  <c r="R26" i="35" s="1"/>
  <c r="Q26" i="84"/>
  <c r="Q26" i="35" s="1"/>
  <c r="P26" i="84"/>
  <c r="P26" i="35" s="1"/>
  <c r="P554" i="94" s="1"/>
  <c r="O26" i="84"/>
  <c r="O26" i="35" s="1"/>
  <c r="O554" i="94" s="1"/>
  <c r="N26" i="84"/>
  <c r="N26" i="35" s="1"/>
  <c r="N554" i="94" s="1"/>
  <c r="M26" i="84"/>
  <c r="M26" i="35" s="1"/>
  <c r="M554" i="94" s="1"/>
  <c r="L26" i="84"/>
  <c r="L26" i="35" s="1"/>
  <c r="L554" i="94" s="1"/>
  <c r="K26" i="84"/>
  <c r="K26" i="35" s="1"/>
  <c r="K554" i="94" s="1"/>
  <c r="J26" i="84"/>
  <c r="J26" i="35" s="1"/>
  <c r="J554" i="94" s="1"/>
  <c r="I26" i="84"/>
  <c r="I26" i="35" s="1"/>
  <c r="I554" i="94" s="1"/>
  <c r="H26" i="84"/>
  <c r="H26" i="35" s="1"/>
  <c r="H554" i="94" s="1"/>
  <c r="V25" i="84"/>
  <c r="V25" i="35" s="1"/>
  <c r="U25" i="84"/>
  <c r="U25" i="35" s="1"/>
  <c r="T25" i="84"/>
  <c r="T25" i="35" s="1"/>
  <c r="S25" i="84"/>
  <c r="S25" i="35" s="1"/>
  <c r="R25" i="84"/>
  <c r="R25" i="35" s="1"/>
  <c r="Q25" i="84"/>
  <c r="Q25" i="35" s="1"/>
  <c r="P25" i="84"/>
  <c r="P25" i="35" s="1"/>
  <c r="P553" i="94" s="1"/>
  <c r="O25" i="84"/>
  <c r="O25" i="35" s="1"/>
  <c r="O553" i="94" s="1"/>
  <c r="N25" i="84"/>
  <c r="N25" i="35" s="1"/>
  <c r="N553" i="94" s="1"/>
  <c r="M25" i="84"/>
  <c r="M25" i="35" s="1"/>
  <c r="M553" i="94" s="1"/>
  <c r="L25" i="84"/>
  <c r="L25" i="35" s="1"/>
  <c r="L553" i="94" s="1"/>
  <c r="K25" i="84"/>
  <c r="K25" i="35" s="1"/>
  <c r="K553" i="94" s="1"/>
  <c r="J25" i="84"/>
  <c r="J25" i="35" s="1"/>
  <c r="J553" i="94" s="1"/>
  <c r="I25" i="84"/>
  <c r="I25" i="35" s="1"/>
  <c r="I553" i="94" s="1"/>
  <c r="H25" i="84"/>
  <c r="H25" i="35" s="1"/>
  <c r="H553" i="94" s="1"/>
  <c r="V24" i="84"/>
  <c r="V24" i="35" s="1"/>
  <c r="U24" i="84"/>
  <c r="U24" i="35" s="1"/>
  <c r="T24" i="84"/>
  <c r="T24" i="35" s="1"/>
  <c r="S24" i="84"/>
  <c r="S24" i="35" s="1"/>
  <c r="R24" i="84"/>
  <c r="R24" i="35" s="1"/>
  <c r="Q24" i="84"/>
  <c r="Q24" i="35" s="1"/>
  <c r="P24" i="84"/>
  <c r="P24" i="35" s="1"/>
  <c r="P552" i="94" s="1"/>
  <c r="O24" i="84"/>
  <c r="O24" i="35" s="1"/>
  <c r="O552" i="94" s="1"/>
  <c r="N24" i="84"/>
  <c r="N24" i="35" s="1"/>
  <c r="N552" i="94" s="1"/>
  <c r="M24" i="84"/>
  <c r="M24" i="35" s="1"/>
  <c r="M552" i="94" s="1"/>
  <c r="L24" i="84"/>
  <c r="L24" i="35" s="1"/>
  <c r="L552" i="94" s="1"/>
  <c r="K24" i="84"/>
  <c r="K24" i="35" s="1"/>
  <c r="K552" i="94" s="1"/>
  <c r="J24" i="84"/>
  <c r="J24" i="35" s="1"/>
  <c r="J552" i="94" s="1"/>
  <c r="I24" i="84"/>
  <c r="I24" i="35" s="1"/>
  <c r="I552" i="94" s="1"/>
  <c r="H24" i="84"/>
  <c r="H24" i="35" s="1"/>
  <c r="H552" i="94" s="1"/>
  <c r="V23" i="84"/>
  <c r="V23" i="35" s="1"/>
  <c r="U23" i="84"/>
  <c r="U23" i="35" s="1"/>
  <c r="T23" i="84"/>
  <c r="T23" i="35" s="1"/>
  <c r="S23" i="84"/>
  <c r="S23" i="35" s="1"/>
  <c r="R23" i="84"/>
  <c r="R23" i="35" s="1"/>
  <c r="Q23" i="84"/>
  <c r="Q23" i="35" s="1"/>
  <c r="P23" i="84"/>
  <c r="P23" i="35" s="1"/>
  <c r="P551" i="94" s="1"/>
  <c r="O23" i="84"/>
  <c r="O23" i="35" s="1"/>
  <c r="O551" i="94" s="1"/>
  <c r="N23" i="84"/>
  <c r="N23" i="35" s="1"/>
  <c r="N551" i="94" s="1"/>
  <c r="M23" i="84"/>
  <c r="M23" i="35" s="1"/>
  <c r="M551" i="94" s="1"/>
  <c r="L23" i="84"/>
  <c r="L23" i="35" s="1"/>
  <c r="L551" i="94" s="1"/>
  <c r="K23" i="84"/>
  <c r="K23" i="35" s="1"/>
  <c r="K551" i="94" s="1"/>
  <c r="J23" i="84"/>
  <c r="J23" i="35" s="1"/>
  <c r="J551" i="94" s="1"/>
  <c r="I23" i="84"/>
  <c r="I23" i="35" s="1"/>
  <c r="I551" i="94" s="1"/>
  <c r="H23" i="84"/>
  <c r="H23" i="35" s="1"/>
  <c r="H551" i="94" s="1"/>
  <c r="V22" i="84"/>
  <c r="V22" i="35" s="1"/>
  <c r="U22" i="84"/>
  <c r="U22" i="35" s="1"/>
  <c r="T22" i="84"/>
  <c r="T22" i="35" s="1"/>
  <c r="S22" i="84"/>
  <c r="S22" i="35" s="1"/>
  <c r="R22" i="84"/>
  <c r="R22" i="35" s="1"/>
  <c r="Q22" i="84"/>
  <c r="Q22" i="35" s="1"/>
  <c r="P22" i="84"/>
  <c r="P22" i="35" s="1"/>
  <c r="P550" i="94" s="1"/>
  <c r="O22" i="84"/>
  <c r="O22" i="35" s="1"/>
  <c r="O550" i="94" s="1"/>
  <c r="N22" i="84"/>
  <c r="N22" i="35" s="1"/>
  <c r="N550" i="94" s="1"/>
  <c r="M22" i="84"/>
  <c r="M22" i="35" s="1"/>
  <c r="M550" i="94" s="1"/>
  <c r="L22" i="84"/>
  <c r="L22" i="35" s="1"/>
  <c r="L550" i="94" s="1"/>
  <c r="K22" i="84"/>
  <c r="K22" i="35" s="1"/>
  <c r="K550" i="94" s="1"/>
  <c r="J22" i="84"/>
  <c r="J22" i="35" s="1"/>
  <c r="J550" i="94" s="1"/>
  <c r="I22" i="84"/>
  <c r="I22" i="35" s="1"/>
  <c r="I550" i="94" s="1"/>
  <c r="H22" i="84"/>
  <c r="H22" i="35" s="1"/>
  <c r="H550" i="94" s="1"/>
  <c r="V21" i="84"/>
  <c r="V21" i="35" s="1"/>
  <c r="U21" i="84"/>
  <c r="U21" i="35" s="1"/>
  <c r="T21" i="84"/>
  <c r="T21" i="35" s="1"/>
  <c r="S21" i="84"/>
  <c r="S21" i="35" s="1"/>
  <c r="R21" i="84"/>
  <c r="R21" i="35" s="1"/>
  <c r="Q21" i="84"/>
  <c r="Q21" i="35" s="1"/>
  <c r="P21" i="84"/>
  <c r="P21" i="35" s="1"/>
  <c r="P549" i="94" s="1"/>
  <c r="O21" i="84"/>
  <c r="O21" i="35" s="1"/>
  <c r="O549" i="94" s="1"/>
  <c r="N21" i="84"/>
  <c r="N21" i="35" s="1"/>
  <c r="N549" i="94" s="1"/>
  <c r="M21" i="84"/>
  <c r="M21" i="35" s="1"/>
  <c r="M549" i="94" s="1"/>
  <c r="L21" i="84"/>
  <c r="L21" i="35" s="1"/>
  <c r="L549" i="94" s="1"/>
  <c r="K21" i="84"/>
  <c r="K21" i="35" s="1"/>
  <c r="K549" i="94" s="1"/>
  <c r="J21" i="84"/>
  <c r="J21" i="35" s="1"/>
  <c r="J549" i="94" s="1"/>
  <c r="I21" i="84"/>
  <c r="I21" i="35" s="1"/>
  <c r="I549" i="94" s="1"/>
  <c r="H21" i="84"/>
  <c r="H21" i="35" s="1"/>
  <c r="H549" i="94" s="1"/>
  <c r="V20" i="84"/>
  <c r="V20" i="35" s="1"/>
  <c r="U20" i="84"/>
  <c r="U20" i="35" s="1"/>
  <c r="T20" i="84"/>
  <c r="T20" i="35" s="1"/>
  <c r="S20" i="84"/>
  <c r="S20" i="35" s="1"/>
  <c r="R20" i="84"/>
  <c r="R20" i="35" s="1"/>
  <c r="Q20" i="84"/>
  <c r="Q20" i="35" s="1"/>
  <c r="P20" i="84"/>
  <c r="P20" i="35" s="1"/>
  <c r="P548" i="94" s="1"/>
  <c r="O20" i="84"/>
  <c r="O20" i="35" s="1"/>
  <c r="O548" i="94" s="1"/>
  <c r="N20" i="84"/>
  <c r="N20" i="35" s="1"/>
  <c r="N548" i="94" s="1"/>
  <c r="M20" i="84"/>
  <c r="M20" i="35" s="1"/>
  <c r="M548" i="94" s="1"/>
  <c r="L20" i="84"/>
  <c r="L20" i="35" s="1"/>
  <c r="L548" i="94" s="1"/>
  <c r="K20" i="84"/>
  <c r="K20" i="35" s="1"/>
  <c r="K548" i="94" s="1"/>
  <c r="J20" i="84"/>
  <c r="J20" i="35" s="1"/>
  <c r="J548" i="94" s="1"/>
  <c r="I20" i="84"/>
  <c r="I20" i="35" s="1"/>
  <c r="I548" i="94" s="1"/>
  <c r="H20" i="84"/>
  <c r="H20" i="35" s="1"/>
  <c r="H548" i="94" s="1"/>
  <c r="V19" i="84"/>
  <c r="V19" i="35" s="1"/>
  <c r="U19" i="84"/>
  <c r="U19" i="35" s="1"/>
  <c r="T19" i="84"/>
  <c r="T19" i="35" s="1"/>
  <c r="S19" i="84"/>
  <c r="S19" i="35" s="1"/>
  <c r="R19" i="84"/>
  <c r="R19" i="35" s="1"/>
  <c r="Q19" i="84"/>
  <c r="Q19" i="35" s="1"/>
  <c r="P19" i="84"/>
  <c r="P19" i="35" s="1"/>
  <c r="P547" i="94" s="1"/>
  <c r="O19" i="84"/>
  <c r="O19" i="35" s="1"/>
  <c r="O547" i="94" s="1"/>
  <c r="N19" i="84"/>
  <c r="N19" i="35" s="1"/>
  <c r="N547" i="94" s="1"/>
  <c r="M19" i="84"/>
  <c r="M19" i="35" s="1"/>
  <c r="M547" i="94" s="1"/>
  <c r="L19" i="84"/>
  <c r="L19" i="35" s="1"/>
  <c r="L547" i="94" s="1"/>
  <c r="K19" i="84"/>
  <c r="K19" i="35" s="1"/>
  <c r="K547" i="94" s="1"/>
  <c r="J19" i="84"/>
  <c r="J19" i="35" s="1"/>
  <c r="J547" i="94" s="1"/>
  <c r="I19" i="84"/>
  <c r="I19" i="35" s="1"/>
  <c r="I547" i="94" s="1"/>
  <c r="H19" i="84"/>
  <c r="H19" i="35" s="1"/>
  <c r="H547" i="94" s="1"/>
  <c r="V18" i="84"/>
  <c r="V18" i="35" s="1"/>
  <c r="U18" i="84"/>
  <c r="U18" i="35" s="1"/>
  <c r="T18" i="84"/>
  <c r="T18" i="35" s="1"/>
  <c r="S18" i="84"/>
  <c r="S18" i="35" s="1"/>
  <c r="R18" i="84"/>
  <c r="R18" i="35" s="1"/>
  <c r="Q18" i="84"/>
  <c r="Q18" i="35" s="1"/>
  <c r="P18" i="84"/>
  <c r="P18" i="35" s="1"/>
  <c r="P546" i="94" s="1"/>
  <c r="O18" i="84"/>
  <c r="O18" i="35" s="1"/>
  <c r="O546" i="94" s="1"/>
  <c r="N18" i="84"/>
  <c r="N18" i="35" s="1"/>
  <c r="N546" i="94" s="1"/>
  <c r="M18" i="84"/>
  <c r="M18" i="35" s="1"/>
  <c r="M546" i="94" s="1"/>
  <c r="L18" i="84"/>
  <c r="L18" i="35" s="1"/>
  <c r="L546" i="94" s="1"/>
  <c r="K18" i="84"/>
  <c r="K18" i="35" s="1"/>
  <c r="K546" i="94" s="1"/>
  <c r="J18" i="84"/>
  <c r="J18" i="35" s="1"/>
  <c r="J546" i="94" s="1"/>
  <c r="I18" i="84"/>
  <c r="I18" i="35" s="1"/>
  <c r="I546" i="94" s="1"/>
  <c r="H18" i="84"/>
  <c r="H18" i="35" s="1"/>
  <c r="H546" i="94" s="1"/>
  <c r="V17" i="84"/>
  <c r="V17" i="35" s="1"/>
  <c r="U17" i="84"/>
  <c r="U17" i="35" s="1"/>
  <c r="T17" i="84"/>
  <c r="T17" i="35" s="1"/>
  <c r="S17" i="84"/>
  <c r="S17" i="35" s="1"/>
  <c r="R17" i="84"/>
  <c r="R17" i="35" s="1"/>
  <c r="Q17" i="84"/>
  <c r="Q17" i="35" s="1"/>
  <c r="P17" i="84"/>
  <c r="P17" i="35" s="1"/>
  <c r="P545" i="94" s="1"/>
  <c r="O17" i="84"/>
  <c r="O17" i="35" s="1"/>
  <c r="O545" i="94" s="1"/>
  <c r="N17" i="84"/>
  <c r="N17" i="35" s="1"/>
  <c r="N545" i="94" s="1"/>
  <c r="M17" i="84"/>
  <c r="M17" i="35" s="1"/>
  <c r="M545" i="94" s="1"/>
  <c r="L17" i="84"/>
  <c r="L17" i="35" s="1"/>
  <c r="L545" i="94" s="1"/>
  <c r="K17" i="84"/>
  <c r="K17" i="35" s="1"/>
  <c r="K545" i="94" s="1"/>
  <c r="J17" i="84"/>
  <c r="J17" i="35" s="1"/>
  <c r="J545" i="94" s="1"/>
  <c r="I17" i="84"/>
  <c r="I17" i="35" s="1"/>
  <c r="I545" i="94" s="1"/>
  <c r="H17" i="84"/>
  <c r="H17" i="35" s="1"/>
  <c r="H545" i="94" s="1"/>
  <c r="V16" i="84"/>
  <c r="V16" i="35" s="1"/>
  <c r="U16" i="84"/>
  <c r="U16" i="35" s="1"/>
  <c r="T16" i="84"/>
  <c r="T16" i="35" s="1"/>
  <c r="S16" i="84"/>
  <c r="S16" i="35" s="1"/>
  <c r="R16" i="84"/>
  <c r="R16" i="35" s="1"/>
  <c r="Q16" i="84"/>
  <c r="Q16" i="35" s="1"/>
  <c r="P16" i="84"/>
  <c r="P16" i="35" s="1"/>
  <c r="P544" i="94" s="1"/>
  <c r="O16" i="84"/>
  <c r="O16" i="35" s="1"/>
  <c r="O544" i="94" s="1"/>
  <c r="N16" i="84"/>
  <c r="N16" i="35" s="1"/>
  <c r="N544" i="94" s="1"/>
  <c r="M16" i="84"/>
  <c r="M16" i="35" s="1"/>
  <c r="M544" i="94" s="1"/>
  <c r="L16" i="84"/>
  <c r="L16" i="35" s="1"/>
  <c r="L544" i="94" s="1"/>
  <c r="K16" i="84"/>
  <c r="K16" i="35" s="1"/>
  <c r="K544" i="94" s="1"/>
  <c r="J16" i="84"/>
  <c r="J16" i="35" s="1"/>
  <c r="J544" i="94" s="1"/>
  <c r="I16" i="84"/>
  <c r="I16" i="35" s="1"/>
  <c r="I544" i="94" s="1"/>
  <c r="H16" i="84"/>
  <c r="H16" i="35" s="1"/>
  <c r="H544" i="94" s="1"/>
  <c r="V15" i="84"/>
  <c r="V15" i="35" s="1"/>
  <c r="U15" i="84"/>
  <c r="U15" i="35" s="1"/>
  <c r="T15" i="84"/>
  <c r="T15" i="35" s="1"/>
  <c r="S15" i="84"/>
  <c r="S15" i="35" s="1"/>
  <c r="R15" i="84"/>
  <c r="R15" i="35" s="1"/>
  <c r="Q15" i="84"/>
  <c r="Q15" i="35" s="1"/>
  <c r="P15" i="84"/>
  <c r="P15" i="35" s="1"/>
  <c r="P543" i="94" s="1"/>
  <c r="O15" i="84"/>
  <c r="O15" i="35" s="1"/>
  <c r="O543" i="94" s="1"/>
  <c r="N15" i="84"/>
  <c r="N15" i="35" s="1"/>
  <c r="N543" i="94" s="1"/>
  <c r="M15" i="84"/>
  <c r="M15" i="35" s="1"/>
  <c r="M543" i="94" s="1"/>
  <c r="L15" i="84"/>
  <c r="L15" i="35" s="1"/>
  <c r="L543" i="94" s="1"/>
  <c r="K15" i="84"/>
  <c r="K15" i="35" s="1"/>
  <c r="K543" i="94" s="1"/>
  <c r="J15" i="84"/>
  <c r="J15" i="35" s="1"/>
  <c r="J543" i="94" s="1"/>
  <c r="I15" i="84"/>
  <c r="I15" i="35" s="1"/>
  <c r="I543" i="94" s="1"/>
  <c r="H15" i="84"/>
  <c r="H15" i="35" s="1"/>
  <c r="H543" i="94" s="1"/>
  <c r="V14" i="84"/>
  <c r="V14" i="35" s="1"/>
  <c r="U14" i="84"/>
  <c r="U14" i="35" s="1"/>
  <c r="T14" i="84"/>
  <c r="T14" i="35" s="1"/>
  <c r="S14" i="84"/>
  <c r="S14" i="35" s="1"/>
  <c r="R14" i="84"/>
  <c r="R14" i="35" s="1"/>
  <c r="Q14" i="84"/>
  <c r="Q14" i="35" s="1"/>
  <c r="P14" i="84"/>
  <c r="P14" i="35" s="1"/>
  <c r="P542" i="94" s="1"/>
  <c r="O14" i="84"/>
  <c r="O14" i="35" s="1"/>
  <c r="N14" i="84"/>
  <c r="N14" i="35" s="1"/>
  <c r="M14" i="84"/>
  <c r="M14" i="35" s="1"/>
  <c r="M542" i="94" s="1"/>
  <c r="L14" i="84"/>
  <c r="L14" i="35" s="1"/>
  <c r="K14" i="84"/>
  <c r="K14" i="35" s="1"/>
  <c r="J14" i="84"/>
  <c r="J14" i="35" s="1"/>
  <c r="I14" i="84"/>
  <c r="I14" i="35" s="1"/>
  <c r="H14" i="84"/>
  <c r="H14" i="35" s="1"/>
  <c r="D8" i="84"/>
  <c r="V62" i="83"/>
  <c r="V62" i="54" s="1"/>
  <c r="U62" i="83"/>
  <c r="U62" i="54" s="1"/>
  <c r="T62" i="83"/>
  <c r="T62" i="54" s="1"/>
  <c r="S62" i="83"/>
  <c r="S62" i="54" s="1"/>
  <c r="R62" i="83"/>
  <c r="R62" i="54" s="1"/>
  <c r="Q62" i="83"/>
  <c r="Q62" i="54" s="1"/>
  <c r="P62" i="83"/>
  <c r="P62" i="54" s="1"/>
  <c r="P541" i="94" s="1"/>
  <c r="O62" i="83"/>
  <c r="O62" i="54" s="1"/>
  <c r="O541" i="94" s="1"/>
  <c r="N62" i="83"/>
  <c r="N62" i="54" s="1"/>
  <c r="N541" i="94" s="1"/>
  <c r="M62" i="83"/>
  <c r="M62" i="54" s="1"/>
  <c r="M541" i="94" s="1"/>
  <c r="L62" i="83"/>
  <c r="L62" i="54" s="1"/>
  <c r="L541" i="94" s="1"/>
  <c r="K62" i="83"/>
  <c r="K62" i="54" s="1"/>
  <c r="K541" i="94" s="1"/>
  <c r="J62" i="83"/>
  <c r="J62" i="54" s="1"/>
  <c r="J541" i="94" s="1"/>
  <c r="I62" i="83"/>
  <c r="I62" i="54" s="1"/>
  <c r="I541" i="94" s="1"/>
  <c r="H62" i="83"/>
  <c r="H62" i="54" s="1"/>
  <c r="H541" i="94" s="1"/>
  <c r="V61" i="83"/>
  <c r="V61" i="54" s="1"/>
  <c r="U61" i="83"/>
  <c r="U61" i="54" s="1"/>
  <c r="T61" i="83"/>
  <c r="T61" i="54" s="1"/>
  <c r="S61" i="83"/>
  <c r="S61" i="54" s="1"/>
  <c r="R61" i="83"/>
  <c r="R61" i="54" s="1"/>
  <c r="Q61" i="83"/>
  <c r="Q61" i="54" s="1"/>
  <c r="P61" i="83"/>
  <c r="P61" i="54" s="1"/>
  <c r="P540" i="94" s="1"/>
  <c r="O61" i="83"/>
  <c r="O61" i="54" s="1"/>
  <c r="O540" i="94" s="1"/>
  <c r="N61" i="83"/>
  <c r="N61" i="54" s="1"/>
  <c r="N540" i="94" s="1"/>
  <c r="M61" i="83"/>
  <c r="M61" i="54" s="1"/>
  <c r="M540" i="94" s="1"/>
  <c r="L61" i="83"/>
  <c r="L61" i="54" s="1"/>
  <c r="L540" i="94" s="1"/>
  <c r="K61" i="83"/>
  <c r="K61" i="54" s="1"/>
  <c r="K540" i="94" s="1"/>
  <c r="J61" i="83"/>
  <c r="J61" i="54" s="1"/>
  <c r="J540" i="94" s="1"/>
  <c r="I61" i="83"/>
  <c r="I61" i="54" s="1"/>
  <c r="I540" i="94" s="1"/>
  <c r="H61" i="83"/>
  <c r="H61" i="54" s="1"/>
  <c r="H540" i="94" s="1"/>
  <c r="V60" i="83"/>
  <c r="V60" i="54" s="1"/>
  <c r="U60" i="83"/>
  <c r="U60" i="54" s="1"/>
  <c r="T60" i="83"/>
  <c r="T60" i="54" s="1"/>
  <c r="S60" i="83"/>
  <c r="S60" i="54" s="1"/>
  <c r="R60" i="83"/>
  <c r="R60" i="54" s="1"/>
  <c r="Q60" i="83"/>
  <c r="Q60" i="54" s="1"/>
  <c r="P60" i="83"/>
  <c r="P60" i="54" s="1"/>
  <c r="P539" i="94" s="1"/>
  <c r="O60" i="83"/>
  <c r="O60" i="54" s="1"/>
  <c r="O539" i="94" s="1"/>
  <c r="N60" i="83"/>
  <c r="N60" i="54" s="1"/>
  <c r="N539" i="94" s="1"/>
  <c r="M60" i="83"/>
  <c r="M60" i="54" s="1"/>
  <c r="M539" i="94" s="1"/>
  <c r="L60" i="83"/>
  <c r="L60" i="54" s="1"/>
  <c r="L539" i="94" s="1"/>
  <c r="K60" i="83"/>
  <c r="K60" i="54" s="1"/>
  <c r="K539" i="94" s="1"/>
  <c r="J60" i="83"/>
  <c r="J60" i="54" s="1"/>
  <c r="J539" i="94" s="1"/>
  <c r="I60" i="83"/>
  <c r="I60" i="54" s="1"/>
  <c r="I539" i="94" s="1"/>
  <c r="H60" i="83"/>
  <c r="H60" i="54" s="1"/>
  <c r="H539" i="94" s="1"/>
  <c r="V59" i="83"/>
  <c r="V59" i="54" s="1"/>
  <c r="U59" i="83"/>
  <c r="U59" i="54" s="1"/>
  <c r="T59" i="83"/>
  <c r="T59" i="54" s="1"/>
  <c r="S59" i="83"/>
  <c r="S59" i="54" s="1"/>
  <c r="R59" i="83"/>
  <c r="R59" i="54" s="1"/>
  <c r="Q59" i="83"/>
  <c r="Q59" i="54" s="1"/>
  <c r="P59" i="83"/>
  <c r="P59" i="54" s="1"/>
  <c r="P538" i="94" s="1"/>
  <c r="O59" i="83"/>
  <c r="O59" i="54" s="1"/>
  <c r="O538" i="94" s="1"/>
  <c r="N59" i="83"/>
  <c r="N59" i="54" s="1"/>
  <c r="N538" i="94" s="1"/>
  <c r="M59" i="83"/>
  <c r="M59" i="54" s="1"/>
  <c r="M538" i="94" s="1"/>
  <c r="L59" i="83"/>
  <c r="L59" i="54" s="1"/>
  <c r="L538" i="94" s="1"/>
  <c r="K59" i="83"/>
  <c r="K59" i="54" s="1"/>
  <c r="K538" i="94" s="1"/>
  <c r="J59" i="83"/>
  <c r="J59" i="54" s="1"/>
  <c r="J538" i="94" s="1"/>
  <c r="I59" i="83"/>
  <c r="I59" i="54" s="1"/>
  <c r="I538" i="94" s="1"/>
  <c r="H59" i="83"/>
  <c r="H59" i="54" s="1"/>
  <c r="H538" i="94" s="1"/>
  <c r="V58" i="83"/>
  <c r="V58" i="54" s="1"/>
  <c r="U58" i="83"/>
  <c r="U58" i="54" s="1"/>
  <c r="T58" i="83"/>
  <c r="T58" i="54" s="1"/>
  <c r="S58" i="83"/>
  <c r="S58" i="54" s="1"/>
  <c r="R58" i="83"/>
  <c r="R58" i="54" s="1"/>
  <c r="Q58" i="83"/>
  <c r="Q58" i="54" s="1"/>
  <c r="P58" i="83"/>
  <c r="P58" i="54" s="1"/>
  <c r="P537" i="94" s="1"/>
  <c r="O58" i="83"/>
  <c r="O58" i="54" s="1"/>
  <c r="O537" i="94" s="1"/>
  <c r="N58" i="83"/>
  <c r="N58" i="54" s="1"/>
  <c r="N537" i="94" s="1"/>
  <c r="M58" i="83"/>
  <c r="M58" i="54" s="1"/>
  <c r="M537" i="94" s="1"/>
  <c r="L58" i="83"/>
  <c r="L58" i="54" s="1"/>
  <c r="L537" i="94" s="1"/>
  <c r="K58" i="83"/>
  <c r="K58" i="54" s="1"/>
  <c r="K537" i="94" s="1"/>
  <c r="J58" i="83"/>
  <c r="J58" i="54" s="1"/>
  <c r="J537" i="94" s="1"/>
  <c r="I58" i="83"/>
  <c r="I58" i="54" s="1"/>
  <c r="I537" i="94" s="1"/>
  <c r="H58" i="83"/>
  <c r="H58" i="54" s="1"/>
  <c r="H537" i="94" s="1"/>
  <c r="V57" i="83"/>
  <c r="V57" i="54" s="1"/>
  <c r="U57" i="83"/>
  <c r="U57" i="54" s="1"/>
  <c r="T57" i="83"/>
  <c r="T57" i="54" s="1"/>
  <c r="S57" i="83"/>
  <c r="S57" i="54" s="1"/>
  <c r="R57" i="83"/>
  <c r="R57" i="54" s="1"/>
  <c r="Q57" i="83"/>
  <c r="Q57" i="54" s="1"/>
  <c r="P57" i="83"/>
  <c r="P57" i="54" s="1"/>
  <c r="P536" i="94" s="1"/>
  <c r="O57" i="83"/>
  <c r="O57" i="54" s="1"/>
  <c r="O536" i="94" s="1"/>
  <c r="N57" i="83"/>
  <c r="N57" i="54" s="1"/>
  <c r="N536" i="94" s="1"/>
  <c r="M57" i="83"/>
  <c r="M57" i="54" s="1"/>
  <c r="M536" i="94" s="1"/>
  <c r="L57" i="83"/>
  <c r="L57" i="54" s="1"/>
  <c r="L536" i="94" s="1"/>
  <c r="K57" i="83"/>
  <c r="K57" i="54" s="1"/>
  <c r="K536" i="94" s="1"/>
  <c r="J57" i="83"/>
  <c r="J57" i="54" s="1"/>
  <c r="J536" i="94" s="1"/>
  <c r="I57" i="83"/>
  <c r="I57" i="54" s="1"/>
  <c r="I536" i="94" s="1"/>
  <c r="H57" i="83"/>
  <c r="H57" i="54" s="1"/>
  <c r="H536" i="94" s="1"/>
  <c r="V56" i="83"/>
  <c r="V56" i="54" s="1"/>
  <c r="U56" i="83"/>
  <c r="U56" i="54" s="1"/>
  <c r="T56" i="83"/>
  <c r="T56" i="54" s="1"/>
  <c r="S56" i="83"/>
  <c r="S56" i="54" s="1"/>
  <c r="R56" i="83"/>
  <c r="R56" i="54" s="1"/>
  <c r="Q56" i="83"/>
  <c r="Q56" i="54" s="1"/>
  <c r="P56" i="83"/>
  <c r="P56" i="54" s="1"/>
  <c r="P535" i="94" s="1"/>
  <c r="O56" i="83"/>
  <c r="O56" i="54" s="1"/>
  <c r="O535" i="94" s="1"/>
  <c r="N56" i="83"/>
  <c r="N56" i="54" s="1"/>
  <c r="N535" i="94" s="1"/>
  <c r="M56" i="83"/>
  <c r="M56" i="54" s="1"/>
  <c r="M535" i="94" s="1"/>
  <c r="L56" i="83"/>
  <c r="L56" i="54" s="1"/>
  <c r="L535" i="94" s="1"/>
  <c r="K56" i="83"/>
  <c r="K56" i="54" s="1"/>
  <c r="K535" i="94" s="1"/>
  <c r="J56" i="83"/>
  <c r="J56" i="54" s="1"/>
  <c r="J535" i="94" s="1"/>
  <c r="I56" i="83"/>
  <c r="I56" i="54" s="1"/>
  <c r="I535" i="94" s="1"/>
  <c r="H56" i="83"/>
  <c r="H56" i="54" s="1"/>
  <c r="H535" i="94" s="1"/>
  <c r="V55" i="83"/>
  <c r="V55" i="54" s="1"/>
  <c r="U55" i="83"/>
  <c r="U55" i="54" s="1"/>
  <c r="T55" i="83"/>
  <c r="T55" i="54" s="1"/>
  <c r="S55" i="83"/>
  <c r="S55" i="54" s="1"/>
  <c r="R55" i="83"/>
  <c r="R55" i="54" s="1"/>
  <c r="Q55" i="83"/>
  <c r="Q55" i="54" s="1"/>
  <c r="P55" i="83"/>
  <c r="P55" i="54" s="1"/>
  <c r="P534" i="94" s="1"/>
  <c r="O55" i="83"/>
  <c r="O55" i="54" s="1"/>
  <c r="O534" i="94" s="1"/>
  <c r="N55" i="83"/>
  <c r="N55" i="54" s="1"/>
  <c r="N534" i="94" s="1"/>
  <c r="M55" i="83"/>
  <c r="M55" i="54" s="1"/>
  <c r="M534" i="94" s="1"/>
  <c r="L55" i="83"/>
  <c r="L55" i="54" s="1"/>
  <c r="L534" i="94" s="1"/>
  <c r="K55" i="83"/>
  <c r="K55" i="54" s="1"/>
  <c r="K534" i="94" s="1"/>
  <c r="J55" i="83"/>
  <c r="J55" i="54" s="1"/>
  <c r="J534" i="94" s="1"/>
  <c r="I55" i="83"/>
  <c r="I55" i="54" s="1"/>
  <c r="I534" i="94" s="1"/>
  <c r="H55" i="83"/>
  <c r="H55" i="54" s="1"/>
  <c r="H534" i="94" s="1"/>
  <c r="V54" i="83"/>
  <c r="V54" i="54" s="1"/>
  <c r="U54" i="83"/>
  <c r="U54" i="54" s="1"/>
  <c r="T54" i="83"/>
  <c r="T54" i="54" s="1"/>
  <c r="S54" i="83"/>
  <c r="S54" i="54" s="1"/>
  <c r="R54" i="83"/>
  <c r="R54" i="54" s="1"/>
  <c r="Q54" i="83"/>
  <c r="Q54" i="54" s="1"/>
  <c r="P54" i="83"/>
  <c r="P54" i="54" s="1"/>
  <c r="P533" i="94" s="1"/>
  <c r="O54" i="83"/>
  <c r="O54" i="54" s="1"/>
  <c r="O533" i="94" s="1"/>
  <c r="N54" i="83"/>
  <c r="N54" i="54" s="1"/>
  <c r="N533" i="94" s="1"/>
  <c r="M54" i="83"/>
  <c r="M54" i="54" s="1"/>
  <c r="M533" i="94" s="1"/>
  <c r="L54" i="83"/>
  <c r="L54" i="54" s="1"/>
  <c r="L533" i="94" s="1"/>
  <c r="K54" i="83"/>
  <c r="K54" i="54" s="1"/>
  <c r="K533" i="94" s="1"/>
  <c r="J54" i="83"/>
  <c r="J54" i="54" s="1"/>
  <c r="J533" i="94" s="1"/>
  <c r="I54" i="83"/>
  <c r="I54" i="54" s="1"/>
  <c r="I533" i="94" s="1"/>
  <c r="H54" i="83"/>
  <c r="H54" i="54" s="1"/>
  <c r="H533" i="94" s="1"/>
  <c r="V53" i="83"/>
  <c r="V53" i="54" s="1"/>
  <c r="U53" i="83"/>
  <c r="U53" i="54" s="1"/>
  <c r="T53" i="83"/>
  <c r="T53" i="54" s="1"/>
  <c r="S53" i="83"/>
  <c r="S53" i="54" s="1"/>
  <c r="R53" i="83"/>
  <c r="R53" i="54" s="1"/>
  <c r="Q53" i="83"/>
  <c r="Q53" i="54" s="1"/>
  <c r="P53" i="83"/>
  <c r="P53" i="54" s="1"/>
  <c r="P532" i="94" s="1"/>
  <c r="O53" i="83"/>
  <c r="O53" i="54" s="1"/>
  <c r="O532" i="94" s="1"/>
  <c r="N53" i="83"/>
  <c r="N53" i="54" s="1"/>
  <c r="N532" i="94" s="1"/>
  <c r="M53" i="83"/>
  <c r="M53" i="54" s="1"/>
  <c r="M532" i="94" s="1"/>
  <c r="L53" i="83"/>
  <c r="L53" i="54" s="1"/>
  <c r="L532" i="94" s="1"/>
  <c r="K53" i="83"/>
  <c r="K53" i="54" s="1"/>
  <c r="K532" i="94" s="1"/>
  <c r="J53" i="83"/>
  <c r="J53" i="54" s="1"/>
  <c r="J532" i="94" s="1"/>
  <c r="I53" i="83"/>
  <c r="I53" i="54" s="1"/>
  <c r="I532" i="94" s="1"/>
  <c r="H53" i="83"/>
  <c r="H53" i="54" s="1"/>
  <c r="H532" i="94" s="1"/>
  <c r="V52" i="83"/>
  <c r="V52" i="54" s="1"/>
  <c r="U52" i="83"/>
  <c r="U52" i="54" s="1"/>
  <c r="T52" i="83"/>
  <c r="T52" i="54" s="1"/>
  <c r="S52" i="83"/>
  <c r="S52" i="54" s="1"/>
  <c r="R52" i="83"/>
  <c r="R52" i="54" s="1"/>
  <c r="Q52" i="83"/>
  <c r="Q52" i="54" s="1"/>
  <c r="P52" i="83"/>
  <c r="P52" i="54" s="1"/>
  <c r="P531" i="94" s="1"/>
  <c r="O52" i="83"/>
  <c r="O52" i="54" s="1"/>
  <c r="O531" i="94" s="1"/>
  <c r="N52" i="83"/>
  <c r="N52" i="54" s="1"/>
  <c r="N531" i="94" s="1"/>
  <c r="M52" i="83"/>
  <c r="M52" i="54" s="1"/>
  <c r="M531" i="94" s="1"/>
  <c r="L52" i="83"/>
  <c r="L52" i="54" s="1"/>
  <c r="L531" i="94" s="1"/>
  <c r="K52" i="83"/>
  <c r="K52" i="54" s="1"/>
  <c r="K531" i="94" s="1"/>
  <c r="J52" i="83"/>
  <c r="J52" i="54" s="1"/>
  <c r="J531" i="94" s="1"/>
  <c r="I52" i="83"/>
  <c r="I52" i="54" s="1"/>
  <c r="I531" i="94" s="1"/>
  <c r="H52" i="83"/>
  <c r="H52" i="54" s="1"/>
  <c r="H531" i="94" s="1"/>
  <c r="V51" i="83"/>
  <c r="V51" i="54" s="1"/>
  <c r="U51" i="83"/>
  <c r="U51" i="54" s="1"/>
  <c r="T51" i="83"/>
  <c r="T51" i="54" s="1"/>
  <c r="S51" i="83"/>
  <c r="S51" i="54" s="1"/>
  <c r="R51" i="83"/>
  <c r="R51" i="54" s="1"/>
  <c r="Q51" i="83"/>
  <c r="Q51" i="54" s="1"/>
  <c r="P51" i="83"/>
  <c r="P51" i="54" s="1"/>
  <c r="P530" i="94" s="1"/>
  <c r="O51" i="83"/>
  <c r="O51" i="54" s="1"/>
  <c r="O530" i="94" s="1"/>
  <c r="N51" i="83"/>
  <c r="N51" i="54" s="1"/>
  <c r="N530" i="94" s="1"/>
  <c r="M51" i="83"/>
  <c r="M51" i="54" s="1"/>
  <c r="M530" i="94" s="1"/>
  <c r="L51" i="83"/>
  <c r="L51" i="54" s="1"/>
  <c r="L530" i="94" s="1"/>
  <c r="K51" i="83"/>
  <c r="K51" i="54" s="1"/>
  <c r="K530" i="94" s="1"/>
  <c r="J51" i="83"/>
  <c r="J51" i="54" s="1"/>
  <c r="J530" i="94" s="1"/>
  <c r="I51" i="83"/>
  <c r="I51" i="54" s="1"/>
  <c r="I530" i="94" s="1"/>
  <c r="H51" i="83"/>
  <c r="H51" i="54" s="1"/>
  <c r="H530" i="94" s="1"/>
  <c r="V50" i="83"/>
  <c r="V50" i="54" s="1"/>
  <c r="U50" i="83"/>
  <c r="U50" i="54" s="1"/>
  <c r="T50" i="83"/>
  <c r="T50" i="54" s="1"/>
  <c r="S50" i="83"/>
  <c r="S50" i="54" s="1"/>
  <c r="R50" i="83"/>
  <c r="R50" i="54" s="1"/>
  <c r="Q50" i="83"/>
  <c r="Q50" i="54" s="1"/>
  <c r="P50" i="83"/>
  <c r="P50" i="54" s="1"/>
  <c r="P529" i="94" s="1"/>
  <c r="O50" i="83"/>
  <c r="O50" i="54" s="1"/>
  <c r="O529" i="94" s="1"/>
  <c r="N50" i="83"/>
  <c r="N50" i="54" s="1"/>
  <c r="N529" i="94" s="1"/>
  <c r="M50" i="83"/>
  <c r="M50" i="54" s="1"/>
  <c r="M529" i="94" s="1"/>
  <c r="L50" i="83"/>
  <c r="L50" i="54" s="1"/>
  <c r="L529" i="94" s="1"/>
  <c r="J50" i="83"/>
  <c r="J50" i="54" s="1"/>
  <c r="J529" i="94" s="1"/>
  <c r="I50" i="83"/>
  <c r="I50" i="54" s="1"/>
  <c r="I529" i="94" s="1"/>
  <c r="H50" i="83"/>
  <c r="H50" i="54" s="1"/>
  <c r="H529" i="94" s="1"/>
  <c r="V49" i="83"/>
  <c r="V49" i="54" s="1"/>
  <c r="U49" i="83"/>
  <c r="U49" i="54" s="1"/>
  <c r="T49" i="83"/>
  <c r="T49" i="54" s="1"/>
  <c r="S49" i="83"/>
  <c r="S49" i="54" s="1"/>
  <c r="R49" i="83"/>
  <c r="R49" i="54" s="1"/>
  <c r="Q49" i="83"/>
  <c r="Q49" i="54" s="1"/>
  <c r="P49" i="83"/>
  <c r="P49" i="54" s="1"/>
  <c r="P528" i="94" s="1"/>
  <c r="O49" i="83"/>
  <c r="O49" i="54" s="1"/>
  <c r="O528" i="94" s="1"/>
  <c r="N49" i="83"/>
  <c r="N49" i="54" s="1"/>
  <c r="N528" i="94" s="1"/>
  <c r="M49" i="83"/>
  <c r="M49" i="54" s="1"/>
  <c r="M528" i="94" s="1"/>
  <c r="L49" i="83"/>
  <c r="L49" i="54" s="1"/>
  <c r="L528" i="94" s="1"/>
  <c r="K49" i="83"/>
  <c r="K49" i="54" s="1"/>
  <c r="K528" i="94" s="1"/>
  <c r="J49" i="83"/>
  <c r="J49" i="54" s="1"/>
  <c r="J528" i="94" s="1"/>
  <c r="I49" i="83"/>
  <c r="I49" i="54" s="1"/>
  <c r="I528" i="94" s="1"/>
  <c r="H49" i="83"/>
  <c r="H49" i="54" s="1"/>
  <c r="H528" i="94" s="1"/>
  <c r="V48" i="83"/>
  <c r="V48" i="54" s="1"/>
  <c r="U48" i="83"/>
  <c r="U48" i="54" s="1"/>
  <c r="T48" i="83"/>
  <c r="T48" i="54" s="1"/>
  <c r="S48" i="83"/>
  <c r="S48" i="54" s="1"/>
  <c r="R48" i="83"/>
  <c r="R48" i="54" s="1"/>
  <c r="Q48" i="83"/>
  <c r="Q48" i="54" s="1"/>
  <c r="P48" i="83"/>
  <c r="P48" i="54" s="1"/>
  <c r="P527" i="94" s="1"/>
  <c r="O48" i="83"/>
  <c r="O48" i="54" s="1"/>
  <c r="O527" i="94" s="1"/>
  <c r="N48" i="83"/>
  <c r="N48" i="54" s="1"/>
  <c r="N527" i="94" s="1"/>
  <c r="M48" i="83"/>
  <c r="M48" i="54" s="1"/>
  <c r="M527" i="94" s="1"/>
  <c r="L48" i="83"/>
  <c r="L48" i="54" s="1"/>
  <c r="L527" i="94" s="1"/>
  <c r="K48" i="83"/>
  <c r="K48" i="54" s="1"/>
  <c r="K527" i="94" s="1"/>
  <c r="J48" i="83"/>
  <c r="J48" i="54" s="1"/>
  <c r="J527" i="94" s="1"/>
  <c r="I48" i="83"/>
  <c r="I48" i="54" s="1"/>
  <c r="I527" i="94" s="1"/>
  <c r="H48" i="83"/>
  <c r="H48" i="54" s="1"/>
  <c r="H527" i="94" s="1"/>
  <c r="V47" i="83"/>
  <c r="V47" i="54" s="1"/>
  <c r="U47" i="83"/>
  <c r="U47" i="54" s="1"/>
  <c r="T47" i="83"/>
  <c r="T47" i="54" s="1"/>
  <c r="S47" i="83"/>
  <c r="S47" i="54" s="1"/>
  <c r="R47" i="83"/>
  <c r="R47" i="54" s="1"/>
  <c r="Q47" i="83"/>
  <c r="Q47" i="54" s="1"/>
  <c r="P47" i="83"/>
  <c r="P47" i="54" s="1"/>
  <c r="P526" i="94" s="1"/>
  <c r="O47" i="83"/>
  <c r="O47" i="54" s="1"/>
  <c r="O526" i="94" s="1"/>
  <c r="N47" i="83"/>
  <c r="N47" i="54" s="1"/>
  <c r="N526" i="94" s="1"/>
  <c r="M47" i="83"/>
  <c r="M47" i="54" s="1"/>
  <c r="M526" i="94" s="1"/>
  <c r="L47" i="83"/>
  <c r="L47" i="54" s="1"/>
  <c r="L526" i="94" s="1"/>
  <c r="K47" i="83"/>
  <c r="K47" i="54" s="1"/>
  <c r="K526" i="94" s="1"/>
  <c r="J47" i="83"/>
  <c r="J47" i="54" s="1"/>
  <c r="J526" i="94" s="1"/>
  <c r="I47" i="83"/>
  <c r="I47" i="54" s="1"/>
  <c r="I526" i="94" s="1"/>
  <c r="H47" i="83"/>
  <c r="H47" i="54" s="1"/>
  <c r="H526" i="94" s="1"/>
  <c r="V46" i="83"/>
  <c r="V46" i="54" s="1"/>
  <c r="U46" i="83"/>
  <c r="U46" i="54" s="1"/>
  <c r="T46" i="83"/>
  <c r="T46" i="54" s="1"/>
  <c r="S46" i="83"/>
  <c r="S46" i="54" s="1"/>
  <c r="R46" i="83"/>
  <c r="R46" i="54" s="1"/>
  <c r="Q46" i="83"/>
  <c r="Q46" i="54" s="1"/>
  <c r="P46" i="83"/>
  <c r="P46" i="54" s="1"/>
  <c r="P525" i="94" s="1"/>
  <c r="O46" i="83"/>
  <c r="O46" i="54" s="1"/>
  <c r="O525" i="94" s="1"/>
  <c r="N46" i="83"/>
  <c r="N46" i="54" s="1"/>
  <c r="N525" i="94" s="1"/>
  <c r="M46" i="83"/>
  <c r="M46" i="54" s="1"/>
  <c r="M525" i="94" s="1"/>
  <c r="L46" i="83"/>
  <c r="L46" i="54" s="1"/>
  <c r="L525" i="94" s="1"/>
  <c r="K46" i="83"/>
  <c r="K46" i="54" s="1"/>
  <c r="K525" i="94" s="1"/>
  <c r="J46" i="83"/>
  <c r="J46" i="54" s="1"/>
  <c r="J525" i="94" s="1"/>
  <c r="I46" i="83"/>
  <c r="I46" i="54" s="1"/>
  <c r="I525" i="94" s="1"/>
  <c r="H46" i="83"/>
  <c r="H46" i="54" s="1"/>
  <c r="H525" i="94" s="1"/>
  <c r="V45" i="83"/>
  <c r="V45" i="54" s="1"/>
  <c r="U45" i="83"/>
  <c r="U45" i="54" s="1"/>
  <c r="T45" i="83"/>
  <c r="T45" i="54" s="1"/>
  <c r="S45" i="83"/>
  <c r="S45" i="54" s="1"/>
  <c r="R45" i="83"/>
  <c r="R45" i="54" s="1"/>
  <c r="Q45" i="83"/>
  <c r="Q45" i="54" s="1"/>
  <c r="P45" i="83"/>
  <c r="P45" i="54" s="1"/>
  <c r="P524" i="94" s="1"/>
  <c r="O45" i="83"/>
  <c r="O45" i="54" s="1"/>
  <c r="O524" i="94" s="1"/>
  <c r="N45" i="83"/>
  <c r="N45" i="54" s="1"/>
  <c r="N524" i="94" s="1"/>
  <c r="M45" i="83"/>
  <c r="M45" i="54" s="1"/>
  <c r="M524" i="94" s="1"/>
  <c r="L45" i="83"/>
  <c r="L45" i="54" s="1"/>
  <c r="L524" i="94" s="1"/>
  <c r="K45" i="83"/>
  <c r="K45" i="54" s="1"/>
  <c r="K524" i="94" s="1"/>
  <c r="J45" i="83"/>
  <c r="J45" i="54" s="1"/>
  <c r="J524" i="94" s="1"/>
  <c r="I45" i="83"/>
  <c r="I45" i="54" s="1"/>
  <c r="I524" i="94" s="1"/>
  <c r="H45" i="83"/>
  <c r="H45" i="54" s="1"/>
  <c r="H524" i="94" s="1"/>
  <c r="V44" i="83"/>
  <c r="V44" i="54" s="1"/>
  <c r="U44" i="83"/>
  <c r="U44" i="54" s="1"/>
  <c r="T44" i="83"/>
  <c r="T44" i="54" s="1"/>
  <c r="S44" i="83"/>
  <c r="S44" i="54" s="1"/>
  <c r="R44" i="83"/>
  <c r="R44" i="54" s="1"/>
  <c r="Q44" i="83"/>
  <c r="Q44" i="54" s="1"/>
  <c r="P44" i="83"/>
  <c r="P44" i="54" s="1"/>
  <c r="P523" i="94" s="1"/>
  <c r="O44" i="83"/>
  <c r="O44" i="54" s="1"/>
  <c r="O523" i="94" s="1"/>
  <c r="N44" i="83"/>
  <c r="N44" i="54" s="1"/>
  <c r="N523" i="94" s="1"/>
  <c r="M44" i="83"/>
  <c r="M44" i="54" s="1"/>
  <c r="M523" i="94" s="1"/>
  <c r="L44" i="83"/>
  <c r="L44" i="54" s="1"/>
  <c r="L523" i="94" s="1"/>
  <c r="K44" i="83"/>
  <c r="K44" i="54" s="1"/>
  <c r="K523" i="94" s="1"/>
  <c r="J44" i="83"/>
  <c r="J44" i="54" s="1"/>
  <c r="J523" i="94" s="1"/>
  <c r="I44" i="83"/>
  <c r="I44" i="54" s="1"/>
  <c r="I523" i="94" s="1"/>
  <c r="H44" i="83"/>
  <c r="H44" i="54" s="1"/>
  <c r="H523" i="94" s="1"/>
  <c r="V43" i="83"/>
  <c r="V43" i="54" s="1"/>
  <c r="U43" i="83"/>
  <c r="U43" i="54" s="1"/>
  <c r="T43" i="83"/>
  <c r="T43" i="54" s="1"/>
  <c r="S43" i="83"/>
  <c r="S43" i="54" s="1"/>
  <c r="R43" i="83"/>
  <c r="R43" i="54" s="1"/>
  <c r="Q43" i="83"/>
  <c r="Q43" i="54" s="1"/>
  <c r="P43" i="83"/>
  <c r="P43" i="54" s="1"/>
  <c r="P522" i="94" s="1"/>
  <c r="O43" i="83"/>
  <c r="O43" i="54" s="1"/>
  <c r="O522" i="94" s="1"/>
  <c r="N43" i="83"/>
  <c r="N43" i="54" s="1"/>
  <c r="N522" i="94" s="1"/>
  <c r="M43" i="83"/>
  <c r="M43" i="54" s="1"/>
  <c r="M522" i="94" s="1"/>
  <c r="L43" i="83"/>
  <c r="L43" i="54" s="1"/>
  <c r="L522" i="94" s="1"/>
  <c r="K43" i="83"/>
  <c r="K43" i="54" s="1"/>
  <c r="K522" i="94" s="1"/>
  <c r="J43" i="83"/>
  <c r="J43" i="54" s="1"/>
  <c r="J522" i="94" s="1"/>
  <c r="I43" i="83"/>
  <c r="I43" i="54" s="1"/>
  <c r="I522" i="94" s="1"/>
  <c r="H43" i="83"/>
  <c r="H43" i="54" s="1"/>
  <c r="H522" i="94" s="1"/>
  <c r="V42" i="83"/>
  <c r="V42" i="54" s="1"/>
  <c r="U42" i="83"/>
  <c r="U42" i="54" s="1"/>
  <c r="T42" i="83"/>
  <c r="T42" i="54" s="1"/>
  <c r="S42" i="83"/>
  <c r="S42" i="54" s="1"/>
  <c r="R42" i="83"/>
  <c r="R42" i="54" s="1"/>
  <c r="Q42" i="83"/>
  <c r="Q42" i="54" s="1"/>
  <c r="P42" i="83"/>
  <c r="P42" i="54" s="1"/>
  <c r="P521" i="94" s="1"/>
  <c r="O42" i="83"/>
  <c r="O42" i="54" s="1"/>
  <c r="O521" i="94" s="1"/>
  <c r="N42" i="83"/>
  <c r="N42" i="54" s="1"/>
  <c r="N521" i="94" s="1"/>
  <c r="M42" i="83"/>
  <c r="M42" i="54" s="1"/>
  <c r="M521" i="94" s="1"/>
  <c r="L42" i="83"/>
  <c r="L42" i="54" s="1"/>
  <c r="L521" i="94" s="1"/>
  <c r="K42" i="83"/>
  <c r="K42" i="54" s="1"/>
  <c r="K521" i="94" s="1"/>
  <c r="J42" i="83"/>
  <c r="J42" i="54" s="1"/>
  <c r="J521" i="94" s="1"/>
  <c r="I42" i="83"/>
  <c r="I42" i="54" s="1"/>
  <c r="I521" i="94" s="1"/>
  <c r="H42" i="83"/>
  <c r="H42" i="54" s="1"/>
  <c r="H521" i="94" s="1"/>
  <c r="V41" i="83"/>
  <c r="V41" i="54" s="1"/>
  <c r="U41" i="83"/>
  <c r="U41" i="54" s="1"/>
  <c r="T41" i="83"/>
  <c r="T41" i="54" s="1"/>
  <c r="S41" i="83"/>
  <c r="S41" i="54" s="1"/>
  <c r="R41" i="83"/>
  <c r="R41" i="54" s="1"/>
  <c r="Q41" i="83"/>
  <c r="Q41" i="54" s="1"/>
  <c r="P41" i="83"/>
  <c r="P41" i="54" s="1"/>
  <c r="P520" i="94" s="1"/>
  <c r="O41" i="83"/>
  <c r="O41" i="54" s="1"/>
  <c r="O520" i="94" s="1"/>
  <c r="N41" i="83"/>
  <c r="N41" i="54" s="1"/>
  <c r="N520" i="94" s="1"/>
  <c r="M41" i="83"/>
  <c r="M41" i="54" s="1"/>
  <c r="M520" i="94" s="1"/>
  <c r="L41" i="83"/>
  <c r="L41" i="54" s="1"/>
  <c r="L520" i="94" s="1"/>
  <c r="K41" i="83"/>
  <c r="K41" i="54" s="1"/>
  <c r="K520" i="94" s="1"/>
  <c r="J41" i="83"/>
  <c r="J41" i="54" s="1"/>
  <c r="J520" i="94" s="1"/>
  <c r="I41" i="83"/>
  <c r="I41" i="54" s="1"/>
  <c r="I520" i="94" s="1"/>
  <c r="H41" i="83"/>
  <c r="H41" i="54" s="1"/>
  <c r="H520" i="94" s="1"/>
  <c r="V40" i="83"/>
  <c r="V40" i="54" s="1"/>
  <c r="U40" i="83"/>
  <c r="U40" i="54" s="1"/>
  <c r="T40" i="83"/>
  <c r="T40" i="54" s="1"/>
  <c r="S40" i="83"/>
  <c r="S40" i="54" s="1"/>
  <c r="R40" i="83"/>
  <c r="R40" i="54" s="1"/>
  <c r="Q40" i="83"/>
  <c r="Q40" i="54" s="1"/>
  <c r="P40" i="83"/>
  <c r="P40" i="54" s="1"/>
  <c r="P519" i="94" s="1"/>
  <c r="O40" i="83"/>
  <c r="O40" i="54" s="1"/>
  <c r="O519" i="94" s="1"/>
  <c r="N40" i="83"/>
  <c r="N40" i="54" s="1"/>
  <c r="N519" i="94" s="1"/>
  <c r="M40" i="83"/>
  <c r="M40" i="54" s="1"/>
  <c r="M519" i="94" s="1"/>
  <c r="L40" i="83"/>
  <c r="L40" i="54" s="1"/>
  <c r="L519" i="94" s="1"/>
  <c r="K40" i="83"/>
  <c r="K40" i="54" s="1"/>
  <c r="K519" i="94" s="1"/>
  <c r="J40" i="83"/>
  <c r="J40" i="54" s="1"/>
  <c r="J519" i="94" s="1"/>
  <c r="I40" i="83"/>
  <c r="I40" i="54" s="1"/>
  <c r="I519" i="94" s="1"/>
  <c r="H40" i="83"/>
  <c r="H40" i="54" s="1"/>
  <c r="H519" i="94" s="1"/>
  <c r="V39" i="83"/>
  <c r="V39" i="54" s="1"/>
  <c r="U39" i="83"/>
  <c r="U39" i="54" s="1"/>
  <c r="T39" i="83"/>
  <c r="T39" i="54" s="1"/>
  <c r="S39" i="83"/>
  <c r="S39" i="54" s="1"/>
  <c r="R39" i="83"/>
  <c r="R39" i="54" s="1"/>
  <c r="Q39" i="83"/>
  <c r="Q39" i="54" s="1"/>
  <c r="P39" i="83"/>
  <c r="P39" i="54" s="1"/>
  <c r="P518" i="94" s="1"/>
  <c r="O39" i="83"/>
  <c r="O39" i="54" s="1"/>
  <c r="O518" i="94" s="1"/>
  <c r="N39" i="83"/>
  <c r="N39" i="54" s="1"/>
  <c r="N518" i="94" s="1"/>
  <c r="M39" i="83"/>
  <c r="M39" i="54" s="1"/>
  <c r="M518" i="94" s="1"/>
  <c r="L39" i="83"/>
  <c r="L39" i="54" s="1"/>
  <c r="L518" i="94" s="1"/>
  <c r="K39" i="83"/>
  <c r="K39" i="54" s="1"/>
  <c r="K518" i="94" s="1"/>
  <c r="J39" i="83"/>
  <c r="J39" i="54" s="1"/>
  <c r="J518" i="94" s="1"/>
  <c r="I39" i="83"/>
  <c r="I39" i="54" s="1"/>
  <c r="I518" i="94" s="1"/>
  <c r="H39" i="83"/>
  <c r="H39" i="54" s="1"/>
  <c r="H518" i="94" s="1"/>
  <c r="V38" i="83"/>
  <c r="V38" i="54" s="1"/>
  <c r="U38" i="83"/>
  <c r="U38" i="54" s="1"/>
  <c r="T38" i="83"/>
  <c r="T38" i="54" s="1"/>
  <c r="S38" i="83"/>
  <c r="S38" i="54" s="1"/>
  <c r="R38" i="83"/>
  <c r="R38" i="54" s="1"/>
  <c r="Q38" i="83"/>
  <c r="Q38" i="54" s="1"/>
  <c r="P38" i="83"/>
  <c r="P38" i="54" s="1"/>
  <c r="P517" i="94" s="1"/>
  <c r="M38" i="83"/>
  <c r="M38" i="54" s="1"/>
  <c r="M517" i="94" s="1"/>
  <c r="V37" i="83"/>
  <c r="V37" i="54" s="1"/>
  <c r="U37" i="83"/>
  <c r="U37" i="54" s="1"/>
  <c r="T37" i="83"/>
  <c r="T37" i="54" s="1"/>
  <c r="S37" i="83"/>
  <c r="S37" i="54" s="1"/>
  <c r="R37" i="83"/>
  <c r="R37" i="54" s="1"/>
  <c r="Q37" i="83"/>
  <c r="Q37" i="54" s="1"/>
  <c r="P37" i="83"/>
  <c r="P37" i="54" s="1"/>
  <c r="P516" i="94" s="1"/>
  <c r="O37" i="83"/>
  <c r="O37" i="54" s="1"/>
  <c r="O516" i="94" s="1"/>
  <c r="N37" i="83"/>
  <c r="N37" i="54" s="1"/>
  <c r="N516" i="94" s="1"/>
  <c r="M37" i="83"/>
  <c r="M37" i="54" s="1"/>
  <c r="M516" i="94" s="1"/>
  <c r="L37" i="83"/>
  <c r="L37" i="54" s="1"/>
  <c r="L516" i="94" s="1"/>
  <c r="K37" i="83"/>
  <c r="K37" i="54" s="1"/>
  <c r="K516" i="94" s="1"/>
  <c r="J37" i="83"/>
  <c r="J37" i="54" s="1"/>
  <c r="J516" i="94" s="1"/>
  <c r="I37" i="83"/>
  <c r="I37" i="54" s="1"/>
  <c r="I516" i="94" s="1"/>
  <c r="H37" i="83"/>
  <c r="H37" i="54" s="1"/>
  <c r="H516" i="94" s="1"/>
  <c r="V36" i="83"/>
  <c r="V36" i="54" s="1"/>
  <c r="U36" i="83"/>
  <c r="U36" i="54" s="1"/>
  <c r="T36" i="83"/>
  <c r="T36" i="54" s="1"/>
  <c r="S36" i="83"/>
  <c r="S36" i="54" s="1"/>
  <c r="R36" i="83"/>
  <c r="R36" i="54" s="1"/>
  <c r="Q36" i="83"/>
  <c r="Q36" i="54" s="1"/>
  <c r="P36" i="83"/>
  <c r="P36" i="54" s="1"/>
  <c r="P515" i="94" s="1"/>
  <c r="O36" i="83"/>
  <c r="O36" i="54" s="1"/>
  <c r="O515" i="94" s="1"/>
  <c r="N36" i="83"/>
  <c r="N36" i="54" s="1"/>
  <c r="N515" i="94" s="1"/>
  <c r="M36" i="83"/>
  <c r="M36" i="54" s="1"/>
  <c r="M515" i="94" s="1"/>
  <c r="L36" i="83"/>
  <c r="L36" i="54" s="1"/>
  <c r="L515" i="94" s="1"/>
  <c r="K36" i="83"/>
  <c r="K36" i="54" s="1"/>
  <c r="K515" i="94" s="1"/>
  <c r="J36" i="83"/>
  <c r="J36" i="54" s="1"/>
  <c r="J515" i="94" s="1"/>
  <c r="I36" i="83"/>
  <c r="I36" i="54" s="1"/>
  <c r="I515" i="94" s="1"/>
  <c r="H36" i="83"/>
  <c r="H36" i="54" s="1"/>
  <c r="H515" i="94" s="1"/>
  <c r="V35" i="83"/>
  <c r="V35" i="54" s="1"/>
  <c r="U35" i="83"/>
  <c r="U35" i="54" s="1"/>
  <c r="T35" i="83"/>
  <c r="T35" i="54" s="1"/>
  <c r="S35" i="83"/>
  <c r="S35" i="54" s="1"/>
  <c r="R35" i="83"/>
  <c r="R35" i="54" s="1"/>
  <c r="Q35" i="83"/>
  <c r="Q35" i="54" s="1"/>
  <c r="P35" i="83"/>
  <c r="P35" i="54" s="1"/>
  <c r="P514" i="94" s="1"/>
  <c r="O35" i="83"/>
  <c r="O35" i="54" s="1"/>
  <c r="O514" i="94" s="1"/>
  <c r="N35" i="83"/>
  <c r="N35" i="54" s="1"/>
  <c r="N514" i="94" s="1"/>
  <c r="M35" i="83"/>
  <c r="M35" i="54" s="1"/>
  <c r="M514" i="94" s="1"/>
  <c r="L35" i="83"/>
  <c r="L35" i="54" s="1"/>
  <c r="L514" i="94" s="1"/>
  <c r="K35" i="83"/>
  <c r="K35" i="54" s="1"/>
  <c r="K514" i="94" s="1"/>
  <c r="J35" i="83"/>
  <c r="J35" i="54" s="1"/>
  <c r="J514" i="94" s="1"/>
  <c r="I35" i="83"/>
  <c r="I35" i="54" s="1"/>
  <c r="I514" i="94" s="1"/>
  <c r="H35" i="83"/>
  <c r="H35" i="54" s="1"/>
  <c r="H514" i="94" s="1"/>
  <c r="V34" i="83"/>
  <c r="V34" i="54" s="1"/>
  <c r="U34" i="83"/>
  <c r="U34" i="54" s="1"/>
  <c r="T34" i="83"/>
  <c r="T34" i="54" s="1"/>
  <c r="S34" i="83"/>
  <c r="S34" i="54" s="1"/>
  <c r="R34" i="83"/>
  <c r="R34" i="54" s="1"/>
  <c r="Q34" i="83"/>
  <c r="Q34" i="54" s="1"/>
  <c r="P34" i="83"/>
  <c r="P34" i="54" s="1"/>
  <c r="P513" i="94" s="1"/>
  <c r="O34" i="83"/>
  <c r="O34" i="54" s="1"/>
  <c r="O513" i="94" s="1"/>
  <c r="N34" i="83"/>
  <c r="N34" i="54" s="1"/>
  <c r="N513" i="94" s="1"/>
  <c r="M34" i="83"/>
  <c r="M34" i="54" s="1"/>
  <c r="M513" i="94" s="1"/>
  <c r="L34" i="83"/>
  <c r="L34" i="54" s="1"/>
  <c r="L513" i="94" s="1"/>
  <c r="K34" i="83"/>
  <c r="K34" i="54" s="1"/>
  <c r="K513" i="94" s="1"/>
  <c r="J34" i="83"/>
  <c r="J34" i="54" s="1"/>
  <c r="J513" i="94" s="1"/>
  <c r="I34" i="83"/>
  <c r="I34" i="54" s="1"/>
  <c r="I513" i="94" s="1"/>
  <c r="H34" i="83"/>
  <c r="H34" i="54" s="1"/>
  <c r="H513" i="94" s="1"/>
  <c r="V33" i="83"/>
  <c r="V33" i="54" s="1"/>
  <c r="U33" i="83"/>
  <c r="U33" i="54" s="1"/>
  <c r="T33" i="83"/>
  <c r="T33" i="54" s="1"/>
  <c r="S33" i="83"/>
  <c r="S33" i="54" s="1"/>
  <c r="R33" i="83"/>
  <c r="R33" i="54" s="1"/>
  <c r="Q33" i="83"/>
  <c r="Q33" i="54" s="1"/>
  <c r="P33" i="83"/>
  <c r="P33" i="54" s="1"/>
  <c r="P512" i="94" s="1"/>
  <c r="O33" i="83"/>
  <c r="O33" i="54" s="1"/>
  <c r="O512" i="94" s="1"/>
  <c r="N33" i="83"/>
  <c r="N33" i="54" s="1"/>
  <c r="N512" i="94" s="1"/>
  <c r="M33" i="83"/>
  <c r="M33" i="54" s="1"/>
  <c r="M512" i="94" s="1"/>
  <c r="L33" i="83"/>
  <c r="L33" i="54" s="1"/>
  <c r="L512" i="94" s="1"/>
  <c r="K33" i="83"/>
  <c r="K33" i="54" s="1"/>
  <c r="K512" i="94" s="1"/>
  <c r="J33" i="83"/>
  <c r="J33" i="54" s="1"/>
  <c r="J512" i="94" s="1"/>
  <c r="I33" i="83"/>
  <c r="I33" i="54" s="1"/>
  <c r="I512" i="94" s="1"/>
  <c r="H33" i="83"/>
  <c r="H33" i="54" s="1"/>
  <c r="H512" i="94" s="1"/>
  <c r="V32" i="83"/>
  <c r="V32" i="54" s="1"/>
  <c r="U32" i="83"/>
  <c r="U32" i="54" s="1"/>
  <c r="T32" i="83"/>
  <c r="T32" i="54" s="1"/>
  <c r="S32" i="83"/>
  <c r="S32" i="54" s="1"/>
  <c r="R32" i="83"/>
  <c r="R32" i="54" s="1"/>
  <c r="Q32" i="83"/>
  <c r="Q32" i="54" s="1"/>
  <c r="P32" i="83"/>
  <c r="P32" i="54" s="1"/>
  <c r="P511" i="94" s="1"/>
  <c r="O32" i="83"/>
  <c r="O32" i="54" s="1"/>
  <c r="O511" i="94" s="1"/>
  <c r="N32" i="83"/>
  <c r="N32" i="54" s="1"/>
  <c r="N511" i="94" s="1"/>
  <c r="M32" i="83"/>
  <c r="M32" i="54" s="1"/>
  <c r="M511" i="94" s="1"/>
  <c r="L32" i="83"/>
  <c r="L32" i="54" s="1"/>
  <c r="L511" i="94" s="1"/>
  <c r="K32" i="83"/>
  <c r="K32" i="54" s="1"/>
  <c r="K511" i="94" s="1"/>
  <c r="J32" i="83"/>
  <c r="J32" i="54" s="1"/>
  <c r="J511" i="94" s="1"/>
  <c r="I32" i="83"/>
  <c r="I32" i="54" s="1"/>
  <c r="I511" i="94" s="1"/>
  <c r="H32" i="83"/>
  <c r="H32" i="54" s="1"/>
  <c r="H511" i="94" s="1"/>
  <c r="V31" i="83"/>
  <c r="V31" i="54" s="1"/>
  <c r="U31" i="83"/>
  <c r="U31" i="54" s="1"/>
  <c r="T31" i="83"/>
  <c r="T31" i="54" s="1"/>
  <c r="S31" i="83"/>
  <c r="S31" i="54" s="1"/>
  <c r="R31" i="83"/>
  <c r="R31" i="54" s="1"/>
  <c r="Q31" i="83"/>
  <c r="Q31" i="54" s="1"/>
  <c r="P31" i="83"/>
  <c r="P31" i="54" s="1"/>
  <c r="P510" i="94" s="1"/>
  <c r="O31" i="83"/>
  <c r="O31" i="54" s="1"/>
  <c r="O510" i="94" s="1"/>
  <c r="N31" i="83"/>
  <c r="N31" i="54" s="1"/>
  <c r="N510" i="94" s="1"/>
  <c r="M31" i="83"/>
  <c r="M31" i="54" s="1"/>
  <c r="M510" i="94" s="1"/>
  <c r="L31" i="83"/>
  <c r="L31" i="54" s="1"/>
  <c r="L510" i="94" s="1"/>
  <c r="K31" i="83"/>
  <c r="K31" i="54" s="1"/>
  <c r="K510" i="94" s="1"/>
  <c r="J31" i="83"/>
  <c r="J31" i="54" s="1"/>
  <c r="J510" i="94" s="1"/>
  <c r="I31" i="83"/>
  <c r="I31" i="54" s="1"/>
  <c r="I510" i="94" s="1"/>
  <c r="H31" i="83"/>
  <c r="H31" i="54" s="1"/>
  <c r="H510" i="94" s="1"/>
  <c r="V30" i="83"/>
  <c r="V30" i="54" s="1"/>
  <c r="U30" i="83"/>
  <c r="U30" i="54" s="1"/>
  <c r="T30" i="83"/>
  <c r="T30" i="54" s="1"/>
  <c r="S30" i="83"/>
  <c r="S30" i="54" s="1"/>
  <c r="R30" i="83"/>
  <c r="R30" i="54" s="1"/>
  <c r="Q30" i="83"/>
  <c r="Q30" i="54" s="1"/>
  <c r="P30" i="83"/>
  <c r="P30" i="54" s="1"/>
  <c r="P509" i="94" s="1"/>
  <c r="O30" i="83"/>
  <c r="O30" i="54" s="1"/>
  <c r="O509" i="94" s="1"/>
  <c r="N30" i="83"/>
  <c r="N30" i="54" s="1"/>
  <c r="N509" i="94" s="1"/>
  <c r="M30" i="83"/>
  <c r="M30" i="54" s="1"/>
  <c r="M509" i="94" s="1"/>
  <c r="L30" i="83"/>
  <c r="L30" i="54" s="1"/>
  <c r="L509" i="94" s="1"/>
  <c r="K30" i="83"/>
  <c r="K30" i="54" s="1"/>
  <c r="K509" i="94" s="1"/>
  <c r="J30" i="83"/>
  <c r="J30" i="54" s="1"/>
  <c r="J509" i="94" s="1"/>
  <c r="I30" i="83"/>
  <c r="I30" i="54" s="1"/>
  <c r="I509" i="94" s="1"/>
  <c r="H30" i="83"/>
  <c r="H30" i="54" s="1"/>
  <c r="H509" i="94" s="1"/>
  <c r="V29" i="83"/>
  <c r="V29" i="54" s="1"/>
  <c r="U29" i="83"/>
  <c r="U29" i="54" s="1"/>
  <c r="T29" i="83"/>
  <c r="T29" i="54" s="1"/>
  <c r="S29" i="83"/>
  <c r="S29" i="54" s="1"/>
  <c r="R29" i="83"/>
  <c r="R29" i="54" s="1"/>
  <c r="Q29" i="83"/>
  <c r="Q29" i="54" s="1"/>
  <c r="P29" i="83"/>
  <c r="P29" i="54" s="1"/>
  <c r="P508" i="94" s="1"/>
  <c r="O29" i="83"/>
  <c r="O29" i="54" s="1"/>
  <c r="O508" i="94" s="1"/>
  <c r="N29" i="83"/>
  <c r="N29" i="54" s="1"/>
  <c r="N508" i="94" s="1"/>
  <c r="M29" i="83"/>
  <c r="M29" i="54" s="1"/>
  <c r="M508" i="94" s="1"/>
  <c r="L29" i="83"/>
  <c r="L29" i="54" s="1"/>
  <c r="L508" i="94" s="1"/>
  <c r="K29" i="83"/>
  <c r="K29" i="54" s="1"/>
  <c r="K508" i="94" s="1"/>
  <c r="J29" i="83"/>
  <c r="J29" i="54" s="1"/>
  <c r="J508" i="94" s="1"/>
  <c r="I29" i="83"/>
  <c r="I29" i="54" s="1"/>
  <c r="I508" i="94" s="1"/>
  <c r="H29" i="83"/>
  <c r="H29" i="54" s="1"/>
  <c r="H508" i="94" s="1"/>
  <c r="V28" i="83"/>
  <c r="V28" i="54" s="1"/>
  <c r="U28" i="83"/>
  <c r="U28" i="54" s="1"/>
  <c r="T28" i="83"/>
  <c r="T28" i="54" s="1"/>
  <c r="S28" i="83"/>
  <c r="S28" i="54" s="1"/>
  <c r="R28" i="83"/>
  <c r="R28" i="54" s="1"/>
  <c r="Q28" i="83"/>
  <c r="Q28" i="54" s="1"/>
  <c r="P28" i="83"/>
  <c r="P28" i="54" s="1"/>
  <c r="P507" i="94" s="1"/>
  <c r="O28" i="83"/>
  <c r="O28" i="54" s="1"/>
  <c r="O507" i="94" s="1"/>
  <c r="N28" i="83"/>
  <c r="N28" i="54" s="1"/>
  <c r="N507" i="94" s="1"/>
  <c r="M28" i="83"/>
  <c r="M28" i="54" s="1"/>
  <c r="M507" i="94" s="1"/>
  <c r="L28" i="83"/>
  <c r="L28" i="54" s="1"/>
  <c r="L507" i="94" s="1"/>
  <c r="K28" i="83"/>
  <c r="K28" i="54" s="1"/>
  <c r="K507" i="94" s="1"/>
  <c r="J28" i="83"/>
  <c r="J28" i="54" s="1"/>
  <c r="J507" i="94" s="1"/>
  <c r="I28" i="83"/>
  <c r="I28" i="54" s="1"/>
  <c r="I507" i="94" s="1"/>
  <c r="H28" i="83"/>
  <c r="H28" i="54" s="1"/>
  <c r="H507" i="94" s="1"/>
  <c r="V27" i="83"/>
  <c r="V27" i="54" s="1"/>
  <c r="U27" i="83"/>
  <c r="U27" i="54" s="1"/>
  <c r="T27" i="83"/>
  <c r="T27" i="54" s="1"/>
  <c r="S27" i="83"/>
  <c r="S27" i="54" s="1"/>
  <c r="R27" i="83"/>
  <c r="R27" i="54" s="1"/>
  <c r="Q27" i="83"/>
  <c r="Q27" i="54" s="1"/>
  <c r="P27" i="83"/>
  <c r="P27" i="54" s="1"/>
  <c r="P506" i="94" s="1"/>
  <c r="O27" i="83"/>
  <c r="O27" i="54" s="1"/>
  <c r="O506" i="94" s="1"/>
  <c r="N27" i="83"/>
  <c r="N27" i="54" s="1"/>
  <c r="N506" i="94" s="1"/>
  <c r="M27" i="83"/>
  <c r="M27" i="54" s="1"/>
  <c r="M506" i="94" s="1"/>
  <c r="L27" i="83"/>
  <c r="L27" i="54" s="1"/>
  <c r="L506" i="94" s="1"/>
  <c r="K27" i="83"/>
  <c r="K27" i="54" s="1"/>
  <c r="K506" i="94" s="1"/>
  <c r="J27" i="83"/>
  <c r="J27" i="54" s="1"/>
  <c r="J506" i="94" s="1"/>
  <c r="I27" i="83"/>
  <c r="I27" i="54" s="1"/>
  <c r="I506" i="94" s="1"/>
  <c r="H27" i="83"/>
  <c r="H27" i="54" s="1"/>
  <c r="H506" i="94" s="1"/>
  <c r="V26" i="83"/>
  <c r="V26" i="54" s="1"/>
  <c r="U26" i="83"/>
  <c r="U26" i="54" s="1"/>
  <c r="T26" i="83"/>
  <c r="T26" i="54" s="1"/>
  <c r="S26" i="83"/>
  <c r="S26" i="54" s="1"/>
  <c r="R26" i="83"/>
  <c r="R26" i="54" s="1"/>
  <c r="Q26" i="83"/>
  <c r="Q26" i="54" s="1"/>
  <c r="P26" i="83"/>
  <c r="P26" i="54" s="1"/>
  <c r="P505" i="94" s="1"/>
  <c r="M26" i="83"/>
  <c r="M26" i="54" s="1"/>
  <c r="M505" i="94" s="1"/>
  <c r="V25" i="83"/>
  <c r="V25" i="54" s="1"/>
  <c r="U25" i="83"/>
  <c r="U25" i="54" s="1"/>
  <c r="T25" i="83"/>
  <c r="T25" i="54" s="1"/>
  <c r="S25" i="83"/>
  <c r="S25" i="54" s="1"/>
  <c r="R25" i="83"/>
  <c r="R25" i="54" s="1"/>
  <c r="Q25" i="83"/>
  <c r="Q25" i="54" s="1"/>
  <c r="P25" i="83"/>
  <c r="P25" i="54" s="1"/>
  <c r="P504" i="94" s="1"/>
  <c r="O25" i="83"/>
  <c r="O25" i="54" s="1"/>
  <c r="O504" i="94" s="1"/>
  <c r="N25" i="83"/>
  <c r="N25" i="54" s="1"/>
  <c r="N504" i="94" s="1"/>
  <c r="M25" i="83"/>
  <c r="M25" i="54" s="1"/>
  <c r="M504" i="94" s="1"/>
  <c r="L25" i="83"/>
  <c r="L25" i="54" s="1"/>
  <c r="L504" i="94" s="1"/>
  <c r="K25" i="83"/>
  <c r="K25" i="54" s="1"/>
  <c r="K504" i="94" s="1"/>
  <c r="J25" i="83"/>
  <c r="J25" i="54" s="1"/>
  <c r="J504" i="94" s="1"/>
  <c r="I25" i="83"/>
  <c r="I25" i="54" s="1"/>
  <c r="I504" i="94" s="1"/>
  <c r="H25" i="83"/>
  <c r="H25" i="54" s="1"/>
  <c r="H504" i="94" s="1"/>
  <c r="V24" i="83"/>
  <c r="V24" i="54" s="1"/>
  <c r="U24" i="83"/>
  <c r="U24" i="54" s="1"/>
  <c r="T24" i="83"/>
  <c r="T24" i="54" s="1"/>
  <c r="S24" i="83"/>
  <c r="S24" i="54" s="1"/>
  <c r="R24" i="83"/>
  <c r="R24" i="54" s="1"/>
  <c r="Q24" i="83"/>
  <c r="Q24" i="54" s="1"/>
  <c r="P24" i="83"/>
  <c r="P24" i="54" s="1"/>
  <c r="P503" i="94" s="1"/>
  <c r="O24" i="83"/>
  <c r="O24" i="54" s="1"/>
  <c r="O503" i="94" s="1"/>
  <c r="N24" i="83"/>
  <c r="N24" i="54" s="1"/>
  <c r="N503" i="94" s="1"/>
  <c r="M24" i="83"/>
  <c r="M24" i="54" s="1"/>
  <c r="M503" i="94" s="1"/>
  <c r="L24" i="83"/>
  <c r="L24" i="54" s="1"/>
  <c r="L503" i="94" s="1"/>
  <c r="K24" i="83"/>
  <c r="K24" i="54" s="1"/>
  <c r="K503" i="94" s="1"/>
  <c r="J24" i="83"/>
  <c r="J24" i="54" s="1"/>
  <c r="J503" i="94" s="1"/>
  <c r="I24" i="83"/>
  <c r="I24" i="54" s="1"/>
  <c r="I503" i="94" s="1"/>
  <c r="H24" i="83"/>
  <c r="H24" i="54" s="1"/>
  <c r="H503" i="94" s="1"/>
  <c r="V23" i="83"/>
  <c r="V23" i="54" s="1"/>
  <c r="U23" i="83"/>
  <c r="U23" i="54" s="1"/>
  <c r="T23" i="83"/>
  <c r="T23" i="54" s="1"/>
  <c r="S23" i="83"/>
  <c r="S23" i="54" s="1"/>
  <c r="R23" i="83"/>
  <c r="R23" i="54" s="1"/>
  <c r="Q23" i="83"/>
  <c r="Q23" i="54" s="1"/>
  <c r="P23" i="83"/>
  <c r="P23" i="54" s="1"/>
  <c r="P502" i="94" s="1"/>
  <c r="O23" i="83"/>
  <c r="O23" i="54" s="1"/>
  <c r="O502" i="94" s="1"/>
  <c r="N23" i="83"/>
  <c r="N23" i="54" s="1"/>
  <c r="N502" i="94" s="1"/>
  <c r="M23" i="83"/>
  <c r="M23" i="54" s="1"/>
  <c r="M502" i="94" s="1"/>
  <c r="L23" i="83"/>
  <c r="L23" i="54" s="1"/>
  <c r="L502" i="94" s="1"/>
  <c r="K23" i="83"/>
  <c r="K23" i="54" s="1"/>
  <c r="K502" i="94" s="1"/>
  <c r="J23" i="83"/>
  <c r="J23" i="54" s="1"/>
  <c r="J502" i="94" s="1"/>
  <c r="I23" i="83"/>
  <c r="I23" i="54" s="1"/>
  <c r="I502" i="94" s="1"/>
  <c r="H23" i="83"/>
  <c r="H23" i="54" s="1"/>
  <c r="H502" i="94" s="1"/>
  <c r="V22" i="83"/>
  <c r="V22" i="54" s="1"/>
  <c r="U22" i="83"/>
  <c r="U22" i="54" s="1"/>
  <c r="T22" i="83"/>
  <c r="T22" i="54" s="1"/>
  <c r="S22" i="83"/>
  <c r="S22" i="54" s="1"/>
  <c r="R22" i="83"/>
  <c r="R22" i="54" s="1"/>
  <c r="Q22" i="83"/>
  <c r="Q22" i="54" s="1"/>
  <c r="P22" i="83"/>
  <c r="P22" i="54" s="1"/>
  <c r="P501" i="94" s="1"/>
  <c r="O22" i="83"/>
  <c r="O22" i="54" s="1"/>
  <c r="O501" i="94" s="1"/>
  <c r="N22" i="83"/>
  <c r="N22" i="54" s="1"/>
  <c r="N501" i="94" s="1"/>
  <c r="M22" i="83"/>
  <c r="M22" i="54" s="1"/>
  <c r="M501" i="94" s="1"/>
  <c r="L22" i="83"/>
  <c r="L22" i="54" s="1"/>
  <c r="L501" i="94" s="1"/>
  <c r="K22" i="83"/>
  <c r="K22" i="54" s="1"/>
  <c r="K501" i="94" s="1"/>
  <c r="J22" i="83"/>
  <c r="J22" i="54" s="1"/>
  <c r="J501" i="94" s="1"/>
  <c r="I22" i="83"/>
  <c r="I22" i="54" s="1"/>
  <c r="I501" i="94" s="1"/>
  <c r="H22" i="83"/>
  <c r="H22" i="54" s="1"/>
  <c r="H501" i="94" s="1"/>
  <c r="V21" i="83"/>
  <c r="V21" i="54" s="1"/>
  <c r="U21" i="83"/>
  <c r="U21" i="54" s="1"/>
  <c r="T21" i="83"/>
  <c r="T21" i="54" s="1"/>
  <c r="S21" i="83"/>
  <c r="S21" i="54" s="1"/>
  <c r="R21" i="83"/>
  <c r="R21" i="54" s="1"/>
  <c r="Q21" i="83"/>
  <c r="Q21" i="54" s="1"/>
  <c r="P21" i="83"/>
  <c r="P21" i="54" s="1"/>
  <c r="P500" i="94" s="1"/>
  <c r="O21" i="83"/>
  <c r="O21" i="54" s="1"/>
  <c r="O500" i="94" s="1"/>
  <c r="N21" i="83"/>
  <c r="N21" i="54" s="1"/>
  <c r="N500" i="94" s="1"/>
  <c r="M21" i="83"/>
  <c r="M21" i="54" s="1"/>
  <c r="M500" i="94" s="1"/>
  <c r="L21" i="83"/>
  <c r="L21" i="54" s="1"/>
  <c r="L500" i="94" s="1"/>
  <c r="K21" i="83"/>
  <c r="K21" i="54" s="1"/>
  <c r="K500" i="94" s="1"/>
  <c r="V20" i="83"/>
  <c r="V20" i="54" s="1"/>
  <c r="U20" i="83"/>
  <c r="U20" i="54" s="1"/>
  <c r="T20" i="83"/>
  <c r="T20" i="54" s="1"/>
  <c r="S20" i="83"/>
  <c r="S20" i="54" s="1"/>
  <c r="R20" i="83"/>
  <c r="R20" i="54" s="1"/>
  <c r="Q20" i="83"/>
  <c r="Q20" i="54" s="1"/>
  <c r="P20" i="83"/>
  <c r="P20" i="54" s="1"/>
  <c r="P499" i="94" s="1"/>
  <c r="O20" i="83"/>
  <c r="O20" i="54" s="1"/>
  <c r="O499" i="94" s="1"/>
  <c r="N20" i="83"/>
  <c r="N20" i="54" s="1"/>
  <c r="N499" i="94" s="1"/>
  <c r="M20" i="83"/>
  <c r="M20" i="54" s="1"/>
  <c r="M499" i="94" s="1"/>
  <c r="L20" i="83"/>
  <c r="L20" i="54" s="1"/>
  <c r="L499" i="94" s="1"/>
  <c r="K20" i="83"/>
  <c r="K20" i="54" s="1"/>
  <c r="K499" i="94" s="1"/>
  <c r="J20" i="83"/>
  <c r="J20" i="54" s="1"/>
  <c r="J499" i="94" s="1"/>
  <c r="I20" i="83"/>
  <c r="I20" i="54" s="1"/>
  <c r="I499" i="94" s="1"/>
  <c r="H20" i="83"/>
  <c r="H20" i="54" s="1"/>
  <c r="H499" i="94" s="1"/>
  <c r="V19" i="83"/>
  <c r="V19" i="54" s="1"/>
  <c r="U19" i="83"/>
  <c r="U19" i="54" s="1"/>
  <c r="T19" i="83"/>
  <c r="T19" i="54" s="1"/>
  <c r="S19" i="83"/>
  <c r="S19" i="54" s="1"/>
  <c r="R19" i="83"/>
  <c r="R19" i="54" s="1"/>
  <c r="Q19" i="83"/>
  <c r="Q19" i="54" s="1"/>
  <c r="P19" i="83"/>
  <c r="P19" i="54" s="1"/>
  <c r="P498" i="94" s="1"/>
  <c r="O19" i="83"/>
  <c r="O19" i="54" s="1"/>
  <c r="O498" i="94" s="1"/>
  <c r="N19" i="83"/>
  <c r="N19" i="54" s="1"/>
  <c r="N498" i="94" s="1"/>
  <c r="M19" i="83"/>
  <c r="M19" i="54" s="1"/>
  <c r="M498" i="94" s="1"/>
  <c r="L19" i="83"/>
  <c r="L19" i="54" s="1"/>
  <c r="L498" i="94" s="1"/>
  <c r="K19" i="83"/>
  <c r="K19" i="54" s="1"/>
  <c r="K498" i="94" s="1"/>
  <c r="J19" i="83"/>
  <c r="J19" i="54" s="1"/>
  <c r="J498" i="94" s="1"/>
  <c r="I19" i="83"/>
  <c r="I19" i="54" s="1"/>
  <c r="I498" i="94" s="1"/>
  <c r="H19" i="83"/>
  <c r="H19" i="54" s="1"/>
  <c r="H498" i="94" s="1"/>
  <c r="V18" i="83"/>
  <c r="V18" i="54" s="1"/>
  <c r="U18" i="83"/>
  <c r="U18" i="54" s="1"/>
  <c r="T18" i="83"/>
  <c r="T18" i="54" s="1"/>
  <c r="S18" i="83"/>
  <c r="S18" i="54" s="1"/>
  <c r="R18" i="83"/>
  <c r="R18" i="54" s="1"/>
  <c r="Q18" i="83"/>
  <c r="Q18" i="54" s="1"/>
  <c r="P18" i="83"/>
  <c r="P18" i="54" s="1"/>
  <c r="P497" i="94" s="1"/>
  <c r="O18" i="83"/>
  <c r="O18" i="54" s="1"/>
  <c r="O497" i="94" s="1"/>
  <c r="N18" i="83"/>
  <c r="N18" i="54" s="1"/>
  <c r="N497" i="94" s="1"/>
  <c r="M18" i="83"/>
  <c r="M18" i="54" s="1"/>
  <c r="M497" i="94" s="1"/>
  <c r="L18" i="83"/>
  <c r="L18" i="54" s="1"/>
  <c r="L497" i="94" s="1"/>
  <c r="K18" i="83"/>
  <c r="K18" i="54" s="1"/>
  <c r="K497" i="94" s="1"/>
  <c r="J18" i="83"/>
  <c r="J18" i="54" s="1"/>
  <c r="J497" i="94" s="1"/>
  <c r="I18" i="83"/>
  <c r="I18" i="54" s="1"/>
  <c r="I497" i="94" s="1"/>
  <c r="H18" i="83"/>
  <c r="H18" i="54" s="1"/>
  <c r="H497" i="94" s="1"/>
  <c r="V17" i="83"/>
  <c r="V17" i="54" s="1"/>
  <c r="U17" i="83"/>
  <c r="U17" i="54" s="1"/>
  <c r="T17" i="83"/>
  <c r="T17" i="54" s="1"/>
  <c r="S17" i="83"/>
  <c r="S17" i="54" s="1"/>
  <c r="R17" i="83"/>
  <c r="R17" i="54" s="1"/>
  <c r="Q17" i="83"/>
  <c r="Q17" i="54" s="1"/>
  <c r="P17" i="83"/>
  <c r="P17" i="54" s="1"/>
  <c r="P496" i="94" s="1"/>
  <c r="O17" i="83"/>
  <c r="O17" i="54" s="1"/>
  <c r="O496" i="94" s="1"/>
  <c r="N17" i="83"/>
  <c r="N17" i="54" s="1"/>
  <c r="N496" i="94" s="1"/>
  <c r="M17" i="83"/>
  <c r="M17" i="54" s="1"/>
  <c r="M496" i="94" s="1"/>
  <c r="L17" i="83"/>
  <c r="L17" i="54" s="1"/>
  <c r="L496" i="94" s="1"/>
  <c r="K17" i="83"/>
  <c r="K17" i="54" s="1"/>
  <c r="K496" i="94" s="1"/>
  <c r="J17" i="83"/>
  <c r="J17" i="54" s="1"/>
  <c r="J496" i="94" s="1"/>
  <c r="I17" i="83"/>
  <c r="I17" i="54" s="1"/>
  <c r="I496" i="94" s="1"/>
  <c r="H17" i="83"/>
  <c r="H17" i="54" s="1"/>
  <c r="H496" i="94" s="1"/>
  <c r="V16" i="83"/>
  <c r="V16" i="54" s="1"/>
  <c r="U16" i="83"/>
  <c r="U16" i="54" s="1"/>
  <c r="T16" i="83"/>
  <c r="T16" i="54" s="1"/>
  <c r="S16" i="83"/>
  <c r="S16" i="54" s="1"/>
  <c r="R16" i="83"/>
  <c r="R16" i="54" s="1"/>
  <c r="Q16" i="83"/>
  <c r="Q16" i="54" s="1"/>
  <c r="P16" i="83"/>
  <c r="P16" i="54" s="1"/>
  <c r="P495" i="94" s="1"/>
  <c r="O16" i="83"/>
  <c r="O16" i="54" s="1"/>
  <c r="O495" i="94" s="1"/>
  <c r="N16" i="83"/>
  <c r="N16" i="54" s="1"/>
  <c r="N495" i="94" s="1"/>
  <c r="M16" i="83"/>
  <c r="M16" i="54" s="1"/>
  <c r="M495" i="94" s="1"/>
  <c r="L16" i="83"/>
  <c r="L16" i="54" s="1"/>
  <c r="L495" i="94" s="1"/>
  <c r="K16" i="83"/>
  <c r="K16" i="54" s="1"/>
  <c r="K495" i="94" s="1"/>
  <c r="J16" i="83"/>
  <c r="J16" i="54" s="1"/>
  <c r="J495" i="94" s="1"/>
  <c r="I16" i="83"/>
  <c r="I16" i="54" s="1"/>
  <c r="I495" i="94" s="1"/>
  <c r="H16" i="83"/>
  <c r="H16" i="54" s="1"/>
  <c r="H495" i="94" s="1"/>
  <c r="V15" i="83"/>
  <c r="V15" i="54" s="1"/>
  <c r="U15" i="83"/>
  <c r="U15" i="54" s="1"/>
  <c r="T15" i="83"/>
  <c r="T15" i="54" s="1"/>
  <c r="S15" i="83"/>
  <c r="S15" i="54" s="1"/>
  <c r="R15" i="83"/>
  <c r="R15" i="54" s="1"/>
  <c r="Q15" i="83"/>
  <c r="Q15" i="54" s="1"/>
  <c r="P15" i="83"/>
  <c r="P15" i="54" s="1"/>
  <c r="P494" i="94" s="1"/>
  <c r="O15" i="83"/>
  <c r="O15" i="54" s="1"/>
  <c r="O494" i="94" s="1"/>
  <c r="N15" i="83"/>
  <c r="N15" i="54" s="1"/>
  <c r="N494" i="94" s="1"/>
  <c r="M15" i="83"/>
  <c r="M15" i="54" s="1"/>
  <c r="M494" i="94" s="1"/>
  <c r="L15" i="83"/>
  <c r="L15" i="54" s="1"/>
  <c r="L494" i="94" s="1"/>
  <c r="K15" i="83"/>
  <c r="K15" i="54" s="1"/>
  <c r="K494" i="94" s="1"/>
  <c r="J15" i="83"/>
  <c r="J15" i="54" s="1"/>
  <c r="J494" i="94" s="1"/>
  <c r="I15" i="83"/>
  <c r="I15" i="54" s="1"/>
  <c r="I494" i="94" s="1"/>
  <c r="H15" i="83"/>
  <c r="H15" i="54" s="1"/>
  <c r="H494" i="94" s="1"/>
  <c r="V14" i="83"/>
  <c r="V14" i="54" s="1"/>
  <c r="U14" i="83"/>
  <c r="U14" i="54" s="1"/>
  <c r="T14" i="83"/>
  <c r="T14" i="54" s="1"/>
  <c r="S14" i="83"/>
  <c r="S14" i="54" s="1"/>
  <c r="R14" i="83"/>
  <c r="R14" i="54" s="1"/>
  <c r="Q14" i="83"/>
  <c r="Q14" i="54" s="1"/>
  <c r="P14" i="83"/>
  <c r="P14" i="54" s="1"/>
  <c r="P493" i="94" s="1"/>
  <c r="O14" i="83"/>
  <c r="O14" i="54" s="1"/>
  <c r="N14" i="83"/>
  <c r="N14" i="54" s="1"/>
  <c r="M14" i="83"/>
  <c r="M14" i="54" s="1"/>
  <c r="M493" i="94" s="1"/>
  <c r="L14" i="83"/>
  <c r="L14" i="54" s="1"/>
  <c r="K14" i="83"/>
  <c r="K14" i="54" s="1"/>
  <c r="J14" i="83"/>
  <c r="J14" i="54" s="1"/>
  <c r="I14" i="83"/>
  <c r="I14" i="54" s="1"/>
  <c r="H14" i="83"/>
  <c r="H14" i="54" s="1"/>
  <c r="D9" i="83"/>
  <c r="D8" i="83"/>
  <c r="V47" i="82"/>
  <c r="V47" i="53" s="1"/>
  <c r="U47" i="82"/>
  <c r="U47" i="53" s="1"/>
  <c r="T47" i="82"/>
  <c r="T47" i="53" s="1"/>
  <c r="S47" i="82"/>
  <c r="S47" i="53" s="1"/>
  <c r="R47" i="82"/>
  <c r="R47" i="53" s="1"/>
  <c r="Q47" i="82"/>
  <c r="Q47" i="53" s="1"/>
  <c r="P47" i="82"/>
  <c r="P47" i="53" s="1"/>
  <c r="P490" i="94" s="1"/>
  <c r="O47" i="82"/>
  <c r="O47" i="53" s="1"/>
  <c r="O490" i="94" s="1"/>
  <c r="N47" i="82"/>
  <c r="N47" i="53" s="1"/>
  <c r="N490" i="94" s="1"/>
  <c r="M47" i="82"/>
  <c r="M47" i="53" s="1"/>
  <c r="M490" i="94" s="1"/>
  <c r="L47" i="82"/>
  <c r="L47" i="53" s="1"/>
  <c r="L490" i="94" s="1"/>
  <c r="K47" i="82"/>
  <c r="K47" i="53" s="1"/>
  <c r="K490" i="94" s="1"/>
  <c r="J47" i="82"/>
  <c r="J47" i="53" s="1"/>
  <c r="J490" i="94" s="1"/>
  <c r="I47" i="82"/>
  <c r="I47" i="53" s="1"/>
  <c r="I490" i="94" s="1"/>
  <c r="H47" i="82"/>
  <c r="H47" i="53" s="1"/>
  <c r="H490" i="94" s="1"/>
  <c r="V46" i="82"/>
  <c r="V46" i="53" s="1"/>
  <c r="U46" i="82"/>
  <c r="U46" i="53" s="1"/>
  <c r="T46" i="82"/>
  <c r="T46" i="53" s="1"/>
  <c r="S46" i="82"/>
  <c r="S46" i="53" s="1"/>
  <c r="R46" i="82"/>
  <c r="R46" i="53" s="1"/>
  <c r="Q46" i="82"/>
  <c r="Q46" i="53" s="1"/>
  <c r="P46" i="82"/>
  <c r="P46" i="53" s="1"/>
  <c r="P489" i="94" s="1"/>
  <c r="O46" i="82"/>
  <c r="O46" i="53" s="1"/>
  <c r="O489" i="94" s="1"/>
  <c r="N46" i="82"/>
  <c r="N46" i="53" s="1"/>
  <c r="N489" i="94" s="1"/>
  <c r="M46" i="82"/>
  <c r="M46" i="53" s="1"/>
  <c r="M489" i="94" s="1"/>
  <c r="L46" i="82"/>
  <c r="L46" i="53" s="1"/>
  <c r="L489" i="94" s="1"/>
  <c r="K46" i="82"/>
  <c r="K46" i="53" s="1"/>
  <c r="K489" i="94" s="1"/>
  <c r="J46" i="82"/>
  <c r="J46" i="53" s="1"/>
  <c r="J489" i="94" s="1"/>
  <c r="I46" i="82"/>
  <c r="I46" i="53" s="1"/>
  <c r="I489" i="94" s="1"/>
  <c r="H46" i="82"/>
  <c r="H46" i="53" s="1"/>
  <c r="H489" i="94" s="1"/>
  <c r="V45" i="82"/>
  <c r="V45" i="53" s="1"/>
  <c r="U45" i="82"/>
  <c r="U45" i="53" s="1"/>
  <c r="T45" i="82"/>
  <c r="T45" i="53" s="1"/>
  <c r="S45" i="82"/>
  <c r="S45" i="53" s="1"/>
  <c r="R45" i="82"/>
  <c r="R45" i="53" s="1"/>
  <c r="Q45" i="82"/>
  <c r="Q45" i="53" s="1"/>
  <c r="P45" i="82"/>
  <c r="P45" i="53" s="1"/>
  <c r="P488" i="94" s="1"/>
  <c r="O45" i="82"/>
  <c r="O45" i="53" s="1"/>
  <c r="O488" i="94" s="1"/>
  <c r="N45" i="82"/>
  <c r="N45" i="53" s="1"/>
  <c r="N488" i="94" s="1"/>
  <c r="M45" i="82"/>
  <c r="M45" i="53" s="1"/>
  <c r="M488" i="94" s="1"/>
  <c r="L45" i="82"/>
  <c r="L45" i="53" s="1"/>
  <c r="L488" i="94" s="1"/>
  <c r="K45" i="82"/>
  <c r="K45" i="53" s="1"/>
  <c r="K488" i="94" s="1"/>
  <c r="J45" i="82"/>
  <c r="J45" i="53" s="1"/>
  <c r="J488" i="94" s="1"/>
  <c r="I45" i="82"/>
  <c r="I45" i="53" s="1"/>
  <c r="I488" i="94" s="1"/>
  <c r="H45" i="82"/>
  <c r="H45" i="53" s="1"/>
  <c r="H488" i="94" s="1"/>
  <c r="V44" i="82"/>
  <c r="V44" i="53" s="1"/>
  <c r="U44" i="82"/>
  <c r="U44" i="53" s="1"/>
  <c r="T44" i="82"/>
  <c r="T44" i="53" s="1"/>
  <c r="S44" i="82"/>
  <c r="S44" i="53" s="1"/>
  <c r="R44" i="82"/>
  <c r="R44" i="53" s="1"/>
  <c r="Q44" i="82"/>
  <c r="Q44" i="53" s="1"/>
  <c r="P44" i="82"/>
  <c r="P44" i="53" s="1"/>
  <c r="P487" i="94" s="1"/>
  <c r="O44" i="82"/>
  <c r="O44" i="53" s="1"/>
  <c r="O487" i="94" s="1"/>
  <c r="N44" i="82"/>
  <c r="N44" i="53" s="1"/>
  <c r="N487" i="94" s="1"/>
  <c r="M44" i="82"/>
  <c r="M44" i="53" s="1"/>
  <c r="M487" i="94" s="1"/>
  <c r="L44" i="82"/>
  <c r="L44" i="53" s="1"/>
  <c r="L487" i="94" s="1"/>
  <c r="K44" i="82"/>
  <c r="K44" i="53" s="1"/>
  <c r="K487" i="94" s="1"/>
  <c r="J44" i="82"/>
  <c r="J44" i="53" s="1"/>
  <c r="J487" i="94" s="1"/>
  <c r="I44" i="82"/>
  <c r="I44" i="53" s="1"/>
  <c r="I487" i="94" s="1"/>
  <c r="H44" i="82"/>
  <c r="H44" i="53" s="1"/>
  <c r="H487" i="94" s="1"/>
  <c r="V43" i="82"/>
  <c r="V43" i="53" s="1"/>
  <c r="U43" i="82"/>
  <c r="U43" i="53" s="1"/>
  <c r="T43" i="82"/>
  <c r="T43" i="53" s="1"/>
  <c r="S43" i="82"/>
  <c r="S43" i="53" s="1"/>
  <c r="R43" i="82"/>
  <c r="R43" i="53" s="1"/>
  <c r="Q43" i="82"/>
  <c r="Q43" i="53" s="1"/>
  <c r="P43" i="82"/>
  <c r="P43" i="53" s="1"/>
  <c r="P486" i="94" s="1"/>
  <c r="O43" i="82"/>
  <c r="O43" i="53" s="1"/>
  <c r="O486" i="94" s="1"/>
  <c r="N43" i="82"/>
  <c r="N43" i="53" s="1"/>
  <c r="N486" i="94" s="1"/>
  <c r="M43" i="82"/>
  <c r="M43" i="53" s="1"/>
  <c r="M486" i="94" s="1"/>
  <c r="L43" i="82"/>
  <c r="L43" i="53" s="1"/>
  <c r="L486" i="94" s="1"/>
  <c r="K43" i="82"/>
  <c r="K43" i="53" s="1"/>
  <c r="K486" i="94" s="1"/>
  <c r="J43" i="82"/>
  <c r="J43" i="53" s="1"/>
  <c r="J486" i="94" s="1"/>
  <c r="I43" i="82"/>
  <c r="I43" i="53" s="1"/>
  <c r="I486" i="94" s="1"/>
  <c r="H43" i="82"/>
  <c r="H43" i="53" s="1"/>
  <c r="H486" i="94" s="1"/>
  <c r="V42" i="82"/>
  <c r="V42" i="53" s="1"/>
  <c r="U42" i="82"/>
  <c r="U42" i="53" s="1"/>
  <c r="T42" i="82"/>
  <c r="T42" i="53" s="1"/>
  <c r="S42" i="82"/>
  <c r="S42" i="53" s="1"/>
  <c r="R42" i="82"/>
  <c r="R42" i="53" s="1"/>
  <c r="Q42" i="82"/>
  <c r="Q42" i="53" s="1"/>
  <c r="P42" i="82"/>
  <c r="P42" i="53" s="1"/>
  <c r="P485" i="94" s="1"/>
  <c r="O42" i="82"/>
  <c r="O42" i="53" s="1"/>
  <c r="O485" i="94" s="1"/>
  <c r="N42" i="82"/>
  <c r="N42" i="53" s="1"/>
  <c r="N485" i="94" s="1"/>
  <c r="M42" i="82"/>
  <c r="M42" i="53" s="1"/>
  <c r="M485" i="94" s="1"/>
  <c r="L42" i="82"/>
  <c r="L42" i="53" s="1"/>
  <c r="L485" i="94" s="1"/>
  <c r="K42" i="82"/>
  <c r="K42" i="53" s="1"/>
  <c r="K485" i="94" s="1"/>
  <c r="J42" i="82"/>
  <c r="J42" i="53" s="1"/>
  <c r="J485" i="94" s="1"/>
  <c r="I42" i="82"/>
  <c r="I42" i="53" s="1"/>
  <c r="I485" i="94" s="1"/>
  <c r="H42" i="82"/>
  <c r="H42" i="53" s="1"/>
  <c r="H485" i="94" s="1"/>
  <c r="V41" i="82"/>
  <c r="V41" i="53" s="1"/>
  <c r="U41" i="82"/>
  <c r="U41" i="53" s="1"/>
  <c r="T41" i="82"/>
  <c r="T41" i="53" s="1"/>
  <c r="S41" i="82"/>
  <c r="S41" i="53" s="1"/>
  <c r="R41" i="82"/>
  <c r="R41" i="53" s="1"/>
  <c r="Q41" i="82"/>
  <c r="Q41" i="53" s="1"/>
  <c r="P41" i="82"/>
  <c r="P41" i="53" s="1"/>
  <c r="P484" i="94" s="1"/>
  <c r="O41" i="82"/>
  <c r="O41" i="53" s="1"/>
  <c r="O484" i="94" s="1"/>
  <c r="N41" i="82"/>
  <c r="N41" i="53" s="1"/>
  <c r="N484" i="94" s="1"/>
  <c r="M41" i="82"/>
  <c r="M41" i="53" s="1"/>
  <c r="M484" i="94" s="1"/>
  <c r="L41" i="82"/>
  <c r="L41" i="53" s="1"/>
  <c r="L484" i="94" s="1"/>
  <c r="K41" i="82"/>
  <c r="K41" i="53" s="1"/>
  <c r="K484" i="94" s="1"/>
  <c r="J41" i="82"/>
  <c r="J41" i="53" s="1"/>
  <c r="J484" i="94" s="1"/>
  <c r="I41" i="82"/>
  <c r="I41" i="53" s="1"/>
  <c r="I484" i="94" s="1"/>
  <c r="H41" i="82"/>
  <c r="H41" i="53" s="1"/>
  <c r="H484" i="94" s="1"/>
  <c r="V40" i="82"/>
  <c r="V40" i="53" s="1"/>
  <c r="U40" i="82"/>
  <c r="U40" i="53" s="1"/>
  <c r="T40" i="82"/>
  <c r="T40" i="53" s="1"/>
  <c r="S40" i="82"/>
  <c r="S40" i="53" s="1"/>
  <c r="R40" i="82"/>
  <c r="R40" i="53" s="1"/>
  <c r="Q40" i="82"/>
  <c r="Q40" i="53" s="1"/>
  <c r="P40" i="82"/>
  <c r="P40" i="53" s="1"/>
  <c r="P483" i="94" s="1"/>
  <c r="O40" i="82"/>
  <c r="O40" i="53" s="1"/>
  <c r="O483" i="94" s="1"/>
  <c r="N40" i="82"/>
  <c r="N40" i="53" s="1"/>
  <c r="N483" i="94" s="1"/>
  <c r="M40" i="82"/>
  <c r="M40" i="53" s="1"/>
  <c r="M483" i="94" s="1"/>
  <c r="L40" i="82"/>
  <c r="L40" i="53" s="1"/>
  <c r="L483" i="94" s="1"/>
  <c r="K40" i="82"/>
  <c r="K40" i="53" s="1"/>
  <c r="K483" i="94" s="1"/>
  <c r="J40" i="82"/>
  <c r="J40" i="53" s="1"/>
  <c r="J483" i="94" s="1"/>
  <c r="I40" i="82"/>
  <c r="I40" i="53" s="1"/>
  <c r="I483" i="94" s="1"/>
  <c r="H40" i="82"/>
  <c r="H40" i="53" s="1"/>
  <c r="H483" i="94" s="1"/>
  <c r="V39" i="82"/>
  <c r="V39" i="53" s="1"/>
  <c r="U39" i="82"/>
  <c r="U39" i="53" s="1"/>
  <c r="T39" i="82"/>
  <c r="T39" i="53" s="1"/>
  <c r="S39" i="82"/>
  <c r="S39" i="53" s="1"/>
  <c r="R39" i="82"/>
  <c r="R39" i="53" s="1"/>
  <c r="Q39" i="82"/>
  <c r="Q39" i="53" s="1"/>
  <c r="P39" i="82"/>
  <c r="P39" i="53" s="1"/>
  <c r="P482" i="94" s="1"/>
  <c r="O39" i="82"/>
  <c r="O39" i="53" s="1"/>
  <c r="O482" i="94" s="1"/>
  <c r="N39" i="82"/>
  <c r="N39" i="53" s="1"/>
  <c r="N482" i="94" s="1"/>
  <c r="M39" i="82"/>
  <c r="M39" i="53" s="1"/>
  <c r="M482" i="94" s="1"/>
  <c r="L39" i="82"/>
  <c r="L39" i="53" s="1"/>
  <c r="L482" i="94" s="1"/>
  <c r="K39" i="82"/>
  <c r="K39" i="53" s="1"/>
  <c r="K482" i="94" s="1"/>
  <c r="J39" i="82"/>
  <c r="J39" i="53" s="1"/>
  <c r="J482" i="94" s="1"/>
  <c r="I39" i="82"/>
  <c r="I39" i="53" s="1"/>
  <c r="I482" i="94" s="1"/>
  <c r="H39" i="82"/>
  <c r="H39" i="53" s="1"/>
  <c r="H482" i="94" s="1"/>
  <c r="V38" i="82"/>
  <c r="V38" i="53" s="1"/>
  <c r="U38" i="82"/>
  <c r="U38" i="53" s="1"/>
  <c r="T38" i="82"/>
  <c r="T38" i="53" s="1"/>
  <c r="S38" i="82"/>
  <c r="S38" i="53" s="1"/>
  <c r="R38" i="82"/>
  <c r="R38" i="53" s="1"/>
  <c r="Q38" i="82"/>
  <c r="Q38" i="53" s="1"/>
  <c r="P38" i="82"/>
  <c r="P38" i="53" s="1"/>
  <c r="P481" i="94" s="1"/>
  <c r="O38" i="82"/>
  <c r="O38" i="53" s="1"/>
  <c r="O481" i="94" s="1"/>
  <c r="N38" i="82"/>
  <c r="N38" i="53" s="1"/>
  <c r="N481" i="94" s="1"/>
  <c r="M38" i="82"/>
  <c r="M38" i="53" s="1"/>
  <c r="M481" i="94" s="1"/>
  <c r="L38" i="82"/>
  <c r="L38" i="53" s="1"/>
  <c r="L481" i="94" s="1"/>
  <c r="K38" i="82"/>
  <c r="K38" i="53" s="1"/>
  <c r="K481" i="94" s="1"/>
  <c r="J38" i="82"/>
  <c r="J38" i="53" s="1"/>
  <c r="J481" i="94" s="1"/>
  <c r="I38" i="82"/>
  <c r="I38" i="53" s="1"/>
  <c r="I481" i="94" s="1"/>
  <c r="H38" i="82"/>
  <c r="H38" i="53" s="1"/>
  <c r="H481" i="94" s="1"/>
  <c r="V37" i="82"/>
  <c r="V37" i="53" s="1"/>
  <c r="U37" i="82"/>
  <c r="U37" i="53" s="1"/>
  <c r="T37" i="82"/>
  <c r="T37" i="53" s="1"/>
  <c r="S37" i="82"/>
  <c r="S37" i="53" s="1"/>
  <c r="R37" i="82"/>
  <c r="R37" i="53" s="1"/>
  <c r="Q37" i="82"/>
  <c r="Q37" i="53" s="1"/>
  <c r="P37" i="82"/>
  <c r="P37" i="53" s="1"/>
  <c r="P480" i="94" s="1"/>
  <c r="O37" i="82"/>
  <c r="O37" i="53" s="1"/>
  <c r="O480" i="94" s="1"/>
  <c r="N37" i="82"/>
  <c r="N37" i="53" s="1"/>
  <c r="N480" i="94" s="1"/>
  <c r="M37" i="82"/>
  <c r="M37" i="53" s="1"/>
  <c r="M480" i="94" s="1"/>
  <c r="L37" i="82"/>
  <c r="L37" i="53" s="1"/>
  <c r="L480" i="94" s="1"/>
  <c r="K37" i="82"/>
  <c r="K37" i="53" s="1"/>
  <c r="K480" i="94" s="1"/>
  <c r="J37" i="82"/>
  <c r="J37" i="53" s="1"/>
  <c r="J480" i="94" s="1"/>
  <c r="I37" i="82"/>
  <c r="I37" i="53" s="1"/>
  <c r="I480" i="94" s="1"/>
  <c r="H37" i="82"/>
  <c r="H37" i="53" s="1"/>
  <c r="H480" i="94" s="1"/>
  <c r="V36" i="82"/>
  <c r="V36" i="53" s="1"/>
  <c r="U36" i="82"/>
  <c r="U36" i="53" s="1"/>
  <c r="T36" i="82"/>
  <c r="T36" i="53" s="1"/>
  <c r="S36" i="82"/>
  <c r="S36" i="53" s="1"/>
  <c r="R36" i="82"/>
  <c r="R36" i="53" s="1"/>
  <c r="Q36" i="82"/>
  <c r="Q36" i="53" s="1"/>
  <c r="P36" i="82"/>
  <c r="P36" i="53" s="1"/>
  <c r="P479" i="94" s="1"/>
  <c r="O36" i="82"/>
  <c r="O36" i="53" s="1"/>
  <c r="O479" i="94" s="1"/>
  <c r="N36" i="82"/>
  <c r="N36" i="53" s="1"/>
  <c r="N479" i="94" s="1"/>
  <c r="M36" i="82"/>
  <c r="M36" i="53" s="1"/>
  <c r="M479" i="94" s="1"/>
  <c r="L36" i="82"/>
  <c r="L36" i="53" s="1"/>
  <c r="L479" i="94" s="1"/>
  <c r="K36" i="82"/>
  <c r="K36" i="53" s="1"/>
  <c r="K479" i="94" s="1"/>
  <c r="J36" i="82"/>
  <c r="J36" i="53" s="1"/>
  <c r="J479" i="94" s="1"/>
  <c r="I36" i="82"/>
  <c r="I36" i="53" s="1"/>
  <c r="I479" i="94" s="1"/>
  <c r="H36" i="82"/>
  <c r="H36" i="53" s="1"/>
  <c r="H479" i="94" s="1"/>
  <c r="V35" i="82"/>
  <c r="V35" i="53" s="1"/>
  <c r="U35" i="82"/>
  <c r="U35" i="53" s="1"/>
  <c r="T35" i="82"/>
  <c r="T35" i="53" s="1"/>
  <c r="S35" i="82"/>
  <c r="S35" i="53" s="1"/>
  <c r="R35" i="82"/>
  <c r="R35" i="53" s="1"/>
  <c r="Q35" i="82"/>
  <c r="Q35" i="53" s="1"/>
  <c r="P35" i="82"/>
  <c r="P35" i="53" s="1"/>
  <c r="P478" i="94" s="1"/>
  <c r="O35" i="82"/>
  <c r="O35" i="53" s="1"/>
  <c r="O478" i="94" s="1"/>
  <c r="N35" i="82"/>
  <c r="N35" i="53" s="1"/>
  <c r="N478" i="94" s="1"/>
  <c r="M35" i="82"/>
  <c r="M35" i="53" s="1"/>
  <c r="M478" i="94" s="1"/>
  <c r="L35" i="82"/>
  <c r="L35" i="53" s="1"/>
  <c r="L478" i="94" s="1"/>
  <c r="K35" i="82"/>
  <c r="K35" i="53" s="1"/>
  <c r="K478" i="94" s="1"/>
  <c r="J35" i="82"/>
  <c r="J35" i="53" s="1"/>
  <c r="J478" i="94" s="1"/>
  <c r="I35" i="82"/>
  <c r="I35" i="53" s="1"/>
  <c r="I478" i="94" s="1"/>
  <c r="H35" i="82"/>
  <c r="H35" i="53" s="1"/>
  <c r="H478" i="94" s="1"/>
  <c r="V34" i="82"/>
  <c r="V34" i="53" s="1"/>
  <c r="U34" i="82"/>
  <c r="U34" i="53" s="1"/>
  <c r="T34" i="82"/>
  <c r="T34" i="53" s="1"/>
  <c r="S34" i="82"/>
  <c r="S34" i="53" s="1"/>
  <c r="R34" i="82"/>
  <c r="R34" i="53" s="1"/>
  <c r="Q34" i="82"/>
  <c r="Q34" i="53" s="1"/>
  <c r="P34" i="82"/>
  <c r="P34" i="53" s="1"/>
  <c r="P477" i="94" s="1"/>
  <c r="V33" i="82"/>
  <c r="V33" i="53" s="1"/>
  <c r="U33" i="82"/>
  <c r="U33" i="53" s="1"/>
  <c r="T33" i="82"/>
  <c r="T33" i="53" s="1"/>
  <c r="S33" i="82"/>
  <c r="S33" i="53" s="1"/>
  <c r="R33" i="82"/>
  <c r="R33" i="53" s="1"/>
  <c r="Q33" i="82"/>
  <c r="Q33" i="53" s="1"/>
  <c r="P33" i="82"/>
  <c r="P33" i="53" s="1"/>
  <c r="P476" i="94" s="1"/>
  <c r="O33" i="82"/>
  <c r="O33" i="53" s="1"/>
  <c r="O476" i="94" s="1"/>
  <c r="N33" i="82"/>
  <c r="N33" i="53" s="1"/>
  <c r="N476" i="94" s="1"/>
  <c r="M33" i="82"/>
  <c r="M33" i="53" s="1"/>
  <c r="M476" i="94" s="1"/>
  <c r="L33" i="82"/>
  <c r="L33" i="53" s="1"/>
  <c r="L476" i="94" s="1"/>
  <c r="K33" i="82"/>
  <c r="K33" i="53" s="1"/>
  <c r="K476" i="94" s="1"/>
  <c r="J33" i="82"/>
  <c r="J33" i="53" s="1"/>
  <c r="J476" i="94" s="1"/>
  <c r="I33" i="82"/>
  <c r="I33" i="53" s="1"/>
  <c r="I476" i="94" s="1"/>
  <c r="H33" i="82"/>
  <c r="H33" i="53" s="1"/>
  <c r="H476" i="94" s="1"/>
  <c r="V32" i="82"/>
  <c r="V32" i="53" s="1"/>
  <c r="U32" i="82"/>
  <c r="U32" i="53" s="1"/>
  <c r="T32" i="82"/>
  <c r="T32" i="53" s="1"/>
  <c r="S32" i="82"/>
  <c r="S32" i="53" s="1"/>
  <c r="R32" i="82"/>
  <c r="R32" i="53" s="1"/>
  <c r="Q32" i="82"/>
  <c r="Q32" i="53" s="1"/>
  <c r="P32" i="82"/>
  <c r="P32" i="53" s="1"/>
  <c r="P475" i="94" s="1"/>
  <c r="O32" i="82"/>
  <c r="O32" i="53" s="1"/>
  <c r="O475" i="94" s="1"/>
  <c r="N32" i="82"/>
  <c r="N32" i="53" s="1"/>
  <c r="N475" i="94" s="1"/>
  <c r="M32" i="82"/>
  <c r="M32" i="53" s="1"/>
  <c r="M475" i="94" s="1"/>
  <c r="L32" i="82"/>
  <c r="L32" i="53" s="1"/>
  <c r="L475" i="94" s="1"/>
  <c r="K32" i="82"/>
  <c r="K32" i="53" s="1"/>
  <c r="K475" i="94" s="1"/>
  <c r="J32" i="82"/>
  <c r="J32" i="53" s="1"/>
  <c r="J475" i="94" s="1"/>
  <c r="I32" i="82"/>
  <c r="I32" i="53" s="1"/>
  <c r="I475" i="94" s="1"/>
  <c r="H32" i="82"/>
  <c r="H32" i="53" s="1"/>
  <c r="H475" i="94" s="1"/>
  <c r="V31" i="82"/>
  <c r="V31" i="53" s="1"/>
  <c r="U31" i="82"/>
  <c r="U31" i="53" s="1"/>
  <c r="T31" i="82"/>
  <c r="T31" i="53" s="1"/>
  <c r="S31" i="82"/>
  <c r="S31" i="53" s="1"/>
  <c r="R31" i="82"/>
  <c r="R31" i="53" s="1"/>
  <c r="Q31" i="82"/>
  <c r="Q31" i="53" s="1"/>
  <c r="P31" i="82"/>
  <c r="P31" i="53" s="1"/>
  <c r="P474" i="94" s="1"/>
  <c r="M31" i="82"/>
  <c r="M31" i="53" s="1"/>
  <c r="M474" i="94" s="1"/>
  <c r="V30" i="82"/>
  <c r="V30" i="53" s="1"/>
  <c r="U30" i="82"/>
  <c r="U30" i="53" s="1"/>
  <c r="T30" i="82"/>
  <c r="T30" i="53" s="1"/>
  <c r="S30" i="82"/>
  <c r="S30" i="53" s="1"/>
  <c r="R30" i="82"/>
  <c r="R30" i="53" s="1"/>
  <c r="Q30" i="82"/>
  <c r="Q30" i="53" s="1"/>
  <c r="P30" i="82"/>
  <c r="P30" i="53" s="1"/>
  <c r="P473" i="94" s="1"/>
  <c r="O30" i="82"/>
  <c r="O30" i="53" s="1"/>
  <c r="O473" i="94" s="1"/>
  <c r="N30" i="82"/>
  <c r="N30" i="53" s="1"/>
  <c r="N473" i="94" s="1"/>
  <c r="M30" i="82"/>
  <c r="M30" i="53" s="1"/>
  <c r="M473" i="94" s="1"/>
  <c r="L30" i="82"/>
  <c r="L30" i="53" s="1"/>
  <c r="L473" i="94" s="1"/>
  <c r="K30" i="82"/>
  <c r="K30" i="53" s="1"/>
  <c r="K473" i="94" s="1"/>
  <c r="J30" i="82"/>
  <c r="J30" i="53" s="1"/>
  <c r="J473" i="94" s="1"/>
  <c r="I30" i="82"/>
  <c r="I30" i="53" s="1"/>
  <c r="I473" i="94" s="1"/>
  <c r="H30" i="82"/>
  <c r="H30" i="53" s="1"/>
  <c r="H473" i="94" s="1"/>
  <c r="V29" i="82"/>
  <c r="V29" i="53" s="1"/>
  <c r="U29" i="82"/>
  <c r="U29" i="53" s="1"/>
  <c r="T29" i="82"/>
  <c r="T29" i="53" s="1"/>
  <c r="S29" i="82"/>
  <c r="S29" i="53" s="1"/>
  <c r="R29" i="82"/>
  <c r="R29" i="53" s="1"/>
  <c r="Q29" i="82"/>
  <c r="Q29" i="53" s="1"/>
  <c r="P29" i="82"/>
  <c r="P29" i="53" s="1"/>
  <c r="P472" i="94" s="1"/>
  <c r="O29" i="82"/>
  <c r="O29" i="53" s="1"/>
  <c r="O472" i="94" s="1"/>
  <c r="N29" i="82"/>
  <c r="N29" i="53" s="1"/>
  <c r="N472" i="94" s="1"/>
  <c r="M29" i="82"/>
  <c r="M29" i="53" s="1"/>
  <c r="M472" i="94" s="1"/>
  <c r="L29" i="82"/>
  <c r="L29" i="53" s="1"/>
  <c r="L472" i="94" s="1"/>
  <c r="K29" i="82"/>
  <c r="K29" i="53" s="1"/>
  <c r="K472" i="94" s="1"/>
  <c r="J29" i="82"/>
  <c r="J29" i="53" s="1"/>
  <c r="J472" i="94" s="1"/>
  <c r="I29" i="82"/>
  <c r="I29" i="53" s="1"/>
  <c r="I472" i="94" s="1"/>
  <c r="H29" i="82"/>
  <c r="H29" i="53" s="1"/>
  <c r="H472" i="94" s="1"/>
  <c r="V28" i="82"/>
  <c r="V28" i="53" s="1"/>
  <c r="U28" i="82"/>
  <c r="U28" i="53" s="1"/>
  <c r="T28" i="82"/>
  <c r="T28" i="53" s="1"/>
  <c r="S28" i="82"/>
  <c r="S28" i="53" s="1"/>
  <c r="R28" i="82"/>
  <c r="R28" i="53" s="1"/>
  <c r="Q28" i="82"/>
  <c r="Q28" i="53" s="1"/>
  <c r="P28" i="82"/>
  <c r="P28" i="53" s="1"/>
  <c r="P471" i="94" s="1"/>
  <c r="O28" i="82"/>
  <c r="O28" i="53" s="1"/>
  <c r="O471" i="94" s="1"/>
  <c r="N28" i="82"/>
  <c r="N28" i="53" s="1"/>
  <c r="N471" i="94" s="1"/>
  <c r="M28" i="82"/>
  <c r="M28" i="53" s="1"/>
  <c r="M471" i="94" s="1"/>
  <c r="L28" i="82"/>
  <c r="L28" i="53" s="1"/>
  <c r="L471" i="94" s="1"/>
  <c r="K28" i="82"/>
  <c r="K28" i="53" s="1"/>
  <c r="K471" i="94" s="1"/>
  <c r="J28" i="82"/>
  <c r="J28" i="53" s="1"/>
  <c r="J471" i="94" s="1"/>
  <c r="I28" i="82"/>
  <c r="I28" i="53" s="1"/>
  <c r="I471" i="94" s="1"/>
  <c r="H28" i="82"/>
  <c r="H28" i="53" s="1"/>
  <c r="H471" i="94" s="1"/>
  <c r="V27" i="82"/>
  <c r="V27" i="53" s="1"/>
  <c r="U27" i="82"/>
  <c r="U27" i="53" s="1"/>
  <c r="T27" i="82"/>
  <c r="T27" i="53" s="1"/>
  <c r="S27" i="82"/>
  <c r="S27" i="53" s="1"/>
  <c r="R27" i="82"/>
  <c r="R27" i="53" s="1"/>
  <c r="Q27" i="82"/>
  <c r="Q27" i="53" s="1"/>
  <c r="P27" i="82"/>
  <c r="P27" i="53" s="1"/>
  <c r="P470" i="94" s="1"/>
  <c r="O27" i="82"/>
  <c r="O27" i="53" s="1"/>
  <c r="O470" i="94" s="1"/>
  <c r="N27" i="82"/>
  <c r="N27" i="53" s="1"/>
  <c r="N470" i="94" s="1"/>
  <c r="M27" i="82"/>
  <c r="M27" i="53" s="1"/>
  <c r="M470" i="94" s="1"/>
  <c r="L27" i="82"/>
  <c r="L27" i="53" s="1"/>
  <c r="L470" i="94" s="1"/>
  <c r="K27" i="82"/>
  <c r="K27" i="53" s="1"/>
  <c r="K470" i="94" s="1"/>
  <c r="J27" i="82"/>
  <c r="J27" i="53" s="1"/>
  <c r="J470" i="94" s="1"/>
  <c r="I27" i="82"/>
  <c r="I27" i="53" s="1"/>
  <c r="I470" i="94" s="1"/>
  <c r="H27" i="82"/>
  <c r="H27" i="53" s="1"/>
  <c r="H470" i="94" s="1"/>
  <c r="V26" i="82"/>
  <c r="V26" i="53" s="1"/>
  <c r="U26" i="82"/>
  <c r="U26" i="53" s="1"/>
  <c r="T26" i="82"/>
  <c r="T26" i="53" s="1"/>
  <c r="S26" i="82"/>
  <c r="S26" i="53" s="1"/>
  <c r="R26" i="82"/>
  <c r="R26" i="53" s="1"/>
  <c r="Q26" i="82"/>
  <c r="Q26" i="53" s="1"/>
  <c r="P26" i="82"/>
  <c r="P26" i="53" s="1"/>
  <c r="P469" i="94" s="1"/>
  <c r="M26" i="82"/>
  <c r="M26" i="53" s="1"/>
  <c r="M469" i="94" s="1"/>
  <c r="V25" i="82"/>
  <c r="V25" i="53" s="1"/>
  <c r="U25" i="82"/>
  <c r="U25" i="53" s="1"/>
  <c r="T25" i="82"/>
  <c r="T25" i="53" s="1"/>
  <c r="S25" i="82"/>
  <c r="S25" i="53" s="1"/>
  <c r="R25" i="82"/>
  <c r="R25" i="53" s="1"/>
  <c r="Q25" i="82"/>
  <c r="Q25" i="53" s="1"/>
  <c r="P25" i="82"/>
  <c r="P25" i="53" s="1"/>
  <c r="P468" i="94" s="1"/>
  <c r="O25" i="82"/>
  <c r="O25" i="53" s="1"/>
  <c r="O468" i="94" s="1"/>
  <c r="N25" i="82"/>
  <c r="N25" i="53" s="1"/>
  <c r="N468" i="94" s="1"/>
  <c r="M25" i="82"/>
  <c r="M25" i="53" s="1"/>
  <c r="M468" i="94" s="1"/>
  <c r="L25" i="82"/>
  <c r="L25" i="53" s="1"/>
  <c r="L468" i="94" s="1"/>
  <c r="K25" i="82"/>
  <c r="K25" i="53" s="1"/>
  <c r="K468" i="94" s="1"/>
  <c r="J25" i="82"/>
  <c r="J25" i="53" s="1"/>
  <c r="J468" i="94" s="1"/>
  <c r="I25" i="82"/>
  <c r="I25" i="53" s="1"/>
  <c r="I468" i="94" s="1"/>
  <c r="H25" i="82"/>
  <c r="H25" i="53" s="1"/>
  <c r="H468" i="94" s="1"/>
  <c r="V24" i="82"/>
  <c r="V24" i="53" s="1"/>
  <c r="U24" i="82"/>
  <c r="U24" i="53" s="1"/>
  <c r="T24" i="82"/>
  <c r="T24" i="53" s="1"/>
  <c r="S24" i="82"/>
  <c r="S24" i="53" s="1"/>
  <c r="R24" i="82"/>
  <c r="R24" i="53" s="1"/>
  <c r="Q24" i="82"/>
  <c r="Q24" i="53" s="1"/>
  <c r="P24" i="82"/>
  <c r="P24" i="53" s="1"/>
  <c r="P467" i="94" s="1"/>
  <c r="O24" i="82"/>
  <c r="O24" i="53" s="1"/>
  <c r="O467" i="94" s="1"/>
  <c r="N24" i="82"/>
  <c r="N24" i="53" s="1"/>
  <c r="N467" i="94" s="1"/>
  <c r="M24" i="82"/>
  <c r="M24" i="53" s="1"/>
  <c r="M467" i="94" s="1"/>
  <c r="L24" i="82"/>
  <c r="L24" i="53" s="1"/>
  <c r="L467" i="94" s="1"/>
  <c r="K24" i="82"/>
  <c r="K24" i="53" s="1"/>
  <c r="K467" i="94" s="1"/>
  <c r="J24" i="82"/>
  <c r="J24" i="53" s="1"/>
  <c r="J467" i="94" s="1"/>
  <c r="I24" i="82"/>
  <c r="I24" i="53" s="1"/>
  <c r="I467" i="94" s="1"/>
  <c r="H24" i="82"/>
  <c r="H24" i="53" s="1"/>
  <c r="H467" i="94" s="1"/>
  <c r="V23" i="82"/>
  <c r="V23" i="53" s="1"/>
  <c r="U23" i="82"/>
  <c r="U23" i="53" s="1"/>
  <c r="T23" i="82"/>
  <c r="T23" i="53" s="1"/>
  <c r="S23" i="82"/>
  <c r="S23" i="53" s="1"/>
  <c r="R23" i="82"/>
  <c r="R23" i="53" s="1"/>
  <c r="Q23" i="82"/>
  <c r="Q23" i="53" s="1"/>
  <c r="P23" i="82"/>
  <c r="P23" i="53" s="1"/>
  <c r="P466" i="94" s="1"/>
  <c r="O23" i="82"/>
  <c r="O23" i="53" s="1"/>
  <c r="O466" i="94" s="1"/>
  <c r="N23" i="82"/>
  <c r="N23" i="53" s="1"/>
  <c r="N466" i="94" s="1"/>
  <c r="M23" i="82"/>
  <c r="M23" i="53" s="1"/>
  <c r="M466" i="94" s="1"/>
  <c r="L23" i="82"/>
  <c r="L23" i="53" s="1"/>
  <c r="L466" i="94" s="1"/>
  <c r="K23" i="82"/>
  <c r="K23" i="53" s="1"/>
  <c r="K466" i="94" s="1"/>
  <c r="J23" i="82"/>
  <c r="J23" i="53" s="1"/>
  <c r="J466" i="94" s="1"/>
  <c r="I23" i="82"/>
  <c r="I23" i="53" s="1"/>
  <c r="I466" i="94" s="1"/>
  <c r="H23" i="82"/>
  <c r="H23" i="53" s="1"/>
  <c r="H466" i="94" s="1"/>
  <c r="V22" i="82"/>
  <c r="V22" i="53" s="1"/>
  <c r="U22" i="82"/>
  <c r="U22" i="53" s="1"/>
  <c r="T22" i="82"/>
  <c r="T22" i="53" s="1"/>
  <c r="S22" i="82"/>
  <c r="S22" i="53" s="1"/>
  <c r="R22" i="82"/>
  <c r="R22" i="53" s="1"/>
  <c r="Q22" i="82"/>
  <c r="Q22" i="53" s="1"/>
  <c r="P22" i="82"/>
  <c r="P22" i="53" s="1"/>
  <c r="P465" i="94" s="1"/>
  <c r="O22" i="82"/>
  <c r="O22" i="53" s="1"/>
  <c r="O465" i="94" s="1"/>
  <c r="N22" i="82"/>
  <c r="N22" i="53" s="1"/>
  <c r="N465" i="94" s="1"/>
  <c r="M22" i="82"/>
  <c r="M22" i="53" s="1"/>
  <c r="M465" i="94" s="1"/>
  <c r="L22" i="82"/>
  <c r="L22" i="53" s="1"/>
  <c r="L465" i="94" s="1"/>
  <c r="K22" i="82"/>
  <c r="K22" i="53" s="1"/>
  <c r="K465" i="94" s="1"/>
  <c r="J22" i="82"/>
  <c r="J22" i="53" s="1"/>
  <c r="J465" i="94" s="1"/>
  <c r="I22" i="82"/>
  <c r="I22" i="53" s="1"/>
  <c r="I465" i="94" s="1"/>
  <c r="H22" i="82"/>
  <c r="H22" i="53" s="1"/>
  <c r="H465" i="94" s="1"/>
  <c r="V21" i="82"/>
  <c r="V21" i="53" s="1"/>
  <c r="U21" i="82"/>
  <c r="U21" i="53" s="1"/>
  <c r="T21" i="82"/>
  <c r="T21" i="53" s="1"/>
  <c r="S21" i="82"/>
  <c r="S21" i="53" s="1"/>
  <c r="R21" i="82"/>
  <c r="R21" i="53" s="1"/>
  <c r="Q21" i="82"/>
  <c r="Q21" i="53" s="1"/>
  <c r="P21" i="82"/>
  <c r="P21" i="53" s="1"/>
  <c r="P464" i="94" s="1"/>
  <c r="O21" i="82"/>
  <c r="O21" i="53" s="1"/>
  <c r="O464" i="94" s="1"/>
  <c r="N21" i="82"/>
  <c r="N21" i="53" s="1"/>
  <c r="N464" i="94" s="1"/>
  <c r="M21" i="82"/>
  <c r="M21" i="53" s="1"/>
  <c r="M464" i="94" s="1"/>
  <c r="L21" i="82"/>
  <c r="L21" i="53" s="1"/>
  <c r="L464" i="94" s="1"/>
  <c r="K21" i="82"/>
  <c r="K21" i="53" s="1"/>
  <c r="K464" i="94" s="1"/>
  <c r="J21" i="82"/>
  <c r="J21" i="53" s="1"/>
  <c r="J464" i="94" s="1"/>
  <c r="I21" i="82"/>
  <c r="I21" i="53" s="1"/>
  <c r="I464" i="94" s="1"/>
  <c r="H21" i="82"/>
  <c r="H21" i="53" s="1"/>
  <c r="H464" i="94" s="1"/>
  <c r="V20" i="82"/>
  <c r="V20" i="53" s="1"/>
  <c r="U20" i="82"/>
  <c r="U20" i="53" s="1"/>
  <c r="T20" i="82"/>
  <c r="T20" i="53" s="1"/>
  <c r="S20" i="82"/>
  <c r="S20" i="53" s="1"/>
  <c r="R20" i="82"/>
  <c r="R20" i="53" s="1"/>
  <c r="Q20" i="82"/>
  <c r="Q20" i="53" s="1"/>
  <c r="P20" i="82"/>
  <c r="P20" i="53" s="1"/>
  <c r="P463" i="94" s="1"/>
  <c r="O20" i="82"/>
  <c r="O20" i="53" s="1"/>
  <c r="O463" i="94" s="1"/>
  <c r="N20" i="82"/>
  <c r="N20" i="53" s="1"/>
  <c r="N463" i="94" s="1"/>
  <c r="M20" i="82"/>
  <c r="M20" i="53" s="1"/>
  <c r="M463" i="94" s="1"/>
  <c r="L20" i="82"/>
  <c r="L20" i="53" s="1"/>
  <c r="L463" i="94" s="1"/>
  <c r="K20" i="82"/>
  <c r="K20" i="53" s="1"/>
  <c r="K463" i="94" s="1"/>
  <c r="J20" i="82"/>
  <c r="J20" i="53" s="1"/>
  <c r="J463" i="94" s="1"/>
  <c r="I20" i="82"/>
  <c r="I20" i="53" s="1"/>
  <c r="I463" i="94" s="1"/>
  <c r="H20" i="82"/>
  <c r="H20" i="53" s="1"/>
  <c r="H463" i="94" s="1"/>
  <c r="V19" i="82"/>
  <c r="V19" i="53" s="1"/>
  <c r="U19" i="82"/>
  <c r="U19" i="53" s="1"/>
  <c r="T19" i="82"/>
  <c r="T19" i="53" s="1"/>
  <c r="S19" i="82"/>
  <c r="S19" i="53" s="1"/>
  <c r="R19" i="82"/>
  <c r="R19" i="53" s="1"/>
  <c r="Q19" i="82"/>
  <c r="Q19" i="53" s="1"/>
  <c r="P19" i="82"/>
  <c r="P19" i="53" s="1"/>
  <c r="P462" i="94" s="1"/>
  <c r="O19" i="82"/>
  <c r="O19" i="53" s="1"/>
  <c r="O462" i="94" s="1"/>
  <c r="N19" i="82"/>
  <c r="N19" i="53" s="1"/>
  <c r="N462" i="94" s="1"/>
  <c r="M19" i="82"/>
  <c r="M19" i="53" s="1"/>
  <c r="M462" i="94" s="1"/>
  <c r="L19" i="82"/>
  <c r="L19" i="53" s="1"/>
  <c r="L462" i="94" s="1"/>
  <c r="K19" i="82"/>
  <c r="K19" i="53" s="1"/>
  <c r="K462" i="94" s="1"/>
  <c r="J19" i="82"/>
  <c r="J19" i="53" s="1"/>
  <c r="J462" i="94" s="1"/>
  <c r="I19" i="82"/>
  <c r="I19" i="53" s="1"/>
  <c r="I462" i="94" s="1"/>
  <c r="H19" i="82"/>
  <c r="H19" i="53" s="1"/>
  <c r="H462" i="94" s="1"/>
  <c r="V18" i="82"/>
  <c r="V18" i="53" s="1"/>
  <c r="U18" i="82"/>
  <c r="U18" i="53" s="1"/>
  <c r="T18" i="82"/>
  <c r="T18" i="53" s="1"/>
  <c r="S18" i="82"/>
  <c r="S18" i="53" s="1"/>
  <c r="R18" i="82"/>
  <c r="R18" i="53" s="1"/>
  <c r="Q18" i="82"/>
  <c r="Q18" i="53" s="1"/>
  <c r="P18" i="82"/>
  <c r="P18" i="53" s="1"/>
  <c r="P461" i="94" s="1"/>
  <c r="O18" i="82"/>
  <c r="O18" i="53" s="1"/>
  <c r="O461" i="94" s="1"/>
  <c r="N18" i="82"/>
  <c r="N18" i="53" s="1"/>
  <c r="N461" i="94" s="1"/>
  <c r="M18" i="82"/>
  <c r="M18" i="53" s="1"/>
  <c r="M461" i="94" s="1"/>
  <c r="L18" i="82"/>
  <c r="L18" i="53" s="1"/>
  <c r="L461" i="94" s="1"/>
  <c r="K18" i="82"/>
  <c r="K18" i="53" s="1"/>
  <c r="K461" i="94" s="1"/>
  <c r="J18" i="82"/>
  <c r="J18" i="53" s="1"/>
  <c r="J461" i="94" s="1"/>
  <c r="I18" i="82"/>
  <c r="I18" i="53" s="1"/>
  <c r="I461" i="94" s="1"/>
  <c r="H18" i="82"/>
  <c r="H18" i="53" s="1"/>
  <c r="H461" i="94" s="1"/>
  <c r="V17" i="82"/>
  <c r="V17" i="53" s="1"/>
  <c r="U17" i="82"/>
  <c r="U17" i="53" s="1"/>
  <c r="T17" i="82"/>
  <c r="T17" i="53" s="1"/>
  <c r="S17" i="82"/>
  <c r="S17" i="53" s="1"/>
  <c r="R17" i="82"/>
  <c r="R17" i="53" s="1"/>
  <c r="Q17" i="82"/>
  <c r="Q17" i="53" s="1"/>
  <c r="P17" i="82"/>
  <c r="P17" i="53" s="1"/>
  <c r="P460" i="94" s="1"/>
  <c r="M17" i="82"/>
  <c r="M17" i="53" s="1"/>
  <c r="M460" i="94" s="1"/>
  <c r="V16" i="82"/>
  <c r="V16" i="53" s="1"/>
  <c r="U16" i="82"/>
  <c r="U16" i="53" s="1"/>
  <c r="T16" i="82"/>
  <c r="T16" i="53" s="1"/>
  <c r="S16" i="82"/>
  <c r="S16" i="53" s="1"/>
  <c r="R16" i="82"/>
  <c r="R16" i="53" s="1"/>
  <c r="Q16" i="82"/>
  <c r="Q16" i="53" s="1"/>
  <c r="P16" i="82"/>
  <c r="P16" i="53" s="1"/>
  <c r="P459" i="94" s="1"/>
  <c r="M16" i="82"/>
  <c r="M16" i="53" s="1"/>
  <c r="M459" i="94" s="1"/>
  <c r="V15" i="82"/>
  <c r="V15" i="53" s="1"/>
  <c r="U15" i="82"/>
  <c r="U15" i="53" s="1"/>
  <c r="T15" i="82"/>
  <c r="T15" i="53" s="1"/>
  <c r="S15" i="82"/>
  <c r="S15" i="53" s="1"/>
  <c r="R15" i="82"/>
  <c r="R15" i="53" s="1"/>
  <c r="Q15" i="82"/>
  <c r="Q15" i="53" s="1"/>
  <c r="P15" i="82"/>
  <c r="P15" i="53" s="1"/>
  <c r="P458" i="94" s="1"/>
  <c r="O15" i="82"/>
  <c r="O15" i="53" s="1"/>
  <c r="O458" i="94" s="1"/>
  <c r="N15" i="82"/>
  <c r="N15" i="53" s="1"/>
  <c r="N458" i="94" s="1"/>
  <c r="M15" i="82"/>
  <c r="M15" i="53" s="1"/>
  <c r="M458" i="94" s="1"/>
  <c r="L15" i="82"/>
  <c r="L15" i="53" s="1"/>
  <c r="L458" i="94" s="1"/>
  <c r="K15" i="82"/>
  <c r="K15" i="53" s="1"/>
  <c r="K458" i="94" s="1"/>
  <c r="J15" i="82"/>
  <c r="J15" i="53" s="1"/>
  <c r="J458" i="94" s="1"/>
  <c r="I15" i="82"/>
  <c r="I15" i="53" s="1"/>
  <c r="I458" i="94" s="1"/>
  <c r="H15" i="82"/>
  <c r="H15" i="53" s="1"/>
  <c r="H458" i="94" s="1"/>
  <c r="V14" i="82"/>
  <c r="V14" i="53" s="1"/>
  <c r="U14" i="82"/>
  <c r="U14" i="53" s="1"/>
  <c r="T14" i="82"/>
  <c r="T14" i="53" s="1"/>
  <c r="S14" i="82"/>
  <c r="S14" i="53" s="1"/>
  <c r="R14" i="82"/>
  <c r="R14" i="53" s="1"/>
  <c r="Q14" i="82"/>
  <c r="Q14" i="53" s="1"/>
  <c r="P14" i="82"/>
  <c r="P14" i="53" s="1"/>
  <c r="P457" i="94" s="1"/>
  <c r="O14" i="82"/>
  <c r="O14" i="53" s="1"/>
  <c r="N14" i="82"/>
  <c r="N14" i="53" s="1"/>
  <c r="M14" i="82"/>
  <c r="M14" i="53" s="1"/>
  <c r="M457" i="94" s="1"/>
  <c r="L14" i="82"/>
  <c r="L14" i="53" s="1"/>
  <c r="K14" i="82"/>
  <c r="K14" i="53" s="1"/>
  <c r="J14" i="82"/>
  <c r="J14" i="53" s="1"/>
  <c r="I14" i="82"/>
  <c r="I14" i="53" s="1"/>
  <c r="H14" i="82"/>
  <c r="H14" i="53" s="1"/>
  <c r="D9" i="82"/>
  <c r="D8" i="82"/>
  <c r="N36" i="81"/>
  <c r="O28" i="81"/>
  <c r="K66" i="90" s="1"/>
  <c r="N28" i="81"/>
  <c r="J66" i="90" s="1"/>
  <c r="M28" i="81"/>
  <c r="M36" i="81" s="1"/>
  <c r="K28" i="81"/>
  <c r="G66" i="90" s="1"/>
  <c r="P27" i="81"/>
  <c r="P35" i="81" s="1"/>
  <c r="N27" i="81"/>
  <c r="N35" i="81" s="1"/>
  <c r="S26" i="81"/>
  <c r="S34" i="81" s="1"/>
  <c r="I26" i="81"/>
  <c r="I34" i="81" s="1"/>
  <c r="V22" i="81"/>
  <c r="V22" i="52" s="1"/>
  <c r="U22" i="81"/>
  <c r="U22" i="52" s="1"/>
  <c r="T22" i="81"/>
  <c r="T22" i="52" s="1"/>
  <c r="S22" i="81"/>
  <c r="S22" i="52" s="1"/>
  <c r="R22" i="81"/>
  <c r="R22" i="52" s="1"/>
  <c r="Q22" i="81"/>
  <c r="Q22" i="52" s="1"/>
  <c r="P22" i="81"/>
  <c r="P22" i="52" s="1"/>
  <c r="P456" i="94" s="1"/>
  <c r="M22" i="81"/>
  <c r="M22" i="52" s="1"/>
  <c r="M456" i="94" s="1"/>
  <c r="V21" i="81"/>
  <c r="V21" i="52" s="1"/>
  <c r="U21" i="81"/>
  <c r="U21" i="52" s="1"/>
  <c r="T21" i="81"/>
  <c r="T21" i="52" s="1"/>
  <c r="S21" i="81"/>
  <c r="S21" i="52" s="1"/>
  <c r="R21" i="81"/>
  <c r="R21" i="52" s="1"/>
  <c r="Q21" i="81"/>
  <c r="Q21" i="52" s="1"/>
  <c r="P21" i="81"/>
  <c r="P21" i="52" s="1"/>
  <c r="P455" i="94" s="1"/>
  <c r="M21" i="81"/>
  <c r="M21" i="52" s="1"/>
  <c r="M455" i="94" s="1"/>
  <c r="V20" i="81"/>
  <c r="V20" i="52" s="1"/>
  <c r="U20" i="81"/>
  <c r="U20" i="52" s="1"/>
  <c r="T20" i="81"/>
  <c r="T20" i="52" s="1"/>
  <c r="S20" i="81"/>
  <c r="S20" i="52" s="1"/>
  <c r="R20" i="81"/>
  <c r="R20" i="52" s="1"/>
  <c r="Q20" i="81"/>
  <c r="Q20" i="52" s="1"/>
  <c r="P20" i="81"/>
  <c r="P20" i="52" s="1"/>
  <c r="P454" i="94" s="1"/>
  <c r="O20" i="81"/>
  <c r="O20" i="52" s="1"/>
  <c r="O454" i="94" s="1"/>
  <c r="M20" i="81"/>
  <c r="M20" i="52" s="1"/>
  <c r="M454" i="94" s="1"/>
  <c r="V19" i="81"/>
  <c r="V19" i="52" s="1"/>
  <c r="U19" i="81"/>
  <c r="U19" i="52" s="1"/>
  <c r="T19" i="81"/>
  <c r="T19" i="52" s="1"/>
  <c r="S19" i="81"/>
  <c r="S19" i="52" s="1"/>
  <c r="R19" i="81"/>
  <c r="R19" i="52" s="1"/>
  <c r="Q19" i="81"/>
  <c r="Q19" i="52" s="1"/>
  <c r="P19" i="81"/>
  <c r="P19" i="52" s="1"/>
  <c r="P453" i="94" s="1"/>
  <c r="M19" i="81"/>
  <c r="M19" i="52" s="1"/>
  <c r="M453" i="94" s="1"/>
  <c r="V18" i="81"/>
  <c r="V18" i="52" s="1"/>
  <c r="U18" i="81"/>
  <c r="U18" i="52" s="1"/>
  <c r="T18" i="81"/>
  <c r="T18" i="52" s="1"/>
  <c r="S18" i="81"/>
  <c r="S18" i="52" s="1"/>
  <c r="R18" i="81"/>
  <c r="R18" i="52" s="1"/>
  <c r="Q18" i="81"/>
  <c r="Q18" i="52" s="1"/>
  <c r="P18" i="81"/>
  <c r="P18" i="52" s="1"/>
  <c r="P452" i="94" s="1"/>
  <c r="M18" i="81"/>
  <c r="M18" i="52" s="1"/>
  <c r="M452" i="94" s="1"/>
  <c r="V17" i="81"/>
  <c r="V17" i="52" s="1"/>
  <c r="U17" i="81"/>
  <c r="U17" i="52" s="1"/>
  <c r="T17" i="81"/>
  <c r="T17" i="52" s="1"/>
  <c r="S17" i="81"/>
  <c r="S17" i="52" s="1"/>
  <c r="R17" i="81"/>
  <c r="R17" i="52" s="1"/>
  <c r="Q17" i="81"/>
  <c r="Q17" i="52" s="1"/>
  <c r="P17" i="81"/>
  <c r="P17" i="52" s="1"/>
  <c r="P451" i="94" s="1"/>
  <c r="M17" i="81"/>
  <c r="M17" i="52" s="1"/>
  <c r="M451" i="94" s="1"/>
  <c r="V16" i="81"/>
  <c r="V16" i="52" s="1"/>
  <c r="U16" i="81"/>
  <c r="U16" i="52" s="1"/>
  <c r="T16" i="81"/>
  <c r="T16" i="52" s="1"/>
  <c r="S16" i="81"/>
  <c r="S16" i="52" s="1"/>
  <c r="R16" i="81"/>
  <c r="R16" i="52" s="1"/>
  <c r="Q16" i="81"/>
  <c r="Q16" i="52" s="1"/>
  <c r="P16" i="81"/>
  <c r="P16" i="52" s="1"/>
  <c r="P450" i="94" s="1"/>
  <c r="M16" i="81"/>
  <c r="M16" i="52" s="1"/>
  <c r="M450" i="94" s="1"/>
  <c r="V15" i="81"/>
  <c r="V15" i="52" s="1"/>
  <c r="U15" i="81"/>
  <c r="U15" i="52" s="1"/>
  <c r="T15" i="81"/>
  <c r="T15" i="52" s="1"/>
  <c r="S15" i="81"/>
  <c r="S15" i="52" s="1"/>
  <c r="R15" i="81"/>
  <c r="R15" i="52" s="1"/>
  <c r="Q15" i="81"/>
  <c r="Q15" i="52" s="1"/>
  <c r="P15" i="81"/>
  <c r="P15" i="52" s="1"/>
  <c r="P449" i="94" s="1"/>
  <c r="O15" i="81"/>
  <c r="O15" i="52" s="1"/>
  <c r="O449" i="94" s="1"/>
  <c r="N15" i="81"/>
  <c r="N15" i="52" s="1"/>
  <c r="N449" i="94" s="1"/>
  <c r="M15" i="81"/>
  <c r="M15" i="52" s="1"/>
  <c r="M449" i="94" s="1"/>
  <c r="L15" i="81"/>
  <c r="L15" i="52" s="1"/>
  <c r="L449" i="94" s="1"/>
  <c r="K15" i="81"/>
  <c r="K15" i="52" s="1"/>
  <c r="K449" i="94" s="1"/>
  <c r="J15" i="81"/>
  <c r="J15" i="52" s="1"/>
  <c r="J449" i="94" s="1"/>
  <c r="I15" i="81"/>
  <c r="I15" i="52" s="1"/>
  <c r="I449" i="94" s="1"/>
  <c r="H15" i="81"/>
  <c r="H15" i="52" s="1"/>
  <c r="H449" i="94" s="1"/>
  <c r="V14" i="81"/>
  <c r="V14" i="52" s="1"/>
  <c r="U14" i="81"/>
  <c r="U14" i="52" s="1"/>
  <c r="T14" i="81"/>
  <c r="T14" i="52" s="1"/>
  <c r="S14" i="81"/>
  <c r="S14" i="52" s="1"/>
  <c r="R14" i="81"/>
  <c r="R14" i="52" s="1"/>
  <c r="Q14" i="81"/>
  <c r="Q14" i="52" s="1"/>
  <c r="P14" i="81"/>
  <c r="P14" i="52" s="1"/>
  <c r="P448" i="94" s="1"/>
  <c r="M14" i="81"/>
  <c r="M14" i="52" s="1"/>
  <c r="M448" i="94" s="1"/>
  <c r="D9" i="81"/>
  <c r="D8" i="81"/>
  <c r="V168" i="80"/>
  <c r="V168" i="51" s="1"/>
  <c r="U168" i="80"/>
  <c r="U168" i="51" s="1"/>
  <c r="T168" i="80"/>
  <c r="T168" i="51" s="1"/>
  <c r="S168" i="80"/>
  <c r="S168" i="51" s="1"/>
  <c r="R168" i="80"/>
  <c r="R168" i="51" s="1"/>
  <c r="Q168" i="80"/>
  <c r="Q168" i="51" s="1"/>
  <c r="P168" i="80"/>
  <c r="P168" i="51" s="1"/>
  <c r="P447" i="94" s="1"/>
  <c r="O168" i="80"/>
  <c r="O168" i="51" s="1"/>
  <c r="O447" i="94" s="1"/>
  <c r="N168" i="80"/>
  <c r="N168" i="51" s="1"/>
  <c r="N447" i="94" s="1"/>
  <c r="M168" i="80"/>
  <c r="M168" i="51" s="1"/>
  <c r="M447" i="94" s="1"/>
  <c r="L168" i="80"/>
  <c r="L168" i="51" s="1"/>
  <c r="L447" i="94" s="1"/>
  <c r="K168" i="80"/>
  <c r="K168" i="51" s="1"/>
  <c r="K447" i="94" s="1"/>
  <c r="J168" i="80"/>
  <c r="J168" i="51" s="1"/>
  <c r="J447" i="94" s="1"/>
  <c r="I168" i="80"/>
  <c r="I168" i="51" s="1"/>
  <c r="I447" i="94" s="1"/>
  <c r="H168" i="80"/>
  <c r="H168" i="51" s="1"/>
  <c r="H447" i="94" s="1"/>
  <c r="V167" i="80"/>
  <c r="V167" i="51" s="1"/>
  <c r="U167" i="80"/>
  <c r="U167" i="51" s="1"/>
  <c r="T167" i="80"/>
  <c r="T167" i="51" s="1"/>
  <c r="S167" i="80"/>
  <c r="S167" i="51" s="1"/>
  <c r="R167" i="80"/>
  <c r="R167" i="51" s="1"/>
  <c r="Q167" i="80"/>
  <c r="Q167" i="51" s="1"/>
  <c r="P167" i="80"/>
  <c r="P167" i="51" s="1"/>
  <c r="P446" i="94" s="1"/>
  <c r="O167" i="80"/>
  <c r="O167" i="51" s="1"/>
  <c r="O446" i="94" s="1"/>
  <c r="N167" i="80"/>
  <c r="N167" i="51" s="1"/>
  <c r="N446" i="94" s="1"/>
  <c r="M167" i="80"/>
  <c r="M167" i="51" s="1"/>
  <c r="M446" i="94" s="1"/>
  <c r="L167" i="80"/>
  <c r="L167" i="51" s="1"/>
  <c r="L446" i="94" s="1"/>
  <c r="K167" i="80"/>
  <c r="K167" i="51" s="1"/>
  <c r="K446" i="94" s="1"/>
  <c r="J167" i="80"/>
  <c r="J167" i="51" s="1"/>
  <c r="J446" i="94" s="1"/>
  <c r="I167" i="80"/>
  <c r="I167" i="51" s="1"/>
  <c r="I446" i="94" s="1"/>
  <c r="H167" i="80"/>
  <c r="H167" i="51" s="1"/>
  <c r="H446" i="94" s="1"/>
  <c r="V166" i="80"/>
  <c r="V166" i="51" s="1"/>
  <c r="U166" i="80"/>
  <c r="U166" i="51" s="1"/>
  <c r="T166" i="80"/>
  <c r="T166" i="51" s="1"/>
  <c r="S166" i="80"/>
  <c r="S166" i="51" s="1"/>
  <c r="R166" i="80"/>
  <c r="R166" i="51" s="1"/>
  <c r="Q166" i="80"/>
  <c r="Q166" i="51" s="1"/>
  <c r="P166" i="80"/>
  <c r="P166" i="51" s="1"/>
  <c r="P445" i="94" s="1"/>
  <c r="O166" i="80"/>
  <c r="O166" i="51" s="1"/>
  <c r="O445" i="94" s="1"/>
  <c r="N166" i="80"/>
  <c r="N166" i="51" s="1"/>
  <c r="N445" i="94" s="1"/>
  <c r="M166" i="80"/>
  <c r="M166" i="51" s="1"/>
  <c r="M445" i="94" s="1"/>
  <c r="L166" i="80"/>
  <c r="L166" i="51" s="1"/>
  <c r="L445" i="94" s="1"/>
  <c r="K166" i="80"/>
  <c r="K166" i="51" s="1"/>
  <c r="K445" i="94" s="1"/>
  <c r="J166" i="80"/>
  <c r="J166" i="51" s="1"/>
  <c r="J445" i="94" s="1"/>
  <c r="I166" i="80"/>
  <c r="I166" i="51" s="1"/>
  <c r="I445" i="94" s="1"/>
  <c r="H166" i="80"/>
  <c r="H166" i="51" s="1"/>
  <c r="H445" i="94" s="1"/>
  <c r="V165" i="80"/>
  <c r="V165" i="51" s="1"/>
  <c r="U165" i="80"/>
  <c r="U165" i="51" s="1"/>
  <c r="T165" i="80"/>
  <c r="T165" i="51" s="1"/>
  <c r="S165" i="80"/>
  <c r="S165" i="51" s="1"/>
  <c r="R165" i="80"/>
  <c r="R165" i="51" s="1"/>
  <c r="Q165" i="80"/>
  <c r="Q165" i="51" s="1"/>
  <c r="P165" i="80"/>
  <c r="P165" i="51" s="1"/>
  <c r="P444" i="94" s="1"/>
  <c r="O165" i="80"/>
  <c r="O165" i="51" s="1"/>
  <c r="O444" i="94" s="1"/>
  <c r="N165" i="80"/>
  <c r="N165" i="51" s="1"/>
  <c r="N444" i="94" s="1"/>
  <c r="M165" i="80"/>
  <c r="M165" i="51" s="1"/>
  <c r="M444" i="94" s="1"/>
  <c r="L165" i="80"/>
  <c r="L165" i="51" s="1"/>
  <c r="L444" i="94" s="1"/>
  <c r="K165" i="80"/>
  <c r="K165" i="51" s="1"/>
  <c r="K444" i="94" s="1"/>
  <c r="J165" i="80"/>
  <c r="J165" i="51" s="1"/>
  <c r="J444" i="94" s="1"/>
  <c r="I165" i="80"/>
  <c r="I165" i="51" s="1"/>
  <c r="I444" i="94" s="1"/>
  <c r="H165" i="80"/>
  <c r="H165" i="51" s="1"/>
  <c r="H444" i="94" s="1"/>
  <c r="V164" i="80"/>
  <c r="V164" i="51" s="1"/>
  <c r="U164" i="80"/>
  <c r="U164" i="51" s="1"/>
  <c r="T164" i="80"/>
  <c r="T164" i="51" s="1"/>
  <c r="S164" i="80"/>
  <c r="S164" i="51" s="1"/>
  <c r="R164" i="80"/>
  <c r="R164" i="51" s="1"/>
  <c r="Q164" i="80"/>
  <c r="Q164" i="51" s="1"/>
  <c r="P164" i="80"/>
  <c r="P164" i="51" s="1"/>
  <c r="P443" i="94" s="1"/>
  <c r="O164" i="80"/>
  <c r="O164" i="51" s="1"/>
  <c r="O443" i="94" s="1"/>
  <c r="N164" i="80"/>
  <c r="N164" i="51" s="1"/>
  <c r="N443" i="94" s="1"/>
  <c r="M164" i="80"/>
  <c r="M164" i="51" s="1"/>
  <c r="M443" i="94" s="1"/>
  <c r="L164" i="80"/>
  <c r="L164" i="51" s="1"/>
  <c r="L443" i="94" s="1"/>
  <c r="K164" i="80"/>
  <c r="K164" i="51" s="1"/>
  <c r="K443" i="94" s="1"/>
  <c r="J164" i="80"/>
  <c r="J164" i="51" s="1"/>
  <c r="J443" i="94" s="1"/>
  <c r="I164" i="80"/>
  <c r="I164" i="51" s="1"/>
  <c r="I443" i="94" s="1"/>
  <c r="H164" i="80"/>
  <c r="H164" i="51" s="1"/>
  <c r="H443" i="94" s="1"/>
  <c r="V163" i="80"/>
  <c r="V163" i="51" s="1"/>
  <c r="U163" i="80"/>
  <c r="U163" i="51" s="1"/>
  <c r="T163" i="80"/>
  <c r="T163" i="51" s="1"/>
  <c r="S163" i="80"/>
  <c r="S163" i="51" s="1"/>
  <c r="R163" i="80"/>
  <c r="R163" i="51" s="1"/>
  <c r="Q163" i="80"/>
  <c r="Q163" i="51" s="1"/>
  <c r="P163" i="80"/>
  <c r="P163" i="51" s="1"/>
  <c r="P442" i="94" s="1"/>
  <c r="O163" i="80"/>
  <c r="O163" i="51" s="1"/>
  <c r="O442" i="94" s="1"/>
  <c r="N163" i="80"/>
  <c r="N163" i="51" s="1"/>
  <c r="N442" i="94" s="1"/>
  <c r="M163" i="80"/>
  <c r="M163" i="51" s="1"/>
  <c r="M442" i="94" s="1"/>
  <c r="L163" i="80"/>
  <c r="L163" i="51" s="1"/>
  <c r="L442" i="94" s="1"/>
  <c r="K163" i="80"/>
  <c r="K163" i="51" s="1"/>
  <c r="K442" i="94" s="1"/>
  <c r="J163" i="80"/>
  <c r="J163" i="51" s="1"/>
  <c r="J442" i="94" s="1"/>
  <c r="I163" i="80"/>
  <c r="I163" i="51" s="1"/>
  <c r="I442" i="94" s="1"/>
  <c r="H163" i="80"/>
  <c r="H163" i="51" s="1"/>
  <c r="H442" i="94" s="1"/>
  <c r="V162" i="80"/>
  <c r="V162" i="51" s="1"/>
  <c r="U162" i="80"/>
  <c r="U162" i="51" s="1"/>
  <c r="T162" i="80"/>
  <c r="T162" i="51" s="1"/>
  <c r="S162" i="80"/>
  <c r="S162" i="51" s="1"/>
  <c r="R162" i="80"/>
  <c r="R162" i="51" s="1"/>
  <c r="Q162" i="80"/>
  <c r="Q162" i="51" s="1"/>
  <c r="P162" i="80"/>
  <c r="P162" i="51" s="1"/>
  <c r="P441" i="94" s="1"/>
  <c r="O162" i="80"/>
  <c r="O162" i="51" s="1"/>
  <c r="O441" i="94" s="1"/>
  <c r="N162" i="80"/>
  <c r="N162" i="51" s="1"/>
  <c r="N441" i="94" s="1"/>
  <c r="M162" i="80"/>
  <c r="M162" i="51" s="1"/>
  <c r="M441" i="94" s="1"/>
  <c r="L162" i="80"/>
  <c r="L162" i="51" s="1"/>
  <c r="L441" i="94" s="1"/>
  <c r="K162" i="80"/>
  <c r="K162" i="51" s="1"/>
  <c r="K441" i="94" s="1"/>
  <c r="J162" i="80"/>
  <c r="J162" i="51" s="1"/>
  <c r="J441" i="94" s="1"/>
  <c r="I162" i="80"/>
  <c r="I162" i="51" s="1"/>
  <c r="I441" i="94" s="1"/>
  <c r="H162" i="80"/>
  <c r="H162" i="51" s="1"/>
  <c r="H441" i="94" s="1"/>
  <c r="V161" i="80"/>
  <c r="V161" i="51" s="1"/>
  <c r="U161" i="80"/>
  <c r="U161" i="51" s="1"/>
  <c r="T161" i="80"/>
  <c r="T161" i="51" s="1"/>
  <c r="S161" i="80"/>
  <c r="S161" i="51" s="1"/>
  <c r="R161" i="80"/>
  <c r="R161" i="51" s="1"/>
  <c r="Q161" i="80"/>
  <c r="Q161" i="51" s="1"/>
  <c r="P161" i="80"/>
  <c r="P161" i="51" s="1"/>
  <c r="P440" i="94" s="1"/>
  <c r="O161" i="80"/>
  <c r="O161" i="51" s="1"/>
  <c r="O440" i="94" s="1"/>
  <c r="N161" i="80"/>
  <c r="N161" i="51" s="1"/>
  <c r="N440" i="94" s="1"/>
  <c r="M161" i="80"/>
  <c r="M161" i="51" s="1"/>
  <c r="M440" i="94" s="1"/>
  <c r="L161" i="80"/>
  <c r="L161" i="51" s="1"/>
  <c r="L440" i="94" s="1"/>
  <c r="K161" i="80"/>
  <c r="K161" i="51" s="1"/>
  <c r="K440" i="94" s="1"/>
  <c r="J161" i="80"/>
  <c r="J161" i="51" s="1"/>
  <c r="J440" i="94" s="1"/>
  <c r="I161" i="80"/>
  <c r="I161" i="51" s="1"/>
  <c r="I440" i="94" s="1"/>
  <c r="H161" i="80"/>
  <c r="H161" i="51" s="1"/>
  <c r="H440" i="94" s="1"/>
  <c r="V160" i="80"/>
  <c r="V160" i="51" s="1"/>
  <c r="U160" i="80"/>
  <c r="U160" i="51" s="1"/>
  <c r="T160" i="80"/>
  <c r="T160" i="51" s="1"/>
  <c r="S160" i="80"/>
  <c r="S160" i="51" s="1"/>
  <c r="R160" i="80"/>
  <c r="R160" i="51" s="1"/>
  <c r="Q160" i="80"/>
  <c r="Q160" i="51" s="1"/>
  <c r="P160" i="80"/>
  <c r="P160" i="51" s="1"/>
  <c r="P439" i="94" s="1"/>
  <c r="O160" i="80"/>
  <c r="O160" i="51" s="1"/>
  <c r="O439" i="94" s="1"/>
  <c r="N160" i="80"/>
  <c r="N160" i="51" s="1"/>
  <c r="N439" i="94" s="1"/>
  <c r="M160" i="80"/>
  <c r="M160" i="51" s="1"/>
  <c r="M439" i="94" s="1"/>
  <c r="L160" i="80"/>
  <c r="L160" i="51" s="1"/>
  <c r="L439" i="94" s="1"/>
  <c r="K160" i="80"/>
  <c r="K160" i="51" s="1"/>
  <c r="K439" i="94" s="1"/>
  <c r="V159" i="80"/>
  <c r="V159" i="51" s="1"/>
  <c r="U159" i="80"/>
  <c r="U159" i="51" s="1"/>
  <c r="T159" i="80"/>
  <c r="T159" i="51" s="1"/>
  <c r="S159" i="80"/>
  <c r="S159" i="51" s="1"/>
  <c r="R159" i="80"/>
  <c r="R159" i="51" s="1"/>
  <c r="Q159" i="80"/>
  <c r="Q159" i="51" s="1"/>
  <c r="P159" i="80"/>
  <c r="P159" i="51" s="1"/>
  <c r="P438" i="94" s="1"/>
  <c r="O159" i="80"/>
  <c r="O159" i="51" s="1"/>
  <c r="O438" i="94" s="1"/>
  <c r="N159" i="80"/>
  <c r="N159" i="51" s="1"/>
  <c r="N438" i="94" s="1"/>
  <c r="M159" i="80"/>
  <c r="M159" i="51" s="1"/>
  <c r="M438" i="94" s="1"/>
  <c r="L159" i="80"/>
  <c r="L159" i="51" s="1"/>
  <c r="L438" i="94" s="1"/>
  <c r="K159" i="80"/>
  <c r="K159" i="51" s="1"/>
  <c r="K438" i="94" s="1"/>
  <c r="J159" i="80"/>
  <c r="J159" i="51" s="1"/>
  <c r="J438" i="94" s="1"/>
  <c r="I159" i="80"/>
  <c r="I159" i="51" s="1"/>
  <c r="I438" i="94" s="1"/>
  <c r="H159" i="80"/>
  <c r="H159" i="51" s="1"/>
  <c r="H438" i="94" s="1"/>
  <c r="V158" i="80"/>
  <c r="V158" i="51" s="1"/>
  <c r="U158" i="80"/>
  <c r="U158" i="51" s="1"/>
  <c r="T158" i="80"/>
  <c r="T158" i="51" s="1"/>
  <c r="S158" i="80"/>
  <c r="S158" i="51" s="1"/>
  <c r="R158" i="80"/>
  <c r="R158" i="51" s="1"/>
  <c r="Q158" i="80"/>
  <c r="Q158" i="51" s="1"/>
  <c r="P158" i="80"/>
  <c r="P158" i="51" s="1"/>
  <c r="P437" i="94" s="1"/>
  <c r="O158" i="80"/>
  <c r="O158" i="51" s="1"/>
  <c r="O437" i="94" s="1"/>
  <c r="N158" i="80"/>
  <c r="N158" i="51" s="1"/>
  <c r="N437" i="94" s="1"/>
  <c r="M158" i="80"/>
  <c r="M158" i="51" s="1"/>
  <c r="M437" i="94" s="1"/>
  <c r="L158" i="80"/>
  <c r="L158" i="51" s="1"/>
  <c r="L437" i="94" s="1"/>
  <c r="K158" i="80"/>
  <c r="K158" i="51" s="1"/>
  <c r="K437" i="94" s="1"/>
  <c r="J158" i="80"/>
  <c r="J158" i="51" s="1"/>
  <c r="J437" i="94" s="1"/>
  <c r="I158" i="80"/>
  <c r="I158" i="51" s="1"/>
  <c r="I437" i="94" s="1"/>
  <c r="H158" i="80"/>
  <c r="H158" i="51" s="1"/>
  <c r="H437" i="94" s="1"/>
  <c r="V157" i="80"/>
  <c r="V157" i="51" s="1"/>
  <c r="U157" i="80"/>
  <c r="U157" i="51" s="1"/>
  <c r="T157" i="80"/>
  <c r="T157" i="51" s="1"/>
  <c r="S157" i="80"/>
  <c r="S157" i="51" s="1"/>
  <c r="R157" i="80"/>
  <c r="R157" i="51" s="1"/>
  <c r="Q157" i="80"/>
  <c r="Q157" i="51" s="1"/>
  <c r="P157" i="80"/>
  <c r="P157" i="51" s="1"/>
  <c r="P436" i="94" s="1"/>
  <c r="O157" i="80"/>
  <c r="O157" i="51" s="1"/>
  <c r="O436" i="94" s="1"/>
  <c r="N157" i="80"/>
  <c r="N157" i="51" s="1"/>
  <c r="N436" i="94" s="1"/>
  <c r="M157" i="80"/>
  <c r="M157" i="51" s="1"/>
  <c r="M436" i="94" s="1"/>
  <c r="L157" i="80"/>
  <c r="L157" i="51" s="1"/>
  <c r="L436" i="94" s="1"/>
  <c r="K157" i="80"/>
  <c r="K157" i="51" s="1"/>
  <c r="K436" i="94" s="1"/>
  <c r="J157" i="80"/>
  <c r="J157" i="51" s="1"/>
  <c r="J436" i="94" s="1"/>
  <c r="I157" i="80"/>
  <c r="I157" i="51" s="1"/>
  <c r="I436" i="94" s="1"/>
  <c r="H157" i="80"/>
  <c r="H157" i="51" s="1"/>
  <c r="H436" i="94" s="1"/>
  <c r="V156" i="80"/>
  <c r="V156" i="51" s="1"/>
  <c r="U156" i="80"/>
  <c r="U156" i="51" s="1"/>
  <c r="T156" i="80"/>
  <c r="T156" i="51" s="1"/>
  <c r="S156" i="80"/>
  <c r="S156" i="51" s="1"/>
  <c r="R156" i="80"/>
  <c r="R156" i="51" s="1"/>
  <c r="Q156" i="80"/>
  <c r="Q156" i="51" s="1"/>
  <c r="P156" i="80"/>
  <c r="P156" i="51" s="1"/>
  <c r="P435" i="94" s="1"/>
  <c r="O156" i="80"/>
  <c r="O156" i="51" s="1"/>
  <c r="O435" i="94" s="1"/>
  <c r="N156" i="80"/>
  <c r="N156" i="51" s="1"/>
  <c r="N435" i="94" s="1"/>
  <c r="M156" i="80"/>
  <c r="M156" i="51" s="1"/>
  <c r="M435" i="94" s="1"/>
  <c r="L156" i="80"/>
  <c r="L156" i="51" s="1"/>
  <c r="L435" i="94" s="1"/>
  <c r="K156" i="80"/>
  <c r="K156" i="51" s="1"/>
  <c r="K435" i="94" s="1"/>
  <c r="V155" i="80"/>
  <c r="V155" i="51" s="1"/>
  <c r="U155" i="80"/>
  <c r="U155" i="51" s="1"/>
  <c r="T155" i="80"/>
  <c r="T155" i="51" s="1"/>
  <c r="S155" i="80"/>
  <c r="S155" i="51" s="1"/>
  <c r="R155" i="80"/>
  <c r="R155" i="51" s="1"/>
  <c r="Q155" i="80"/>
  <c r="Q155" i="51" s="1"/>
  <c r="P155" i="80"/>
  <c r="P155" i="51" s="1"/>
  <c r="P434" i="94" s="1"/>
  <c r="O155" i="80"/>
  <c r="O155" i="51" s="1"/>
  <c r="O434" i="94" s="1"/>
  <c r="N155" i="80"/>
  <c r="N155" i="51" s="1"/>
  <c r="N434" i="94" s="1"/>
  <c r="M155" i="80"/>
  <c r="M155" i="51" s="1"/>
  <c r="M434" i="94" s="1"/>
  <c r="L155" i="80"/>
  <c r="L155" i="51" s="1"/>
  <c r="L434" i="94" s="1"/>
  <c r="K155" i="80"/>
  <c r="K155" i="51" s="1"/>
  <c r="K434" i="94" s="1"/>
  <c r="J155" i="80"/>
  <c r="J155" i="51" s="1"/>
  <c r="J434" i="94" s="1"/>
  <c r="I155" i="80"/>
  <c r="I155" i="51" s="1"/>
  <c r="I434" i="94" s="1"/>
  <c r="H155" i="80"/>
  <c r="H155" i="51" s="1"/>
  <c r="H434" i="94" s="1"/>
  <c r="V154" i="80"/>
  <c r="V154" i="51" s="1"/>
  <c r="U154" i="80"/>
  <c r="U154" i="51" s="1"/>
  <c r="T154" i="80"/>
  <c r="T154" i="51" s="1"/>
  <c r="S154" i="80"/>
  <c r="S154" i="51" s="1"/>
  <c r="R154" i="80"/>
  <c r="R154" i="51" s="1"/>
  <c r="Q154" i="80"/>
  <c r="Q154" i="51" s="1"/>
  <c r="P154" i="80"/>
  <c r="P154" i="51" s="1"/>
  <c r="P433" i="94" s="1"/>
  <c r="O154" i="80"/>
  <c r="O154" i="51" s="1"/>
  <c r="O433" i="94" s="1"/>
  <c r="N154" i="80"/>
  <c r="N154" i="51" s="1"/>
  <c r="N433" i="94" s="1"/>
  <c r="M154" i="80"/>
  <c r="M154" i="51" s="1"/>
  <c r="M433" i="94" s="1"/>
  <c r="L154" i="80"/>
  <c r="L154" i="51" s="1"/>
  <c r="L433" i="94" s="1"/>
  <c r="K154" i="80"/>
  <c r="K154" i="51" s="1"/>
  <c r="K433" i="94" s="1"/>
  <c r="J154" i="80"/>
  <c r="J154" i="51" s="1"/>
  <c r="J433" i="94" s="1"/>
  <c r="I154" i="80"/>
  <c r="I154" i="51" s="1"/>
  <c r="I433" i="94" s="1"/>
  <c r="H154" i="80"/>
  <c r="H154" i="51" s="1"/>
  <c r="H433" i="94" s="1"/>
  <c r="V153" i="80"/>
  <c r="V153" i="51" s="1"/>
  <c r="U153" i="80"/>
  <c r="U153" i="51" s="1"/>
  <c r="T153" i="80"/>
  <c r="T153" i="51" s="1"/>
  <c r="S153" i="80"/>
  <c r="S153" i="51" s="1"/>
  <c r="R153" i="80"/>
  <c r="R153" i="51" s="1"/>
  <c r="Q153" i="80"/>
  <c r="Q153" i="51" s="1"/>
  <c r="P153" i="80"/>
  <c r="P153" i="51" s="1"/>
  <c r="P432" i="94" s="1"/>
  <c r="O153" i="80"/>
  <c r="O153" i="51" s="1"/>
  <c r="O432" i="94" s="1"/>
  <c r="N153" i="80"/>
  <c r="N153" i="51" s="1"/>
  <c r="N432" i="94" s="1"/>
  <c r="M153" i="80"/>
  <c r="M153" i="51" s="1"/>
  <c r="M432" i="94" s="1"/>
  <c r="L153" i="80"/>
  <c r="L153" i="51" s="1"/>
  <c r="L432" i="94" s="1"/>
  <c r="K153" i="80"/>
  <c r="K153" i="51" s="1"/>
  <c r="K432" i="94" s="1"/>
  <c r="J153" i="80"/>
  <c r="J153" i="51" s="1"/>
  <c r="J432" i="94" s="1"/>
  <c r="I153" i="80"/>
  <c r="I153" i="51" s="1"/>
  <c r="I432" i="94" s="1"/>
  <c r="H153" i="80"/>
  <c r="H153" i="51" s="1"/>
  <c r="H432" i="94" s="1"/>
  <c r="V152" i="80"/>
  <c r="V152" i="51" s="1"/>
  <c r="U152" i="80"/>
  <c r="U152" i="51" s="1"/>
  <c r="T152" i="80"/>
  <c r="T152" i="51" s="1"/>
  <c r="S152" i="80"/>
  <c r="S152" i="51" s="1"/>
  <c r="R152" i="80"/>
  <c r="R152" i="51" s="1"/>
  <c r="Q152" i="80"/>
  <c r="Q152" i="51" s="1"/>
  <c r="P152" i="80"/>
  <c r="P152" i="51" s="1"/>
  <c r="P431" i="94" s="1"/>
  <c r="O152" i="80"/>
  <c r="O152" i="51" s="1"/>
  <c r="O431" i="94" s="1"/>
  <c r="N152" i="80"/>
  <c r="N152" i="51" s="1"/>
  <c r="N431" i="94" s="1"/>
  <c r="M152" i="80"/>
  <c r="M152" i="51" s="1"/>
  <c r="M431" i="94" s="1"/>
  <c r="L152" i="80"/>
  <c r="L152" i="51" s="1"/>
  <c r="L431" i="94" s="1"/>
  <c r="K152" i="80"/>
  <c r="K152" i="51" s="1"/>
  <c r="K431" i="94" s="1"/>
  <c r="J152" i="80"/>
  <c r="J152" i="51" s="1"/>
  <c r="J431" i="94" s="1"/>
  <c r="I152" i="80"/>
  <c r="I152" i="51" s="1"/>
  <c r="I431" i="94" s="1"/>
  <c r="H152" i="80"/>
  <c r="H152" i="51" s="1"/>
  <c r="H431" i="94" s="1"/>
  <c r="V151" i="80"/>
  <c r="V151" i="51" s="1"/>
  <c r="U151" i="80"/>
  <c r="U151" i="51" s="1"/>
  <c r="T151" i="80"/>
  <c r="T151" i="51" s="1"/>
  <c r="S151" i="80"/>
  <c r="S151" i="51" s="1"/>
  <c r="R151" i="80"/>
  <c r="R151" i="51" s="1"/>
  <c r="Q151" i="80"/>
  <c r="Q151" i="51" s="1"/>
  <c r="P151" i="80"/>
  <c r="P151" i="51" s="1"/>
  <c r="P430" i="94" s="1"/>
  <c r="O151" i="80"/>
  <c r="O151" i="51" s="1"/>
  <c r="O430" i="94" s="1"/>
  <c r="N151" i="80"/>
  <c r="N151" i="51" s="1"/>
  <c r="N430" i="94" s="1"/>
  <c r="M151" i="80"/>
  <c r="M151" i="51" s="1"/>
  <c r="M430" i="94" s="1"/>
  <c r="L151" i="80"/>
  <c r="L151" i="51" s="1"/>
  <c r="L430" i="94" s="1"/>
  <c r="K151" i="80"/>
  <c r="K151" i="51" s="1"/>
  <c r="K430" i="94" s="1"/>
  <c r="J151" i="80"/>
  <c r="J151" i="51" s="1"/>
  <c r="J430" i="94" s="1"/>
  <c r="I151" i="80"/>
  <c r="I151" i="51" s="1"/>
  <c r="I430" i="94" s="1"/>
  <c r="H151" i="80"/>
  <c r="H151" i="51" s="1"/>
  <c r="H430" i="94" s="1"/>
  <c r="V150" i="80"/>
  <c r="V150" i="51" s="1"/>
  <c r="U150" i="80"/>
  <c r="U150" i="51" s="1"/>
  <c r="T150" i="80"/>
  <c r="T150" i="51" s="1"/>
  <c r="S150" i="80"/>
  <c r="S150" i="51" s="1"/>
  <c r="R150" i="80"/>
  <c r="R150" i="51" s="1"/>
  <c r="Q150" i="80"/>
  <c r="Q150" i="51" s="1"/>
  <c r="P150" i="80"/>
  <c r="P150" i="51" s="1"/>
  <c r="P429" i="94" s="1"/>
  <c r="O150" i="80"/>
  <c r="O150" i="51" s="1"/>
  <c r="O429" i="94" s="1"/>
  <c r="N150" i="80"/>
  <c r="N150" i="51" s="1"/>
  <c r="N429" i="94" s="1"/>
  <c r="M150" i="80"/>
  <c r="M150" i="51" s="1"/>
  <c r="M429" i="94" s="1"/>
  <c r="L150" i="80"/>
  <c r="L150" i="51" s="1"/>
  <c r="L429" i="94" s="1"/>
  <c r="K150" i="80"/>
  <c r="K150" i="51" s="1"/>
  <c r="K429" i="94" s="1"/>
  <c r="J150" i="80"/>
  <c r="J150" i="51" s="1"/>
  <c r="J429" i="94" s="1"/>
  <c r="I150" i="80"/>
  <c r="I150" i="51" s="1"/>
  <c r="I429" i="94" s="1"/>
  <c r="H150" i="80"/>
  <c r="H150" i="51" s="1"/>
  <c r="H429" i="94" s="1"/>
  <c r="V149" i="80"/>
  <c r="V149" i="51" s="1"/>
  <c r="U149" i="80"/>
  <c r="U149" i="51" s="1"/>
  <c r="T149" i="80"/>
  <c r="T149" i="51" s="1"/>
  <c r="S149" i="80"/>
  <c r="S149" i="51" s="1"/>
  <c r="R149" i="80"/>
  <c r="R149" i="51" s="1"/>
  <c r="Q149" i="80"/>
  <c r="Q149" i="51" s="1"/>
  <c r="P149" i="80"/>
  <c r="P149" i="51" s="1"/>
  <c r="P428" i="94" s="1"/>
  <c r="O149" i="80"/>
  <c r="O149" i="51" s="1"/>
  <c r="O428" i="94" s="1"/>
  <c r="N149" i="80"/>
  <c r="N149" i="51" s="1"/>
  <c r="N428" i="94" s="1"/>
  <c r="M149" i="80"/>
  <c r="M149" i="51" s="1"/>
  <c r="M428" i="94" s="1"/>
  <c r="L149" i="80"/>
  <c r="L149" i="51" s="1"/>
  <c r="L428" i="94" s="1"/>
  <c r="K149" i="80"/>
  <c r="K149" i="51" s="1"/>
  <c r="K428" i="94" s="1"/>
  <c r="J149" i="80"/>
  <c r="J149" i="51" s="1"/>
  <c r="J428" i="94" s="1"/>
  <c r="I149" i="80"/>
  <c r="I149" i="51" s="1"/>
  <c r="I428" i="94" s="1"/>
  <c r="H149" i="80"/>
  <c r="H149" i="51" s="1"/>
  <c r="H428" i="94" s="1"/>
  <c r="V148" i="80"/>
  <c r="V148" i="51" s="1"/>
  <c r="U148" i="80"/>
  <c r="U148" i="51" s="1"/>
  <c r="T148" i="80"/>
  <c r="T148" i="51" s="1"/>
  <c r="S148" i="80"/>
  <c r="S148" i="51" s="1"/>
  <c r="R148" i="80"/>
  <c r="R148" i="51" s="1"/>
  <c r="Q148" i="80"/>
  <c r="Q148" i="51" s="1"/>
  <c r="P148" i="80"/>
  <c r="P148" i="51" s="1"/>
  <c r="P427" i="94" s="1"/>
  <c r="O148" i="80"/>
  <c r="O148" i="51" s="1"/>
  <c r="O427" i="94" s="1"/>
  <c r="N148" i="80"/>
  <c r="N148" i="51" s="1"/>
  <c r="N427" i="94" s="1"/>
  <c r="M148" i="80"/>
  <c r="M148" i="51" s="1"/>
  <c r="M427" i="94" s="1"/>
  <c r="L148" i="80"/>
  <c r="L148" i="51" s="1"/>
  <c r="L427" i="94" s="1"/>
  <c r="K148" i="80"/>
  <c r="K148" i="51" s="1"/>
  <c r="K427" i="94" s="1"/>
  <c r="J148" i="80"/>
  <c r="J148" i="51" s="1"/>
  <c r="J427" i="94" s="1"/>
  <c r="I148" i="80"/>
  <c r="I148" i="51" s="1"/>
  <c r="I427" i="94" s="1"/>
  <c r="H148" i="80"/>
  <c r="H148" i="51" s="1"/>
  <c r="H427" i="94" s="1"/>
  <c r="V147" i="80"/>
  <c r="V147" i="51" s="1"/>
  <c r="U147" i="80"/>
  <c r="U147" i="51" s="1"/>
  <c r="T147" i="80"/>
  <c r="T147" i="51" s="1"/>
  <c r="S147" i="80"/>
  <c r="S147" i="51" s="1"/>
  <c r="R147" i="80"/>
  <c r="R147" i="51" s="1"/>
  <c r="Q147" i="80"/>
  <c r="Q147" i="51" s="1"/>
  <c r="P147" i="80"/>
  <c r="P147" i="51" s="1"/>
  <c r="P426" i="94" s="1"/>
  <c r="O147" i="80"/>
  <c r="O147" i="51" s="1"/>
  <c r="O426" i="94" s="1"/>
  <c r="N147" i="80"/>
  <c r="N147" i="51" s="1"/>
  <c r="N426" i="94" s="1"/>
  <c r="M147" i="80"/>
  <c r="M147" i="51" s="1"/>
  <c r="M426" i="94" s="1"/>
  <c r="L147" i="80"/>
  <c r="L147" i="51" s="1"/>
  <c r="L426" i="94" s="1"/>
  <c r="K147" i="80"/>
  <c r="K147" i="51" s="1"/>
  <c r="K426" i="94" s="1"/>
  <c r="J147" i="80"/>
  <c r="J147" i="51" s="1"/>
  <c r="J426" i="94" s="1"/>
  <c r="I147" i="80"/>
  <c r="I147" i="51" s="1"/>
  <c r="I426" i="94" s="1"/>
  <c r="H147" i="80"/>
  <c r="H147" i="51" s="1"/>
  <c r="H426" i="94" s="1"/>
  <c r="V146" i="80"/>
  <c r="V146" i="51" s="1"/>
  <c r="U146" i="80"/>
  <c r="U146" i="51" s="1"/>
  <c r="T146" i="80"/>
  <c r="T146" i="51" s="1"/>
  <c r="S146" i="80"/>
  <c r="S146" i="51" s="1"/>
  <c r="R146" i="80"/>
  <c r="R146" i="51" s="1"/>
  <c r="Q146" i="80"/>
  <c r="Q146" i="51" s="1"/>
  <c r="P146" i="80"/>
  <c r="P146" i="51" s="1"/>
  <c r="P425" i="94" s="1"/>
  <c r="O146" i="80"/>
  <c r="O146" i="51" s="1"/>
  <c r="O425" i="94" s="1"/>
  <c r="N146" i="80"/>
  <c r="N146" i="51" s="1"/>
  <c r="N425" i="94" s="1"/>
  <c r="M146" i="80"/>
  <c r="M146" i="51" s="1"/>
  <c r="M425" i="94" s="1"/>
  <c r="L146" i="80"/>
  <c r="L146" i="51" s="1"/>
  <c r="L425" i="94" s="1"/>
  <c r="K146" i="80"/>
  <c r="K146" i="51" s="1"/>
  <c r="K425" i="94" s="1"/>
  <c r="J146" i="80"/>
  <c r="J146" i="51" s="1"/>
  <c r="J425" i="94" s="1"/>
  <c r="I146" i="80"/>
  <c r="I146" i="51" s="1"/>
  <c r="I425" i="94" s="1"/>
  <c r="H146" i="80"/>
  <c r="H146" i="51" s="1"/>
  <c r="H425" i="94" s="1"/>
  <c r="V145" i="80"/>
  <c r="V145" i="51" s="1"/>
  <c r="U145" i="80"/>
  <c r="U145" i="51" s="1"/>
  <c r="T145" i="80"/>
  <c r="T145" i="51" s="1"/>
  <c r="S145" i="80"/>
  <c r="S145" i="51" s="1"/>
  <c r="R145" i="80"/>
  <c r="R145" i="51" s="1"/>
  <c r="Q145" i="80"/>
  <c r="Q145" i="51" s="1"/>
  <c r="P145" i="80"/>
  <c r="P145" i="51" s="1"/>
  <c r="P424" i="94" s="1"/>
  <c r="O145" i="80"/>
  <c r="O145" i="51" s="1"/>
  <c r="O424" i="94" s="1"/>
  <c r="N145" i="80"/>
  <c r="N145" i="51" s="1"/>
  <c r="N424" i="94" s="1"/>
  <c r="M145" i="80"/>
  <c r="M145" i="51" s="1"/>
  <c r="M424" i="94" s="1"/>
  <c r="L145" i="80"/>
  <c r="L145" i="51" s="1"/>
  <c r="L424" i="94" s="1"/>
  <c r="K145" i="80"/>
  <c r="K145" i="51" s="1"/>
  <c r="K424" i="94" s="1"/>
  <c r="J145" i="80"/>
  <c r="J145" i="51" s="1"/>
  <c r="J424" i="94" s="1"/>
  <c r="I145" i="80"/>
  <c r="I145" i="51" s="1"/>
  <c r="I424" i="94" s="1"/>
  <c r="H145" i="80"/>
  <c r="H145" i="51" s="1"/>
  <c r="H424" i="94" s="1"/>
  <c r="V144" i="80"/>
  <c r="V144" i="51" s="1"/>
  <c r="U144" i="80"/>
  <c r="U144" i="51" s="1"/>
  <c r="T144" i="80"/>
  <c r="T144" i="51" s="1"/>
  <c r="S144" i="80"/>
  <c r="S144" i="51" s="1"/>
  <c r="R144" i="80"/>
  <c r="R144" i="51" s="1"/>
  <c r="Q144" i="80"/>
  <c r="Q144" i="51" s="1"/>
  <c r="P144" i="80"/>
  <c r="P144" i="51" s="1"/>
  <c r="P423" i="94" s="1"/>
  <c r="O144" i="80"/>
  <c r="O144" i="51" s="1"/>
  <c r="O423" i="94" s="1"/>
  <c r="N144" i="80"/>
  <c r="N144" i="51" s="1"/>
  <c r="N423" i="94" s="1"/>
  <c r="M144" i="80"/>
  <c r="M144" i="51" s="1"/>
  <c r="M423" i="94" s="1"/>
  <c r="L144" i="80"/>
  <c r="L144" i="51" s="1"/>
  <c r="L423" i="94" s="1"/>
  <c r="K144" i="80"/>
  <c r="K144" i="51" s="1"/>
  <c r="K423" i="94" s="1"/>
  <c r="J144" i="80"/>
  <c r="J144" i="51" s="1"/>
  <c r="J423" i="94" s="1"/>
  <c r="I144" i="80"/>
  <c r="I144" i="51" s="1"/>
  <c r="I423" i="94" s="1"/>
  <c r="H144" i="80"/>
  <c r="H144" i="51" s="1"/>
  <c r="H423" i="94" s="1"/>
  <c r="V143" i="80"/>
  <c r="V143" i="51" s="1"/>
  <c r="U143" i="80"/>
  <c r="U143" i="51" s="1"/>
  <c r="T143" i="80"/>
  <c r="T143" i="51" s="1"/>
  <c r="S143" i="80"/>
  <c r="S143" i="51" s="1"/>
  <c r="R143" i="80"/>
  <c r="R143" i="51" s="1"/>
  <c r="Q143" i="80"/>
  <c r="Q143" i="51" s="1"/>
  <c r="P143" i="80"/>
  <c r="P143" i="51" s="1"/>
  <c r="P422" i="94" s="1"/>
  <c r="O143" i="80"/>
  <c r="O143" i="51" s="1"/>
  <c r="O422" i="94" s="1"/>
  <c r="N143" i="80"/>
  <c r="N143" i="51" s="1"/>
  <c r="N422" i="94" s="1"/>
  <c r="M143" i="80"/>
  <c r="M143" i="51" s="1"/>
  <c r="M422" i="94" s="1"/>
  <c r="L143" i="80"/>
  <c r="L143" i="51" s="1"/>
  <c r="L422" i="94" s="1"/>
  <c r="K143" i="80"/>
  <c r="K143" i="51" s="1"/>
  <c r="K422" i="94" s="1"/>
  <c r="J143" i="80"/>
  <c r="J143" i="51" s="1"/>
  <c r="J422" i="94" s="1"/>
  <c r="I143" i="80"/>
  <c r="I143" i="51" s="1"/>
  <c r="I422" i="94" s="1"/>
  <c r="H143" i="80"/>
  <c r="H143" i="51" s="1"/>
  <c r="H422" i="94" s="1"/>
  <c r="V142" i="80"/>
  <c r="V142" i="51" s="1"/>
  <c r="U142" i="80"/>
  <c r="U142" i="51" s="1"/>
  <c r="T142" i="80"/>
  <c r="T142" i="51" s="1"/>
  <c r="S142" i="80"/>
  <c r="S142" i="51" s="1"/>
  <c r="R142" i="80"/>
  <c r="R142" i="51" s="1"/>
  <c r="Q142" i="80"/>
  <c r="Q142" i="51" s="1"/>
  <c r="P142" i="80"/>
  <c r="P142" i="51" s="1"/>
  <c r="P421" i="94" s="1"/>
  <c r="O142" i="80"/>
  <c r="O142" i="51" s="1"/>
  <c r="O421" i="94" s="1"/>
  <c r="N142" i="80"/>
  <c r="N142" i="51" s="1"/>
  <c r="N421" i="94" s="1"/>
  <c r="M142" i="80"/>
  <c r="M142" i="51" s="1"/>
  <c r="M421" i="94" s="1"/>
  <c r="L142" i="80"/>
  <c r="L142" i="51" s="1"/>
  <c r="L421" i="94" s="1"/>
  <c r="K142" i="80"/>
  <c r="K142" i="51" s="1"/>
  <c r="K421" i="94" s="1"/>
  <c r="J142" i="80"/>
  <c r="J142" i="51" s="1"/>
  <c r="J421" i="94" s="1"/>
  <c r="I142" i="80"/>
  <c r="I142" i="51" s="1"/>
  <c r="I421" i="94" s="1"/>
  <c r="H142" i="80"/>
  <c r="H142" i="51" s="1"/>
  <c r="H421" i="94" s="1"/>
  <c r="V141" i="80"/>
  <c r="V141" i="51" s="1"/>
  <c r="U141" i="80"/>
  <c r="U141" i="51" s="1"/>
  <c r="T141" i="80"/>
  <c r="T141" i="51" s="1"/>
  <c r="S141" i="80"/>
  <c r="S141" i="51" s="1"/>
  <c r="R141" i="80"/>
  <c r="R141" i="51" s="1"/>
  <c r="Q141" i="80"/>
  <c r="Q141" i="51" s="1"/>
  <c r="P141" i="80"/>
  <c r="P141" i="51" s="1"/>
  <c r="P420" i="94" s="1"/>
  <c r="O141" i="80"/>
  <c r="O141" i="51" s="1"/>
  <c r="O420" i="94" s="1"/>
  <c r="N141" i="80"/>
  <c r="N141" i="51" s="1"/>
  <c r="N420" i="94" s="1"/>
  <c r="M141" i="80"/>
  <c r="M141" i="51" s="1"/>
  <c r="M420" i="94" s="1"/>
  <c r="L141" i="80"/>
  <c r="L141" i="51" s="1"/>
  <c r="L420" i="94" s="1"/>
  <c r="K141" i="80"/>
  <c r="K141" i="51" s="1"/>
  <c r="K420" i="94" s="1"/>
  <c r="J141" i="80"/>
  <c r="J141" i="51" s="1"/>
  <c r="J420" i="94" s="1"/>
  <c r="I141" i="80"/>
  <c r="I141" i="51" s="1"/>
  <c r="I420" i="94" s="1"/>
  <c r="H141" i="80"/>
  <c r="H141" i="51" s="1"/>
  <c r="H420" i="94" s="1"/>
  <c r="V140" i="80"/>
  <c r="V140" i="51" s="1"/>
  <c r="U140" i="80"/>
  <c r="U140" i="51" s="1"/>
  <c r="T140" i="80"/>
  <c r="T140" i="51" s="1"/>
  <c r="S140" i="80"/>
  <c r="S140" i="51" s="1"/>
  <c r="R140" i="80"/>
  <c r="R140" i="51" s="1"/>
  <c r="Q140" i="80"/>
  <c r="Q140" i="51" s="1"/>
  <c r="P140" i="80"/>
  <c r="P140" i="51" s="1"/>
  <c r="P419" i="94" s="1"/>
  <c r="O140" i="80"/>
  <c r="O140" i="51" s="1"/>
  <c r="O419" i="94" s="1"/>
  <c r="N140" i="80"/>
  <c r="N140" i="51" s="1"/>
  <c r="N419" i="94" s="1"/>
  <c r="M140" i="80"/>
  <c r="M140" i="51" s="1"/>
  <c r="M419" i="94" s="1"/>
  <c r="L140" i="80"/>
  <c r="L140" i="51" s="1"/>
  <c r="L419" i="94" s="1"/>
  <c r="K140" i="80"/>
  <c r="K140" i="51" s="1"/>
  <c r="K419" i="94" s="1"/>
  <c r="J140" i="80"/>
  <c r="J140" i="51" s="1"/>
  <c r="J419" i="94" s="1"/>
  <c r="I140" i="80"/>
  <c r="I140" i="51" s="1"/>
  <c r="I419" i="94" s="1"/>
  <c r="H140" i="80"/>
  <c r="H140" i="51" s="1"/>
  <c r="H419" i="94" s="1"/>
  <c r="V139" i="80"/>
  <c r="V139" i="51" s="1"/>
  <c r="U139" i="80"/>
  <c r="U139" i="51" s="1"/>
  <c r="T139" i="80"/>
  <c r="T139" i="51" s="1"/>
  <c r="S139" i="80"/>
  <c r="S139" i="51" s="1"/>
  <c r="R139" i="80"/>
  <c r="R139" i="51" s="1"/>
  <c r="Q139" i="80"/>
  <c r="Q139" i="51" s="1"/>
  <c r="P139" i="80"/>
  <c r="P139" i="51" s="1"/>
  <c r="P418" i="94" s="1"/>
  <c r="O139" i="80"/>
  <c r="O139" i="51" s="1"/>
  <c r="O418" i="94" s="1"/>
  <c r="N139" i="80"/>
  <c r="N139" i="51" s="1"/>
  <c r="N418" i="94" s="1"/>
  <c r="M139" i="80"/>
  <c r="M139" i="51" s="1"/>
  <c r="M418" i="94" s="1"/>
  <c r="L139" i="80"/>
  <c r="L139" i="51" s="1"/>
  <c r="L418" i="94" s="1"/>
  <c r="K139" i="80"/>
  <c r="K139" i="51" s="1"/>
  <c r="K418" i="94" s="1"/>
  <c r="J139" i="80"/>
  <c r="J139" i="51" s="1"/>
  <c r="J418" i="94" s="1"/>
  <c r="I139" i="80"/>
  <c r="I139" i="51" s="1"/>
  <c r="I418" i="94" s="1"/>
  <c r="H139" i="80"/>
  <c r="H139" i="51" s="1"/>
  <c r="H418" i="94" s="1"/>
  <c r="V138" i="80"/>
  <c r="V138" i="51" s="1"/>
  <c r="U138" i="80"/>
  <c r="U138" i="51" s="1"/>
  <c r="T138" i="80"/>
  <c r="T138" i="51" s="1"/>
  <c r="S138" i="80"/>
  <c r="S138" i="51" s="1"/>
  <c r="R138" i="80"/>
  <c r="R138" i="51" s="1"/>
  <c r="Q138" i="80"/>
  <c r="Q138" i="51" s="1"/>
  <c r="P138" i="80"/>
  <c r="P138" i="51" s="1"/>
  <c r="P417" i="94" s="1"/>
  <c r="O138" i="80"/>
  <c r="O138" i="51" s="1"/>
  <c r="O417" i="94" s="1"/>
  <c r="N138" i="80"/>
  <c r="N138" i="51" s="1"/>
  <c r="N417" i="94" s="1"/>
  <c r="M138" i="80"/>
  <c r="M138" i="51" s="1"/>
  <c r="M417" i="94" s="1"/>
  <c r="L138" i="80"/>
  <c r="L138" i="51" s="1"/>
  <c r="L417" i="94" s="1"/>
  <c r="K138" i="80"/>
  <c r="K138" i="51" s="1"/>
  <c r="K417" i="94" s="1"/>
  <c r="J138" i="80"/>
  <c r="J138" i="51" s="1"/>
  <c r="J417" i="94" s="1"/>
  <c r="I138" i="80"/>
  <c r="I138" i="51" s="1"/>
  <c r="I417" i="94" s="1"/>
  <c r="H138" i="80"/>
  <c r="H138" i="51" s="1"/>
  <c r="H417" i="94" s="1"/>
  <c r="V137" i="80"/>
  <c r="V137" i="51" s="1"/>
  <c r="U137" i="80"/>
  <c r="U137" i="51" s="1"/>
  <c r="T137" i="80"/>
  <c r="T137" i="51" s="1"/>
  <c r="S137" i="80"/>
  <c r="S137" i="51" s="1"/>
  <c r="R137" i="80"/>
  <c r="R137" i="51" s="1"/>
  <c r="Q137" i="80"/>
  <c r="Q137" i="51" s="1"/>
  <c r="P137" i="80"/>
  <c r="P137" i="51" s="1"/>
  <c r="P416" i="94" s="1"/>
  <c r="O137" i="80"/>
  <c r="O137" i="51" s="1"/>
  <c r="O416" i="94" s="1"/>
  <c r="N137" i="80"/>
  <c r="N137" i="51" s="1"/>
  <c r="N416" i="94" s="1"/>
  <c r="M137" i="80"/>
  <c r="M137" i="51" s="1"/>
  <c r="M416" i="94" s="1"/>
  <c r="L137" i="80"/>
  <c r="L137" i="51" s="1"/>
  <c r="L416" i="94" s="1"/>
  <c r="K137" i="80"/>
  <c r="K137" i="51" s="1"/>
  <c r="K416" i="94" s="1"/>
  <c r="J137" i="80"/>
  <c r="J137" i="51" s="1"/>
  <c r="J416" i="94" s="1"/>
  <c r="I137" i="80"/>
  <c r="I137" i="51" s="1"/>
  <c r="I416" i="94" s="1"/>
  <c r="H137" i="80"/>
  <c r="H137" i="51" s="1"/>
  <c r="H416" i="94" s="1"/>
  <c r="V136" i="80"/>
  <c r="V136" i="51" s="1"/>
  <c r="U136" i="80"/>
  <c r="U136" i="51" s="1"/>
  <c r="T136" i="80"/>
  <c r="T136" i="51" s="1"/>
  <c r="S136" i="80"/>
  <c r="S136" i="51" s="1"/>
  <c r="R136" i="80"/>
  <c r="R136" i="51" s="1"/>
  <c r="Q136" i="80"/>
  <c r="Q136" i="51" s="1"/>
  <c r="P136" i="80"/>
  <c r="P136" i="51" s="1"/>
  <c r="P415" i="94" s="1"/>
  <c r="O136" i="80"/>
  <c r="O136" i="51" s="1"/>
  <c r="O415" i="94" s="1"/>
  <c r="N136" i="80"/>
  <c r="N136" i="51" s="1"/>
  <c r="N415" i="94" s="1"/>
  <c r="M136" i="80"/>
  <c r="M136" i="51" s="1"/>
  <c r="M415" i="94" s="1"/>
  <c r="L136" i="80"/>
  <c r="L136" i="51" s="1"/>
  <c r="L415" i="94" s="1"/>
  <c r="K136" i="80"/>
  <c r="K136" i="51" s="1"/>
  <c r="K415" i="94" s="1"/>
  <c r="J136" i="80"/>
  <c r="J136" i="51" s="1"/>
  <c r="J415" i="94" s="1"/>
  <c r="I136" i="80"/>
  <c r="I136" i="51" s="1"/>
  <c r="I415" i="94" s="1"/>
  <c r="H136" i="80"/>
  <c r="H136" i="51" s="1"/>
  <c r="H415" i="94" s="1"/>
  <c r="V135" i="80"/>
  <c r="V135" i="51" s="1"/>
  <c r="U135" i="80"/>
  <c r="U135" i="51" s="1"/>
  <c r="T135" i="80"/>
  <c r="T135" i="51" s="1"/>
  <c r="S135" i="80"/>
  <c r="S135" i="51" s="1"/>
  <c r="R135" i="80"/>
  <c r="R135" i="51" s="1"/>
  <c r="Q135" i="80"/>
  <c r="Q135" i="51" s="1"/>
  <c r="P135" i="80"/>
  <c r="P135" i="51" s="1"/>
  <c r="P414" i="94" s="1"/>
  <c r="O135" i="80"/>
  <c r="O135" i="51" s="1"/>
  <c r="O414" i="94" s="1"/>
  <c r="N135" i="80"/>
  <c r="N135" i="51" s="1"/>
  <c r="N414" i="94" s="1"/>
  <c r="M135" i="80"/>
  <c r="M135" i="51" s="1"/>
  <c r="M414" i="94" s="1"/>
  <c r="L135" i="80"/>
  <c r="L135" i="51" s="1"/>
  <c r="L414" i="94" s="1"/>
  <c r="K135" i="80"/>
  <c r="K135" i="51" s="1"/>
  <c r="K414" i="94" s="1"/>
  <c r="J135" i="80"/>
  <c r="J135" i="51" s="1"/>
  <c r="J414" i="94" s="1"/>
  <c r="I135" i="80"/>
  <c r="I135" i="51" s="1"/>
  <c r="I414" i="94" s="1"/>
  <c r="H135" i="80"/>
  <c r="H135" i="51" s="1"/>
  <c r="H414" i="94" s="1"/>
  <c r="V134" i="80"/>
  <c r="V134" i="51" s="1"/>
  <c r="U134" i="80"/>
  <c r="U134" i="51" s="1"/>
  <c r="T134" i="80"/>
  <c r="T134" i="51" s="1"/>
  <c r="S134" i="80"/>
  <c r="S134" i="51" s="1"/>
  <c r="R134" i="80"/>
  <c r="R134" i="51" s="1"/>
  <c r="Q134" i="80"/>
  <c r="Q134" i="51" s="1"/>
  <c r="P134" i="80"/>
  <c r="P134" i="51" s="1"/>
  <c r="P413" i="94" s="1"/>
  <c r="O134" i="80"/>
  <c r="O134" i="51" s="1"/>
  <c r="O413" i="94" s="1"/>
  <c r="N134" i="80"/>
  <c r="N134" i="51" s="1"/>
  <c r="N413" i="94" s="1"/>
  <c r="M134" i="80"/>
  <c r="M134" i="51" s="1"/>
  <c r="M413" i="94" s="1"/>
  <c r="L134" i="80"/>
  <c r="L134" i="51" s="1"/>
  <c r="L413" i="94" s="1"/>
  <c r="K134" i="80"/>
  <c r="K134" i="51" s="1"/>
  <c r="K413" i="94" s="1"/>
  <c r="J134" i="80"/>
  <c r="J134" i="51" s="1"/>
  <c r="J413" i="94" s="1"/>
  <c r="I134" i="80"/>
  <c r="I134" i="51" s="1"/>
  <c r="I413" i="94" s="1"/>
  <c r="H134" i="80"/>
  <c r="H134" i="51" s="1"/>
  <c r="H413" i="94" s="1"/>
  <c r="V133" i="80"/>
  <c r="V133" i="51" s="1"/>
  <c r="U133" i="80"/>
  <c r="U133" i="51" s="1"/>
  <c r="T133" i="80"/>
  <c r="T133" i="51" s="1"/>
  <c r="S133" i="80"/>
  <c r="S133" i="51" s="1"/>
  <c r="R133" i="80"/>
  <c r="R133" i="51" s="1"/>
  <c r="Q133" i="80"/>
  <c r="Q133" i="51" s="1"/>
  <c r="P133" i="80"/>
  <c r="P133" i="51" s="1"/>
  <c r="P412" i="94" s="1"/>
  <c r="O133" i="80"/>
  <c r="O133" i="51" s="1"/>
  <c r="O412" i="94" s="1"/>
  <c r="N133" i="80"/>
  <c r="N133" i="51" s="1"/>
  <c r="N412" i="94" s="1"/>
  <c r="M133" i="80"/>
  <c r="M133" i="51" s="1"/>
  <c r="M412" i="94" s="1"/>
  <c r="L133" i="80"/>
  <c r="L133" i="51" s="1"/>
  <c r="L412" i="94" s="1"/>
  <c r="K133" i="80"/>
  <c r="K133" i="51" s="1"/>
  <c r="K412" i="94" s="1"/>
  <c r="J133" i="80"/>
  <c r="J133" i="51" s="1"/>
  <c r="J412" i="94" s="1"/>
  <c r="I133" i="80"/>
  <c r="I133" i="51" s="1"/>
  <c r="I412" i="94" s="1"/>
  <c r="H133" i="80"/>
  <c r="H133" i="51" s="1"/>
  <c r="H412" i="94" s="1"/>
  <c r="V132" i="80"/>
  <c r="V132" i="51" s="1"/>
  <c r="U132" i="80"/>
  <c r="U132" i="51" s="1"/>
  <c r="T132" i="80"/>
  <c r="T132" i="51" s="1"/>
  <c r="S132" i="80"/>
  <c r="S132" i="51" s="1"/>
  <c r="R132" i="80"/>
  <c r="R132" i="51" s="1"/>
  <c r="Q132" i="80"/>
  <c r="Q132" i="51" s="1"/>
  <c r="P132" i="80"/>
  <c r="P132" i="51" s="1"/>
  <c r="P411" i="94" s="1"/>
  <c r="O132" i="80"/>
  <c r="O132" i="51" s="1"/>
  <c r="O411" i="94" s="1"/>
  <c r="N132" i="80"/>
  <c r="N132" i="51" s="1"/>
  <c r="N411" i="94" s="1"/>
  <c r="M132" i="80"/>
  <c r="M132" i="51" s="1"/>
  <c r="M411" i="94" s="1"/>
  <c r="L132" i="80"/>
  <c r="L132" i="51" s="1"/>
  <c r="L411" i="94" s="1"/>
  <c r="K132" i="80"/>
  <c r="K132" i="51" s="1"/>
  <c r="K411" i="94" s="1"/>
  <c r="J132" i="80"/>
  <c r="J132" i="51" s="1"/>
  <c r="J411" i="94" s="1"/>
  <c r="I132" i="80"/>
  <c r="I132" i="51" s="1"/>
  <c r="I411" i="94" s="1"/>
  <c r="H132" i="80"/>
  <c r="H132" i="51" s="1"/>
  <c r="H411" i="94" s="1"/>
  <c r="V131" i="80"/>
  <c r="V131" i="51" s="1"/>
  <c r="U131" i="80"/>
  <c r="U131" i="51" s="1"/>
  <c r="T131" i="80"/>
  <c r="T131" i="51" s="1"/>
  <c r="S131" i="80"/>
  <c r="S131" i="51" s="1"/>
  <c r="R131" i="80"/>
  <c r="R131" i="51" s="1"/>
  <c r="Q131" i="80"/>
  <c r="Q131" i="51" s="1"/>
  <c r="P131" i="80"/>
  <c r="P131" i="51" s="1"/>
  <c r="P410" i="94" s="1"/>
  <c r="O131" i="80"/>
  <c r="O131" i="51" s="1"/>
  <c r="O410" i="94" s="1"/>
  <c r="N131" i="80"/>
  <c r="N131" i="51" s="1"/>
  <c r="N410" i="94" s="1"/>
  <c r="M131" i="80"/>
  <c r="M131" i="51" s="1"/>
  <c r="M410" i="94" s="1"/>
  <c r="L131" i="80"/>
  <c r="L131" i="51" s="1"/>
  <c r="L410" i="94" s="1"/>
  <c r="K131" i="80"/>
  <c r="K131" i="51" s="1"/>
  <c r="K410" i="94" s="1"/>
  <c r="J131" i="80"/>
  <c r="J131" i="51" s="1"/>
  <c r="J410" i="94" s="1"/>
  <c r="I131" i="80"/>
  <c r="I131" i="51" s="1"/>
  <c r="I410" i="94" s="1"/>
  <c r="H131" i="80"/>
  <c r="H131" i="51" s="1"/>
  <c r="H410" i="94" s="1"/>
  <c r="V130" i="80"/>
  <c r="V130" i="51" s="1"/>
  <c r="U130" i="80"/>
  <c r="U130" i="51" s="1"/>
  <c r="T130" i="80"/>
  <c r="T130" i="51" s="1"/>
  <c r="S130" i="80"/>
  <c r="S130" i="51" s="1"/>
  <c r="R130" i="80"/>
  <c r="R130" i="51" s="1"/>
  <c r="Q130" i="80"/>
  <c r="Q130" i="51" s="1"/>
  <c r="P130" i="80"/>
  <c r="P130" i="51" s="1"/>
  <c r="P409" i="94" s="1"/>
  <c r="O130" i="80"/>
  <c r="O130" i="51" s="1"/>
  <c r="O409" i="94" s="1"/>
  <c r="N130" i="80"/>
  <c r="N130" i="51" s="1"/>
  <c r="N409" i="94" s="1"/>
  <c r="M130" i="80"/>
  <c r="M130" i="51" s="1"/>
  <c r="M409" i="94" s="1"/>
  <c r="L130" i="80"/>
  <c r="L130" i="51" s="1"/>
  <c r="L409" i="94" s="1"/>
  <c r="K130" i="80"/>
  <c r="K130" i="51" s="1"/>
  <c r="K409" i="94" s="1"/>
  <c r="J130" i="80"/>
  <c r="J130" i="51" s="1"/>
  <c r="J409" i="94" s="1"/>
  <c r="I130" i="80"/>
  <c r="I130" i="51" s="1"/>
  <c r="I409" i="94" s="1"/>
  <c r="H130" i="80"/>
  <c r="H130" i="51" s="1"/>
  <c r="H409" i="94" s="1"/>
  <c r="V129" i="80"/>
  <c r="V129" i="51" s="1"/>
  <c r="U129" i="80"/>
  <c r="U129" i="51" s="1"/>
  <c r="T129" i="80"/>
  <c r="T129" i="51" s="1"/>
  <c r="S129" i="80"/>
  <c r="S129" i="51" s="1"/>
  <c r="R129" i="80"/>
  <c r="R129" i="51" s="1"/>
  <c r="Q129" i="80"/>
  <c r="Q129" i="51" s="1"/>
  <c r="P129" i="80"/>
  <c r="P129" i="51" s="1"/>
  <c r="P408" i="94" s="1"/>
  <c r="M129" i="80"/>
  <c r="M129" i="51" s="1"/>
  <c r="M408" i="94" s="1"/>
  <c r="V128" i="80"/>
  <c r="V128" i="51" s="1"/>
  <c r="U128" i="80"/>
  <c r="U128" i="51" s="1"/>
  <c r="T128" i="80"/>
  <c r="T128" i="51" s="1"/>
  <c r="S128" i="80"/>
  <c r="S128" i="51" s="1"/>
  <c r="R128" i="80"/>
  <c r="R128" i="51" s="1"/>
  <c r="Q128" i="80"/>
  <c r="Q128" i="51" s="1"/>
  <c r="P128" i="80"/>
  <c r="P128" i="51" s="1"/>
  <c r="P407" i="94" s="1"/>
  <c r="O128" i="80"/>
  <c r="O128" i="51" s="1"/>
  <c r="O407" i="94" s="1"/>
  <c r="N128" i="80"/>
  <c r="N128" i="51" s="1"/>
  <c r="N407" i="94" s="1"/>
  <c r="M128" i="80"/>
  <c r="M128" i="51" s="1"/>
  <c r="M407" i="94" s="1"/>
  <c r="L128" i="80"/>
  <c r="L128" i="51" s="1"/>
  <c r="L407" i="94" s="1"/>
  <c r="K128" i="80"/>
  <c r="K128" i="51" s="1"/>
  <c r="K407" i="94" s="1"/>
  <c r="J128" i="80"/>
  <c r="J128" i="51" s="1"/>
  <c r="J407" i="94" s="1"/>
  <c r="I128" i="80"/>
  <c r="I128" i="51" s="1"/>
  <c r="I407" i="94" s="1"/>
  <c r="H128" i="80"/>
  <c r="H128" i="51" s="1"/>
  <c r="H407" i="94" s="1"/>
  <c r="V127" i="80"/>
  <c r="V127" i="51" s="1"/>
  <c r="U127" i="80"/>
  <c r="U127" i="51" s="1"/>
  <c r="T127" i="80"/>
  <c r="T127" i="51" s="1"/>
  <c r="S127" i="80"/>
  <c r="S127" i="51" s="1"/>
  <c r="R127" i="80"/>
  <c r="R127" i="51" s="1"/>
  <c r="Q127" i="80"/>
  <c r="Q127" i="51" s="1"/>
  <c r="P127" i="80"/>
  <c r="P127" i="51" s="1"/>
  <c r="P406" i="94" s="1"/>
  <c r="O127" i="80"/>
  <c r="O127" i="51" s="1"/>
  <c r="O406" i="94" s="1"/>
  <c r="N127" i="80"/>
  <c r="N127" i="51" s="1"/>
  <c r="N406" i="94" s="1"/>
  <c r="M127" i="80"/>
  <c r="M127" i="51" s="1"/>
  <c r="M406" i="94" s="1"/>
  <c r="L127" i="80"/>
  <c r="L127" i="51" s="1"/>
  <c r="L406" i="94" s="1"/>
  <c r="K127" i="80"/>
  <c r="K127" i="51" s="1"/>
  <c r="K406" i="94" s="1"/>
  <c r="J127" i="80"/>
  <c r="J127" i="51" s="1"/>
  <c r="J406" i="94" s="1"/>
  <c r="I127" i="80"/>
  <c r="I127" i="51" s="1"/>
  <c r="I406" i="94" s="1"/>
  <c r="H127" i="80"/>
  <c r="H127" i="51" s="1"/>
  <c r="H406" i="94" s="1"/>
  <c r="V126" i="80"/>
  <c r="V126" i="51" s="1"/>
  <c r="U126" i="80"/>
  <c r="U126" i="51" s="1"/>
  <c r="T126" i="80"/>
  <c r="T126" i="51" s="1"/>
  <c r="S126" i="80"/>
  <c r="S126" i="51" s="1"/>
  <c r="R126" i="80"/>
  <c r="R126" i="51" s="1"/>
  <c r="Q126" i="80"/>
  <c r="Q126" i="51" s="1"/>
  <c r="P126" i="80"/>
  <c r="P126" i="51" s="1"/>
  <c r="P405" i="94" s="1"/>
  <c r="O126" i="80"/>
  <c r="O126" i="51" s="1"/>
  <c r="O405" i="94" s="1"/>
  <c r="N126" i="80"/>
  <c r="N126" i="51" s="1"/>
  <c r="N405" i="94" s="1"/>
  <c r="M126" i="80"/>
  <c r="M126" i="51" s="1"/>
  <c r="M405" i="94" s="1"/>
  <c r="L126" i="80"/>
  <c r="L126" i="51" s="1"/>
  <c r="L405" i="94" s="1"/>
  <c r="K126" i="80"/>
  <c r="K126" i="51" s="1"/>
  <c r="K405" i="94" s="1"/>
  <c r="J126" i="80"/>
  <c r="J126" i="51" s="1"/>
  <c r="J405" i="94" s="1"/>
  <c r="I126" i="80"/>
  <c r="I126" i="51" s="1"/>
  <c r="I405" i="94" s="1"/>
  <c r="H126" i="80"/>
  <c r="H126" i="51" s="1"/>
  <c r="H405" i="94" s="1"/>
  <c r="V125" i="80"/>
  <c r="V125" i="51" s="1"/>
  <c r="U125" i="80"/>
  <c r="U125" i="51" s="1"/>
  <c r="T125" i="80"/>
  <c r="T125" i="51" s="1"/>
  <c r="S125" i="80"/>
  <c r="S125" i="51" s="1"/>
  <c r="R125" i="80"/>
  <c r="R125" i="51" s="1"/>
  <c r="Q125" i="80"/>
  <c r="Q125" i="51" s="1"/>
  <c r="P125" i="80"/>
  <c r="P125" i="51" s="1"/>
  <c r="P404" i="94" s="1"/>
  <c r="O125" i="80"/>
  <c r="O125" i="51" s="1"/>
  <c r="O404" i="94" s="1"/>
  <c r="N125" i="80"/>
  <c r="N125" i="51" s="1"/>
  <c r="N404" i="94" s="1"/>
  <c r="M125" i="80"/>
  <c r="M125" i="51" s="1"/>
  <c r="M404" i="94" s="1"/>
  <c r="L125" i="80"/>
  <c r="L125" i="51" s="1"/>
  <c r="L404" i="94" s="1"/>
  <c r="K125" i="80"/>
  <c r="K125" i="51" s="1"/>
  <c r="K404" i="94" s="1"/>
  <c r="J125" i="80"/>
  <c r="J125" i="51" s="1"/>
  <c r="J404" i="94" s="1"/>
  <c r="I125" i="80"/>
  <c r="I125" i="51" s="1"/>
  <c r="I404" i="94" s="1"/>
  <c r="H125" i="80"/>
  <c r="H125" i="51" s="1"/>
  <c r="H404" i="94" s="1"/>
  <c r="V124" i="80"/>
  <c r="V124" i="51" s="1"/>
  <c r="U124" i="80"/>
  <c r="U124" i="51" s="1"/>
  <c r="T124" i="80"/>
  <c r="T124" i="51" s="1"/>
  <c r="S124" i="80"/>
  <c r="S124" i="51" s="1"/>
  <c r="R124" i="80"/>
  <c r="R124" i="51" s="1"/>
  <c r="Q124" i="80"/>
  <c r="Q124" i="51" s="1"/>
  <c r="P124" i="80"/>
  <c r="P124" i="51" s="1"/>
  <c r="P403" i="94" s="1"/>
  <c r="O124" i="80"/>
  <c r="O124" i="51" s="1"/>
  <c r="O403" i="94" s="1"/>
  <c r="N124" i="80"/>
  <c r="N124" i="51" s="1"/>
  <c r="N403" i="94" s="1"/>
  <c r="M124" i="80"/>
  <c r="M124" i="51" s="1"/>
  <c r="M403" i="94" s="1"/>
  <c r="L124" i="80"/>
  <c r="L124" i="51" s="1"/>
  <c r="L403" i="94" s="1"/>
  <c r="K124" i="80"/>
  <c r="K124" i="51" s="1"/>
  <c r="K403" i="94" s="1"/>
  <c r="J124" i="80"/>
  <c r="J124" i="51" s="1"/>
  <c r="J403" i="94" s="1"/>
  <c r="I124" i="80"/>
  <c r="I124" i="51" s="1"/>
  <c r="I403" i="94" s="1"/>
  <c r="H124" i="80"/>
  <c r="H124" i="51" s="1"/>
  <c r="H403" i="94" s="1"/>
  <c r="V123" i="80"/>
  <c r="V123" i="51" s="1"/>
  <c r="U123" i="80"/>
  <c r="U123" i="51" s="1"/>
  <c r="T123" i="80"/>
  <c r="T123" i="51" s="1"/>
  <c r="S123" i="80"/>
  <c r="S123" i="51" s="1"/>
  <c r="R123" i="80"/>
  <c r="R123" i="51" s="1"/>
  <c r="Q123" i="80"/>
  <c r="Q123" i="51" s="1"/>
  <c r="P123" i="80"/>
  <c r="P123" i="51" s="1"/>
  <c r="P402" i="94" s="1"/>
  <c r="O123" i="80"/>
  <c r="O123" i="51" s="1"/>
  <c r="O402" i="94" s="1"/>
  <c r="N123" i="80"/>
  <c r="N123" i="51" s="1"/>
  <c r="N402" i="94" s="1"/>
  <c r="M123" i="80"/>
  <c r="M123" i="51" s="1"/>
  <c r="M402" i="94" s="1"/>
  <c r="L123" i="80"/>
  <c r="L123" i="51" s="1"/>
  <c r="L402" i="94" s="1"/>
  <c r="K123" i="80"/>
  <c r="K123" i="51" s="1"/>
  <c r="K402" i="94" s="1"/>
  <c r="J123" i="80"/>
  <c r="J123" i="51" s="1"/>
  <c r="J402" i="94" s="1"/>
  <c r="I123" i="80"/>
  <c r="I123" i="51" s="1"/>
  <c r="I402" i="94" s="1"/>
  <c r="H123" i="80"/>
  <c r="H123" i="51" s="1"/>
  <c r="H402" i="94" s="1"/>
  <c r="V122" i="80"/>
  <c r="V122" i="51" s="1"/>
  <c r="U122" i="80"/>
  <c r="U122" i="51" s="1"/>
  <c r="T122" i="80"/>
  <c r="T122" i="51" s="1"/>
  <c r="S122" i="80"/>
  <c r="S122" i="51" s="1"/>
  <c r="R122" i="80"/>
  <c r="R122" i="51" s="1"/>
  <c r="Q122" i="80"/>
  <c r="Q122" i="51" s="1"/>
  <c r="P122" i="80"/>
  <c r="P122" i="51" s="1"/>
  <c r="P401" i="94" s="1"/>
  <c r="O122" i="80"/>
  <c r="O122" i="51" s="1"/>
  <c r="O401" i="94" s="1"/>
  <c r="N122" i="80"/>
  <c r="N122" i="51" s="1"/>
  <c r="N401" i="94" s="1"/>
  <c r="M122" i="80"/>
  <c r="M122" i="51" s="1"/>
  <c r="M401" i="94" s="1"/>
  <c r="L122" i="80"/>
  <c r="L122" i="51" s="1"/>
  <c r="L401" i="94" s="1"/>
  <c r="K122" i="80"/>
  <c r="K122" i="51" s="1"/>
  <c r="K401" i="94" s="1"/>
  <c r="J122" i="80"/>
  <c r="J122" i="51" s="1"/>
  <c r="J401" i="94" s="1"/>
  <c r="I122" i="80"/>
  <c r="I122" i="51" s="1"/>
  <c r="I401" i="94" s="1"/>
  <c r="H122" i="80"/>
  <c r="H122" i="51" s="1"/>
  <c r="H401" i="94" s="1"/>
  <c r="V121" i="80"/>
  <c r="V121" i="51" s="1"/>
  <c r="U121" i="80"/>
  <c r="U121" i="51" s="1"/>
  <c r="T121" i="80"/>
  <c r="T121" i="51" s="1"/>
  <c r="S121" i="80"/>
  <c r="S121" i="51" s="1"/>
  <c r="R121" i="80"/>
  <c r="R121" i="51" s="1"/>
  <c r="Q121" i="80"/>
  <c r="Q121" i="51" s="1"/>
  <c r="P121" i="80"/>
  <c r="P121" i="51" s="1"/>
  <c r="P400" i="94" s="1"/>
  <c r="O121" i="80"/>
  <c r="O121" i="51" s="1"/>
  <c r="O400" i="94" s="1"/>
  <c r="N121" i="80"/>
  <c r="N121" i="51" s="1"/>
  <c r="N400" i="94" s="1"/>
  <c r="M121" i="80"/>
  <c r="M121" i="51" s="1"/>
  <c r="M400" i="94" s="1"/>
  <c r="L121" i="80"/>
  <c r="L121" i="51" s="1"/>
  <c r="L400" i="94" s="1"/>
  <c r="K121" i="80"/>
  <c r="K121" i="51" s="1"/>
  <c r="K400" i="94" s="1"/>
  <c r="J121" i="80"/>
  <c r="J121" i="51" s="1"/>
  <c r="J400" i="94" s="1"/>
  <c r="I121" i="80"/>
  <c r="I121" i="51" s="1"/>
  <c r="I400" i="94" s="1"/>
  <c r="H121" i="80"/>
  <c r="H121" i="51" s="1"/>
  <c r="H400" i="94" s="1"/>
  <c r="V120" i="80"/>
  <c r="V120" i="51" s="1"/>
  <c r="U120" i="80"/>
  <c r="U120" i="51" s="1"/>
  <c r="T120" i="80"/>
  <c r="T120" i="51" s="1"/>
  <c r="S120" i="80"/>
  <c r="S120" i="51" s="1"/>
  <c r="R120" i="80"/>
  <c r="R120" i="51" s="1"/>
  <c r="Q120" i="80"/>
  <c r="Q120" i="51" s="1"/>
  <c r="P120" i="80"/>
  <c r="P120" i="51" s="1"/>
  <c r="P399" i="94" s="1"/>
  <c r="O120" i="80"/>
  <c r="O120" i="51" s="1"/>
  <c r="O399" i="94" s="1"/>
  <c r="N120" i="80"/>
  <c r="N120" i="51" s="1"/>
  <c r="N399" i="94" s="1"/>
  <c r="M120" i="80"/>
  <c r="M120" i="51" s="1"/>
  <c r="M399" i="94" s="1"/>
  <c r="L120" i="80"/>
  <c r="L120" i="51" s="1"/>
  <c r="L399" i="94" s="1"/>
  <c r="K120" i="80"/>
  <c r="K120" i="51" s="1"/>
  <c r="K399" i="94" s="1"/>
  <c r="J120" i="80"/>
  <c r="J120" i="51" s="1"/>
  <c r="J399" i="94" s="1"/>
  <c r="I120" i="80"/>
  <c r="I120" i="51" s="1"/>
  <c r="I399" i="94" s="1"/>
  <c r="H120" i="80"/>
  <c r="H120" i="51" s="1"/>
  <c r="H399" i="94" s="1"/>
  <c r="V119" i="80"/>
  <c r="V119" i="51" s="1"/>
  <c r="U119" i="80"/>
  <c r="U119" i="51" s="1"/>
  <c r="T119" i="80"/>
  <c r="T119" i="51" s="1"/>
  <c r="S119" i="80"/>
  <c r="S119" i="51" s="1"/>
  <c r="R119" i="80"/>
  <c r="R119" i="51" s="1"/>
  <c r="Q119" i="80"/>
  <c r="Q119" i="51" s="1"/>
  <c r="P119" i="80"/>
  <c r="P119" i="51" s="1"/>
  <c r="P398" i="94" s="1"/>
  <c r="O119" i="80"/>
  <c r="O119" i="51" s="1"/>
  <c r="O398" i="94" s="1"/>
  <c r="N119" i="80"/>
  <c r="N119" i="51" s="1"/>
  <c r="N398" i="94" s="1"/>
  <c r="M119" i="80"/>
  <c r="M119" i="51" s="1"/>
  <c r="M398" i="94" s="1"/>
  <c r="L119" i="80"/>
  <c r="L119" i="51" s="1"/>
  <c r="L398" i="94" s="1"/>
  <c r="K119" i="80"/>
  <c r="K119" i="51" s="1"/>
  <c r="K398" i="94" s="1"/>
  <c r="J119" i="80"/>
  <c r="J119" i="51" s="1"/>
  <c r="J398" i="94" s="1"/>
  <c r="I119" i="80"/>
  <c r="I119" i="51" s="1"/>
  <c r="I398" i="94" s="1"/>
  <c r="H119" i="80"/>
  <c r="H119" i="51" s="1"/>
  <c r="H398" i="94" s="1"/>
  <c r="V118" i="80"/>
  <c r="V118" i="51" s="1"/>
  <c r="U118" i="80"/>
  <c r="U118" i="51" s="1"/>
  <c r="T118" i="80"/>
  <c r="T118" i="51" s="1"/>
  <c r="S118" i="80"/>
  <c r="S118" i="51" s="1"/>
  <c r="R118" i="80"/>
  <c r="R118" i="51" s="1"/>
  <c r="Q118" i="80"/>
  <c r="Q118" i="51" s="1"/>
  <c r="P118" i="80"/>
  <c r="P118" i="51" s="1"/>
  <c r="P397" i="94" s="1"/>
  <c r="O118" i="80"/>
  <c r="O118" i="51" s="1"/>
  <c r="O397" i="94" s="1"/>
  <c r="N118" i="80"/>
  <c r="N118" i="51" s="1"/>
  <c r="N397" i="94" s="1"/>
  <c r="M118" i="80"/>
  <c r="M118" i="51" s="1"/>
  <c r="M397" i="94" s="1"/>
  <c r="L118" i="80"/>
  <c r="L118" i="51" s="1"/>
  <c r="L397" i="94" s="1"/>
  <c r="K118" i="80"/>
  <c r="K118" i="51" s="1"/>
  <c r="K397" i="94" s="1"/>
  <c r="J118" i="80"/>
  <c r="J118" i="51" s="1"/>
  <c r="J397" i="94" s="1"/>
  <c r="I118" i="80"/>
  <c r="I118" i="51" s="1"/>
  <c r="I397" i="94" s="1"/>
  <c r="H118" i="80"/>
  <c r="H118" i="51" s="1"/>
  <c r="H397" i="94" s="1"/>
  <c r="V117" i="80"/>
  <c r="V117" i="51" s="1"/>
  <c r="U117" i="80"/>
  <c r="U117" i="51" s="1"/>
  <c r="T117" i="80"/>
  <c r="T117" i="51" s="1"/>
  <c r="S117" i="80"/>
  <c r="S117" i="51" s="1"/>
  <c r="R117" i="80"/>
  <c r="R117" i="51" s="1"/>
  <c r="Q117" i="80"/>
  <c r="Q117" i="51" s="1"/>
  <c r="P117" i="80"/>
  <c r="P117" i="51" s="1"/>
  <c r="P396" i="94" s="1"/>
  <c r="O117" i="80"/>
  <c r="O117" i="51" s="1"/>
  <c r="O396" i="94" s="1"/>
  <c r="N117" i="80"/>
  <c r="N117" i="51" s="1"/>
  <c r="N396" i="94" s="1"/>
  <c r="M117" i="80"/>
  <c r="M117" i="51" s="1"/>
  <c r="M396" i="94" s="1"/>
  <c r="L117" i="80"/>
  <c r="L117" i="51" s="1"/>
  <c r="L396" i="94" s="1"/>
  <c r="K117" i="80"/>
  <c r="K117" i="51" s="1"/>
  <c r="K396" i="94" s="1"/>
  <c r="J117" i="80"/>
  <c r="J117" i="51" s="1"/>
  <c r="J396" i="94" s="1"/>
  <c r="I117" i="80"/>
  <c r="I117" i="51" s="1"/>
  <c r="I396" i="94" s="1"/>
  <c r="H117" i="80"/>
  <c r="H117" i="51" s="1"/>
  <c r="H396" i="94" s="1"/>
  <c r="V116" i="80"/>
  <c r="V116" i="51" s="1"/>
  <c r="U116" i="80"/>
  <c r="U116" i="51" s="1"/>
  <c r="T116" i="80"/>
  <c r="T116" i="51" s="1"/>
  <c r="S116" i="80"/>
  <c r="S116" i="51" s="1"/>
  <c r="R116" i="80"/>
  <c r="R116" i="51" s="1"/>
  <c r="Q116" i="80"/>
  <c r="Q116" i="51" s="1"/>
  <c r="P116" i="80"/>
  <c r="P116" i="51" s="1"/>
  <c r="P395" i="94" s="1"/>
  <c r="O116" i="80"/>
  <c r="O116" i="51" s="1"/>
  <c r="O395" i="94" s="1"/>
  <c r="N116" i="80"/>
  <c r="N116" i="51" s="1"/>
  <c r="N395" i="94" s="1"/>
  <c r="M116" i="80"/>
  <c r="M116" i="51" s="1"/>
  <c r="M395" i="94" s="1"/>
  <c r="L116" i="80"/>
  <c r="L116" i="51" s="1"/>
  <c r="L395" i="94" s="1"/>
  <c r="K116" i="80"/>
  <c r="K116" i="51" s="1"/>
  <c r="K395" i="94" s="1"/>
  <c r="J116" i="80"/>
  <c r="J116" i="51" s="1"/>
  <c r="J395" i="94" s="1"/>
  <c r="I116" i="80"/>
  <c r="I116" i="51" s="1"/>
  <c r="I395" i="94" s="1"/>
  <c r="H116" i="80"/>
  <c r="H116" i="51" s="1"/>
  <c r="H395" i="94" s="1"/>
  <c r="V115" i="80"/>
  <c r="V115" i="51" s="1"/>
  <c r="U115" i="80"/>
  <c r="U115" i="51" s="1"/>
  <c r="T115" i="80"/>
  <c r="T115" i="51" s="1"/>
  <c r="S115" i="80"/>
  <c r="S115" i="51" s="1"/>
  <c r="R115" i="80"/>
  <c r="R115" i="51" s="1"/>
  <c r="Q115" i="80"/>
  <c r="Q115" i="51" s="1"/>
  <c r="P115" i="80"/>
  <c r="P115" i="51" s="1"/>
  <c r="P394" i="94" s="1"/>
  <c r="O115" i="80"/>
  <c r="O115" i="51" s="1"/>
  <c r="O394" i="94" s="1"/>
  <c r="N115" i="80"/>
  <c r="N115" i="51" s="1"/>
  <c r="N394" i="94" s="1"/>
  <c r="M115" i="80"/>
  <c r="M115" i="51" s="1"/>
  <c r="M394" i="94" s="1"/>
  <c r="L115" i="80"/>
  <c r="L115" i="51" s="1"/>
  <c r="L394" i="94" s="1"/>
  <c r="K115" i="80"/>
  <c r="K115" i="51" s="1"/>
  <c r="K394" i="94" s="1"/>
  <c r="J115" i="80"/>
  <c r="J115" i="51" s="1"/>
  <c r="J394" i="94" s="1"/>
  <c r="I115" i="80"/>
  <c r="I115" i="51" s="1"/>
  <c r="I394" i="94" s="1"/>
  <c r="H115" i="80"/>
  <c r="H115" i="51" s="1"/>
  <c r="H394" i="94" s="1"/>
  <c r="V114" i="80"/>
  <c r="V114" i="51" s="1"/>
  <c r="U114" i="80"/>
  <c r="U114" i="51" s="1"/>
  <c r="T114" i="80"/>
  <c r="T114" i="51" s="1"/>
  <c r="S114" i="80"/>
  <c r="S114" i="51" s="1"/>
  <c r="R114" i="80"/>
  <c r="R114" i="51" s="1"/>
  <c r="Q114" i="80"/>
  <c r="Q114" i="51" s="1"/>
  <c r="P114" i="80"/>
  <c r="P114" i="51" s="1"/>
  <c r="P393" i="94" s="1"/>
  <c r="O114" i="80"/>
  <c r="O114" i="51" s="1"/>
  <c r="O393" i="94" s="1"/>
  <c r="N114" i="80"/>
  <c r="N114" i="51" s="1"/>
  <c r="N393" i="94" s="1"/>
  <c r="M114" i="80"/>
  <c r="M114" i="51" s="1"/>
  <c r="M393" i="94" s="1"/>
  <c r="L114" i="80"/>
  <c r="L114" i="51" s="1"/>
  <c r="L393" i="94" s="1"/>
  <c r="K114" i="80"/>
  <c r="K114" i="51" s="1"/>
  <c r="K393" i="94" s="1"/>
  <c r="J114" i="80"/>
  <c r="J114" i="51" s="1"/>
  <c r="J393" i="94" s="1"/>
  <c r="I114" i="80"/>
  <c r="I114" i="51" s="1"/>
  <c r="I393" i="94" s="1"/>
  <c r="H114" i="80"/>
  <c r="H114" i="51" s="1"/>
  <c r="H393" i="94" s="1"/>
  <c r="V113" i="80"/>
  <c r="V113" i="51" s="1"/>
  <c r="U113" i="80"/>
  <c r="U113" i="51" s="1"/>
  <c r="T113" i="80"/>
  <c r="T113" i="51" s="1"/>
  <c r="S113" i="80"/>
  <c r="S113" i="51" s="1"/>
  <c r="R113" i="80"/>
  <c r="R113" i="51" s="1"/>
  <c r="Q113" i="80"/>
  <c r="Q113" i="51" s="1"/>
  <c r="P113" i="80"/>
  <c r="P113" i="51" s="1"/>
  <c r="P392" i="94" s="1"/>
  <c r="O113" i="80"/>
  <c r="O113" i="51" s="1"/>
  <c r="O392" i="94" s="1"/>
  <c r="N113" i="80"/>
  <c r="N113" i="51" s="1"/>
  <c r="N392" i="94" s="1"/>
  <c r="M113" i="80"/>
  <c r="M113" i="51" s="1"/>
  <c r="M392" i="94" s="1"/>
  <c r="L113" i="80"/>
  <c r="L113" i="51" s="1"/>
  <c r="L392" i="94" s="1"/>
  <c r="K113" i="80"/>
  <c r="K113" i="51" s="1"/>
  <c r="K392" i="94" s="1"/>
  <c r="J113" i="80"/>
  <c r="J113" i="51" s="1"/>
  <c r="J392" i="94" s="1"/>
  <c r="I113" i="80"/>
  <c r="I113" i="51" s="1"/>
  <c r="I392" i="94" s="1"/>
  <c r="H113" i="80"/>
  <c r="H113" i="51" s="1"/>
  <c r="H392" i="94" s="1"/>
  <c r="V112" i="80"/>
  <c r="V112" i="51" s="1"/>
  <c r="U112" i="80"/>
  <c r="U112" i="51" s="1"/>
  <c r="T112" i="80"/>
  <c r="T112" i="51" s="1"/>
  <c r="S112" i="80"/>
  <c r="S112" i="51" s="1"/>
  <c r="R112" i="80"/>
  <c r="R112" i="51" s="1"/>
  <c r="Q112" i="80"/>
  <c r="Q112" i="51" s="1"/>
  <c r="P112" i="80"/>
  <c r="P112" i="51" s="1"/>
  <c r="P391" i="94" s="1"/>
  <c r="O112" i="80"/>
  <c r="O112" i="51" s="1"/>
  <c r="O391" i="94" s="1"/>
  <c r="N112" i="80"/>
  <c r="N112" i="51" s="1"/>
  <c r="N391" i="94" s="1"/>
  <c r="M112" i="80"/>
  <c r="M112" i="51" s="1"/>
  <c r="M391" i="94" s="1"/>
  <c r="L112" i="80"/>
  <c r="L112" i="51" s="1"/>
  <c r="L391" i="94" s="1"/>
  <c r="K112" i="80"/>
  <c r="K112" i="51" s="1"/>
  <c r="K391" i="94" s="1"/>
  <c r="J112" i="80"/>
  <c r="J112" i="51" s="1"/>
  <c r="J391" i="94" s="1"/>
  <c r="I112" i="80"/>
  <c r="I112" i="51" s="1"/>
  <c r="I391" i="94" s="1"/>
  <c r="H112" i="80"/>
  <c r="H112" i="51" s="1"/>
  <c r="H391" i="94" s="1"/>
  <c r="V111" i="80"/>
  <c r="V111" i="51" s="1"/>
  <c r="U111" i="80"/>
  <c r="U111" i="51" s="1"/>
  <c r="T111" i="80"/>
  <c r="T111" i="51" s="1"/>
  <c r="S111" i="80"/>
  <c r="S111" i="51" s="1"/>
  <c r="R111" i="80"/>
  <c r="R111" i="51" s="1"/>
  <c r="Q111" i="80"/>
  <c r="Q111" i="51" s="1"/>
  <c r="P111" i="80"/>
  <c r="P111" i="51" s="1"/>
  <c r="P390" i="94" s="1"/>
  <c r="O111" i="80"/>
  <c r="O111" i="51" s="1"/>
  <c r="O390" i="94" s="1"/>
  <c r="N111" i="80"/>
  <c r="N111" i="51" s="1"/>
  <c r="N390" i="94" s="1"/>
  <c r="M111" i="80"/>
  <c r="M111" i="51" s="1"/>
  <c r="M390" i="94" s="1"/>
  <c r="L111" i="80"/>
  <c r="L111" i="51" s="1"/>
  <c r="L390" i="94" s="1"/>
  <c r="K111" i="80"/>
  <c r="K111" i="51" s="1"/>
  <c r="K390" i="94" s="1"/>
  <c r="J111" i="80"/>
  <c r="J111" i="51" s="1"/>
  <c r="J390" i="94" s="1"/>
  <c r="I111" i="80"/>
  <c r="I111" i="51" s="1"/>
  <c r="I390" i="94" s="1"/>
  <c r="H111" i="80"/>
  <c r="H111" i="51" s="1"/>
  <c r="H390" i="94" s="1"/>
  <c r="V110" i="80"/>
  <c r="V110" i="51" s="1"/>
  <c r="U110" i="80"/>
  <c r="U110" i="51" s="1"/>
  <c r="T110" i="80"/>
  <c r="T110" i="51" s="1"/>
  <c r="S110" i="80"/>
  <c r="S110" i="51" s="1"/>
  <c r="R110" i="80"/>
  <c r="R110" i="51" s="1"/>
  <c r="Q110" i="80"/>
  <c r="Q110" i="51" s="1"/>
  <c r="P110" i="80"/>
  <c r="P110" i="51" s="1"/>
  <c r="P389" i="94" s="1"/>
  <c r="O110" i="80"/>
  <c r="O110" i="51" s="1"/>
  <c r="O389" i="94" s="1"/>
  <c r="N110" i="80"/>
  <c r="N110" i="51" s="1"/>
  <c r="N389" i="94" s="1"/>
  <c r="M110" i="80"/>
  <c r="M110" i="51" s="1"/>
  <c r="M389" i="94" s="1"/>
  <c r="L110" i="80"/>
  <c r="L110" i="51" s="1"/>
  <c r="L389" i="94" s="1"/>
  <c r="K110" i="80"/>
  <c r="K110" i="51" s="1"/>
  <c r="K389" i="94" s="1"/>
  <c r="J110" i="80"/>
  <c r="J110" i="51" s="1"/>
  <c r="J389" i="94" s="1"/>
  <c r="I110" i="80"/>
  <c r="I110" i="51" s="1"/>
  <c r="I389" i="94" s="1"/>
  <c r="H110" i="80"/>
  <c r="H110" i="51" s="1"/>
  <c r="H389" i="94" s="1"/>
  <c r="V109" i="80"/>
  <c r="V109" i="51" s="1"/>
  <c r="U109" i="80"/>
  <c r="U109" i="51" s="1"/>
  <c r="T109" i="80"/>
  <c r="T109" i="51" s="1"/>
  <c r="S109" i="80"/>
  <c r="S109" i="51" s="1"/>
  <c r="R109" i="80"/>
  <c r="R109" i="51" s="1"/>
  <c r="Q109" i="80"/>
  <c r="Q109" i="51" s="1"/>
  <c r="P109" i="80"/>
  <c r="P109" i="51" s="1"/>
  <c r="P388" i="94" s="1"/>
  <c r="O109" i="80"/>
  <c r="O109" i="51" s="1"/>
  <c r="O388" i="94" s="1"/>
  <c r="N109" i="80"/>
  <c r="N109" i="51" s="1"/>
  <c r="N388" i="94" s="1"/>
  <c r="M109" i="80"/>
  <c r="M109" i="51" s="1"/>
  <c r="M388" i="94" s="1"/>
  <c r="L109" i="80"/>
  <c r="L109" i="51" s="1"/>
  <c r="L388" i="94" s="1"/>
  <c r="K109" i="80"/>
  <c r="K109" i="51" s="1"/>
  <c r="K388" i="94" s="1"/>
  <c r="J109" i="80"/>
  <c r="J109" i="51" s="1"/>
  <c r="J388" i="94" s="1"/>
  <c r="I109" i="80"/>
  <c r="I109" i="51" s="1"/>
  <c r="I388" i="94" s="1"/>
  <c r="H109" i="80"/>
  <c r="H109" i="51" s="1"/>
  <c r="H388" i="94" s="1"/>
  <c r="V108" i="80"/>
  <c r="V108" i="51" s="1"/>
  <c r="U108" i="80"/>
  <c r="U108" i="51" s="1"/>
  <c r="T108" i="80"/>
  <c r="T108" i="51" s="1"/>
  <c r="S108" i="80"/>
  <c r="S108" i="51" s="1"/>
  <c r="R108" i="80"/>
  <c r="R108" i="51" s="1"/>
  <c r="Q108" i="80"/>
  <c r="Q108" i="51" s="1"/>
  <c r="P108" i="80"/>
  <c r="P108" i="51" s="1"/>
  <c r="P387" i="94" s="1"/>
  <c r="O108" i="80"/>
  <c r="O108" i="51" s="1"/>
  <c r="O387" i="94" s="1"/>
  <c r="N108" i="80"/>
  <c r="N108" i="51" s="1"/>
  <c r="N387" i="94" s="1"/>
  <c r="M108" i="80"/>
  <c r="M108" i="51" s="1"/>
  <c r="M387" i="94" s="1"/>
  <c r="L108" i="80"/>
  <c r="L108" i="51" s="1"/>
  <c r="L387" i="94" s="1"/>
  <c r="K108" i="80"/>
  <c r="K108" i="51" s="1"/>
  <c r="K387" i="94" s="1"/>
  <c r="J108" i="80"/>
  <c r="J108" i="51" s="1"/>
  <c r="J387" i="94" s="1"/>
  <c r="I108" i="80"/>
  <c r="I108" i="51" s="1"/>
  <c r="I387" i="94" s="1"/>
  <c r="H108" i="80"/>
  <c r="H108" i="51" s="1"/>
  <c r="H387" i="94" s="1"/>
  <c r="V107" i="80"/>
  <c r="V107" i="51" s="1"/>
  <c r="U107" i="80"/>
  <c r="U107" i="51" s="1"/>
  <c r="T107" i="80"/>
  <c r="T107" i="51" s="1"/>
  <c r="S107" i="80"/>
  <c r="S107" i="51" s="1"/>
  <c r="R107" i="80"/>
  <c r="R107" i="51" s="1"/>
  <c r="Q107" i="80"/>
  <c r="Q107" i="51" s="1"/>
  <c r="P107" i="80"/>
  <c r="P107" i="51" s="1"/>
  <c r="P386" i="94" s="1"/>
  <c r="O107" i="80"/>
  <c r="O107" i="51" s="1"/>
  <c r="O386" i="94" s="1"/>
  <c r="N107" i="80"/>
  <c r="N107" i="51" s="1"/>
  <c r="N386" i="94" s="1"/>
  <c r="M107" i="80"/>
  <c r="M107" i="51" s="1"/>
  <c r="M386" i="94" s="1"/>
  <c r="L107" i="80"/>
  <c r="L107" i="51" s="1"/>
  <c r="L386" i="94" s="1"/>
  <c r="K107" i="80"/>
  <c r="K107" i="51" s="1"/>
  <c r="K386" i="94" s="1"/>
  <c r="J107" i="80"/>
  <c r="J107" i="51" s="1"/>
  <c r="J386" i="94" s="1"/>
  <c r="I107" i="80"/>
  <c r="I107" i="51" s="1"/>
  <c r="I386" i="94" s="1"/>
  <c r="H107" i="80"/>
  <c r="H107" i="51" s="1"/>
  <c r="H386" i="94" s="1"/>
  <c r="V106" i="80"/>
  <c r="V106" i="51" s="1"/>
  <c r="U106" i="80"/>
  <c r="U106" i="51" s="1"/>
  <c r="T106" i="80"/>
  <c r="T106" i="51" s="1"/>
  <c r="S106" i="80"/>
  <c r="S106" i="51" s="1"/>
  <c r="R106" i="80"/>
  <c r="R106" i="51" s="1"/>
  <c r="Q106" i="80"/>
  <c r="Q106" i="51" s="1"/>
  <c r="P106" i="80"/>
  <c r="P106" i="51" s="1"/>
  <c r="P385" i="94" s="1"/>
  <c r="O106" i="80"/>
  <c r="O106" i="51" s="1"/>
  <c r="O385" i="94" s="1"/>
  <c r="N106" i="80"/>
  <c r="N106" i="51" s="1"/>
  <c r="N385" i="94" s="1"/>
  <c r="M106" i="80"/>
  <c r="M106" i="51" s="1"/>
  <c r="M385" i="94" s="1"/>
  <c r="L106" i="80"/>
  <c r="L106" i="51" s="1"/>
  <c r="L385" i="94" s="1"/>
  <c r="K106" i="80"/>
  <c r="K106" i="51" s="1"/>
  <c r="K385" i="94" s="1"/>
  <c r="J106" i="80"/>
  <c r="J106" i="51" s="1"/>
  <c r="J385" i="94" s="1"/>
  <c r="I106" i="80"/>
  <c r="I106" i="51" s="1"/>
  <c r="I385" i="94" s="1"/>
  <c r="H106" i="80"/>
  <c r="H106" i="51" s="1"/>
  <c r="H385" i="94" s="1"/>
  <c r="V105" i="80"/>
  <c r="V105" i="51" s="1"/>
  <c r="U105" i="80"/>
  <c r="U105" i="51" s="1"/>
  <c r="T105" i="80"/>
  <c r="T105" i="51" s="1"/>
  <c r="S105" i="80"/>
  <c r="S105" i="51" s="1"/>
  <c r="R105" i="80"/>
  <c r="R105" i="51" s="1"/>
  <c r="Q105" i="80"/>
  <c r="Q105" i="51" s="1"/>
  <c r="P105" i="80"/>
  <c r="P105" i="51" s="1"/>
  <c r="P384" i="94" s="1"/>
  <c r="O105" i="80"/>
  <c r="O105" i="51" s="1"/>
  <c r="O384" i="94" s="1"/>
  <c r="N105" i="80"/>
  <c r="N105" i="51" s="1"/>
  <c r="N384" i="94" s="1"/>
  <c r="M105" i="80"/>
  <c r="M105" i="51" s="1"/>
  <c r="M384" i="94" s="1"/>
  <c r="L105" i="80"/>
  <c r="L105" i="51" s="1"/>
  <c r="L384" i="94" s="1"/>
  <c r="K105" i="80"/>
  <c r="K105" i="51" s="1"/>
  <c r="K384" i="94" s="1"/>
  <c r="J105" i="80"/>
  <c r="J105" i="51" s="1"/>
  <c r="J384" i="94" s="1"/>
  <c r="I105" i="80"/>
  <c r="I105" i="51" s="1"/>
  <c r="I384" i="94" s="1"/>
  <c r="H105" i="80"/>
  <c r="H105" i="51" s="1"/>
  <c r="H384" i="94" s="1"/>
  <c r="V104" i="80"/>
  <c r="V104" i="51" s="1"/>
  <c r="U104" i="80"/>
  <c r="U104" i="51" s="1"/>
  <c r="T104" i="80"/>
  <c r="T104" i="51" s="1"/>
  <c r="S104" i="80"/>
  <c r="S104" i="51" s="1"/>
  <c r="R104" i="80"/>
  <c r="R104" i="51" s="1"/>
  <c r="Q104" i="80"/>
  <c r="Q104" i="51" s="1"/>
  <c r="P104" i="80"/>
  <c r="P104" i="51" s="1"/>
  <c r="P383" i="94" s="1"/>
  <c r="O104" i="80"/>
  <c r="O104" i="51" s="1"/>
  <c r="O383" i="94" s="1"/>
  <c r="N104" i="80"/>
  <c r="N104" i="51" s="1"/>
  <c r="N383" i="94" s="1"/>
  <c r="M104" i="80"/>
  <c r="M104" i="51" s="1"/>
  <c r="M383" i="94" s="1"/>
  <c r="L104" i="80"/>
  <c r="L104" i="51" s="1"/>
  <c r="L383" i="94" s="1"/>
  <c r="K104" i="80"/>
  <c r="K104" i="51" s="1"/>
  <c r="K383" i="94" s="1"/>
  <c r="J104" i="80"/>
  <c r="J104" i="51" s="1"/>
  <c r="J383" i="94" s="1"/>
  <c r="I104" i="80"/>
  <c r="I104" i="51" s="1"/>
  <c r="I383" i="94" s="1"/>
  <c r="H104" i="80"/>
  <c r="H104" i="51" s="1"/>
  <c r="H383" i="94" s="1"/>
  <c r="V103" i="80"/>
  <c r="V103" i="51" s="1"/>
  <c r="U103" i="80"/>
  <c r="U103" i="51" s="1"/>
  <c r="T103" i="80"/>
  <c r="T103" i="51" s="1"/>
  <c r="S103" i="80"/>
  <c r="S103" i="51" s="1"/>
  <c r="R103" i="80"/>
  <c r="R103" i="51" s="1"/>
  <c r="Q103" i="80"/>
  <c r="Q103" i="51" s="1"/>
  <c r="P103" i="80"/>
  <c r="P103" i="51" s="1"/>
  <c r="P382" i="94" s="1"/>
  <c r="O103" i="80"/>
  <c r="O103" i="51" s="1"/>
  <c r="O382" i="94" s="1"/>
  <c r="N103" i="80"/>
  <c r="N103" i="51" s="1"/>
  <c r="N382" i="94" s="1"/>
  <c r="M103" i="80"/>
  <c r="M103" i="51" s="1"/>
  <c r="M382" i="94" s="1"/>
  <c r="L103" i="80"/>
  <c r="L103" i="51" s="1"/>
  <c r="L382" i="94" s="1"/>
  <c r="K103" i="80"/>
  <c r="K103" i="51" s="1"/>
  <c r="K382" i="94" s="1"/>
  <c r="J103" i="80"/>
  <c r="J103" i="51" s="1"/>
  <c r="J382" i="94" s="1"/>
  <c r="I103" i="80"/>
  <c r="I103" i="51" s="1"/>
  <c r="I382" i="94" s="1"/>
  <c r="H103" i="80"/>
  <c r="H103" i="51" s="1"/>
  <c r="H382" i="94" s="1"/>
  <c r="V102" i="80"/>
  <c r="V102" i="51" s="1"/>
  <c r="U102" i="80"/>
  <c r="U102" i="51" s="1"/>
  <c r="T102" i="80"/>
  <c r="T102" i="51" s="1"/>
  <c r="S102" i="80"/>
  <c r="S102" i="51" s="1"/>
  <c r="R102" i="80"/>
  <c r="R102" i="51" s="1"/>
  <c r="Q102" i="80"/>
  <c r="Q102" i="51" s="1"/>
  <c r="P102" i="80"/>
  <c r="P102" i="51" s="1"/>
  <c r="P381" i="94" s="1"/>
  <c r="O102" i="80"/>
  <c r="O102" i="51" s="1"/>
  <c r="O381" i="94" s="1"/>
  <c r="N102" i="80"/>
  <c r="N102" i="51" s="1"/>
  <c r="N381" i="94" s="1"/>
  <c r="M102" i="80"/>
  <c r="M102" i="51" s="1"/>
  <c r="M381" i="94" s="1"/>
  <c r="L102" i="80"/>
  <c r="L102" i="51" s="1"/>
  <c r="L381" i="94" s="1"/>
  <c r="K102" i="80"/>
  <c r="K102" i="51" s="1"/>
  <c r="K381" i="94" s="1"/>
  <c r="J102" i="80"/>
  <c r="J102" i="51" s="1"/>
  <c r="J381" i="94" s="1"/>
  <c r="I102" i="80"/>
  <c r="I102" i="51" s="1"/>
  <c r="I381" i="94" s="1"/>
  <c r="H102" i="80"/>
  <c r="H102" i="51" s="1"/>
  <c r="H381" i="94" s="1"/>
  <c r="V101" i="80"/>
  <c r="V101" i="51" s="1"/>
  <c r="U101" i="80"/>
  <c r="U101" i="51" s="1"/>
  <c r="T101" i="80"/>
  <c r="T101" i="51" s="1"/>
  <c r="S101" i="80"/>
  <c r="S101" i="51" s="1"/>
  <c r="R101" i="80"/>
  <c r="R101" i="51" s="1"/>
  <c r="Q101" i="80"/>
  <c r="Q101" i="51" s="1"/>
  <c r="P101" i="80"/>
  <c r="P101" i="51" s="1"/>
  <c r="P380" i="94" s="1"/>
  <c r="O101" i="80"/>
  <c r="O101" i="51" s="1"/>
  <c r="O380" i="94" s="1"/>
  <c r="N101" i="80"/>
  <c r="N101" i="51" s="1"/>
  <c r="N380" i="94" s="1"/>
  <c r="M101" i="80"/>
  <c r="M101" i="51" s="1"/>
  <c r="M380" i="94" s="1"/>
  <c r="L101" i="80"/>
  <c r="L101" i="51" s="1"/>
  <c r="L380" i="94" s="1"/>
  <c r="K101" i="80"/>
  <c r="K101" i="51" s="1"/>
  <c r="K380" i="94" s="1"/>
  <c r="J101" i="80"/>
  <c r="J101" i="51" s="1"/>
  <c r="J380" i="94" s="1"/>
  <c r="I101" i="80"/>
  <c r="I101" i="51" s="1"/>
  <c r="I380" i="94" s="1"/>
  <c r="H101" i="80"/>
  <c r="H101" i="51" s="1"/>
  <c r="H380" i="94" s="1"/>
  <c r="V100" i="80"/>
  <c r="V100" i="51" s="1"/>
  <c r="U100" i="80"/>
  <c r="U100" i="51" s="1"/>
  <c r="T100" i="80"/>
  <c r="T100" i="51" s="1"/>
  <c r="S100" i="80"/>
  <c r="S100" i="51" s="1"/>
  <c r="R100" i="80"/>
  <c r="R100" i="51" s="1"/>
  <c r="Q100" i="80"/>
  <c r="Q100" i="51" s="1"/>
  <c r="P100" i="80"/>
  <c r="P100" i="51" s="1"/>
  <c r="P379" i="94" s="1"/>
  <c r="M100" i="80"/>
  <c r="M100" i="51" s="1"/>
  <c r="M379" i="94" s="1"/>
  <c r="V99" i="80"/>
  <c r="V99" i="51" s="1"/>
  <c r="U99" i="80"/>
  <c r="U99" i="51" s="1"/>
  <c r="T99" i="80"/>
  <c r="T99" i="51" s="1"/>
  <c r="S99" i="80"/>
  <c r="S99" i="51" s="1"/>
  <c r="R99" i="80"/>
  <c r="R99" i="51" s="1"/>
  <c r="Q99" i="80"/>
  <c r="Q99" i="51" s="1"/>
  <c r="P99" i="80"/>
  <c r="P99" i="51" s="1"/>
  <c r="P378" i="94" s="1"/>
  <c r="O99" i="80"/>
  <c r="O99" i="51" s="1"/>
  <c r="O378" i="94" s="1"/>
  <c r="N99" i="80"/>
  <c r="N99" i="51" s="1"/>
  <c r="N378" i="94" s="1"/>
  <c r="M99" i="80"/>
  <c r="M99" i="51" s="1"/>
  <c r="M378" i="94" s="1"/>
  <c r="L99" i="80"/>
  <c r="L99" i="51" s="1"/>
  <c r="L378" i="94" s="1"/>
  <c r="K99" i="80"/>
  <c r="K99" i="51" s="1"/>
  <c r="K378" i="94" s="1"/>
  <c r="J99" i="80"/>
  <c r="J99" i="51" s="1"/>
  <c r="J378" i="94" s="1"/>
  <c r="I99" i="80"/>
  <c r="I99" i="51" s="1"/>
  <c r="I378" i="94" s="1"/>
  <c r="H99" i="80"/>
  <c r="H99" i="51" s="1"/>
  <c r="H378" i="94" s="1"/>
  <c r="V98" i="80"/>
  <c r="V98" i="51" s="1"/>
  <c r="U98" i="80"/>
  <c r="U98" i="51" s="1"/>
  <c r="T98" i="80"/>
  <c r="T98" i="51" s="1"/>
  <c r="S98" i="80"/>
  <c r="S98" i="51" s="1"/>
  <c r="R98" i="80"/>
  <c r="R98" i="51" s="1"/>
  <c r="Q98" i="80"/>
  <c r="Q98" i="51" s="1"/>
  <c r="P98" i="80"/>
  <c r="P98" i="51" s="1"/>
  <c r="P377" i="94" s="1"/>
  <c r="O98" i="80"/>
  <c r="O98" i="51" s="1"/>
  <c r="O377" i="94" s="1"/>
  <c r="N98" i="80"/>
  <c r="N98" i="51" s="1"/>
  <c r="N377" i="94" s="1"/>
  <c r="M98" i="80"/>
  <c r="M98" i="51" s="1"/>
  <c r="M377" i="94" s="1"/>
  <c r="L98" i="80"/>
  <c r="L98" i="51" s="1"/>
  <c r="L377" i="94" s="1"/>
  <c r="K98" i="80"/>
  <c r="K98" i="51" s="1"/>
  <c r="K377" i="94" s="1"/>
  <c r="J98" i="80"/>
  <c r="J98" i="51" s="1"/>
  <c r="J377" i="94" s="1"/>
  <c r="I98" i="80"/>
  <c r="I98" i="51" s="1"/>
  <c r="I377" i="94" s="1"/>
  <c r="H98" i="80"/>
  <c r="H98" i="51" s="1"/>
  <c r="H377" i="94" s="1"/>
  <c r="V97" i="80"/>
  <c r="V97" i="51" s="1"/>
  <c r="U97" i="80"/>
  <c r="U97" i="51" s="1"/>
  <c r="T97" i="80"/>
  <c r="T97" i="51" s="1"/>
  <c r="S97" i="80"/>
  <c r="S97" i="51" s="1"/>
  <c r="R97" i="80"/>
  <c r="R97" i="51" s="1"/>
  <c r="Q97" i="80"/>
  <c r="Q97" i="51" s="1"/>
  <c r="P97" i="80"/>
  <c r="P97" i="51" s="1"/>
  <c r="P376" i="94" s="1"/>
  <c r="O97" i="80"/>
  <c r="O97" i="51" s="1"/>
  <c r="O376" i="94" s="1"/>
  <c r="N97" i="80"/>
  <c r="N97" i="51" s="1"/>
  <c r="N376" i="94" s="1"/>
  <c r="M97" i="80"/>
  <c r="M97" i="51" s="1"/>
  <c r="M376" i="94" s="1"/>
  <c r="L97" i="80"/>
  <c r="L97" i="51" s="1"/>
  <c r="L376" i="94" s="1"/>
  <c r="K97" i="80"/>
  <c r="K97" i="51" s="1"/>
  <c r="K376" i="94" s="1"/>
  <c r="J97" i="80"/>
  <c r="J97" i="51" s="1"/>
  <c r="J376" i="94" s="1"/>
  <c r="I97" i="80"/>
  <c r="I97" i="51" s="1"/>
  <c r="I376" i="94" s="1"/>
  <c r="H97" i="80"/>
  <c r="H97" i="51" s="1"/>
  <c r="H376" i="94" s="1"/>
  <c r="V96" i="80"/>
  <c r="V96" i="51" s="1"/>
  <c r="U96" i="80"/>
  <c r="U96" i="51" s="1"/>
  <c r="T96" i="80"/>
  <c r="T96" i="51" s="1"/>
  <c r="S96" i="80"/>
  <c r="S96" i="51" s="1"/>
  <c r="R96" i="80"/>
  <c r="R96" i="51" s="1"/>
  <c r="Q96" i="80"/>
  <c r="Q96" i="51" s="1"/>
  <c r="P96" i="80"/>
  <c r="P96" i="51" s="1"/>
  <c r="P375" i="94" s="1"/>
  <c r="O96" i="80"/>
  <c r="O96" i="51" s="1"/>
  <c r="O375" i="94" s="1"/>
  <c r="N96" i="80"/>
  <c r="N96" i="51" s="1"/>
  <c r="N375" i="94" s="1"/>
  <c r="M96" i="80"/>
  <c r="M96" i="51" s="1"/>
  <c r="M375" i="94" s="1"/>
  <c r="L96" i="80"/>
  <c r="L96" i="51" s="1"/>
  <c r="L375" i="94" s="1"/>
  <c r="K96" i="80"/>
  <c r="K96" i="51" s="1"/>
  <c r="K375" i="94" s="1"/>
  <c r="J96" i="80"/>
  <c r="J96" i="51" s="1"/>
  <c r="J375" i="94" s="1"/>
  <c r="I96" i="80"/>
  <c r="I96" i="51" s="1"/>
  <c r="I375" i="94" s="1"/>
  <c r="H96" i="80"/>
  <c r="H96" i="51" s="1"/>
  <c r="H375" i="94" s="1"/>
  <c r="V95" i="80"/>
  <c r="V95" i="51" s="1"/>
  <c r="U95" i="80"/>
  <c r="U95" i="51" s="1"/>
  <c r="T95" i="80"/>
  <c r="T95" i="51" s="1"/>
  <c r="S95" i="80"/>
  <c r="S95" i="51" s="1"/>
  <c r="R95" i="80"/>
  <c r="R95" i="51" s="1"/>
  <c r="Q95" i="80"/>
  <c r="Q95" i="51" s="1"/>
  <c r="P95" i="80"/>
  <c r="P95" i="51" s="1"/>
  <c r="P374" i="94" s="1"/>
  <c r="O95" i="80"/>
  <c r="O95" i="51" s="1"/>
  <c r="O374" i="94" s="1"/>
  <c r="N95" i="80"/>
  <c r="N95" i="51" s="1"/>
  <c r="N374" i="94" s="1"/>
  <c r="M95" i="80"/>
  <c r="M95" i="51" s="1"/>
  <c r="M374" i="94" s="1"/>
  <c r="L95" i="80"/>
  <c r="L95" i="51" s="1"/>
  <c r="L374" i="94" s="1"/>
  <c r="K95" i="80"/>
  <c r="K95" i="51" s="1"/>
  <c r="K374" i="94" s="1"/>
  <c r="J95" i="80"/>
  <c r="J95" i="51" s="1"/>
  <c r="J374" i="94" s="1"/>
  <c r="I95" i="80"/>
  <c r="I95" i="51" s="1"/>
  <c r="I374" i="94" s="1"/>
  <c r="H95" i="80"/>
  <c r="H95" i="51" s="1"/>
  <c r="H374" i="94" s="1"/>
  <c r="V94" i="80"/>
  <c r="V94" i="51" s="1"/>
  <c r="U94" i="80"/>
  <c r="U94" i="51" s="1"/>
  <c r="T94" i="80"/>
  <c r="T94" i="51" s="1"/>
  <c r="S94" i="80"/>
  <c r="S94" i="51" s="1"/>
  <c r="R94" i="80"/>
  <c r="R94" i="51" s="1"/>
  <c r="Q94" i="80"/>
  <c r="Q94" i="51" s="1"/>
  <c r="P94" i="80"/>
  <c r="P94" i="51" s="1"/>
  <c r="P373" i="94" s="1"/>
  <c r="O94" i="80"/>
  <c r="O94" i="51" s="1"/>
  <c r="O373" i="94" s="1"/>
  <c r="N94" i="80"/>
  <c r="N94" i="51" s="1"/>
  <c r="N373" i="94" s="1"/>
  <c r="M94" i="80"/>
  <c r="M94" i="51" s="1"/>
  <c r="M373" i="94" s="1"/>
  <c r="L94" i="80"/>
  <c r="L94" i="51" s="1"/>
  <c r="L373" i="94" s="1"/>
  <c r="K94" i="80"/>
  <c r="K94" i="51" s="1"/>
  <c r="K373" i="94" s="1"/>
  <c r="J94" i="80"/>
  <c r="J94" i="51" s="1"/>
  <c r="J373" i="94" s="1"/>
  <c r="I94" i="80"/>
  <c r="I94" i="51" s="1"/>
  <c r="I373" i="94" s="1"/>
  <c r="H94" i="80"/>
  <c r="H94" i="51" s="1"/>
  <c r="H373" i="94" s="1"/>
  <c r="V93" i="80"/>
  <c r="V93" i="51" s="1"/>
  <c r="U93" i="80"/>
  <c r="U93" i="51" s="1"/>
  <c r="T93" i="80"/>
  <c r="T93" i="51" s="1"/>
  <c r="S93" i="80"/>
  <c r="S93" i="51" s="1"/>
  <c r="R93" i="80"/>
  <c r="R93" i="51" s="1"/>
  <c r="Q93" i="80"/>
  <c r="Q93" i="51" s="1"/>
  <c r="P93" i="80"/>
  <c r="P93" i="51" s="1"/>
  <c r="P372" i="94" s="1"/>
  <c r="O93" i="80"/>
  <c r="O93" i="51" s="1"/>
  <c r="O372" i="94" s="1"/>
  <c r="N93" i="80"/>
  <c r="N93" i="51" s="1"/>
  <c r="N372" i="94" s="1"/>
  <c r="M93" i="80"/>
  <c r="M93" i="51" s="1"/>
  <c r="M372" i="94" s="1"/>
  <c r="L93" i="80"/>
  <c r="L93" i="51" s="1"/>
  <c r="L372" i="94" s="1"/>
  <c r="K93" i="80"/>
  <c r="K93" i="51" s="1"/>
  <c r="K372" i="94" s="1"/>
  <c r="J93" i="80"/>
  <c r="J93" i="51" s="1"/>
  <c r="J372" i="94" s="1"/>
  <c r="I93" i="80"/>
  <c r="I93" i="51" s="1"/>
  <c r="I372" i="94" s="1"/>
  <c r="H93" i="80"/>
  <c r="H93" i="51" s="1"/>
  <c r="H372" i="94" s="1"/>
  <c r="V92" i="80"/>
  <c r="V92" i="51" s="1"/>
  <c r="U92" i="80"/>
  <c r="U92" i="51" s="1"/>
  <c r="T92" i="80"/>
  <c r="T92" i="51" s="1"/>
  <c r="S92" i="80"/>
  <c r="S92" i="51" s="1"/>
  <c r="R92" i="80"/>
  <c r="R92" i="51" s="1"/>
  <c r="Q92" i="80"/>
  <c r="Q92" i="51" s="1"/>
  <c r="P92" i="80"/>
  <c r="P92" i="51" s="1"/>
  <c r="P371" i="94" s="1"/>
  <c r="O92" i="80"/>
  <c r="O92" i="51" s="1"/>
  <c r="O371" i="94" s="1"/>
  <c r="N92" i="80"/>
  <c r="N92" i="51" s="1"/>
  <c r="N371" i="94" s="1"/>
  <c r="M92" i="80"/>
  <c r="M92" i="51" s="1"/>
  <c r="M371" i="94" s="1"/>
  <c r="L92" i="80"/>
  <c r="L92" i="51" s="1"/>
  <c r="L371" i="94" s="1"/>
  <c r="K92" i="80"/>
  <c r="K92" i="51" s="1"/>
  <c r="K371" i="94" s="1"/>
  <c r="J92" i="80"/>
  <c r="J92" i="51" s="1"/>
  <c r="J371" i="94" s="1"/>
  <c r="I92" i="80"/>
  <c r="I92" i="51" s="1"/>
  <c r="I371" i="94" s="1"/>
  <c r="H92" i="80"/>
  <c r="H92" i="51" s="1"/>
  <c r="H371" i="94" s="1"/>
  <c r="V91" i="80"/>
  <c r="V91" i="51" s="1"/>
  <c r="U91" i="80"/>
  <c r="U91" i="51" s="1"/>
  <c r="T91" i="80"/>
  <c r="T91" i="51" s="1"/>
  <c r="S91" i="80"/>
  <c r="S91" i="51" s="1"/>
  <c r="R91" i="80"/>
  <c r="R91" i="51" s="1"/>
  <c r="Q91" i="80"/>
  <c r="Q91" i="51" s="1"/>
  <c r="P91" i="80"/>
  <c r="P91" i="51" s="1"/>
  <c r="P370" i="94" s="1"/>
  <c r="O91" i="80"/>
  <c r="O91" i="51" s="1"/>
  <c r="O370" i="94" s="1"/>
  <c r="N91" i="80"/>
  <c r="N91" i="51" s="1"/>
  <c r="N370" i="94" s="1"/>
  <c r="M91" i="80"/>
  <c r="M91" i="51" s="1"/>
  <c r="M370" i="94" s="1"/>
  <c r="L91" i="80"/>
  <c r="L91" i="51" s="1"/>
  <c r="L370" i="94" s="1"/>
  <c r="K91" i="80"/>
  <c r="K91" i="51" s="1"/>
  <c r="K370" i="94" s="1"/>
  <c r="J91" i="80"/>
  <c r="J91" i="51" s="1"/>
  <c r="J370" i="94" s="1"/>
  <c r="I91" i="80"/>
  <c r="I91" i="51" s="1"/>
  <c r="I370" i="94" s="1"/>
  <c r="H91" i="80"/>
  <c r="H91" i="51" s="1"/>
  <c r="H370" i="94" s="1"/>
  <c r="V90" i="80"/>
  <c r="V90" i="51" s="1"/>
  <c r="U90" i="80"/>
  <c r="U90" i="51" s="1"/>
  <c r="T90" i="80"/>
  <c r="T90" i="51" s="1"/>
  <c r="S90" i="80"/>
  <c r="S90" i="51" s="1"/>
  <c r="R90" i="80"/>
  <c r="R90" i="51" s="1"/>
  <c r="Q90" i="80"/>
  <c r="Q90" i="51" s="1"/>
  <c r="P90" i="80"/>
  <c r="P90" i="51" s="1"/>
  <c r="P369" i="94" s="1"/>
  <c r="O90" i="80"/>
  <c r="O90" i="51" s="1"/>
  <c r="O369" i="94" s="1"/>
  <c r="N90" i="80"/>
  <c r="N90" i="51" s="1"/>
  <c r="N369" i="94" s="1"/>
  <c r="M90" i="80"/>
  <c r="M90" i="51" s="1"/>
  <c r="M369" i="94" s="1"/>
  <c r="L90" i="80"/>
  <c r="L90" i="51" s="1"/>
  <c r="L369" i="94" s="1"/>
  <c r="K90" i="80"/>
  <c r="K90" i="51" s="1"/>
  <c r="K369" i="94" s="1"/>
  <c r="J90" i="80"/>
  <c r="J90" i="51" s="1"/>
  <c r="J369" i="94" s="1"/>
  <c r="I90" i="80"/>
  <c r="I90" i="51" s="1"/>
  <c r="I369" i="94" s="1"/>
  <c r="H90" i="80"/>
  <c r="H90" i="51" s="1"/>
  <c r="H369" i="94" s="1"/>
  <c r="V89" i="80"/>
  <c r="V89" i="51" s="1"/>
  <c r="U89" i="80"/>
  <c r="U89" i="51" s="1"/>
  <c r="T89" i="80"/>
  <c r="T89" i="51" s="1"/>
  <c r="S89" i="80"/>
  <c r="S89" i="51" s="1"/>
  <c r="R89" i="80"/>
  <c r="R89" i="51" s="1"/>
  <c r="Q89" i="80"/>
  <c r="Q89" i="51" s="1"/>
  <c r="P89" i="80"/>
  <c r="P89" i="51" s="1"/>
  <c r="P368" i="94" s="1"/>
  <c r="O89" i="80"/>
  <c r="O89" i="51" s="1"/>
  <c r="O368" i="94" s="1"/>
  <c r="N89" i="80"/>
  <c r="N89" i="51" s="1"/>
  <c r="N368" i="94" s="1"/>
  <c r="M89" i="80"/>
  <c r="M89" i="51" s="1"/>
  <c r="M368" i="94" s="1"/>
  <c r="L89" i="80"/>
  <c r="L89" i="51" s="1"/>
  <c r="L368" i="94" s="1"/>
  <c r="K89" i="80"/>
  <c r="K89" i="51" s="1"/>
  <c r="K368" i="94" s="1"/>
  <c r="V88" i="80"/>
  <c r="V88" i="51" s="1"/>
  <c r="U88" i="80"/>
  <c r="U88" i="51" s="1"/>
  <c r="T88" i="80"/>
  <c r="T88" i="51" s="1"/>
  <c r="S88" i="80"/>
  <c r="S88" i="51" s="1"/>
  <c r="R88" i="80"/>
  <c r="R88" i="51" s="1"/>
  <c r="Q88" i="80"/>
  <c r="Q88" i="51" s="1"/>
  <c r="P88" i="80"/>
  <c r="P88" i="51" s="1"/>
  <c r="P367" i="94" s="1"/>
  <c r="O88" i="80"/>
  <c r="O88" i="51" s="1"/>
  <c r="O367" i="94" s="1"/>
  <c r="N88" i="80"/>
  <c r="N88" i="51" s="1"/>
  <c r="N367" i="94" s="1"/>
  <c r="M88" i="80"/>
  <c r="M88" i="51" s="1"/>
  <c r="M367" i="94" s="1"/>
  <c r="L88" i="80"/>
  <c r="L88" i="51" s="1"/>
  <c r="L367" i="94" s="1"/>
  <c r="K88" i="80"/>
  <c r="K88" i="51" s="1"/>
  <c r="K367" i="94" s="1"/>
  <c r="J88" i="80"/>
  <c r="J88" i="51" s="1"/>
  <c r="J367" i="94" s="1"/>
  <c r="I88" i="80"/>
  <c r="I88" i="51" s="1"/>
  <c r="I367" i="94" s="1"/>
  <c r="H88" i="80"/>
  <c r="H88" i="51" s="1"/>
  <c r="H367" i="94" s="1"/>
  <c r="V87" i="80"/>
  <c r="V87" i="51" s="1"/>
  <c r="U87" i="80"/>
  <c r="U87" i="51" s="1"/>
  <c r="T87" i="80"/>
  <c r="T87" i="51" s="1"/>
  <c r="S87" i="80"/>
  <c r="S87" i="51" s="1"/>
  <c r="R87" i="80"/>
  <c r="R87" i="51" s="1"/>
  <c r="Q87" i="80"/>
  <c r="Q87" i="51" s="1"/>
  <c r="P87" i="80"/>
  <c r="P87" i="51" s="1"/>
  <c r="P366" i="94" s="1"/>
  <c r="O87" i="80"/>
  <c r="O87" i="51" s="1"/>
  <c r="O366" i="94" s="1"/>
  <c r="N87" i="80"/>
  <c r="N87" i="51" s="1"/>
  <c r="N366" i="94" s="1"/>
  <c r="M87" i="80"/>
  <c r="M87" i="51" s="1"/>
  <c r="M366" i="94" s="1"/>
  <c r="L87" i="80"/>
  <c r="L87" i="51" s="1"/>
  <c r="L366" i="94" s="1"/>
  <c r="K87" i="80"/>
  <c r="K87" i="51" s="1"/>
  <c r="K366" i="94" s="1"/>
  <c r="J87" i="80"/>
  <c r="J87" i="51" s="1"/>
  <c r="J366" i="94" s="1"/>
  <c r="I87" i="80"/>
  <c r="I87" i="51" s="1"/>
  <c r="I366" i="94" s="1"/>
  <c r="H87" i="80"/>
  <c r="H87" i="51" s="1"/>
  <c r="H366" i="94" s="1"/>
  <c r="V86" i="80"/>
  <c r="V86" i="51" s="1"/>
  <c r="U86" i="80"/>
  <c r="U86" i="51" s="1"/>
  <c r="T86" i="80"/>
  <c r="T86" i="51" s="1"/>
  <c r="S86" i="80"/>
  <c r="S86" i="51" s="1"/>
  <c r="R86" i="80"/>
  <c r="R86" i="51" s="1"/>
  <c r="Q86" i="80"/>
  <c r="Q86" i="51" s="1"/>
  <c r="P86" i="80"/>
  <c r="P86" i="51" s="1"/>
  <c r="P365" i="94" s="1"/>
  <c r="O86" i="80"/>
  <c r="O86" i="51" s="1"/>
  <c r="O365" i="94" s="1"/>
  <c r="N86" i="80"/>
  <c r="N86" i="51" s="1"/>
  <c r="N365" i="94" s="1"/>
  <c r="M86" i="80"/>
  <c r="M86" i="51" s="1"/>
  <c r="M365" i="94" s="1"/>
  <c r="L86" i="80"/>
  <c r="L86" i="51" s="1"/>
  <c r="L365" i="94" s="1"/>
  <c r="K86" i="80"/>
  <c r="K86" i="51" s="1"/>
  <c r="K365" i="94" s="1"/>
  <c r="J86" i="80"/>
  <c r="J86" i="51" s="1"/>
  <c r="J365" i="94" s="1"/>
  <c r="I86" i="80"/>
  <c r="I86" i="51" s="1"/>
  <c r="I365" i="94" s="1"/>
  <c r="H86" i="80"/>
  <c r="H86" i="51" s="1"/>
  <c r="H365" i="94" s="1"/>
  <c r="V85" i="80"/>
  <c r="V85" i="51" s="1"/>
  <c r="U85" i="80"/>
  <c r="U85" i="51" s="1"/>
  <c r="T85" i="80"/>
  <c r="T85" i="51" s="1"/>
  <c r="S85" i="80"/>
  <c r="S85" i="51" s="1"/>
  <c r="R85" i="80"/>
  <c r="R85" i="51" s="1"/>
  <c r="Q85" i="80"/>
  <c r="Q85" i="51" s="1"/>
  <c r="P85" i="80"/>
  <c r="P85" i="51" s="1"/>
  <c r="P364" i="94" s="1"/>
  <c r="O85" i="80"/>
  <c r="O85" i="51" s="1"/>
  <c r="O364" i="94" s="1"/>
  <c r="N85" i="80"/>
  <c r="N85" i="51" s="1"/>
  <c r="N364" i="94" s="1"/>
  <c r="M85" i="80"/>
  <c r="M85" i="51" s="1"/>
  <c r="M364" i="94" s="1"/>
  <c r="L85" i="80"/>
  <c r="L85" i="51" s="1"/>
  <c r="L364" i="94" s="1"/>
  <c r="K85" i="80"/>
  <c r="K85" i="51" s="1"/>
  <c r="K364" i="94" s="1"/>
  <c r="J85" i="80"/>
  <c r="J85" i="51" s="1"/>
  <c r="J364" i="94" s="1"/>
  <c r="I85" i="80"/>
  <c r="I85" i="51" s="1"/>
  <c r="I364" i="94" s="1"/>
  <c r="H85" i="80"/>
  <c r="H85" i="51" s="1"/>
  <c r="H364" i="94" s="1"/>
  <c r="V84" i="80"/>
  <c r="V84" i="51" s="1"/>
  <c r="U84" i="80"/>
  <c r="U84" i="51" s="1"/>
  <c r="T84" i="80"/>
  <c r="T84" i="51" s="1"/>
  <c r="S84" i="80"/>
  <c r="S84" i="51" s="1"/>
  <c r="R84" i="80"/>
  <c r="R84" i="51" s="1"/>
  <c r="Q84" i="80"/>
  <c r="Q84" i="51" s="1"/>
  <c r="P84" i="80"/>
  <c r="P84" i="51" s="1"/>
  <c r="P363" i="94" s="1"/>
  <c r="O84" i="80"/>
  <c r="O84" i="51" s="1"/>
  <c r="O363" i="94" s="1"/>
  <c r="N84" i="80"/>
  <c r="N84" i="51" s="1"/>
  <c r="N363" i="94" s="1"/>
  <c r="M84" i="80"/>
  <c r="M84" i="51" s="1"/>
  <c r="M363" i="94" s="1"/>
  <c r="L84" i="80"/>
  <c r="L84" i="51" s="1"/>
  <c r="L363" i="94" s="1"/>
  <c r="K84" i="80"/>
  <c r="K84" i="51" s="1"/>
  <c r="K363" i="94" s="1"/>
  <c r="J84" i="80"/>
  <c r="J84" i="51" s="1"/>
  <c r="J363" i="94" s="1"/>
  <c r="I84" i="80"/>
  <c r="I84" i="51" s="1"/>
  <c r="I363" i="94" s="1"/>
  <c r="H84" i="80"/>
  <c r="H84" i="51" s="1"/>
  <c r="H363" i="94" s="1"/>
  <c r="V83" i="80"/>
  <c r="V83" i="51" s="1"/>
  <c r="U83" i="80"/>
  <c r="U83" i="51" s="1"/>
  <c r="T83" i="80"/>
  <c r="T83" i="51" s="1"/>
  <c r="S83" i="80"/>
  <c r="S83" i="51" s="1"/>
  <c r="R83" i="80"/>
  <c r="R83" i="51" s="1"/>
  <c r="Q83" i="80"/>
  <c r="Q83" i="51" s="1"/>
  <c r="P83" i="80"/>
  <c r="P83" i="51" s="1"/>
  <c r="P362" i="94" s="1"/>
  <c r="O83" i="80"/>
  <c r="O83" i="51" s="1"/>
  <c r="O362" i="94" s="1"/>
  <c r="N83" i="80"/>
  <c r="N83" i="51" s="1"/>
  <c r="N362" i="94" s="1"/>
  <c r="M83" i="80"/>
  <c r="M83" i="51" s="1"/>
  <c r="M362" i="94" s="1"/>
  <c r="L83" i="80"/>
  <c r="L83" i="51" s="1"/>
  <c r="L362" i="94" s="1"/>
  <c r="K83" i="80"/>
  <c r="K83" i="51" s="1"/>
  <c r="K362" i="94" s="1"/>
  <c r="V82" i="80"/>
  <c r="V82" i="51" s="1"/>
  <c r="U82" i="80"/>
  <c r="U82" i="51" s="1"/>
  <c r="T82" i="80"/>
  <c r="T82" i="51" s="1"/>
  <c r="S82" i="80"/>
  <c r="S82" i="51" s="1"/>
  <c r="R82" i="80"/>
  <c r="R82" i="51" s="1"/>
  <c r="Q82" i="80"/>
  <c r="Q82" i="51" s="1"/>
  <c r="P82" i="80"/>
  <c r="P82" i="51" s="1"/>
  <c r="P361" i="94" s="1"/>
  <c r="O82" i="80"/>
  <c r="O82" i="51" s="1"/>
  <c r="O361" i="94" s="1"/>
  <c r="N82" i="80"/>
  <c r="N82" i="51" s="1"/>
  <c r="N361" i="94" s="1"/>
  <c r="M82" i="80"/>
  <c r="M82" i="51" s="1"/>
  <c r="M361" i="94" s="1"/>
  <c r="L82" i="80"/>
  <c r="L82" i="51" s="1"/>
  <c r="L361" i="94" s="1"/>
  <c r="K82" i="80"/>
  <c r="K82" i="51" s="1"/>
  <c r="K361" i="94" s="1"/>
  <c r="J82" i="80"/>
  <c r="J82" i="51" s="1"/>
  <c r="J361" i="94" s="1"/>
  <c r="I82" i="80"/>
  <c r="I82" i="51" s="1"/>
  <c r="I361" i="94" s="1"/>
  <c r="H82" i="80"/>
  <c r="H82" i="51" s="1"/>
  <c r="H361" i="94" s="1"/>
  <c r="V81" i="80"/>
  <c r="V81" i="51" s="1"/>
  <c r="U81" i="80"/>
  <c r="U81" i="51" s="1"/>
  <c r="T81" i="80"/>
  <c r="T81" i="51" s="1"/>
  <c r="S81" i="80"/>
  <c r="S81" i="51" s="1"/>
  <c r="R81" i="80"/>
  <c r="R81" i="51" s="1"/>
  <c r="Q81" i="80"/>
  <c r="Q81" i="51" s="1"/>
  <c r="P81" i="80"/>
  <c r="P81" i="51" s="1"/>
  <c r="P360" i="94" s="1"/>
  <c r="O81" i="80"/>
  <c r="O81" i="51" s="1"/>
  <c r="O360" i="94" s="1"/>
  <c r="N81" i="80"/>
  <c r="N81" i="51" s="1"/>
  <c r="N360" i="94" s="1"/>
  <c r="M81" i="80"/>
  <c r="M81" i="51" s="1"/>
  <c r="M360" i="94" s="1"/>
  <c r="L81" i="80"/>
  <c r="L81" i="51" s="1"/>
  <c r="L360" i="94" s="1"/>
  <c r="K81" i="80"/>
  <c r="K81" i="51" s="1"/>
  <c r="K360" i="94" s="1"/>
  <c r="J81" i="80"/>
  <c r="J81" i="51" s="1"/>
  <c r="J360" i="94" s="1"/>
  <c r="I81" i="80"/>
  <c r="I81" i="51" s="1"/>
  <c r="I360" i="94" s="1"/>
  <c r="H81" i="80"/>
  <c r="H81" i="51" s="1"/>
  <c r="H360" i="94" s="1"/>
  <c r="V80" i="80"/>
  <c r="V80" i="51" s="1"/>
  <c r="U80" i="80"/>
  <c r="U80" i="51" s="1"/>
  <c r="T80" i="80"/>
  <c r="T80" i="51" s="1"/>
  <c r="S80" i="80"/>
  <c r="S80" i="51" s="1"/>
  <c r="R80" i="80"/>
  <c r="R80" i="51" s="1"/>
  <c r="Q80" i="80"/>
  <c r="Q80" i="51" s="1"/>
  <c r="P80" i="80"/>
  <c r="P80" i="51" s="1"/>
  <c r="P359" i="94" s="1"/>
  <c r="O80" i="80"/>
  <c r="O80" i="51" s="1"/>
  <c r="O359" i="94" s="1"/>
  <c r="N80" i="80"/>
  <c r="N80" i="51" s="1"/>
  <c r="N359" i="94" s="1"/>
  <c r="M80" i="80"/>
  <c r="M80" i="51" s="1"/>
  <c r="M359" i="94" s="1"/>
  <c r="L80" i="80"/>
  <c r="L80" i="51" s="1"/>
  <c r="L359" i="94" s="1"/>
  <c r="K80" i="80"/>
  <c r="K80" i="51" s="1"/>
  <c r="K359" i="94" s="1"/>
  <c r="J80" i="80"/>
  <c r="J80" i="51" s="1"/>
  <c r="J359" i="94" s="1"/>
  <c r="I80" i="80"/>
  <c r="I80" i="51" s="1"/>
  <c r="I359" i="94" s="1"/>
  <c r="H80" i="80"/>
  <c r="H80" i="51" s="1"/>
  <c r="H359" i="94" s="1"/>
  <c r="V79" i="80"/>
  <c r="V79" i="51" s="1"/>
  <c r="U79" i="80"/>
  <c r="U79" i="51" s="1"/>
  <c r="T79" i="80"/>
  <c r="T79" i="51" s="1"/>
  <c r="S79" i="80"/>
  <c r="S79" i="51" s="1"/>
  <c r="R79" i="80"/>
  <c r="R79" i="51" s="1"/>
  <c r="Q79" i="80"/>
  <c r="Q79" i="51" s="1"/>
  <c r="P79" i="80"/>
  <c r="P79" i="51" s="1"/>
  <c r="P358" i="94" s="1"/>
  <c r="O79" i="80"/>
  <c r="O79" i="51" s="1"/>
  <c r="O358" i="94" s="1"/>
  <c r="N79" i="80"/>
  <c r="N79" i="51" s="1"/>
  <c r="N358" i="94" s="1"/>
  <c r="M79" i="80"/>
  <c r="M79" i="51" s="1"/>
  <c r="M358" i="94" s="1"/>
  <c r="L79" i="80"/>
  <c r="L79" i="51" s="1"/>
  <c r="L358" i="94" s="1"/>
  <c r="K79" i="80"/>
  <c r="K79" i="51" s="1"/>
  <c r="K358" i="94" s="1"/>
  <c r="J79" i="80"/>
  <c r="J79" i="51" s="1"/>
  <c r="J358" i="94" s="1"/>
  <c r="I79" i="80"/>
  <c r="I79" i="51" s="1"/>
  <c r="I358" i="94" s="1"/>
  <c r="H79" i="80"/>
  <c r="H79" i="51" s="1"/>
  <c r="H358" i="94" s="1"/>
  <c r="V78" i="80"/>
  <c r="V78" i="51" s="1"/>
  <c r="U78" i="80"/>
  <c r="U78" i="51" s="1"/>
  <c r="T78" i="80"/>
  <c r="T78" i="51" s="1"/>
  <c r="S78" i="80"/>
  <c r="S78" i="51" s="1"/>
  <c r="R78" i="80"/>
  <c r="R78" i="51" s="1"/>
  <c r="Q78" i="80"/>
  <c r="Q78" i="51" s="1"/>
  <c r="P78" i="80"/>
  <c r="P78" i="51" s="1"/>
  <c r="P357" i="94" s="1"/>
  <c r="O78" i="80"/>
  <c r="O78" i="51" s="1"/>
  <c r="O357" i="94" s="1"/>
  <c r="N78" i="80"/>
  <c r="N78" i="51" s="1"/>
  <c r="N357" i="94" s="1"/>
  <c r="M78" i="80"/>
  <c r="M78" i="51" s="1"/>
  <c r="M357" i="94" s="1"/>
  <c r="L78" i="80"/>
  <c r="L78" i="51" s="1"/>
  <c r="L357" i="94" s="1"/>
  <c r="K78" i="80"/>
  <c r="K78" i="51" s="1"/>
  <c r="K357" i="94" s="1"/>
  <c r="J78" i="80"/>
  <c r="J78" i="51" s="1"/>
  <c r="J357" i="94" s="1"/>
  <c r="I78" i="80"/>
  <c r="I78" i="51" s="1"/>
  <c r="I357" i="94" s="1"/>
  <c r="H78" i="80"/>
  <c r="H78" i="51" s="1"/>
  <c r="H357" i="94" s="1"/>
  <c r="V77" i="80"/>
  <c r="V77" i="51" s="1"/>
  <c r="U77" i="80"/>
  <c r="U77" i="51" s="1"/>
  <c r="T77" i="80"/>
  <c r="T77" i="51" s="1"/>
  <c r="S77" i="80"/>
  <c r="S77" i="51" s="1"/>
  <c r="R77" i="80"/>
  <c r="R77" i="51" s="1"/>
  <c r="Q77" i="80"/>
  <c r="Q77" i="51" s="1"/>
  <c r="P77" i="80"/>
  <c r="P77" i="51" s="1"/>
  <c r="P356" i="94" s="1"/>
  <c r="O77" i="80"/>
  <c r="O77" i="51" s="1"/>
  <c r="O356" i="94" s="1"/>
  <c r="N77" i="80"/>
  <c r="N77" i="51" s="1"/>
  <c r="N356" i="94" s="1"/>
  <c r="M77" i="80"/>
  <c r="M77" i="51" s="1"/>
  <c r="M356" i="94" s="1"/>
  <c r="L77" i="80"/>
  <c r="L77" i="51" s="1"/>
  <c r="L356" i="94" s="1"/>
  <c r="K77" i="80"/>
  <c r="K77" i="51" s="1"/>
  <c r="K356" i="94" s="1"/>
  <c r="J77" i="80"/>
  <c r="J77" i="51" s="1"/>
  <c r="J356" i="94" s="1"/>
  <c r="I77" i="80"/>
  <c r="I77" i="51" s="1"/>
  <c r="I356" i="94" s="1"/>
  <c r="H77" i="80"/>
  <c r="H77" i="51" s="1"/>
  <c r="H356" i="94" s="1"/>
  <c r="V76" i="80"/>
  <c r="V76" i="51" s="1"/>
  <c r="U76" i="80"/>
  <c r="U76" i="51" s="1"/>
  <c r="T76" i="80"/>
  <c r="T76" i="51" s="1"/>
  <c r="S76" i="80"/>
  <c r="S76" i="51" s="1"/>
  <c r="R76" i="80"/>
  <c r="R76" i="51" s="1"/>
  <c r="Q76" i="80"/>
  <c r="Q76" i="51" s="1"/>
  <c r="P76" i="80"/>
  <c r="P76" i="51" s="1"/>
  <c r="P355" i="94" s="1"/>
  <c r="O76" i="80"/>
  <c r="O76" i="51" s="1"/>
  <c r="O355" i="94" s="1"/>
  <c r="N76" i="80"/>
  <c r="N76" i="51" s="1"/>
  <c r="N355" i="94" s="1"/>
  <c r="M76" i="80"/>
  <c r="M76" i="51" s="1"/>
  <c r="M355" i="94" s="1"/>
  <c r="L76" i="80"/>
  <c r="L76" i="51" s="1"/>
  <c r="L355" i="94" s="1"/>
  <c r="K76" i="80"/>
  <c r="K76" i="51" s="1"/>
  <c r="K355" i="94" s="1"/>
  <c r="J76" i="80"/>
  <c r="J76" i="51" s="1"/>
  <c r="J355" i="94" s="1"/>
  <c r="I76" i="80"/>
  <c r="I76" i="51" s="1"/>
  <c r="I355" i="94" s="1"/>
  <c r="H76" i="80"/>
  <c r="H76" i="51" s="1"/>
  <c r="H355" i="94" s="1"/>
  <c r="V75" i="80"/>
  <c r="V75" i="51" s="1"/>
  <c r="U75" i="80"/>
  <c r="U75" i="51" s="1"/>
  <c r="T75" i="80"/>
  <c r="T75" i="51" s="1"/>
  <c r="S75" i="80"/>
  <c r="S75" i="51" s="1"/>
  <c r="R75" i="80"/>
  <c r="R75" i="51" s="1"/>
  <c r="Q75" i="80"/>
  <c r="Q75" i="51" s="1"/>
  <c r="P75" i="80"/>
  <c r="P75" i="51" s="1"/>
  <c r="P354" i="94" s="1"/>
  <c r="M75" i="80"/>
  <c r="M75" i="51" s="1"/>
  <c r="M354" i="94" s="1"/>
  <c r="V74" i="80"/>
  <c r="V74" i="51" s="1"/>
  <c r="U74" i="80"/>
  <c r="U74" i="51" s="1"/>
  <c r="T74" i="80"/>
  <c r="T74" i="51" s="1"/>
  <c r="S74" i="80"/>
  <c r="S74" i="51" s="1"/>
  <c r="R74" i="80"/>
  <c r="R74" i="51" s="1"/>
  <c r="Q74" i="80"/>
  <c r="Q74" i="51" s="1"/>
  <c r="P74" i="80"/>
  <c r="P74" i="51" s="1"/>
  <c r="P353" i="94" s="1"/>
  <c r="O74" i="80"/>
  <c r="O74" i="51" s="1"/>
  <c r="O353" i="94" s="1"/>
  <c r="N74" i="80"/>
  <c r="N74" i="51" s="1"/>
  <c r="N353" i="94" s="1"/>
  <c r="M74" i="80"/>
  <c r="M74" i="51" s="1"/>
  <c r="M353" i="94" s="1"/>
  <c r="L74" i="80"/>
  <c r="L74" i="51" s="1"/>
  <c r="L353" i="94" s="1"/>
  <c r="K74" i="80"/>
  <c r="K74" i="51" s="1"/>
  <c r="K353" i="94" s="1"/>
  <c r="J74" i="80"/>
  <c r="J74" i="51" s="1"/>
  <c r="J353" i="94" s="1"/>
  <c r="I74" i="80"/>
  <c r="I74" i="51" s="1"/>
  <c r="I353" i="94" s="1"/>
  <c r="H74" i="80"/>
  <c r="H74" i="51" s="1"/>
  <c r="H353" i="94" s="1"/>
  <c r="V73" i="80"/>
  <c r="V73" i="51" s="1"/>
  <c r="U73" i="80"/>
  <c r="U73" i="51" s="1"/>
  <c r="T73" i="80"/>
  <c r="T73" i="51" s="1"/>
  <c r="S73" i="80"/>
  <c r="S73" i="51" s="1"/>
  <c r="R73" i="80"/>
  <c r="R73" i="51" s="1"/>
  <c r="Q73" i="80"/>
  <c r="Q73" i="51" s="1"/>
  <c r="P73" i="80"/>
  <c r="P73" i="51" s="1"/>
  <c r="P352" i="94" s="1"/>
  <c r="O73" i="80"/>
  <c r="O73" i="51" s="1"/>
  <c r="O352" i="94" s="1"/>
  <c r="N73" i="80"/>
  <c r="N73" i="51" s="1"/>
  <c r="N352" i="94" s="1"/>
  <c r="M73" i="80"/>
  <c r="M73" i="51" s="1"/>
  <c r="M352" i="94" s="1"/>
  <c r="L73" i="80"/>
  <c r="L73" i="51" s="1"/>
  <c r="L352" i="94" s="1"/>
  <c r="K73" i="80"/>
  <c r="K73" i="51" s="1"/>
  <c r="K352" i="94" s="1"/>
  <c r="J73" i="80"/>
  <c r="J73" i="51" s="1"/>
  <c r="J352" i="94" s="1"/>
  <c r="I73" i="80"/>
  <c r="I73" i="51" s="1"/>
  <c r="I352" i="94" s="1"/>
  <c r="H73" i="80"/>
  <c r="H73" i="51" s="1"/>
  <c r="H352" i="94" s="1"/>
  <c r="V72" i="80"/>
  <c r="V72" i="51" s="1"/>
  <c r="U72" i="80"/>
  <c r="U72" i="51" s="1"/>
  <c r="T72" i="80"/>
  <c r="T72" i="51" s="1"/>
  <c r="S72" i="80"/>
  <c r="S72" i="51" s="1"/>
  <c r="R72" i="80"/>
  <c r="R72" i="51" s="1"/>
  <c r="Q72" i="80"/>
  <c r="Q72" i="51" s="1"/>
  <c r="P72" i="80"/>
  <c r="P72" i="51" s="1"/>
  <c r="P351" i="94" s="1"/>
  <c r="O72" i="80"/>
  <c r="O72" i="51" s="1"/>
  <c r="O351" i="94" s="1"/>
  <c r="N72" i="80"/>
  <c r="N72" i="51" s="1"/>
  <c r="N351" i="94" s="1"/>
  <c r="M72" i="80"/>
  <c r="M72" i="51" s="1"/>
  <c r="M351" i="94" s="1"/>
  <c r="L72" i="80"/>
  <c r="L72" i="51" s="1"/>
  <c r="L351" i="94" s="1"/>
  <c r="K72" i="80"/>
  <c r="K72" i="51" s="1"/>
  <c r="K351" i="94" s="1"/>
  <c r="J72" i="80"/>
  <c r="J72" i="51" s="1"/>
  <c r="J351" i="94" s="1"/>
  <c r="I72" i="80"/>
  <c r="I72" i="51" s="1"/>
  <c r="I351" i="94" s="1"/>
  <c r="H72" i="80"/>
  <c r="H72" i="51" s="1"/>
  <c r="H351" i="94" s="1"/>
  <c r="V71" i="80"/>
  <c r="V71" i="51" s="1"/>
  <c r="U71" i="80"/>
  <c r="U71" i="51" s="1"/>
  <c r="T71" i="80"/>
  <c r="T71" i="51" s="1"/>
  <c r="S71" i="80"/>
  <c r="S71" i="51" s="1"/>
  <c r="R71" i="80"/>
  <c r="R71" i="51" s="1"/>
  <c r="Q71" i="80"/>
  <c r="Q71" i="51" s="1"/>
  <c r="P71" i="80"/>
  <c r="P71" i="51" s="1"/>
  <c r="P350" i="94" s="1"/>
  <c r="O71" i="80"/>
  <c r="O71" i="51" s="1"/>
  <c r="O350" i="94" s="1"/>
  <c r="N71" i="80"/>
  <c r="N71" i="51" s="1"/>
  <c r="N350" i="94" s="1"/>
  <c r="M71" i="80"/>
  <c r="M71" i="51" s="1"/>
  <c r="M350" i="94" s="1"/>
  <c r="L71" i="80"/>
  <c r="L71" i="51" s="1"/>
  <c r="L350" i="94" s="1"/>
  <c r="K71" i="80"/>
  <c r="K71" i="51" s="1"/>
  <c r="K350" i="94" s="1"/>
  <c r="J71" i="80"/>
  <c r="J71" i="51" s="1"/>
  <c r="J350" i="94" s="1"/>
  <c r="I71" i="80"/>
  <c r="I71" i="51" s="1"/>
  <c r="I350" i="94" s="1"/>
  <c r="H71" i="80"/>
  <c r="H71" i="51" s="1"/>
  <c r="H350" i="94" s="1"/>
  <c r="V70" i="80"/>
  <c r="V70" i="51" s="1"/>
  <c r="U70" i="80"/>
  <c r="U70" i="51" s="1"/>
  <c r="T70" i="80"/>
  <c r="T70" i="51" s="1"/>
  <c r="S70" i="80"/>
  <c r="S70" i="51" s="1"/>
  <c r="R70" i="80"/>
  <c r="R70" i="51" s="1"/>
  <c r="Q70" i="80"/>
  <c r="Q70" i="51" s="1"/>
  <c r="P70" i="80"/>
  <c r="P70" i="51" s="1"/>
  <c r="P349" i="94" s="1"/>
  <c r="O70" i="80"/>
  <c r="O70" i="51" s="1"/>
  <c r="O349" i="94" s="1"/>
  <c r="N70" i="80"/>
  <c r="N70" i="51" s="1"/>
  <c r="N349" i="94" s="1"/>
  <c r="M70" i="80"/>
  <c r="M70" i="51" s="1"/>
  <c r="M349" i="94" s="1"/>
  <c r="L70" i="80"/>
  <c r="L70" i="51" s="1"/>
  <c r="L349" i="94" s="1"/>
  <c r="K70" i="80"/>
  <c r="K70" i="51" s="1"/>
  <c r="K349" i="94" s="1"/>
  <c r="J70" i="80"/>
  <c r="J70" i="51" s="1"/>
  <c r="J349" i="94" s="1"/>
  <c r="I70" i="80"/>
  <c r="I70" i="51" s="1"/>
  <c r="I349" i="94" s="1"/>
  <c r="H70" i="80"/>
  <c r="H70" i="51" s="1"/>
  <c r="H349" i="94" s="1"/>
  <c r="V69" i="80"/>
  <c r="V69" i="51" s="1"/>
  <c r="U69" i="80"/>
  <c r="U69" i="51" s="1"/>
  <c r="T69" i="80"/>
  <c r="T69" i="51" s="1"/>
  <c r="S69" i="80"/>
  <c r="S69" i="51" s="1"/>
  <c r="R69" i="80"/>
  <c r="R69" i="51" s="1"/>
  <c r="Q69" i="80"/>
  <c r="Q69" i="51" s="1"/>
  <c r="P69" i="80"/>
  <c r="P69" i="51" s="1"/>
  <c r="P348" i="94" s="1"/>
  <c r="M69" i="80"/>
  <c r="M69" i="51" s="1"/>
  <c r="M348" i="94" s="1"/>
  <c r="V68" i="80"/>
  <c r="V68" i="51" s="1"/>
  <c r="U68" i="80"/>
  <c r="U68" i="51" s="1"/>
  <c r="T68" i="80"/>
  <c r="T68" i="51" s="1"/>
  <c r="S68" i="80"/>
  <c r="S68" i="51" s="1"/>
  <c r="R68" i="80"/>
  <c r="R68" i="51" s="1"/>
  <c r="Q68" i="80"/>
  <c r="Q68" i="51" s="1"/>
  <c r="P68" i="80"/>
  <c r="P68" i="51" s="1"/>
  <c r="P347" i="94" s="1"/>
  <c r="M68" i="80"/>
  <c r="M68" i="51" s="1"/>
  <c r="M347" i="94" s="1"/>
  <c r="V67" i="80"/>
  <c r="V67" i="51" s="1"/>
  <c r="U67" i="80"/>
  <c r="U67" i="51" s="1"/>
  <c r="T67" i="80"/>
  <c r="T67" i="51" s="1"/>
  <c r="S67" i="80"/>
  <c r="S67" i="51" s="1"/>
  <c r="R67" i="80"/>
  <c r="R67" i="51" s="1"/>
  <c r="Q67" i="80"/>
  <c r="Q67" i="51" s="1"/>
  <c r="P67" i="80"/>
  <c r="P67" i="51" s="1"/>
  <c r="P346" i="94" s="1"/>
  <c r="O67" i="80"/>
  <c r="O67" i="51" s="1"/>
  <c r="O346" i="94" s="1"/>
  <c r="N67" i="80"/>
  <c r="N67" i="51" s="1"/>
  <c r="N346" i="94" s="1"/>
  <c r="M67" i="80"/>
  <c r="M67" i="51" s="1"/>
  <c r="M346" i="94" s="1"/>
  <c r="L67" i="80"/>
  <c r="L67" i="51" s="1"/>
  <c r="L346" i="94" s="1"/>
  <c r="K67" i="80"/>
  <c r="K67" i="51" s="1"/>
  <c r="K346" i="94" s="1"/>
  <c r="J67" i="80"/>
  <c r="J67" i="51" s="1"/>
  <c r="J346" i="94" s="1"/>
  <c r="I67" i="80"/>
  <c r="I67" i="51" s="1"/>
  <c r="I346" i="94" s="1"/>
  <c r="H67" i="80"/>
  <c r="H67" i="51" s="1"/>
  <c r="H346" i="94" s="1"/>
  <c r="V66" i="80"/>
  <c r="V66" i="51" s="1"/>
  <c r="U66" i="80"/>
  <c r="U66" i="51" s="1"/>
  <c r="T66" i="80"/>
  <c r="T66" i="51" s="1"/>
  <c r="S66" i="80"/>
  <c r="S66" i="51" s="1"/>
  <c r="R66" i="80"/>
  <c r="R66" i="51" s="1"/>
  <c r="Q66" i="80"/>
  <c r="Q66" i="51" s="1"/>
  <c r="P66" i="80"/>
  <c r="P66" i="51" s="1"/>
  <c r="P345" i="94" s="1"/>
  <c r="O66" i="80"/>
  <c r="O66" i="51" s="1"/>
  <c r="O345" i="94" s="1"/>
  <c r="N66" i="80"/>
  <c r="N66" i="51" s="1"/>
  <c r="N345" i="94" s="1"/>
  <c r="M66" i="80"/>
  <c r="M66" i="51" s="1"/>
  <c r="M345" i="94" s="1"/>
  <c r="L66" i="80"/>
  <c r="L66" i="51" s="1"/>
  <c r="L345" i="94" s="1"/>
  <c r="K66" i="80"/>
  <c r="K66" i="51" s="1"/>
  <c r="K345" i="94" s="1"/>
  <c r="J66" i="80"/>
  <c r="J66" i="51" s="1"/>
  <c r="J345" i="94" s="1"/>
  <c r="I66" i="80"/>
  <c r="I66" i="51" s="1"/>
  <c r="I345" i="94" s="1"/>
  <c r="H66" i="80"/>
  <c r="H66" i="51" s="1"/>
  <c r="H345" i="94" s="1"/>
  <c r="V65" i="80"/>
  <c r="V65" i="51" s="1"/>
  <c r="U65" i="80"/>
  <c r="U65" i="51" s="1"/>
  <c r="T65" i="80"/>
  <c r="T65" i="51" s="1"/>
  <c r="S65" i="80"/>
  <c r="S65" i="51" s="1"/>
  <c r="R65" i="80"/>
  <c r="R65" i="51" s="1"/>
  <c r="Q65" i="80"/>
  <c r="Q65" i="51" s="1"/>
  <c r="P65" i="80"/>
  <c r="P65" i="51" s="1"/>
  <c r="P344" i="94" s="1"/>
  <c r="O65" i="80"/>
  <c r="O65" i="51" s="1"/>
  <c r="O344" i="94" s="1"/>
  <c r="N65" i="80"/>
  <c r="N65" i="51" s="1"/>
  <c r="N344" i="94" s="1"/>
  <c r="M65" i="80"/>
  <c r="M65" i="51" s="1"/>
  <c r="M344" i="94" s="1"/>
  <c r="L65" i="80"/>
  <c r="L65" i="51" s="1"/>
  <c r="L344" i="94" s="1"/>
  <c r="K65" i="80"/>
  <c r="K65" i="51" s="1"/>
  <c r="K344" i="94" s="1"/>
  <c r="J65" i="80"/>
  <c r="J65" i="51" s="1"/>
  <c r="J344" i="94" s="1"/>
  <c r="I65" i="80"/>
  <c r="I65" i="51" s="1"/>
  <c r="I344" i="94" s="1"/>
  <c r="H65" i="80"/>
  <c r="H65" i="51" s="1"/>
  <c r="H344" i="94" s="1"/>
  <c r="V64" i="80"/>
  <c r="V64" i="51" s="1"/>
  <c r="U64" i="80"/>
  <c r="U64" i="51" s="1"/>
  <c r="T64" i="80"/>
  <c r="T64" i="51" s="1"/>
  <c r="S64" i="80"/>
  <c r="S64" i="51" s="1"/>
  <c r="R64" i="80"/>
  <c r="R64" i="51" s="1"/>
  <c r="Q64" i="80"/>
  <c r="Q64" i="51" s="1"/>
  <c r="P64" i="80"/>
  <c r="P64" i="51" s="1"/>
  <c r="P343" i="94" s="1"/>
  <c r="O64" i="80"/>
  <c r="O64" i="51" s="1"/>
  <c r="O343" i="94" s="1"/>
  <c r="N64" i="80"/>
  <c r="N64" i="51" s="1"/>
  <c r="N343" i="94" s="1"/>
  <c r="M64" i="80"/>
  <c r="M64" i="51" s="1"/>
  <c r="M343" i="94" s="1"/>
  <c r="L64" i="80"/>
  <c r="L64" i="51" s="1"/>
  <c r="L343" i="94" s="1"/>
  <c r="K64" i="80"/>
  <c r="K64" i="51" s="1"/>
  <c r="K343" i="94" s="1"/>
  <c r="J64" i="80"/>
  <c r="J64" i="51" s="1"/>
  <c r="J343" i="94" s="1"/>
  <c r="I64" i="80"/>
  <c r="I64" i="51" s="1"/>
  <c r="I343" i="94" s="1"/>
  <c r="H64" i="80"/>
  <c r="H64" i="51" s="1"/>
  <c r="H343" i="94" s="1"/>
  <c r="V63" i="80"/>
  <c r="V63" i="51" s="1"/>
  <c r="U63" i="80"/>
  <c r="U63" i="51" s="1"/>
  <c r="T63" i="80"/>
  <c r="T63" i="51" s="1"/>
  <c r="S63" i="80"/>
  <c r="S63" i="51" s="1"/>
  <c r="R63" i="80"/>
  <c r="R63" i="51" s="1"/>
  <c r="Q63" i="80"/>
  <c r="Q63" i="51" s="1"/>
  <c r="P63" i="80"/>
  <c r="P63" i="51" s="1"/>
  <c r="P342" i="94" s="1"/>
  <c r="O63" i="80"/>
  <c r="O63" i="51" s="1"/>
  <c r="O342" i="94" s="1"/>
  <c r="N63" i="80"/>
  <c r="N63" i="51" s="1"/>
  <c r="N342" i="94" s="1"/>
  <c r="M63" i="80"/>
  <c r="M63" i="51" s="1"/>
  <c r="M342" i="94" s="1"/>
  <c r="L63" i="80"/>
  <c r="L63" i="51" s="1"/>
  <c r="L342" i="94" s="1"/>
  <c r="K63" i="80"/>
  <c r="K63" i="51" s="1"/>
  <c r="K342" i="94" s="1"/>
  <c r="J63" i="80"/>
  <c r="J63" i="51" s="1"/>
  <c r="J342" i="94" s="1"/>
  <c r="I63" i="80"/>
  <c r="I63" i="51" s="1"/>
  <c r="I342" i="94" s="1"/>
  <c r="H63" i="80"/>
  <c r="H63" i="51" s="1"/>
  <c r="H342" i="94" s="1"/>
  <c r="V62" i="80"/>
  <c r="V62" i="51" s="1"/>
  <c r="U62" i="80"/>
  <c r="U62" i="51" s="1"/>
  <c r="T62" i="80"/>
  <c r="T62" i="51" s="1"/>
  <c r="S62" i="80"/>
  <c r="S62" i="51" s="1"/>
  <c r="R62" i="80"/>
  <c r="R62" i="51" s="1"/>
  <c r="Q62" i="80"/>
  <c r="Q62" i="51" s="1"/>
  <c r="P62" i="80"/>
  <c r="P62" i="51" s="1"/>
  <c r="P341" i="94" s="1"/>
  <c r="O62" i="80"/>
  <c r="O62" i="51" s="1"/>
  <c r="O341" i="94" s="1"/>
  <c r="N62" i="80"/>
  <c r="N62" i="51" s="1"/>
  <c r="N341" i="94" s="1"/>
  <c r="M62" i="80"/>
  <c r="M62" i="51" s="1"/>
  <c r="M341" i="94" s="1"/>
  <c r="L62" i="80"/>
  <c r="L62" i="51" s="1"/>
  <c r="L341" i="94" s="1"/>
  <c r="K62" i="80"/>
  <c r="K62" i="51" s="1"/>
  <c r="K341" i="94" s="1"/>
  <c r="J62" i="80"/>
  <c r="J62" i="51" s="1"/>
  <c r="J341" i="94" s="1"/>
  <c r="I62" i="80"/>
  <c r="I62" i="51" s="1"/>
  <c r="I341" i="94" s="1"/>
  <c r="H62" i="80"/>
  <c r="H62" i="51" s="1"/>
  <c r="H341" i="94" s="1"/>
  <c r="V61" i="80"/>
  <c r="V61" i="51" s="1"/>
  <c r="U61" i="80"/>
  <c r="U61" i="51" s="1"/>
  <c r="T61" i="80"/>
  <c r="T61" i="51" s="1"/>
  <c r="S61" i="80"/>
  <c r="S61" i="51" s="1"/>
  <c r="R61" i="80"/>
  <c r="R61" i="51" s="1"/>
  <c r="Q61" i="80"/>
  <c r="Q61" i="51" s="1"/>
  <c r="P61" i="80"/>
  <c r="P61" i="51" s="1"/>
  <c r="P340" i="94" s="1"/>
  <c r="O61" i="80"/>
  <c r="O61" i="51" s="1"/>
  <c r="O340" i="94" s="1"/>
  <c r="N61" i="80"/>
  <c r="N61" i="51" s="1"/>
  <c r="N340" i="94" s="1"/>
  <c r="M61" i="80"/>
  <c r="M61" i="51" s="1"/>
  <c r="M340" i="94" s="1"/>
  <c r="L61" i="80"/>
  <c r="L61" i="51" s="1"/>
  <c r="L340" i="94" s="1"/>
  <c r="K61" i="80"/>
  <c r="K61" i="51" s="1"/>
  <c r="K340" i="94" s="1"/>
  <c r="J61" i="80"/>
  <c r="J61" i="51" s="1"/>
  <c r="J340" i="94" s="1"/>
  <c r="I61" i="80"/>
  <c r="I61" i="51" s="1"/>
  <c r="I340" i="94" s="1"/>
  <c r="H61" i="80"/>
  <c r="H61" i="51" s="1"/>
  <c r="H340" i="94" s="1"/>
  <c r="V60" i="80"/>
  <c r="V60" i="51" s="1"/>
  <c r="U60" i="80"/>
  <c r="U60" i="51" s="1"/>
  <c r="T60" i="80"/>
  <c r="T60" i="51" s="1"/>
  <c r="S60" i="80"/>
  <c r="S60" i="51" s="1"/>
  <c r="R60" i="80"/>
  <c r="R60" i="51" s="1"/>
  <c r="Q60" i="80"/>
  <c r="Q60" i="51" s="1"/>
  <c r="P60" i="80"/>
  <c r="P60" i="51" s="1"/>
  <c r="P339" i="94" s="1"/>
  <c r="O60" i="80"/>
  <c r="O60" i="51" s="1"/>
  <c r="O339" i="94" s="1"/>
  <c r="N60" i="80"/>
  <c r="N60" i="51" s="1"/>
  <c r="N339" i="94" s="1"/>
  <c r="M60" i="80"/>
  <c r="M60" i="51" s="1"/>
  <c r="M339" i="94" s="1"/>
  <c r="L60" i="80"/>
  <c r="L60" i="51" s="1"/>
  <c r="L339" i="94" s="1"/>
  <c r="K60" i="80"/>
  <c r="K60" i="51" s="1"/>
  <c r="K339" i="94" s="1"/>
  <c r="J60" i="80"/>
  <c r="J60" i="51" s="1"/>
  <c r="J339" i="94" s="1"/>
  <c r="I60" i="80"/>
  <c r="I60" i="51" s="1"/>
  <c r="I339" i="94" s="1"/>
  <c r="H60" i="80"/>
  <c r="H60" i="51" s="1"/>
  <c r="H339" i="94" s="1"/>
  <c r="V59" i="80"/>
  <c r="V59" i="51" s="1"/>
  <c r="U59" i="80"/>
  <c r="U59" i="51" s="1"/>
  <c r="T59" i="80"/>
  <c r="T59" i="51" s="1"/>
  <c r="S59" i="80"/>
  <c r="S59" i="51" s="1"/>
  <c r="R59" i="80"/>
  <c r="R59" i="51" s="1"/>
  <c r="Q59" i="80"/>
  <c r="Q59" i="51" s="1"/>
  <c r="P59" i="80"/>
  <c r="P59" i="51" s="1"/>
  <c r="P338" i="94" s="1"/>
  <c r="O59" i="80"/>
  <c r="O59" i="51" s="1"/>
  <c r="O338" i="94" s="1"/>
  <c r="N59" i="80"/>
  <c r="N59" i="51" s="1"/>
  <c r="N338" i="94" s="1"/>
  <c r="M59" i="80"/>
  <c r="M59" i="51" s="1"/>
  <c r="M338" i="94" s="1"/>
  <c r="L59" i="80"/>
  <c r="L59" i="51" s="1"/>
  <c r="L338" i="94" s="1"/>
  <c r="K59" i="80"/>
  <c r="K59" i="51" s="1"/>
  <c r="K338" i="94" s="1"/>
  <c r="J59" i="80"/>
  <c r="J59" i="51" s="1"/>
  <c r="J338" i="94" s="1"/>
  <c r="I59" i="80"/>
  <c r="I59" i="51" s="1"/>
  <c r="I338" i="94" s="1"/>
  <c r="H59" i="80"/>
  <c r="H59" i="51" s="1"/>
  <c r="H338" i="94" s="1"/>
  <c r="V58" i="80"/>
  <c r="V58" i="51" s="1"/>
  <c r="U58" i="80"/>
  <c r="U58" i="51" s="1"/>
  <c r="T58" i="80"/>
  <c r="T58" i="51" s="1"/>
  <c r="S58" i="80"/>
  <c r="S58" i="51" s="1"/>
  <c r="R58" i="80"/>
  <c r="R58" i="51" s="1"/>
  <c r="Q58" i="80"/>
  <c r="Q58" i="51" s="1"/>
  <c r="P58" i="80"/>
  <c r="P58" i="51" s="1"/>
  <c r="P337" i="94" s="1"/>
  <c r="O58" i="80"/>
  <c r="O58" i="51" s="1"/>
  <c r="O337" i="94" s="1"/>
  <c r="N58" i="80"/>
  <c r="N58" i="51" s="1"/>
  <c r="N337" i="94" s="1"/>
  <c r="M58" i="80"/>
  <c r="M58" i="51" s="1"/>
  <c r="M337" i="94" s="1"/>
  <c r="L58" i="80"/>
  <c r="L58" i="51" s="1"/>
  <c r="L337" i="94" s="1"/>
  <c r="K58" i="80"/>
  <c r="K58" i="51" s="1"/>
  <c r="K337" i="94" s="1"/>
  <c r="V57" i="80"/>
  <c r="V57" i="51" s="1"/>
  <c r="U57" i="80"/>
  <c r="U57" i="51" s="1"/>
  <c r="T57" i="80"/>
  <c r="T57" i="51" s="1"/>
  <c r="S57" i="80"/>
  <c r="S57" i="51" s="1"/>
  <c r="R57" i="80"/>
  <c r="R57" i="51" s="1"/>
  <c r="Q57" i="80"/>
  <c r="Q57" i="51" s="1"/>
  <c r="P57" i="80"/>
  <c r="P57" i="51" s="1"/>
  <c r="P336" i="94" s="1"/>
  <c r="O57" i="80"/>
  <c r="O57" i="51" s="1"/>
  <c r="O336" i="94" s="1"/>
  <c r="N57" i="80"/>
  <c r="N57" i="51" s="1"/>
  <c r="N336" i="94" s="1"/>
  <c r="M57" i="80"/>
  <c r="M57" i="51" s="1"/>
  <c r="M336" i="94" s="1"/>
  <c r="L57" i="80"/>
  <c r="L57" i="51" s="1"/>
  <c r="L336" i="94" s="1"/>
  <c r="K57" i="80"/>
  <c r="K57" i="51" s="1"/>
  <c r="K336" i="94" s="1"/>
  <c r="J57" i="80"/>
  <c r="J57" i="51" s="1"/>
  <c r="J336" i="94" s="1"/>
  <c r="I57" i="80"/>
  <c r="I57" i="51" s="1"/>
  <c r="I336" i="94" s="1"/>
  <c r="H57" i="80"/>
  <c r="H57" i="51" s="1"/>
  <c r="H336" i="94" s="1"/>
  <c r="V56" i="80"/>
  <c r="V56" i="51" s="1"/>
  <c r="U56" i="80"/>
  <c r="U56" i="51" s="1"/>
  <c r="T56" i="80"/>
  <c r="T56" i="51" s="1"/>
  <c r="S56" i="80"/>
  <c r="S56" i="51" s="1"/>
  <c r="R56" i="80"/>
  <c r="R56" i="51" s="1"/>
  <c r="Q56" i="80"/>
  <c r="Q56" i="51" s="1"/>
  <c r="P56" i="80"/>
  <c r="P56" i="51" s="1"/>
  <c r="P335" i="94" s="1"/>
  <c r="O56" i="80"/>
  <c r="O56" i="51" s="1"/>
  <c r="O335" i="94" s="1"/>
  <c r="N56" i="80"/>
  <c r="N56" i="51" s="1"/>
  <c r="N335" i="94" s="1"/>
  <c r="M56" i="80"/>
  <c r="M56" i="51" s="1"/>
  <c r="M335" i="94" s="1"/>
  <c r="L56" i="80"/>
  <c r="L56" i="51" s="1"/>
  <c r="L335" i="94" s="1"/>
  <c r="K56" i="80"/>
  <c r="K56" i="51" s="1"/>
  <c r="K335" i="94" s="1"/>
  <c r="J56" i="80"/>
  <c r="J56" i="51" s="1"/>
  <c r="J335" i="94" s="1"/>
  <c r="I56" i="80"/>
  <c r="I56" i="51" s="1"/>
  <c r="I335" i="94" s="1"/>
  <c r="H56" i="80"/>
  <c r="H56" i="51" s="1"/>
  <c r="H335" i="94" s="1"/>
  <c r="V55" i="80"/>
  <c r="V55" i="51" s="1"/>
  <c r="U55" i="80"/>
  <c r="U55" i="51" s="1"/>
  <c r="T55" i="80"/>
  <c r="T55" i="51" s="1"/>
  <c r="S55" i="80"/>
  <c r="S55" i="51" s="1"/>
  <c r="R55" i="80"/>
  <c r="R55" i="51" s="1"/>
  <c r="Q55" i="80"/>
  <c r="Q55" i="51" s="1"/>
  <c r="P55" i="80"/>
  <c r="P55" i="51" s="1"/>
  <c r="P334" i="94" s="1"/>
  <c r="O55" i="80"/>
  <c r="O55" i="51" s="1"/>
  <c r="O334" i="94" s="1"/>
  <c r="N55" i="80"/>
  <c r="N55" i="51" s="1"/>
  <c r="N334" i="94" s="1"/>
  <c r="M55" i="80"/>
  <c r="M55" i="51" s="1"/>
  <c r="M334" i="94" s="1"/>
  <c r="L55" i="80"/>
  <c r="L55" i="51" s="1"/>
  <c r="L334" i="94" s="1"/>
  <c r="K55" i="80"/>
  <c r="K55" i="51" s="1"/>
  <c r="K334" i="94" s="1"/>
  <c r="J55" i="80"/>
  <c r="J55" i="51" s="1"/>
  <c r="J334" i="94" s="1"/>
  <c r="I55" i="80"/>
  <c r="I55" i="51" s="1"/>
  <c r="I334" i="94" s="1"/>
  <c r="H55" i="80"/>
  <c r="H55" i="51" s="1"/>
  <c r="H334" i="94" s="1"/>
  <c r="V54" i="80"/>
  <c r="V54" i="51" s="1"/>
  <c r="U54" i="80"/>
  <c r="U54" i="51" s="1"/>
  <c r="T54" i="80"/>
  <c r="T54" i="51" s="1"/>
  <c r="S54" i="80"/>
  <c r="S54" i="51" s="1"/>
  <c r="R54" i="80"/>
  <c r="R54" i="51" s="1"/>
  <c r="Q54" i="80"/>
  <c r="Q54" i="51" s="1"/>
  <c r="P54" i="80"/>
  <c r="P54" i="51" s="1"/>
  <c r="P333" i="94" s="1"/>
  <c r="O54" i="80"/>
  <c r="O54" i="51" s="1"/>
  <c r="O333" i="94" s="1"/>
  <c r="N54" i="80"/>
  <c r="N54" i="51" s="1"/>
  <c r="N333" i="94" s="1"/>
  <c r="M54" i="80"/>
  <c r="M54" i="51" s="1"/>
  <c r="M333" i="94" s="1"/>
  <c r="L54" i="80"/>
  <c r="L54" i="51" s="1"/>
  <c r="L333" i="94" s="1"/>
  <c r="K54" i="80"/>
  <c r="K54" i="51" s="1"/>
  <c r="K333" i="94" s="1"/>
  <c r="J54" i="80"/>
  <c r="J54" i="51" s="1"/>
  <c r="J333" i="94" s="1"/>
  <c r="I54" i="80"/>
  <c r="I54" i="51" s="1"/>
  <c r="I333" i="94" s="1"/>
  <c r="H54" i="80"/>
  <c r="H54" i="51" s="1"/>
  <c r="H333" i="94" s="1"/>
  <c r="V53" i="80"/>
  <c r="V53" i="51" s="1"/>
  <c r="U53" i="80"/>
  <c r="U53" i="51" s="1"/>
  <c r="T53" i="80"/>
  <c r="T53" i="51" s="1"/>
  <c r="S53" i="80"/>
  <c r="S53" i="51" s="1"/>
  <c r="R53" i="80"/>
  <c r="R53" i="51" s="1"/>
  <c r="Q53" i="80"/>
  <c r="Q53" i="51" s="1"/>
  <c r="P53" i="80"/>
  <c r="P53" i="51" s="1"/>
  <c r="P332" i="94" s="1"/>
  <c r="O53" i="80"/>
  <c r="O53" i="51" s="1"/>
  <c r="O332" i="94" s="1"/>
  <c r="N53" i="80"/>
  <c r="N53" i="51" s="1"/>
  <c r="N332" i="94" s="1"/>
  <c r="M53" i="80"/>
  <c r="M53" i="51" s="1"/>
  <c r="M332" i="94" s="1"/>
  <c r="L53" i="80"/>
  <c r="L53" i="51" s="1"/>
  <c r="L332" i="94" s="1"/>
  <c r="K53" i="80"/>
  <c r="K53" i="51" s="1"/>
  <c r="K332" i="94" s="1"/>
  <c r="V52" i="80"/>
  <c r="V52" i="51" s="1"/>
  <c r="U52" i="80"/>
  <c r="U52" i="51" s="1"/>
  <c r="T52" i="80"/>
  <c r="T52" i="51" s="1"/>
  <c r="S52" i="80"/>
  <c r="S52" i="51" s="1"/>
  <c r="R52" i="80"/>
  <c r="R52" i="51" s="1"/>
  <c r="Q52" i="80"/>
  <c r="Q52" i="51" s="1"/>
  <c r="P52" i="80"/>
  <c r="P52" i="51" s="1"/>
  <c r="P331" i="94" s="1"/>
  <c r="O52" i="80"/>
  <c r="O52" i="51" s="1"/>
  <c r="O331" i="94" s="1"/>
  <c r="N52" i="80"/>
  <c r="N52" i="51" s="1"/>
  <c r="N331" i="94" s="1"/>
  <c r="M52" i="80"/>
  <c r="M52" i="51" s="1"/>
  <c r="M331" i="94" s="1"/>
  <c r="L52" i="80"/>
  <c r="L52" i="51" s="1"/>
  <c r="L331" i="94" s="1"/>
  <c r="K52" i="80"/>
  <c r="K52" i="51" s="1"/>
  <c r="K331" i="94" s="1"/>
  <c r="V51" i="80"/>
  <c r="V51" i="51" s="1"/>
  <c r="U51" i="80"/>
  <c r="U51" i="51" s="1"/>
  <c r="T51" i="80"/>
  <c r="T51" i="51" s="1"/>
  <c r="S51" i="80"/>
  <c r="S51" i="51" s="1"/>
  <c r="R51" i="80"/>
  <c r="R51" i="51" s="1"/>
  <c r="Q51" i="80"/>
  <c r="Q51" i="51" s="1"/>
  <c r="P51" i="80"/>
  <c r="P51" i="51" s="1"/>
  <c r="P330" i="94" s="1"/>
  <c r="O51" i="80"/>
  <c r="O51" i="51" s="1"/>
  <c r="O330" i="94" s="1"/>
  <c r="N51" i="80"/>
  <c r="N51" i="51" s="1"/>
  <c r="N330" i="94" s="1"/>
  <c r="M51" i="80"/>
  <c r="M51" i="51" s="1"/>
  <c r="M330" i="94" s="1"/>
  <c r="L51" i="80"/>
  <c r="L51" i="51" s="1"/>
  <c r="L330" i="94" s="1"/>
  <c r="K51" i="80"/>
  <c r="K51" i="51" s="1"/>
  <c r="K330" i="94" s="1"/>
  <c r="J51" i="80"/>
  <c r="J51" i="51" s="1"/>
  <c r="J330" i="94" s="1"/>
  <c r="I51" i="80"/>
  <c r="I51" i="51" s="1"/>
  <c r="I330" i="94" s="1"/>
  <c r="H51" i="80"/>
  <c r="H51" i="51" s="1"/>
  <c r="H330" i="94" s="1"/>
  <c r="V50" i="80"/>
  <c r="V50" i="51" s="1"/>
  <c r="U50" i="80"/>
  <c r="U50" i="51" s="1"/>
  <c r="T50" i="80"/>
  <c r="T50" i="51" s="1"/>
  <c r="S50" i="80"/>
  <c r="S50" i="51" s="1"/>
  <c r="R50" i="80"/>
  <c r="R50" i="51" s="1"/>
  <c r="Q50" i="80"/>
  <c r="Q50" i="51" s="1"/>
  <c r="P50" i="80"/>
  <c r="P50" i="51" s="1"/>
  <c r="P329" i="94" s="1"/>
  <c r="O50" i="80"/>
  <c r="O50" i="51" s="1"/>
  <c r="O329" i="94" s="1"/>
  <c r="N50" i="80"/>
  <c r="N50" i="51" s="1"/>
  <c r="N329" i="94" s="1"/>
  <c r="M50" i="80"/>
  <c r="M50" i="51" s="1"/>
  <c r="M329" i="94" s="1"/>
  <c r="L50" i="80"/>
  <c r="L50" i="51" s="1"/>
  <c r="L329" i="94" s="1"/>
  <c r="K50" i="80"/>
  <c r="K50" i="51" s="1"/>
  <c r="K329" i="94" s="1"/>
  <c r="J50" i="80"/>
  <c r="J50" i="51" s="1"/>
  <c r="J329" i="94" s="1"/>
  <c r="I50" i="80"/>
  <c r="I50" i="51" s="1"/>
  <c r="I329" i="94" s="1"/>
  <c r="H50" i="80"/>
  <c r="H50" i="51" s="1"/>
  <c r="H329" i="94" s="1"/>
  <c r="V49" i="80"/>
  <c r="V49" i="51" s="1"/>
  <c r="U49" i="80"/>
  <c r="U49" i="51" s="1"/>
  <c r="T49" i="80"/>
  <c r="T49" i="51" s="1"/>
  <c r="S49" i="80"/>
  <c r="S49" i="51" s="1"/>
  <c r="R49" i="80"/>
  <c r="R49" i="51" s="1"/>
  <c r="Q49" i="80"/>
  <c r="Q49" i="51" s="1"/>
  <c r="P49" i="80"/>
  <c r="P49" i="51" s="1"/>
  <c r="P328" i="94" s="1"/>
  <c r="O49" i="80"/>
  <c r="O49" i="51" s="1"/>
  <c r="O328" i="94" s="1"/>
  <c r="N49" i="80"/>
  <c r="N49" i="51" s="1"/>
  <c r="N328" i="94" s="1"/>
  <c r="M49" i="80"/>
  <c r="M49" i="51" s="1"/>
  <c r="M328" i="94" s="1"/>
  <c r="L49" i="80"/>
  <c r="L49" i="51" s="1"/>
  <c r="L328" i="94" s="1"/>
  <c r="K49" i="80"/>
  <c r="K49" i="51" s="1"/>
  <c r="K328" i="94" s="1"/>
  <c r="J49" i="80"/>
  <c r="J49" i="51" s="1"/>
  <c r="J328" i="94" s="1"/>
  <c r="I49" i="80"/>
  <c r="I49" i="51" s="1"/>
  <c r="I328" i="94" s="1"/>
  <c r="H49" i="80"/>
  <c r="H49" i="51" s="1"/>
  <c r="H328" i="94" s="1"/>
  <c r="V48" i="80"/>
  <c r="V48" i="51" s="1"/>
  <c r="U48" i="80"/>
  <c r="U48" i="51" s="1"/>
  <c r="T48" i="80"/>
  <c r="T48" i="51" s="1"/>
  <c r="S48" i="80"/>
  <c r="S48" i="51" s="1"/>
  <c r="R48" i="80"/>
  <c r="R48" i="51" s="1"/>
  <c r="Q48" i="80"/>
  <c r="Q48" i="51" s="1"/>
  <c r="P48" i="80"/>
  <c r="P48" i="51" s="1"/>
  <c r="P327" i="94" s="1"/>
  <c r="O48" i="80"/>
  <c r="O48" i="51" s="1"/>
  <c r="O327" i="94" s="1"/>
  <c r="N48" i="80"/>
  <c r="N48" i="51" s="1"/>
  <c r="N327" i="94" s="1"/>
  <c r="M48" i="80"/>
  <c r="M48" i="51" s="1"/>
  <c r="M327" i="94" s="1"/>
  <c r="L48" i="80"/>
  <c r="L48" i="51" s="1"/>
  <c r="L327" i="94" s="1"/>
  <c r="K48" i="80"/>
  <c r="K48" i="51" s="1"/>
  <c r="K327" i="94" s="1"/>
  <c r="J48" i="80"/>
  <c r="J48" i="51" s="1"/>
  <c r="J327" i="94" s="1"/>
  <c r="I48" i="80"/>
  <c r="I48" i="51" s="1"/>
  <c r="I327" i="94" s="1"/>
  <c r="H48" i="80"/>
  <c r="H48" i="51" s="1"/>
  <c r="H327" i="94" s="1"/>
  <c r="V47" i="80"/>
  <c r="V47" i="51" s="1"/>
  <c r="U47" i="80"/>
  <c r="U47" i="51" s="1"/>
  <c r="T47" i="80"/>
  <c r="T47" i="51" s="1"/>
  <c r="S47" i="80"/>
  <c r="S47" i="51" s="1"/>
  <c r="R47" i="80"/>
  <c r="R47" i="51" s="1"/>
  <c r="Q47" i="80"/>
  <c r="Q47" i="51" s="1"/>
  <c r="P47" i="80"/>
  <c r="P47" i="51" s="1"/>
  <c r="P326" i="94" s="1"/>
  <c r="O47" i="80"/>
  <c r="O47" i="51" s="1"/>
  <c r="O326" i="94" s="1"/>
  <c r="N47" i="80"/>
  <c r="N47" i="51" s="1"/>
  <c r="N326" i="94" s="1"/>
  <c r="M47" i="80"/>
  <c r="M47" i="51" s="1"/>
  <c r="M326" i="94" s="1"/>
  <c r="L47" i="80"/>
  <c r="L47" i="51" s="1"/>
  <c r="L326" i="94" s="1"/>
  <c r="K47" i="80"/>
  <c r="K47" i="51" s="1"/>
  <c r="K326" i="94" s="1"/>
  <c r="J47" i="80"/>
  <c r="J47" i="51" s="1"/>
  <c r="J326" i="94" s="1"/>
  <c r="I47" i="80"/>
  <c r="I47" i="51" s="1"/>
  <c r="I326" i="94" s="1"/>
  <c r="H47" i="80"/>
  <c r="H47" i="51" s="1"/>
  <c r="H326" i="94" s="1"/>
  <c r="V46" i="80"/>
  <c r="V46" i="51" s="1"/>
  <c r="U46" i="80"/>
  <c r="U46" i="51" s="1"/>
  <c r="T46" i="80"/>
  <c r="T46" i="51" s="1"/>
  <c r="S46" i="80"/>
  <c r="S46" i="51" s="1"/>
  <c r="R46" i="80"/>
  <c r="R46" i="51" s="1"/>
  <c r="Q46" i="80"/>
  <c r="Q46" i="51" s="1"/>
  <c r="P46" i="80"/>
  <c r="P46" i="51" s="1"/>
  <c r="P325" i="94" s="1"/>
  <c r="O46" i="80"/>
  <c r="O46" i="51" s="1"/>
  <c r="O325" i="94" s="1"/>
  <c r="N46" i="80"/>
  <c r="N46" i="51" s="1"/>
  <c r="N325" i="94" s="1"/>
  <c r="M46" i="80"/>
  <c r="M46" i="51" s="1"/>
  <c r="M325" i="94" s="1"/>
  <c r="L46" i="80"/>
  <c r="L46" i="51" s="1"/>
  <c r="L325" i="94" s="1"/>
  <c r="K46" i="80"/>
  <c r="K46" i="51" s="1"/>
  <c r="K325" i="94" s="1"/>
  <c r="J46" i="80"/>
  <c r="J46" i="51" s="1"/>
  <c r="J325" i="94" s="1"/>
  <c r="I46" i="80"/>
  <c r="I46" i="51" s="1"/>
  <c r="I325" i="94" s="1"/>
  <c r="H46" i="80"/>
  <c r="H46" i="51" s="1"/>
  <c r="H325" i="94" s="1"/>
  <c r="V45" i="80"/>
  <c r="V45" i="51" s="1"/>
  <c r="U45" i="80"/>
  <c r="U45" i="51" s="1"/>
  <c r="T45" i="80"/>
  <c r="T45" i="51" s="1"/>
  <c r="S45" i="80"/>
  <c r="S45" i="51" s="1"/>
  <c r="R45" i="80"/>
  <c r="R45" i="51" s="1"/>
  <c r="Q45" i="80"/>
  <c r="Q45" i="51" s="1"/>
  <c r="P45" i="80"/>
  <c r="P45" i="51" s="1"/>
  <c r="P324" i="94" s="1"/>
  <c r="O45" i="80"/>
  <c r="O45" i="51" s="1"/>
  <c r="O324" i="94" s="1"/>
  <c r="N45" i="80"/>
  <c r="N45" i="51" s="1"/>
  <c r="N324" i="94" s="1"/>
  <c r="M45" i="80"/>
  <c r="M45" i="51" s="1"/>
  <c r="M324" i="94" s="1"/>
  <c r="L45" i="80"/>
  <c r="L45" i="51" s="1"/>
  <c r="L324" i="94" s="1"/>
  <c r="K45" i="80"/>
  <c r="K45" i="51" s="1"/>
  <c r="K324" i="94" s="1"/>
  <c r="J45" i="80"/>
  <c r="J45" i="51" s="1"/>
  <c r="J324" i="94" s="1"/>
  <c r="I45" i="80"/>
  <c r="I45" i="51" s="1"/>
  <c r="I324" i="94" s="1"/>
  <c r="H45" i="80"/>
  <c r="H45" i="51" s="1"/>
  <c r="H324" i="94" s="1"/>
  <c r="V44" i="80"/>
  <c r="V44" i="51" s="1"/>
  <c r="U44" i="80"/>
  <c r="U44" i="51" s="1"/>
  <c r="T44" i="80"/>
  <c r="T44" i="51" s="1"/>
  <c r="S44" i="80"/>
  <c r="S44" i="51" s="1"/>
  <c r="R44" i="80"/>
  <c r="R44" i="51" s="1"/>
  <c r="Q44" i="80"/>
  <c r="Q44" i="51" s="1"/>
  <c r="P44" i="80"/>
  <c r="P44" i="51" s="1"/>
  <c r="P323" i="94" s="1"/>
  <c r="O44" i="80"/>
  <c r="O44" i="51" s="1"/>
  <c r="O323" i="94" s="1"/>
  <c r="N44" i="80"/>
  <c r="N44" i="51" s="1"/>
  <c r="N323" i="94" s="1"/>
  <c r="M44" i="80"/>
  <c r="M44" i="51" s="1"/>
  <c r="M323" i="94" s="1"/>
  <c r="L44" i="80"/>
  <c r="L44" i="51" s="1"/>
  <c r="L323" i="94" s="1"/>
  <c r="K44" i="80"/>
  <c r="K44" i="51" s="1"/>
  <c r="K323" i="94" s="1"/>
  <c r="J44" i="80"/>
  <c r="J44" i="51" s="1"/>
  <c r="J323" i="94" s="1"/>
  <c r="I44" i="80"/>
  <c r="I44" i="51" s="1"/>
  <c r="I323" i="94" s="1"/>
  <c r="H44" i="80"/>
  <c r="H44" i="51" s="1"/>
  <c r="H323" i="94" s="1"/>
  <c r="V43" i="80"/>
  <c r="V43" i="51" s="1"/>
  <c r="U43" i="80"/>
  <c r="U43" i="51" s="1"/>
  <c r="T43" i="80"/>
  <c r="T43" i="51" s="1"/>
  <c r="S43" i="80"/>
  <c r="S43" i="51" s="1"/>
  <c r="R43" i="80"/>
  <c r="R43" i="51" s="1"/>
  <c r="Q43" i="80"/>
  <c r="Q43" i="51" s="1"/>
  <c r="P43" i="80"/>
  <c r="P43" i="51" s="1"/>
  <c r="P322" i="94" s="1"/>
  <c r="O43" i="80"/>
  <c r="O43" i="51" s="1"/>
  <c r="O322" i="94" s="1"/>
  <c r="N43" i="80"/>
  <c r="N43" i="51" s="1"/>
  <c r="N322" i="94" s="1"/>
  <c r="M43" i="80"/>
  <c r="M43" i="51" s="1"/>
  <c r="M322" i="94" s="1"/>
  <c r="L43" i="80"/>
  <c r="L43" i="51" s="1"/>
  <c r="L322" i="94" s="1"/>
  <c r="K43" i="80"/>
  <c r="K43" i="51" s="1"/>
  <c r="K322" i="94" s="1"/>
  <c r="J43" i="80"/>
  <c r="J43" i="51" s="1"/>
  <c r="J322" i="94" s="1"/>
  <c r="I43" i="80"/>
  <c r="I43" i="51" s="1"/>
  <c r="I322" i="94" s="1"/>
  <c r="H43" i="80"/>
  <c r="H43" i="51" s="1"/>
  <c r="H322" i="94" s="1"/>
  <c r="V42" i="80"/>
  <c r="V42" i="51" s="1"/>
  <c r="U42" i="80"/>
  <c r="U42" i="51" s="1"/>
  <c r="T42" i="80"/>
  <c r="T42" i="51" s="1"/>
  <c r="S42" i="80"/>
  <c r="S42" i="51" s="1"/>
  <c r="R42" i="80"/>
  <c r="R42" i="51" s="1"/>
  <c r="Q42" i="80"/>
  <c r="Q42" i="51" s="1"/>
  <c r="P42" i="80"/>
  <c r="P42" i="51" s="1"/>
  <c r="P321" i="94" s="1"/>
  <c r="O42" i="80"/>
  <c r="O42" i="51" s="1"/>
  <c r="O321" i="94" s="1"/>
  <c r="N42" i="80"/>
  <c r="N42" i="51" s="1"/>
  <c r="N321" i="94" s="1"/>
  <c r="M42" i="80"/>
  <c r="M42" i="51" s="1"/>
  <c r="M321" i="94" s="1"/>
  <c r="L42" i="80"/>
  <c r="L42" i="51" s="1"/>
  <c r="L321" i="94" s="1"/>
  <c r="K42" i="80"/>
  <c r="K42" i="51" s="1"/>
  <c r="K321" i="94" s="1"/>
  <c r="J42" i="80"/>
  <c r="J42" i="51" s="1"/>
  <c r="J321" i="94" s="1"/>
  <c r="I42" i="80"/>
  <c r="I42" i="51" s="1"/>
  <c r="I321" i="94" s="1"/>
  <c r="H42" i="80"/>
  <c r="H42" i="51" s="1"/>
  <c r="H321" i="94" s="1"/>
  <c r="V41" i="80"/>
  <c r="V41" i="51" s="1"/>
  <c r="U41" i="80"/>
  <c r="U41" i="51" s="1"/>
  <c r="T41" i="80"/>
  <c r="T41" i="51" s="1"/>
  <c r="S41" i="80"/>
  <c r="S41" i="51" s="1"/>
  <c r="R41" i="80"/>
  <c r="R41" i="51" s="1"/>
  <c r="Q41" i="80"/>
  <c r="Q41" i="51" s="1"/>
  <c r="P41" i="80"/>
  <c r="P41" i="51" s="1"/>
  <c r="P320" i="94" s="1"/>
  <c r="O41" i="80"/>
  <c r="O41" i="51" s="1"/>
  <c r="O320" i="94" s="1"/>
  <c r="N41" i="80"/>
  <c r="N41" i="51" s="1"/>
  <c r="N320" i="94" s="1"/>
  <c r="M41" i="80"/>
  <c r="M41" i="51" s="1"/>
  <c r="M320" i="94" s="1"/>
  <c r="L41" i="80"/>
  <c r="L41" i="51" s="1"/>
  <c r="L320" i="94" s="1"/>
  <c r="K41" i="80"/>
  <c r="K41" i="51" s="1"/>
  <c r="K320" i="94" s="1"/>
  <c r="J41" i="80"/>
  <c r="J41" i="51" s="1"/>
  <c r="J320" i="94" s="1"/>
  <c r="I41" i="80"/>
  <c r="I41" i="51" s="1"/>
  <c r="I320" i="94" s="1"/>
  <c r="H41" i="80"/>
  <c r="H41" i="51" s="1"/>
  <c r="H320" i="94" s="1"/>
  <c r="V40" i="80"/>
  <c r="V40" i="51" s="1"/>
  <c r="U40" i="80"/>
  <c r="U40" i="51" s="1"/>
  <c r="T40" i="80"/>
  <c r="T40" i="51" s="1"/>
  <c r="S40" i="80"/>
  <c r="S40" i="51" s="1"/>
  <c r="R40" i="80"/>
  <c r="R40" i="51" s="1"/>
  <c r="Q40" i="80"/>
  <c r="Q40" i="51" s="1"/>
  <c r="P40" i="80"/>
  <c r="P40" i="51" s="1"/>
  <c r="P319" i="94" s="1"/>
  <c r="O40" i="80"/>
  <c r="O40" i="51" s="1"/>
  <c r="O319" i="94" s="1"/>
  <c r="N40" i="80"/>
  <c r="N40" i="51" s="1"/>
  <c r="N319" i="94" s="1"/>
  <c r="M40" i="80"/>
  <c r="M40" i="51" s="1"/>
  <c r="M319" i="94" s="1"/>
  <c r="L40" i="80"/>
  <c r="L40" i="51" s="1"/>
  <c r="L319" i="94" s="1"/>
  <c r="K40" i="80"/>
  <c r="K40" i="51" s="1"/>
  <c r="K319" i="94" s="1"/>
  <c r="J40" i="80"/>
  <c r="J40" i="51" s="1"/>
  <c r="J319" i="94" s="1"/>
  <c r="I40" i="80"/>
  <c r="I40" i="51" s="1"/>
  <c r="I319" i="94" s="1"/>
  <c r="H40" i="80"/>
  <c r="H40" i="51" s="1"/>
  <c r="H319" i="94" s="1"/>
  <c r="V39" i="80"/>
  <c r="V39" i="51" s="1"/>
  <c r="U39" i="80"/>
  <c r="U39" i="51" s="1"/>
  <c r="T39" i="80"/>
  <c r="T39" i="51" s="1"/>
  <c r="S39" i="80"/>
  <c r="S39" i="51" s="1"/>
  <c r="R39" i="80"/>
  <c r="R39" i="51" s="1"/>
  <c r="Q39" i="80"/>
  <c r="Q39" i="51" s="1"/>
  <c r="P39" i="80"/>
  <c r="P39" i="51" s="1"/>
  <c r="P318" i="94" s="1"/>
  <c r="O39" i="80"/>
  <c r="O39" i="51" s="1"/>
  <c r="O318" i="94" s="1"/>
  <c r="N39" i="80"/>
  <c r="N39" i="51" s="1"/>
  <c r="N318" i="94" s="1"/>
  <c r="M39" i="80"/>
  <c r="M39" i="51" s="1"/>
  <c r="M318" i="94" s="1"/>
  <c r="L39" i="80"/>
  <c r="L39" i="51" s="1"/>
  <c r="L318" i="94" s="1"/>
  <c r="K39" i="80"/>
  <c r="K39" i="51" s="1"/>
  <c r="K318" i="94" s="1"/>
  <c r="J39" i="80"/>
  <c r="J39" i="51" s="1"/>
  <c r="J318" i="94" s="1"/>
  <c r="I39" i="80"/>
  <c r="I39" i="51" s="1"/>
  <c r="I318" i="94" s="1"/>
  <c r="H39" i="80"/>
  <c r="H39" i="51" s="1"/>
  <c r="H318" i="94" s="1"/>
  <c r="V38" i="80"/>
  <c r="V38" i="51" s="1"/>
  <c r="U38" i="80"/>
  <c r="U38" i="51" s="1"/>
  <c r="T38" i="80"/>
  <c r="T38" i="51" s="1"/>
  <c r="S38" i="80"/>
  <c r="S38" i="51" s="1"/>
  <c r="R38" i="80"/>
  <c r="R38" i="51" s="1"/>
  <c r="Q38" i="80"/>
  <c r="Q38" i="51" s="1"/>
  <c r="P38" i="80"/>
  <c r="P38" i="51" s="1"/>
  <c r="P317" i="94" s="1"/>
  <c r="O38" i="80"/>
  <c r="O38" i="51" s="1"/>
  <c r="O317" i="94" s="1"/>
  <c r="N38" i="80"/>
  <c r="N38" i="51" s="1"/>
  <c r="N317" i="94" s="1"/>
  <c r="M38" i="80"/>
  <c r="M38" i="51" s="1"/>
  <c r="M317" i="94" s="1"/>
  <c r="L38" i="80"/>
  <c r="L38" i="51" s="1"/>
  <c r="L317" i="94" s="1"/>
  <c r="K38" i="80"/>
  <c r="K38" i="51" s="1"/>
  <c r="K317" i="94" s="1"/>
  <c r="J38" i="80"/>
  <c r="J38" i="51" s="1"/>
  <c r="J317" i="94" s="1"/>
  <c r="I38" i="80"/>
  <c r="I38" i="51" s="1"/>
  <c r="I317" i="94" s="1"/>
  <c r="H38" i="80"/>
  <c r="H38" i="51" s="1"/>
  <c r="H317" i="94" s="1"/>
  <c r="V37" i="80"/>
  <c r="V37" i="51" s="1"/>
  <c r="U37" i="80"/>
  <c r="U37" i="51" s="1"/>
  <c r="T37" i="80"/>
  <c r="T37" i="51" s="1"/>
  <c r="S37" i="80"/>
  <c r="S37" i="51" s="1"/>
  <c r="R37" i="80"/>
  <c r="R37" i="51" s="1"/>
  <c r="Q37" i="80"/>
  <c r="Q37" i="51" s="1"/>
  <c r="P37" i="80"/>
  <c r="P37" i="51" s="1"/>
  <c r="P316" i="94" s="1"/>
  <c r="O37" i="80"/>
  <c r="O37" i="51" s="1"/>
  <c r="O316" i="94" s="1"/>
  <c r="N37" i="80"/>
  <c r="N37" i="51" s="1"/>
  <c r="N316" i="94" s="1"/>
  <c r="M37" i="80"/>
  <c r="M37" i="51" s="1"/>
  <c r="M316" i="94" s="1"/>
  <c r="L37" i="80"/>
  <c r="L37" i="51" s="1"/>
  <c r="L316" i="94" s="1"/>
  <c r="K37" i="80"/>
  <c r="K37" i="51" s="1"/>
  <c r="K316" i="94" s="1"/>
  <c r="J37" i="80"/>
  <c r="J37" i="51" s="1"/>
  <c r="J316" i="94" s="1"/>
  <c r="I37" i="80"/>
  <c r="I37" i="51" s="1"/>
  <c r="I316" i="94" s="1"/>
  <c r="H37" i="80"/>
  <c r="H37" i="51" s="1"/>
  <c r="H316" i="94" s="1"/>
  <c r="V36" i="80"/>
  <c r="V36" i="51" s="1"/>
  <c r="U36" i="80"/>
  <c r="U36" i="51" s="1"/>
  <c r="T36" i="80"/>
  <c r="T36" i="51" s="1"/>
  <c r="S36" i="80"/>
  <c r="S36" i="51" s="1"/>
  <c r="R36" i="80"/>
  <c r="R36" i="51" s="1"/>
  <c r="Q36" i="80"/>
  <c r="Q36" i="51" s="1"/>
  <c r="P36" i="80"/>
  <c r="P36" i="51" s="1"/>
  <c r="P315" i="94" s="1"/>
  <c r="O36" i="80"/>
  <c r="O36" i="51" s="1"/>
  <c r="O315" i="94" s="1"/>
  <c r="N36" i="80"/>
  <c r="N36" i="51" s="1"/>
  <c r="N315" i="94" s="1"/>
  <c r="M36" i="80"/>
  <c r="M36" i="51" s="1"/>
  <c r="M315" i="94" s="1"/>
  <c r="L36" i="80"/>
  <c r="L36" i="51" s="1"/>
  <c r="L315" i="94" s="1"/>
  <c r="K36" i="80"/>
  <c r="K36" i="51" s="1"/>
  <c r="K315" i="94" s="1"/>
  <c r="J36" i="80"/>
  <c r="J36" i="51" s="1"/>
  <c r="J315" i="94" s="1"/>
  <c r="I36" i="80"/>
  <c r="I36" i="51" s="1"/>
  <c r="I315" i="94" s="1"/>
  <c r="H36" i="80"/>
  <c r="H36" i="51" s="1"/>
  <c r="H315" i="94" s="1"/>
  <c r="V35" i="80"/>
  <c r="V35" i="51" s="1"/>
  <c r="U35" i="80"/>
  <c r="U35" i="51" s="1"/>
  <c r="T35" i="80"/>
  <c r="T35" i="51" s="1"/>
  <c r="S35" i="80"/>
  <c r="S35" i="51" s="1"/>
  <c r="R35" i="80"/>
  <c r="R35" i="51" s="1"/>
  <c r="Q35" i="80"/>
  <c r="Q35" i="51" s="1"/>
  <c r="P35" i="80"/>
  <c r="P35" i="51" s="1"/>
  <c r="P314" i="94" s="1"/>
  <c r="O35" i="80"/>
  <c r="O35" i="51" s="1"/>
  <c r="O314" i="94" s="1"/>
  <c r="N35" i="80"/>
  <c r="N35" i="51" s="1"/>
  <c r="N314" i="94" s="1"/>
  <c r="M35" i="80"/>
  <c r="M35" i="51" s="1"/>
  <c r="M314" i="94" s="1"/>
  <c r="L35" i="80"/>
  <c r="L35" i="51" s="1"/>
  <c r="L314" i="94" s="1"/>
  <c r="K35" i="80"/>
  <c r="K35" i="51" s="1"/>
  <c r="K314" i="94" s="1"/>
  <c r="J35" i="80"/>
  <c r="J35" i="51" s="1"/>
  <c r="J314" i="94" s="1"/>
  <c r="I35" i="80"/>
  <c r="I35" i="51" s="1"/>
  <c r="I314" i="94" s="1"/>
  <c r="H35" i="80"/>
  <c r="H35" i="51" s="1"/>
  <c r="H314" i="94" s="1"/>
  <c r="V34" i="80"/>
  <c r="V34" i="51" s="1"/>
  <c r="U34" i="80"/>
  <c r="U34" i="51" s="1"/>
  <c r="T34" i="80"/>
  <c r="T34" i="51" s="1"/>
  <c r="S34" i="80"/>
  <c r="S34" i="51" s="1"/>
  <c r="R34" i="80"/>
  <c r="R34" i="51" s="1"/>
  <c r="Q34" i="80"/>
  <c r="Q34" i="51" s="1"/>
  <c r="P34" i="80"/>
  <c r="P34" i="51" s="1"/>
  <c r="P313" i="94" s="1"/>
  <c r="O34" i="80"/>
  <c r="O34" i="51" s="1"/>
  <c r="O313" i="94" s="1"/>
  <c r="N34" i="80"/>
  <c r="N34" i="51" s="1"/>
  <c r="N313" i="94" s="1"/>
  <c r="M34" i="80"/>
  <c r="M34" i="51" s="1"/>
  <c r="M313" i="94" s="1"/>
  <c r="L34" i="80"/>
  <c r="L34" i="51" s="1"/>
  <c r="L313" i="94" s="1"/>
  <c r="K34" i="80"/>
  <c r="K34" i="51" s="1"/>
  <c r="K313" i="94" s="1"/>
  <c r="J34" i="80"/>
  <c r="J34" i="51" s="1"/>
  <c r="J313" i="94" s="1"/>
  <c r="I34" i="80"/>
  <c r="I34" i="51" s="1"/>
  <c r="I313" i="94" s="1"/>
  <c r="H34" i="80"/>
  <c r="H34" i="51" s="1"/>
  <c r="H313" i="94" s="1"/>
  <c r="V33" i="80"/>
  <c r="V33" i="51" s="1"/>
  <c r="U33" i="80"/>
  <c r="U33" i="51" s="1"/>
  <c r="T33" i="80"/>
  <c r="T33" i="51" s="1"/>
  <c r="S33" i="80"/>
  <c r="S33" i="51" s="1"/>
  <c r="R33" i="80"/>
  <c r="R33" i="51" s="1"/>
  <c r="Q33" i="80"/>
  <c r="Q33" i="51" s="1"/>
  <c r="P33" i="80"/>
  <c r="P33" i="51" s="1"/>
  <c r="P312" i="94" s="1"/>
  <c r="O33" i="80"/>
  <c r="O33" i="51" s="1"/>
  <c r="O312" i="94" s="1"/>
  <c r="N33" i="80"/>
  <c r="N33" i="51" s="1"/>
  <c r="N312" i="94" s="1"/>
  <c r="M33" i="80"/>
  <c r="M33" i="51" s="1"/>
  <c r="M312" i="94" s="1"/>
  <c r="L33" i="80"/>
  <c r="L33" i="51" s="1"/>
  <c r="L312" i="94" s="1"/>
  <c r="K33" i="80"/>
  <c r="K33" i="51" s="1"/>
  <c r="K312" i="94" s="1"/>
  <c r="J33" i="80"/>
  <c r="J33" i="51" s="1"/>
  <c r="J312" i="94" s="1"/>
  <c r="I33" i="80"/>
  <c r="I33" i="51" s="1"/>
  <c r="I312" i="94" s="1"/>
  <c r="H33" i="80"/>
  <c r="H33" i="51" s="1"/>
  <c r="H312" i="94" s="1"/>
  <c r="V32" i="80"/>
  <c r="V32" i="51" s="1"/>
  <c r="U32" i="80"/>
  <c r="U32" i="51" s="1"/>
  <c r="T32" i="80"/>
  <c r="T32" i="51" s="1"/>
  <c r="S32" i="80"/>
  <c r="S32" i="51" s="1"/>
  <c r="R32" i="80"/>
  <c r="R32" i="51" s="1"/>
  <c r="Q32" i="80"/>
  <c r="Q32" i="51" s="1"/>
  <c r="P32" i="80"/>
  <c r="P32" i="51" s="1"/>
  <c r="P311" i="94" s="1"/>
  <c r="O32" i="80"/>
  <c r="O32" i="51" s="1"/>
  <c r="O311" i="94" s="1"/>
  <c r="N32" i="80"/>
  <c r="N32" i="51" s="1"/>
  <c r="N311" i="94" s="1"/>
  <c r="M32" i="80"/>
  <c r="M32" i="51" s="1"/>
  <c r="M311" i="94" s="1"/>
  <c r="L32" i="80"/>
  <c r="L32" i="51" s="1"/>
  <c r="L311" i="94" s="1"/>
  <c r="K32" i="80"/>
  <c r="K32" i="51" s="1"/>
  <c r="K311" i="94" s="1"/>
  <c r="J32" i="80"/>
  <c r="J32" i="51" s="1"/>
  <c r="J311" i="94" s="1"/>
  <c r="I32" i="80"/>
  <c r="I32" i="51" s="1"/>
  <c r="I311" i="94" s="1"/>
  <c r="H32" i="80"/>
  <c r="H32" i="51" s="1"/>
  <c r="H311" i="94" s="1"/>
  <c r="V31" i="80"/>
  <c r="V31" i="51" s="1"/>
  <c r="U31" i="80"/>
  <c r="U31" i="51" s="1"/>
  <c r="T31" i="80"/>
  <c r="T31" i="51" s="1"/>
  <c r="S31" i="80"/>
  <c r="S31" i="51" s="1"/>
  <c r="R31" i="80"/>
  <c r="R31" i="51" s="1"/>
  <c r="Q31" i="80"/>
  <c r="Q31" i="51" s="1"/>
  <c r="P31" i="80"/>
  <c r="P31" i="51" s="1"/>
  <c r="P310" i="94" s="1"/>
  <c r="O31" i="80"/>
  <c r="O31" i="51" s="1"/>
  <c r="O310" i="94" s="1"/>
  <c r="N31" i="80"/>
  <c r="N31" i="51" s="1"/>
  <c r="N310" i="94" s="1"/>
  <c r="M31" i="80"/>
  <c r="M31" i="51" s="1"/>
  <c r="M310" i="94" s="1"/>
  <c r="L31" i="80"/>
  <c r="L31" i="51" s="1"/>
  <c r="L310" i="94" s="1"/>
  <c r="K31" i="80"/>
  <c r="K31" i="51" s="1"/>
  <c r="K310" i="94" s="1"/>
  <c r="J31" i="80"/>
  <c r="J31" i="51" s="1"/>
  <c r="J310" i="94" s="1"/>
  <c r="I31" i="80"/>
  <c r="I31" i="51" s="1"/>
  <c r="I310" i="94" s="1"/>
  <c r="H31" i="80"/>
  <c r="H31" i="51" s="1"/>
  <c r="H310" i="94" s="1"/>
  <c r="V30" i="80"/>
  <c r="V30" i="51" s="1"/>
  <c r="U30" i="80"/>
  <c r="U30" i="51" s="1"/>
  <c r="T30" i="80"/>
  <c r="T30" i="51" s="1"/>
  <c r="S30" i="80"/>
  <c r="S30" i="51" s="1"/>
  <c r="R30" i="80"/>
  <c r="R30" i="51" s="1"/>
  <c r="Q30" i="80"/>
  <c r="Q30" i="51" s="1"/>
  <c r="P30" i="80"/>
  <c r="P30" i="51" s="1"/>
  <c r="P309" i="94" s="1"/>
  <c r="O30" i="80"/>
  <c r="O30" i="51" s="1"/>
  <c r="O309" i="94" s="1"/>
  <c r="N30" i="80"/>
  <c r="N30" i="51" s="1"/>
  <c r="N309" i="94" s="1"/>
  <c r="M30" i="80"/>
  <c r="M30" i="51" s="1"/>
  <c r="M309" i="94" s="1"/>
  <c r="L30" i="80"/>
  <c r="L30" i="51" s="1"/>
  <c r="L309" i="94" s="1"/>
  <c r="K30" i="80"/>
  <c r="K30" i="51" s="1"/>
  <c r="K309" i="94" s="1"/>
  <c r="J30" i="80"/>
  <c r="J30" i="51" s="1"/>
  <c r="J309" i="94" s="1"/>
  <c r="I30" i="80"/>
  <c r="I30" i="51" s="1"/>
  <c r="I309" i="94" s="1"/>
  <c r="H30" i="80"/>
  <c r="H30" i="51" s="1"/>
  <c r="H309" i="94" s="1"/>
  <c r="V29" i="80"/>
  <c r="V29" i="51" s="1"/>
  <c r="U29" i="80"/>
  <c r="U29" i="51" s="1"/>
  <c r="T29" i="80"/>
  <c r="T29" i="51" s="1"/>
  <c r="S29" i="80"/>
  <c r="S29" i="51" s="1"/>
  <c r="R29" i="80"/>
  <c r="R29" i="51" s="1"/>
  <c r="Q29" i="80"/>
  <c r="Q29" i="51" s="1"/>
  <c r="P29" i="80"/>
  <c r="P29" i="51" s="1"/>
  <c r="P308" i="94" s="1"/>
  <c r="O29" i="80"/>
  <c r="O29" i="51" s="1"/>
  <c r="O308" i="94" s="1"/>
  <c r="N29" i="80"/>
  <c r="N29" i="51" s="1"/>
  <c r="N308" i="94" s="1"/>
  <c r="M29" i="80"/>
  <c r="M29" i="51" s="1"/>
  <c r="M308" i="94" s="1"/>
  <c r="L29" i="80"/>
  <c r="L29" i="51" s="1"/>
  <c r="L308" i="94" s="1"/>
  <c r="K29" i="80"/>
  <c r="K29" i="51" s="1"/>
  <c r="K308" i="94" s="1"/>
  <c r="J29" i="80"/>
  <c r="J29" i="51" s="1"/>
  <c r="J308" i="94" s="1"/>
  <c r="I29" i="80"/>
  <c r="I29" i="51" s="1"/>
  <c r="I308" i="94" s="1"/>
  <c r="H29" i="80"/>
  <c r="H29" i="51" s="1"/>
  <c r="H308" i="94" s="1"/>
  <c r="V28" i="80"/>
  <c r="V28" i="51" s="1"/>
  <c r="U28" i="80"/>
  <c r="U28" i="51" s="1"/>
  <c r="T28" i="80"/>
  <c r="T28" i="51" s="1"/>
  <c r="S28" i="80"/>
  <c r="S28" i="51" s="1"/>
  <c r="R28" i="80"/>
  <c r="R28" i="51" s="1"/>
  <c r="Q28" i="80"/>
  <c r="Q28" i="51" s="1"/>
  <c r="P28" i="80"/>
  <c r="P28" i="51" s="1"/>
  <c r="P307" i="94" s="1"/>
  <c r="O28" i="80"/>
  <c r="O28" i="51" s="1"/>
  <c r="O307" i="94" s="1"/>
  <c r="N28" i="80"/>
  <c r="N28" i="51" s="1"/>
  <c r="N307" i="94" s="1"/>
  <c r="M28" i="80"/>
  <c r="M28" i="51" s="1"/>
  <c r="M307" i="94" s="1"/>
  <c r="L28" i="80"/>
  <c r="L28" i="51" s="1"/>
  <c r="L307" i="94" s="1"/>
  <c r="K28" i="80"/>
  <c r="K28" i="51" s="1"/>
  <c r="K307" i="94" s="1"/>
  <c r="J28" i="80"/>
  <c r="J28" i="51" s="1"/>
  <c r="J307" i="94" s="1"/>
  <c r="I28" i="80"/>
  <c r="I28" i="51" s="1"/>
  <c r="I307" i="94" s="1"/>
  <c r="H28" i="80"/>
  <c r="H28" i="51" s="1"/>
  <c r="H307" i="94" s="1"/>
  <c r="V27" i="80"/>
  <c r="V27" i="51" s="1"/>
  <c r="U27" i="80"/>
  <c r="U27" i="51" s="1"/>
  <c r="T27" i="80"/>
  <c r="T27" i="51" s="1"/>
  <c r="S27" i="80"/>
  <c r="S27" i="51" s="1"/>
  <c r="R27" i="80"/>
  <c r="R27" i="51" s="1"/>
  <c r="Q27" i="80"/>
  <c r="Q27" i="51" s="1"/>
  <c r="P27" i="80"/>
  <c r="P27" i="51" s="1"/>
  <c r="P306" i="94" s="1"/>
  <c r="O27" i="80"/>
  <c r="O27" i="51" s="1"/>
  <c r="O306" i="94" s="1"/>
  <c r="N27" i="80"/>
  <c r="N27" i="51" s="1"/>
  <c r="N306" i="94" s="1"/>
  <c r="M27" i="80"/>
  <c r="M27" i="51" s="1"/>
  <c r="M306" i="94" s="1"/>
  <c r="L27" i="80"/>
  <c r="L27" i="51" s="1"/>
  <c r="L306" i="94" s="1"/>
  <c r="K27" i="80"/>
  <c r="K27" i="51" s="1"/>
  <c r="K306" i="94" s="1"/>
  <c r="J27" i="80"/>
  <c r="J27" i="51" s="1"/>
  <c r="J306" i="94" s="1"/>
  <c r="I27" i="80"/>
  <c r="I27" i="51" s="1"/>
  <c r="I306" i="94" s="1"/>
  <c r="H27" i="80"/>
  <c r="H27" i="51" s="1"/>
  <c r="H306" i="94" s="1"/>
  <c r="V26" i="80"/>
  <c r="V26" i="51" s="1"/>
  <c r="U26" i="80"/>
  <c r="U26" i="51" s="1"/>
  <c r="T26" i="80"/>
  <c r="T26" i="51" s="1"/>
  <c r="S26" i="80"/>
  <c r="S26" i="51" s="1"/>
  <c r="R26" i="80"/>
  <c r="R26" i="51" s="1"/>
  <c r="Q26" i="80"/>
  <c r="Q26" i="51" s="1"/>
  <c r="P26" i="80"/>
  <c r="P26" i="51" s="1"/>
  <c r="P305" i="94" s="1"/>
  <c r="O26" i="80"/>
  <c r="O26" i="51" s="1"/>
  <c r="O305" i="94" s="1"/>
  <c r="N26" i="80"/>
  <c r="N26" i="51" s="1"/>
  <c r="N305" i="94" s="1"/>
  <c r="M26" i="80"/>
  <c r="M26" i="51" s="1"/>
  <c r="M305" i="94" s="1"/>
  <c r="L26" i="80"/>
  <c r="L26" i="51" s="1"/>
  <c r="L305" i="94" s="1"/>
  <c r="K26" i="80"/>
  <c r="K26" i="51" s="1"/>
  <c r="K305" i="94" s="1"/>
  <c r="J26" i="80"/>
  <c r="J26" i="51" s="1"/>
  <c r="J305" i="94" s="1"/>
  <c r="I26" i="80"/>
  <c r="I26" i="51" s="1"/>
  <c r="I305" i="94" s="1"/>
  <c r="H26" i="80"/>
  <c r="H26" i="51" s="1"/>
  <c r="H305" i="94" s="1"/>
  <c r="V25" i="80"/>
  <c r="V25" i="51" s="1"/>
  <c r="U25" i="80"/>
  <c r="U25" i="51" s="1"/>
  <c r="T25" i="80"/>
  <c r="T25" i="51" s="1"/>
  <c r="S25" i="80"/>
  <c r="S25" i="51" s="1"/>
  <c r="R25" i="80"/>
  <c r="R25" i="51" s="1"/>
  <c r="Q25" i="80"/>
  <c r="Q25" i="51" s="1"/>
  <c r="P25" i="80"/>
  <c r="P25" i="51" s="1"/>
  <c r="P304" i="94" s="1"/>
  <c r="O25" i="80"/>
  <c r="O25" i="51" s="1"/>
  <c r="O304" i="94" s="1"/>
  <c r="N25" i="80"/>
  <c r="N25" i="51" s="1"/>
  <c r="N304" i="94" s="1"/>
  <c r="M25" i="80"/>
  <c r="M25" i="51" s="1"/>
  <c r="M304" i="94" s="1"/>
  <c r="L25" i="80"/>
  <c r="L25" i="51" s="1"/>
  <c r="L304" i="94" s="1"/>
  <c r="K25" i="80"/>
  <c r="K25" i="51" s="1"/>
  <c r="K304" i="94" s="1"/>
  <c r="J25" i="80"/>
  <c r="J25" i="51" s="1"/>
  <c r="J304" i="94" s="1"/>
  <c r="I25" i="80"/>
  <c r="I25" i="51" s="1"/>
  <c r="I304" i="94" s="1"/>
  <c r="H25" i="80"/>
  <c r="H25" i="51" s="1"/>
  <c r="H304" i="94" s="1"/>
  <c r="V24" i="80"/>
  <c r="V24" i="51" s="1"/>
  <c r="U24" i="80"/>
  <c r="U24" i="51" s="1"/>
  <c r="T24" i="80"/>
  <c r="T24" i="51" s="1"/>
  <c r="S24" i="80"/>
  <c r="S24" i="51" s="1"/>
  <c r="R24" i="80"/>
  <c r="R24" i="51" s="1"/>
  <c r="Q24" i="80"/>
  <c r="Q24" i="51" s="1"/>
  <c r="P24" i="80"/>
  <c r="P24" i="51" s="1"/>
  <c r="P303" i="94" s="1"/>
  <c r="O24" i="80"/>
  <c r="O24" i="51" s="1"/>
  <c r="O303" i="94" s="1"/>
  <c r="N24" i="80"/>
  <c r="N24" i="51" s="1"/>
  <c r="N303" i="94" s="1"/>
  <c r="M24" i="80"/>
  <c r="M24" i="51" s="1"/>
  <c r="M303" i="94" s="1"/>
  <c r="L24" i="80"/>
  <c r="L24" i="51" s="1"/>
  <c r="L303" i="94" s="1"/>
  <c r="K24" i="80"/>
  <c r="K24" i="51" s="1"/>
  <c r="K303" i="94" s="1"/>
  <c r="J24" i="80"/>
  <c r="J24" i="51" s="1"/>
  <c r="J303" i="94" s="1"/>
  <c r="I24" i="80"/>
  <c r="I24" i="51" s="1"/>
  <c r="I303" i="94" s="1"/>
  <c r="H24" i="80"/>
  <c r="H24" i="51" s="1"/>
  <c r="H303" i="94" s="1"/>
  <c r="V23" i="80"/>
  <c r="V23" i="51" s="1"/>
  <c r="U23" i="80"/>
  <c r="U23" i="51" s="1"/>
  <c r="T23" i="80"/>
  <c r="T23" i="51" s="1"/>
  <c r="S23" i="80"/>
  <c r="S23" i="51" s="1"/>
  <c r="R23" i="80"/>
  <c r="R23" i="51" s="1"/>
  <c r="Q23" i="80"/>
  <c r="Q23" i="51" s="1"/>
  <c r="P23" i="80"/>
  <c r="P23" i="51" s="1"/>
  <c r="P302" i="94" s="1"/>
  <c r="O23" i="80"/>
  <c r="O23" i="51" s="1"/>
  <c r="O302" i="94" s="1"/>
  <c r="N23" i="80"/>
  <c r="N23" i="51" s="1"/>
  <c r="N302" i="94" s="1"/>
  <c r="M23" i="80"/>
  <c r="M23" i="51" s="1"/>
  <c r="M302" i="94" s="1"/>
  <c r="L23" i="80"/>
  <c r="L23" i="51" s="1"/>
  <c r="L302" i="94" s="1"/>
  <c r="K23" i="80"/>
  <c r="K23" i="51" s="1"/>
  <c r="K302" i="94" s="1"/>
  <c r="J23" i="80"/>
  <c r="J23" i="51" s="1"/>
  <c r="J302" i="94" s="1"/>
  <c r="I23" i="80"/>
  <c r="I23" i="51" s="1"/>
  <c r="I302" i="94" s="1"/>
  <c r="H23" i="80"/>
  <c r="H23" i="51" s="1"/>
  <c r="H302" i="94" s="1"/>
  <c r="V22" i="80"/>
  <c r="V22" i="51" s="1"/>
  <c r="U22" i="80"/>
  <c r="U22" i="51" s="1"/>
  <c r="T22" i="80"/>
  <c r="T22" i="51" s="1"/>
  <c r="S22" i="80"/>
  <c r="S22" i="51" s="1"/>
  <c r="R22" i="80"/>
  <c r="R22" i="51" s="1"/>
  <c r="Q22" i="80"/>
  <c r="Q22" i="51" s="1"/>
  <c r="P22" i="80"/>
  <c r="P22" i="51" s="1"/>
  <c r="P301" i="94" s="1"/>
  <c r="O22" i="80"/>
  <c r="O22" i="51" s="1"/>
  <c r="O301" i="94" s="1"/>
  <c r="N22" i="80"/>
  <c r="N22" i="51" s="1"/>
  <c r="N301" i="94" s="1"/>
  <c r="M22" i="80"/>
  <c r="M22" i="51" s="1"/>
  <c r="M301" i="94" s="1"/>
  <c r="L22" i="80"/>
  <c r="L22" i="51" s="1"/>
  <c r="L301" i="94" s="1"/>
  <c r="K22" i="80"/>
  <c r="K22" i="51" s="1"/>
  <c r="K301" i="94" s="1"/>
  <c r="V21" i="80"/>
  <c r="V21" i="51" s="1"/>
  <c r="U21" i="80"/>
  <c r="U21" i="51" s="1"/>
  <c r="T21" i="80"/>
  <c r="T21" i="51" s="1"/>
  <c r="S21" i="80"/>
  <c r="S21" i="51" s="1"/>
  <c r="R21" i="80"/>
  <c r="R21" i="51" s="1"/>
  <c r="Q21" i="80"/>
  <c r="Q21" i="51" s="1"/>
  <c r="P21" i="80"/>
  <c r="P21" i="51" s="1"/>
  <c r="P300" i="94" s="1"/>
  <c r="O21" i="80"/>
  <c r="O21" i="51" s="1"/>
  <c r="O300" i="94" s="1"/>
  <c r="N21" i="80"/>
  <c r="N21" i="51" s="1"/>
  <c r="N300" i="94" s="1"/>
  <c r="M21" i="80"/>
  <c r="M21" i="51" s="1"/>
  <c r="M300" i="94" s="1"/>
  <c r="L21" i="80"/>
  <c r="L21" i="51" s="1"/>
  <c r="L300" i="94" s="1"/>
  <c r="K21" i="80"/>
  <c r="K21" i="51" s="1"/>
  <c r="K300" i="94" s="1"/>
  <c r="J21" i="80"/>
  <c r="J21" i="51" s="1"/>
  <c r="J300" i="94" s="1"/>
  <c r="I21" i="80"/>
  <c r="I21" i="51" s="1"/>
  <c r="I300" i="94" s="1"/>
  <c r="H21" i="80"/>
  <c r="H21" i="51" s="1"/>
  <c r="H300" i="94" s="1"/>
  <c r="V20" i="80"/>
  <c r="V20" i="51" s="1"/>
  <c r="U20" i="80"/>
  <c r="U20" i="51" s="1"/>
  <c r="T20" i="80"/>
  <c r="T20" i="51" s="1"/>
  <c r="S20" i="80"/>
  <c r="S20" i="51" s="1"/>
  <c r="R20" i="80"/>
  <c r="R20" i="51" s="1"/>
  <c r="Q20" i="80"/>
  <c r="Q20" i="51" s="1"/>
  <c r="P20" i="80"/>
  <c r="P20" i="51" s="1"/>
  <c r="P299" i="94" s="1"/>
  <c r="O20" i="80"/>
  <c r="O20" i="51" s="1"/>
  <c r="O299" i="94" s="1"/>
  <c r="N20" i="80"/>
  <c r="N20" i="51" s="1"/>
  <c r="N299" i="94" s="1"/>
  <c r="M20" i="80"/>
  <c r="M20" i="51" s="1"/>
  <c r="M299" i="94" s="1"/>
  <c r="L20" i="80"/>
  <c r="L20" i="51" s="1"/>
  <c r="L299" i="94" s="1"/>
  <c r="K20" i="80"/>
  <c r="K20" i="51" s="1"/>
  <c r="K299" i="94" s="1"/>
  <c r="J20" i="80"/>
  <c r="J20" i="51" s="1"/>
  <c r="J299" i="94" s="1"/>
  <c r="I20" i="80"/>
  <c r="I20" i="51" s="1"/>
  <c r="I299" i="94" s="1"/>
  <c r="H20" i="80"/>
  <c r="H20" i="51" s="1"/>
  <c r="H299" i="94" s="1"/>
  <c r="V19" i="80"/>
  <c r="V19" i="51" s="1"/>
  <c r="U19" i="80"/>
  <c r="U19" i="51" s="1"/>
  <c r="T19" i="80"/>
  <c r="T19" i="51" s="1"/>
  <c r="S19" i="80"/>
  <c r="S19" i="51" s="1"/>
  <c r="R19" i="80"/>
  <c r="R19" i="51" s="1"/>
  <c r="Q19" i="80"/>
  <c r="Q19" i="51" s="1"/>
  <c r="P19" i="80"/>
  <c r="P19" i="51" s="1"/>
  <c r="P298" i="94" s="1"/>
  <c r="O19" i="80"/>
  <c r="O19" i="51" s="1"/>
  <c r="O298" i="94" s="1"/>
  <c r="N19" i="80"/>
  <c r="N19" i="51" s="1"/>
  <c r="N298" i="94" s="1"/>
  <c r="M19" i="80"/>
  <c r="M19" i="51" s="1"/>
  <c r="M298" i="94" s="1"/>
  <c r="L19" i="80"/>
  <c r="L19" i="51" s="1"/>
  <c r="L298" i="94" s="1"/>
  <c r="K19" i="80"/>
  <c r="K19" i="51" s="1"/>
  <c r="K298" i="94" s="1"/>
  <c r="J19" i="80"/>
  <c r="J19" i="51" s="1"/>
  <c r="J298" i="94" s="1"/>
  <c r="I19" i="80"/>
  <c r="I19" i="51" s="1"/>
  <c r="I298" i="94" s="1"/>
  <c r="H19" i="80"/>
  <c r="H19" i="51" s="1"/>
  <c r="H298" i="94" s="1"/>
  <c r="V18" i="80"/>
  <c r="V18" i="51" s="1"/>
  <c r="U18" i="80"/>
  <c r="U18" i="51" s="1"/>
  <c r="T18" i="80"/>
  <c r="T18" i="51" s="1"/>
  <c r="S18" i="80"/>
  <c r="S18" i="51" s="1"/>
  <c r="R18" i="80"/>
  <c r="R18" i="51" s="1"/>
  <c r="Q18" i="80"/>
  <c r="Q18" i="51" s="1"/>
  <c r="P18" i="80"/>
  <c r="P18" i="51" s="1"/>
  <c r="P297" i="94" s="1"/>
  <c r="O18" i="80"/>
  <c r="O18" i="51" s="1"/>
  <c r="O297" i="94" s="1"/>
  <c r="N18" i="80"/>
  <c r="N18" i="51" s="1"/>
  <c r="N297" i="94" s="1"/>
  <c r="M18" i="80"/>
  <c r="M18" i="51" s="1"/>
  <c r="M297" i="94" s="1"/>
  <c r="L18" i="80"/>
  <c r="L18" i="51" s="1"/>
  <c r="L297" i="94" s="1"/>
  <c r="K18" i="80"/>
  <c r="K18" i="51" s="1"/>
  <c r="K297" i="94" s="1"/>
  <c r="J18" i="80"/>
  <c r="J18" i="51" s="1"/>
  <c r="J297" i="94" s="1"/>
  <c r="I18" i="80"/>
  <c r="I18" i="51" s="1"/>
  <c r="I297" i="94" s="1"/>
  <c r="H18" i="80"/>
  <c r="H18" i="51" s="1"/>
  <c r="H297" i="94" s="1"/>
  <c r="V17" i="80"/>
  <c r="V17" i="51" s="1"/>
  <c r="U17" i="80"/>
  <c r="U17" i="51" s="1"/>
  <c r="T17" i="80"/>
  <c r="T17" i="51" s="1"/>
  <c r="S17" i="80"/>
  <c r="S17" i="51" s="1"/>
  <c r="R17" i="80"/>
  <c r="R17" i="51" s="1"/>
  <c r="Q17" i="80"/>
  <c r="Q17" i="51" s="1"/>
  <c r="P17" i="80"/>
  <c r="P17" i="51" s="1"/>
  <c r="P296" i="94" s="1"/>
  <c r="O17" i="80"/>
  <c r="O17" i="51" s="1"/>
  <c r="O296" i="94" s="1"/>
  <c r="N17" i="80"/>
  <c r="N17" i="51" s="1"/>
  <c r="N296" i="94" s="1"/>
  <c r="M17" i="80"/>
  <c r="M17" i="51" s="1"/>
  <c r="M296" i="94" s="1"/>
  <c r="L17" i="80"/>
  <c r="L17" i="51" s="1"/>
  <c r="L296" i="94" s="1"/>
  <c r="K17" i="80"/>
  <c r="K17" i="51" s="1"/>
  <c r="K296" i="94" s="1"/>
  <c r="J17" i="80"/>
  <c r="J17" i="51" s="1"/>
  <c r="J296" i="94" s="1"/>
  <c r="I17" i="80"/>
  <c r="I17" i="51" s="1"/>
  <c r="I296" i="94" s="1"/>
  <c r="H17" i="80"/>
  <c r="H17" i="51" s="1"/>
  <c r="H296" i="94" s="1"/>
  <c r="V16" i="80"/>
  <c r="V16" i="51" s="1"/>
  <c r="U16" i="80"/>
  <c r="U16" i="51" s="1"/>
  <c r="T16" i="80"/>
  <c r="T16" i="51" s="1"/>
  <c r="S16" i="80"/>
  <c r="S16" i="51" s="1"/>
  <c r="R16" i="80"/>
  <c r="R16" i="51" s="1"/>
  <c r="Q16" i="80"/>
  <c r="Q16" i="51" s="1"/>
  <c r="P16" i="80"/>
  <c r="P16" i="51" s="1"/>
  <c r="P295" i="94" s="1"/>
  <c r="O16" i="80"/>
  <c r="O16" i="51" s="1"/>
  <c r="O295" i="94" s="1"/>
  <c r="N16" i="80"/>
  <c r="N16" i="51" s="1"/>
  <c r="N295" i="94" s="1"/>
  <c r="M16" i="80"/>
  <c r="M16" i="51" s="1"/>
  <c r="M295" i="94" s="1"/>
  <c r="L16" i="80"/>
  <c r="L16" i="51" s="1"/>
  <c r="L295" i="94" s="1"/>
  <c r="K16" i="80"/>
  <c r="K16" i="51" s="1"/>
  <c r="K295" i="94" s="1"/>
  <c r="J16" i="80"/>
  <c r="J16" i="51" s="1"/>
  <c r="J295" i="94" s="1"/>
  <c r="I16" i="80"/>
  <c r="I16" i="51" s="1"/>
  <c r="I295" i="94" s="1"/>
  <c r="H16" i="80"/>
  <c r="H16" i="51" s="1"/>
  <c r="H295" i="94" s="1"/>
  <c r="V15" i="80"/>
  <c r="V15" i="51" s="1"/>
  <c r="U15" i="80"/>
  <c r="U15" i="51" s="1"/>
  <c r="T15" i="80"/>
  <c r="T15" i="51" s="1"/>
  <c r="S15" i="80"/>
  <c r="S15" i="51" s="1"/>
  <c r="R15" i="80"/>
  <c r="R15" i="51" s="1"/>
  <c r="Q15" i="80"/>
  <c r="Q15" i="51" s="1"/>
  <c r="P15" i="80"/>
  <c r="P15" i="51" s="1"/>
  <c r="P294" i="94" s="1"/>
  <c r="O15" i="80"/>
  <c r="O15" i="51" s="1"/>
  <c r="O294" i="94" s="1"/>
  <c r="N15" i="80"/>
  <c r="N15" i="51" s="1"/>
  <c r="N294" i="94" s="1"/>
  <c r="M15" i="80"/>
  <c r="M15" i="51" s="1"/>
  <c r="M294" i="94" s="1"/>
  <c r="L15" i="80"/>
  <c r="L15" i="51" s="1"/>
  <c r="L294" i="94" s="1"/>
  <c r="K15" i="80"/>
  <c r="K15" i="51" s="1"/>
  <c r="K294" i="94" s="1"/>
  <c r="J15" i="80"/>
  <c r="J15" i="51" s="1"/>
  <c r="J294" i="94" s="1"/>
  <c r="I15" i="80"/>
  <c r="I15" i="51" s="1"/>
  <c r="I294" i="94" s="1"/>
  <c r="H15" i="80"/>
  <c r="H15" i="51" s="1"/>
  <c r="H294" i="94" s="1"/>
  <c r="V14" i="80"/>
  <c r="V14" i="51" s="1"/>
  <c r="U14" i="80"/>
  <c r="U14" i="51" s="1"/>
  <c r="T14" i="80"/>
  <c r="T14" i="51" s="1"/>
  <c r="S14" i="80"/>
  <c r="S14" i="51" s="1"/>
  <c r="R14" i="80"/>
  <c r="R14" i="51" s="1"/>
  <c r="Q14" i="80"/>
  <c r="Q14" i="51" s="1"/>
  <c r="P14" i="80"/>
  <c r="P14" i="51" s="1"/>
  <c r="P293" i="94" s="1"/>
  <c r="O14" i="80"/>
  <c r="O14" i="51" s="1"/>
  <c r="N14" i="80"/>
  <c r="N14" i="51" s="1"/>
  <c r="M14" i="80"/>
  <c r="M14" i="51" s="1"/>
  <c r="M293" i="94" s="1"/>
  <c r="L14" i="80"/>
  <c r="L14" i="51" s="1"/>
  <c r="K14" i="80"/>
  <c r="K14" i="51" s="1"/>
  <c r="J14" i="80"/>
  <c r="J14" i="51" s="1"/>
  <c r="I14" i="80"/>
  <c r="I14" i="51" s="1"/>
  <c r="H14" i="80"/>
  <c r="H14" i="51" s="1"/>
  <c r="D9" i="80"/>
  <c r="D8" i="80"/>
  <c r="V97" i="79"/>
  <c r="V97" i="50" s="1"/>
  <c r="U97" i="79"/>
  <c r="U97" i="50" s="1"/>
  <c r="T97" i="79"/>
  <c r="T97" i="50" s="1"/>
  <c r="S97" i="79"/>
  <c r="S97" i="50" s="1"/>
  <c r="R97" i="79"/>
  <c r="R97" i="50" s="1"/>
  <c r="Q97" i="79"/>
  <c r="Q97" i="50" s="1"/>
  <c r="P97" i="79"/>
  <c r="P97" i="50" s="1"/>
  <c r="P292" i="94" s="1"/>
  <c r="O97" i="79"/>
  <c r="O97" i="50" s="1"/>
  <c r="O292" i="94" s="1"/>
  <c r="N97" i="79"/>
  <c r="N97" i="50" s="1"/>
  <c r="N292" i="94" s="1"/>
  <c r="M97" i="79"/>
  <c r="M97" i="50" s="1"/>
  <c r="M292" i="94" s="1"/>
  <c r="L97" i="79"/>
  <c r="L97" i="50" s="1"/>
  <c r="L292" i="94" s="1"/>
  <c r="K97" i="79"/>
  <c r="K97" i="50" s="1"/>
  <c r="K292" i="94" s="1"/>
  <c r="J97" i="79"/>
  <c r="J97" i="50" s="1"/>
  <c r="J292" i="94" s="1"/>
  <c r="I97" i="79"/>
  <c r="I97" i="50" s="1"/>
  <c r="I292" i="94" s="1"/>
  <c r="H97" i="79"/>
  <c r="H97" i="50" s="1"/>
  <c r="H292" i="94" s="1"/>
  <c r="V96" i="79"/>
  <c r="V96" i="50" s="1"/>
  <c r="U96" i="79"/>
  <c r="U96" i="50" s="1"/>
  <c r="T96" i="79"/>
  <c r="T96" i="50" s="1"/>
  <c r="S96" i="79"/>
  <c r="S96" i="50" s="1"/>
  <c r="R96" i="79"/>
  <c r="R96" i="50" s="1"/>
  <c r="Q96" i="79"/>
  <c r="Q96" i="50" s="1"/>
  <c r="P96" i="79"/>
  <c r="P96" i="50" s="1"/>
  <c r="P291" i="94" s="1"/>
  <c r="O96" i="79"/>
  <c r="O96" i="50" s="1"/>
  <c r="O291" i="94" s="1"/>
  <c r="N96" i="79"/>
  <c r="N96" i="50" s="1"/>
  <c r="N291" i="94" s="1"/>
  <c r="M96" i="79"/>
  <c r="M96" i="50" s="1"/>
  <c r="M291" i="94" s="1"/>
  <c r="L96" i="79"/>
  <c r="L96" i="50" s="1"/>
  <c r="L291" i="94" s="1"/>
  <c r="K96" i="79"/>
  <c r="K96" i="50" s="1"/>
  <c r="K291" i="94" s="1"/>
  <c r="J96" i="79"/>
  <c r="J96" i="50" s="1"/>
  <c r="J291" i="94" s="1"/>
  <c r="I96" i="79"/>
  <c r="I96" i="50" s="1"/>
  <c r="I291" i="94" s="1"/>
  <c r="H96" i="79"/>
  <c r="H96" i="50" s="1"/>
  <c r="H291" i="94" s="1"/>
  <c r="V95" i="79"/>
  <c r="V95" i="50" s="1"/>
  <c r="U95" i="79"/>
  <c r="U95" i="50" s="1"/>
  <c r="T95" i="79"/>
  <c r="T95" i="50" s="1"/>
  <c r="S95" i="79"/>
  <c r="S95" i="50" s="1"/>
  <c r="R95" i="79"/>
  <c r="R95" i="50" s="1"/>
  <c r="Q95" i="79"/>
  <c r="Q95" i="50" s="1"/>
  <c r="P95" i="79"/>
  <c r="P95" i="50" s="1"/>
  <c r="P290" i="94" s="1"/>
  <c r="O95" i="79"/>
  <c r="O95" i="50" s="1"/>
  <c r="O290" i="94" s="1"/>
  <c r="N95" i="79"/>
  <c r="N95" i="50" s="1"/>
  <c r="N290" i="94" s="1"/>
  <c r="M95" i="79"/>
  <c r="M95" i="50" s="1"/>
  <c r="M290" i="94" s="1"/>
  <c r="L95" i="79"/>
  <c r="L95" i="50" s="1"/>
  <c r="L290" i="94" s="1"/>
  <c r="K95" i="79"/>
  <c r="K95" i="50" s="1"/>
  <c r="K290" i="94" s="1"/>
  <c r="J95" i="79"/>
  <c r="J95" i="50" s="1"/>
  <c r="J290" i="94" s="1"/>
  <c r="I95" i="79"/>
  <c r="I95" i="50" s="1"/>
  <c r="I290" i="94" s="1"/>
  <c r="H95" i="79"/>
  <c r="H95" i="50" s="1"/>
  <c r="H290" i="94" s="1"/>
  <c r="V94" i="79"/>
  <c r="V94" i="50" s="1"/>
  <c r="U94" i="79"/>
  <c r="U94" i="50" s="1"/>
  <c r="T94" i="79"/>
  <c r="T94" i="50" s="1"/>
  <c r="S94" i="79"/>
  <c r="S94" i="50" s="1"/>
  <c r="R94" i="79"/>
  <c r="R94" i="50" s="1"/>
  <c r="Q94" i="79"/>
  <c r="Q94" i="50" s="1"/>
  <c r="P94" i="79"/>
  <c r="P94" i="50" s="1"/>
  <c r="P289" i="94" s="1"/>
  <c r="O94" i="79"/>
  <c r="O94" i="50" s="1"/>
  <c r="O289" i="94" s="1"/>
  <c r="N94" i="79"/>
  <c r="N94" i="50" s="1"/>
  <c r="N289" i="94" s="1"/>
  <c r="M94" i="79"/>
  <c r="M94" i="50" s="1"/>
  <c r="M289" i="94" s="1"/>
  <c r="L94" i="79"/>
  <c r="L94" i="50" s="1"/>
  <c r="L289" i="94" s="1"/>
  <c r="K94" i="79"/>
  <c r="K94" i="50" s="1"/>
  <c r="K289" i="94" s="1"/>
  <c r="J94" i="79"/>
  <c r="J94" i="50" s="1"/>
  <c r="J289" i="94" s="1"/>
  <c r="I94" i="79"/>
  <c r="I94" i="50" s="1"/>
  <c r="I289" i="94" s="1"/>
  <c r="H94" i="79"/>
  <c r="H94" i="50" s="1"/>
  <c r="H289" i="94" s="1"/>
  <c r="V93" i="79"/>
  <c r="V93" i="50" s="1"/>
  <c r="U93" i="79"/>
  <c r="U93" i="50" s="1"/>
  <c r="T93" i="79"/>
  <c r="T93" i="50" s="1"/>
  <c r="S93" i="79"/>
  <c r="S93" i="50" s="1"/>
  <c r="R93" i="79"/>
  <c r="R93" i="50" s="1"/>
  <c r="Q93" i="79"/>
  <c r="Q93" i="50" s="1"/>
  <c r="P93" i="79"/>
  <c r="P93" i="50" s="1"/>
  <c r="P288" i="94" s="1"/>
  <c r="O93" i="79"/>
  <c r="O93" i="50" s="1"/>
  <c r="O288" i="94" s="1"/>
  <c r="N93" i="79"/>
  <c r="N93" i="50" s="1"/>
  <c r="N288" i="94" s="1"/>
  <c r="M93" i="79"/>
  <c r="M93" i="50" s="1"/>
  <c r="M288" i="94" s="1"/>
  <c r="L93" i="79"/>
  <c r="L93" i="50" s="1"/>
  <c r="L288" i="94" s="1"/>
  <c r="K93" i="79"/>
  <c r="K93" i="50" s="1"/>
  <c r="K288" i="94" s="1"/>
  <c r="J93" i="79"/>
  <c r="J93" i="50" s="1"/>
  <c r="J288" i="94" s="1"/>
  <c r="I93" i="79"/>
  <c r="I93" i="50" s="1"/>
  <c r="I288" i="94" s="1"/>
  <c r="H93" i="79"/>
  <c r="H93" i="50" s="1"/>
  <c r="H288" i="94" s="1"/>
  <c r="V92" i="79"/>
  <c r="V92" i="50" s="1"/>
  <c r="U92" i="79"/>
  <c r="U92" i="50" s="1"/>
  <c r="T92" i="79"/>
  <c r="T92" i="50" s="1"/>
  <c r="S92" i="79"/>
  <c r="S92" i="50" s="1"/>
  <c r="R92" i="79"/>
  <c r="R92" i="50" s="1"/>
  <c r="Q92" i="79"/>
  <c r="Q92" i="50" s="1"/>
  <c r="P92" i="79"/>
  <c r="P92" i="50" s="1"/>
  <c r="P287" i="94" s="1"/>
  <c r="O92" i="79"/>
  <c r="O92" i="50" s="1"/>
  <c r="O287" i="94" s="1"/>
  <c r="N92" i="79"/>
  <c r="N92" i="50" s="1"/>
  <c r="N287" i="94" s="1"/>
  <c r="M92" i="79"/>
  <c r="M92" i="50" s="1"/>
  <c r="M287" i="94" s="1"/>
  <c r="L92" i="79"/>
  <c r="L92" i="50" s="1"/>
  <c r="L287" i="94" s="1"/>
  <c r="K92" i="79"/>
  <c r="K92" i="50" s="1"/>
  <c r="K287" i="94" s="1"/>
  <c r="J92" i="79"/>
  <c r="J92" i="50" s="1"/>
  <c r="J287" i="94" s="1"/>
  <c r="I92" i="79"/>
  <c r="I92" i="50" s="1"/>
  <c r="I287" i="94" s="1"/>
  <c r="H92" i="79"/>
  <c r="H92" i="50" s="1"/>
  <c r="H287" i="94" s="1"/>
  <c r="V91" i="79"/>
  <c r="V91" i="50" s="1"/>
  <c r="U91" i="79"/>
  <c r="U91" i="50" s="1"/>
  <c r="T91" i="79"/>
  <c r="T91" i="50" s="1"/>
  <c r="S91" i="79"/>
  <c r="S91" i="50" s="1"/>
  <c r="R91" i="79"/>
  <c r="R91" i="50" s="1"/>
  <c r="Q91" i="79"/>
  <c r="Q91" i="50" s="1"/>
  <c r="P91" i="79"/>
  <c r="P91" i="50" s="1"/>
  <c r="P286" i="94" s="1"/>
  <c r="O91" i="79"/>
  <c r="O91" i="50" s="1"/>
  <c r="O286" i="94" s="1"/>
  <c r="N91" i="79"/>
  <c r="N91" i="50" s="1"/>
  <c r="N286" i="94" s="1"/>
  <c r="M91" i="79"/>
  <c r="M91" i="50" s="1"/>
  <c r="M286" i="94" s="1"/>
  <c r="L91" i="79"/>
  <c r="L91" i="50" s="1"/>
  <c r="L286" i="94" s="1"/>
  <c r="K91" i="79"/>
  <c r="K91" i="50" s="1"/>
  <c r="K286" i="94" s="1"/>
  <c r="J91" i="79"/>
  <c r="J91" i="50" s="1"/>
  <c r="J286" i="94" s="1"/>
  <c r="I91" i="79"/>
  <c r="I91" i="50" s="1"/>
  <c r="I286" i="94" s="1"/>
  <c r="H91" i="79"/>
  <c r="H91" i="50" s="1"/>
  <c r="H286" i="94" s="1"/>
  <c r="V90" i="79"/>
  <c r="V90" i="50" s="1"/>
  <c r="U90" i="79"/>
  <c r="U90" i="50" s="1"/>
  <c r="T90" i="79"/>
  <c r="T90" i="50" s="1"/>
  <c r="S90" i="79"/>
  <c r="S90" i="50" s="1"/>
  <c r="R90" i="79"/>
  <c r="R90" i="50" s="1"/>
  <c r="Q90" i="79"/>
  <c r="Q90" i="50" s="1"/>
  <c r="P90" i="79"/>
  <c r="P90" i="50" s="1"/>
  <c r="P285" i="94" s="1"/>
  <c r="O90" i="79"/>
  <c r="O90" i="50" s="1"/>
  <c r="O285" i="94" s="1"/>
  <c r="N90" i="79"/>
  <c r="N90" i="50" s="1"/>
  <c r="N285" i="94" s="1"/>
  <c r="M90" i="79"/>
  <c r="M90" i="50" s="1"/>
  <c r="M285" i="94" s="1"/>
  <c r="L90" i="79"/>
  <c r="L90" i="50" s="1"/>
  <c r="L285" i="94" s="1"/>
  <c r="K90" i="79"/>
  <c r="K90" i="50" s="1"/>
  <c r="K285" i="94" s="1"/>
  <c r="J90" i="79"/>
  <c r="J90" i="50" s="1"/>
  <c r="J285" i="94" s="1"/>
  <c r="I90" i="79"/>
  <c r="I90" i="50" s="1"/>
  <c r="I285" i="94" s="1"/>
  <c r="H90" i="79"/>
  <c r="H90" i="50" s="1"/>
  <c r="H285" i="94" s="1"/>
  <c r="V89" i="79"/>
  <c r="V89" i="50" s="1"/>
  <c r="U89" i="79"/>
  <c r="U89" i="50" s="1"/>
  <c r="T89" i="79"/>
  <c r="T89" i="50" s="1"/>
  <c r="S89" i="79"/>
  <c r="S89" i="50" s="1"/>
  <c r="R89" i="79"/>
  <c r="R89" i="50" s="1"/>
  <c r="Q89" i="79"/>
  <c r="Q89" i="50" s="1"/>
  <c r="P89" i="79"/>
  <c r="P89" i="50" s="1"/>
  <c r="P284" i="94" s="1"/>
  <c r="O89" i="79"/>
  <c r="O89" i="50" s="1"/>
  <c r="O284" i="94" s="1"/>
  <c r="N89" i="79"/>
  <c r="N89" i="50" s="1"/>
  <c r="N284" i="94" s="1"/>
  <c r="M89" i="79"/>
  <c r="M89" i="50" s="1"/>
  <c r="M284" i="94" s="1"/>
  <c r="L89" i="79"/>
  <c r="L89" i="50" s="1"/>
  <c r="L284" i="94" s="1"/>
  <c r="K89" i="79"/>
  <c r="K89" i="50" s="1"/>
  <c r="K284" i="94" s="1"/>
  <c r="J89" i="79"/>
  <c r="J89" i="50" s="1"/>
  <c r="J284" i="94" s="1"/>
  <c r="I89" i="79"/>
  <c r="I89" i="50" s="1"/>
  <c r="I284" i="94" s="1"/>
  <c r="H89" i="79"/>
  <c r="H89" i="50" s="1"/>
  <c r="H284" i="94" s="1"/>
  <c r="V88" i="79"/>
  <c r="V88" i="50" s="1"/>
  <c r="U88" i="79"/>
  <c r="U88" i="50" s="1"/>
  <c r="T88" i="79"/>
  <c r="T88" i="50" s="1"/>
  <c r="S88" i="79"/>
  <c r="S88" i="50" s="1"/>
  <c r="R88" i="79"/>
  <c r="R88" i="50" s="1"/>
  <c r="Q88" i="79"/>
  <c r="Q88" i="50" s="1"/>
  <c r="P88" i="79"/>
  <c r="P88" i="50" s="1"/>
  <c r="P283" i="94" s="1"/>
  <c r="O88" i="79"/>
  <c r="O88" i="50" s="1"/>
  <c r="O283" i="94" s="1"/>
  <c r="N88" i="79"/>
  <c r="N88" i="50" s="1"/>
  <c r="N283" i="94" s="1"/>
  <c r="M88" i="79"/>
  <c r="M88" i="50" s="1"/>
  <c r="M283" i="94" s="1"/>
  <c r="L88" i="79"/>
  <c r="L88" i="50" s="1"/>
  <c r="L283" i="94" s="1"/>
  <c r="K88" i="79"/>
  <c r="K88" i="50" s="1"/>
  <c r="K283" i="94" s="1"/>
  <c r="J88" i="79"/>
  <c r="J88" i="50" s="1"/>
  <c r="J283" i="94" s="1"/>
  <c r="I88" i="79"/>
  <c r="I88" i="50" s="1"/>
  <c r="I283" i="94" s="1"/>
  <c r="H88" i="79"/>
  <c r="H88" i="50" s="1"/>
  <c r="H283" i="94" s="1"/>
  <c r="V87" i="79"/>
  <c r="V87" i="50" s="1"/>
  <c r="U87" i="79"/>
  <c r="U87" i="50" s="1"/>
  <c r="T87" i="79"/>
  <c r="T87" i="50" s="1"/>
  <c r="S87" i="79"/>
  <c r="S87" i="50" s="1"/>
  <c r="R87" i="79"/>
  <c r="R87" i="50" s="1"/>
  <c r="Q87" i="79"/>
  <c r="Q87" i="50" s="1"/>
  <c r="P87" i="79"/>
  <c r="P87" i="50" s="1"/>
  <c r="P282" i="94" s="1"/>
  <c r="O87" i="79"/>
  <c r="O87" i="50" s="1"/>
  <c r="O282" i="94" s="1"/>
  <c r="N87" i="79"/>
  <c r="N87" i="50" s="1"/>
  <c r="N282" i="94" s="1"/>
  <c r="M87" i="79"/>
  <c r="M87" i="50" s="1"/>
  <c r="M282" i="94" s="1"/>
  <c r="L87" i="79"/>
  <c r="L87" i="50" s="1"/>
  <c r="L282" i="94" s="1"/>
  <c r="K87" i="79"/>
  <c r="K87" i="50" s="1"/>
  <c r="K282" i="94" s="1"/>
  <c r="J87" i="79"/>
  <c r="J87" i="50" s="1"/>
  <c r="J282" i="94" s="1"/>
  <c r="I87" i="79"/>
  <c r="I87" i="50" s="1"/>
  <c r="I282" i="94" s="1"/>
  <c r="H87" i="79"/>
  <c r="H87" i="50" s="1"/>
  <c r="H282" i="94" s="1"/>
  <c r="V86" i="79"/>
  <c r="V86" i="50" s="1"/>
  <c r="U86" i="79"/>
  <c r="U86" i="50" s="1"/>
  <c r="T86" i="79"/>
  <c r="T86" i="50" s="1"/>
  <c r="S86" i="79"/>
  <c r="S86" i="50" s="1"/>
  <c r="R86" i="79"/>
  <c r="R86" i="50" s="1"/>
  <c r="Q86" i="79"/>
  <c r="Q86" i="50" s="1"/>
  <c r="P86" i="79"/>
  <c r="P86" i="50" s="1"/>
  <c r="P281" i="94" s="1"/>
  <c r="O86" i="79"/>
  <c r="O86" i="50" s="1"/>
  <c r="O281" i="94" s="1"/>
  <c r="N86" i="79"/>
  <c r="N86" i="50" s="1"/>
  <c r="N281" i="94" s="1"/>
  <c r="M86" i="79"/>
  <c r="M86" i="50" s="1"/>
  <c r="M281" i="94" s="1"/>
  <c r="L86" i="79"/>
  <c r="L86" i="50" s="1"/>
  <c r="L281" i="94" s="1"/>
  <c r="K86" i="79"/>
  <c r="K86" i="50" s="1"/>
  <c r="K281" i="94" s="1"/>
  <c r="J86" i="79"/>
  <c r="J86" i="50" s="1"/>
  <c r="J281" i="94" s="1"/>
  <c r="I86" i="79"/>
  <c r="I86" i="50" s="1"/>
  <c r="I281" i="94" s="1"/>
  <c r="H86" i="79"/>
  <c r="H86" i="50" s="1"/>
  <c r="H281" i="94" s="1"/>
  <c r="V85" i="79"/>
  <c r="V85" i="50" s="1"/>
  <c r="U85" i="79"/>
  <c r="U85" i="50" s="1"/>
  <c r="T85" i="79"/>
  <c r="T85" i="50" s="1"/>
  <c r="S85" i="79"/>
  <c r="S85" i="50" s="1"/>
  <c r="R85" i="79"/>
  <c r="R85" i="50" s="1"/>
  <c r="Q85" i="79"/>
  <c r="Q85" i="50" s="1"/>
  <c r="P85" i="79"/>
  <c r="P85" i="50" s="1"/>
  <c r="P280" i="94" s="1"/>
  <c r="O85" i="79"/>
  <c r="O85" i="50" s="1"/>
  <c r="O280" i="94" s="1"/>
  <c r="N85" i="79"/>
  <c r="N85" i="50" s="1"/>
  <c r="N280" i="94" s="1"/>
  <c r="M85" i="79"/>
  <c r="M85" i="50" s="1"/>
  <c r="M280" i="94" s="1"/>
  <c r="L85" i="79"/>
  <c r="L85" i="50" s="1"/>
  <c r="L280" i="94" s="1"/>
  <c r="K85" i="79"/>
  <c r="K85" i="50" s="1"/>
  <c r="K280" i="94" s="1"/>
  <c r="J85" i="79"/>
  <c r="J85" i="50" s="1"/>
  <c r="J280" i="94" s="1"/>
  <c r="I85" i="79"/>
  <c r="I85" i="50" s="1"/>
  <c r="I280" i="94" s="1"/>
  <c r="H85" i="79"/>
  <c r="H85" i="50" s="1"/>
  <c r="H280" i="94" s="1"/>
  <c r="V84" i="79"/>
  <c r="V84" i="50" s="1"/>
  <c r="U84" i="79"/>
  <c r="U84" i="50" s="1"/>
  <c r="T84" i="79"/>
  <c r="T84" i="50" s="1"/>
  <c r="S84" i="79"/>
  <c r="S84" i="50" s="1"/>
  <c r="R84" i="79"/>
  <c r="R84" i="50" s="1"/>
  <c r="Q84" i="79"/>
  <c r="Q84" i="50" s="1"/>
  <c r="P84" i="79"/>
  <c r="P84" i="50" s="1"/>
  <c r="P279" i="94" s="1"/>
  <c r="O84" i="79"/>
  <c r="O84" i="50" s="1"/>
  <c r="O279" i="94" s="1"/>
  <c r="N84" i="79"/>
  <c r="N84" i="50" s="1"/>
  <c r="N279" i="94" s="1"/>
  <c r="M84" i="79"/>
  <c r="M84" i="50" s="1"/>
  <c r="M279" i="94" s="1"/>
  <c r="L84" i="79"/>
  <c r="L84" i="50" s="1"/>
  <c r="L279" i="94" s="1"/>
  <c r="K84" i="79"/>
  <c r="K84" i="50" s="1"/>
  <c r="K279" i="94" s="1"/>
  <c r="J84" i="79"/>
  <c r="J84" i="50" s="1"/>
  <c r="J279" i="94" s="1"/>
  <c r="I84" i="79"/>
  <c r="I84" i="50" s="1"/>
  <c r="I279" i="94" s="1"/>
  <c r="H84" i="79"/>
  <c r="H84" i="50" s="1"/>
  <c r="H279" i="94" s="1"/>
  <c r="V83" i="79"/>
  <c r="V83" i="50" s="1"/>
  <c r="U83" i="79"/>
  <c r="U83" i="50" s="1"/>
  <c r="T83" i="79"/>
  <c r="T83" i="50" s="1"/>
  <c r="S83" i="79"/>
  <c r="S83" i="50" s="1"/>
  <c r="R83" i="79"/>
  <c r="R83" i="50" s="1"/>
  <c r="Q83" i="79"/>
  <c r="Q83" i="50" s="1"/>
  <c r="P83" i="79"/>
  <c r="P83" i="50" s="1"/>
  <c r="P278" i="94" s="1"/>
  <c r="O83" i="79"/>
  <c r="O83" i="50" s="1"/>
  <c r="O278" i="94" s="1"/>
  <c r="N83" i="79"/>
  <c r="N83" i="50" s="1"/>
  <c r="N278" i="94" s="1"/>
  <c r="M83" i="79"/>
  <c r="M83" i="50" s="1"/>
  <c r="M278" i="94" s="1"/>
  <c r="L83" i="79"/>
  <c r="L83" i="50" s="1"/>
  <c r="L278" i="94" s="1"/>
  <c r="K83" i="79"/>
  <c r="K83" i="50" s="1"/>
  <c r="K278" i="94" s="1"/>
  <c r="J83" i="79"/>
  <c r="J83" i="50" s="1"/>
  <c r="J278" i="94" s="1"/>
  <c r="I83" i="79"/>
  <c r="I83" i="50" s="1"/>
  <c r="I278" i="94" s="1"/>
  <c r="H83" i="79"/>
  <c r="H83" i="50" s="1"/>
  <c r="H278" i="94" s="1"/>
  <c r="V82" i="79"/>
  <c r="V82" i="50" s="1"/>
  <c r="U82" i="79"/>
  <c r="U82" i="50" s="1"/>
  <c r="T82" i="79"/>
  <c r="T82" i="50" s="1"/>
  <c r="S82" i="79"/>
  <c r="S82" i="50" s="1"/>
  <c r="R82" i="79"/>
  <c r="R82" i="50" s="1"/>
  <c r="Q82" i="79"/>
  <c r="Q82" i="50" s="1"/>
  <c r="P82" i="79"/>
  <c r="P82" i="50" s="1"/>
  <c r="P277" i="94" s="1"/>
  <c r="O82" i="79"/>
  <c r="O82" i="50" s="1"/>
  <c r="O277" i="94" s="1"/>
  <c r="N82" i="79"/>
  <c r="N82" i="50" s="1"/>
  <c r="N277" i="94" s="1"/>
  <c r="M82" i="79"/>
  <c r="M82" i="50" s="1"/>
  <c r="M277" i="94" s="1"/>
  <c r="L82" i="79"/>
  <c r="L82" i="50" s="1"/>
  <c r="L277" i="94" s="1"/>
  <c r="K82" i="79"/>
  <c r="K82" i="50" s="1"/>
  <c r="K277" i="94" s="1"/>
  <c r="J82" i="79"/>
  <c r="J82" i="50" s="1"/>
  <c r="J277" i="94" s="1"/>
  <c r="I82" i="79"/>
  <c r="I82" i="50" s="1"/>
  <c r="I277" i="94" s="1"/>
  <c r="H82" i="79"/>
  <c r="H82" i="50" s="1"/>
  <c r="H277" i="94" s="1"/>
  <c r="V81" i="79"/>
  <c r="V81" i="50" s="1"/>
  <c r="U81" i="79"/>
  <c r="U81" i="50" s="1"/>
  <c r="T81" i="79"/>
  <c r="T81" i="50" s="1"/>
  <c r="S81" i="79"/>
  <c r="S81" i="50" s="1"/>
  <c r="R81" i="79"/>
  <c r="R81" i="50" s="1"/>
  <c r="Q81" i="79"/>
  <c r="Q81" i="50" s="1"/>
  <c r="P81" i="79"/>
  <c r="P81" i="50" s="1"/>
  <c r="P276" i="94" s="1"/>
  <c r="O81" i="79"/>
  <c r="O81" i="50" s="1"/>
  <c r="O276" i="94" s="1"/>
  <c r="N81" i="79"/>
  <c r="N81" i="50" s="1"/>
  <c r="N276" i="94" s="1"/>
  <c r="M81" i="79"/>
  <c r="M81" i="50" s="1"/>
  <c r="M276" i="94" s="1"/>
  <c r="L81" i="79"/>
  <c r="L81" i="50" s="1"/>
  <c r="L276" i="94" s="1"/>
  <c r="K81" i="79"/>
  <c r="K81" i="50" s="1"/>
  <c r="K276" i="94" s="1"/>
  <c r="J81" i="79"/>
  <c r="J81" i="50" s="1"/>
  <c r="J276" i="94" s="1"/>
  <c r="I81" i="79"/>
  <c r="I81" i="50" s="1"/>
  <c r="I276" i="94" s="1"/>
  <c r="H81" i="79"/>
  <c r="H81" i="50" s="1"/>
  <c r="H276" i="94" s="1"/>
  <c r="V80" i="79"/>
  <c r="V80" i="50" s="1"/>
  <c r="U80" i="79"/>
  <c r="U80" i="50" s="1"/>
  <c r="T80" i="79"/>
  <c r="T80" i="50" s="1"/>
  <c r="S80" i="79"/>
  <c r="S80" i="50" s="1"/>
  <c r="R80" i="79"/>
  <c r="R80" i="50" s="1"/>
  <c r="Q80" i="79"/>
  <c r="Q80" i="50" s="1"/>
  <c r="P80" i="79"/>
  <c r="P80" i="50" s="1"/>
  <c r="P275" i="94" s="1"/>
  <c r="O80" i="79"/>
  <c r="O80" i="50" s="1"/>
  <c r="O275" i="94" s="1"/>
  <c r="N80" i="79"/>
  <c r="N80" i="50" s="1"/>
  <c r="N275" i="94" s="1"/>
  <c r="M80" i="79"/>
  <c r="M80" i="50" s="1"/>
  <c r="M275" i="94" s="1"/>
  <c r="L80" i="79"/>
  <c r="L80" i="50" s="1"/>
  <c r="L275" i="94" s="1"/>
  <c r="K80" i="79"/>
  <c r="K80" i="50" s="1"/>
  <c r="K275" i="94" s="1"/>
  <c r="J80" i="79"/>
  <c r="J80" i="50" s="1"/>
  <c r="J275" i="94" s="1"/>
  <c r="I80" i="79"/>
  <c r="I80" i="50" s="1"/>
  <c r="I275" i="94" s="1"/>
  <c r="H80" i="79"/>
  <c r="H80" i="50" s="1"/>
  <c r="H275" i="94" s="1"/>
  <c r="V79" i="79"/>
  <c r="V79" i="50" s="1"/>
  <c r="U79" i="79"/>
  <c r="U79" i="50" s="1"/>
  <c r="T79" i="79"/>
  <c r="T79" i="50" s="1"/>
  <c r="S79" i="79"/>
  <c r="S79" i="50" s="1"/>
  <c r="R79" i="79"/>
  <c r="R79" i="50" s="1"/>
  <c r="Q79" i="79"/>
  <c r="Q79" i="50" s="1"/>
  <c r="P79" i="79"/>
  <c r="P79" i="50" s="1"/>
  <c r="P274" i="94" s="1"/>
  <c r="O79" i="79"/>
  <c r="O79" i="50" s="1"/>
  <c r="O274" i="94" s="1"/>
  <c r="N79" i="79"/>
  <c r="N79" i="50" s="1"/>
  <c r="N274" i="94" s="1"/>
  <c r="M79" i="79"/>
  <c r="M79" i="50" s="1"/>
  <c r="M274" i="94" s="1"/>
  <c r="L79" i="79"/>
  <c r="L79" i="50" s="1"/>
  <c r="L274" i="94" s="1"/>
  <c r="K79" i="79"/>
  <c r="K79" i="50" s="1"/>
  <c r="K274" i="94" s="1"/>
  <c r="J79" i="79"/>
  <c r="J79" i="50" s="1"/>
  <c r="J274" i="94" s="1"/>
  <c r="I79" i="79"/>
  <c r="I79" i="50" s="1"/>
  <c r="I274" i="94" s="1"/>
  <c r="H79" i="79"/>
  <c r="H79" i="50" s="1"/>
  <c r="H274" i="94" s="1"/>
  <c r="V78" i="79"/>
  <c r="V78" i="50" s="1"/>
  <c r="U78" i="79"/>
  <c r="U78" i="50" s="1"/>
  <c r="T78" i="79"/>
  <c r="T78" i="50" s="1"/>
  <c r="S78" i="79"/>
  <c r="S78" i="50" s="1"/>
  <c r="R78" i="79"/>
  <c r="R78" i="50" s="1"/>
  <c r="Q78" i="79"/>
  <c r="Q78" i="50" s="1"/>
  <c r="P78" i="79"/>
  <c r="P78" i="50" s="1"/>
  <c r="P273" i="94" s="1"/>
  <c r="O78" i="79"/>
  <c r="O78" i="50" s="1"/>
  <c r="O273" i="94" s="1"/>
  <c r="N78" i="79"/>
  <c r="N78" i="50" s="1"/>
  <c r="N273" i="94" s="1"/>
  <c r="M78" i="79"/>
  <c r="M78" i="50" s="1"/>
  <c r="M273" i="94" s="1"/>
  <c r="L78" i="79"/>
  <c r="L78" i="50" s="1"/>
  <c r="L273" i="94" s="1"/>
  <c r="K78" i="79"/>
  <c r="K78" i="50" s="1"/>
  <c r="K273" i="94" s="1"/>
  <c r="J78" i="79"/>
  <c r="J78" i="50" s="1"/>
  <c r="J273" i="94" s="1"/>
  <c r="I78" i="79"/>
  <c r="I78" i="50" s="1"/>
  <c r="I273" i="94" s="1"/>
  <c r="H78" i="79"/>
  <c r="H78" i="50" s="1"/>
  <c r="H273" i="94" s="1"/>
  <c r="V77" i="79"/>
  <c r="V77" i="50" s="1"/>
  <c r="U77" i="79"/>
  <c r="U77" i="50" s="1"/>
  <c r="T77" i="79"/>
  <c r="T77" i="50" s="1"/>
  <c r="S77" i="79"/>
  <c r="S77" i="50" s="1"/>
  <c r="R77" i="79"/>
  <c r="R77" i="50" s="1"/>
  <c r="Q77" i="79"/>
  <c r="Q77" i="50" s="1"/>
  <c r="P77" i="79"/>
  <c r="P77" i="50" s="1"/>
  <c r="P272" i="94" s="1"/>
  <c r="O77" i="79"/>
  <c r="O77" i="50" s="1"/>
  <c r="O272" i="94" s="1"/>
  <c r="N77" i="79"/>
  <c r="N77" i="50" s="1"/>
  <c r="N272" i="94" s="1"/>
  <c r="M77" i="79"/>
  <c r="M77" i="50" s="1"/>
  <c r="M272" i="94" s="1"/>
  <c r="L77" i="79"/>
  <c r="L77" i="50" s="1"/>
  <c r="L272" i="94" s="1"/>
  <c r="K77" i="79"/>
  <c r="K77" i="50" s="1"/>
  <c r="K272" i="94" s="1"/>
  <c r="J77" i="79"/>
  <c r="J77" i="50" s="1"/>
  <c r="J272" i="94" s="1"/>
  <c r="I77" i="79"/>
  <c r="I77" i="50" s="1"/>
  <c r="I272" i="94" s="1"/>
  <c r="H77" i="79"/>
  <c r="H77" i="50" s="1"/>
  <c r="H272" i="94" s="1"/>
  <c r="V76" i="79"/>
  <c r="V76" i="50" s="1"/>
  <c r="U76" i="79"/>
  <c r="U76" i="50" s="1"/>
  <c r="T76" i="79"/>
  <c r="T76" i="50" s="1"/>
  <c r="S76" i="79"/>
  <c r="S76" i="50" s="1"/>
  <c r="R76" i="79"/>
  <c r="R76" i="50" s="1"/>
  <c r="Q76" i="79"/>
  <c r="Q76" i="50" s="1"/>
  <c r="P76" i="79"/>
  <c r="P76" i="50" s="1"/>
  <c r="P271" i="94" s="1"/>
  <c r="O76" i="79"/>
  <c r="O76" i="50" s="1"/>
  <c r="O271" i="94" s="1"/>
  <c r="N76" i="79"/>
  <c r="N76" i="50" s="1"/>
  <c r="N271" i="94" s="1"/>
  <c r="M76" i="79"/>
  <c r="M76" i="50" s="1"/>
  <c r="M271" i="94" s="1"/>
  <c r="L76" i="79"/>
  <c r="L76" i="50" s="1"/>
  <c r="L271" i="94" s="1"/>
  <c r="K76" i="79"/>
  <c r="K76" i="50" s="1"/>
  <c r="K271" i="94" s="1"/>
  <c r="J76" i="79"/>
  <c r="J76" i="50" s="1"/>
  <c r="J271" i="94" s="1"/>
  <c r="I76" i="79"/>
  <c r="I76" i="50" s="1"/>
  <c r="I271" i="94" s="1"/>
  <c r="H76" i="79"/>
  <c r="H76" i="50" s="1"/>
  <c r="H271" i="94" s="1"/>
  <c r="V75" i="79"/>
  <c r="V75" i="50" s="1"/>
  <c r="U75" i="79"/>
  <c r="U75" i="50" s="1"/>
  <c r="T75" i="79"/>
  <c r="T75" i="50" s="1"/>
  <c r="S75" i="79"/>
  <c r="S75" i="50" s="1"/>
  <c r="R75" i="79"/>
  <c r="R75" i="50" s="1"/>
  <c r="Q75" i="79"/>
  <c r="Q75" i="50" s="1"/>
  <c r="P75" i="79"/>
  <c r="P75" i="50" s="1"/>
  <c r="P270" i="94" s="1"/>
  <c r="O75" i="79"/>
  <c r="O75" i="50" s="1"/>
  <c r="O270" i="94" s="1"/>
  <c r="N75" i="79"/>
  <c r="N75" i="50" s="1"/>
  <c r="N270" i="94" s="1"/>
  <c r="M75" i="79"/>
  <c r="M75" i="50" s="1"/>
  <c r="M270" i="94" s="1"/>
  <c r="L75" i="79"/>
  <c r="L75" i="50" s="1"/>
  <c r="L270" i="94" s="1"/>
  <c r="K75" i="79"/>
  <c r="K75" i="50" s="1"/>
  <c r="K270" i="94" s="1"/>
  <c r="J75" i="79"/>
  <c r="J75" i="50" s="1"/>
  <c r="J270" i="94" s="1"/>
  <c r="I75" i="79"/>
  <c r="I75" i="50" s="1"/>
  <c r="I270" i="94" s="1"/>
  <c r="H75" i="79"/>
  <c r="H75" i="50" s="1"/>
  <c r="H270" i="94" s="1"/>
  <c r="V74" i="79"/>
  <c r="V74" i="50" s="1"/>
  <c r="U74" i="79"/>
  <c r="U74" i="50" s="1"/>
  <c r="T74" i="79"/>
  <c r="T74" i="50" s="1"/>
  <c r="S74" i="79"/>
  <c r="S74" i="50" s="1"/>
  <c r="R74" i="79"/>
  <c r="R74" i="50" s="1"/>
  <c r="Q74" i="79"/>
  <c r="Q74" i="50" s="1"/>
  <c r="P74" i="79"/>
  <c r="P74" i="50" s="1"/>
  <c r="P269" i="94" s="1"/>
  <c r="O74" i="79"/>
  <c r="O74" i="50" s="1"/>
  <c r="O269" i="94" s="1"/>
  <c r="N74" i="79"/>
  <c r="N74" i="50" s="1"/>
  <c r="N269" i="94" s="1"/>
  <c r="M74" i="79"/>
  <c r="M74" i="50" s="1"/>
  <c r="M269" i="94" s="1"/>
  <c r="L74" i="79"/>
  <c r="L74" i="50" s="1"/>
  <c r="L269" i="94" s="1"/>
  <c r="K74" i="79"/>
  <c r="K74" i="50" s="1"/>
  <c r="K269" i="94" s="1"/>
  <c r="J74" i="79"/>
  <c r="J74" i="50" s="1"/>
  <c r="J269" i="94" s="1"/>
  <c r="I74" i="79"/>
  <c r="I74" i="50" s="1"/>
  <c r="I269" i="94" s="1"/>
  <c r="H74" i="79"/>
  <c r="H74" i="50" s="1"/>
  <c r="H269" i="94" s="1"/>
  <c r="V73" i="79"/>
  <c r="V73" i="50" s="1"/>
  <c r="U73" i="79"/>
  <c r="U73" i="50" s="1"/>
  <c r="T73" i="79"/>
  <c r="T73" i="50" s="1"/>
  <c r="S73" i="79"/>
  <c r="S73" i="50" s="1"/>
  <c r="R73" i="79"/>
  <c r="R73" i="50" s="1"/>
  <c r="Q73" i="79"/>
  <c r="Q73" i="50" s="1"/>
  <c r="P73" i="79"/>
  <c r="P73" i="50" s="1"/>
  <c r="P268" i="94" s="1"/>
  <c r="O73" i="79"/>
  <c r="O73" i="50" s="1"/>
  <c r="O268" i="94" s="1"/>
  <c r="N73" i="79"/>
  <c r="N73" i="50" s="1"/>
  <c r="N268" i="94" s="1"/>
  <c r="M73" i="79"/>
  <c r="M73" i="50" s="1"/>
  <c r="M268" i="94" s="1"/>
  <c r="L73" i="79"/>
  <c r="L73" i="50" s="1"/>
  <c r="L268" i="94" s="1"/>
  <c r="K73" i="79"/>
  <c r="K73" i="50" s="1"/>
  <c r="K268" i="94" s="1"/>
  <c r="J73" i="79"/>
  <c r="J73" i="50" s="1"/>
  <c r="J268" i="94" s="1"/>
  <c r="I73" i="79"/>
  <c r="I73" i="50" s="1"/>
  <c r="I268" i="94" s="1"/>
  <c r="H73" i="79"/>
  <c r="H73" i="50" s="1"/>
  <c r="H268" i="94" s="1"/>
  <c r="V72" i="79"/>
  <c r="V72" i="50" s="1"/>
  <c r="U72" i="79"/>
  <c r="U72" i="50" s="1"/>
  <c r="T72" i="79"/>
  <c r="T72" i="50" s="1"/>
  <c r="S72" i="79"/>
  <c r="S72" i="50" s="1"/>
  <c r="R72" i="79"/>
  <c r="R72" i="50" s="1"/>
  <c r="Q72" i="79"/>
  <c r="Q72" i="50" s="1"/>
  <c r="P72" i="79"/>
  <c r="P72" i="50" s="1"/>
  <c r="P267" i="94" s="1"/>
  <c r="O72" i="79"/>
  <c r="O72" i="50" s="1"/>
  <c r="O267" i="94" s="1"/>
  <c r="N72" i="79"/>
  <c r="N72" i="50" s="1"/>
  <c r="N267" i="94" s="1"/>
  <c r="M72" i="79"/>
  <c r="M72" i="50" s="1"/>
  <c r="M267" i="94" s="1"/>
  <c r="L72" i="79"/>
  <c r="L72" i="50" s="1"/>
  <c r="L267" i="94" s="1"/>
  <c r="K72" i="79"/>
  <c r="K72" i="50" s="1"/>
  <c r="K267" i="94" s="1"/>
  <c r="J72" i="79"/>
  <c r="J72" i="50" s="1"/>
  <c r="J267" i="94" s="1"/>
  <c r="I72" i="79"/>
  <c r="I72" i="50" s="1"/>
  <c r="I267" i="94" s="1"/>
  <c r="H72" i="79"/>
  <c r="H72" i="50" s="1"/>
  <c r="H267" i="94" s="1"/>
  <c r="V71" i="79"/>
  <c r="V71" i="50" s="1"/>
  <c r="U71" i="79"/>
  <c r="U71" i="50" s="1"/>
  <c r="T71" i="79"/>
  <c r="T71" i="50" s="1"/>
  <c r="S71" i="79"/>
  <c r="S71" i="50" s="1"/>
  <c r="R71" i="79"/>
  <c r="R71" i="50" s="1"/>
  <c r="Q71" i="79"/>
  <c r="Q71" i="50" s="1"/>
  <c r="P71" i="79"/>
  <c r="P71" i="50" s="1"/>
  <c r="P266" i="94" s="1"/>
  <c r="O71" i="79"/>
  <c r="O71" i="50" s="1"/>
  <c r="O266" i="94" s="1"/>
  <c r="N71" i="79"/>
  <c r="N71" i="50" s="1"/>
  <c r="N266" i="94" s="1"/>
  <c r="M71" i="79"/>
  <c r="M71" i="50" s="1"/>
  <c r="M266" i="94" s="1"/>
  <c r="L71" i="79"/>
  <c r="L71" i="50" s="1"/>
  <c r="L266" i="94" s="1"/>
  <c r="K71" i="79"/>
  <c r="K71" i="50" s="1"/>
  <c r="K266" i="94" s="1"/>
  <c r="J71" i="79"/>
  <c r="J71" i="50" s="1"/>
  <c r="J266" i="94" s="1"/>
  <c r="I71" i="79"/>
  <c r="I71" i="50" s="1"/>
  <c r="I266" i="94" s="1"/>
  <c r="H71" i="79"/>
  <c r="H71" i="50" s="1"/>
  <c r="H266" i="94" s="1"/>
  <c r="V70" i="79"/>
  <c r="V70" i="50" s="1"/>
  <c r="U70" i="79"/>
  <c r="U70" i="50" s="1"/>
  <c r="T70" i="79"/>
  <c r="T70" i="50" s="1"/>
  <c r="S70" i="79"/>
  <c r="S70" i="50" s="1"/>
  <c r="R70" i="79"/>
  <c r="R70" i="50" s="1"/>
  <c r="Q70" i="79"/>
  <c r="Q70" i="50" s="1"/>
  <c r="P70" i="79"/>
  <c r="P70" i="50" s="1"/>
  <c r="P265" i="94" s="1"/>
  <c r="O70" i="79"/>
  <c r="O70" i="50" s="1"/>
  <c r="O265" i="94" s="1"/>
  <c r="N70" i="79"/>
  <c r="N70" i="50" s="1"/>
  <c r="N265" i="94" s="1"/>
  <c r="M70" i="79"/>
  <c r="M70" i="50" s="1"/>
  <c r="M265" i="94" s="1"/>
  <c r="L70" i="79"/>
  <c r="L70" i="50" s="1"/>
  <c r="L265" i="94" s="1"/>
  <c r="K70" i="79"/>
  <c r="K70" i="50" s="1"/>
  <c r="K265" i="94" s="1"/>
  <c r="J70" i="79"/>
  <c r="J70" i="50" s="1"/>
  <c r="J265" i="94" s="1"/>
  <c r="I70" i="79"/>
  <c r="I70" i="50" s="1"/>
  <c r="I265" i="94" s="1"/>
  <c r="H70" i="79"/>
  <c r="H70" i="50" s="1"/>
  <c r="H265" i="94" s="1"/>
  <c r="V69" i="79"/>
  <c r="V69" i="50" s="1"/>
  <c r="U69" i="79"/>
  <c r="U69" i="50" s="1"/>
  <c r="T69" i="79"/>
  <c r="T69" i="50" s="1"/>
  <c r="S69" i="79"/>
  <c r="S69" i="50" s="1"/>
  <c r="R69" i="79"/>
  <c r="R69" i="50" s="1"/>
  <c r="Q69" i="79"/>
  <c r="Q69" i="50" s="1"/>
  <c r="P69" i="79"/>
  <c r="P69" i="50" s="1"/>
  <c r="P264" i="94" s="1"/>
  <c r="O69" i="79"/>
  <c r="O69" i="50" s="1"/>
  <c r="O264" i="94" s="1"/>
  <c r="N69" i="79"/>
  <c r="N69" i="50" s="1"/>
  <c r="N264" i="94" s="1"/>
  <c r="M69" i="79"/>
  <c r="M69" i="50" s="1"/>
  <c r="M264" i="94" s="1"/>
  <c r="L69" i="79"/>
  <c r="L69" i="50" s="1"/>
  <c r="L264" i="94" s="1"/>
  <c r="K69" i="79"/>
  <c r="K69" i="50" s="1"/>
  <c r="K264" i="94" s="1"/>
  <c r="J69" i="79"/>
  <c r="J69" i="50" s="1"/>
  <c r="J264" i="94" s="1"/>
  <c r="I69" i="79"/>
  <c r="I69" i="50" s="1"/>
  <c r="I264" i="94" s="1"/>
  <c r="H69" i="79"/>
  <c r="H69" i="50" s="1"/>
  <c r="H264" i="94" s="1"/>
  <c r="V68" i="79"/>
  <c r="V68" i="50" s="1"/>
  <c r="U68" i="79"/>
  <c r="U68" i="50" s="1"/>
  <c r="T68" i="79"/>
  <c r="T68" i="50" s="1"/>
  <c r="S68" i="79"/>
  <c r="S68" i="50" s="1"/>
  <c r="R68" i="79"/>
  <c r="R68" i="50" s="1"/>
  <c r="Q68" i="79"/>
  <c r="Q68" i="50" s="1"/>
  <c r="P68" i="79"/>
  <c r="P68" i="50" s="1"/>
  <c r="P263" i="94" s="1"/>
  <c r="O68" i="79"/>
  <c r="O68" i="50" s="1"/>
  <c r="O263" i="94" s="1"/>
  <c r="N68" i="79"/>
  <c r="N68" i="50" s="1"/>
  <c r="N263" i="94" s="1"/>
  <c r="M68" i="79"/>
  <c r="M68" i="50" s="1"/>
  <c r="M263" i="94" s="1"/>
  <c r="L68" i="79"/>
  <c r="L68" i="50" s="1"/>
  <c r="L263" i="94" s="1"/>
  <c r="K68" i="79"/>
  <c r="K68" i="50" s="1"/>
  <c r="K263" i="94" s="1"/>
  <c r="J68" i="79"/>
  <c r="J68" i="50" s="1"/>
  <c r="J263" i="94" s="1"/>
  <c r="I68" i="79"/>
  <c r="I68" i="50" s="1"/>
  <c r="I263" i="94" s="1"/>
  <c r="H68" i="79"/>
  <c r="H68" i="50" s="1"/>
  <c r="H263" i="94" s="1"/>
  <c r="V67" i="79"/>
  <c r="V67" i="50" s="1"/>
  <c r="U67" i="79"/>
  <c r="U67" i="50" s="1"/>
  <c r="T67" i="79"/>
  <c r="T67" i="50" s="1"/>
  <c r="S67" i="79"/>
  <c r="S67" i="50" s="1"/>
  <c r="R67" i="79"/>
  <c r="R67" i="50" s="1"/>
  <c r="Q67" i="79"/>
  <c r="Q67" i="50" s="1"/>
  <c r="P67" i="79"/>
  <c r="P67" i="50" s="1"/>
  <c r="P262" i="94" s="1"/>
  <c r="O67" i="79"/>
  <c r="O67" i="50" s="1"/>
  <c r="O262" i="94" s="1"/>
  <c r="N67" i="79"/>
  <c r="N67" i="50" s="1"/>
  <c r="N262" i="94" s="1"/>
  <c r="M67" i="79"/>
  <c r="M67" i="50" s="1"/>
  <c r="M262" i="94" s="1"/>
  <c r="L67" i="79"/>
  <c r="L67" i="50" s="1"/>
  <c r="L262" i="94" s="1"/>
  <c r="K67" i="79"/>
  <c r="K67" i="50" s="1"/>
  <c r="K262" i="94" s="1"/>
  <c r="J67" i="79"/>
  <c r="J67" i="50" s="1"/>
  <c r="J262" i="94" s="1"/>
  <c r="I67" i="79"/>
  <c r="I67" i="50" s="1"/>
  <c r="I262" i="94" s="1"/>
  <c r="H67" i="79"/>
  <c r="H67" i="50" s="1"/>
  <c r="H262" i="94" s="1"/>
  <c r="V66" i="79"/>
  <c r="V66" i="50" s="1"/>
  <c r="U66" i="79"/>
  <c r="U66" i="50" s="1"/>
  <c r="T66" i="79"/>
  <c r="T66" i="50" s="1"/>
  <c r="S66" i="79"/>
  <c r="S66" i="50" s="1"/>
  <c r="R66" i="79"/>
  <c r="R66" i="50" s="1"/>
  <c r="Q66" i="79"/>
  <c r="Q66" i="50" s="1"/>
  <c r="P66" i="79"/>
  <c r="P66" i="50" s="1"/>
  <c r="P261" i="94" s="1"/>
  <c r="O66" i="79"/>
  <c r="O66" i="50" s="1"/>
  <c r="O261" i="94" s="1"/>
  <c r="N66" i="79"/>
  <c r="N66" i="50" s="1"/>
  <c r="N261" i="94" s="1"/>
  <c r="M66" i="79"/>
  <c r="M66" i="50" s="1"/>
  <c r="M261" i="94" s="1"/>
  <c r="L66" i="79"/>
  <c r="L66" i="50" s="1"/>
  <c r="L261" i="94" s="1"/>
  <c r="K66" i="79"/>
  <c r="K66" i="50" s="1"/>
  <c r="K261" i="94" s="1"/>
  <c r="J66" i="79"/>
  <c r="J66" i="50" s="1"/>
  <c r="J261" i="94" s="1"/>
  <c r="I66" i="79"/>
  <c r="I66" i="50" s="1"/>
  <c r="I261" i="94" s="1"/>
  <c r="H66" i="79"/>
  <c r="H66" i="50" s="1"/>
  <c r="H261" i="94" s="1"/>
  <c r="V65" i="79"/>
  <c r="V65" i="50" s="1"/>
  <c r="U65" i="79"/>
  <c r="U65" i="50" s="1"/>
  <c r="T65" i="79"/>
  <c r="T65" i="50" s="1"/>
  <c r="S65" i="79"/>
  <c r="S65" i="50" s="1"/>
  <c r="R65" i="79"/>
  <c r="R65" i="50" s="1"/>
  <c r="Q65" i="79"/>
  <c r="Q65" i="50" s="1"/>
  <c r="P65" i="79"/>
  <c r="P65" i="50" s="1"/>
  <c r="P260" i="94" s="1"/>
  <c r="O65" i="79"/>
  <c r="O65" i="50" s="1"/>
  <c r="O260" i="94" s="1"/>
  <c r="N65" i="79"/>
  <c r="N65" i="50" s="1"/>
  <c r="N260" i="94" s="1"/>
  <c r="M65" i="79"/>
  <c r="M65" i="50" s="1"/>
  <c r="M260" i="94" s="1"/>
  <c r="L65" i="79"/>
  <c r="L65" i="50" s="1"/>
  <c r="L260" i="94" s="1"/>
  <c r="K65" i="79"/>
  <c r="K65" i="50" s="1"/>
  <c r="K260" i="94" s="1"/>
  <c r="J65" i="79"/>
  <c r="J65" i="50" s="1"/>
  <c r="J260" i="94" s="1"/>
  <c r="I65" i="79"/>
  <c r="I65" i="50" s="1"/>
  <c r="I260" i="94" s="1"/>
  <c r="H65" i="79"/>
  <c r="H65" i="50" s="1"/>
  <c r="H260" i="94" s="1"/>
  <c r="V64" i="79"/>
  <c r="V64" i="50" s="1"/>
  <c r="U64" i="79"/>
  <c r="U64" i="50" s="1"/>
  <c r="T64" i="79"/>
  <c r="T64" i="50" s="1"/>
  <c r="S64" i="79"/>
  <c r="S64" i="50" s="1"/>
  <c r="R64" i="79"/>
  <c r="R64" i="50" s="1"/>
  <c r="Q64" i="79"/>
  <c r="Q64" i="50" s="1"/>
  <c r="P64" i="79"/>
  <c r="P64" i="50" s="1"/>
  <c r="P259" i="94" s="1"/>
  <c r="O64" i="79"/>
  <c r="O64" i="50" s="1"/>
  <c r="O259" i="94" s="1"/>
  <c r="N64" i="79"/>
  <c r="N64" i="50" s="1"/>
  <c r="N259" i="94" s="1"/>
  <c r="M64" i="79"/>
  <c r="M64" i="50" s="1"/>
  <c r="M259" i="94" s="1"/>
  <c r="L64" i="79"/>
  <c r="L64" i="50" s="1"/>
  <c r="L259" i="94" s="1"/>
  <c r="K64" i="79"/>
  <c r="K64" i="50" s="1"/>
  <c r="K259" i="94" s="1"/>
  <c r="J64" i="79"/>
  <c r="J64" i="50" s="1"/>
  <c r="J259" i="94" s="1"/>
  <c r="I64" i="79"/>
  <c r="I64" i="50" s="1"/>
  <c r="I259" i="94" s="1"/>
  <c r="H64" i="79"/>
  <c r="H64" i="50" s="1"/>
  <c r="H259" i="94" s="1"/>
  <c r="V63" i="79"/>
  <c r="V63" i="50" s="1"/>
  <c r="U63" i="79"/>
  <c r="U63" i="50" s="1"/>
  <c r="T63" i="79"/>
  <c r="T63" i="50" s="1"/>
  <c r="S63" i="79"/>
  <c r="S63" i="50" s="1"/>
  <c r="R63" i="79"/>
  <c r="R63" i="50" s="1"/>
  <c r="Q63" i="79"/>
  <c r="Q63" i="50" s="1"/>
  <c r="P63" i="79"/>
  <c r="P63" i="50" s="1"/>
  <c r="P258" i="94" s="1"/>
  <c r="O63" i="79"/>
  <c r="O63" i="50" s="1"/>
  <c r="O258" i="94" s="1"/>
  <c r="N63" i="79"/>
  <c r="N63" i="50" s="1"/>
  <c r="N258" i="94" s="1"/>
  <c r="M63" i="79"/>
  <c r="M63" i="50" s="1"/>
  <c r="M258" i="94" s="1"/>
  <c r="L63" i="79"/>
  <c r="L63" i="50" s="1"/>
  <c r="L258" i="94" s="1"/>
  <c r="K63" i="79"/>
  <c r="K63" i="50" s="1"/>
  <c r="K258" i="94" s="1"/>
  <c r="J63" i="79"/>
  <c r="J63" i="50" s="1"/>
  <c r="J258" i="94" s="1"/>
  <c r="I63" i="79"/>
  <c r="I63" i="50" s="1"/>
  <c r="I258" i="94" s="1"/>
  <c r="H63" i="79"/>
  <c r="H63" i="50" s="1"/>
  <c r="H258" i="94" s="1"/>
  <c r="V62" i="79"/>
  <c r="V62" i="50" s="1"/>
  <c r="U62" i="79"/>
  <c r="U62" i="50" s="1"/>
  <c r="T62" i="79"/>
  <c r="T62" i="50" s="1"/>
  <c r="S62" i="79"/>
  <c r="S62" i="50" s="1"/>
  <c r="R62" i="79"/>
  <c r="R62" i="50" s="1"/>
  <c r="Q62" i="79"/>
  <c r="Q62" i="50" s="1"/>
  <c r="P62" i="79"/>
  <c r="P62" i="50" s="1"/>
  <c r="P257" i="94" s="1"/>
  <c r="O62" i="79"/>
  <c r="O62" i="50" s="1"/>
  <c r="O257" i="94" s="1"/>
  <c r="N62" i="79"/>
  <c r="N62" i="50" s="1"/>
  <c r="N257" i="94" s="1"/>
  <c r="M62" i="79"/>
  <c r="M62" i="50" s="1"/>
  <c r="M257" i="94" s="1"/>
  <c r="L62" i="79"/>
  <c r="L62" i="50" s="1"/>
  <c r="L257" i="94" s="1"/>
  <c r="K62" i="79"/>
  <c r="K62" i="50" s="1"/>
  <c r="K257" i="94" s="1"/>
  <c r="J62" i="79"/>
  <c r="J62" i="50" s="1"/>
  <c r="J257" i="94" s="1"/>
  <c r="I62" i="79"/>
  <c r="I62" i="50" s="1"/>
  <c r="I257" i="94" s="1"/>
  <c r="H62" i="79"/>
  <c r="H62" i="50" s="1"/>
  <c r="H257" i="94" s="1"/>
  <c r="V61" i="79"/>
  <c r="V61" i="50" s="1"/>
  <c r="U61" i="79"/>
  <c r="U61" i="50" s="1"/>
  <c r="T61" i="79"/>
  <c r="T61" i="50" s="1"/>
  <c r="S61" i="79"/>
  <c r="S61" i="50" s="1"/>
  <c r="R61" i="79"/>
  <c r="R61" i="50" s="1"/>
  <c r="Q61" i="79"/>
  <c r="Q61" i="50" s="1"/>
  <c r="P61" i="79"/>
  <c r="P61" i="50" s="1"/>
  <c r="P256" i="94" s="1"/>
  <c r="O61" i="79"/>
  <c r="O61" i="50" s="1"/>
  <c r="O256" i="94" s="1"/>
  <c r="N61" i="79"/>
  <c r="N61" i="50" s="1"/>
  <c r="N256" i="94" s="1"/>
  <c r="M61" i="79"/>
  <c r="M61" i="50" s="1"/>
  <c r="M256" i="94" s="1"/>
  <c r="L61" i="79"/>
  <c r="L61" i="50" s="1"/>
  <c r="L256" i="94" s="1"/>
  <c r="K61" i="79"/>
  <c r="K61" i="50" s="1"/>
  <c r="K256" i="94" s="1"/>
  <c r="J61" i="79"/>
  <c r="J61" i="50" s="1"/>
  <c r="J256" i="94" s="1"/>
  <c r="I61" i="79"/>
  <c r="I61" i="50" s="1"/>
  <c r="I256" i="94" s="1"/>
  <c r="H61" i="79"/>
  <c r="H61" i="50" s="1"/>
  <c r="H256" i="94" s="1"/>
  <c r="V60" i="79"/>
  <c r="V60" i="50" s="1"/>
  <c r="U60" i="79"/>
  <c r="U60" i="50" s="1"/>
  <c r="T60" i="79"/>
  <c r="T60" i="50" s="1"/>
  <c r="S60" i="79"/>
  <c r="S60" i="50" s="1"/>
  <c r="R60" i="79"/>
  <c r="R60" i="50" s="1"/>
  <c r="Q60" i="79"/>
  <c r="Q60" i="50" s="1"/>
  <c r="P60" i="79"/>
  <c r="P60" i="50" s="1"/>
  <c r="P255" i="94" s="1"/>
  <c r="O60" i="79"/>
  <c r="O60" i="50" s="1"/>
  <c r="O255" i="94" s="1"/>
  <c r="N60" i="79"/>
  <c r="N60" i="50" s="1"/>
  <c r="N255" i="94" s="1"/>
  <c r="M60" i="79"/>
  <c r="M60" i="50" s="1"/>
  <c r="M255" i="94" s="1"/>
  <c r="L60" i="79"/>
  <c r="L60" i="50" s="1"/>
  <c r="L255" i="94" s="1"/>
  <c r="K60" i="79"/>
  <c r="K60" i="50" s="1"/>
  <c r="K255" i="94" s="1"/>
  <c r="J60" i="79"/>
  <c r="J60" i="50" s="1"/>
  <c r="J255" i="94" s="1"/>
  <c r="I60" i="79"/>
  <c r="I60" i="50" s="1"/>
  <c r="I255" i="94" s="1"/>
  <c r="H60" i="79"/>
  <c r="H60" i="50" s="1"/>
  <c r="H255" i="94" s="1"/>
  <c r="V59" i="79"/>
  <c r="V59" i="50" s="1"/>
  <c r="U59" i="79"/>
  <c r="U59" i="50" s="1"/>
  <c r="T59" i="79"/>
  <c r="T59" i="50" s="1"/>
  <c r="S59" i="79"/>
  <c r="S59" i="50" s="1"/>
  <c r="R59" i="79"/>
  <c r="R59" i="50" s="1"/>
  <c r="Q59" i="79"/>
  <c r="Q59" i="50" s="1"/>
  <c r="P59" i="79"/>
  <c r="P59" i="50" s="1"/>
  <c r="P254" i="94" s="1"/>
  <c r="O59" i="79"/>
  <c r="O59" i="50" s="1"/>
  <c r="O254" i="94" s="1"/>
  <c r="N59" i="79"/>
  <c r="N59" i="50" s="1"/>
  <c r="N254" i="94" s="1"/>
  <c r="M59" i="79"/>
  <c r="M59" i="50" s="1"/>
  <c r="M254" i="94" s="1"/>
  <c r="L59" i="79"/>
  <c r="L59" i="50" s="1"/>
  <c r="L254" i="94" s="1"/>
  <c r="K59" i="79"/>
  <c r="K59" i="50" s="1"/>
  <c r="K254" i="94" s="1"/>
  <c r="J59" i="79"/>
  <c r="J59" i="50" s="1"/>
  <c r="J254" i="94" s="1"/>
  <c r="I59" i="79"/>
  <c r="I59" i="50" s="1"/>
  <c r="I254" i="94" s="1"/>
  <c r="H59" i="79"/>
  <c r="H59" i="50" s="1"/>
  <c r="H254" i="94" s="1"/>
  <c r="V58" i="79"/>
  <c r="V58" i="50" s="1"/>
  <c r="U58" i="79"/>
  <c r="U58" i="50" s="1"/>
  <c r="T58" i="79"/>
  <c r="T58" i="50" s="1"/>
  <c r="S58" i="79"/>
  <c r="S58" i="50" s="1"/>
  <c r="R58" i="79"/>
  <c r="R58" i="50" s="1"/>
  <c r="Q58" i="79"/>
  <c r="Q58" i="50" s="1"/>
  <c r="P58" i="79"/>
  <c r="P58" i="50" s="1"/>
  <c r="P253" i="94" s="1"/>
  <c r="O58" i="79"/>
  <c r="O58" i="50" s="1"/>
  <c r="O253" i="94" s="1"/>
  <c r="N58" i="79"/>
  <c r="N58" i="50" s="1"/>
  <c r="N253" i="94" s="1"/>
  <c r="M58" i="79"/>
  <c r="M58" i="50" s="1"/>
  <c r="M253" i="94" s="1"/>
  <c r="L58" i="79"/>
  <c r="L58" i="50" s="1"/>
  <c r="L253" i="94" s="1"/>
  <c r="K58" i="79"/>
  <c r="K58" i="50" s="1"/>
  <c r="K253" i="94" s="1"/>
  <c r="J58" i="79"/>
  <c r="J58" i="50" s="1"/>
  <c r="J253" i="94" s="1"/>
  <c r="I58" i="79"/>
  <c r="I58" i="50" s="1"/>
  <c r="I253" i="94" s="1"/>
  <c r="H58" i="79"/>
  <c r="H58" i="50" s="1"/>
  <c r="H253" i="94" s="1"/>
  <c r="V57" i="79"/>
  <c r="V57" i="50" s="1"/>
  <c r="U57" i="79"/>
  <c r="U57" i="50" s="1"/>
  <c r="T57" i="79"/>
  <c r="T57" i="50" s="1"/>
  <c r="S57" i="79"/>
  <c r="S57" i="50" s="1"/>
  <c r="R57" i="79"/>
  <c r="R57" i="50" s="1"/>
  <c r="Q57" i="79"/>
  <c r="Q57" i="50" s="1"/>
  <c r="P57" i="79"/>
  <c r="P57" i="50" s="1"/>
  <c r="P252" i="94" s="1"/>
  <c r="O57" i="79"/>
  <c r="O57" i="50" s="1"/>
  <c r="O252" i="94" s="1"/>
  <c r="N57" i="79"/>
  <c r="N57" i="50" s="1"/>
  <c r="N252" i="94" s="1"/>
  <c r="M57" i="79"/>
  <c r="M57" i="50" s="1"/>
  <c r="M252" i="94" s="1"/>
  <c r="L57" i="79"/>
  <c r="L57" i="50" s="1"/>
  <c r="L252" i="94" s="1"/>
  <c r="K57" i="79"/>
  <c r="K57" i="50" s="1"/>
  <c r="K252" i="94" s="1"/>
  <c r="J57" i="79"/>
  <c r="J57" i="50" s="1"/>
  <c r="J252" i="94" s="1"/>
  <c r="I57" i="79"/>
  <c r="I57" i="50" s="1"/>
  <c r="I252" i="94" s="1"/>
  <c r="H57" i="79"/>
  <c r="H57" i="50" s="1"/>
  <c r="H252" i="94" s="1"/>
  <c r="V56" i="79"/>
  <c r="V56" i="50" s="1"/>
  <c r="U56" i="79"/>
  <c r="U56" i="50" s="1"/>
  <c r="T56" i="79"/>
  <c r="T56" i="50" s="1"/>
  <c r="S56" i="79"/>
  <c r="S56" i="50" s="1"/>
  <c r="R56" i="79"/>
  <c r="R56" i="50" s="1"/>
  <c r="Q56" i="79"/>
  <c r="Q56" i="50" s="1"/>
  <c r="P56" i="79"/>
  <c r="P56" i="50" s="1"/>
  <c r="P251" i="94" s="1"/>
  <c r="O56" i="79"/>
  <c r="O56" i="50" s="1"/>
  <c r="O251" i="94" s="1"/>
  <c r="N56" i="79"/>
  <c r="N56" i="50" s="1"/>
  <c r="N251" i="94" s="1"/>
  <c r="M56" i="79"/>
  <c r="M56" i="50" s="1"/>
  <c r="M251" i="94" s="1"/>
  <c r="L56" i="79"/>
  <c r="L56" i="50" s="1"/>
  <c r="L251" i="94" s="1"/>
  <c r="K56" i="79"/>
  <c r="K56" i="50" s="1"/>
  <c r="K251" i="94" s="1"/>
  <c r="J56" i="79"/>
  <c r="J56" i="50" s="1"/>
  <c r="J251" i="94" s="1"/>
  <c r="I56" i="79"/>
  <c r="I56" i="50" s="1"/>
  <c r="I251" i="94" s="1"/>
  <c r="H56" i="79"/>
  <c r="H56" i="50" s="1"/>
  <c r="H251" i="94" s="1"/>
  <c r="V55" i="79"/>
  <c r="V55" i="50" s="1"/>
  <c r="U55" i="79"/>
  <c r="U55" i="50" s="1"/>
  <c r="T55" i="79"/>
  <c r="T55" i="50" s="1"/>
  <c r="S55" i="79"/>
  <c r="S55" i="50" s="1"/>
  <c r="R55" i="79"/>
  <c r="R55" i="50" s="1"/>
  <c r="Q55" i="79"/>
  <c r="Q55" i="50" s="1"/>
  <c r="P55" i="79"/>
  <c r="P55" i="50" s="1"/>
  <c r="P250" i="94" s="1"/>
  <c r="O55" i="79"/>
  <c r="O55" i="50" s="1"/>
  <c r="O250" i="94" s="1"/>
  <c r="N55" i="79"/>
  <c r="N55" i="50" s="1"/>
  <c r="N250" i="94" s="1"/>
  <c r="M55" i="79"/>
  <c r="M55" i="50" s="1"/>
  <c r="M250" i="94" s="1"/>
  <c r="L55" i="79"/>
  <c r="L55" i="50" s="1"/>
  <c r="L250" i="94" s="1"/>
  <c r="K55" i="79"/>
  <c r="K55" i="50" s="1"/>
  <c r="K250" i="94" s="1"/>
  <c r="J55" i="79"/>
  <c r="J55" i="50" s="1"/>
  <c r="J250" i="94" s="1"/>
  <c r="I55" i="79"/>
  <c r="I55" i="50" s="1"/>
  <c r="I250" i="94" s="1"/>
  <c r="H55" i="79"/>
  <c r="H55" i="50" s="1"/>
  <c r="H250" i="94" s="1"/>
  <c r="V54" i="79"/>
  <c r="V54" i="50" s="1"/>
  <c r="U54" i="79"/>
  <c r="U54" i="50" s="1"/>
  <c r="T54" i="79"/>
  <c r="T54" i="50" s="1"/>
  <c r="S54" i="79"/>
  <c r="S54" i="50" s="1"/>
  <c r="R54" i="79"/>
  <c r="R54" i="50" s="1"/>
  <c r="Q54" i="79"/>
  <c r="Q54" i="50" s="1"/>
  <c r="P54" i="79"/>
  <c r="P54" i="50" s="1"/>
  <c r="P249" i="94" s="1"/>
  <c r="O54" i="79"/>
  <c r="O54" i="50" s="1"/>
  <c r="O249" i="94" s="1"/>
  <c r="N54" i="79"/>
  <c r="N54" i="50" s="1"/>
  <c r="N249" i="94" s="1"/>
  <c r="M54" i="79"/>
  <c r="M54" i="50" s="1"/>
  <c r="M249" i="94" s="1"/>
  <c r="L54" i="79"/>
  <c r="L54" i="50" s="1"/>
  <c r="L249" i="94" s="1"/>
  <c r="K54" i="79"/>
  <c r="K54" i="50" s="1"/>
  <c r="K249" i="94" s="1"/>
  <c r="J54" i="79"/>
  <c r="J54" i="50" s="1"/>
  <c r="J249" i="94" s="1"/>
  <c r="I54" i="79"/>
  <c r="I54" i="50" s="1"/>
  <c r="I249" i="94" s="1"/>
  <c r="H54" i="79"/>
  <c r="H54" i="50" s="1"/>
  <c r="H249" i="94" s="1"/>
  <c r="V53" i="79"/>
  <c r="V53" i="50" s="1"/>
  <c r="U53" i="79"/>
  <c r="U53" i="50" s="1"/>
  <c r="T53" i="79"/>
  <c r="T53" i="50" s="1"/>
  <c r="S53" i="79"/>
  <c r="S53" i="50" s="1"/>
  <c r="R53" i="79"/>
  <c r="R53" i="50" s="1"/>
  <c r="Q53" i="79"/>
  <c r="Q53" i="50" s="1"/>
  <c r="P53" i="79"/>
  <c r="P53" i="50" s="1"/>
  <c r="P248" i="94" s="1"/>
  <c r="O53" i="79"/>
  <c r="O53" i="50" s="1"/>
  <c r="O248" i="94" s="1"/>
  <c r="N53" i="79"/>
  <c r="N53" i="50" s="1"/>
  <c r="N248" i="94" s="1"/>
  <c r="M53" i="79"/>
  <c r="M53" i="50" s="1"/>
  <c r="M248" i="94" s="1"/>
  <c r="L53" i="79"/>
  <c r="L53" i="50" s="1"/>
  <c r="L248" i="94" s="1"/>
  <c r="K53" i="79"/>
  <c r="K53" i="50" s="1"/>
  <c r="K248" i="94" s="1"/>
  <c r="J53" i="79"/>
  <c r="J53" i="50" s="1"/>
  <c r="J248" i="94" s="1"/>
  <c r="I53" i="79"/>
  <c r="I53" i="50" s="1"/>
  <c r="I248" i="94" s="1"/>
  <c r="H53" i="79"/>
  <c r="H53" i="50" s="1"/>
  <c r="H248" i="94" s="1"/>
  <c r="V52" i="79"/>
  <c r="V52" i="50" s="1"/>
  <c r="U52" i="79"/>
  <c r="U52" i="50" s="1"/>
  <c r="T52" i="79"/>
  <c r="T52" i="50" s="1"/>
  <c r="S52" i="79"/>
  <c r="S52" i="50" s="1"/>
  <c r="R52" i="79"/>
  <c r="R52" i="50" s="1"/>
  <c r="Q52" i="79"/>
  <c r="Q52" i="50" s="1"/>
  <c r="P52" i="79"/>
  <c r="P52" i="50" s="1"/>
  <c r="P247" i="94" s="1"/>
  <c r="O52" i="79"/>
  <c r="O52" i="50" s="1"/>
  <c r="O247" i="94" s="1"/>
  <c r="N52" i="79"/>
  <c r="N52" i="50" s="1"/>
  <c r="N247" i="94" s="1"/>
  <c r="M52" i="79"/>
  <c r="M52" i="50" s="1"/>
  <c r="M247" i="94" s="1"/>
  <c r="L52" i="79"/>
  <c r="L52" i="50" s="1"/>
  <c r="L247" i="94" s="1"/>
  <c r="K52" i="79"/>
  <c r="K52" i="50" s="1"/>
  <c r="K247" i="94" s="1"/>
  <c r="J52" i="79"/>
  <c r="J52" i="50" s="1"/>
  <c r="J247" i="94" s="1"/>
  <c r="I52" i="79"/>
  <c r="I52" i="50" s="1"/>
  <c r="I247" i="94" s="1"/>
  <c r="H52" i="79"/>
  <c r="H52" i="50" s="1"/>
  <c r="H247" i="94" s="1"/>
  <c r="V51" i="79"/>
  <c r="V51" i="50" s="1"/>
  <c r="U51" i="79"/>
  <c r="U51" i="50" s="1"/>
  <c r="T51" i="79"/>
  <c r="T51" i="50" s="1"/>
  <c r="S51" i="79"/>
  <c r="S51" i="50" s="1"/>
  <c r="R51" i="79"/>
  <c r="R51" i="50" s="1"/>
  <c r="Q51" i="79"/>
  <c r="Q51" i="50" s="1"/>
  <c r="P51" i="79"/>
  <c r="P51" i="50" s="1"/>
  <c r="P246" i="94" s="1"/>
  <c r="O51" i="79"/>
  <c r="O51" i="50" s="1"/>
  <c r="O246" i="94" s="1"/>
  <c r="N51" i="79"/>
  <c r="N51" i="50" s="1"/>
  <c r="N246" i="94" s="1"/>
  <c r="M51" i="79"/>
  <c r="M51" i="50" s="1"/>
  <c r="M246" i="94" s="1"/>
  <c r="L51" i="79"/>
  <c r="L51" i="50" s="1"/>
  <c r="L246" i="94" s="1"/>
  <c r="K51" i="79"/>
  <c r="K51" i="50" s="1"/>
  <c r="K246" i="94" s="1"/>
  <c r="J51" i="79"/>
  <c r="J51" i="50" s="1"/>
  <c r="J246" i="94" s="1"/>
  <c r="I51" i="79"/>
  <c r="I51" i="50" s="1"/>
  <c r="I246" i="94" s="1"/>
  <c r="H51" i="79"/>
  <c r="H51" i="50" s="1"/>
  <c r="H246" i="94" s="1"/>
  <c r="V50" i="79"/>
  <c r="V50" i="50" s="1"/>
  <c r="U50" i="79"/>
  <c r="U50" i="50" s="1"/>
  <c r="T50" i="79"/>
  <c r="T50" i="50" s="1"/>
  <c r="S50" i="79"/>
  <c r="S50" i="50" s="1"/>
  <c r="R50" i="79"/>
  <c r="R50" i="50" s="1"/>
  <c r="Q50" i="79"/>
  <c r="Q50" i="50" s="1"/>
  <c r="P50" i="79"/>
  <c r="P50" i="50" s="1"/>
  <c r="P245" i="94" s="1"/>
  <c r="O50" i="79"/>
  <c r="O50" i="50" s="1"/>
  <c r="O245" i="94" s="1"/>
  <c r="N50" i="79"/>
  <c r="N50" i="50" s="1"/>
  <c r="N245" i="94" s="1"/>
  <c r="M50" i="79"/>
  <c r="M50" i="50" s="1"/>
  <c r="M245" i="94" s="1"/>
  <c r="L50" i="79"/>
  <c r="L50" i="50" s="1"/>
  <c r="L245" i="94" s="1"/>
  <c r="K50" i="79"/>
  <c r="K50" i="50" s="1"/>
  <c r="K245" i="94" s="1"/>
  <c r="J50" i="79"/>
  <c r="J50" i="50" s="1"/>
  <c r="J245" i="94" s="1"/>
  <c r="I50" i="79"/>
  <c r="I50" i="50" s="1"/>
  <c r="I245" i="94" s="1"/>
  <c r="H50" i="79"/>
  <c r="H50" i="50" s="1"/>
  <c r="H245" i="94" s="1"/>
  <c r="V49" i="79"/>
  <c r="V49" i="50" s="1"/>
  <c r="U49" i="79"/>
  <c r="U49" i="50" s="1"/>
  <c r="T49" i="79"/>
  <c r="T49" i="50" s="1"/>
  <c r="S49" i="79"/>
  <c r="S49" i="50" s="1"/>
  <c r="R49" i="79"/>
  <c r="R49" i="50" s="1"/>
  <c r="Q49" i="79"/>
  <c r="Q49" i="50" s="1"/>
  <c r="P49" i="79"/>
  <c r="P49" i="50" s="1"/>
  <c r="P244" i="94" s="1"/>
  <c r="O49" i="79"/>
  <c r="O49" i="50" s="1"/>
  <c r="O244" i="94" s="1"/>
  <c r="N49" i="79"/>
  <c r="N49" i="50" s="1"/>
  <c r="N244" i="94" s="1"/>
  <c r="M49" i="79"/>
  <c r="M49" i="50" s="1"/>
  <c r="M244" i="94" s="1"/>
  <c r="L49" i="79"/>
  <c r="L49" i="50" s="1"/>
  <c r="L244" i="94" s="1"/>
  <c r="K49" i="79"/>
  <c r="K49" i="50" s="1"/>
  <c r="K244" i="94" s="1"/>
  <c r="J49" i="79"/>
  <c r="J49" i="50" s="1"/>
  <c r="J244" i="94" s="1"/>
  <c r="I49" i="79"/>
  <c r="I49" i="50" s="1"/>
  <c r="I244" i="94" s="1"/>
  <c r="H49" i="79"/>
  <c r="H49" i="50" s="1"/>
  <c r="H244" i="94" s="1"/>
  <c r="V48" i="79"/>
  <c r="V48" i="50" s="1"/>
  <c r="U48" i="79"/>
  <c r="U48" i="50" s="1"/>
  <c r="T48" i="79"/>
  <c r="T48" i="50" s="1"/>
  <c r="S48" i="79"/>
  <c r="S48" i="50" s="1"/>
  <c r="R48" i="79"/>
  <c r="R48" i="50" s="1"/>
  <c r="Q48" i="79"/>
  <c r="Q48" i="50" s="1"/>
  <c r="P48" i="79"/>
  <c r="P48" i="50" s="1"/>
  <c r="P243" i="94" s="1"/>
  <c r="O48" i="79"/>
  <c r="O48" i="50" s="1"/>
  <c r="O243" i="94" s="1"/>
  <c r="N48" i="79"/>
  <c r="N48" i="50" s="1"/>
  <c r="N243" i="94" s="1"/>
  <c r="M48" i="79"/>
  <c r="M48" i="50" s="1"/>
  <c r="M243" i="94" s="1"/>
  <c r="L48" i="79"/>
  <c r="L48" i="50" s="1"/>
  <c r="L243" i="94" s="1"/>
  <c r="K48" i="79"/>
  <c r="K48" i="50" s="1"/>
  <c r="K243" i="94" s="1"/>
  <c r="J48" i="79"/>
  <c r="J48" i="50" s="1"/>
  <c r="J243" i="94" s="1"/>
  <c r="I48" i="79"/>
  <c r="I48" i="50" s="1"/>
  <c r="I243" i="94" s="1"/>
  <c r="H48" i="79"/>
  <c r="H48" i="50" s="1"/>
  <c r="H243" i="94" s="1"/>
  <c r="V47" i="79"/>
  <c r="V47" i="50" s="1"/>
  <c r="U47" i="79"/>
  <c r="U47" i="50" s="1"/>
  <c r="T47" i="79"/>
  <c r="T47" i="50" s="1"/>
  <c r="S47" i="79"/>
  <c r="S47" i="50" s="1"/>
  <c r="R47" i="79"/>
  <c r="R47" i="50" s="1"/>
  <c r="Q47" i="79"/>
  <c r="Q47" i="50" s="1"/>
  <c r="P47" i="79"/>
  <c r="P47" i="50" s="1"/>
  <c r="P242" i="94" s="1"/>
  <c r="O47" i="79"/>
  <c r="O47" i="50" s="1"/>
  <c r="O242" i="94" s="1"/>
  <c r="N47" i="79"/>
  <c r="N47" i="50" s="1"/>
  <c r="N242" i="94" s="1"/>
  <c r="M47" i="79"/>
  <c r="M47" i="50" s="1"/>
  <c r="M242" i="94" s="1"/>
  <c r="L47" i="79"/>
  <c r="L47" i="50" s="1"/>
  <c r="L242" i="94" s="1"/>
  <c r="K47" i="79"/>
  <c r="K47" i="50" s="1"/>
  <c r="K242" i="94" s="1"/>
  <c r="J47" i="79"/>
  <c r="J47" i="50" s="1"/>
  <c r="J242" i="94" s="1"/>
  <c r="I47" i="79"/>
  <c r="I47" i="50" s="1"/>
  <c r="I242" i="94" s="1"/>
  <c r="H47" i="79"/>
  <c r="H47" i="50" s="1"/>
  <c r="H242" i="94" s="1"/>
  <c r="V46" i="79"/>
  <c r="V46" i="50" s="1"/>
  <c r="U46" i="79"/>
  <c r="U46" i="50" s="1"/>
  <c r="T46" i="79"/>
  <c r="T46" i="50" s="1"/>
  <c r="S46" i="79"/>
  <c r="S46" i="50" s="1"/>
  <c r="R46" i="79"/>
  <c r="R46" i="50" s="1"/>
  <c r="Q46" i="79"/>
  <c r="Q46" i="50" s="1"/>
  <c r="P46" i="79"/>
  <c r="P46" i="50" s="1"/>
  <c r="P241" i="94" s="1"/>
  <c r="O46" i="79"/>
  <c r="O46" i="50" s="1"/>
  <c r="O241" i="94" s="1"/>
  <c r="N46" i="79"/>
  <c r="N46" i="50" s="1"/>
  <c r="N241" i="94" s="1"/>
  <c r="M46" i="79"/>
  <c r="M46" i="50" s="1"/>
  <c r="M241" i="94" s="1"/>
  <c r="L46" i="79"/>
  <c r="L46" i="50" s="1"/>
  <c r="L241" i="94" s="1"/>
  <c r="K46" i="79"/>
  <c r="K46" i="50" s="1"/>
  <c r="K241" i="94" s="1"/>
  <c r="J46" i="79"/>
  <c r="J46" i="50" s="1"/>
  <c r="J241" i="94" s="1"/>
  <c r="I46" i="79"/>
  <c r="I46" i="50" s="1"/>
  <c r="I241" i="94" s="1"/>
  <c r="H46" i="79"/>
  <c r="H46" i="50" s="1"/>
  <c r="H241" i="94" s="1"/>
  <c r="V45" i="79"/>
  <c r="V45" i="50" s="1"/>
  <c r="U45" i="79"/>
  <c r="U45" i="50" s="1"/>
  <c r="T45" i="79"/>
  <c r="T45" i="50" s="1"/>
  <c r="S45" i="79"/>
  <c r="S45" i="50" s="1"/>
  <c r="R45" i="79"/>
  <c r="R45" i="50" s="1"/>
  <c r="Q45" i="79"/>
  <c r="Q45" i="50" s="1"/>
  <c r="P45" i="79"/>
  <c r="P45" i="50" s="1"/>
  <c r="P240" i="94" s="1"/>
  <c r="O45" i="79"/>
  <c r="O45" i="50" s="1"/>
  <c r="O240" i="94" s="1"/>
  <c r="N45" i="79"/>
  <c r="N45" i="50" s="1"/>
  <c r="N240" i="94" s="1"/>
  <c r="M45" i="79"/>
  <c r="M45" i="50" s="1"/>
  <c r="M240" i="94" s="1"/>
  <c r="L45" i="79"/>
  <c r="L45" i="50" s="1"/>
  <c r="L240" i="94" s="1"/>
  <c r="K45" i="79"/>
  <c r="K45" i="50" s="1"/>
  <c r="K240" i="94" s="1"/>
  <c r="J45" i="79"/>
  <c r="J45" i="50" s="1"/>
  <c r="J240" i="94" s="1"/>
  <c r="I45" i="79"/>
  <c r="I45" i="50" s="1"/>
  <c r="I240" i="94" s="1"/>
  <c r="H45" i="79"/>
  <c r="H45" i="50" s="1"/>
  <c r="H240" i="94" s="1"/>
  <c r="V44" i="79"/>
  <c r="V44" i="50" s="1"/>
  <c r="U44" i="79"/>
  <c r="U44" i="50" s="1"/>
  <c r="T44" i="79"/>
  <c r="T44" i="50" s="1"/>
  <c r="S44" i="79"/>
  <c r="S44" i="50" s="1"/>
  <c r="R44" i="79"/>
  <c r="R44" i="50" s="1"/>
  <c r="Q44" i="79"/>
  <c r="Q44" i="50" s="1"/>
  <c r="P44" i="79"/>
  <c r="P44" i="50" s="1"/>
  <c r="P239" i="94" s="1"/>
  <c r="O44" i="79"/>
  <c r="O44" i="50" s="1"/>
  <c r="O239" i="94" s="1"/>
  <c r="N44" i="79"/>
  <c r="N44" i="50" s="1"/>
  <c r="N239" i="94" s="1"/>
  <c r="M44" i="79"/>
  <c r="M44" i="50" s="1"/>
  <c r="M239" i="94" s="1"/>
  <c r="L44" i="79"/>
  <c r="L44" i="50" s="1"/>
  <c r="L239" i="94" s="1"/>
  <c r="K44" i="79"/>
  <c r="K44" i="50" s="1"/>
  <c r="K239" i="94" s="1"/>
  <c r="J44" i="79"/>
  <c r="J44" i="50" s="1"/>
  <c r="J239" i="94" s="1"/>
  <c r="I44" i="79"/>
  <c r="I44" i="50" s="1"/>
  <c r="I239" i="94" s="1"/>
  <c r="H44" i="79"/>
  <c r="H44" i="50" s="1"/>
  <c r="H239" i="94" s="1"/>
  <c r="V43" i="79"/>
  <c r="V43" i="50" s="1"/>
  <c r="U43" i="79"/>
  <c r="U43" i="50" s="1"/>
  <c r="T43" i="79"/>
  <c r="T43" i="50" s="1"/>
  <c r="S43" i="79"/>
  <c r="S43" i="50" s="1"/>
  <c r="R43" i="79"/>
  <c r="R43" i="50" s="1"/>
  <c r="Q43" i="79"/>
  <c r="Q43" i="50" s="1"/>
  <c r="P43" i="79"/>
  <c r="P43" i="50" s="1"/>
  <c r="P238" i="94" s="1"/>
  <c r="O43" i="79"/>
  <c r="O43" i="50" s="1"/>
  <c r="O238" i="94" s="1"/>
  <c r="N43" i="79"/>
  <c r="N43" i="50" s="1"/>
  <c r="N238" i="94" s="1"/>
  <c r="M43" i="79"/>
  <c r="M43" i="50" s="1"/>
  <c r="M238" i="94" s="1"/>
  <c r="L43" i="79"/>
  <c r="L43" i="50" s="1"/>
  <c r="L238" i="94" s="1"/>
  <c r="K43" i="79"/>
  <c r="K43" i="50" s="1"/>
  <c r="K238" i="94" s="1"/>
  <c r="J43" i="79"/>
  <c r="J43" i="50" s="1"/>
  <c r="J238" i="94" s="1"/>
  <c r="I43" i="79"/>
  <c r="I43" i="50" s="1"/>
  <c r="I238" i="94" s="1"/>
  <c r="H43" i="79"/>
  <c r="H43" i="50" s="1"/>
  <c r="H238" i="94" s="1"/>
  <c r="V42" i="79"/>
  <c r="V42" i="50" s="1"/>
  <c r="U42" i="79"/>
  <c r="U42" i="50" s="1"/>
  <c r="T42" i="79"/>
  <c r="T42" i="50" s="1"/>
  <c r="S42" i="79"/>
  <c r="S42" i="50" s="1"/>
  <c r="R42" i="79"/>
  <c r="R42" i="50" s="1"/>
  <c r="Q42" i="79"/>
  <c r="Q42" i="50" s="1"/>
  <c r="P42" i="79"/>
  <c r="P42" i="50" s="1"/>
  <c r="P237" i="94" s="1"/>
  <c r="O42" i="79"/>
  <c r="O42" i="50" s="1"/>
  <c r="O237" i="94" s="1"/>
  <c r="N42" i="79"/>
  <c r="N42" i="50" s="1"/>
  <c r="N237" i="94" s="1"/>
  <c r="M42" i="79"/>
  <c r="M42" i="50" s="1"/>
  <c r="M237" i="94" s="1"/>
  <c r="L42" i="79"/>
  <c r="L42" i="50" s="1"/>
  <c r="L237" i="94" s="1"/>
  <c r="K42" i="79"/>
  <c r="K42" i="50" s="1"/>
  <c r="K237" i="94" s="1"/>
  <c r="J42" i="79"/>
  <c r="J42" i="50" s="1"/>
  <c r="J237" i="94" s="1"/>
  <c r="I42" i="79"/>
  <c r="I42" i="50" s="1"/>
  <c r="I237" i="94" s="1"/>
  <c r="H42" i="79"/>
  <c r="H42" i="50" s="1"/>
  <c r="H237" i="94" s="1"/>
  <c r="V41" i="79"/>
  <c r="V41" i="50" s="1"/>
  <c r="U41" i="79"/>
  <c r="U41" i="50" s="1"/>
  <c r="T41" i="79"/>
  <c r="T41" i="50" s="1"/>
  <c r="S41" i="79"/>
  <c r="S41" i="50" s="1"/>
  <c r="R41" i="79"/>
  <c r="R41" i="50" s="1"/>
  <c r="Q41" i="79"/>
  <c r="Q41" i="50" s="1"/>
  <c r="P41" i="79"/>
  <c r="P41" i="50" s="1"/>
  <c r="P236" i="94" s="1"/>
  <c r="O41" i="79"/>
  <c r="O41" i="50" s="1"/>
  <c r="O236" i="94" s="1"/>
  <c r="N41" i="79"/>
  <c r="N41" i="50" s="1"/>
  <c r="N236" i="94" s="1"/>
  <c r="M41" i="79"/>
  <c r="M41" i="50" s="1"/>
  <c r="M236" i="94" s="1"/>
  <c r="L41" i="79"/>
  <c r="L41" i="50" s="1"/>
  <c r="L236" i="94" s="1"/>
  <c r="K41" i="79"/>
  <c r="K41" i="50" s="1"/>
  <c r="K236" i="94" s="1"/>
  <c r="J41" i="79"/>
  <c r="J41" i="50" s="1"/>
  <c r="J236" i="94" s="1"/>
  <c r="I41" i="79"/>
  <c r="I41" i="50" s="1"/>
  <c r="I236" i="94" s="1"/>
  <c r="H41" i="79"/>
  <c r="H41" i="50" s="1"/>
  <c r="H236" i="94" s="1"/>
  <c r="V40" i="79"/>
  <c r="V40" i="50" s="1"/>
  <c r="U40" i="79"/>
  <c r="U40" i="50" s="1"/>
  <c r="T40" i="79"/>
  <c r="T40" i="50" s="1"/>
  <c r="S40" i="79"/>
  <c r="S40" i="50" s="1"/>
  <c r="R40" i="79"/>
  <c r="R40" i="50" s="1"/>
  <c r="Q40" i="79"/>
  <c r="Q40" i="50" s="1"/>
  <c r="P40" i="79"/>
  <c r="P40" i="50" s="1"/>
  <c r="P235" i="94" s="1"/>
  <c r="O40" i="79"/>
  <c r="O40" i="50" s="1"/>
  <c r="O235" i="94" s="1"/>
  <c r="N40" i="79"/>
  <c r="N40" i="50" s="1"/>
  <c r="N235" i="94" s="1"/>
  <c r="M40" i="79"/>
  <c r="M40" i="50" s="1"/>
  <c r="M235" i="94" s="1"/>
  <c r="L40" i="79"/>
  <c r="L40" i="50" s="1"/>
  <c r="L235" i="94" s="1"/>
  <c r="K40" i="79"/>
  <c r="K40" i="50" s="1"/>
  <c r="K235" i="94" s="1"/>
  <c r="J40" i="79"/>
  <c r="J40" i="50" s="1"/>
  <c r="J235" i="94" s="1"/>
  <c r="I40" i="79"/>
  <c r="I40" i="50" s="1"/>
  <c r="I235" i="94" s="1"/>
  <c r="H40" i="79"/>
  <c r="H40" i="50" s="1"/>
  <c r="H235" i="94" s="1"/>
  <c r="V39" i="79"/>
  <c r="V39" i="50" s="1"/>
  <c r="U39" i="79"/>
  <c r="U39" i="50" s="1"/>
  <c r="T39" i="79"/>
  <c r="T39" i="50" s="1"/>
  <c r="S39" i="79"/>
  <c r="S39" i="50" s="1"/>
  <c r="R39" i="79"/>
  <c r="R39" i="50" s="1"/>
  <c r="Q39" i="79"/>
  <c r="Q39" i="50" s="1"/>
  <c r="P39" i="79"/>
  <c r="P39" i="50" s="1"/>
  <c r="P234" i="94" s="1"/>
  <c r="O39" i="79"/>
  <c r="O39" i="50" s="1"/>
  <c r="O234" i="94" s="1"/>
  <c r="N39" i="79"/>
  <c r="N39" i="50" s="1"/>
  <c r="N234" i="94" s="1"/>
  <c r="M39" i="79"/>
  <c r="M39" i="50" s="1"/>
  <c r="M234" i="94" s="1"/>
  <c r="L39" i="79"/>
  <c r="L39" i="50" s="1"/>
  <c r="L234" i="94" s="1"/>
  <c r="K39" i="79"/>
  <c r="K39" i="50" s="1"/>
  <c r="K234" i="94" s="1"/>
  <c r="J39" i="79"/>
  <c r="J39" i="50" s="1"/>
  <c r="J234" i="94" s="1"/>
  <c r="I39" i="79"/>
  <c r="I39" i="50" s="1"/>
  <c r="I234" i="94" s="1"/>
  <c r="H39" i="79"/>
  <c r="H39" i="50" s="1"/>
  <c r="H234" i="94" s="1"/>
  <c r="V38" i="79"/>
  <c r="V38" i="50" s="1"/>
  <c r="U38" i="79"/>
  <c r="U38" i="50" s="1"/>
  <c r="T38" i="79"/>
  <c r="T38" i="50" s="1"/>
  <c r="S38" i="79"/>
  <c r="S38" i="50" s="1"/>
  <c r="R38" i="79"/>
  <c r="R38" i="50" s="1"/>
  <c r="Q38" i="79"/>
  <c r="Q38" i="50" s="1"/>
  <c r="P38" i="79"/>
  <c r="P38" i="50" s="1"/>
  <c r="P233" i="94" s="1"/>
  <c r="O38" i="79"/>
  <c r="O38" i="50" s="1"/>
  <c r="O233" i="94" s="1"/>
  <c r="N38" i="79"/>
  <c r="N38" i="50" s="1"/>
  <c r="N233" i="94" s="1"/>
  <c r="M38" i="79"/>
  <c r="M38" i="50" s="1"/>
  <c r="M233" i="94" s="1"/>
  <c r="L38" i="79"/>
  <c r="L38" i="50" s="1"/>
  <c r="L233" i="94" s="1"/>
  <c r="K38" i="79"/>
  <c r="K38" i="50" s="1"/>
  <c r="K233" i="94" s="1"/>
  <c r="J38" i="79"/>
  <c r="J38" i="50" s="1"/>
  <c r="J233" i="94" s="1"/>
  <c r="I38" i="79"/>
  <c r="I38" i="50" s="1"/>
  <c r="I233" i="94" s="1"/>
  <c r="H38" i="79"/>
  <c r="H38" i="50" s="1"/>
  <c r="H233" i="94" s="1"/>
  <c r="V37" i="79"/>
  <c r="V37" i="50" s="1"/>
  <c r="U37" i="79"/>
  <c r="U37" i="50" s="1"/>
  <c r="T37" i="79"/>
  <c r="T37" i="50" s="1"/>
  <c r="S37" i="79"/>
  <c r="S37" i="50" s="1"/>
  <c r="R37" i="79"/>
  <c r="R37" i="50" s="1"/>
  <c r="Q37" i="79"/>
  <c r="Q37" i="50" s="1"/>
  <c r="P37" i="79"/>
  <c r="P37" i="50" s="1"/>
  <c r="P232" i="94" s="1"/>
  <c r="O37" i="79"/>
  <c r="O37" i="50" s="1"/>
  <c r="O232" i="94" s="1"/>
  <c r="N37" i="79"/>
  <c r="N37" i="50" s="1"/>
  <c r="N232" i="94" s="1"/>
  <c r="M37" i="79"/>
  <c r="M37" i="50" s="1"/>
  <c r="M232" i="94" s="1"/>
  <c r="L37" i="79"/>
  <c r="L37" i="50" s="1"/>
  <c r="L232" i="94" s="1"/>
  <c r="K37" i="79"/>
  <c r="K37" i="50" s="1"/>
  <c r="K232" i="94" s="1"/>
  <c r="J37" i="79"/>
  <c r="J37" i="50" s="1"/>
  <c r="J232" i="94" s="1"/>
  <c r="I37" i="79"/>
  <c r="I37" i="50" s="1"/>
  <c r="I232" i="94" s="1"/>
  <c r="H37" i="79"/>
  <c r="H37" i="50" s="1"/>
  <c r="H232" i="94" s="1"/>
  <c r="V36" i="79"/>
  <c r="V36" i="50" s="1"/>
  <c r="U36" i="79"/>
  <c r="U36" i="50" s="1"/>
  <c r="T36" i="79"/>
  <c r="T36" i="50" s="1"/>
  <c r="S36" i="79"/>
  <c r="S36" i="50" s="1"/>
  <c r="R36" i="79"/>
  <c r="R36" i="50" s="1"/>
  <c r="Q36" i="79"/>
  <c r="Q36" i="50" s="1"/>
  <c r="P36" i="79"/>
  <c r="P36" i="50" s="1"/>
  <c r="P231" i="94" s="1"/>
  <c r="O36" i="79"/>
  <c r="O36" i="50" s="1"/>
  <c r="O231" i="94" s="1"/>
  <c r="N36" i="79"/>
  <c r="N36" i="50" s="1"/>
  <c r="N231" i="94" s="1"/>
  <c r="M36" i="79"/>
  <c r="M36" i="50" s="1"/>
  <c r="M231" i="94" s="1"/>
  <c r="L36" i="79"/>
  <c r="L36" i="50" s="1"/>
  <c r="L231" i="94" s="1"/>
  <c r="K36" i="79"/>
  <c r="K36" i="50" s="1"/>
  <c r="K231" i="94" s="1"/>
  <c r="J36" i="79"/>
  <c r="J36" i="50" s="1"/>
  <c r="J231" i="94" s="1"/>
  <c r="I36" i="79"/>
  <c r="I36" i="50" s="1"/>
  <c r="I231" i="94" s="1"/>
  <c r="H36" i="79"/>
  <c r="H36" i="50" s="1"/>
  <c r="H231" i="94" s="1"/>
  <c r="V35" i="79"/>
  <c r="V35" i="50" s="1"/>
  <c r="U35" i="79"/>
  <c r="U35" i="50" s="1"/>
  <c r="T35" i="79"/>
  <c r="T35" i="50" s="1"/>
  <c r="S35" i="79"/>
  <c r="S35" i="50" s="1"/>
  <c r="R35" i="79"/>
  <c r="R35" i="50" s="1"/>
  <c r="Q35" i="79"/>
  <c r="Q35" i="50" s="1"/>
  <c r="P35" i="79"/>
  <c r="P35" i="50" s="1"/>
  <c r="P230" i="94" s="1"/>
  <c r="O35" i="79"/>
  <c r="O35" i="50" s="1"/>
  <c r="O230" i="94" s="1"/>
  <c r="M35" i="79"/>
  <c r="M35" i="50" s="1"/>
  <c r="M230" i="94" s="1"/>
  <c r="V34" i="79"/>
  <c r="V34" i="50" s="1"/>
  <c r="U34" i="79"/>
  <c r="U34" i="50" s="1"/>
  <c r="T34" i="79"/>
  <c r="T34" i="50" s="1"/>
  <c r="S34" i="79"/>
  <c r="S34" i="50" s="1"/>
  <c r="R34" i="79"/>
  <c r="R34" i="50" s="1"/>
  <c r="Q34" i="79"/>
  <c r="Q34" i="50" s="1"/>
  <c r="P34" i="79"/>
  <c r="P34" i="50" s="1"/>
  <c r="P229" i="94" s="1"/>
  <c r="O34" i="79"/>
  <c r="O34" i="50" s="1"/>
  <c r="O229" i="94" s="1"/>
  <c r="N34" i="79"/>
  <c r="N34" i="50" s="1"/>
  <c r="N229" i="94" s="1"/>
  <c r="M34" i="79"/>
  <c r="M34" i="50" s="1"/>
  <c r="M229" i="94" s="1"/>
  <c r="L34" i="79"/>
  <c r="L34" i="50" s="1"/>
  <c r="L229" i="94" s="1"/>
  <c r="K34" i="79"/>
  <c r="K34" i="50" s="1"/>
  <c r="K229" i="94" s="1"/>
  <c r="J34" i="79"/>
  <c r="J34" i="50" s="1"/>
  <c r="J229" i="94" s="1"/>
  <c r="I34" i="79"/>
  <c r="I34" i="50" s="1"/>
  <c r="I229" i="94" s="1"/>
  <c r="H34" i="79"/>
  <c r="H34" i="50" s="1"/>
  <c r="H229" i="94" s="1"/>
  <c r="V33" i="79"/>
  <c r="V33" i="50" s="1"/>
  <c r="U33" i="79"/>
  <c r="U33" i="50" s="1"/>
  <c r="T33" i="79"/>
  <c r="T33" i="50" s="1"/>
  <c r="S33" i="79"/>
  <c r="S33" i="50" s="1"/>
  <c r="R33" i="79"/>
  <c r="R33" i="50" s="1"/>
  <c r="Q33" i="79"/>
  <c r="Q33" i="50" s="1"/>
  <c r="P33" i="79"/>
  <c r="P33" i="50" s="1"/>
  <c r="P228" i="94" s="1"/>
  <c r="O33" i="79"/>
  <c r="O33" i="50" s="1"/>
  <c r="O228" i="94" s="1"/>
  <c r="N33" i="79"/>
  <c r="N33" i="50" s="1"/>
  <c r="N228" i="94" s="1"/>
  <c r="M33" i="79"/>
  <c r="M33" i="50" s="1"/>
  <c r="M228" i="94" s="1"/>
  <c r="L33" i="79"/>
  <c r="L33" i="50" s="1"/>
  <c r="L228" i="94" s="1"/>
  <c r="K33" i="79"/>
  <c r="K33" i="50" s="1"/>
  <c r="K228" i="94" s="1"/>
  <c r="J33" i="79"/>
  <c r="J33" i="50" s="1"/>
  <c r="J228" i="94" s="1"/>
  <c r="I33" i="79"/>
  <c r="I33" i="50" s="1"/>
  <c r="I228" i="94" s="1"/>
  <c r="H33" i="79"/>
  <c r="H33" i="50" s="1"/>
  <c r="H228" i="94" s="1"/>
  <c r="V32" i="79"/>
  <c r="V32" i="50" s="1"/>
  <c r="U32" i="79"/>
  <c r="U32" i="50" s="1"/>
  <c r="T32" i="79"/>
  <c r="T32" i="50" s="1"/>
  <c r="S32" i="79"/>
  <c r="S32" i="50" s="1"/>
  <c r="R32" i="79"/>
  <c r="R32" i="50" s="1"/>
  <c r="Q32" i="79"/>
  <c r="Q32" i="50" s="1"/>
  <c r="P32" i="79"/>
  <c r="P32" i="50" s="1"/>
  <c r="P227" i="94" s="1"/>
  <c r="O32" i="79"/>
  <c r="O32" i="50" s="1"/>
  <c r="O227" i="94" s="1"/>
  <c r="N32" i="79"/>
  <c r="N32" i="50" s="1"/>
  <c r="N227" i="94" s="1"/>
  <c r="M32" i="79"/>
  <c r="M32" i="50" s="1"/>
  <c r="M227" i="94" s="1"/>
  <c r="L32" i="79"/>
  <c r="L32" i="50" s="1"/>
  <c r="L227" i="94" s="1"/>
  <c r="K32" i="79"/>
  <c r="K32" i="50" s="1"/>
  <c r="K227" i="94" s="1"/>
  <c r="J32" i="79"/>
  <c r="J32" i="50" s="1"/>
  <c r="J227" i="94" s="1"/>
  <c r="I32" i="79"/>
  <c r="I32" i="50" s="1"/>
  <c r="I227" i="94" s="1"/>
  <c r="H32" i="79"/>
  <c r="H32" i="50" s="1"/>
  <c r="H227" i="94" s="1"/>
  <c r="V31" i="79"/>
  <c r="V31" i="50" s="1"/>
  <c r="U31" i="79"/>
  <c r="U31" i="50" s="1"/>
  <c r="T31" i="79"/>
  <c r="T31" i="50" s="1"/>
  <c r="S31" i="79"/>
  <c r="S31" i="50" s="1"/>
  <c r="R31" i="79"/>
  <c r="R31" i="50" s="1"/>
  <c r="Q31" i="79"/>
  <c r="Q31" i="50" s="1"/>
  <c r="P31" i="79"/>
  <c r="P31" i="50" s="1"/>
  <c r="P226" i="94" s="1"/>
  <c r="O31" i="79"/>
  <c r="O31" i="50" s="1"/>
  <c r="O226" i="94" s="1"/>
  <c r="N31" i="79"/>
  <c r="N31" i="50" s="1"/>
  <c r="N226" i="94" s="1"/>
  <c r="M31" i="79"/>
  <c r="M31" i="50" s="1"/>
  <c r="M226" i="94" s="1"/>
  <c r="L31" i="79"/>
  <c r="L31" i="50" s="1"/>
  <c r="L226" i="94" s="1"/>
  <c r="K31" i="79"/>
  <c r="K31" i="50" s="1"/>
  <c r="K226" i="94" s="1"/>
  <c r="J31" i="79"/>
  <c r="J31" i="50" s="1"/>
  <c r="J226" i="94" s="1"/>
  <c r="I31" i="79"/>
  <c r="I31" i="50" s="1"/>
  <c r="I226" i="94" s="1"/>
  <c r="H31" i="79"/>
  <c r="H31" i="50" s="1"/>
  <c r="H226" i="94" s="1"/>
  <c r="V30" i="79"/>
  <c r="V30" i="50" s="1"/>
  <c r="U30" i="79"/>
  <c r="U30" i="50" s="1"/>
  <c r="T30" i="79"/>
  <c r="T30" i="50" s="1"/>
  <c r="S30" i="79"/>
  <c r="S30" i="50" s="1"/>
  <c r="R30" i="79"/>
  <c r="R30" i="50" s="1"/>
  <c r="Q30" i="79"/>
  <c r="Q30" i="50" s="1"/>
  <c r="P30" i="79"/>
  <c r="P30" i="50" s="1"/>
  <c r="P225" i="94" s="1"/>
  <c r="O30" i="79"/>
  <c r="O30" i="50" s="1"/>
  <c r="O225" i="94" s="1"/>
  <c r="N30" i="79"/>
  <c r="N30" i="50" s="1"/>
  <c r="N225" i="94" s="1"/>
  <c r="M30" i="79"/>
  <c r="M30" i="50" s="1"/>
  <c r="M225" i="94" s="1"/>
  <c r="L30" i="79"/>
  <c r="L30" i="50" s="1"/>
  <c r="L225" i="94" s="1"/>
  <c r="K30" i="79"/>
  <c r="K30" i="50" s="1"/>
  <c r="K225" i="94" s="1"/>
  <c r="J30" i="79"/>
  <c r="J30" i="50" s="1"/>
  <c r="J225" i="94" s="1"/>
  <c r="I30" i="79"/>
  <c r="I30" i="50" s="1"/>
  <c r="I225" i="94" s="1"/>
  <c r="H30" i="79"/>
  <c r="H30" i="50" s="1"/>
  <c r="H225" i="94" s="1"/>
  <c r="V29" i="79"/>
  <c r="V29" i="50" s="1"/>
  <c r="U29" i="79"/>
  <c r="U29" i="50" s="1"/>
  <c r="T29" i="79"/>
  <c r="T29" i="50" s="1"/>
  <c r="S29" i="79"/>
  <c r="S29" i="50" s="1"/>
  <c r="R29" i="79"/>
  <c r="R29" i="50" s="1"/>
  <c r="Q29" i="79"/>
  <c r="Q29" i="50" s="1"/>
  <c r="P29" i="79"/>
  <c r="P29" i="50" s="1"/>
  <c r="P224" i="94" s="1"/>
  <c r="O29" i="79"/>
  <c r="O29" i="50" s="1"/>
  <c r="O224" i="94" s="1"/>
  <c r="N29" i="79"/>
  <c r="N29" i="50" s="1"/>
  <c r="N224" i="94" s="1"/>
  <c r="M29" i="79"/>
  <c r="M29" i="50" s="1"/>
  <c r="M224" i="94" s="1"/>
  <c r="L29" i="79"/>
  <c r="L29" i="50" s="1"/>
  <c r="L224" i="94" s="1"/>
  <c r="K29" i="79"/>
  <c r="K29" i="50" s="1"/>
  <c r="K224" i="94" s="1"/>
  <c r="J29" i="79"/>
  <c r="J29" i="50" s="1"/>
  <c r="J224" i="94" s="1"/>
  <c r="I29" i="79"/>
  <c r="I29" i="50" s="1"/>
  <c r="I224" i="94" s="1"/>
  <c r="H29" i="79"/>
  <c r="H29" i="50" s="1"/>
  <c r="H224" i="94" s="1"/>
  <c r="V28" i="79"/>
  <c r="V28" i="50" s="1"/>
  <c r="U28" i="79"/>
  <c r="U28" i="50" s="1"/>
  <c r="T28" i="79"/>
  <c r="T28" i="50" s="1"/>
  <c r="S28" i="79"/>
  <c r="S28" i="50" s="1"/>
  <c r="R28" i="79"/>
  <c r="R28" i="50" s="1"/>
  <c r="Q28" i="79"/>
  <c r="Q28" i="50" s="1"/>
  <c r="P28" i="79"/>
  <c r="P28" i="50" s="1"/>
  <c r="P223" i="94" s="1"/>
  <c r="O28" i="79"/>
  <c r="O28" i="50" s="1"/>
  <c r="O223" i="94" s="1"/>
  <c r="N28" i="79"/>
  <c r="N28" i="50" s="1"/>
  <c r="N223" i="94" s="1"/>
  <c r="M28" i="79"/>
  <c r="M28" i="50" s="1"/>
  <c r="M223" i="94" s="1"/>
  <c r="L28" i="79"/>
  <c r="L28" i="50" s="1"/>
  <c r="L223" i="94" s="1"/>
  <c r="K28" i="79"/>
  <c r="K28" i="50" s="1"/>
  <c r="K223" i="94" s="1"/>
  <c r="J28" i="79"/>
  <c r="J28" i="50" s="1"/>
  <c r="J223" i="94" s="1"/>
  <c r="I28" i="79"/>
  <c r="I28" i="50" s="1"/>
  <c r="I223" i="94" s="1"/>
  <c r="H28" i="79"/>
  <c r="H28" i="50" s="1"/>
  <c r="H223" i="94" s="1"/>
  <c r="V27" i="79"/>
  <c r="V27" i="50" s="1"/>
  <c r="U27" i="79"/>
  <c r="U27" i="50" s="1"/>
  <c r="T27" i="79"/>
  <c r="T27" i="50" s="1"/>
  <c r="S27" i="79"/>
  <c r="S27" i="50" s="1"/>
  <c r="R27" i="79"/>
  <c r="R27" i="50" s="1"/>
  <c r="Q27" i="79"/>
  <c r="Q27" i="50" s="1"/>
  <c r="P27" i="79"/>
  <c r="P27" i="50" s="1"/>
  <c r="P222" i="94" s="1"/>
  <c r="O27" i="79"/>
  <c r="O27" i="50" s="1"/>
  <c r="O222" i="94" s="1"/>
  <c r="N27" i="79"/>
  <c r="N27" i="50" s="1"/>
  <c r="N222" i="94" s="1"/>
  <c r="M27" i="79"/>
  <c r="M27" i="50" s="1"/>
  <c r="M222" i="94" s="1"/>
  <c r="L27" i="79"/>
  <c r="L27" i="50" s="1"/>
  <c r="L222" i="94" s="1"/>
  <c r="K27" i="79"/>
  <c r="K27" i="50" s="1"/>
  <c r="K222" i="94" s="1"/>
  <c r="J27" i="79"/>
  <c r="J27" i="50" s="1"/>
  <c r="J222" i="94" s="1"/>
  <c r="I27" i="79"/>
  <c r="I27" i="50" s="1"/>
  <c r="I222" i="94" s="1"/>
  <c r="H27" i="79"/>
  <c r="H27" i="50" s="1"/>
  <c r="H222" i="94" s="1"/>
  <c r="V26" i="79"/>
  <c r="V26" i="50" s="1"/>
  <c r="U26" i="79"/>
  <c r="U26" i="50" s="1"/>
  <c r="T26" i="79"/>
  <c r="T26" i="50" s="1"/>
  <c r="S26" i="79"/>
  <c r="S26" i="50" s="1"/>
  <c r="R26" i="79"/>
  <c r="R26" i="50" s="1"/>
  <c r="Q26" i="79"/>
  <c r="Q26" i="50" s="1"/>
  <c r="P26" i="79"/>
  <c r="P26" i="50" s="1"/>
  <c r="P221" i="94" s="1"/>
  <c r="O26" i="79"/>
  <c r="O26" i="50" s="1"/>
  <c r="O221" i="94" s="1"/>
  <c r="N26" i="79"/>
  <c r="N26" i="50" s="1"/>
  <c r="N221" i="94" s="1"/>
  <c r="M26" i="79"/>
  <c r="M26" i="50" s="1"/>
  <c r="M221" i="94" s="1"/>
  <c r="L26" i="79"/>
  <c r="L26" i="50" s="1"/>
  <c r="L221" i="94" s="1"/>
  <c r="K26" i="79"/>
  <c r="K26" i="50" s="1"/>
  <c r="K221" i="94" s="1"/>
  <c r="J26" i="79"/>
  <c r="J26" i="50" s="1"/>
  <c r="J221" i="94" s="1"/>
  <c r="I26" i="79"/>
  <c r="I26" i="50" s="1"/>
  <c r="I221" i="94" s="1"/>
  <c r="H26" i="79"/>
  <c r="H26" i="50" s="1"/>
  <c r="H221" i="94" s="1"/>
  <c r="V25" i="79"/>
  <c r="V25" i="50" s="1"/>
  <c r="U25" i="79"/>
  <c r="U25" i="50" s="1"/>
  <c r="T25" i="79"/>
  <c r="T25" i="50" s="1"/>
  <c r="S25" i="79"/>
  <c r="S25" i="50" s="1"/>
  <c r="R25" i="79"/>
  <c r="R25" i="50" s="1"/>
  <c r="Q25" i="79"/>
  <c r="Q25" i="50" s="1"/>
  <c r="P25" i="79"/>
  <c r="P25" i="50" s="1"/>
  <c r="P220" i="94" s="1"/>
  <c r="O25" i="79"/>
  <c r="O25" i="50" s="1"/>
  <c r="O220" i="94" s="1"/>
  <c r="N25" i="79"/>
  <c r="N25" i="50" s="1"/>
  <c r="N220" i="94" s="1"/>
  <c r="M25" i="79"/>
  <c r="M25" i="50" s="1"/>
  <c r="M220" i="94" s="1"/>
  <c r="L25" i="79"/>
  <c r="L25" i="50" s="1"/>
  <c r="L220" i="94" s="1"/>
  <c r="K25" i="79"/>
  <c r="K25" i="50" s="1"/>
  <c r="K220" i="94" s="1"/>
  <c r="J25" i="79"/>
  <c r="J25" i="50" s="1"/>
  <c r="J220" i="94" s="1"/>
  <c r="I25" i="79"/>
  <c r="I25" i="50" s="1"/>
  <c r="I220" i="94" s="1"/>
  <c r="H25" i="79"/>
  <c r="H25" i="50" s="1"/>
  <c r="H220" i="94" s="1"/>
  <c r="V24" i="79"/>
  <c r="V24" i="50" s="1"/>
  <c r="U24" i="79"/>
  <c r="U24" i="50" s="1"/>
  <c r="T24" i="79"/>
  <c r="T24" i="50" s="1"/>
  <c r="S24" i="79"/>
  <c r="S24" i="50" s="1"/>
  <c r="R24" i="79"/>
  <c r="R24" i="50" s="1"/>
  <c r="Q24" i="79"/>
  <c r="Q24" i="50" s="1"/>
  <c r="P24" i="79"/>
  <c r="P24" i="50" s="1"/>
  <c r="P219" i="94" s="1"/>
  <c r="O24" i="79"/>
  <c r="O24" i="50" s="1"/>
  <c r="O219" i="94" s="1"/>
  <c r="N24" i="79"/>
  <c r="N24" i="50" s="1"/>
  <c r="N219" i="94" s="1"/>
  <c r="M24" i="79"/>
  <c r="M24" i="50" s="1"/>
  <c r="M219" i="94" s="1"/>
  <c r="L24" i="79"/>
  <c r="L24" i="50" s="1"/>
  <c r="L219" i="94" s="1"/>
  <c r="K24" i="79"/>
  <c r="K24" i="50" s="1"/>
  <c r="K219" i="94" s="1"/>
  <c r="J24" i="79"/>
  <c r="J24" i="50" s="1"/>
  <c r="J219" i="94" s="1"/>
  <c r="I24" i="79"/>
  <c r="I24" i="50" s="1"/>
  <c r="I219" i="94" s="1"/>
  <c r="H24" i="79"/>
  <c r="H24" i="50" s="1"/>
  <c r="H219" i="94" s="1"/>
  <c r="V23" i="79"/>
  <c r="V23" i="50" s="1"/>
  <c r="U23" i="79"/>
  <c r="U23" i="50" s="1"/>
  <c r="T23" i="79"/>
  <c r="T23" i="50" s="1"/>
  <c r="S23" i="79"/>
  <c r="S23" i="50" s="1"/>
  <c r="R23" i="79"/>
  <c r="R23" i="50" s="1"/>
  <c r="Q23" i="79"/>
  <c r="Q23" i="50" s="1"/>
  <c r="P23" i="79"/>
  <c r="P23" i="50" s="1"/>
  <c r="P218" i="94" s="1"/>
  <c r="O23" i="79"/>
  <c r="O23" i="50" s="1"/>
  <c r="O218" i="94" s="1"/>
  <c r="N23" i="79"/>
  <c r="N23" i="50" s="1"/>
  <c r="N218" i="94" s="1"/>
  <c r="M23" i="79"/>
  <c r="M23" i="50" s="1"/>
  <c r="M218" i="94" s="1"/>
  <c r="L23" i="79"/>
  <c r="L23" i="50" s="1"/>
  <c r="L218" i="94" s="1"/>
  <c r="K23" i="79"/>
  <c r="K23" i="50" s="1"/>
  <c r="K218" i="94" s="1"/>
  <c r="J23" i="79"/>
  <c r="J23" i="50" s="1"/>
  <c r="J218" i="94" s="1"/>
  <c r="I23" i="79"/>
  <c r="I23" i="50" s="1"/>
  <c r="I218" i="94" s="1"/>
  <c r="H23" i="79"/>
  <c r="H23" i="50" s="1"/>
  <c r="H218" i="94" s="1"/>
  <c r="V22" i="79"/>
  <c r="V22" i="50" s="1"/>
  <c r="U22" i="79"/>
  <c r="U22" i="50" s="1"/>
  <c r="T22" i="79"/>
  <c r="T22" i="50" s="1"/>
  <c r="S22" i="79"/>
  <c r="S22" i="50" s="1"/>
  <c r="R22" i="79"/>
  <c r="R22" i="50" s="1"/>
  <c r="Q22" i="79"/>
  <c r="Q22" i="50" s="1"/>
  <c r="P22" i="79"/>
  <c r="P22" i="50" s="1"/>
  <c r="P217" i="94" s="1"/>
  <c r="O22" i="79"/>
  <c r="O22" i="50" s="1"/>
  <c r="O217" i="94" s="1"/>
  <c r="N22" i="79"/>
  <c r="N22" i="50" s="1"/>
  <c r="N217" i="94" s="1"/>
  <c r="M22" i="79"/>
  <c r="M22" i="50" s="1"/>
  <c r="M217" i="94" s="1"/>
  <c r="L22" i="79"/>
  <c r="L22" i="50" s="1"/>
  <c r="L217" i="94" s="1"/>
  <c r="K22" i="79"/>
  <c r="K22" i="50" s="1"/>
  <c r="K217" i="94" s="1"/>
  <c r="J22" i="79"/>
  <c r="J22" i="50" s="1"/>
  <c r="J217" i="94" s="1"/>
  <c r="I22" i="79"/>
  <c r="I22" i="50" s="1"/>
  <c r="I217" i="94" s="1"/>
  <c r="H22" i="79"/>
  <c r="H22" i="50" s="1"/>
  <c r="H217" i="94" s="1"/>
  <c r="V21" i="79"/>
  <c r="V21" i="50" s="1"/>
  <c r="U21" i="79"/>
  <c r="U21" i="50" s="1"/>
  <c r="T21" i="79"/>
  <c r="T21" i="50" s="1"/>
  <c r="S21" i="79"/>
  <c r="S21" i="50" s="1"/>
  <c r="R21" i="79"/>
  <c r="R21" i="50" s="1"/>
  <c r="Q21" i="79"/>
  <c r="Q21" i="50" s="1"/>
  <c r="P21" i="79"/>
  <c r="P21" i="50" s="1"/>
  <c r="P216" i="94" s="1"/>
  <c r="O21" i="79"/>
  <c r="O21" i="50" s="1"/>
  <c r="O216" i="94" s="1"/>
  <c r="N21" i="79"/>
  <c r="N21" i="50" s="1"/>
  <c r="N216" i="94" s="1"/>
  <c r="M21" i="79"/>
  <c r="M21" i="50" s="1"/>
  <c r="M216" i="94" s="1"/>
  <c r="L21" i="79"/>
  <c r="L21" i="50" s="1"/>
  <c r="L216" i="94" s="1"/>
  <c r="K21" i="79"/>
  <c r="K21" i="50" s="1"/>
  <c r="K216" i="94" s="1"/>
  <c r="J21" i="79"/>
  <c r="J21" i="50" s="1"/>
  <c r="J216" i="94" s="1"/>
  <c r="I21" i="79"/>
  <c r="I21" i="50" s="1"/>
  <c r="I216" i="94" s="1"/>
  <c r="H21" i="79"/>
  <c r="H21" i="50" s="1"/>
  <c r="H216" i="94" s="1"/>
  <c r="V20" i="79"/>
  <c r="V20" i="50" s="1"/>
  <c r="U20" i="79"/>
  <c r="U20" i="50" s="1"/>
  <c r="T20" i="79"/>
  <c r="T20" i="50" s="1"/>
  <c r="S20" i="79"/>
  <c r="S20" i="50" s="1"/>
  <c r="R20" i="79"/>
  <c r="R20" i="50" s="1"/>
  <c r="Q20" i="79"/>
  <c r="Q20" i="50" s="1"/>
  <c r="P20" i="79"/>
  <c r="P20" i="50" s="1"/>
  <c r="P215" i="94" s="1"/>
  <c r="O20" i="79"/>
  <c r="O20" i="50" s="1"/>
  <c r="O215" i="94" s="1"/>
  <c r="N20" i="79"/>
  <c r="N20" i="50" s="1"/>
  <c r="N215" i="94" s="1"/>
  <c r="M20" i="79"/>
  <c r="M20" i="50" s="1"/>
  <c r="M215" i="94" s="1"/>
  <c r="L20" i="79"/>
  <c r="L20" i="50" s="1"/>
  <c r="L215" i="94" s="1"/>
  <c r="K20" i="79"/>
  <c r="K20" i="50" s="1"/>
  <c r="K215" i="94" s="1"/>
  <c r="J20" i="79"/>
  <c r="J20" i="50" s="1"/>
  <c r="J215" i="94" s="1"/>
  <c r="I20" i="79"/>
  <c r="I20" i="50" s="1"/>
  <c r="I215" i="94" s="1"/>
  <c r="H20" i="79"/>
  <c r="H20" i="50" s="1"/>
  <c r="H215" i="94" s="1"/>
  <c r="V19" i="79"/>
  <c r="V19" i="50" s="1"/>
  <c r="U19" i="79"/>
  <c r="U19" i="50" s="1"/>
  <c r="T19" i="79"/>
  <c r="T19" i="50" s="1"/>
  <c r="S19" i="79"/>
  <c r="S19" i="50" s="1"/>
  <c r="R19" i="79"/>
  <c r="R19" i="50" s="1"/>
  <c r="Q19" i="79"/>
  <c r="Q19" i="50" s="1"/>
  <c r="P19" i="79"/>
  <c r="P19" i="50" s="1"/>
  <c r="P214" i="94" s="1"/>
  <c r="O19" i="79"/>
  <c r="O19" i="50" s="1"/>
  <c r="O214" i="94" s="1"/>
  <c r="N19" i="79"/>
  <c r="N19" i="50" s="1"/>
  <c r="N214" i="94" s="1"/>
  <c r="M19" i="79"/>
  <c r="M19" i="50" s="1"/>
  <c r="M214" i="94" s="1"/>
  <c r="L19" i="79"/>
  <c r="L19" i="50" s="1"/>
  <c r="L214" i="94" s="1"/>
  <c r="K19" i="79"/>
  <c r="K19" i="50" s="1"/>
  <c r="K214" i="94" s="1"/>
  <c r="J19" i="79"/>
  <c r="J19" i="50" s="1"/>
  <c r="J214" i="94" s="1"/>
  <c r="I19" i="79"/>
  <c r="I19" i="50" s="1"/>
  <c r="I214" i="94" s="1"/>
  <c r="H19" i="79"/>
  <c r="H19" i="50" s="1"/>
  <c r="H214" i="94" s="1"/>
  <c r="V18" i="79"/>
  <c r="V18" i="50" s="1"/>
  <c r="U18" i="79"/>
  <c r="U18" i="50" s="1"/>
  <c r="T18" i="79"/>
  <c r="T18" i="50" s="1"/>
  <c r="S18" i="79"/>
  <c r="S18" i="50" s="1"/>
  <c r="R18" i="79"/>
  <c r="R18" i="50" s="1"/>
  <c r="Q18" i="79"/>
  <c r="Q18" i="50" s="1"/>
  <c r="P18" i="79"/>
  <c r="P18" i="50" s="1"/>
  <c r="P213" i="94" s="1"/>
  <c r="O18" i="79"/>
  <c r="O18" i="50" s="1"/>
  <c r="O213" i="94" s="1"/>
  <c r="N18" i="79"/>
  <c r="N18" i="50" s="1"/>
  <c r="N213" i="94" s="1"/>
  <c r="M18" i="79"/>
  <c r="M18" i="50" s="1"/>
  <c r="M213" i="94" s="1"/>
  <c r="L18" i="79"/>
  <c r="L18" i="50" s="1"/>
  <c r="L213" i="94" s="1"/>
  <c r="K18" i="79"/>
  <c r="K18" i="50" s="1"/>
  <c r="K213" i="94" s="1"/>
  <c r="J18" i="79"/>
  <c r="J18" i="50" s="1"/>
  <c r="J213" i="94" s="1"/>
  <c r="I18" i="79"/>
  <c r="I18" i="50" s="1"/>
  <c r="I213" i="94" s="1"/>
  <c r="H18" i="79"/>
  <c r="H18" i="50" s="1"/>
  <c r="H213" i="94" s="1"/>
  <c r="V17" i="79"/>
  <c r="V17" i="50" s="1"/>
  <c r="U17" i="79"/>
  <c r="U17" i="50" s="1"/>
  <c r="T17" i="79"/>
  <c r="T17" i="50" s="1"/>
  <c r="S17" i="79"/>
  <c r="S17" i="50" s="1"/>
  <c r="R17" i="79"/>
  <c r="R17" i="50" s="1"/>
  <c r="Q17" i="79"/>
  <c r="Q17" i="50" s="1"/>
  <c r="P17" i="79"/>
  <c r="P17" i="50" s="1"/>
  <c r="P212" i="94" s="1"/>
  <c r="O17" i="79"/>
  <c r="O17" i="50" s="1"/>
  <c r="O212" i="94" s="1"/>
  <c r="N17" i="79"/>
  <c r="N17" i="50" s="1"/>
  <c r="N212" i="94" s="1"/>
  <c r="M17" i="79"/>
  <c r="M17" i="50" s="1"/>
  <c r="M212" i="94" s="1"/>
  <c r="L17" i="79"/>
  <c r="L17" i="50" s="1"/>
  <c r="L212" i="94" s="1"/>
  <c r="K17" i="79"/>
  <c r="K17" i="50" s="1"/>
  <c r="K212" i="94" s="1"/>
  <c r="J17" i="79"/>
  <c r="J17" i="50" s="1"/>
  <c r="J212" i="94" s="1"/>
  <c r="I17" i="79"/>
  <c r="I17" i="50" s="1"/>
  <c r="I212" i="94" s="1"/>
  <c r="H17" i="79"/>
  <c r="H17" i="50" s="1"/>
  <c r="H212" i="94" s="1"/>
  <c r="V16" i="79"/>
  <c r="V16" i="50" s="1"/>
  <c r="U16" i="79"/>
  <c r="U16" i="50" s="1"/>
  <c r="T16" i="79"/>
  <c r="T16" i="50" s="1"/>
  <c r="S16" i="79"/>
  <c r="S16" i="50" s="1"/>
  <c r="R16" i="79"/>
  <c r="R16" i="50" s="1"/>
  <c r="Q16" i="79"/>
  <c r="Q16" i="50" s="1"/>
  <c r="P16" i="79"/>
  <c r="P16" i="50" s="1"/>
  <c r="P211" i="94" s="1"/>
  <c r="O16" i="79"/>
  <c r="O16" i="50" s="1"/>
  <c r="O211" i="94" s="1"/>
  <c r="N16" i="79"/>
  <c r="N16" i="50" s="1"/>
  <c r="N211" i="94" s="1"/>
  <c r="M16" i="79"/>
  <c r="M16" i="50" s="1"/>
  <c r="M211" i="94" s="1"/>
  <c r="L16" i="79"/>
  <c r="L16" i="50" s="1"/>
  <c r="L211" i="94" s="1"/>
  <c r="K16" i="79"/>
  <c r="K16" i="50" s="1"/>
  <c r="K211" i="94" s="1"/>
  <c r="J16" i="79"/>
  <c r="J16" i="50" s="1"/>
  <c r="J211" i="94" s="1"/>
  <c r="I16" i="79"/>
  <c r="I16" i="50" s="1"/>
  <c r="I211" i="94" s="1"/>
  <c r="H16" i="79"/>
  <c r="H16" i="50" s="1"/>
  <c r="H211" i="94" s="1"/>
  <c r="V15" i="79"/>
  <c r="V15" i="50" s="1"/>
  <c r="U15" i="79"/>
  <c r="U15" i="50" s="1"/>
  <c r="T15" i="79"/>
  <c r="T15" i="50" s="1"/>
  <c r="S15" i="79"/>
  <c r="S15" i="50" s="1"/>
  <c r="R15" i="79"/>
  <c r="R15" i="50" s="1"/>
  <c r="Q15" i="79"/>
  <c r="Q15" i="50" s="1"/>
  <c r="P15" i="79"/>
  <c r="P15" i="50" s="1"/>
  <c r="P210" i="94" s="1"/>
  <c r="O15" i="79"/>
  <c r="O15" i="50" s="1"/>
  <c r="O210" i="94" s="1"/>
  <c r="N15" i="79"/>
  <c r="N15" i="50" s="1"/>
  <c r="N210" i="94" s="1"/>
  <c r="M15" i="79"/>
  <c r="M15" i="50" s="1"/>
  <c r="M210" i="94" s="1"/>
  <c r="L15" i="79"/>
  <c r="L15" i="50" s="1"/>
  <c r="L210" i="94" s="1"/>
  <c r="K15" i="79"/>
  <c r="K15" i="50" s="1"/>
  <c r="K210" i="94" s="1"/>
  <c r="J15" i="79"/>
  <c r="J15" i="50" s="1"/>
  <c r="J210" i="94" s="1"/>
  <c r="I15" i="79"/>
  <c r="I15" i="50" s="1"/>
  <c r="I210" i="94" s="1"/>
  <c r="H15" i="79"/>
  <c r="H15" i="50" s="1"/>
  <c r="H210" i="94" s="1"/>
  <c r="V14" i="79"/>
  <c r="V14" i="50" s="1"/>
  <c r="U14" i="79"/>
  <c r="U14" i="50" s="1"/>
  <c r="T14" i="79"/>
  <c r="T14" i="50" s="1"/>
  <c r="S14" i="79"/>
  <c r="S14" i="50" s="1"/>
  <c r="R14" i="79"/>
  <c r="R14" i="50" s="1"/>
  <c r="Q14" i="79"/>
  <c r="Q14" i="50" s="1"/>
  <c r="P14" i="79"/>
  <c r="P14" i="50" s="1"/>
  <c r="P209" i="94" s="1"/>
  <c r="O14" i="79"/>
  <c r="O14" i="50" s="1"/>
  <c r="N14" i="79"/>
  <c r="N14" i="50" s="1"/>
  <c r="M14" i="79"/>
  <c r="M14" i="50" s="1"/>
  <c r="M209" i="94" s="1"/>
  <c r="L14" i="79"/>
  <c r="L14" i="50" s="1"/>
  <c r="K14" i="79"/>
  <c r="K14" i="50" s="1"/>
  <c r="J14" i="79"/>
  <c r="J14" i="50" s="1"/>
  <c r="I14" i="79"/>
  <c r="I14" i="50" s="1"/>
  <c r="H14" i="79"/>
  <c r="H14" i="50" s="1"/>
  <c r="D9" i="79"/>
  <c r="D8" i="79"/>
  <c r="V29" i="96"/>
  <c r="S29" i="96"/>
  <c r="Q29" i="96"/>
  <c r="N29" i="96"/>
  <c r="M29" i="96"/>
  <c r="L29" i="96"/>
  <c r="J29" i="96"/>
  <c r="V28" i="96"/>
  <c r="T28" i="96"/>
  <c r="Q28" i="96"/>
  <c r="P28" i="96"/>
  <c r="O28" i="96"/>
  <c r="M28" i="96"/>
  <c r="J28" i="96"/>
  <c r="H28" i="96"/>
  <c r="T27" i="96"/>
  <c r="S27" i="96"/>
  <c r="R27" i="96"/>
  <c r="P27" i="96"/>
  <c r="M27" i="96"/>
  <c r="K27" i="96"/>
  <c r="H27" i="96"/>
  <c r="V26" i="96"/>
  <c r="U26" i="96"/>
  <c r="S26" i="96"/>
  <c r="P26" i="96"/>
  <c r="N26" i="96"/>
  <c r="K26" i="96"/>
  <c r="J26" i="96"/>
  <c r="I26" i="96"/>
  <c r="V21" i="96"/>
  <c r="R63" i="90" s="1"/>
  <c r="U21" i="96"/>
  <c r="Q63" i="90" s="1"/>
  <c r="T21" i="96"/>
  <c r="P63" i="90" s="1"/>
  <c r="S21" i="96"/>
  <c r="O63" i="90" s="1"/>
  <c r="R21" i="96"/>
  <c r="N63" i="90" s="1"/>
  <c r="Q21" i="96"/>
  <c r="M63" i="90" s="1"/>
  <c r="P21" i="96"/>
  <c r="L63" i="90" s="1"/>
  <c r="O21" i="96"/>
  <c r="K63" i="90" s="1"/>
  <c r="N21" i="96"/>
  <c r="J63" i="90" s="1"/>
  <c r="M21" i="96"/>
  <c r="I63" i="90" s="1"/>
  <c r="L21" i="96"/>
  <c r="H63" i="90" s="1"/>
  <c r="K21" i="96"/>
  <c r="G63" i="90" s="1"/>
  <c r="J21" i="96"/>
  <c r="F63" i="90" s="1"/>
  <c r="I21" i="96"/>
  <c r="E63" i="90" s="1"/>
  <c r="H21" i="96"/>
  <c r="D63" i="90" s="1"/>
  <c r="V20" i="96"/>
  <c r="R87" i="90" s="1"/>
  <c r="U20" i="96"/>
  <c r="U28" i="96" s="1"/>
  <c r="T20" i="96"/>
  <c r="P87" i="90" s="1"/>
  <c r="S20" i="96"/>
  <c r="S28" i="96" s="1"/>
  <c r="R20" i="96"/>
  <c r="R28" i="96" s="1"/>
  <c r="Q20" i="96"/>
  <c r="M87" i="90" s="1"/>
  <c r="P20" i="96"/>
  <c r="L87" i="90" s="1"/>
  <c r="O20" i="96"/>
  <c r="K87" i="90" s="1"/>
  <c r="N20" i="96"/>
  <c r="N28" i="96" s="1"/>
  <c r="M20" i="96"/>
  <c r="I87" i="90" s="1"/>
  <c r="L20" i="96"/>
  <c r="L28" i="96" s="1"/>
  <c r="K20" i="96"/>
  <c r="K28" i="96" s="1"/>
  <c r="J20" i="96"/>
  <c r="F87" i="90" s="1"/>
  <c r="I20" i="96"/>
  <c r="I28" i="96" s="1"/>
  <c r="H20" i="96"/>
  <c r="D87" i="90" s="1"/>
  <c r="V19" i="96"/>
  <c r="V27" i="96" s="1"/>
  <c r="U19" i="96"/>
  <c r="Q111" i="90" s="1"/>
  <c r="T19" i="96"/>
  <c r="P111" i="90" s="1"/>
  <c r="S19" i="96"/>
  <c r="O111" i="90" s="1"/>
  <c r="R19" i="96"/>
  <c r="N111" i="90" s="1"/>
  <c r="Q19" i="96"/>
  <c r="Q27" i="96" s="1"/>
  <c r="P19" i="96"/>
  <c r="L111" i="90" s="1"/>
  <c r="O19" i="96"/>
  <c r="O27" i="96" s="1"/>
  <c r="N19" i="96"/>
  <c r="N27" i="96" s="1"/>
  <c r="M19" i="96"/>
  <c r="I111" i="90" s="1"/>
  <c r="L19" i="96"/>
  <c r="L27" i="96" s="1"/>
  <c r="K19" i="96"/>
  <c r="G111" i="90" s="1"/>
  <c r="J19" i="96"/>
  <c r="J27" i="96" s="1"/>
  <c r="I19" i="96"/>
  <c r="E111" i="90" s="1"/>
  <c r="H19" i="96"/>
  <c r="D111" i="90" s="1"/>
  <c r="V18" i="96"/>
  <c r="R135" i="90" s="1"/>
  <c r="U18" i="96"/>
  <c r="Q135" i="90" s="1"/>
  <c r="T18" i="96"/>
  <c r="T26" i="96" s="1"/>
  <c r="S18" i="96"/>
  <c r="O135" i="90" s="1"/>
  <c r="R18" i="96"/>
  <c r="R22" i="96" s="1"/>
  <c r="Q18" i="96"/>
  <c r="Q22" i="96" s="1"/>
  <c r="P18" i="96"/>
  <c r="P22" i="96" s="1"/>
  <c r="O18" i="96"/>
  <c r="O22" i="96" s="1"/>
  <c r="N18" i="96"/>
  <c r="J135" i="90" s="1"/>
  <c r="M18" i="96"/>
  <c r="I135" i="90" s="1"/>
  <c r="L18" i="96"/>
  <c r="H135" i="90" s="1"/>
  <c r="K18" i="96"/>
  <c r="G135" i="90" s="1"/>
  <c r="J18" i="96"/>
  <c r="F135" i="90" s="1"/>
  <c r="I18" i="96"/>
  <c r="E135" i="90" s="1"/>
  <c r="H18" i="96"/>
  <c r="H26" i="96" s="1"/>
  <c r="D9" i="96"/>
  <c r="D8" i="96"/>
  <c r="V47" i="78"/>
  <c r="V47" i="49" s="1"/>
  <c r="U47" i="78"/>
  <c r="U47" i="49" s="1"/>
  <c r="T47" i="78"/>
  <c r="T47" i="49" s="1"/>
  <c r="S47" i="78"/>
  <c r="S47" i="49" s="1"/>
  <c r="R47" i="78"/>
  <c r="R47" i="49" s="1"/>
  <c r="Q47" i="78"/>
  <c r="Q47" i="49" s="1"/>
  <c r="P47" i="78"/>
  <c r="P47" i="49" s="1"/>
  <c r="P208" i="94" s="1"/>
  <c r="O47" i="78"/>
  <c r="O47" i="49" s="1"/>
  <c r="O208" i="94" s="1"/>
  <c r="N47" i="78"/>
  <c r="N47" i="49" s="1"/>
  <c r="N208" i="94" s="1"/>
  <c r="M47" i="78"/>
  <c r="M47" i="49" s="1"/>
  <c r="M208" i="94" s="1"/>
  <c r="L47" i="78"/>
  <c r="L47" i="49" s="1"/>
  <c r="L208" i="94" s="1"/>
  <c r="K47" i="78"/>
  <c r="K47" i="49" s="1"/>
  <c r="K208" i="94" s="1"/>
  <c r="J47" i="78"/>
  <c r="J47" i="49" s="1"/>
  <c r="J208" i="94" s="1"/>
  <c r="I47" i="78"/>
  <c r="I47" i="49" s="1"/>
  <c r="I208" i="94" s="1"/>
  <c r="H47" i="78"/>
  <c r="H47" i="49" s="1"/>
  <c r="H208" i="94" s="1"/>
  <c r="V46" i="78"/>
  <c r="V46" i="49" s="1"/>
  <c r="U46" i="78"/>
  <c r="U46" i="49" s="1"/>
  <c r="T46" i="78"/>
  <c r="T46" i="49" s="1"/>
  <c r="S46" i="78"/>
  <c r="S46" i="49" s="1"/>
  <c r="R46" i="78"/>
  <c r="R46" i="49" s="1"/>
  <c r="Q46" i="78"/>
  <c r="Q46" i="49" s="1"/>
  <c r="P46" i="78"/>
  <c r="P46" i="49" s="1"/>
  <c r="P207" i="94" s="1"/>
  <c r="O46" i="78"/>
  <c r="O46" i="49" s="1"/>
  <c r="O207" i="94" s="1"/>
  <c r="N46" i="78"/>
  <c r="N46" i="49" s="1"/>
  <c r="N207" i="94" s="1"/>
  <c r="M46" i="78"/>
  <c r="M46" i="49" s="1"/>
  <c r="M207" i="94" s="1"/>
  <c r="L46" i="78"/>
  <c r="L46" i="49" s="1"/>
  <c r="L207" i="94" s="1"/>
  <c r="K46" i="78"/>
  <c r="K46" i="49" s="1"/>
  <c r="K207" i="94" s="1"/>
  <c r="J46" i="78"/>
  <c r="J46" i="49" s="1"/>
  <c r="J207" i="94" s="1"/>
  <c r="I46" i="78"/>
  <c r="I46" i="49" s="1"/>
  <c r="I207" i="94" s="1"/>
  <c r="H46" i="78"/>
  <c r="H46" i="49" s="1"/>
  <c r="H207" i="94" s="1"/>
  <c r="V45" i="78"/>
  <c r="V45" i="49" s="1"/>
  <c r="U45" i="78"/>
  <c r="U45" i="49" s="1"/>
  <c r="T45" i="78"/>
  <c r="T45" i="49" s="1"/>
  <c r="S45" i="78"/>
  <c r="S45" i="49" s="1"/>
  <c r="R45" i="78"/>
  <c r="R45" i="49" s="1"/>
  <c r="Q45" i="78"/>
  <c r="Q45" i="49" s="1"/>
  <c r="P45" i="78"/>
  <c r="P45" i="49" s="1"/>
  <c r="P206" i="94" s="1"/>
  <c r="O45" i="78"/>
  <c r="O45" i="49" s="1"/>
  <c r="O206" i="94" s="1"/>
  <c r="N45" i="78"/>
  <c r="N45" i="49" s="1"/>
  <c r="N206" i="94" s="1"/>
  <c r="M45" i="78"/>
  <c r="M45" i="49" s="1"/>
  <c r="M206" i="94" s="1"/>
  <c r="L45" i="78"/>
  <c r="L45" i="49" s="1"/>
  <c r="L206" i="94" s="1"/>
  <c r="K45" i="78"/>
  <c r="K45" i="49" s="1"/>
  <c r="K206" i="94" s="1"/>
  <c r="J45" i="78"/>
  <c r="J45" i="49" s="1"/>
  <c r="J206" i="94" s="1"/>
  <c r="I45" i="78"/>
  <c r="I45" i="49" s="1"/>
  <c r="I206" i="94" s="1"/>
  <c r="H45" i="78"/>
  <c r="H45" i="49" s="1"/>
  <c r="H206" i="94" s="1"/>
  <c r="V44" i="78"/>
  <c r="V44" i="49" s="1"/>
  <c r="U44" i="78"/>
  <c r="U44" i="49" s="1"/>
  <c r="T44" i="78"/>
  <c r="T44" i="49" s="1"/>
  <c r="S44" i="78"/>
  <c r="S44" i="49" s="1"/>
  <c r="R44" i="78"/>
  <c r="R44" i="49" s="1"/>
  <c r="Q44" i="78"/>
  <c r="Q44" i="49" s="1"/>
  <c r="P44" i="78"/>
  <c r="P44" i="49" s="1"/>
  <c r="P205" i="94" s="1"/>
  <c r="O44" i="78"/>
  <c r="O44" i="49" s="1"/>
  <c r="O205" i="94" s="1"/>
  <c r="N44" i="78"/>
  <c r="N44" i="49" s="1"/>
  <c r="N205" i="94" s="1"/>
  <c r="M44" i="78"/>
  <c r="M44" i="49" s="1"/>
  <c r="M205" i="94" s="1"/>
  <c r="L44" i="78"/>
  <c r="L44" i="49" s="1"/>
  <c r="L205" i="94" s="1"/>
  <c r="K44" i="78"/>
  <c r="K44" i="49" s="1"/>
  <c r="K205" i="94" s="1"/>
  <c r="J44" i="78"/>
  <c r="J44" i="49" s="1"/>
  <c r="J205" i="94" s="1"/>
  <c r="I44" i="78"/>
  <c r="I44" i="49" s="1"/>
  <c r="I205" i="94" s="1"/>
  <c r="H44" i="78"/>
  <c r="H44" i="49" s="1"/>
  <c r="H205" i="94" s="1"/>
  <c r="V43" i="78"/>
  <c r="V43" i="49" s="1"/>
  <c r="U43" i="78"/>
  <c r="U43" i="49" s="1"/>
  <c r="T43" i="78"/>
  <c r="T43" i="49" s="1"/>
  <c r="S43" i="78"/>
  <c r="S43" i="49" s="1"/>
  <c r="R43" i="78"/>
  <c r="R43" i="49" s="1"/>
  <c r="Q43" i="78"/>
  <c r="Q43" i="49" s="1"/>
  <c r="P43" i="78"/>
  <c r="P43" i="49" s="1"/>
  <c r="P204" i="94" s="1"/>
  <c r="O43" i="78"/>
  <c r="O43" i="49" s="1"/>
  <c r="O204" i="94" s="1"/>
  <c r="N43" i="78"/>
  <c r="N43" i="49" s="1"/>
  <c r="N204" i="94" s="1"/>
  <c r="M43" i="78"/>
  <c r="M43" i="49" s="1"/>
  <c r="M204" i="94" s="1"/>
  <c r="L43" i="78"/>
  <c r="L43" i="49" s="1"/>
  <c r="L204" i="94" s="1"/>
  <c r="K43" i="78"/>
  <c r="K43" i="49" s="1"/>
  <c r="K204" i="94" s="1"/>
  <c r="J43" i="78"/>
  <c r="J43" i="49" s="1"/>
  <c r="J204" i="94" s="1"/>
  <c r="I43" i="78"/>
  <c r="I43" i="49" s="1"/>
  <c r="I204" i="94" s="1"/>
  <c r="H43" i="78"/>
  <c r="H43" i="49" s="1"/>
  <c r="H204" i="94" s="1"/>
  <c r="R42" i="78"/>
  <c r="R42" i="49" s="1"/>
  <c r="Q42" i="78"/>
  <c r="Q42" i="49" s="1"/>
  <c r="P42" i="78"/>
  <c r="P42" i="49" s="1"/>
  <c r="P203" i="94" s="1"/>
  <c r="O42" i="78"/>
  <c r="O42" i="49" s="1"/>
  <c r="O203" i="94" s="1"/>
  <c r="N42" i="78"/>
  <c r="N42" i="49" s="1"/>
  <c r="N203" i="94" s="1"/>
  <c r="M42" i="78"/>
  <c r="M42" i="49" s="1"/>
  <c r="M203" i="94" s="1"/>
  <c r="L42" i="78"/>
  <c r="L42" i="49" s="1"/>
  <c r="L203" i="94" s="1"/>
  <c r="K42" i="78"/>
  <c r="K42" i="49" s="1"/>
  <c r="K203" i="94" s="1"/>
  <c r="J42" i="78"/>
  <c r="J42" i="49" s="1"/>
  <c r="J203" i="94" s="1"/>
  <c r="I42" i="78"/>
  <c r="I42" i="49" s="1"/>
  <c r="I203" i="94" s="1"/>
  <c r="H42" i="78"/>
  <c r="H42" i="49" s="1"/>
  <c r="H203" i="94" s="1"/>
  <c r="V41" i="78"/>
  <c r="V41" i="49" s="1"/>
  <c r="U41" i="78"/>
  <c r="U41" i="49" s="1"/>
  <c r="T41" i="78"/>
  <c r="T41" i="49" s="1"/>
  <c r="S41" i="78"/>
  <c r="S41" i="49" s="1"/>
  <c r="R41" i="78"/>
  <c r="R41" i="49" s="1"/>
  <c r="Q41" i="78"/>
  <c r="Q41" i="49" s="1"/>
  <c r="P41" i="78"/>
  <c r="P41" i="49" s="1"/>
  <c r="P202" i="94" s="1"/>
  <c r="O41" i="78"/>
  <c r="O41" i="49" s="1"/>
  <c r="O202" i="94" s="1"/>
  <c r="N41" i="78"/>
  <c r="N41" i="49" s="1"/>
  <c r="N202" i="94" s="1"/>
  <c r="M41" i="78"/>
  <c r="M41" i="49" s="1"/>
  <c r="M202" i="94" s="1"/>
  <c r="L41" i="78"/>
  <c r="L41" i="49" s="1"/>
  <c r="L202" i="94" s="1"/>
  <c r="K41" i="78"/>
  <c r="K41" i="49" s="1"/>
  <c r="K202" i="94" s="1"/>
  <c r="J41" i="78"/>
  <c r="J41" i="49" s="1"/>
  <c r="J202" i="94" s="1"/>
  <c r="I41" i="78"/>
  <c r="I41" i="49" s="1"/>
  <c r="I202" i="94" s="1"/>
  <c r="H41" i="78"/>
  <c r="H41" i="49" s="1"/>
  <c r="H202" i="94" s="1"/>
  <c r="V40" i="78"/>
  <c r="V40" i="49" s="1"/>
  <c r="U40" i="78"/>
  <c r="U40" i="49" s="1"/>
  <c r="T40" i="78"/>
  <c r="T40" i="49" s="1"/>
  <c r="S40" i="78"/>
  <c r="S40" i="49" s="1"/>
  <c r="R40" i="78"/>
  <c r="R40" i="49" s="1"/>
  <c r="Q40" i="78"/>
  <c r="Q40" i="49" s="1"/>
  <c r="P40" i="78"/>
  <c r="P40" i="49" s="1"/>
  <c r="P201" i="94" s="1"/>
  <c r="O40" i="78"/>
  <c r="O40" i="49" s="1"/>
  <c r="O201" i="94" s="1"/>
  <c r="N40" i="78"/>
  <c r="N40" i="49" s="1"/>
  <c r="N201" i="94" s="1"/>
  <c r="M40" i="78"/>
  <c r="M40" i="49" s="1"/>
  <c r="M201" i="94" s="1"/>
  <c r="L40" i="78"/>
  <c r="L40" i="49" s="1"/>
  <c r="L201" i="94" s="1"/>
  <c r="K40" i="78"/>
  <c r="K40" i="49" s="1"/>
  <c r="K201" i="94" s="1"/>
  <c r="J40" i="78"/>
  <c r="J40" i="49" s="1"/>
  <c r="J201" i="94" s="1"/>
  <c r="I40" i="78"/>
  <c r="I40" i="49" s="1"/>
  <c r="I201" i="94" s="1"/>
  <c r="H40" i="78"/>
  <c r="H40" i="49" s="1"/>
  <c r="H201" i="94" s="1"/>
  <c r="V39" i="78"/>
  <c r="V39" i="49" s="1"/>
  <c r="U39" i="78"/>
  <c r="U39" i="49" s="1"/>
  <c r="T39" i="78"/>
  <c r="T39" i="49" s="1"/>
  <c r="S39" i="78"/>
  <c r="S39" i="49" s="1"/>
  <c r="R39" i="78"/>
  <c r="R39" i="49" s="1"/>
  <c r="Q39" i="78"/>
  <c r="Q39" i="49" s="1"/>
  <c r="P39" i="78"/>
  <c r="P39" i="49" s="1"/>
  <c r="P200" i="94" s="1"/>
  <c r="O39" i="78"/>
  <c r="O39" i="49" s="1"/>
  <c r="O200" i="94" s="1"/>
  <c r="N39" i="78"/>
  <c r="N39" i="49" s="1"/>
  <c r="N200" i="94" s="1"/>
  <c r="M39" i="78"/>
  <c r="M39" i="49" s="1"/>
  <c r="M200" i="94" s="1"/>
  <c r="L39" i="78"/>
  <c r="L39" i="49" s="1"/>
  <c r="L200" i="94" s="1"/>
  <c r="K39" i="78"/>
  <c r="K39" i="49" s="1"/>
  <c r="K200" i="94" s="1"/>
  <c r="J39" i="78"/>
  <c r="J39" i="49" s="1"/>
  <c r="J200" i="94" s="1"/>
  <c r="I39" i="78"/>
  <c r="I39" i="49" s="1"/>
  <c r="I200" i="94" s="1"/>
  <c r="H39" i="78"/>
  <c r="H39" i="49" s="1"/>
  <c r="H200" i="94" s="1"/>
  <c r="V38" i="78"/>
  <c r="V38" i="49" s="1"/>
  <c r="U38" i="78"/>
  <c r="U38" i="49" s="1"/>
  <c r="T38" i="78"/>
  <c r="T38" i="49" s="1"/>
  <c r="S38" i="78"/>
  <c r="S38" i="49" s="1"/>
  <c r="R38" i="78"/>
  <c r="R38" i="49" s="1"/>
  <c r="Q38" i="78"/>
  <c r="Q38" i="49" s="1"/>
  <c r="P38" i="78"/>
  <c r="P38" i="49" s="1"/>
  <c r="P199" i="94" s="1"/>
  <c r="O38" i="78"/>
  <c r="O38" i="49" s="1"/>
  <c r="O199" i="94" s="1"/>
  <c r="N38" i="78"/>
  <c r="N38" i="49" s="1"/>
  <c r="N199" i="94" s="1"/>
  <c r="M38" i="78"/>
  <c r="M38" i="49" s="1"/>
  <c r="M199" i="94" s="1"/>
  <c r="L38" i="78"/>
  <c r="L38" i="49" s="1"/>
  <c r="L199" i="94" s="1"/>
  <c r="K38" i="78"/>
  <c r="K38" i="49" s="1"/>
  <c r="K199" i="94" s="1"/>
  <c r="J38" i="78"/>
  <c r="J38" i="49" s="1"/>
  <c r="J199" i="94" s="1"/>
  <c r="I38" i="78"/>
  <c r="I38" i="49" s="1"/>
  <c r="I199" i="94" s="1"/>
  <c r="H38" i="78"/>
  <c r="H38" i="49" s="1"/>
  <c r="H199" i="94" s="1"/>
  <c r="V37" i="78"/>
  <c r="V37" i="49" s="1"/>
  <c r="U37" i="78"/>
  <c r="U37" i="49" s="1"/>
  <c r="T37" i="78"/>
  <c r="T37" i="49" s="1"/>
  <c r="S37" i="78"/>
  <c r="S37" i="49" s="1"/>
  <c r="R37" i="78"/>
  <c r="R37" i="49" s="1"/>
  <c r="Q37" i="78"/>
  <c r="Q37" i="49" s="1"/>
  <c r="P37" i="78"/>
  <c r="P37" i="49" s="1"/>
  <c r="P198" i="94" s="1"/>
  <c r="O37" i="78"/>
  <c r="O37" i="49" s="1"/>
  <c r="O198" i="94" s="1"/>
  <c r="N37" i="78"/>
  <c r="N37" i="49" s="1"/>
  <c r="N198" i="94" s="1"/>
  <c r="M37" i="78"/>
  <c r="M37" i="49" s="1"/>
  <c r="M198" i="94" s="1"/>
  <c r="L37" i="78"/>
  <c r="L37" i="49" s="1"/>
  <c r="L198" i="94" s="1"/>
  <c r="K37" i="78"/>
  <c r="K37" i="49" s="1"/>
  <c r="K198" i="94" s="1"/>
  <c r="J37" i="78"/>
  <c r="J37" i="49" s="1"/>
  <c r="J198" i="94" s="1"/>
  <c r="I37" i="78"/>
  <c r="I37" i="49" s="1"/>
  <c r="I198" i="94" s="1"/>
  <c r="H37" i="78"/>
  <c r="H37" i="49" s="1"/>
  <c r="H198" i="94" s="1"/>
  <c r="V36" i="78"/>
  <c r="V36" i="49" s="1"/>
  <c r="U36" i="78"/>
  <c r="U36" i="49" s="1"/>
  <c r="T36" i="78"/>
  <c r="T36" i="49" s="1"/>
  <c r="S36" i="78"/>
  <c r="S36" i="49" s="1"/>
  <c r="R36" i="78"/>
  <c r="R36" i="49" s="1"/>
  <c r="Q36" i="78"/>
  <c r="Q36" i="49" s="1"/>
  <c r="P36" i="78"/>
  <c r="P36" i="49" s="1"/>
  <c r="P197" i="94" s="1"/>
  <c r="O36" i="78"/>
  <c r="O36" i="49" s="1"/>
  <c r="O197" i="94" s="1"/>
  <c r="N36" i="78"/>
  <c r="N36" i="49" s="1"/>
  <c r="N197" i="94" s="1"/>
  <c r="M36" i="78"/>
  <c r="M36" i="49" s="1"/>
  <c r="M197" i="94" s="1"/>
  <c r="L36" i="78"/>
  <c r="L36" i="49" s="1"/>
  <c r="L197" i="94" s="1"/>
  <c r="K36" i="78"/>
  <c r="K36" i="49" s="1"/>
  <c r="K197" i="94" s="1"/>
  <c r="J36" i="78"/>
  <c r="J36" i="49" s="1"/>
  <c r="J197" i="94" s="1"/>
  <c r="I36" i="78"/>
  <c r="I36" i="49" s="1"/>
  <c r="I197" i="94" s="1"/>
  <c r="H36" i="78"/>
  <c r="H36" i="49" s="1"/>
  <c r="H197" i="94" s="1"/>
  <c r="V35" i="78"/>
  <c r="V35" i="49" s="1"/>
  <c r="U35" i="78"/>
  <c r="U35" i="49" s="1"/>
  <c r="T35" i="78"/>
  <c r="T35" i="49" s="1"/>
  <c r="S35" i="78"/>
  <c r="S35" i="49" s="1"/>
  <c r="R35" i="78"/>
  <c r="R35" i="49" s="1"/>
  <c r="Q35" i="78"/>
  <c r="Q35" i="49" s="1"/>
  <c r="P35" i="78"/>
  <c r="P35" i="49" s="1"/>
  <c r="P196" i="94" s="1"/>
  <c r="O35" i="78"/>
  <c r="O35" i="49" s="1"/>
  <c r="O196" i="94" s="1"/>
  <c r="N35" i="78"/>
  <c r="N35" i="49" s="1"/>
  <c r="N196" i="94" s="1"/>
  <c r="M35" i="78"/>
  <c r="M35" i="49" s="1"/>
  <c r="M196" i="94" s="1"/>
  <c r="L35" i="78"/>
  <c r="L35" i="49" s="1"/>
  <c r="L196" i="94" s="1"/>
  <c r="K35" i="78"/>
  <c r="K35" i="49" s="1"/>
  <c r="K196" i="94" s="1"/>
  <c r="J35" i="78"/>
  <c r="J35" i="49" s="1"/>
  <c r="J196" i="94" s="1"/>
  <c r="I35" i="78"/>
  <c r="I35" i="49" s="1"/>
  <c r="I196" i="94" s="1"/>
  <c r="H35" i="78"/>
  <c r="H35" i="49" s="1"/>
  <c r="H196" i="94" s="1"/>
  <c r="V34" i="78"/>
  <c r="V34" i="49" s="1"/>
  <c r="U34" i="78"/>
  <c r="U34" i="49" s="1"/>
  <c r="T34" i="78"/>
  <c r="T34" i="49" s="1"/>
  <c r="S34" i="78"/>
  <c r="S34" i="49" s="1"/>
  <c r="R34" i="78"/>
  <c r="R34" i="49" s="1"/>
  <c r="Q34" i="78"/>
  <c r="Q34" i="49" s="1"/>
  <c r="P34" i="78"/>
  <c r="P34" i="49" s="1"/>
  <c r="P195" i="94" s="1"/>
  <c r="O34" i="78"/>
  <c r="O34" i="49" s="1"/>
  <c r="O195" i="94" s="1"/>
  <c r="N34" i="78"/>
  <c r="N34" i="49" s="1"/>
  <c r="N195" i="94" s="1"/>
  <c r="M34" i="78"/>
  <c r="M34" i="49" s="1"/>
  <c r="M195" i="94" s="1"/>
  <c r="L34" i="78"/>
  <c r="L34" i="49" s="1"/>
  <c r="L195" i="94" s="1"/>
  <c r="K34" i="78"/>
  <c r="K34" i="49" s="1"/>
  <c r="K195" i="94" s="1"/>
  <c r="J34" i="78"/>
  <c r="J34" i="49" s="1"/>
  <c r="J195" i="94" s="1"/>
  <c r="I34" i="78"/>
  <c r="I34" i="49" s="1"/>
  <c r="I195" i="94" s="1"/>
  <c r="H34" i="78"/>
  <c r="H34" i="49" s="1"/>
  <c r="H195" i="94" s="1"/>
  <c r="V33" i="78"/>
  <c r="V33" i="49" s="1"/>
  <c r="U33" i="78"/>
  <c r="U33" i="49" s="1"/>
  <c r="T33" i="78"/>
  <c r="T33" i="49" s="1"/>
  <c r="S33" i="78"/>
  <c r="S33" i="49" s="1"/>
  <c r="R33" i="78"/>
  <c r="R33" i="49" s="1"/>
  <c r="Q33" i="78"/>
  <c r="Q33" i="49" s="1"/>
  <c r="P33" i="78"/>
  <c r="P33" i="49" s="1"/>
  <c r="P194" i="94" s="1"/>
  <c r="O33" i="78"/>
  <c r="O33" i="49" s="1"/>
  <c r="O194" i="94" s="1"/>
  <c r="N33" i="78"/>
  <c r="N33" i="49" s="1"/>
  <c r="N194" i="94" s="1"/>
  <c r="M33" i="78"/>
  <c r="M33" i="49" s="1"/>
  <c r="M194" i="94" s="1"/>
  <c r="L33" i="78"/>
  <c r="L33" i="49" s="1"/>
  <c r="L194" i="94" s="1"/>
  <c r="K33" i="78"/>
  <c r="K33" i="49" s="1"/>
  <c r="K194" i="94" s="1"/>
  <c r="J33" i="78"/>
  <c r="J33" i="49" s="1"/>
  <c r="J194" i="94" s="1"/>
  <c r="I33" i="78"/>
  <c r="I33" i="49" s="1"/>
  <c r="I194" i="94" s="1"/>
  <c r="H33" i="78"/>
  <c r="H33" i="49" s="1"/>
  <c r="H194" i="94" s="1"/>
  <c r="V32" i="78"/>
  <c r="V32" i="49" s="1"/>
  <c r="U32" i="78"/>
  <c r="U32" i="49" s="1"/>
  <c r="T32" i="78"/>
  <c r="T32" i="49" s="1"/>
  <c r="S32" i="78"/>
  <c r="S32" i="49" s="1"/>
  <c r="R32" i="78"/>
  <c r="R32" i="49" s="1"/>
  <c r="Q32" i="78"/>
  <c r="Q32" i="49" s="1"/>
  <c r="P32" i="78"/>
  <c r="P32" i="49" s="1"/>
  <c r="P193" i="94" s="1"/>
  <c r="O32" i="78"/>
  <c r="O32" i="49" s="1"/>
  <c r="O193" i="94" s="1"/>
  <c r="N32" i="78"/>
  <c r="N32" i="49" s="1"/>
  <c r="N193" i="94" s="1"/>
  <c r="M32" i="78"/>
  <c r="M32" i="49" s="1"/>
  <c r="M193" i="94" s="1"/>
  <c r="L32" i="78"/>
  <c r="L32" i="49" s="1"/>
  <c r="L193" i="94" s="1"/>
  <c r="K32" i="78"/>
  <c r="K32" i="49" s="1"/>
  <c r="K193" i="94" s="1"/>
  <c r="J32" i="78"/>
  <c r="J32" i="49" s="1"/>
  <c r="J193" i="94" s="1"/>
  <c r="I32" i="78"/>
  <c r="I32" i="49" s="1"/>
  <c r="I193" i="94" s="1"/>
  <c r="H32" i="78"/>
  <c r="H32" i="49" s="1"/>
  <c r="H193" i="94" s="1"/>
  <c r="V31" i="78"/>
  <c r="V31" i="49" s="1"/>
  <c r="U31" i="78"/>
  <c r="U31" i="49" s="1"/>
  <c r="T31" i="78"/>
  <c r="T31" i="49" s="1"/>
  <c r="S31" i="78"/>
  <c r="S31" i="49" s="1"/>
  <c r="R31" i="78"/>
  <c r="R31" i="49" s="1"/>
  <c r="Q31" i="78"/>
  <c r="Q31" i="49" s="1"/>
  <c r="P31" i="78"/>
  <c r="P31" i="49" s="1"/>
  <c r="P192" i="94" s="1"/>
  <c r="O31" i="78"/>
  <c r="O31" i="49" s="1"/>
  <c r="O192" i="94" s="1"/>
  <c r="N31" i="78"/>
  <c r="N31" i="49" s="1"/>
  <c r="N192" i="94" s="1"/>
  <c r="M31" i="78"/>
  <c r="M31" i="49" s="1"/>
  <c r="M192" i="94" s="1"/>
  <c r="L31" i="78"/>
  <c r="L31" i="49" s="1"/>
  <c r="L192" i="94" s="1"/>
  <c r="K31" i="78"/>
  <c r="K31" i="49" s="1"/>
  <c r="K192" i="94" s="1"/>
  <c r="J31" i="78"/>
  <c r="J31" i="49" s="1"/>
  <c r="J192" i="94" s="1"/>
  <c r="I31" i="78"/>
  <c r="I31" i="49" s="1"/>
  <c r="I192" i="94" s="1"/>
  <c r="H31" i="78"/>
  <c r="H31" i="49" s="1"/>
  <c r="H192" i="94" s="1"/>
  <c r="V30" i="78"/>
  <c r="V30" i="49" s="1"/>
  <c r="U30" i="78"/>
  <c r="U30" i="49" s="1"/>
  <c r="T30" i="78"/>
  <c r="T30" i="49" s="1"/>
  <c r="S30" i="78"/>
  <c r="S30" i="49" s="1"/>
  <c r="R30" i="78"/>
  <c r="R30" i="49" s="1"/>
  <c r="Q30" i="78"/>
  <c r="Q30" i="49" s="1"/>
  <c r="P30" i="78"/>
  <c r="P30" i="49" s="1"/>
  <c r="P191" i="94" s="1"/>
  <c r="O30" i="78"/>
  <c r="O30" i="49" s="1"/>
  <c r="O191" i="94" s="1"/>
  <c r="N30" i="78"/>
  <c r="N30" i="49" s="1"/>
  <c r="N191" i="94" s="1"/>
  <c r="M30" i="78"/>
  <c r="M30" i="49" s="1"/>
  <c r="M191" i="94" s="1"/>
  <c r="L30" i="78"/>
  <c r="L30" i="49" s="1"/>
  <c r="L191" i="94" s="1"/>
  <c r="K30" i="78"/>
  <c r="K30" i="49" s="1"/>
  <c r="K191" i="94" s="1"/>
  <c r="J30" i="78"/>
  <c r="J30" i="49" s="1"/>
  <c r="J191" i="94" s="1"/>
  <c r="I30" i="78"/>
  <c r="I30" i="49" s="1"/>
  <c r="I191" i="94" s="1"/>
  <c r="H30" i="78"/>
  <c r="H30" i="49" s="1"/>
  <c r="H191" i="94" s="1"/>
  <c r="V29" i="78"/>
  <c r="V29" i="49" s="1"/>
  <c r="U29" i="78"/>
  <c r="U29" i="49" s="1"/>
  <c r="T29" i="78"/>
  <c r="T29" i="49" s="1"/>
  <c r="S29" i="78"/>
  <c r="S29" i="49" s="1"/>
  <c r="R29" i="78"/>
  <c r="R29" i="49" s="1"/>
  <c r="Q29" i="78"/>
  <c r="Q29" i="49" s="1"/>
  <c r="P29" i="78"/>
  <c r="P29" i="49" s="1"/>
  <c r="P190" i="94" s="1"/>
  <c r="O29" i="78"/>
  <c r="O29" i="49" s="1"/>
  <c r="O190" i="94" s="1"/>
  <c r="N29" i="78"/>
  <c r="N29" i="49" s="1"/>
  <c r="N190" i="94" s="1"/>
  <c r="M29" i="78"/>
  <c r="M29" i="49" s="1"/>
  <c r="M190" i="94" s="1"/>
  <c r="L29" i="78"/>
  <c r="L29" i="49" s="1"/>
  <c r="L190" i="94" s="1"/>
  <c r="K29" i="78"/>
  <c r="K29" i="49" s="1"/>
  <c r="K190" i="94" s="1"/>
  <c r="J29" i="78"/>
  <c r="J29" i="49" s="1"/>
  <c r="J190" i="94" s="1"/>
  <c r="I29" i="78"/>
  <c r="I29" i="49" s="1"/>
  <c r="I190" i="94" s="1"/>
  <c r="H29" i="78"/>
  <c r="H29" i="49" s="1"/>
  <c r="H190" i="94" s="1"/>
  <c r="V28" i="78"/>
  <c r="V28" i="49" s="1"/>
  <c r="U28" i="78"/>
  <c r="U28" i="49" s="1"/>
  <c r="T28" i="78"/>
  <c r="T28" i="49" s="1"/>
  <c r="S28" i="78"/>
  <c r="S28" i="49" s="1"/>
  <c r="R28" i="78"/>
  <c r="R28" i="49" s="1"/>
  <c r="Q28" i="78"/>
  <c r="Q28" i="49" s="1"/>
  <c r="P28" i="78"/>
  <c r="P28" i="49" s="1"/>
  <c r="P189" i="94" s="1"/>
  <c r="O28" i="78"/>
  <c r="O28" i="49" s="1"/>
  <c r="O189" i="94" s="1"/>
  <c r="N28" i="78"/>
  <c r="N28" i="49" s="1"/>
  <c r="N189" i="94" s="1"/>
  <c r="M28" i="78"/>
  <c r="M28" i="49" s="1"/>
  <c r="M189" i="94" s="1"/>
  <c r="L28" i="78"/>
  <c r="L28" i="49" s="1"/>
  <c r="L189" i="94" s="1"/>
  <c r="K28" i="78"/>
  <c r="K28" i="49" s="1"/>
  <c r="K189" i="94" s="1"/>
  <c r="J28" i="78"/>
  <c r="J28" i="49" s="1"/>
  <c r="J189" i="94" s="1"/>
  <c r="I28" i="78"/>
  <c r="I28" i="49" s="1"/>
  <c r="I189" i="94" s="1"/>
  <c r="H28" i="78"/>
  <c r="H28" i="49" s="1"/>
  <c r="H189" i="94" s="1"/>
  <c r="V27" i="78"/>
  <c r="V27" i="49" s="1"/>
  <c r="U27" i="78"/>
  <c r="U27" i="49" s="1"/>
  <c r="T27" i="78"/>
  <c r="T27" i="49" s="1"/>
  <c r="S27" i="78"/>
  <c r="S27" i="49" s="1"/>
  <c r="R27" i="78"/>
  <c r="R27" i="49" s="1"/>
  <c r="Q27" i="78"/>
  <c r="Q27" i="49" s="1"/>
  <c r="P27" i="78"/>
  <c r="P27" i="49" s="1"/>
  <c r="P188" i="94" s="1"/>
  <c r="O27" i="78"/>
  <c r="O27" i="49" s="1"/>
  <c r="O188" i="94" s="1"/>
  <c r="N27" i="78"/>
  <c r="N27" i="49" s="1"/>
  <c r="N188" i="94" s="1"/>
  <c r="M27" i="78"/>
  <c r="M27" i="49" s="1"/>
  <c r="M188" i="94" s="1"/>
  <c r="L27" i="78"/>
  <c r="L27" i="49" s="1"/>
  <c r="L188" i="94" s="1"/>
  <c r="K27" i="78"/>
  <c r="K27" i="49" s="1"/>
  <c r="K188" i="94" s="1"/>
  <c r="J27" i="78"/>
  <c r="J27" i="49" s="1"/>
  <c r="J188" i="94" s="1"/>
  <c r="I27" i="78"/>
  <c r="I27" i="49" s="1"/>
  <c r="I188" i="94" s="1"/>
  <c r="H27" i="78"/>
  <c r="H27" i="49" s="1"/>
  <c r="H188" i="94" s="1"/>
  <c r="V26" i="78"/>
  <c r="V26" i="49" s="1"/>
  <c r="U26" i="78"/>
  <c r="U26" i="49" s="1"/>
  <c r="T26" i="78"/>
  <c r="T26" i="49" s="1"/>
  <c r="S26" i="78"/>
  <c r="S26" i="49" s="1"/>
  <c r="R26" i="78"/>
  <c r="R26" i="49" s="1"/>
  <c r="Q26" i="78"/>
  <c r="Q26" i="49" s="1"/>
  <c r="P26" i="78"/>
  <c r="P26" i="49" s="1"/>
  <c r="P187" i="94" s="1"/>
  <c r="O26" i="78"/>
  <c r="O26" i="49" s="1"/>
  <c r="O187" i="94" s="1"/>
  <c r="N26" i="78"/>
  <c r="N26" i="49" s="1"/>
  <c r="N187" i="94" s="1"/>
  <c r="M26" i="78"/>
  <c r="M26" i="49" s="1"/>
  <c r="M187" i="94" s="1"/>
  <c r="L26" i="78"/>
  <c r="L26" i="49" s="1"/>
  <c r="L187" i="94" s="1"/>
  <c r="K26" i="78"/>
  <c r="K26" i="49" s="1"/>
  <c r="K187" i="94" s="1"/>
  <c r="J26" i="78"/>
  <c r="J26" i="49" s="1"/>
  <c r="J187" i="94" s="1"/>
  <c r="I26" i="78"/>
  <c r="I26" i="49" s="1"/>
  <c r="I187" i="94" s="1"/>
  <c r="H26" i="78"/>
  <c r="H26" i="49" s="1"/>
  <c r="H187" i="94" s="1"/>
  <c r="V25" i="78"/>
  <c r="V25" i="49" s="1"/>
  <c r="U25" i="78"/>
  <c r="U25" i="49" s="1"/>
  <c r="T25" i="78"/>
  <c r="T25" i="49" s="1"/>
  <c r="S25" i="78"/>
  <c r="S25" i="49" s="1"/>
  <c r="R25" i="78"/>
  <c r="R25" i="49" s="1"/>
  <c r="Q25" i="78"/>
  <c r="Q25" i="49" s="1"/>
  <c r="P25" i="78"/>
  <c r="P25" i="49" s="1"/>
  <c r="P186" i="94" s="1"/>
  <c r="O25" i="78"/>
  <c r="O25" i="49" s="1"/>
  <c r="O186" i="94" s="1"/>
  <c r="N25" i="78"/>
  <c r="N25" i="49" s="1"/>
  <c r="N186" i="94" s="1"/>
  <c r="M25" i="78"/>
  <c r="M25" i="49" s="1"/>
  <c r="M186" i="94" s="1"/>
  <c r="L25" i="78"/>
  <c r="L25" i="49" s="1"/>
  <c r="L186" i="94" s="1"/>
  <c r="K25" i="78"/>
  <c r="K25" i="49" s="1"/>
  <c r="K186" i="94" s="1"/>
  <c r="J25" i="78"/>
  <c r="J25" i="49" s="1"/>
  <c r="J186" i="94" s="1"/>
  <c r="I25" i="78"/>
  <c r="I25" i="49" s="1"/>
  <c r="I186" i="94" s="1"/>
  <c r="H25" i="78"/>
  <c r="H25" i="49" s="1"/>
  <c r="H186" i="94" s="1"/>
  <c r="V24" i="78"/>
  <c r="V24" i="49" s="1"/>
  <c r="U24" i="78"/>
  <c r="U24" i="49" s="1"/>
  <c r="T24" i="78"/>
  <c r="T24" i="49" s="1"/>
  <c r="S24" i="78"/>
  <c r="S24" i="49" s="1"/>
  <c r="R24" i="78"/>
  <c r="R24" i="49" s="1"/>
  <c r="Q24" i="78"/>
  <c r="Q24" i="49" s="1"/>
  <c r="P24" i="78"/>
  <c r="P24" i="49" s="1"/>
  <c r="P185" i="94" s="1"/>
  <c r="O24" i="78"/>
  <c r="O24" i="49" s="1"/>
  <c r="O185" i="94" s="1"/>
  <c r="N24" i="78"/>
  <c r="N24" i="49" s="1"/>
  <c r="N185" i="94" s="1"/>
  <c r="M24" i="78"/>
  <c r="M24" i="49" s="1"/>
  <c r="M185" i="94" s="1"/>
  <c r="L24" i="78"/>
  <c r="L24" i="49" s="1"/>
  <c r="L185" i="94" s="1"/>
  <c r="K24" i="78"/>
  <c r="K24" i="49" s="1"/>
  <c r="K185" i="94" s="1"/>
  <c r="J24" i="78"/>
  <c r="J24" i="49" s="1"/>
  <c r="J185" i="94" s="1"/>
  <c r="I24" i="78"/>
  <c r="I24" i="49" s="1"/>
  <c r="I185" i="94" s="1"/>
  <c r="H24" i="78"/>
  <c r="H24" i="49" s="1"/>
  <c r="H185" i="94" s="1"/>
  <c r="V23" i="78"/>
  <c r="V23" i="49" s="1"/>
  <c r="U23" i="78"/>
  <c r="U23" i="49" s="1"/>
  <c r="T23" i="78"/>
  <c r="T23" i="49" s="1"/>
  <c r="S23" i="78"/>
  <c r="S23" i="49" s="1"/>
  <c r="R23" i="78"/>
  <c r="R23" i="49" s="1"/>
  <c r="Q23" i="78"/>
  <c r="Q23" i="49" s="1"/>
  <c r="P23" i="78"/>
  <c r="P23" i="49" s="1"/>
  <c r="P184" i="94" s="1"/>
  <c r="O23" i="78"/>
  <c r="O23" i="49" s="1"/>
  <c r="O184" i="94" s="1"/>
  <c r="N23" i="78"/>
  <c r="N23" i="49" s="1"/>
  <c r="N184" i="94" s="1"/>
  <c r="M23" i="78"/>
  <c r="M23" i="49" s="1"/>
  <c r="M184" i="94" s="1"/>
  <c r="L23" i="78"/>
  <c r="L23" i="49" s="1"/>
  <c r="L184" i="94" s="1"/>
  <c r="K23" i="78"/>
  <c r="K23" i="49" s="1"/>
  <c r="K184" i="94" s="1"/>
  <c r="J23" i="78"/>
  <c r="J23" i="49" s="1"/>
  <c r="J184" i="94" s="1"/>
  <c r="I23" i="78"/>
  <c r="I23" i="49" s="1"/>
  <c r="I184" i="94" s="1"/>
  <c r="H23" i="78"/>
  <c r="H23" i="49" s="1"/>
  <c r="H184" i="94" s="1"/>
  <c r="V22" i="78"/>
  <c r="V22" i="49" s="1"/>
  <c r="U22" i="78"/>
  <c r="U22" i="49" s="1"/>
  <c r="T22" i="78"/>
  <c r="T22" i="49" s="1"/>
  <c r="S22" i="78"/>
  <c r="S22" i="49" s="1"/>
  <c r="R22" i="78"/>
  <c r="R22" i="49" s="1"/>
  <c r="Q22" i="78"/>
  <c r="Q22" i="49" s="1"/>
  <c r="P22" i="78"/>
  <c r="P22" i="49" s="1"/>
  <c r="P183" i="94" s="1"/>
  <c r="O22" i="78"/>
  <c r="O22" i="49" s="1"/>
  <c r="O183" i="94" s="1"/>
  <c r="N22" i="78"/>
  <c r="N22" i="49" s="1"/>
  <c r="N183" i="94" s="1"/>
  <c r="M22" i="78"/>
  <c r="M22" i="49" s="1"/>
  <c r="M183" i="94" s="1"/>
  <c r="L22" i="78"/>
  <c r="L22" i="49" s="1"/>
  <c r="L183" i="94" s="1"/>
  <c r="K22" i="78"/>
  <c r="K22" i="49" s="1"/>
  <c r="K183" i="94" s="1"/>
  <c r="J22" i="78"/>
  <c r="J22" i="49" s="1"/>
  <c r="J183" i="94" s="1"/>
  <c r="I22" i="78"/>
  <c r="I22" i="49" s="1"/>
  <c r="I183" i="94" s="1"/>
  <c r="H22" i="78"/>
  <c r="H22" i="49" s="1"/>
  <c r="H183" i="94" s="1"/>
  <c r="V21" i="78"/>
  <c r="V21" i="49" s="1"/>
  <c r="U21" i="78"/>
  <c r="U21" i="49" s="1"/>
  <c r="T21" i="78"/>
  <c r="T21" i="49" s="1"/>
  <c r="S21" i="78"/>
  <c r="S21" i="49" s="1"/>
  <c r="R21" i="78"/>
  <c r="R21" i="49" s="1"/>
  <c r="Q21" i="78"/>
  <c r="Q21" i="49" s="1"/>
  <c r="P21" i="78"/>
  <c r="P21" i="49" s="1"/>
  <c r="P182" i="94" s="1"/>
  <c r="M21" i="78"/>
  <c r="M21" i="49" s="1"/>
  <c r="M182" i="94" s="1"/>
  <c r="V20" i="78"/>
  <c r="V20" i="49" s="1"/>
  <c r="U20" i="78"/>
  <c r="U20" i="49" s="1"/>
  <c r="T20" i="78"/>
  <c r="T20" i="49" s="1"/>
  <c r="S20" i="78"/>
  <c r="S20" i="49" s="1"/>
  <c r="R20" i="78"/>
  <c r="R20" i="49" s="1"/>
  <c r="Q20" i="78"/>
  <c r="Q20" i="49" s="1"/>
  <c r="P20" i="78"/>
  <c r="P20" i="49" s="1"/>
  <c r="P181" i="94" s="1"/>
  <c r="O20" i="78"/>
  <c r="O20" i="49" s="1"/>
  <c r="O181" i="94" s="1"/>
  <c r="N20" i="78"/>
  <c r="N20" i="49" s="1"/>
  <c r="N181" i="94" s="1"/>
  <c r="M20" i="78"/>
  <c r="M20" i="49" s="1"/>
  <c r="M181" i="94" s="1"/>
  <c r="L20" i="78"/>
  <c r="L20" i="49" s="1"/>
  <c r="L181" i="94" s="1"/>
  <c r="K20" i="78"/>
  <c r="K20" i="49" s="1"/>
  <c r="K181" i="94" s="1"/>
  <c r="J20" i="78"/>
  <c r="J20" i="49" s="1"/>
  <c r="J181" i="94" s="1"/>
  <c r="I20" i="78"/>
  <c r="I20" i="49" s="1"/>
  <c r="I181" i="94" s="1"/>
  <c r="H20" i="78"/>
  <c r="H20" i="49" s="1"/>
  <c r="H181" i="94" s="1"/>
  <c r="V19" i="78"/>
  <c r="V19" i="49" s="1"/>
  <c r="U19" i="78"/>
  <c r="U19" i="49" s="1"/>
  <c r="T19" i="78"/>
  <c r="T19" i="49" s="1"/>
  <c r="S19" i="78"/>
  <c r="S19" i="49" s="1"/>
  <c r="R19" i="78"/>
  <c r="R19" i="49" s="1"/>
  <c r="Q19" i="78"/>
  <c r="Q19" i="49" s="1"/>
  <c r="P19" i="78"/>
  <c r="P19" i="49" s="1"/>
  <c r="P180" i="94" s="1"/>
  <c r="O19" i="78"/>
  <c r="O19" i="49" s="1"/>
  <c r="O180" i="94" s="1"/>
  <c r="N19" i="78"/>
  <c r="N19" i="49" s="1"/>
  <c r="N180" i="94" s="1"/>
  <c r="M19" i="78"/>
  <c r="M19" i="49" s="1"/>
  <c r="M180" i="94" s="1"/>
  <c r="L19" i="78"/>
  <c r="L19" i="49" s="1"/>
  <c r="L180" i="94" s="1"/>
  <c r="K19" i="78"/>
  <c r="K19" i="49" s="1"/>
  <c r="K180" i="94" s="1"/>
  <c r="J19" i="78"/>
  <c r="J19" i="49" s="1"/>
  <c r="J180" i="94" s="1"/>
  <c r="I19" i="78"/>
  <c r="I19" i="49" s="1"/>
  <c r="I180" i="94" s="1"/>
  <c r="H19" i="78"/>
  <c r="H19" i="49" s="1"/>
  <c r="H180" i="94" s="1"/>
  <c r="V18" i="78"/>
  <c r="V18" i="49" s="1"/>
  <c r="U18" i="78"/>
  <c r="U18" i="49" s="1"/>
  <c r="T18" i="78"/>
  <c r="T18" i="49" s="1"/>
  <c r="S18" i="78"/>
  <c r="S18" i="49" s="1"/>
  <c r="R18" i="78"/>
  <c r="R18" i="49" s="1"/>
  <c r="Q18" i="78"/>
  <c r="Q18" i="49" s="1"/>
  <c r="P18" i="78"/>
  <c r="P18" i="49" s="1"/>
  <c r="P179" i="94" s="1"/>
  <c r="O18" i="78"/>
  <c r="O18" i="49" s="1"/>
  <c r="O179" i="94" s="1"/>
  <c r="N18" i="78"/>
  <c r="N18" i="49" s="1"/>
  <c r="N179" i="94" s="1"/>
  <c r="M18" i="78"/>
  <c r="M18" i="49" s="1"/>
  <c r="M179" i="94" s="1"/>
  <c r="L18" i="78"/>
  <c r="L18" i="49" s="1"/>
  <c r="L179" i="94" s="1"/>
  <c r="K18" i="78"/>
  <c r="K18" i="49" s="1"/>
  <c r="K179" i="94" s="1"/>
  <c r="J18" i="78"/>
  <c r="J18" i="49" s="1"/>
  <c r="J179" i="94" s="1"/>
  <c r="I18" i="78"/>
  <c r="I18" i="49" s="1"/>
  <c r="I179" i="94" s="1"/>
  <c r="H18" i="78"/>
  <c r="H18" i="49" s="1"/>
  <c r="H179" i="94" s="1"/>
  <c r="V17" i="78"/>
  <c r="V17" i="49" s="1"/>
  <c r="U17" i="78"/>
  <c r="U17" i="49" s="1"/>
  <c r="T17" i="78"/>
  <c r="T17" i="49" s="1"/>
  <c r="S17" i="78"/>
  <c r="S17" i="49" s="1"/>
  <c r="R17" i="78"/>
  <c r="R17" i="49" s="1"/>
  <c r="Q17" i="78"/>
  <c r="Q17" i="49" s="1"/>
  <c r="P17" i="78"/>
  <c r="P17" i="49" s="1"/>
  <c r="P178" i="94" s="1"/>
  <c r="O17" i="78"/>
  <c r="O17" i="49" s="1"/>
  <c r="O178" i="94" s="1"/>
  <c r="N17" i="78"/>
  <c r="N17" i="49" s="1"/>
  <c r="N178" i="94" s="1"/>
  <c r="M17" i="78"/>
  <c r="M17" i="49" s="1"/>
  <c r="M178" i="94" s="1"/>
  <c r="L17" i="78"/>
  <c r="L17" i="49" s="1"/>
  <c r="L178" i="94" s="1"/>
  <c r="K17" i="78"/>
  <c r="K17" i="49" s="1"/>
  <c r="K178" i="94" s="1"/>
  <c r="J17" i="78"/>
  <c r="J17" i="49" s="1"/>
  <c r="J178" i="94" s="1"/>
  <c r="I17" i="78"/>
  <c r="I17" i="49" s="1"/>
  <c r="I178" i="94" s="1"/>
  <c r="H17" i="78"/>
  <c r="H17" i="49" s="1"/>
  <c r="H178" i="94" s="1"/>
  <c r="V16" i="78"/>
  <c r="V16" i="49" s="1"/>
  <c r="U16" i="78"/>
  <c r="U16" i="49" s="1"/>
  <c r="T16" i="78"/>
  <c r="T16" i="49" s="1"/>
  <c r="S16" i="78"/>
  <c r="S16" i="49" s="1"/>
  <c r="R16" i="78"/>
  <c r="R16" i="49" s="1"/>
  <c r="Q16" i="78"/>
  <c r="Q16" i="49" s="1"/>
  <c r="P16" i="78"/>
  <c r="P16" i="49" s="1"/>
  <c r="P177" i="94" s="1"/>
  <c r="O16" i="78"/>
  <c r="O16" i="49" s="1"/>
  <c r="O177" i="94" s="1"/>
  <c r="N16" i="78"/>
  <c r="N16" i="49" s="1"/>
  <c r="N177" i="94" s="1"/>
  <c r="M16" i="78"/>
  <c r="M16" i="49" s="1"/>
  <c r="M177" i="94" s="1"/>
  <c r="L16" i="78"/>
  <c r="L16" i="49" s="1"/>
  <c r="L177" i="94" s="1"/>
  <c r="K16" i="78"/>
  <c r="K16" i="49" s="1"/>
  <c r="K177" i="94" s="1"/>
  <c r="J16" i="78"/>
  <c r="J16" i="49" s="1"/>
  <c r="J177" i="94" s="1"/>
  <c r="I16" i="78"/>
  <c r="I16" i="49" s="1"/>
  <c r="I177" i="94" s="1"/>
  <c r="H16" i="78"/>
  <c r="H16" i="49" s="1"/>
  <c r="H177" i="94" s="1"/>
  <c r="V15" i="78"/>
  <c r="V15" i="49" s="1"/>
  <c r="U15" i="78"/>
  <c r="U15" i="49" s="1"/>
  <c r="T15" i="78"/>
  <c r="T15" i="49" s="1"/>
  <c r="S15" i="78"/>
  <c r="S15" i="49" s="1"/>
  <c r="R15" i="78"/>
  <c r="R15" i="49" s="1"/>
  <c r="Q15" i="78"/>
  <c r="Q15" i="49" s="1"/>
  <c r="P15" i="78"/>
  <c r="P15" i="49" s="1"/>
  <c r="P176" i="94" s="1"/>
  <c r="O15" i="78"/>
  <c r="O15" i="49" s="1"/>
  <c r="O176" i="94" s="1"/>
  <c r="N15" i="78"/>
  <c r="N15" i="49" s="1"/>
  <c r="N176" i="94" s="1"/>
  <c r="M15" i="78"/>
  <c r="M15" i="49" s="1"/>
  <c r="M176" i="94" s="1"/>
  <c r="L15" i="78"/>
  <c r="L15" i="49" s="1"/>
  <c r="L176" i="94" s="1"/>
  <c r="K15" i="78"/>
  <c r="K15" i="49" s="1"/>
  <c r="K176" i="94" s="1"/>
  <c r="J15" i="78"/>
  <c r="J15" i="49" s="1"/>
  <c r="J176" i="94" s="1"/>
  <c r="I15" i="78"/>
  <c r="I15" i="49" s="1"/>
  <c r="I176" i="94" s="1"/>
  <c r="H15" i="78"/>
  <c r="H15" i="49" s="1"/>
  <c r="H176" i="94" s="1"/>
  <c r="V14" i="78"/>
  <c r="V14" i="49" s="1"/>
  <c r="U14" i="78"/>
  <c r="U14" i="49" s="1"/>
  <c r="T14" i="78"/>
  <c r="T14" i="49" s="1"/>
  <c r="S14" i="78"/>
  <c r="S14" i="49" s="1"/>
  <c r="R14" i="78"/>
  <c r="R14" i="49" s="1"/>
  <c r="Q14" i="78"/>
  <c r="Q14" i="49" s="1"/>
  <c r="P14" i="78"/>
  <c r="P14" i="49" s="1"/>
  <c r="P175" i="94" s="1"/>
  <c r="O14" i="78"/>
  <c r="O14" i="49" s="1"/>
  <c r="N14" i="78"/>
  <c r="N14" i="49" s="1"/>
  <c r="M14" i="78"/>
  <c r="M14" i="49" s="1"/>
  <c r="M175" i="94" s="1"/>
  <c r="L14" i="78"/>
  <c r="L14" i="49" s="1"/>
  <c r="K14" i="78"/>
  <c r="K14" i="49" s="1"/>
  <c r="J14" i="78"/>
  <c r="J14" i="49" s="1"/>
  <c r="I14" i="78"/>
  <c r="I14" i="49" s="1"/>
  <c r="H14" i="78"/>
  <c r="H14" i="49" s="1"/>
  <c r="D9" i="78"/>
  <c r="D8" i="78"/>
  <c r="V122" i="77"/>
  <c r="V122" i="48" s="1"/>
  <c r="U122" i="77"/>
  <c r="U122" i="48" s="1"/>
  <c r="AF122" i="48" s="1"/>
  <c r="T122" i="77"/>
  <c r="T122" i="48" s="1"/>
  <c r="AE122" i="48" s="1"/>
  <c r="S122" i="77"/>
  <c r="S122" i="48" s="1"/>
  <c r="AD122" i="48" s="1"/>
  <c r="R122" i="77"/>
  <c r="R122" i="48" s="1"/>
  <c r="AC122" i="48" s="1"/>
  <c r="Q122" i="77"/>
  <c r="Q122" i="48" s="1"/>
  <c r="AB122" i="48" s="1"/>
  <c r="P122" i="77"/>
  <c r="P122" i="48" s="1"/>
  <c r="P174" i="94" s="1"/>
  <c r="V121" i="77"/>
  <c r="V121" i="48" s="1"/>
  <c r="U121" i="77"/>
  <c r="U121" i="48" s="1"/>
  <c r="T121" i="77"/>
  <c r="T121" i="48" s="1"/>
  <c r="S121" i="77"/>
  <c r="S121" i="48" s="1"/>
  <c r="AD121" i="48" s="1"/>
  <c r="R121" i="77"/>
  <c r="R121" i="48" s="1"/>
  <c r="AC121" i="48" s="1"/>
  <c r="Q121" i="77"/>
  <c r="Q121" i="48" s="1"/>
  <c r="AB121" i="48" s="1"/>
  <c r="P121" i="77"/>
  <c r="P121" i="48" s="1"/>
  <c r="P173" i="94" s="1"/>
  <c r="V120" i="77"/>
  <c r="V120" i="48" s="1"/>
  <c r="U120" i="77"/>
  <c r="U120" i="48" s="1"/>
  <c r="T120" i="77"/>
  <c r="T120" i="48" s="1"/>
  <c r="S120" i="77"/>
  <c r="S120" i="48" s="1"/>
  <c r="R120" i="77"/>
  <c r="R120" i="48" s="1"/>
  <c r="Q120" i="77"/>
  <c r="Q120" i="48" s="1"/>
  <c r="P120" i="77"/>
  <c r="P120" i="48" s="1"/>
  <c r="P172" i="94" s="1"/>
  <c r="O120" i="77"/>
  <c r="O120" i="48" s="1"/>
  <c r="O172" i="94" s="1"/>
  <c r="N120" i="77"/>
  <c r="N120" i="48" s="1"/>
  <c r="N172" i="94" s="1"/>
  <c r="M120" i="77"/>
  <c r="M120" i="48" s="1"/>
  <c r="M172" i="94" s="1"/>
  <c r="L120" i="77"/>
  <c r="L120" i="48" s="1"/>
  <c r="L172" i="94" s="1"/>
  <c r="K120" i="77"/>
  <c r="K120" i="48" s="1"/>
  <c r="K172" i="94" s="1"/>
  <c r="J120" i="77"/>
  <c r="J120" i="48" s="1"/>
  <c r="J172" i="94" s="1"/>
  <c r="I120" i="77"/>
  <c r="I120" i="48" s="1"/>
  <c r="I172" i="94" s="1"/>
  <c r="H120" i="77"/>
  <c r="H120" i="48" s="1"/>
  <c r="H172" i="94" s="1"/>
  <c r="V119" i="77"/>
  <c r="V119" i="48" s="1"/>
  <c r="AG119" i="48" s="1"/>
  <c r="U119" i="77"/>
  <c r="U119" i="48" s="1"/>
  <c r="AF119" i="48" s="1"/>
  <c r="T119" i="77"/>
  <c r="T119" i="48" s="1"/>
  <c r="S119" i="77"/>
  <c r="S119" i="48" s="1"/>
  <c r="R119" i="77"/>
  <c r="R119" i="48" s="1"/>
  <c r="Q119" i="77"/>
  <c r="Q119" i="48" s="1"/>
  <c r="AB119" i="48" s="1"/>
  <c r="P119" i="77"/>
  <c r="P119" i="48" s="1"/>
  <c r="P171" i="94" s="1"/>
  <c r="O119" i="77"/>
  <c r="O119" i="48" s="1"/>
  <c r="O171" i="94" s="1"/>
  <c r="N119" i="77"/>
  <c r="N119" i="48" s="1"/>
  <c r="N171" i="94" s="1"/>
  <c r="M119" i="77"/>
  <c r="M119" i="48" s="1"/>
  <c r="M171" i="94" s="1"/>
  <c r="L119" i="77"/>
  <c r="L119" i="48" s="1"/>
  <c r="L171" i="94" s="1"/>
  <c r="K119" i="77"/>
  <c r="K119" i="48" s="1"/>
  <c r="K171" i="94" s="1"/>
  <c r="J119" i="77"/>
  <c r="J119" i="48" s="1"/>
  <c r="J171" i="94" s="1"/>
  <c r="I119" i="77"/>
  <c r="I119" i="48" s="1"/>
  <c r="I171" i="94" s="1"/>
  <c r="H119" i="77"/>
  <c r="H119" i="48" s="1"/>
  <c r="H171" i="94" s="1"/>
  <c r="V118" i="77"/>
  <c r="V118" i="48" s="1"/>
  <c r="AG118" i="48" s="1"/>
  <c r="U118" i="77"/>
  <c r="U118" i="48" s="1"/>
  <c r="AF118" i="48" s="1"/>
  <c r="T118" i="77"/>
  <c r="T118" i="48" s="1"/>
  <c r="AE118" i="48" s="1"/>
  <c r="S118" i="77"/>
  <c r="S118" i="48" s="1"/>
  <c r="AD118" i="48" s="1"/>
  <c r="R118" i="77"/>
  <c r="R118" i="48" s="1"/>
  <c r="Q118" i="77"/>
  <c r="Q118" i="48" s="1"/>
  <c r="P118" i="77"/>
  <c r="P118" i="48" s="1"/>
  <c r="P170" i="94" s="1"/>
  <c r="O118" i="77"/>
  <c r="O118" i="48" s="1"/>
  <c r="O170" i="94" s="1"/>
  <c r="N118" i="77"/>
  <c r="N118" i="48" s="1"/>
  <c r="N170" i="94" s="1"/>
  <c r="M118" i="77"/>
  <c r="M118" i="48" s="1"/>
  <c r="M170" i="94" s="1"/>
  <c r="L118" i="77"/>
  <c r="L118" i="48" s="1"/>
  <c r="L170" i="94" s="1"/>
  <c r="K118" i="77"/>
  <c r="K118" i="48" s="1"/>
  <c r="K170" i="94" s="1"/>
  <c r="J118" i="77"/>
  <c r="J118" i="48" s="1"/>
  <c r="J170" i="94" s="1"/>
  <c r="I118" i="77"/>
  <c r="I118" i="48" s="1"/>
  <c r="I170" i="94" s="1"/>
  <c r="H118" i="77"/>
  <c r="H118" i="48" s="1"/>
  <c r="H170" i="94" s="1"/>
  <c r="V117" i="77"/>
  <c r="V117" i="48" s="1"/>
  <c r="U117" i="77"/>
  <c r="U117" i="48" s="1"/>
  <c r="AF117" i="48" s="1"/>
  <c r="T117" i="77"/>
  <c r="T117" i="48" s="1"/>
  <c r="AE117" i="48" s="1"/>
  <c r="S117" i="77"/>
  <c r="S117" i="48" s="1"/>
  <c r="AD117" i="48" s="1"/>
  <c r="R117" i="77"/>
  <c r="R117" i="48" s="1"/>
  <c r="AC117" i="48" s="1"/>
  <c r="Q117" i="77"/>
  <c r="Q117" i="48" s="1"/>
  <c r="AB117" i="48" s="1"/>
  <c r="P117" i="77"/>
  <c r="P117" i="48" s="1"/>
  <c r="P169" i="94" s="1"/>
  <c r="O117" i="77"/>
  <c r="O117" i="48" s="1"/>
  <c r="O169" i="94" s="1"/>
  <c r="N117" i="77"/>
  <c r="N117" i="48" s="1"/>
  <c r="N169" i="94" s="1"/>
  <c r="M117" i="77"/>
  <c r="M117" i="48" s="1"/>
  <c r="M169" i="94" s="1"/>
  <c r="L117" i="77"/>
  <c r="L117" i="48" s="1"/>
  <c r="L169" i="94" s="1"/>
  <c r="K117" i="77"/>
  <c r="K117" i="48" s="1"/>
  <c r="K169" i="94" s="1"/>
  <c r="J117" i="77"/>
  <c r="J117" i="48" s="1"/>
  <c r="J169" i="94" s="1"/>
  <c r="I117" i="77"/>
  <c r="I117" i="48" s="1"/>
  <c r="I169" i="94" s="1"/>
  <c r="H117" i="77"/>
  <c r="H117" i="48" s="1"/>
  <c r="H169" i="94" s="1"/>
  <c r="V116" i="77"/>
  <c r="V116" i="48" s="1"/>
  <c r="U116" i="77"/>
  <c r="U116" i="48" s="1"/>
  <c r="T116" i="77"/>
  <c r="T116" i="48" s="1"/>
  <c r="S116" i="77"/>
  <c r="S116" i="48" s="1"/>
  <c r="AD116" i="48" s="1"/>
  <c r="R116" i="77"/>
  <c r="R116" i="48" s="1"/>
  <c r="AC116" i="48" s="1"/>
  <c r="Q116" i="77"/>
  <c r="Q116" i="48" s="1"/>
  <c r="AB116" i="48" s="1"/>
  <c r="P116" i="77"/>
  <c r="P116" i="48" s="1"/>
  <c r="P168" i="94" s="1"/>
  <c r="O116" i="77"/>
  <c r="O116" i="48" s="1"/>
  <c r="O168" i="94" s="1"/>
  <c r="N116" i="77"/>
  <c r="N116" i="48" s="1"/>
  <c r="N168" i="94" s="1"/>
  <c r="M116" i="77"/>
  <c r="M116" i="48" s="1"/>
  <c r="M168" i="94" s="1"/>
  <c r="L116" i="77"/>
  <c r="L116" i="48" s="1"/>
  <c r="L168" i="94" s="1"/>
  <c r="K116" i="77"/>
  <c r="K116" i="48" s="1"/>
  <c r="K168" i="94" s="1"/>
  <c r="J116" i="77"/>
  <c r="J116" i="48" s="1"/>
  <c r="J168" i="94" s="1"/>
  <c r="I116" i="77"/>
  <c r="I116" i="48" s="1"/>
  <c r="I168" i="94" s="1"/>
  <c r="H116" i="77"/>
  <c r="H116" i="48" s="1"/>
  <c r="H168" i="94" s="1"/>
  <c r="V115" i="77"/>
  <c r="V115" i="48" s="1"/>
  <c r="AG115" i="48" s="1"/>
  <c r="U115" i="77"/>
  <c r="U115" i="48" s="1"/>
  <c r="AF115" i="48" s="1"/>
  <c r="T115" i="77"/>
  <c r="T115" i="48" s="1"/>
  <c r="S115" i="77"/>
  <c r="S115" i="48" s="1"/>
  <c r="R115" i="77"/>
  <c r="R115" i="48" s="1"/>
  <c r="Q115" i="77"/>
  <c r="Q115" i="48" s="1"/>
  <c r="AB115" i="48" s="1"/>
  <c r="P115" i="77"/>
  <c r="P115" i="48" s="1"/>
  <c r="P167" i="94" s="1"/>
  <c r="O115" i="77"/>
  <c r="O115" i="48" s="1"/>
  <c r="O167" i="94" s="1"/>
  <c r="N115" i="77"/>
  <c r="N115" i="48" s="1"/>
  <c r="N167" i="94" s="1"/>
  <c r="M115" i="77"/>
  <c r="M115" i="48" s="1"/>
  <c r="M167" i="94" s="1"/>
  <c r="L115" i="77"/>
  <c r="L115" i="48" s="1"/>
  <c r="L167" i="94" s="1"/>
  <c r="K115" i="77"/>
  <c r="K115" i="48" s="1"/>
  <c r="K167" i="94" s="1"/>
  <c r="J115" i="77"/>
  <c r="J115" i="48" s="1"/>
  <c r="J167" i="94" s="1"/>
  <c r="I115" i="77"/>
  <c r="I115" i="48" s="1"/>
  <c r="I167" i="94" s="1"/>
  <c r="H115" i="77"/>
  <c r="H115" i="48" s="1"/>
  <c r="H167" i="94" s="1"/>
  <c r="V114" i="77"/>
  <c r="V114" i="48" s="1"/>
  <c r="AG114" i="48" s="1"/>
  <c r="U114" i="77"/>
  <c r="U114" i="48" s="1"/>
  <c r="AF114" i="48" s="1"/>
  <c r="T114" i="77"/>
  <c r="T114" i="48" s="1"/>
  <c r="AE114" i="48" s="1"/>
  <c r="S114" i="77"/>
  <c r="S114" i="48" s="1"/>
  <c r="AD114" i="48" s="1"/>
  <c r="R114" i="77"/>
  <c r="R114" i="48" s="1"/>
  <c r="Q114" i="77"/>
  <c r="Q114" i="48" s="1"/>
  <c r="P114" i="77"/>
  <c r="P114" i="48" s="1"/>
  <c r="P166" i="94" s="1"/>
  <c r="O114" i="77"/>
  <c r="O114" i="48" s="1"/>
  <c r="O166" i="94" s="1"/>
  <c r="N114" i="77"/>
  <c r="N114" i="48" s="1"/>
  <c r="N166" i="94" s="1"/>
  <c r="M114" i="77"/>
  <c r="M114" i="48" s="1"/>
  <c r="M166" i="94" s="1"/>
  <c r="L114" i="77"/>
  <c r="L114" i="48" s="1"/>
  <c r="L166" i="94" s="1"/>
  <c r="K114" i="77"/>
  <c r="K114" i="48" s="1"/>
  <c r="K166" i="94" s="1"/>
  <c r="J114" i="77"/>
  <c r="J114" i="48" s="1"/>
  <c r="J166" i="94" s="1"/>
  <c r="I114" i="77"/>
  <c r="I114" i="48" s="1"/>
  <c r="I166" i="94" s="1"/>
  <c r="H114" i="77"/>
  <c r="H114" i="48" s="1"/>
  <c r="H166" i="94" s="1"/>
  <c r="V113" i="77"/>
  <c r="V113" i="48" s="1"/>
  <c r="U113" i="77"/>
  <c r="U113" i="48" s="1"/>
  <c r="AF113" i="48" s="1"/>
  <c r="T113" i="77"/>
  <c r="T113" i="48" s="1"/>
  <c r="AE113" i="48" s="1"/>
  <c r="S113" i="77"/>
  <c r="S113" i="48" s="1"/>
  <c r="AD113" i="48" s="1"/>
  <c r="R113" i="77"/>
  <c r="R113" i="48" s="1"/>
  <c r="AC113" i="48" s="1"/>
  <c r="Q113" i="77"/>
  <c r="Q113" i="48" s="1"/>
  <c r="AB113" i="48" s="1"/>
  <c r="P113" i="77"/>
  <c r="P113" i="48" s="1"/>
  <c r="P165" i="94" s="1"/>
  <c r="O113" i="77"/>
  <c r="O113" i="48" s="1"/>
  <c r="O165" i="94" s="1"/>
  <c r="N113" i="77"/>
  <c r="N113" i="48" s="1"/>
  <c r="N165" i="94" s="1"/>
  <c r="M113" i="77"/>
  <c r="M113" i="48" s="1"/>
  <c r="M165" i="94" s="1"/>
  <c r="L113" i="77"/>
  <c r="L113" i="48" s="1"/>
  <c r="L165" i="94" s="1"/>
  <c r="K113" i="77"/>
  <c r="K113" i="48" s="1"/>
  <c r="K165" i="94" s="1"/>
  <c r="J113" i="77"/>
  <c r="J113" i="48" s="1"/>
  <c r="J165" i="94" s="1"/>
  <c r="I113" i="77"/>
  <c r="I113" i="48" s="1"/>
  <c r="I165" i="94" s="1"/>
  <c r="H113" i="77"/>
  <c r="H113" i="48" s="1"/>
  <c r="H165" i="94" s="1"/>
  <c r="V112" i="77"/>
  <c r="V112" i="48" s="1"/>
  <c r="U112" i="77"/>
  <c r="U112" i="48" s="1"/>
  <c r="T112" i="77"/>
  <c r="T112" i="48" s="1"/>
  <c r="S112" i="77"/>
  <c r="S112" i="48" s="1"/>
  <c r="AD112" i="48" s="1"/>
  <c r="R112" i="77"/>
  <c r="R112" i="48" s="1"/>
  <c r="AC112" i="48" s="1"/>
  <c r="Q112" i="77"/>
  <c r="Q112" i="48" s="1"/>
  <c r="AB112" i="48" s="1"/>
  <c r="P112" i="77"/>
  <c r="P112" i="48" s="1"/>
  <c r="P164" i="94" s="1"/>
  <c r="O112" i="77"/>
  <c r="O112" i="48" s="1"/>
  <c r="O164" i="94" s="1"/>
  <c r="N112" i="77"/>
  <c r="N112" i="48" s="1"/>
  <c r="N164" i="94" s="1"/>
  <c r="M112" i="77"/>
  <c r="M112" i="48" s="1"/>
  <c r="M164" i="94" s="1"/>
  <c r="L112" i="77"/>
  <c r="L112" i="48" s="1"/>
  <c r="L164" i="94" s="1"/>
  <c r="K112" i="77"/>
  <c r="K112" i="48" s="1"/>
  <c r="K164" i="94" s="1"/>
  <c r="J112" i="77"/>
  <c r="J112" i="48" s="1"/>
  <c r="J164" i="94" s="1"/>
  <c r="I112" i="77"/>
  <c r="I112" i="48" s="1"/>
  <c r="I164" i="94" s="1"/>
  <c r="H112" i="77"/>
  <c r="H112" i="48" s="1"/>
  <c r="H164" i="94" s="1"/>
  <c r="V111" i="77"/>
  <c r="V111" i="48" s="1"/>
  <c r="AG111" i="48" s="1"/>
  <c r="U111" i="77"/>
  <c r="U111" i="48" s="1"/>
  <c r="AF111" i="48" s="1"/>
  <c r="T111" i="77"/>
  <c r="T111" i="48" s="1"/>
  <c r="S111" i="77"/>
  <c r="S111" i="48" s="1"/>
  <c r="R111" i="77"/>
  <c r="R111" i="48" s="1"/>
  <c r="Q111" i="77"/>
  <c r="Q111" i="48" s="1"/>
  <c r="AB111" i="48" s="1"/>
  <c r="P111" i="77"/>
  <c r="P111" i="48" s="1"/>
  <c r="P163" i="94" s="1"/>
  <c r="O111" i="77"/>
  <c r="O111" i="48" s="1"/>
  <c r="O163" i="94" s="1"/>
  <c r="N111" i="77"/>
  <c r="N111" i="48" s="1"/>
  <c r="N163" i="94" s="1"/>
  <c r="M111" i="77"/>
  <c r="M111" i="48" s="1"/>
  <c r="M163" i="94" s="1"/>
  <c r="L111" i="77"/>
  <c r="L111" i="48" s="1"/>
  <c r="L163" i="94" s="1"/>
  <c r="K111" i="77"/>
  <c r="K111" i="48" s="1"/>
  <c r="K163" i="94" s="1"/>
  <c r="J111" i="77"/>
  <c r="J111" i="48" s="1"/>
  <c r="J163" i="94" s="1"/>
  <c r="I111" i="77"/>
  <c r="I111" i="48" s="1"/>
  <c r="I163" i="94" s="1"/>
  <c r="H111" i="77"/>
  <c r="H111" i="48" s="1"/>
  <c r="H163" i="94" s="1"/>
  <c r="V110" i="77"/>
  <c r="V110" i="48" s="1"/>
  <c r="AG110" i="48" s="1"/>
  <c r="U110" i="77"/>
  <c r="U110" i="48" s="1"/>
  <c r="AF110" i="48" s="1"/>
  <c r="T110" i="77"/>
  <c r="T110" i="48" s="1"/>
  <c r="AE110" i="48" s="1"/>
  <c r="S110" i="77"/>
  <c r="S110" i="48" s="1"/>
  <c r="AD110" i="48" s="1"/>
  <c r="R110" i="77"/>
  <c r="R110" i="48" s="1"/>
  <c r="Q110" i="77"/>
  <c r="Q110" i="48" s="1"/>
  <c r="P110" i="77"/>
  <c r="P110" i="48" s="1"/>
  <c r="P162" i="94" s="1"/>
  <c r="O110" i="77"/>
  <c r="O110" i="48" s="1"/>
  <c r="O162" i="94" s="1"/>
  <c r="N110" i="77"/>
  <c r="N110" i="48" s="1"/>
  <c r="N162" i="94" s="1"/>
  <c r="M110" i="77"/>
  <c r="M110" i="48" s="1"/>
  <c r="M162" i="94" s="1"/>
  <c r="L110" i="77"/>
  <c r="L110" i="48" s="1"/>
  <c r="L162" i="94" s="1"/>
  <c r="K110" i="77"/>
  <c r="K110" i="48" s="1"/>
  <c r="K162" i="94" s="1"/>
  <c r="J110" i="77"/>
  <c r="J110" i="48" s="1"/>
  <c r="J162" i="94" s="1"/>
  <c r="I110" i="77"/>
  <c r="I110" i="48" s="1"/>
  <c r="I162" i="94" s="1"/>
  <c r="H110" i="77"/>
  <c r="H110" i="48" s="1"/>
  <c r="H162" i="94" s="1"/>
  <c r="V109" i="77"/>
  <c r="V109" i="48" s="1"/>
  <c r="U109" i="77"/>
  <c r="U109" i="48" s="1"/>
  <c r="AF109" i="48" s="1"/>
  <c r="T109" i="77"/>
  <c r="T109" i="48" s="1"/>
  <c r="AE109" i="48" s="1"/>
  <c r="S109" i="77"/>
  <c r="S109" i="48" s="1"/>
  <c r="AD109" i="48" s="1"/>
  <c r="R109" i="77"/>
  <c r="R109" i="48" s="1"/>
  <c r="AC109" i="48" s="1"/>
  <c r="Q109" i="77"/>
  <c r="Q109" i="48" s="1"/>
  <c r="AB109" i="48" s="1"/>
  <c r="P109" i="77"/>
  <c r="P109" i="48" s="1"/>
  <c r="P161" i="94" s="1"/>
  <c r="O109" i="77"/>
  <c r="O109" i="48" s="1"/>
  <c r="O161" i="94" s="1"/>
  <c r="N109" i="77"/>
  <c r="N109" i="48" s="1"/>
  <c r="N161" i="94" s="1"/>
  <c r="M109" i="77"/>
  <c r="M109" i="48" s="1"/>
  <c r="M161" i="94" s="1"/>
  <c r="L109" i="77"/>
  <c r="L109" i="48" s="1"/>
  <c r="L161" i="94" s="1"/>
  <c r="K109" i="77"/>
  <c r="K109" i="48" s="1"/>
  <c r="K161" i="94" s="1"/>
  <c r="J109" i="77"/>
  <c r="J109" i="48" s="1"/>
  <c r="J161" i="94" s="1"/>
  <c r="I109" i="77"/>
  <c r="I109" i="48" s="1"/>
  <c r="I161" i="94" s="1"/>
  <c r="H109" i="77"/>
  <c r="H109" i="48" s="1"/>
  <c r="H161" i="94" s="1"/>
  <c r="V108" i="77"/>
  <c r="V108" i="48" s="1"/>
  <c r="U108" i="77"/>
  <c r="U108" i="48" s="1"/>
  <c r="T108" i="77"/>
  <c r="T108" i="48" s="1"/>
  <c r="S108" i="77"/>
  <c r="S108" i="48" s="1"/>
  <c r="AD108" i="48" s="1"/>
  <c r="R108" i="77"/>
  <c r="R108" i="48" s="1"/>
  <c r="AC108" i="48" s="1"/>
  <c r="Q108" i="77"/>
  <c r="Q108" i="48" s="1"/>
  <c r="AB108" i="48" s="1"/>
  <c r="P108" i="77"/>
  <c r="P108" i="48" s="1"/>
  <c r="P160" i="94" s="1"/>
  <c r="O108" i="77"/>
  <c r="O108" i="48" s="1"/>
  <c r="O160" i="94" s="1"/>
  <c r="N108" i="77"/>
  <c r="N108" i="48" s="1"/>
  <c r="N160" i="94" s="1"/>
  <c r="M108" i="77"/>
  <c r="M108" i="48" s="1"/>
  <c r="M160" i="94" s="1"/>
  <c r="L108" i="77"/>
  <c r="L108" i="48" s="1"/>
  <c r="L160" i="94" s="1"/>
  <c r="K108" i="77"/>
  <c r="K108" i="48" s="1"/>
  <c r="K160" i="94" s="1"/>
  <c r="J108" i="77"/>
  <c r="J108" i="48" s="1"/>
  <c r="J160" i="94" s="1"/>
  <c r="I108" i="77"/>
  <c r="I108" i="48" s="1"/>
  <c r="I160" i="94" s="1"/>
  <c r="H108" i="77"/>
  <c r="H108" i="48" s="1"/>
  <c r="H160" i="94" s="1"/>
  <c r="V107" i="77"/>
  <c r="V107" i="48" s="1"/>
  <c r="AG107" i="48" s="1"/>
  <c r="U107" i="77"/>
  <c r="U107" i="48" s="1"/>
  <c r="AF107" i="48" s="1"/>
  <c r="T107" i="77"/>
  <c r="T107" i="48" s="1"/>
  <c r="S107" i="77"/>
  <c r="S107" i="48" s="1"/>
  <c r="R107" i="77"/>
  <c r="R107" i="48" s="1"/>
  <c r="AC107" i="48" s="1"/>
  <c r="Q107" i="77"/>
  <c r="Q107" i="48" s="1"/>
  <c r="AB107" i="48" s="1"/>
  <c r="P107" i="77"/>
  <c r="P107" i="48" s="1"/>
  <c r="P159" i="94" s="1"/>
  <c r="O107" i="77"/>
  <c r="O107" i="48" s="1"/>
  <c r="O159" i="94" s="1"/>
  <c r="N107" i="77"/>
  <c r="N107" i="48" s="1"/>
  <c r="N159" i="94" s="1"/>
  <c r="M107" i="77"/>
  <c r="M107" i="48" s="1"/>
  <c r="M159" i="94" s="1"/>
  <c r="L107" i="77"/>
  <c r="L107" i="48" s="1"/>
  <c r="L159" i="94" s="1"/>
  <c r="K107" i="77"/>
  <c r="K107" i="48" s="1"/>
  <c r="K159" i="94" s="1"/>
  <c r="J107" i="77"/>
  <c r="J107" i="48" s="1"/>
  <c r="J159" i="94" s="1"/>
  <c r="I107" i="77"/>
  <c r="I107" i="48" s="1"/>
  <c r="I159" i="94" s="1"/>
  <c r="H107" i="77"/>
  <c r="H107" i="48" s="1"/>
  <c r="H159" i="94" s="1"/>
  <c r="V106" i="77"/>
  <c r="V106" i="48" s="1"/>
  <c r="AG106" i="48" s="1"/>
  <c r="U106" i="77"/>
  <c r="U106" i="48" s="1"/>
  <c r="AF106" i="48" s="1"/>
  <c r="T106" i="77"/>
  <c r="T106" i="48" s="1"/>
  <c r="AE106" i="48" s="1"/>
  <c r="S106" i="77"/>
  <c r="S106" i="48" s="1"/>
  <c r="AD106" i="48" s="1"/>
  <c r="R106" i="77"/>
  <c r="R106" i="48" s="1"/>
  <c r="Q106" i="77"/>
  <c r="Q106" i="48" s="1"/>
  <c r="P106" i="77"/>
  <c r="P106" i="48" s="1"/>
  <c r="P158" i="94" s="1"/>
  <c r="O106" i="77"/>
  <c r="O106" i="48" s="1"/>
  <c r="O158" i="94" s="1"/>
  <c r="N106" i="77"/>
  <c r="N106" i="48" s="1"/>
  <c r="N158" i="94" s="1"/>
  <c r="M106" i="77"/>
  <c r="M106" i="48" s="1"/>
  <c r="M158" i="94" s="1"/>
  <c r="L106" i="77"/>
  <c r="L106" i="48" s="1"/>
  <c r="L158" i="94" s="1"/>
  <c r="K106" i="77"/>
  <c r="K106" i="48" s="1"/>
  <c r="K158" i="94" s="1"/>
  <c r="J106" i="77"/>
  <c r="J106" i="48" s="1"/>
  <c r="J158" i="94" s="1"/>
  <c r="I106" i="77"/>
  <c r="I106" i="48" s="1"/>
  <c r="I158" i="94" s="1"/>
  <c r="H106" i="77"/>
  <c r="H106" i="48" s="1"/>
  <c r="H158" i="94" s="1"/>
  <c r="V105" i="77"/>
  <c r="V105" i="48" s="1"/>
  <c r="AG105" i="48" s="1"/>
  <c r="U105" i="77"/>
  <c r="U105" i="48" s="1"/>
  <c r="AF105" i="48" s="1"/>
  <c r="T105" i="77"/>
  <c r="T105" i="48" s="1"/>
  <c r="AE105" i="48" s="1"/>
  <c r="S105" i="77"/>
  <c r="S105" i="48" s="1"/>
  <c r="AD105" i="48" s="1"/>
  <c r="R105" i="77"/>
  <c r="R105" i="48" s="1"/>
  <c r="AC105" i="48" s="1"/>
  <c r="Q105" i="77"/>
  <c r="Q105" i="48" s="1"/>
  <c r="AB105" i="48" s="1"/>
  <c r="P105" i="77"/>
  <c r="P105" i="48" s="1"/>
  <c r="P157" i="94" s="1"/>
  <c r="O105" i="77"/>
  <c r="O105" i="48" s="1"/>
  <c r="O157" i="94" s="1"/>
  <c r="N105" i="77"/>
  <c r="N105" i="48" s="1"/>
  <c r="N157" i="94" s="1"/>
  <c r="M105" i="77"/>
  <c r="M105" i="48" s="1"/>
  <c r="M157" i="94" s="1"/>
  <c r="L105" i="77"/>
  <c r="L105" i="48" s="1"/>
  <c r="L157" i="94" s="1"/>
  <c r="K105" i="77"/>
  <c r="K105" i="48" s="1"/>
  <c r="K157" i="94" s="1"/>
  <c r="J105" i="77"/>
  <c r="J105" i="48" s="1"/>
  <c r="J157" i="94" s="1"/>
  <c r="I105" i="77"/>
  <c r="I105" i="48" s="1"/>
  <c r="I157" i="94" s="1"/>
  <c r="H105" i="77"/>
  <c r="H105" i="48" s="1"/>
  <c r="H157" i="94" s="1"/>
  <c r="V104" i="77"/>
  <c r="V104" i="48" s="1"/>
  <c r="U104" i="77"/>
  <c r="U104" i="48" s="1"/>
  <c r="T104" i="77"/>
  <c r="T104" i="48" s="1"/>
  <c r="AE104" i="48" s="1"/>
  <c r="S104" i="77"/>
  <c r="S104" i="48" s="1"/>
  <c r="AD104" i="48" s="1"/>
  <c r="R104" i="77"/>
  <c r="R104" i="48" s="1"/>
  <c r="AC104" i="48" s="1"/>
  <c r="Q104" i="77"/>
  <c r="Q104" i="48" s="1"/>
  <c r="AB104" i="48" s="1"/>
  <c r="P104" i="77"/>
  <c r="P104" i="48" s="1"/>
  <c r="P156" i="94" s="1"/>
  <c r="O104" i="77"/>
  <c r="O104" i="48" s="1"/>
  <c r="O156" i="94" s="1"/>
  <c r="N104" i="77"/>
  <c r="N104" i="48" s="1"/>
  <c r="N156" i="94" s="1"/>
  <c r="M104" i="77"/>
  <c r="M104" i="48" s="1"/>
  <c r="M156" i="94" s="1"/>
  <c r="L104" i="77"/>
  <c r="L104" i="48" s="1"/>
  <c r="L156" i="94" s="1"/>
  <c r="K104" i="77"/>
  <c r="K104" i="48" s="1"/>
  <c r="K156" i="94" s="1"/>
  <c r="J104" i="77"/>
  <c r="J104" i="48" s="1"/>
  <c r="J156" i="94" s="1"/>
  <c r="I104" i="77"/>
  <c r="I104" i="48" s="1"/>
  <c r="I156" i="94" s="1"/>
  <c r="H104" i="77"/>
  <c r="H104" i="48" s="1"/>
  <c r="H156" i="94" s="1"/>
  <c r="V103" i="77"/>
  <c r="V103" i="48" s="1"/>
  <c r="AG103" i="48" s="1"/>
  <c r="U103" i="77"/>
  <c r="U103" i="48" s="1"/>
  <c r="AF103" i="48" s="1"/>
  <c r="T103" i="77"/>
  <c r="T103" i="48" s="1"/>
  <c r="S103" i="77"/>
  <c r="S103" i="48" s="1"/>
  <c r="R103" i="77"/>
  <c r="R103" i="48" s="1"/>
  <c r="Q103" i="77"/>
  <c r="Q103" i="48" s="1"/>
  <c r="AB103" i="48" s="1"/>
  <c r="P103" i="77"/>
  <c r="P103" i="48" s="1"/>
  <c r="P155" i="94" s="1"/>
  <c r="O103" i="77"/>
  <c r="O103" i="48" s="1"/>
  <c r="O155" i="94" s="1"/>
  <c r="N103" i="77"/>
  <c r="N103" i="48" s="1"/>
  <c r="N155" i="94" s="1"/>
  <c r="M103" i="77"/>
  <c r="M103" i="48" s="1"/>
  <c r="M155" i="94" s="1"/>
  <c r="L103" i="77"/>
  <c r="L103" i="48" s="1"/>
  <c r="L155" i="94" s="1"/>
  <c r="K103" i="77"/>
  <c r="K103" i="48" s="1"/>
  <c r="K155" i="94" s="1"/>
  <c r="J103" i="77"/>
  <c r="J103" i="48" s="1"/>
  <c r="J155" i="94" s="1"/>
  <c r="I103" i="77"/>
  <c r="I103" i="48" s="1"/>
  <c r="I155" i="94" s="1"/>
  <c r="H103" i="77"/>
  <c r="H103" i="48" s="1"/>
  <c r="H155" i="94" s="1"/>
  <c r="V102" i="77"/>
  <c r="V102" i="48" s="1"/>
  <c r="AG102" i="48" s="1"/>
  <c r="U102" i="77"/>
  <c r="U102" i="48" s="1"/>
  <c r="AF102" i="48" s="1"/>
  <c r="T102" i="77"/>
  <c r="T102" i="48" s="1"/>
  <c r="AE102" i="48" s="1"/>
  <c r="S102" i="77"/>
  <c r="S102" i="48" s="1"/>
  <c r="AD102" i="48" s="1"/>
  <c r="R102" i="77"/>
  <c r="R102" i="48" s="1"/>
  <c r="Q102" i="77"/>
  <c r="Q102" i="48" s="1"/>
  <c r="P102" i="77"/>
  <c r="P102" i="48" s="1"/>
  <c r="P154" i="94" s="1"/>
  <c r="O102" i="77"/>
  <c r="O102" i="48" s="1"/>
  <c r="O154" i="94" s="1"/>
  <c r="N102" i="77"/>
  <c r="N102" i="48" s="1"/>
  <c r="N154" i="94" s="1"/>
  <c r="M102" i="77"/>
  <c r="M102" i="48" s="1"/>
  <c r="M154" i="94" s="1"/>
  <c r="L102" i="77"/>
  <c r="L102" i="48" s="1"/>
  <c r="L154" i="94" s="1"/>
  <c r="K102" i="77"/>
  <c r="K102" i="48" s="1"/>
  <c r="K154" i="94" s="1"/>
  <c r="J102" i="77"/>
  <c r="J102" i="48" s="1"/>
  <c r="J154" i="94" s="1"/>
  <c r="I102" i="77"/>
  <c r="I102" i="48" s="1"/>
  <c r="I154" i="94" s="1"/>
  <c r="H102" i="77"/>
  <c r="H102" i="48" s="1"/>
  <c r="H154" i="94" s="1"/>
  <c r="V101" i="77"/>
  <c r="V101" i="48" s="1"/>
  <c r="U101" i="77"/>
  <c r="U101" i="48" s="1"/>
  <c r="AF101" i="48" s="1"/>
  <c r="T101" i="77"/>
  <c r="T101" i="48" s="1"/>
  <c r="AE101" i="48" s="1"/>
  <c r="S101" i="77"/>
  <c r="S101" i="48" s="1"/>
  <c r="AD101" i="48" s="1"/>
  <c r="R101" i="77"/>
  <c r="R101" i="48" s="1"/>
  <c r="AC101" i="48" s="1"/>
  <c r="Q101" i="77"/>
  <c r="Q101" i="48" s="1"/>
  <c r="AB101" i="48" s="1"/>
  <c r="P101" i="77"/>
  <c r="P101" i="48" s="1"/>
  <c r="P153" i="94" s="1"/>
  <c r="O101" i="77"/>
  <c r="O101" i="48" s="1"/>
  <c r="O153" i="94" s="1"/>
  <c r="N101" i="77"/>
  <c r="N101" i="48" s="1"/>
  <c r="N153" i="94" s="1"/>
  <c r="M101" i="77"/>
  <c r="M101" i="48" s="1"/>
  <c r="M153" i="94" s="1"/>
  <c r="L101" i="77"/>
  <c r="L101" i="48" s="1"/>
  <c r="L153" i="94" s="1"/>
  <c r="K101" i="77"/>
  <c r="K101" i="48" s="1"/>
  <c r="K153" i="94" s="1"/>
  <c r="J101" i="77"/>
  <c r="J101" i="48" s="1"/>
  <c r="J153" i="94" s="1"/>
  <c r="I101" i="77"/>
  <c r="I101" i="48" s="1"/>
  <c r="I153" i="94" s="1"/>
  <c r="H101" i="77"/>
  <c r="H101" i="48" s="1"/>
  <c r="H153" i="94" s="1"/>
  <c r="V100" i="77"/>
  <c r="V100" i="48" s="1"/>
  <c r="U100" i="77"/>
  <c r="U100" i="48" s="1"/>
  <c r="T100" i="77"/>
  <c r="T100" i="48" s="1"/>
  <c r="S100" i="77"/>
  <c r="S100" i="48" s="1"/>
  <c r="AD100" i="48" s="1"/>
  <c r="R100" i="77"/>
  <c r="R100" i="48" s="1"/>
  <c r="AC100" i="48" s="1"/>
  <c r="Q100" i="77"/>
  <c r="Q100" i="48" s="1"/>
  <c r="AB100" i="48" s="1"/>
  <c r="P100" i="77"/>
  <c r="P100" i="48" s="1"/>
  <c r="P152" i="94" s="1"/>
  <c r="O100" i="77"/>
  <c r="O100" i="48" s="1"/>
  <c r="O152" i="94" s="1"/>
  <c r="N100" i="77"/>
  <c r="N100" i="48" s="1"/>
  <c r="N152" i="94" s="1"/>
  <c r="M100" i="77"/>
  <c r="M100" i="48" s="1"/>
  <c r="M152" i="94" s="1"/>
  <c r="L100" i="77"/>
  <c r="L100" i="48" s="1"/>
  <c r="L152" i="94" s="1"/>
  <c r="K100" i="77"/>
  <c r="K100" i="48" s="1"/>
  <c r="K152" i="94" s="1"/>
  <c r="J100" i="77"/>
  <c r="J100" i="48" s="1"/>
  <c r="J152" i="94" s="1"/>
  <c r="I100" i="77"/>
  <c r="I100" i="48" s="1"/>
  <c r="I152" i="94" s="1"/>
  <c r="H100" i="77"/>
  <c r="H100" i="48" s="1"/>
  <c r="H152" i="94" s="1"/>
  <c r="V99" i="77"/>
  <c r="V99" i="48" s="1"/>
  <c r="AG99" i="48" s="1"/>
  <c r="U99" i="77"/>
  <c r="U99" i="48" s="1"/>
  <c r="AF99" i="48" s="1"/>
  <c r="T99" i="77"/>
  <c r="T99" i="48" s="1"/>
  <c r="S99" i="77"/>
  <c r="S99" i="48" s="1"/>
  <c r="R99" i="77"/>
  <c r="R99" i="48" s="1"/>
  <c r="Q99" i="77"/>
  <c r="Q99" i="48" s="1"/>
  <c r="AB99" i="48" s="1"/>
  <c r="P99" i="77"/>
  <c r="P99" i="48" s="1"/>
  <c r="P151" i="94" s="1"/>
  <c r="O99" i="77"/>
  <c r="O99" i="48" s="1"/>
  <c r="O151" i="94" s="1"/>
  <c r="N99" i="77"/>
  <c r="N99" i="48" s="1"/>
  <c r="N151" i="94" s="1"/>
  <c r="M99" i="77"/>
  <c r="M99" i="48" s="1"/>
  <c r="M151" i="94" s="1"/>
  <c r="L99" i="77"/>
  <c r="L99" i="48" s="1"/>
  <c r="L151" i="94" s="1"/>
  <c r="K99" i="77"/>
  <c r="K99" i="48" s="1"/>
  <c r="K151" i="94" s="1"/>
  <c r="J99" i="77"/>
  <c r="J99" i="48" s="1"/>
  <c r="J151" i="94" s="1"/>
  <c r="I99" i="77"/>
  <c r="I99" i="48" s="1"/>
  <c r="I151" i="94" s="1"/>
  <c r="H99" i="77"/>
  <c r="H99" i="48" s="1"/>
  <c r="H151" i="94" s="1"/>
  <c r="V98" i="77"/>
  <c r="V98" i="48" s="1"/>
  <c r="AG98" i="48" s="1"/>
  <c r="U98" i="77"/>
  <c r="U98" i="48" s="1"/>
  <c r="AF98" i="48" s="1"/>
  <c r="T98" i="77"/>
  <c r="T98" i="48" s="1"/>
  <c r="AE98" i="48" s="1"/>
  <c r="S98" i="77"/>
  <c r="S98" i="48" s="1"/>
  <c r="AD98" i="48" s="1"/>
  <c r="R98" i="77"/>
  <c r="R98" i="48" s="1"/>
  <c r="Q98" i="77"/>
  <c r="Q98" i="48" s="1"/>
  <c r="P98" i="77"/>
  <c r="P98" i="48" s="1"/>
  <c r="P150" i="94" s="1"/>
  <c r="O98" i="77"/>
  <c r="O98" i="48" s="1"/>
  <c r="O150" i="94" s="1"/>
  <c r="N98" i="77"/>
  <c r="N98" i="48" s="1"/>
  <c r="N150" i="94" s="1"/>
  <c r="M98" i="77"/>
  <c r="M98" i="48" s="1"/>
  <c r="M150" i="94" s="1"/>
  <c r="L98" i="77"/>
  <c r="L98" i="48" s="1"/>
  <c r="L150" i="94" s="1"/>
  <c r="K98" i="77"/>
  <c r="K98" i="48" s="1"/>
  <c r="K150" i="94" s="1"/>
  <c r="J98" i="77"/>
  <c r="J98" i="48" s="1"/>
  <c r="J150" i="94" s="1"/>
  <c r="I98" i="77"/>
  <c r="I98" i="48" s="1"/>
  <c r="I150" i="94" s="1"/>
  <c r="H98" i="77"/>
  <c r="H98" i="48" s="1"/>
  <c r="H150" i="94" s="1"/>
  <c r="V97" i="77"/>
  <c r="V97" i="48" s="1"/>
  <c r="AG97" i="48" s="1"/>
  <c r="U97" i="77"/>
  <c r="U97" i="48" s="1"/>
  <c r="AF97" i="48" s="1"/>
  <c r="T97" i="77"/>
  <c r="T97" i="48" s="1"/>
  <c r="AE97" i="48" s="1"/>
  <c r="S97" i="77"/>
  <c r="S97" i="48" s="1"/>
  <c r="AD97" i="48" s="1"/>
  <c r="R97" i="77"/>
  <c r="R97" i="48" s="1"/>
  <c r="AC97" i="48" s="1"/>
  <c r="Q97" i="77"/>
  <c r="Q97" i="48" s="1"/>
  <c r="AB97" i="48" s="1"/>
  <c r="P97" i="77"/>
  <c r="P97" i="48" s="1"/>
  <c r="P149" i="94" s="1"/>
  <c r="O97" i="77"/>
  <c r="O97" i="48" s="1"/>
  <c r="O149" i="94" s="1"/>
  <c r="N97" i="77"/>
  <c r="N97" i="48" s="1"/>
  <c r="N149" i="94" s="1"/>
  <c r="M97" i="77"/>
  <c r="M97" i="48" s="1"/>
  <c r="M149" i="94" s="1"/>
  <c r="L97" i="77"/>
  <c r="L97" i="48" s="1"/>
  <c r="L149" i="94" s="1"/>
  <c r="K97" i="77"/>
  <c r="K97" i="48" s="1"/>
  <c r="K149" i="94" s="1"/>
  <c r="J97" i="77"/>
  <c r="J97" i="48" s="1"/>
  <c r="J149" i="94" s="1"/>
  <c r="I97" i="77"/>
  <c r="I97" i="48" s="1"/>
  <c r="I149" i="94" s="1"/>
  <c r="H97" i="77"/>
  <c r="H97" i="48" s="1"/>
  <c r="H149" i="94" s="1"/>
  <c r="V96" i="77"/>
  <c r="V96" i="48" s="1"/>
  <c r="U96" i="77"/>
  <c r="U96" i="48" s="1"/>
  <c r="T96" i="77"/>
  <c r="T96" i="48" s="1"/>
  <c r="AE96" i="48" s="1"/>
  <c r="S96" i="77"/>
  <c r="S96" i="48" s="1"/>
  <c r="AD96" i="48" s="1"/>
  <c r="R96" i="77"/>
  <c r="R96" i="48" s="1"/>
  <c r="AC96" i="48" s="1"/>
  <c r="Q96" i="77"/>
  <c r="Q96" i="48" s="1"/>
  <c r="AB96" i="48" s="1"/>
  <c r="P96" i="77"/>
  <c r="P96" i="48" s="1"/>
  <c r="P148" i="94" s="1"/>
  <c r="O96" i="77"/>
  <c r="O96" i="48" s="1"/>
  <c r="O148" i="94" s="1"/>
  <c r="N96" i="77"/>
  <c r="N96" i="48" s="1"/>
  <c r="N148" i="94" s="1"/>
  <c r="M96" i="77"/>
  <c r="M96" i="48" s="1"/>
  <c r="M148" i="94" s="1"/>
  <c r="L96" i="77"/>
  <c r="L96" i="48" s="1"/>
  <c r="L148" i="94" s="1"/>
  <c r="K96" i="77"/>
  <c r="K96" i="48" s="1"/>
  <c r="K148" i="94" s="1"/>
  <c r="J96" i="77"/>
  <c r="J96" i="48" s="1"/>
  <c r="J148" i="94" s="1"/>
  <c r="I96" i="77"/>
  <c r="I96" i="48" s="1"/>
  <c r="I148" i="94" s="1"/>
  <c r="H96" i="77"/>
  <c r="H96" i="48" s="1"/>
  <c r="H148" i="94" s="1"/>
  <c r="V95" i="77"/>
  <c r="V95" i="48" s="1"/>
  <c r="U95" i="77"/>
  <c r="U95" i="48" s="1"/>
  <c r="AF95" i="48" s="1"/>
  <c r="T95" i="77"/>
  <c r="T95" i="48" s="1"/>
  <c r="S95" i="77"/>
  <c r="S95" i="48" s="1"/>
  <c r="R95" i="77"/>
  <c r="R95" i="48" s="1"/>
  <c r="AC95" i="48" s="1"/>
  <c r="Q95" i="77"/>
  <c r="Q95" i="48" s="1"/>
  <c r="AB95" i="48" s="1"/>
  <c r="P95" i="77"/>
  <c r="P95" i="48" s="1"/>
  <c r="P147" i="94" s="1"/>
  <c r="O95" i="77"/>
  <c r="O95" i="48" s="1"/>
  <c r="O147" i="94" s="1"/>
  <c r="N95" i="77"/>
  <c r="N95" i="48" s="1"/>
  <c r="N147" i="94" s="1"/>
  <c r="M95" i="77"/>
  <c r="M95" i="48" s="1"/>
  <c r="M147" i="94" s="1"/>
  <c r="L95" i="77"/>
  <c r="L95" i="48" s="1"/>
  <c r="L147" i="94" s="1"/>
  <c r="K95" i="77"/>
  <c r="K95" i="48" s="1"/>
  <c r="K147" i="94" s="1"/>
  <c r="J95" i="77"/>
  <c r="J95" i="48" s="1"/>
  <c r="J147" i="94" s="1"/>
  <c r="I95" i="77"/>
  <c r="I95" i="48" s="1"/>
  <c r="I147" i="94" s="1"/>
  <c r="H95" i="77"/>
  <c r="H95" i="48" s="1"/>
  <c r="H147" i="94" s="1"/>
  <c r="V94" i="77"/>
  <c r="V94" i="48" s="1"/>
  <c r="AG94" i="48" s="1"/>
  <c r="U94" i="77"/>
  <c r="U94" i="48" s="1"/>
  <c r="AF94" i="48" s="1"/>
  <c r="T94" i="77"/>
  <c r="T94" i="48" s="1"/>
  <c r="AE94" i="48" s="1"/>
  <c r="S94" i="77"/>
  <c r="S94" i="48" s="1"/>
  <c r="AD94" i="48" s="1"/>
  <c r="R94" i="77"/>
  <c r="R94" i="48" s="1"/>
  <c r="Q94" i="77"/>
  <c r="Q94" i="48" s="1"/>
  <c r="P94" i="77"/>
  <c r="P94" i="48" s="1"/>
  <c r="P146" i="94" s="1"/>
  <c r="O94" i="77"/>
  <c r="O94" i="48" s="1"/>
  <c r="O146" i="94" s="1"/>
  <c r="N94" i="77"/>
  <c r="N94" i="48" s="1"/>
  <c r="N146" i="94" s="1"/>
  <c r="M94" i="77"/>
  <c r="M94" i="48" s="1"/>
  <c r="M146" i="94" s="1"/>
  <c r="L94" i="77"/>
  <c r="L94" i="48" s="1"/>
  <c r="L146" i="94" s="1"/>
  <c r="K94" i="77"/>
  <c r="K94" i="48" s="1"/>
  <c r="K146" i="94" s="1"/>
  <c r="J94" i="77"/>
  <c r="J94" i="48" s="1"/>
  <c r="J146" i="94" s="1"/>
  <c r="I94" i="77"/>
  <c r="I94" i="48" s="1"/>
  <c r="I146" i="94" s="1"/>
  <c r="H94" i="77"/>
  <c r="H94" i="48" s="1"/>
  <c r="H146" i="94" s="1"/>
  <c r="V93" i="77"/>
  <c r="V93" i="48" s="1"/>
  <c r="AG93" i="48" s="1"/>
  <c r="U93" i="77"/>
  <c r="U93" i="48" s="1"/>
  <c r="AF93" i="48" s="1"/>
  <c r="T93" i="77"/>
  <c r="T93" i="48" s="1"/>
  <c r="AE93" i="48" s="1"/>
  <c r="S93" i="77"/>
  <c r="S93" i="48" s="1"/>
  <c r="AD93" i="48" s="1"/>
  <c r="R93" i="77"/>
  <c r="R93" i="48" s="1"/>
  <c r="AC93" i="48" s="1"/>
  <c r="Q93" i="77"/>
  <c r="Q93" i="48" s="1"/>
  <c r="AB93" i="48" s="1"/>
  <c r="P93" i="77"/>
  <c r="P93" i="48" s="1"/>
  <c r="P145" i="94" s="1"/>
  <c r="O93" i="77"/>
  <c r="O93" i="48" s="1"/>
  <c r="O145" i="94" s="1"/>
  <c r="N93" i="77"/>
  <c r="N93" i="48" s="1"/>
  <c r="N145" i="94" s="1"/>
  <c r="M93" i="77"/>
  <c r="M93" i="48" s="1"/>
  <c r="M145" i="94" s="1"/>
  <c r="L93" i="77"/>
  <c r="L93" i="48" s="1"/>
  <c r="L145" i="94" s="1"/>
  <c r="K93" i="77"/>
  <c r="K93" i="48" s="1"/>
  <c r="K145" i="94" s="1"/>
  <c r="J93" i="77"/>
  <c r="J93" i="48" s="1"/>
  <c r="J145" i="94" s="1"/>
  <c r="I93" i="77"/>
  <c r="I93" i="48" s="1"/>
  <c r="I145" i="94" s="1"/>
  <c r="H93" i="77"/>
  <c r="H93" i="48" s="1"/>
  <c r="H145" i="94" s="1"/>
  <c r="V92" i="77"/>
  <c r="V92" i="48" s="1"/>
  <c r="U92" i="77"/>
  <c r="U92" i="48" s="1"/>
  <c r="T92" i="77"/>
  <c r="T92" i="48" s="1"/>
  <c r="AE92" i="48" s="1"/>
  <c r="S92" i="77"/>
  <c r="S92" i="48" s="1"/>
  <c r="AD92" i="48" s="1"/>
  <c r="R92" i="77"/>
  <c r="R92" i="48" s="1"/>
  <c r="AC92" i="48" s="1"/>
  <c r="Q92" i="77"/>
  <c r="Q92" i="48" s="1"/>
  <c r="AB92" i="48" s="1"/>
  <c r="P92" i="77"/>
  <c r="P92" i="48" s="1"/>
  <c r="P144" i="94" s="1"/>
  <c r="O92" i="77"/>
  <c r="O92" i="48" s="1"/>
  <c r="O144" i="94" s="1"/>
  <c r="N92" i="77"/>
  <c r="N92" i="48" s="1"/>
  <c r="N144" i="94" s="1"/>
  <c r="M92" i="77"/>
  <c r="M92" i="48" s="1"/>
  <c r="M144" i="94" s="1"/>
  <c r="L92" i="77"/>
  <c r="L92" i="48" s="1"/>
  <c r="L144" i="94" s="1"/>
  <c r="K92" i="77"/>
  <c r="K92" i="48" s="1"/>
  <c r="K144" i="94" s="1"/>
  <c r="J92" i="77"/>
  <c r="J92" i="48" s="1"/>
  <c r="J144" i="94" s="1"/>
  <c r="I92" i="77"/>
  <c r="I92" i="48" s="1"/>
  <c r="I144" i="94" s="1"/>
  <c r="H92" i="77"/>
  <c r="H92" i="48" s="1"/>
  <c r="H144" i="94" s="1"/>
  <c r="V91" i="77"/>
  <c r="V91" i="48" s="1"/>
  <c r="AG91" i="48" s="1"/>
  <c r="U91" i="77"/>
  <c r="U91" i="48" s="1"/>
  <c r="AF91" i="48" s="1"/>
  <c r="T91" i="77"/>
  <c r="T91" i="48" s="1"/>
  <c r="S91" i="77"/>
  <c r="S91" i="48" s="1"/>
  <c r="R91" i="77"/>
  <c r="R91" i="48" s="1"/>
  <c r="AC91" i="48" s="1"/>
  <c r="Q91" i="77"/>
  <c r="Q91" i="48" s="1"/>
  <c r="AB91" i="48" s="1"/>
  <c r="P91" i="77"/>
  <c r="P91" i="48" s="1"/>
  <c r="P143" i="94" s="1"/>
  <c r="O91" i="77"/>
  <c r="O91" i="48" s="1"/>
  <c r="O143" i="94" s="1"/>
  <c r="N91" i="77"/>
  <c r="N91" i="48" s="1"/>
  <c r="N143" i="94" s="1"/>
  <c r="M91" i="77"/>
  <c r="M91" i="48" s="1"/>
  <c r="M143" i="94" s="1"/>
  <c r="L91" i="77"/>
  <c r="L91" i="48" s="1"/>
  <c r="L143" i="94" s="1"/>
  <c r="K91" i="77"/>
  <c r="K91" i="48" s="1"/>
  <c r="K143" i="94" s="1"/>
  <c r="J91" i="77"/>
  <c r="J91" i="48" s="1"/>
  <c r="J143" i="94" s="1"/>
  <c r="I91" i="77"/>
  <c r="I91" i="48" s="1"/>
  <c r="I143" i="94" s="1"/>
  <c r="H91" i="77"/>
  <c r="H91" i="48" s="1"/>
  <c r="H143" i="94" s="1"/>
  <c r="V90" i="77"/>
  <c r="V90" i="48" s="1"/>
  <c r="AG90" i="48" s="1"/>
  <c r="U90" i="77"/>
  <c r="U90" i="48" s="1"/>
  <c r="AF90" i="48" s="1"/>
  <c r="T90" i="77"/>
  <c r="T90" i="48" s="1"/>
  <c r="AE90" i="48" s="1"/>
  <c r="S90" i="77"/>
  <c r="S90" i="48" s="1"/>
  <c r="AD90" i="48" s="1"/>
  <c r="R90" i="77"/>
  <c r="R90" i="48" s="1"/>
  <c r="Q90" i="77"/>
  <c r="Q90" i="48" s="1"/>
  <c r="P90" i="77"/>
  <c r="P90" i="48" s="1"/>
  <c r="P142" i="94" s="1"/>
  <c r="O90" i="77"/>
  <c r="O90" i="48" s="1"/>
  <c r="O142" i="94" s="1"/>
  <c r="N90" i="77"/>
  <c r="N90" i="48" s="1"/>
  <c r="N142" i="94" s="1"/>
  <c r="M90" i="77"/>
  <c r="M90" i="48" s="1"/>
  <c r="M142" i="94" s="1"/>
  <c r="L90" i="77"/>
  <c r="L90" i="48" s="1"/>
  <c r="L142" i="94" s="1"/>
  <c r="K90" i="77"/>
  <c r="K90" i="48" s="1"/>
  <c r="K142" i="94" s="1"/>
  <c r="J90" i="77"/>
  <c r="J90" i="48" s="1"/>
  <c r="J142" i="94" s="1"/>
  <c r="I90" i="77"/>
  <c r="I90" i="48" s="1"/>
  <c r="I142" i="94" s="1"/>
  <c r="H90" i="77"/>
  <c r="H90" i="48" s="1"/>
  <c r="H142" i="94" s="1"/>
  <c r="V89" i="77"/>
  <c r="V89" i="48" s="1"/>
  <c r="AG89" i="48" s="1"/>
  <c r="U89" i="77"/>
  <c r="U89" i="48" s="1"/>
  <c r="AF89" i="48" s="1"/>
  <c r="T89" i="77"/>
  <c r="T89" i="48" s="1"/>
  <c r="AE89" i="48" s="1"/>
  <c r="S89" i="77"/>
  <c r="S89" i="48" s="1"/>
  <c r="AD89" i="48" s="1"/>
  <c r="R89" i="77"/>
  <c r="R89" i="48" s="1"/>
  <c r="Q89" i="77"/>
  <c r="Q89" i="48" s="1"/>
  <c r="AB89" i="48" s="1"/>
  <c r="P89" i="77"/>
  <c r="P89" i="48" s="1"/>
  <c r="P141" i="94" s="1"/>
  <c r="O89" i="77"/>
  <c r="O89" i="48" s="1"/>
  <c r="O141" i="94" s="1"/>
  <c r="N89" i="77"/>
  <c r="N89" i="48" s="1"/>
  <c r="N141" i="94" s="1"/>
  <c r="M89" i="77"/>
  <c r="M89" i="48" s="1"/>
  <c r="M141" i="94" s="1"/>
  <c r="L89" i="77"/>
  <c r="L89" i="48" s="1"/>
  <c r="L141" i="94" s="1"/>
  <c r="K89" i="77"/>
  <c r="K89" i="48" s="1"/>
  <c r="K141" i="94" s="1"/>
  <c r="J89" i="77"/>
  <c r="J89" i="48" s="1"/>
  <c r="J141" i="94" s="1"/>
  <c r="I89" i="77"/>
  <c r="I89" i="48" s="1"/>
  <c r="I141" i="94" s="1"/>
  <c r="H89" i="77"/>
  <c r="H89" i="48" s="1"/>
  <c r="H141" i="94" s="1"/>
  <c r="V88" i="77"/>
  <c r="V88" i="48" s="1"/>
  <c r="U88" i="77"/>
  <c r="U88" i="48" s="1"/>
  <c r="T88" i="77"/>
  <c r="T88" i="48" s="1"/>
  <c r="AE88" i="48" s="1"/>
  <c r="S88" i="77"/>
  <c r="S88" i="48" s="1"/>
  <c r="AD88" i="48" s="1"/>
  <c r="R88" i="77"/>
  <c r="R88" i="48" s="1"/>
  <c r="AC88" i="48" s="1"/>
  <c r="Q88" i="77"/>
  <c r="Q88" i="48" s="1"/>
  <c r="AB88" i="48" s="1"/>
  <c r="P88" i="77"/>
  <c r="P88" i="48" s="1"/>
  <c r="P140" i="94" s="1"/>
  <c r="O88" i="77"/>
  <c r="O88" i="48" s="1"/>
  <c r="O140" i="94" s="1"/>
  <c r="N88" i="77"/>
  <c r="N88" i="48" s="1"/>
  <c r="N140" i="94" s="1"/>
  <c r="M88" i="77"/>
  <c r="M88" i="48" s="1"/>
  <c r="M140" i="94" s="1"/>
  <c r="L88" i="77"/>
  <c r="L88" i="48" s="1"/>
  <c r="L140" i="94" s="1"/>
  <c r="K88" i="77"/>
  <c r="K88" i="48" s="1"/>
  <c r="K140" i="94" s="1"/>
  <c r="J88" i="77"/>
  <c r="J88" i="48" s="1"/>
  <c r="J140" i="94" s="1"/>
  <c r="I88" i="77"/>
  <c r="I88" i="48" s="1"/>
  <c r="I140" i="94" s="1"/>
  <c r="H88" i="77"/>
  <c r="H88" i="48" s="1"/>
  <c r="H140" i="94" s="1"/>
  <c r="V87" i="77"/>
  <c r="V87" i="48" s="1"/>
  <c r="AG87" i="48" s="1"/>
  <c r="U87" i="77"/>
  <c r="U87" i="48" s="1"/>
  <c r="AF87" i="48" s="1"/>
  <c r="T87" i="77"/>
  <c r="T87" i="48" s="1"/>
  <c r="S87" i="77"/>
  <c r="S87" i="48" s="1"/>
  <c r="R87" i="77"/>
  <c r="R87" i="48" s="1"/>
  <c r="AC87" i="48" s="1"/>
  <c r="Q87" i="77"/>
  <c r="Q87" i="48" s="1"/>
  <c r="AB87" i="48" s="1"/>
  <c r="P87" i="77"/>
  <c r="P87" i="48" s="1"/>
  <c r="P139" i="94" s="1"/>
  <c r="O87" i="77"/>
  <c r="O87" i="48" s="1"/>
  <c r="O139" i="94" s="1"/>
  <c r="N87" i="77"/>
  <c r="N87" i="48" s="1"/>
  <c r="N139" i="94" s="1"/>
  <c r="M87" i="77"/>
  <c r="M87" i="48" s="1"/>
  <c r="M139" i="94" s="1"/>
  <c r="L87" i="77"/>
  <c r="L87" i="48" s="1"/>
  <c r="L139" i="94" s="1"/>
  <c r="K87" i="77"/>
  <c r="K87" i="48" s="1"/>
  <c r="K139" i="94" s="1"/>
  <c r="J87" i="77"/>
  <c r="J87" i="48" s="1"/>
  <c r="J139" i="94" s="1"/>
  <c r="I87" i="77"/>
  <c r="I87" i="48" s="1"/>
  <c r="I139" i="94" s="1"/>
  <c r="H87" i="77"/>
  <c r="H87" i="48" s="1"/>
  <c r="H139" i="94" s="1"/>
  <c r="V86" i="77"/>
  <c r="V86" i="48" s="1"/>
  <c r="AG86" i="48" s="1"/>
  <c r="U86" i="77"/>
  <c r="U86" i="48" s="1"/>
  <c r="AF86" i="48" s="1"/>
  <c r="T86" i="77"/>
  <c r="T86" i="48" s="1"/>
  <c r="AE86" i="48" s="1"/>
  <c r="S86" i="77"/>
  <c r="S86" i="48" s="1"/>
  <c r="AD86" i="48" s="1"/>
  <c r="R86" i="77"/>
  <c r="R86" i="48" s="1"/>
  <c r="Q86" i="77"/>
  <c r="Q86" i="48" s="1"/>
  <c r="P86" i="77"/>
  <c r="P86" i="48" s="1"/>
  <c r="P138" i="94" s="1"/>
  <c r="O86" i="77"/>
  <c r="O86" i="48" s="1"/>
  <c r="O138" i="94" s="1"/>
  <c r="V85" i="77"/>
  <c r="V85" i="48" s="1"/>
  <c r="AG85" i="48" s="1"/>
  <c r="U85" i="77"/>
  <c r="U85" i="48" s="1"/>
  <c r="AF85" i="48" s="1"/>
  <c r="T85" i="77"/>
  <c r="T85" i="48" s="1"/>
  <c r="AE85" i="48" s="1"/>
  <c r="S85" i="77"/>
  <c r="S85" i="48" s="1"/>
  <c r="AD85" i="48" s="1"/>
  <c r="R85" i="77"/>
  <c r="R85" i="48" s="1"/>
  <c r="Q85" i="77"/>
  <c r="Q85" i="48" s="1"/>
  <c r="AB85" i="48" s="1"/>
  <c r="P85" i="77"/>
  <c r="P85" i="48" s="1"/>
  <c r="P137" i="94" s="1"/>
  <c r="O85" i="77"/>
  <c r="O85" i="48" s="1"/>
  <c r="O137" i="94" s="1"/>
  <c r="N85" i="77"/>
  <c r="N85" i="48" s="1"/>
  <c r="N137" i="94" s="1"/>
  <c r="M85" i="77"/>
  <c r="M85" i="48" s="1"/>
  <c r="M137" i="94" s="1"/>
  <c r="L85" i="77"/>
  <c r="L85" i="48" s="1"/>
  <c r="L137" i="94" s="1"/>
  <c r="K85" i="77"/>
  <c r="K85" i="48" s="1"/>
  <c r="K137" i="94" s="1"/>
  <c r="J85" i="77"/>
  <c r="J85" i="48" s="1"/>
  <c r="J137" i="94" s="1"/>
  <c r="I85" i="77"/>
  <c r="I85" i="48" s="1"/>
  <c r="I137" i="94" s="1"/>
  <c r="H85" i="77"/>
  <c r="H85" i="48" s="1"/>
  <c r="H137" i="94" s="1"/>
  <c r="V84" i="77"/>
  <c r="V84" i="48" s="1"/>
  <c r="U84" i="77"/>
  <c r="U84" i="48" s="1"/>
  <c r="T84" i="77"/>
  <c r="T84" i="48" s="1"/>
  <c r="AE84" i="48" s="1"/>
  <c r="S84" i="77"/>
  <c r="S84" i="48" s="1"/>
  <c r="AD84" i="48" s="1"/>
  <c r="R84" i="77"/>
  <c r="R84" i="48" s="1"/>
  <c r="AC84" i="48" s="1"/>
  <c r="Q84" i="77"/>
  <c r="Q84" i="48" s="1"/>
  <c r="AB84" i="48" s="1"/>
  <c r="P84" i="77"/>
  <c r="P84" i="48" s="1"/>
  <c r="P136" i="94" s="1"/>
  <c r="O84" i="77"/>
  <c r="O84" i="48" s="1"/>
  <c r="O136" i="94" s="1"/>
  <c r="N84" i="77"/>
  <c r="N84" i="48" s="1"/>
  <c r="N136" i="94" s="1"/>
  <c r="M84" i="77"/>
  <c r="M84" i="48" s="1"/>
  <c r="M136" i="94" s="1"/>
  <c r="L84" i="77"/>
  <c r="L84" i="48" s="1"/>
  <c r="L136" i="94" s="1"/>
  <c r="K84" i="77"/>
  <c r="K84" i="48" s="1"/>
  <c r="K136" i="94" s="1"/>
  <c r="J84" i="77"/>
  <c r="J84" i="48" s="1"/>
  <c r="J136" i="94" s="1"/>
  <c r="I84" i="77"/>
  <c r="I84" i="48" s="1"/>
  <c r="I136" i="94" s="1"/>
  <c r="H84" i="77"/>
  <c r="H84" i="48" s="1"/>
  <c r="H136" i="94" s="1"/>
  <c r="V83" i="77"/>
  <c r="V83" i="48" s="1"/>
  <c r="AG83" i="48" s="1"/>
  <c r="U83" i="77"/>
  <c r="U83" i="48" s="1"/>
  <c r="AF83" i="48" s="1"/>
  <c r="T83" i="77"/>
  <c r="T83" i="48" s="1"/>
  <c r="S83" i="77"/>
  <c r="S83" i="48" s="1"/>
  <c r="R83" i="77"/>
  <c r="R83" i="48" s="1"/>
  <c r="AC83" i="48" s="1"/>
  <c r="Q83" i="77"/>
  <c r="Q83" i="48" s="1"/>
  <c r="AB83" i="48" s="1"/>
  <c r="P83" i="77"/>
  <c r="P83" i="48" s="1"/>
  <c r="P135" i="94" s="1"/>
  <c r="O83" i="77"/>
  <c r="O83" i="48" s="1"/>
  <c r="O135" i="94" s="1"/>
  <c r="N83" i="77"/>
  <c r="N83" i="48" s="1"/>
  <c r="N135" i="94" s="1"/>
  <c r="M83" i="77"/>
  <c r="M83" i="48" s="1"/>
  <c r="M135" i="94" s="1"/>
  <c r="L83" i="77"/>
  <c r="L83" i="48" s="1"/>
  <c r="L135" i="94" s="1"/>
  <c r="K83" i="77"/>
  <c r="K83" i="48" s="1"/>
  <c r="K135" i="94" s="1"/>
  <c r="J83" i="77"/>
  <c r="J83" i="48" s="1"/>
  <c r="J135" i="94" s="1"/>
  <c r="I83" i="77"/>
  <c r="I83" i="48" s="1"/>
  <c r="I135" i="94" s="1"/>
  <c r="H83" i="77"/>
  <c r="H83" i="48" s="1"/>
  <c r="H135" i="94" s="1"/>
  <c r="V82" i="77"/>
  <c r="V82" i="48" s="1"/>
  <c r="AG82" i="48" s="1"/>
  <c r="U82" i="77"/>
  <c r="U82" i="48" s="1"/>
  <c r="AF82" i="48" s="1"/>
  <c r="T82" i="77"/>
  <c r="T82" i="48" s="1"/>
  <c r="AE82" i="48" s="1"/>
  <c r="S82" i="77"/>
  <c r="S82" i="48" s="1"/>
  <c r="AD82" i="48" s="1"/>
  <c r="R82" i="77"/>
  <c r="R82" i="48" s="1"/>
  <c r="Q82" i="77"/>
  <c r="Q82" i="48" s="1"/>
  <c r="P82" i="77"/>
  <c r="P82" i="48" s="1"/>
  <c r="P134" i="94" s="1"/>
  <c r="O82" i="77"/>
  <c r="O82" i="48" s="1"/>
  <c r="O134" i="94" s="1"/>
  <c r="N82" i="77"/>
  <c r="N82" i="48" s="1"/>
  <c r="N134" i="94" s="1"/>
  <c r="M82" i="77"/>
  <c r="M82" i="48" s="1"/>
  <c r="M134" i="94" s="1"/>
  <c r="L82" i="77"/>
  <c r="L82" i="48" s="1"/>
  <c r="L134" i="94" s="1"/>
  <c r="K82" i="77"/>
  <c r="K82" i="48" s="1"/>
  <c r="K134" i="94" s="1"/>
  <c r="J82" i="77"/>
  <c r="J82" i="48" s="1"/>
  <c r="J134" i="94" s="1"/>
  <c r="I82" i="77"/>
  <c r="I82" i="48" s="1"/>
  <c r="I134" i="94" s="1"/>
  <c r="H82" i="77"/>
  <c r="H82" i="48" s="1"/>
  <c r="H134" i="94" s="1"/>
  <c r="V81" i="77"/>
  <c r="V81" i="48" s="1"/>
  <c r="AG81" i="48" s="1"/>
  <c r="U81" i="77"/>
  <c r="U81" i="48" s="1"/>
  <c r="AF81" i="48" s="1"/>
  <c r="T81" i="77"/>
  <c r="T81" i="48" s="1"/>
  <c r="AE81" i="48" s="1"/>
  <c r="S81" i="77"/>
  <c r="S81" i="48" s="1"/>
  <c r="AD81" i="48" s="1"/>
  <c r="R81" i="77"/>
  <c r="R81" i="48" s="1"/>
  <c r="AC81" i="48" s="1"/>
  <c r="Q81" i="77"/>
  <c r="Q81" i="48" s="1"/>
  <c r="AB81" i="48" s="1"/>
  <c r="P81" i="77"/>
  <c r="P81" i="48" s="1"/>
  <c r="P133" i="94" s="1"/>
  <c r="O81" i="77"/>
  <c r="O81" i="48" s="1"/>
  <c r="O133" i="94" s="1"/>
  <c r="N81" i="77"/>
  <c r="N81" i="48" s="1"/>
  <c r="N133" i="94" s="1"/>
  <c r="M81" i="77"/>
  <c r="M81" i="48" s="1"/>
  <c r="M133" i="94" s="1"/>
  <c r="L81" i="77"/>
  <c r="L81" i="48" s="1"/>
  <c r="L133" i="94" s="1"/>
  <c r="K81" i="77"/>
  <c r="K81" i="48" s="1"/>
  <c r="K133" i="94" s="1"/>
  <c r="J81" i="77"/>
  <c r="J81" i="48" s="1"/>
  <c r="J133" i="94" s="1"/>
  <c r="I81" i="77"/>
  <c r="I81" i="48" s="1"/>
  <c r="I133" i="94" s="1"/>
  <c r="H81" i="77"/>
  <c r="H81" i="48" s="1"/>
  <c r="H133" i="94" s="1"/>
  <c r="V80" i="77"/>
  <c r="V80" i="48" s="1"/>
  <c r="U80" i="77"/>
  <c r="U80" i="48" s="1"/>
  <c r="T80" i="77"/>
  <c r="T80" i="48" s="1"/>
  <c r="AE80" i="48" s="1"/>
  <c r="S80" i="77"/>
  <c r="S80" i="48" s="1"/>
  <c r="AD80" i="48" s="1"/>
  <c r="R80" i="77"/>
  <c r="R80" i="48" s="1"/>
  <c r="AC80" i="48" s="1"/>
  <c r="Q80" i="77"/>
  <c r="Q80" i="48" s="1"/>
  <c r="AB80" i="48" s="1"/>
  <c r="P80" i="77"/>
  <c r="P80" i="48" s="1"/>
  <c r="P132" i="94" s="1"/>
  <c r="O80" i="77"/>
  <c r="O80" i="48" s="1"/>
  <c r="O132" i="94" s="1"/>
  <c r="N80" i="77"/>
  <c r="N80" i="48" s="1"/>
  <c r="N132" i="94" s="1"/>
  <c r="M80" i="77"/>
  <c r="M80" i="48" s="1"/>
  <c r="M132" i="94" s="1"/>
  <c r="L80" i="77"/>
  <c r="L80" i="48" s="1"/>
  <c r="L132" i="94" s="1"/>
  <c r="K80" i="77"/>
  <c r="K80" i="48" s="1"/>
  <c r="K132" i="94" s="1"/>
  <c r="J80" i="77"/>
  <c r="J80" i="48" s="1"/>
  <c r="J132" i="94" s="1"/>
  <c r="I80" i="77"/>
  <c r="I80" i="48" s="1"/>
  <c r="I132" i="94" s="1"/>
  <c r="H80" i="77"/>
  <c r="H80" i="48" s="1"/>
  <c r="H132" i="94" s="1"/>
  <c r="V79" i="77"/>
  <c r="V79" i="48" s="1"/>
  <c r="U79" i="77"/>
  <c r="U79" i="48" s="1"/>
  <c r="AF79" i="48" s="1"/>
  <c r="T79" i="77"/>
  <c r="T79" i="48" s="1"/>
  <c r="S79" i="77"/>
  <c r="S79" i="48" s="1"/>
  <c r="R79" i="77"/>
  <c r="R79" i="48" s="1"/>
  <c r="AC79" i="48" s="1"/>
  <c r="Q79" i="77"/>
  <c r="Q79" i="48" s="1"/>
  <c r="AB79" i="48" s="1"/>
  <c r="P79" i="77"/>
  <c r="P79" i="48" s="1"/>
  <c r="P131" i="94" s="1"/>
  <c r="O79" i="77"/>
  <c r="O79" i="48" s="1"/>
  <c r="O131" i="94" s="1"/>
  <c r="N79" i="77"/>
  <c r="N79" i="48" s="1"/>
  <c r="N131" i="94" s="1"/>
  <c r="M79" i="77"/>
  <c r="M79" i="48" s="1"/>
  <c r="M131" i="94" s="1"/>
  <c r="L79" i="77"/>
  <c r="L79" i="48" s="1"/>
  <c r="L131" i="94" s="1"/>
  <c r="K79" i="77"/>
  <c r="K79" i="48" s="1"/>
  <c r="K131" i="94" s="1"/>
  <c r="J79" i="77"/>
  <c r="J79" i="48" s="1"/>
  <c r="J131" i="94" s="1"/>
  <c r="I79" i="77"/>
  <c r="I79" i="48" s="1"/>
  <c r="I131" i="94" s="1"/>
  <c r="H79" i="77"/>
  <c r="H79" i="48" s="1"/>
  <c r="H131" i="94" s="1"/>
  <c r="V78" i="77"/>
  <c r="V78" i="48" s="1"/>
  <c r="AG78" i="48" s="1"/>
  <c r="U78" i="77"/>
  <c r="U78" i="48" s="1"/>
  <c r="AF78" i="48" s="1"/>
  <c r="T78" i="77"/>
  <c r="T78" i="48" s="1"/>
  <c r="AE78" i="48" s="1"/>
  <c r="S78" i="77"/>
  <c r="S78" i="48" s="1"/>
  <c r="AD78" i="48" s="1"/>
  <c r="R78" i="77"/>
  <c r="R78" i="48" s="1"/>
  <c r="Q78" i="77"/>
  <c r="Q78" i="48" s="1"/>
  <c r="P78" i="77"/>
  <c r="P78" i="48" s="1"/>
  <c r="P130" i="94" s="1"/>
  <c r="O78" i="77"/>
  <c r="O78" i="48" s="1"/>
  <c r="O130" i="94" s="1"/>
  <c r="N78" i="77"/>
  <c r="N78" i="48" s="1"/>
  <c r="N130" i="94" s="1"/>
  <c r="M78" i="77"/>
  <c r="M78" i="48" s="1"/>
  <c r="M130" i="94" s="1"/>
  <c r="L78" i="77"/>
  <c r="L78" i="48" s="1"/>
  <c r="L130" i="94" s="1"/>
  <c r="K78" i="77"/>
  <c r="K78" i="48" s="1"/>
  <c r="K130" i="94" s="1"/>
  <c r="J78" i="77"/>
  <c r="J78" i="48" s="1"/>
  <c r="J130" i="94" s="1"/>
  <c r="I78" i="77"/>
  <c r="I78" i="48" s="1"/>
  <c r="I130" i="94" s="1"/>
  <c r="H78" i="77"/>
  <c r="H78" i="48" s="1"/>
  <c r="H130" i="94" s="1"/>
  <c r="V77" i="77"/>
  <c r="V77" i="48" s="1"/>
  <c r="AG77" i="48" s="1"/>
  <c r="U77" i="77"/>
  <c r="U77" i="48" s="1"/>
  <c r="AF77" i="48" s="1"/>
  <c r="T77" i="77"/>
  <c r="T77" i="48" s="1"/>
  <c r="AE77" i="48" s="1"/>
  <c r="S77" i="77"/>
  <c r="S77" i="48" s="1"/>
  <c r="AD77" i="48" s="1"/>
  <c r="R77" i="77"/>
  <c r="R77" i="48" s="1"/>
  <c r="AC77" i="48" s="1"/>
  <c r="Q77" i="77"/>
  <c r="Q77" i="48" s="1"/>
  <c r="AB77" i="48" s="1"/>
  <c r="P77" i="77"/>
  <c r="P77" i="48" s="1"/>
  <c r="P129" i="94" s="1"/>
  <c r="O77" i="77"/>
  <c r="O77" i="48" s="1"/>
  <c r="O129" i="94" s="1"/>
  <c r="N77" i="77"/>
  <c r="N77" i="48" s="1"/>
  <c r="N129" i="94" s="1"/>
  <c r="M77" i="77"/>
  <c r="M77" i="48" s="1"/>
  <c r="M129" i="94" s="1"/>
  <c r="L77" i="77"/>
  <c r="L77" i="48" s="1"/>
  <c r="L129" i="94" s="1"/>
  <c r="K77" i="77"/>
  <c r="K77" i="48" s="1"/>
  <c r="K129" i="94" s="1"/>
  <c r="J77" i="77"/>
  <c r="J77" i="48" s="1"/>
  <c r="J129" i="94" s="1"/>
  <c r="I77" i="77"/>
  <c r="I77" i="48" s="1"/>
  <c r="I129" i="94" s="1"/>
  <c r="H77" i="77"/>
  <c r="H77" i="48" s="1"/>
  <c r="H129" i="94" s="1"/>
  <c r="V76" i="77"/>
  <c r="V76" i="48" s="1"/>
  <c r="U76" i="77"/>
  <c r="U76" i="48" s="1"/>
  <c r="T76" i="77"/>
  <c r="T76" i="48" s="1"/>
  <c r="AE76" i="48" s="1"/>
  <c r="S76" i="77"/>
  <c r="S76" i="48" s="1"/>
  <c r="AD76" i="48" s="1"/>
  <c r="R76" i="77"/>
  <c r="R76" i="48" s="1"/>
  <c r="AC76" i="48" s="1"/>
  <c r="Q76" i="77"/>
  <c r="Q76" i="48" s="1"/>
  <c r="AB76" i="48" s="1"/>
  <c r="P76" i="77"/>
  <c r="P76" i="48" s="1"/>
  <c r="P128" i="94" s="1"/>
  <c r="O76" i="77"/>
  <c r="O76" i="48" s="1"/>
  <c r="O128" i="94" s="1"/>
  <c r="N76" i="77"/>
  <c r="N76" i="48" s="1"/>
  <c r="N128" i="94" s="1"/>
  <c r="M76" i="77"/>
  <c r="M76" i="48" s="1"/>
  <c r="M128" i="94" s="1"/>
  <c r="L76" i="77"/>
  <c r="L76" i="48" s="1"/>
  <c r="L128" i="94" s="1"/>
  <c r="K76" i="77"/>
  <c r="K76" i="48" s="1"/>
  <c r="K128" i="94" s="1"/>
  <c r="J76" i="77"/>
  <c r="J76" i="48" s="1"/>
  <c r="J128" i="94" s="1"/>
  <c r="I76" i="77"/>
  <c r="I76" i="48" s="1"/>
  <c r="I128" i="94" s="1"/>
  <c r="H76" i="77"/>
  <c r="H76" i="48" s="1"/>
  <c r="H128" i="94" s="1"/>
  <c r="V75" i="77"/>
  <c r="V75" i="48" s="1"/>
  <c r="AG75" i="48" s="1"/>
  <c r="U75" i="77"/>
  <c r="U75" i="48" s="1"/>
  <c r="AF75" i="48" s="1"/>
  <c r="T75" i="77"/>
  <c r="T75" i="48" s="1"/>
  <c r="S75" i="77"/>
  <c r="S75" i="48" s="1"/>
  <c r="R75" i="77"/>
  <c r="R75" i="48" s="1"/>
  <c r="AC75" i="48" s="1"/>
  <c r="Q75" i="77"/>
  <c r="Q75" i="48" s="1"/>
  <c r="AB75" i="48" s="1"/>
  <c r="P75" i="77"/>
  <c r="P75" i="48" s="1"/>
  <c r="P127" i="94" s="1"/>
  <c r="O75" i="77"/>
  <c r="O75" i="48" s="1"/>
  <c r="O127" i="94" s="1"/>
  <c r="N75" i="77"/>
  <c r="N75" i="48" s="1"/>
  <c r="N127" i="94" s="1"/>
  <c r="M75" i="77"/>
  <c r="M75" i="48" s="1"/>
  <c r="M127" i="94" s="1"/>
  <c r="L75" i="77"/>
  <c r="L75" i="48" s="1"/>
  <c r="L127" i="94" s="1"/>
  <c r="K75" i="77"/>
  <c r="K75" i="48" s="1"/>
  <c r="K127" i="94" s="1"/>
  <c r="J75" i="77"/>
  <c r="J75" i="48" s="1"/>
  <c r="J127" i="94" s="1"/>
  <c r="I75" i="77"/>
  <c r="I75" i="48" s="1"/>
  <c r="I127" i="94" s="1"/>
  <c r="H75" i="77"/>
  <c r="H75" i="48" s="1"/>
  <c r="H127" i="94" s="1"/>
  <c r="V74" i="77"/>
  <c r="V74" i="48" s="1"/>
  <c r="AG74" i="48" s="1"/>
  <c r="U74" i="77"/>
  <c r="U74" i="48" s="1"/>
  <c r="AF74" i="48" s="1"/>
  <c r="T74" i="77"/>
  <c r="T74" i="48" s="1"/>
  <c r="S74" i="77"/>
  <c r="S74" i="48" s="1"/>
  <c r="AD74" i="48" s="1"/>
  <c r="R74" i="77"/>
  <c r="R74" i="48" s="1"/>
  <c r="Q74" i="77"/>
  <c r="Q74" i="48" s="1"/>
  <c r="P74" i="77"/>
  <c r="P74" i="48" s="1"/>
  <c r="P126" i="94" s="1"/>
  <c r="O74" i="77"/>
  <c r="O74" i="48" s="1"/>
  <c r="O126" i="94" s="1"/>
  <c r="N74" i="77"/>
  <c r="N74" i="48" s="1"/>
  <c r="N126" i="94" s="1"/>
  <c r="M74" i="77"/>
  <c r="M74" i="48" s="1"/>
  <c r="M126" i="94" s="1"/>
  <c r="L74" i="77"/>
  <c r="L74" i="48" s="1"/>
  <c r="L126" i="94" s="1"/>
  <c r="K74" i="77"/>
  <c r="K74" i="48" s="1"/>
  <c r="K126" i="94" s="1"/>
  <c r="J74" i="77"/>
  <c r="J74" i="48" s="1"/>
  <c r="J126" i="94" s="1"/>
  <c r="I74" i="77"/>
  <c r="I74" i="48" s="1"/>
  <c r="I126" i="94" s="1"/>
  <c r="H74" i="77"/>
  <c r="H74" i="48" s="1"/>
  <c r="H126" i="94" s="1"/>
  <c r="V73" i="77"/>
  <c r="V73" i="48" s="1"/>
  <c r="AG73" i="48" s="1"/>
  <c r="U73" i="77"/>
  <c r="U73" i="48" s="1"/>
  <c r="AF73" i="48" s="1"/>
  <c r="T73" i="77"/>
  <c r="T73" i="48" s="1"/>
  <c r="AE73" i="48" s="1"/>
  <c r="S73" i="77"/>
  <c r="S73" i="48" s="1"/>
  <c r="AD73" i="48" s="1"/>
  <c r="R73" i="77"/>
  <c r="R73" i="48" s="1"/>
  <c r="AC73" i="48" s="1"/>
  <c r="Q73" i="77"/>
  <c r="Q73" i="48" s="1"/>
  <c r="AB73" i="48" s="1"/>
  <c r="P73" i="77"/>
  <c r="P73" i="48" s="1"/>
  <c r="P125" i="94" s="1"/>
  <c r="O73" i="77"/>
  <c r="O73" i="48" s="1"/>
  <c r="O125" i="94" s="1"/>
  <c r="N73" i="77"/>
  <c r="N73" i="48" s="1"/>
  <c r="N125" i="94" s="1"/>
  <c r="M73" i="77"/>
  <c r="M73" i="48" s="1"/>
  <c r="M125" i="94" s="1"/>
  <c r="L73" i="77"/>
  <c r="L73" i="48" s="1"/>
  <c r="L125" i="94" s="1"/>
  <c r="K73" i="77"/>
  <c r="K73" i="48" s="1"/>
  <c r="K125" i="94" s="1"/>
  <c r="J73" i="77"/>
  <c r="J73" i="48" s="1"/>
  <c r="J125" i="94" s="1"/>
  <c r="I73" i="77"/>
  <c r="I73" i="48" s="1"/>
  <c r="I125" i="94" s="1"/>
  <c r="H73" i="77"/>
  <c r="H73" i="48" s="1"/>
  <c r="H125" i="94" s="1"/>
  <c r="V72" i="77"/>
  <c r="V72" i="48" s="1"/>
  <c r="U72" i="77"/>
  <c r="U72" i="48" s="1"/>
  <c r="T72" i="77"/>
  <c r="T72" i="48" s="1"/>
  <c r="AE72" i="48" s="1"/>
  <c r="S72" i="77"/>
  <c r="S72" i="48" s="1"/>
  <c r="AD72" i="48" s="1"/>
  <c r="R72" i="77"/>
  <c r="R72" i="48" s="1"/>
  <c r="Q72" i="77"/>
  <c r="Q72" i="48" s="1"/>
  <c r="AB72" i="48" s="1"/>
  <c r="P72" i="77"/>
  <c r="P72" i="48" s="1"/>
  <c r="P124" i="94" s="1"/>
  <c r="O72" i="77"/>
  <c r="O72" i="48" s="1"/>
  <c r="O124" i="94" s="1"/>
  <c r="N72" i="77"/>
  <c r="N72" i="48" s="1"/>
  <c r="N124" i="94" s="1"/>
  <c r="M72" i="77"/>
  <c r="M72" i="48" s="1"/>
  <c r="M124" i="94" s="1"/>
  <c r="L72" i="77"/>
  <c r="L72" i="48" s="1"/>
  <c r="L124" i="94" s="1"/>
  <c r="K72" i="77"/>
  <c r="K72" i="48" s="1"/>
  <c r="K124" i="94" s="1"/>
  <c r="J72" i="77"/>
  <c r="J72" i="48" s="1"/>
  <c r="J124" i="94" s="1"/>
  <c r="I72" i="77"/>
  <c r="I72" i="48" s="1"/>
  <c r="I124" i="94" s="1"/>
  <c r="H72" i="77"/>
  <c r="H72" i="48" s="1"/>
  <c r="H124" i="94" s="1"/>
  <c r="V71" i="77"/>
  <c r="V71" i="48" s="1"/>
  <c r="U71" i="77"/>
  <c r="U71" i="48" s="1"/>
  <c r="AF71" i="48" s="1"/>
  <c r="T71" i="77"/>
  <c r="T71" i="48" s="1"/>
  <c r="S71" i="77"/>
  <c r="S71" i="48" s="1"/>
  <c r="R71" i="77"/>
  <c r="R71" i="48" s="1"/>
  <c r="AC71" i="48" s="1"/>
  <c r="Q71" i="77"/>
  <c r="Q71" i="48" s="1"/>
  <c r="AB71" i="48" s="1"/>
  <c r="P71" i="77"/>
  <c r="P71" i="48" s="1"/>
  <c r="P123" i="94" s="1"/>
  <c r="O71" i="77"/>
  <c r="O71" i="48" s="1"/>
  <c r="O123" i="94" s="1"/>
  <c r="N71" i="77"/>
  <c r="N71" i="48" s="1"/>
  <c r="N123" i="94" s="1"/>
  <c r="M71" i="77"/>
  <c r="M71" i="48" s="1"/>
  <c r="M123" i="94" s="1"/>
  <c r="L71" i="77"/>
  <c r="L71" i="48" s="1"/>
  <c r="L123" i="94" s="1"/>
  <c r="K71" i="77"/>
  <c r="K71" i="48" s="1"/>
  <c r="K123" i="94" s="1"/>
  <c r="J71" i="77"/>
  <c r="J71" i="48" s="1"/>
  <c r="J123" i="94" s="1"/>
  <c r="I71" i="77"/>
  <c r="I71" i="48" s="1"/>
  <c r="I123" i="94" s="1"/>
  <c r="H71" i="77"/>
  <c r="H71" i="48" s="1"/>
  <c r="H123" i="94" s="1"/>
  <c r="V70" i="77"/>
  <c r="V70" i="48" s="1"/>
  <c r="AG70" i="48" s="1"/>
  <c r="U70" i="77"/>
  <c r="U70" i="48" s="1"/>
  <c r="AF70" i="48" s="1"/>
  <c r="T70" i="77"/>
  <c r="T70" i="48" s="1"/>
  <c r="AE70" i="48" s="1"/>
  <c r="S70" i="77"/>
  <c r="S70" i="48" s="1"/>
  <c r="AD70" i="48" s="1"/>
  <c r="R70" i="77"/>
  <c r="R70" i="48" s="1"/>
  <c r="Q70" i="77"/>
  <c r="Q70" i="48" s="1"/>
  <c r="P70" i="77"/>
  <c r="P70" i="48" s="1"/>
  <c r="P122" i="94" s="1"/>
  <c r="O70" i="77"/>
  <c r="O70" i="48" s="1"/>
  <c r="O122" i="94" s="1"/>
  <c r="N70" i="77"/>
  <c r="N70" i="48" s="1"/>
  <c r="N122" i="94" s="1"/>
  <c r="M70" i="77"/>
  <c r="M70" i="48" s="1"/>
  <c r="M122" i="94" s="1"/>
  <c r="L70" i="77"/>
  <c r="L70" i="48" s="1"/>
  <c r="L122" i="94" s="1"/>
  <c r="K70" i="77"/>
  <c r="K70" i="48" s="1"/>
  <c r="K122" i="94" s="1"/>
  <c r="J70" i="77"/>
  <c r="J70" i="48" s="1"/>
  <c r="J122" i="94" s="1"/>
  <c r="I70" i="77"/>
  <c r="I70" i="48" s="1"/>
  <c r="I122" i="94" s="1"/>
  <c r="H70" i="77"/>
  <c r="H70" i="48" s="1"/>
  <c r="H122" i="94" s="1"/>
  <c r="V69" i="77"/>
  <c r="V69" i="48" s="1"/>
  <c r="U69" i="77"/>
  <c r="U69" i="48" s="1"/>
  <c r="AF69" i="48" s="1"/>
  <c r="T69" i="77"/>
  <c r="T69" i="48" s="1"/>
  <c r="AE69" i="48" s="1"/>
  <c r="S69" i="77"/>
  <c r="S69" i="48" s="1"/>
  <c r="AD69" i="48" s="1"/>
  <c r="R69" i="77"/>
  <c r="R69" i="48" s="1"/>
  <c r="AC69" i="48" s="1"/>
  <c r="Q69" i="77"/>
  <c r="Q69" i="48" s="1"/>
  <c r="AB69" i="48" s="1"/>
  <c r="P69" i="77"/>
  <c r="P69" i="48" s="1"/>
  <c r="P121" i="94" s="1"/>
  <c r="O69" i="77"/>
  <c r="O69" i="48" s="1"/>
  <c r="O121" i="94" s="1"/>
  <c r="N69" i="77"/>
  <c r="N69" i="48" s="1"/>
  <c r="N121" i="94" s="1"/>
  <c r="M69" i="77"/>
  <c r="M69" i="48" s="1"/>
  <c r="M121" i="94" s="1"/>
  <c r="L69" i="77"/>
  <c r="L69" i="48" s="1"/>
  <c r="L121" i="94" s="1"/>
  <c r="K69" i="77"/>
  <c r="K69" i="48" s="1"/>
  <c r="K121" i="94" s="1"/>
  <c r="J69" i="77"/>
  <c r="J69" i="48" s="1"/>
  <c r="J121" i="94" s="1"/>
  <c r="I69" i="77"/>
  <c r="I69" i="48" s="1"/>
  <c r="I121" i="94" s="1"/>
  <c r="H69" i="77"/>
  <c r="H69" i="48" s="1"/>
  <c r="H121" i="94" s="1"/>
  <c r="V68" i="77"/>
  <c r="V68" i="48" s="1"/>
  <c r="AG68" i="48" s="1"/>
  <c r="U68" i="77"/>
  <c r="U68" i="48" s="1"/>
  <c r="T68" i="77"/>
  <c r="T68" i="48" s="1"/>
  <c r="S68" i="77"/>
  <c r="S68" i="48" s="1"/>
  <c r="AD68" i="48" s="1"/>
  <c r="R68" i="77"/>
  <c r="R68" i="48" s="1"/>
  <c r="Q68" i="77"/>
  <c r="Q68" i="48" s="1"/>
  <c r="Q120" i="94" s="1"/>
  <c r="P68" i="77"/>
  <c r="P68" i="48" s="1"/>
  <c r="P120" i="94" s="1"/>
  <c r="O68" i="77"/>
  <c r="O68" i="48" s="1"/>
  <c r="O120" i="94" s="1"/>
  <c r="N68" i="77"/>
  <c r="N68" i="48" s="1"/>
  <c r="N120" i="94" s="1"/>
  <c r="M68" i="77"/>
  <c r="M68" i="48" s="1"/>
  <c r="M120" i="94" s="1"/>
  <c r="L68" i="77"/>
  <c r="L68" i="48" s="1"/>
  <c r="L120" i="94" s="1"/>
  <c r="K68" i="77"/>
  <c r="K68" i="48" s="1"/>
  <c r="K120" i="94" s="1"/>
  <c r="J68" i="77"/>
  <c r="J68" i="48" s="1"/>
  <c r="J120" i="94" s="1"/>
  <c r="I68" i="77"/>
  <c r="I68" i="48" s="1"/>
  <c r="I120" i="94" s="1"/>
  <c r="H68" i="77"/>
  <c r="H68" i="48" s="1"/>
  <c r="H120" i="94" s="1"/>
  <c r="V67" i="77"/>
  <c r="V67" i="48" s="1"/>
  <c r="AG67" i="48" s="1"/>
  <c r="U67" i="77"/>
  <c r="U67" i="48" s="1"/>
  <c r="AF67" i="48" s="1"/>
  <c r="T67" i="77"/>
  <c r="T67" i="48" s="1"/>
  <c r="AE67" i="48" s="1"/>
  <c r="S67" i="77"/>
  <c r="S67" i="48" s="1"/>
  <c r="R67" i="77"/>
  <c r="R67" i="48" s="1"/>
  <c r="AC67" i="48" s="1"/>
  <c r="Q67" i="77"/>
  <c r="Q67" i="48" s="1"/>
  <c r="AB67" i="48" s="1"/>
  <c r="P67" i="77"/>
  <c r="P67" i="48" s="1"/>
  <c r="P119" i="94" s="1"/>
  <c r="O67" i="77"/>
  <c r="O67" i="48" s="1"/>
  <c r="O119" i="94" s="1"/>
  <c r="N67" i="77"/>
  <c r="N67" i="48" s="1"/>
  <c r="N119" i="94" s="1"/>
  <c r="M67" i="77"/>
  <c r="M67" i="48" s="1"/>
  <c r="M119" i="94" s="1"/>
  <c r="L67" i="77"/>
  <c r="L67" i="48" s="1"/>
  <c r="L119" i="94" s="1"/>
  <c r="K67" i="77"/>
  <c r="K67" i="48" s="1"/>
  <c r="K119" i="94" s="1"/>
  <c r="J67" i="77"/>
  <c r="J67" i="48" s="1"/>
  <c r="J119" i="94" s="1"/>
  <c r="I67" i="77"/>
  <c r="I67" i="48" s="1"/>
  <c r="I119" i="94" s="1"/>
  <c r="H67" i="77"/>
  <c r="H67" i="48" s="1"/>
  <c r="H119" i="94" s="1"/>
  <c r="V66" i="77"/>
  <c r="V66" i="48" s="1"/>
  <c r="U66" i="77"/>
  <c r="U66" i="48" s="1"/>
  <c r="T66" i="77"/>
  <c r="T66" i="48" s="1"/>
  <c r="S66" i="77"/>
  <c r="S66" i="48" s="1"/>
  <c r="R66" i="77"/>
  <c r="R66" i="48" s="1"/>
  <c r="Q66" i="77"/>
  <c r="Q66" i="48" s="1"/>
  <c r="P66" i="77"/>
  <c r="P66" i="48" s="1"/>
  <c r="P118" i="94" s="1"/>
  <c r="O66" i="77"/>
  <c r="O66" i="48" s="1"/>
  <c r="O118" i="94" s="1"/>
  <c r="N66" i="77"/>
  <c r="N66" i="48" s="1"/>
  <c r="N118" i="94" s="1"/>
  <c r="M66" i="77"/>
  <c r="M66" i="48" s="1"/>
  <c r="M118" i="94" s="1"/>
  <c r="L66" i="77"/>
  <c r="L66" i="48" s="1"/>
  <c r="L118" i="94" s="1"/>
  <c r="K66" i="77"/>
  <c r="K66" i="48" s="1"/>
  <c r="K118" i="94" s="1"/>
  <c r="J66" i="77"/>
  <c r="J66" i="48" s="1"/>
  <c r="J118" i="94" s="1"/>
  <c r="I66" i="77"/>
  <c r="I66" i="48" s="1"/>
  <c r="I118" i="94" s="1"/>
  <c r="H66" i="77"/>
  <c r="H66" i="48" s="1"/>
  <c r="H118" i="94" s="1"/>
  <c r="V65" i="77"/>
  <c r="V65" i="48" s="1"/>
  <c r="AG65" i="48" s="1"/>
  <c r="U65" i="77"/>
  <c r="U65" i="48" s="1"/>
  <c r="AF65" i="48" s="1"/>
  <c r="T65" i="77"/>
  <c r="T65" i="48" s="1"/>
  <c r="S65" i="77"/>
  <c r="S65" i="48" s="1"/>
  <c r="AD65" i="48" s="1"/>
  <c r="R65" i="77"/>
  <c r="R65" i="48" s="1"/>
  <c r="AC65" i="48" s="1"/>
  <c r="Q65" i="77"/>
  <c r="Q65" i="48" s="1"/>
  <c r="P65" i="77"/>
  <c r="P65" i="48" s="1"/>
  <c r="P117" i="94" s="1"/>
  <c r="O65" i="77"/>
  <c r="O65" i="48" s="1"/>
  <c r="O117" i="94" s="1"/>
  <c r="N65" i="77"/>
  <c r="N65" i="48" s="1"/>
  <c r="N117" i="94" s="1"/>
  <c r="M65" i="77"/>
  <c r="M65" i="48" s="1"/>
  <c r="M117" i="94" s="1"/>
  <c r="L65" i="77"/>
  <c r="L65" i="48" s="1"/>
  <c r="L117" i="94" s="1"/>
  <c r="K65" i="77"/>
  <c r="K65" i="48" s="1"/>
  <c r="K117" i="94" s="1"/>
  <c r="J65" i="77"/>
  <c r="J65" i="48" s="1"/>
  <c r="J117" i="94" s="1"/>
  <c r="I65" i="77"/>
  <c r="I65" i="48" s="1"/>
  <c r="I117" i="94" s="1"/>
  <c r="H65" i="77"/>
  <c r="H65" i="48" s="1"/>
  <c r="H117" i="94" s="1"/>
  <c r="V64" i="77"/>
  <c r="V64" i="48" s="1"/>
  <c r="AG64" i="48" s="1"/>
  <c r="U64" i="77"/>
  <c r="U64" i="48" s="1"/>
  <c r="AF64" i="48" s="1"/>
  <c r="T64" i="77"/>
  <c r="T64" i="48" s="1"/>
  <c r="AE64" i="48" s="1"/>
  <c r="S64" i="77"/>
  <c r="S64" i="48" s="1"/>
  <c r="AD64" i="48" s="1"/>
  <c r="R64" i="77"/>
  <c r="R64" i="48" s="1"/>
  <c r="AC64" i="48" s="1"/>
  <c r="Q64" i="77"/>
  <c r="Q64" i="48" s="1"/>
  <c r="AB64" i="48" s="1"/>
  <c r="P64" i="77"/>
  <c r="P64" i="48" s="1"/>
  <c r="P116" i="94" s="1"/>
  <c r="O64" i="77"/>
  <c r="O64" i="48" s="1"/>
  <c r="O116" i="94" s="1"/>
  <c r="N64" i="77"/>
  <c r="N64" i="48" s="1"/>
  <c r="N116" i="94" s="1"/>
  <c r="M64" i="77"/>
  <c r="M64" i="48" s="1"/>
  <c r="M116" i="94" s="1"/>
  <c r="L64" i="77"/>
  <c r="L64" i="48" s="1"/>
  <c r="L116" i="94" s="1"/>
  <c r="K64" i="77"/>
  <c r="K64" i="48" s="1"/>
  <c r="K116" i="94" s="1"/>
  <c r="J64" i="77"/>
  <c r="J64" i="48" s="1"/>
  <c r="J116" i="94" s="1"/>
  <c r="I64" i="77"/>
  <c r="I64" i="48" s="1"/>
  <c r="I116" i="94" s="1"/>
  <c r="H64" i="77"/>
  <c r="H64" i="48" s="1"/>
  <c r="H116" i="94" s="1"/>
  <c r="V63" i="77"/>
  <c r="V63" i="48" s="1"/>
  <c r="U63" i="77"/>
  <c r="U63" i="48" s="1"/>
  <c r="T63" i="77"/>
  <c r="T63" i="48" s="1"/>
  <c r="S63" i="77"/>
  <c r="S63" i="48" s="1"/>
  <c r="R63" i="77"/>
  <c r="R63" i="48" s="1"/>
  <c r="Q63" i="77"/>
  <c r="Q63" i="48" s="1"/>
  <c r="P63" i="77"/>
  <c r="P63" i="48" s="1"/>
  <c r="P115" i="94" s="1"/>
  <c r="O63" i="77"/>
  <c r="O63" i="48" s="1"/>
  <c r="O115" i="94" s="1"/>
  <c r="N63" i="77"/>
  <c r="N63" i="48" s="1"/>
  <c r="N115" i="94" s="1"/>
  <c r="M63" i="77"/>
  <c r="M63" i="48" s="1"/>
  <c r="M115" i="94" s="1"/>
  <c r="L63" i="77"/>
  <c r="L63" i="48" s="1"/>
  <c r="L115" i="94" s="1"/>
  <c r="K63" i="77"/>
  <c r="K63" i="48" s="1"/>
  <c r="K115" i="94" s="1"/>
  <c r="J63" i="77"/>
  <c r="J63" i="48" s="1"/>
  <c r="J115" i="94" s="1"/>
  <c r="I63" i="77"/>
  <c r="I63" i="48" s="1"/>
  <c r="I115" i="94" s="1"/>
  <c r="H63" i="77"/>
  <c r="H63" i="48" s="1"/>
  <c r="H115" i="94" s="1"/>
  <c r="V62" i="77"/>
  <c r="V62" i="48" s="1"/>
  <c r="U62" i="77"/>
  <c r="U62" i="48" s="1"/>
  <c r="T62" i="77"/>
  <c r="T62" i="48" s="1"/>
  <c r="AE62" i="48" s="1"/>
  <c r="S62" i="77"/>
  <c r="S62" i="48" s="1"/>
  <c r="R62" i="77"/>
  <c r="R62" i="48" s="1"/>
  <c r="AC62" i="48" s="1"/>
  <c r="Q62" i="77"/>
  <c r="Q62" i="48" s="1"/>
  <c r="AB62" i="48" s="1"/>
  <c r="P62" i="77"/>
  <c r="P62" i="48" s="1"/>
  <c r="P114" i="94" s="1"/>
  <c r="O62" i="77"/>
  <c r="O62" i="48" s="1"/>
  <c r="O114" i="94" s="1"/>
  <c r="N62" i="77"/>
  <c r="N62" i="48" s="1"/>
  <c r="N114" i="94" s="1"/>
  <c r="M62" i="77"/>
  <c r="M62" i="48" s="1"/>
  <c r="M114" i="94" s="1"/>
  <c r="L62" i="77"/>
  <c r="L62" i="48" s="1"/>
  <c r="L114" i="94" s="1"/>
  <c r="K62" i="77"/>
  <c r="K62" i="48" s="1"/>
  <c r="K114" i="94" s="1"/>
  <c r="J62" i="77"/>
  <c r="J62" i="48" s="1"/>
  <c r="J114" i="94" s="1"/>
  <c r="I62" i="77"/>
  <c r="I62" i="48" s="1"/>
  <c r="I114" i="94" s="1"/>
  <c r="H62" i="77"/>
  <c r="H62" i="48" s="1"/>
  <c r="H114" i="94" s="1"/>
  <c r="V61" i="77"/>
  <c r="V61" i="48" s="1"/>
  <c r="AG61" i="48" s="1"/>
  <c r="U61" i="77"/>
  <c r="U61" i="48" s="1"/>
  <c r="AF61" i="48" s="1"/>
  <c r="T61" i="77"/>
  <c r="T61" i="48" s="1"/>
  <c r="S61" i="77"/>
  <c r="S61" i="48" s="1"/>
  <c r="AD61" i="48" s="1"/>
  <c r="R61" i="77"/>
  <c r="R61" i="48" s="1"/>
  <c r="Q61" i="77"/>
  <c r="Q61" i="48" s="1"/>
  <c r="P61" i="77"/>
  <c r="P61" i="48" s="1"/>
  <c r="P113" i="94" s="1"/>
  <c r="O61" i="77"/>
  <c r="O61" i="48" s="1"/>
  <c r="O113" i="94" s="1"/>
  <c r="N61" i="77"/>
  <c r="N61" i="48" s="1"/>
  <c r="N113" i="94" s="1"/>
  <c r="M61" i="77"/>
  <c r="M61" i="48" s="1"/>
  <c r="M113" i="94" s="1"/>
  <c r="L61" i="77"/>
  <c r="L61" i="48" s="1"/>
  <c r="L113" i="94" s="1"/>
  <c r="K61" i="77"/>
  <c r="K61" i="48" s="1"/>
  <c r="K113" i="94" s="1"/>
  <c r="J61" i="77"/>
  <c r="J61" i="48" s="1"/>
  <c r="J113" i="94" s="1"/>
  <c r="I61" i="77"/>
  <c r="I61" i="48" s="1"/>
  <c r="I113" i="94" s="1"/>
  <c r="H61" i="77"/>
  <c r="H61" i="48" s="1"/>
  <c r="H113" i="94" s="1"/>
  <c r="V60" i="77"/>
  <c r="V60" i="48" s="1"/>
  <c r="AG60" i="48" s="1"/>
  <c r="U60" i="77"/>
  <c r="U60" i="48" s="1"/>
  <c r="AF60" i="48" s="1"/>
  <c r="T60" i="77"/>
  <c r="T60" i="48" s="1"/>
  <c r="AE60" i="48" s="1"/>
  <c r="S60" i="77"/>
  <c r="S60" i="48" s="1"/>
  <c r="AD60" i="48" s="1"/>
  <c r="R60" i="77"/>
  <c r="R60" i="48" s="1"/>
  <c r="AC60" i="48" s="1"/>
  <c r="Q60" i="77"/>
  <c r="Q60" i="48" s="1"/>
  <c r="P60" i="77"/>
  <c r="P60" i="48" s="1"/>
  <c r="P112" i="94" s="1"/>
  <c r="O60" i="77"/>
  <c r="O60" i="48" s="1"/>
  <c r="O112" i="94" s="1"/>
  <c r="N60" i="77"/>
  <c r="N60" i="48" s="1"/>
  <c r="N112" i="94" s="1"/>
  <c r="M60" i="77"/>
  <c r="M60" i="48" s="1"/>
  <c r="M112" i="94" s="1"/>
  <c r="L60" i="77"/>
  <c r="L60" i="48" s="1"/>
  <c r="L112" i="94" s="1"/>
  <c r="K60" i="77"/>
  <c r="K60" i="48" s="1"/>
  <c r="K112" i="94" s="1"/>
  <c r="J60" i="77"/>
  <c r="J60" i="48" s="1"/>
  <c r="J112" i="94" s="1"/>
  <c r="I60" i="77"/>
  <c r="I60" i="48" s="1"/>
  <c r="I112" i="94" s="1"/>
  <c r="H60" i="77"/>
  <c r="H60" i="48" s="1"/>
  <c r="H112" i="94" s="1"/>
  <c r="V59" i="77"/>
  <c r="V59" i="48" s="1"/>
  <c r="AG59" i="48" s="1"/>
  <c r="U59" i="77"/>
  <c r="U59" i="48" s="1"/>
  <c r="T59" i="77"/>
  <c r="T59" i="48" s="1"/>
  <c r="AE59" i="48" s="1"/>
  <c r="S59" i="77"/>
  <c r="S59" i="48" s="1"/>
  <c r="AD59" i="48" s="1"/>
  <c r="R59" i="77"/>
  <c r="R59" i="48" s="1"/>
  <c r="AC59" i="48" s="1"/>
  <c r="Q59" i="77"/>
  <c r="Q59" i="48" s="1"/>
  <c r="AB59" i="48" s="1"/>
  <c r="P59" i="77"/>
  <c r="P59" i="48" s="1"/>
  <c r="P111" i="94" s="1"/>
  <c r="O59" i="77"/>
  <c r="O59" i="48" s="1"/>
  <c r="O111" i="94" s="1"/>
  <c r="N59" i="77"/>
  <c r="N59" i="48" s="1"/>
  <c r="N111" i="94" s="1"/>
  <c r="M59" i="77"/>
  <c r="M59" i="48" s="1"/>
  <c r="M111" i="94" s="1"/>
  <c r="L59" i="77"/>
  <c r="L59" i="48" s="1"/>
  <c r="L111" i="94" s="1"/>
  <c r="K59" i="77"/>
  <c r="K59" i="48" s="1"/>
  <c r="K111" i="94" s="1"/>
  <c r="J59" i="77"/>
  <c r="J59" i="48" s="1"/>
  <c r="J111" i="94" s="1"/>
  <c r="I59" i="77"/>
  <c r="I59" i="48" s="1"/>
  <c r="I111" i="94" s="1"/>
  <c r="H59" i="77"/>
  <c r="H59" i="48" s="1"/>
  <c r="H111" i="94" s="1"/>
  <c r="V58" i="77"/>
  <c r="V58" i="48" s="1"/>
  <c r="AG58" i="48" s="1"/>
  <c r="U58" i="77"/>
  <c r="U58" i="48" s="1"/>
  <c r="AF58" i="48" s="1"/>
  <c r="T58" i="77"/>
  <c r="T58" i="48" s="1"/>
  <c r="S58" i="77"/>
  <c r="S58" i="48" s="1"/>
  <c r="R58" i="77"/>
  <c r="R58" i="48" s="1"/>
  <c r="Q58" i="77"/>
  <c r="Q58" i="48" s="1"/>
  <c r="AB58" i="48" s="1"/>
  <c r="P58" i="77"/>
  <c r="P58" i="48" s="1"/>
  <c r="P110" i="94" s="1"/>
  <c r="O58" i="77"/>
  <c r="O58" i="48" s="1"/>
  <c r="O110" i="94" s="1"/>
  <c r="N58" i="77"/>
  <c r="N58" i="48" s="1"/>
  <c r="N110" i="94" s="1"/>
  <c r="M58" i="77"/>
  <c r="M58" i="48" s="1"/>
  <c r="M110" i="94" s="1"/>
  <c r="L58" i="77"/>
  <c r="L58" i="48" s="1"/>
  <c r="L110" i="94" s="1"/>
  <c r="K58" i="77"/>
  <c r="K58" i="48" s="1"/>
  <c r="K110" i="94" s="1"/>
  <c r="J58" i="77"/>
  <c r="J58" i="48" s="1"/>
  <c r="J110" i="94" s="1"/>
  <c r="I58" i="77"/>
  <c r="I58" i="48" s="1"/>
  <c r="I110" i="94" s="1"/>
  <c r="H58" i="77"/>
  <c r="H58" i="48" s="1"/>
  <c r="H110" i="94" s="1"/>
  <c r="V57" i="77"/>
  <c r="V57" i="48" s="1"/>
  <c r="AG57" i="48" s="1"/>
  <c r="U57" i="77"/>
  <c r="U57" i="48" s="1"/>
  <c r="AF57" i="48" s="1"/>
  <c r="T57" i="77"/>
  <c r="T57" i="48" s="1"/>
  <c r="AE57" i="48" s="1"/>
  <c r="S57" i="77"/>
  <c r="S57" i="48" s="1"/>
  <c r="AD57" i="48" s="1"/>
  <c r="R57" i="77"/>
  <c r="R57" i="48" s="1"/>
  <c r="AC57" i="48" s="1"/>
  <c r="Q57" i="77"/>
  <c r="Q57" i="48" s="1"/>
  <c r="P57" i="77"/>
  <c r="P57" i="48" s="1"/>
  <c r="P109" i="94" s="1"/>
  <c r="O57" i="77"/>
  <c r="O57" i="48" s="1"/>
  <c r="O109" i="94" s="1"/>
  <c r="N57" i="77"/>
  <c r="N57" i="48" s="1"/>
  <c r="N109" i="94" s="1"/>
  <c r="M57" i="77"/>
  <c r="M57" i="48" s="1"/>
  <c r="M109" i="94" s="1"/>
  <c r="L57" i="77"/>
  <c r="L57" i="48" s="1"/>
  <c r="L109" i="94" s="1"/>
  <c r="K57" i="77"/>
  <c r="K57" i="48" s="1"/>
  <c r="K109" i="94" s="1"/>
  <c r="J57" i="77"/>
  <c r="J57" i="48" s="1"/>
  <c r="J109" i="94" s="1"/>
  <c r="I57" i="77"/>
  <c r="I57" i="48" s="1"/>
  <c r="I109" i="94" s="1"/>
  <c r="H57" i="77"/>
  <c r="H57" i="48" s="1"/>
  <c r="H109" i="94" s="1"/>
  <c r="V56" i="77"/>
  <c r="V56" i="48" s="1"/>
  <c r="U56" i="77"/>
  <c r="U56" i="48" s="1"/>
  <c r="AF56" i="48" s="1"/>
  <c r="T56" i="77"/>
  <c r="T56" i="48" s="1"/>
  <c r="AE56" i="48" s="1"/>
  <c r="S56" i="77"/>
  <c r="S56" i="48" s="1"/>
  <c r="AD56" i="48" s="1"/>
  <c r="R56" i="77"/>
  <c r="R56" i="48" s="1"/>
  <c r="AC56" i="48" s="1"/>
  <c r="Q56" i="77"/>
  <c r="Q56" i="48" s="1"/>
  <c r="AB56" i="48" s="1"/>
  <c r="P56" i="77"/>
  <c r="P56" i="48" s="1"/>
  <c r="P108" i="94" s="1"/>
  <c r="O56" i="77"/>
  <c r="O56" i="48" s="1"/>
  <c r="O108" i="94" s="1"/>
  <c r="N56" i="77"/>
  <c r="N56" i="48" s="1"/>
  <c r="N108" i="94" s="1"/>
  <c r="M56" i="77"/>
  <c r="M56" i="48" s="1"/>
  <c r="M108" i="94" s="1"/>
  <c r="L56" i="77"/>
  <c r="L56" i="48" s="1"/>
  <c r="L108" i="94" s="1"/>
  <c r="K56" i="77"/>
  <c r="K56" i="48" s="1"/>
  <c r="K108" i="94" s="1"/>
  <c r="J56" i="77"/>
  <c r="J56" i="48" s="1"/>
  <c r="J108" i="94" s="1"/>
  <c r="I56" i="77"/>
  <c r="I56" i="48" s="1"/>
  <c r="I108" i="94" s="1"/>
  <c r="H56" i="77"/>
  <c r="H56" i="48" s="1"/>
  <c r="H108" i="94" s="1"/>
  <c r="V55" i="77"/>
  <c r="V55" i="48" s="1"/>
  <c r="AG55" i="48" s="1"/>
  <c r="U55" i="77"/>
  <c r="U55" i="48" s="1"/>
  <c r="T55" i="77"/>
  <c r="T55" i="48" s="1"/>
  <c r="AE55" i="48" s="1"/>
  <c r="S55" i="77"/>
  <c r="S55" i="48" s="1"/>
  <c r="AD55" i="48" s="1"/>
  <c r="R55" i="77"/>
  <c r="R55" i="48" s="1"/>
  <c r="Q55" i="77"/>
  <c r="Q55" i="48" s="1"/>
  <c r="AB55" i="48" s="1"/>
  <c r="P55" i="77"/>
  <c r="P55" i="48" s="1"/>
  <c r="P107" i="94" s="1"/>
  <c r="O55" i="77"/>
  <c r="O55" i="48" s="1"/>
  <c r="O107" i="94" s="1"/>
  <c r="N55" i="77"/>
  <c r="N55" i="48" s="1"/>
  <c r="N107" i="94" s="1"/>
  <c r="M55" i="77"/>
  <c r="M55" i="48" s="1"/>
  <c r="M107" i="94" s="1"/>
  <c r="L55" i="77"/>
  <c r="L55" i="48" s="1"/>
  <c r="L107" i="94" s="1"/>
  <c r="K55" i="77"/>
  <c r="K55" i="48" s="1"/>
  <c r="K107" i="94" s="1"/>
  <c r="J55" i="77"/>
  <c r="J55" i="48" s="1"/>
  <c r="J107" i="94" s="1"/>
  <c r="V54" i="77"/>
  <c r="V54" i="48" s="1"/>
  <c r="AG54" i="48" s="1"/>
  <c r="U54" i="77"/>
  <c r="U54" i="48" s="1"/>
  <c r="AF54" i="48" s="1"/>
  <c r="T54" i="77"/>
  <c r="T54" i="48" s="1"/>
  <c r="AE54" i="48" s="1"/>
  <c r="S54" i="77"/>
  <c r="S54" i="48" s="1"/>
  <c r="R54" i="77"/>
  <c r="R54" i="48" s="1"/>
  <c r="AC54" i="48" s="1"/>
  <c r="Q54" i="77"/>
  <c r="Q54" i="48" s="1"/>
  <c r="AB54" i="48" s="1"/>
  <c r="P54" i="77"/>
  <c r="P54" i="48" s="1"/>
  <c r="P106" i="94" s="1"/>
  <c r="O54" i="77"/>
  <c r="O54" i="48" s="1"/>
  <c r="O106" i="94" s="1"/>
  <c r="N54" i="77"/>
  <c r="N54" i="48" s="1"/>
  <c r="N106" i="94" s="1"/>
  <c r="M54" i="77"/>
  <c r="M54" i="48" s="1"/>
  <c r="M106" i="94" s="1"/>
  <c r="L54" i="77"/>
  <c r="L54" i="48" s="1"/>
  <c r="L106" i="94" s="1"/>
  <c r="K54" i="77"/>
  <c r="K54" i="48" s="1"/>
  <c r="K106" i="94" s="1"/>
  <c r="J54" i="77"/>
  <c r="J54" i="48" s="1"/>
  <c r="J106" i="94" s="1"/>
  <c r="I54" i="77"/>
  <c r="I54" i="48" s="1"/>
  <c r="I106" i="94" s="1"/>
  <c r="H54" i="77"/>
  <c r="H54" i="48" s="1"/>
  <c r="H106" i="94" s="1"/>
  <c r="V53" i="77"/>
  <c r="V53" i="48" s="1"/>
  <c r="U53" i="77"/>
  <c r="U53" i="48" s="1"/>
  <c r="T53" i="77"/>
  <c r="T53" i="48" s="1"/>
  <c r="S53" i="77"/>
  <c r="S53" i="48" s="1"/>
  <c r="AD53" i="48" s="1"/>
  <c r="R53" i="77"/>
  <c r="R53" i="48" s="1"/>
  <c r="AC53" i="48" s="1"/>
  <c r="Q53" i="77"/>
  <c r="Q53" i="48" s="1"/>
  <c r="P53" i="77"/>
  <c r="P53" i="48" s="1"/>
  <c r="P105" i="94" s="1"/>
  <c r="O53" i="77"/>
  <c r="O53" i="48" s="1"/>
  <c r="O105" i="94" s="1"/>
  <c r="N53" i="77"/>
  <c r="N53" i="48" s="1"/>
  <c r="N105" i="94" s="1"/>
  <c r="M53" i="77"/>
  <c r="M53" i="48" s="1"/>
  <c r="M105" i="94" s="1"/>
  <c r="L53" i="77"/>
  <c r="L53" i="48" s="1"/>
  <c r="L105" i="94" s="1"/>
  <c r="K53" i="77"/>
  <c r="K53" i="48" s="1"/>
  <c r="K105" i="94" s="1"/>
  <c r="J53" i="77"/>
  <c r="J53" i="48" s="1"/>
  <c r="J105" i="94" s="1"/>
  <c r="I53" i="77"/>
  <c r="I53" i="48" s="1"/>
  <c r="I105" i="94" s="1"/>
  <c r="H53" i="77"/>
  <c r="H53" i="48" s="1"/>
  <c r="H105" i="94" s="1"/>
  <c r="V52" i="77"/>
  <c r="V52" i="48" s="1"/>
  <c r="AG52" i="48" s="1"/>
  <c r="U52" i="77"/>
  <c r="U52" i="48" s="1"/>
  <c r="AF52" i="48" s="1"/>
  <c r="T52" i="77"/>
  <c r="T52" i="48" s="1"/>
  <c r="AE52" i="48" s="1"/>
  <c r="S52" i="77"/>
  <c r="S52" i="48" s="1"/>
  <c r="R52" i="77"/>
  <c r="R52" i="48" s="1"/>
  <c r="Q52" i="77"/>
  <c r="Q52" i="48" s="1"/>
  <c r="AB52" i="48" s="1"/>
  <c r="P52" i="77"/>
  <c r="P52" i="48" s="1"/>
  <c r="P104" i="94" s="1"/>
  <c r="O52" i="77"/>
  <c r="O52" i="48" s="1"/>
  <c r="O104" i="94" s="1"/>
  <c r="N52" i="77"/>
  <c r="N52" i="48" s="1"/>
  <c r="N104" i="94" s="1"/>
  <c r="M52" i="77"/>
  <c r="M52" i="48" s="1"/>
  <c r="M104" i="94" s="1"/>
  <c r="L52" i="77"/>
  <c r="L52" i="48" s="1"/>
  <c r="L104" i="94" s="1"/>
  <c r="K52" i="77"/>
  <c r="K52" i="48" s="1"/>
  <c r="K104" i="94" s="1"/>
  <c r="J52" i="77"/>
  <c r="J52" i="48" s="1"/>
  <c r="J104" i="94" s="1"/>
  <c r="I52" i="77"/>
  <c r="I52" i="48" s="1"/>
  <c r="I104" i="94" s="1"/>
  <c r="H52" i="77"/>
  <c r="H52" i="48" s="1"/>
  <c r="H104" i="94" s="1"/>
  <c r="V51" i="77"/>
  <c r="V51" i="48" s="1"/>
  <c r="AG51" i="48" s="1"/>
  <c r="U51" i="77"/>
  <c r="U51" i="48" s="1"/>
  <c r="T51" i="77"/>
  <c r="T51" i="48" s="1"/>
  <c r="AE51" i="48" s="1"/>
  <c r="S51" i="77"/>
  <c r="S51" i="48" s="1"/>
  <c r="R51" i="77"/>
  <c r="R51" i="48" s="1"/>
  <c r="AC51" i="48" s="1"/>
  <c r="Q51" i="77"/>
  <c r="Q51" i="48" s="1"/>
  <c r="AB51" i="48" s="1"/>
  <c r="P51" i="77"/>
  <c r="P51" i="48" s="1"/>
  <c r="P103" i="94" s="1"/>
  <c r="O51" i="77"/>
  <c r="O51" i="48" s="1"/>
  <c r="O103" i="94" s="1"/>
  <c r="N51" i="77"/>
  <c r="N51" i="48" s="1"/>
  <c r="N103" i="94" s="1"/>
  <c r="M51" i="77"/>
  <c r="M51" i="48" s="1"/>
  <c r="M103" i="94" s="1"/>
  <c r="L51" i="77"/>
  <c r="L51" i="48" s="1"/>
  <c r="L103" i="94" s="1"/>
  <c r="K51" i="77"/>
  <c r="K51" i="48" s="1"/>
  <c r="K103" i="94" s="1"/>
  <c r="J51" i="77"/>
  <c r="J51" i="48" s="1"/>
  <c r="J103" i="94" s="1"/>
  <c r="I51" i="77"/>
  <c r="I51" i="48" s="1"/>
  <c r="I103" i="94" s="1"/>
  <c r="H51" i="77"/>
  <c r="H51" i="48" s="1"/>
  <c r="H103" i="94" s="1"/>
  <c r="V50" i="77"/>
  <c r="V50" i="48" s="1"/>
  <c r="U50" i="77"/>
  <c r="U50" i="48" s="1"/>
  <c r="T50" i="77"/>
  <c r="T50" i="48" s="1"/>
  <c r="S50" i="77"/>
  <c r="S50" i="48" s="1"/>
  <c r="R50" i="77"/>
  <c r="R50" i="48" s="1"/>
  <c r="AC50" i="48" s="1"/>
  <c r="Q50" i="77"/>
  <c r="Q50" i="48" s="1"/>
  <c r="AB50" i="48" s="1"/>
  <c r="P50" i="77"/>
  <c r="P50" i="48" s="1"/>
  <c r="P102" i="94" s="1"/>
  <c r="O50" i="77"/>
  <c r="O50" i="48" s="1"/>
  <c r="O102" i="94" s="1"/>
  <c r="N50" i="77"/>
  <c r="N50" i="48" s="1"/>
  <c r="N102" i="94" s="1"/>
  <c r="M50" i="77"/>
  <c r="M50" i="48" s="1"/>
  <c r="M102" i="94" s="1"/>
  <c r="L50" i="77"/>
  <c r="L50" i="48" s="1"/>
  <c r="L102" i="94" s="1"/>
  <c r="K50" i="77"/>
  <c r="K50" i="48" s="1"/>
  <c r="K102" i="94" s="1"/>
  <c r="J50" i="77"/>
  <c r="J50" i="48" s="1"/>
  <c r="J102" i="94" s="1"/>
  <c r="I50" i="77"/>
  <c r="I50" i="48" s="1"/>
  <c r="I102" i="94" s="1"/>
  <c r="H50" i="77"/>
  <c r="H50" i="48" s="1"/>
  <c r="H102" i="94" s="1"/>
  <c r="V49" i="77"/>
  <c r="V49" i="48" s="1"/>
  <c r="AG49" i="48" s="1"/>
  <c r="U49" i="77"/>
  <c r="U49" i="48" s="1"/>
  <c r="AF49" i="48" s="1"/>
  <c r="T49" i="77"/>
  <c r="T49" i="48" s="1"/>
  <c r="AE49" i="48" s="1"/>
  <c r="S49" i="77"/>
  <c r="S49" i="48" s="1"/>
  <c r="R49" i="77"/>
  <c r="R49" i="48" s="1"/>
  <c r="Q49" i="77"/>
  <c r="Q49" i="48" s="1"/>
  <c r="P49" i="77"/>
  <c r="P49" i="48" s="1"/>
  <c r="P101" i="94" s="1"/>
  <c r="O49" i="77"/>
  <c r="O49" i="48" s="1"/>
  <c r="O101" i="94" s="1"/>
  <c r="N49" i="77"/>
  <c r="N49" i="48" s="1"/>
  <c r="N101" i="94" s="1"/>
  <c r="M49" i="77"/>
  <c r="M49" i="48" s="1"/>
  <c r="M101" i="94" s="1"/>
  <c r="L49" i="77"/>
  <c r="L49" i="48" s="1"/>
  <c r="L101" i="94" s="1"/>
  <c r="K49" i="77"/>
  <c r="K49" i="48" s="1"/>
  <c r="K101" i="94" s="1"/>
  <c r="J49" i="77"/>
  <c r="J49" i="48" s="1"/>
  <c r="J101" i="94" s="1"/>
  <c r="I49" i="77"/>
  <c r="I49" i="48" s="1"/>
  <c r="I101" i="94" s="1"/>
  <c r="H49" i="77"/>
  <c r="H49" i="48" s="1"/>
  <c r="H101" i="94" s="1"/>
  <c r="V48" i="77"/>
  <c r="V48" i="48" s="1"/>
  <c r="U48" i="77"/>
  <c r="U48" i="48" s="1"/>
  <c r="T48" i="77"/>
  <c r="T48" i="48" s="1"/>
  <c r="S48" i="77"/>
  <c r="S48" i="48" s="1"/>
  <c r="R48" i="77"/>
  <c r="R48" i="48" s="1"/>
  <c r="Q48" i="77"/>
  <c r="Q48" i="48" s="1"/>
  <c r="P48" i="77"/>
  <c r="P48" i="48" s="1"/>
  <c r="P100" i="94" s="1"/>
  <c r="O48" i="77"/>
  <c r="O48" i="48" s="1"/>
  <c r="O100" i="94" s="1"/>
  <c r="N48" i="77"/>
  <c r="N48" i="48" s="1"/>
  <c r="N100" i="94" s="1"/>
  <c r="M48" i="77"/>
  <c r="M48" i="48" s="1"/>
  <c r="M100" i="94" s="1"/>
  <c r="L48" i="77"/>
  <c r="L48" i="48" s="1"/>
  <c r="L100" i="94" s="1"/>
  <c r="K48" i="77"/>
  <c r="K48" i="48" s="1"/>
  <c r="K100" i="94" s="1"/>
  <c r="J48" i="77"/>
  <c r="J48" i="48" s="1"/>
  <c r="J100" i="94" s="1"/>
  <c r="I48" i="77"/>
  <c r="I48" i="48" s="1"/>
  <c r="I100" i="94" s="1"/>
  <c r="H48" i="77"/>
  <c r="H48" i="48" s="1"/>
  <c r="H100" i="94" s="1"/>
  <c r="V47" i="77"/>
  <c r="V47" i="48" s="1"/>
  <c r="AG47" i="48" s="1"/>
  <c r="U47" i="77"/>
  <c r="U47" i="48" s="1"/>
  <c r="AF47" i="48" s="1"/>
  <c r="T47" i="77"/>
  <c r="T47" i="48" s="1"/>
  <c r="AE47" i="48" s="1"/>
  <c r="S47" i="77"/>
  <c r="S47" i="48" s="1"/>
  <c r="AD47" i="48" s="1"/>
  <c r="R47" i="77"/>
  <c r="R47" i="48" s="1"/>
  <c r="AC47" i="48" s="1"/>
  <c r="Q47" i="77"/>
  <c r="Q47" i="48" s="1"/>
  <c r="AB47" i="48" s="1"/>
  <c r="P47" i="77"/>
  <c r="P47" i="48" s="1"/>
  <c r="P99" i="94" s="1"/>
  <c r="O47" i="77"/>
  <c r="O47" i="48" s="1"/>
  <c r="O99" i="94" s="1"/>
  <c r="N47" i="77"/>
  <c r="N47" i="48" s="1"/>
  <c r="N99" i="94" s="1"/>
  <c r="M47" i="77"/>
  <c r="M47" i="48" s="1"/>
  <c r="M99" i="94" s="1"/>
  <c r="L47" i="77"/>
  <c r="L47" i="48" s="1"/>
  <c r="L99" i="94" s="1"/>
  <c r="K47" i="77"/>
  <c r="K47" i="48" s="1"/>
  <c r="K99" i="94" s="1"/>
  <c r="J47" i="77"/>
  <c r="J47" i="48" s="1"/>
  <c r="J99" i="94" s="1"/>
  <c r="I47" i="77"/>
  <c r="I47" i="48" s="1"/>
  <c r="I99" i="94" s="1"/>
  <c r="H47" i="77"/>
  <c r="H47" i="48" s="1"/>
  <c r="H99" i="94" s="1"/>
  <c r="V46" i="77"/>
  <c r="V46" i="48" s="1"/>
  <c r="U46" i="77"/>
  <c r="U46" i="48" s="1"/>
  <c r="T46" i="77"/>
  <c r="T46" i="48" s="1"/>
  <c r="AE46" i="48" s="1"/>
  <c r="S46" i="77"/>
  <c r="S46" i="48" s="1"/>
  <c r="AD46" i="48" s="1"/>
  <c r="R46" i="77"/>
  <c r="R46" i="48" s="1"/>
  <c r="AC46" i="48" s="1"/>
  <c r="Q46" i="77"/>
  <c r="Q46" i="48" s="1"/>
  <c r="AB46" i="48" s="1"/>
  <c r="P46" i="77"/>
  <c r="P46" i="48" s="1"/>
  <c r="P98" i="94" s="1"/>
  <c r="O46" i="77"/>
  <c r="O46" i="48" s="1"/>
  <c r="O98" i="94" s="1"/>
  <c r="N46" i="77"/>
  <c r="N46" i="48" s="1"/>
  <c r="N98" i="94" s="1"/>
  <c r="M46" i="77"/>
  <c r="M46" i="48" s="1"/>
  <c r="M98" i="94" s="1"/>
  <c r="L46" i="77"/>
  <c r="L46" i="48" s="1"/>
  <c r="L98" i="94" s="1"/>
  <c r="K46" i="77"/>
  <c r="K46" i="48" s="1"/>
  <c r="K98" i="94" s="1"/>
  <c r="J46" i="77"/>
  <c r="J46" i="48" s="1"/>
  <c r="J98" i="94" s="1"/>
  <c r="I46" i="77"/>
  <c r="I46" i="48" s="1"/>
  <c r="I98" i="94" s="1"/>
  <c r="H46" i="77"/>
  <c r="H46" i="48" s="1"/>
  <c r="H98" i="94" s="1"/>
  <c r="V45" i="77"/>
  <c r="V45" i="48" s="1"/>
  <c r="AG45" i="48" s="1"/>
  <c r="U45" i="77"/>
  <c r="U45" i="48" s="1"/>
  <c r="AF45" i="48" s="1"/>
  <c r="T45" i="77"/>
  <c r="T45" i="48" s="1"/>
  <c r="S45" i="77"/>
  <c r="S45" i="48" s="1"/>
  <c r="R45" i="77"/>
  <c r="R45" i="48" s="1"/>
  <c r="AC45" i="48" s="1"/>
  <c r="Q45" i="77"/>
  <c r="Q45" i="48" s="1"/>
  <c r="P45" i="77"/>
  <c r="P45" i="48" s="1"/>
  <c r="P97" i="94" s="1"/>
  <c r="O45" i="77"/>
  <c r="O45" i="48" s="1"/>
  <c r="O97" i="94" s="1"/>
  <c r="N45" i="77"/>
  <c r="N45" i="48" s="1"/>
  <c r="N97" i="94" s="1"/>
  <c r="M45" i="77"/>
  <c r="M45" i="48" s="1"/>
  <c r="M97" i="94" s="1"/>
  <c r="L45" i="77"/>
  <c r="L45" i="48" s="1"/>
  <c r="L97" i="94" s="1"/>
  <c r="V44" i="77"/>
  <c r="V44" i="48" s="1"/>
  <c r="AG44" i="48" s="1"/>
  <c r="U44" i="77"/>
  <c r="U44" i="48" s="1"/>
  <c r="AF44" i="48" s="1"/>
  <c r="T44" i="77"/>
  <c r="T44" i="48" s="1"/>
  <c r="AE44" i="48" s="1"/>
  <c r="S44" i="77"/>
  <c r="S44" i="48" s="1"/>
  <c r="AD44" i="48" s="1"/>
  <c r="R44" i="77"/>
  <c r="R44" i="48" s="1"/>
  <c r="Q44" i="77"/>
  <c r="Q44" i="48" s="1"/>
  <c r="P44" i="77"/>
  <c r="P44" i="48" s="1"/>
  <c r="P96" i="94" s="1"/>
  <c r="O44" i="77"/>
  <c r="O44" i="48" s="1"/>
  <c r="O96" i="94" s="1"/>
  <c r="N44" i="77"/>
  <c r="N44" i="48" s="1"/>
  <c r="N96" i="94" s="1"/>
  <c r="M44" i="77"/>
  <c r="M44" i="48" s="1"/>
  <c r="M96" i="94" s="1"/>
  <c r="L44" i="77"/>
  <c r="L44" i="48" s="1"/>
  <c r="L96" i="94" s="1"/>
  <c r="K44" i="77"/>
  <c r="K44" i="48" s="1"/>
  <c r="K96" i="94" s="1"/>
  <c r="J44" i="77"/>
  <c r="J44" i="48" s="1"/>
  <c r="J96" i="94" s="1"/>
  <c r="I44" i="77"/>
  <c r="I44" i="48" s="1"/>
  <c r="I96" i="94" s="1"/>
  <c r="H44" i="77"/>
  <c r="H44" i="48" s="1"/>
  <c r="H96" i="94" s="1"/>
  <c r="V43" i="77"/>
  <c r="V43" i="48" s="1"/>
  <c r="AG43" i="48" s="1"/>
  <c r="U43" i="77"/>
  <c r="U43" i="48" s="1"/>
  <c r="AF43" i="48" s="1"/>
  <c r="T43" i="77"/>
  <c r="T43" i="48" s="1"/>
  <c r="AE43" i="48" s="1"/>
  <c r="S43" i="77"/>
  <c r="S43" i="48" s="1"/>
  <c r="AD43" i="48" s="1"/>
  <c r="R43" i="77"/>
  <c r="R43" i="48" s="1"/>
  <c r="AC43" i="48" s="1"/>
  <c r="Q43" i="77"/>
  <c r="Q43" i="48" s="1"/>
  <c r="AB43" i="48" s="1"/>
  <c r="P43" i="77"/>
  <c r="P43" i="48" s="1"/>
  <c r="P95" i="94" s="1"/>
  <c r="O43" i="77"/>
  <c r="O43" i="48" s="1"/>
  <c r="O95" i="94" s="1"/>
  <c r="V42" i="77"/>
  <c r="V42" i="48" s="1"/>
  <c r="U42" i="77"/>
  <c r="U42" i="48" s="1"/>
  <c r="AF42" i="48" s="1"/>
  <c r="T42" i="77"/>
  <c r="T42" i="48" s="1"/>
  <c r="AE42" i="48" s="1"/>
  <c r="S42" i="77"/>
  <c r="S42" i="48" s="1"/>
  <c r="AD42" i="48" s="1"/>
  <c r="R42" i="77"/>
  <c r="R42" i="48" s="1"/>
  <c r="AC42" i="48" s="1"/>
  <c r="Q42" i="77"/>
  <c r="Q42" i="48" s="1"/>
  <c r="AB42" i="48" s="1"/>
  <c r="P42" i="77"/>
  <c r="P42" i="48" s="1"/>
  <c r="P94" i="94" s="1"/>
  <c r="O42" i="77"/>
  <c r="O42" i="48" s="1"/>
  <c r="O94" i="94" s="1"/>
  <c r="N42" i="77"/>
  <c r="N42" i="48" s="1"/>
  <c r="N94" i="94" s="1"/>
  <c r="M42" i="77"/>
  <c r="M42" i="48" s="1"/>
  <c r="M94" i="94" s="1"/>
  <c r="L42" i="77"/>
  <c r="L42" i="48" s="1"/>
  <c r="L94" i="94" s="1"/>
  <c r="K42" i="77"/>
  <c r="K42" i="48" s="1"/>
  <c r="K94" i="94" s="1"/>
  <c r="J42" i="77"/>
  <c r="J42" i="48" s="1"/>
  <c r="J94" i="94" s="1"/>
  <c r="I42" i="77"/>
  <c r="I42" i="48" s="1"/>
  <c r="I94" i="94" s="1"/>
  <c r="H42" i="77"/>
  <c r="H42" i="48" s="1"/>
  <c r="H94" i="94" s="1"/>
  <c r="V41" i="77"/>
  <c r="V41" i="48" s="1"/>
  <c r="AG41" i="48" s="1"/>
  <c r="U41" i="77"/>
  <c r="U41" i="48" s="1"/>
  <c r="AF41" i="48" s="1"/>
  <c r="T41" i="77"/>
  <c r="T41" i="48" s="1"/>
  <c r="S41" i="77"/>
  <c r="S41" i="48" s="1"/>
  <c r="R41" i="77"/>
  <c r="R41" i="48" s="1"/>
  <c r="AC41" i="48" s="1"/>
  <c r="Q41" i="77"/>
  <c r="Q41" i="48" s="1"/>
  <c r="AB41" i="48" s="1"/>
  <c r="P41" i="77"/>
  <c r="P41" i="48" s="1"/>
  <c r="P93" i="94" s="1"/>
  <c r="O41" i="77"/>
  <c r="O41" i="48" s="1"/>
  <c r="O93" i="94" s="1"/>
  <c r="N41" i="77"/>
  <c r="N41" i="48" s="1"/>
  <c r="N93" i="94" s="1"/>
  <c r="M41" i="77"/>
  <c r="M41" i="48" s="1"/>
  <c r="M93" i="94" s="1"/>
  <c r="L41" i="77"/>
  <c r="L41" i="48" s="1"/>
  <c r="L93" i="94" s="1"/>
  <c r="K41" i="77"/>
  <c r="K41" i="48" s="1"/>
  <c r="K93" i="94" s="1"/>
  <c r="J41" i="77"/>
  <c r="J41" i="48" s="1"/>
  <c r="J93" i="94" s="1"/>
  <c r="I41" i="77"/>
  <c r="I41" i="48" s="1"/>
  <c r="I93" i="94" s="1"/>
  <c r="H41" i="77"/>
  <c r="H41" i="48" s="1"/>
  <c r="H93" i="94" s="1"/>
  <c r="V40" i="77"/>
  <c r="V40" i="48" s="1"/>
  <c r="AG40" i="48" s="1"/>
  <c r="U40" i="77"/>
  <c r="U40" i="48" s="1"/>
  <c r="AF40" i="48" s="1"/>
  <c r="T40" i="77"/>
  <c r="T40" i="48" s="1"/>
  <c r="AE40" i="48" s="1"/>
  <c r="S40" i="77"/>
  <c r="S40" i="48" s="1"/>
  <c r="AD40" i="48" s="1"/>
  <c r="R40" i="77"/>
  <c r="R40" i="48" s="1"/>
  <c r="Q40" i="77"/>
  <c r="Q40" i="48" s="1"/>
  <c r="P40" i="77"/>
  <c r="P40" i="48" s="1"/>
  <c r="P92" i="94" s="1"/>
  <c r="O40" i="77"/>
  <c r="O40" i="48" s="1"/>
  <c r="O92" i="94" s="1"/>
  <c r="N40" i="77"/>
  <c r="N40" i="48" s="1"/>
  <c r="N92" i="94" s="1"/>
  <c r="M40" i="77"/>
  <c r="M40" i="48" s="1"/>
  <c r="M92" i="94" s="1"/>
  <c r="L40" i="77"/>
  <c r="L40" i="48" s="1"/>
  <c r="L92" i="94" s="1"/>
  <c r="K40" i="77"/>
  <c r="K40" i="48" s="1"/>
  <c r="K92" i="94" s="1"/>
  <c r="J40" i="77"/>
  <c r="J40" i="48" s="1"/>
  <c r="J92" i="94" s="1"/>
  <c r="I40" i="77"/>
  <c r="I40" i="48" s="1"/>
  <c r="I92" i="94" s="1"/>
  <c r="H40" i="77"/>
  <c r="H40" i="48" s="1"/>
  <c r="H92" i="94" s="1"/>
  <c r="V39" i="77"/>
  <c r="V39" i="48" s="1"/>
  <c r="AG39" i="48" s="1"/>
  <c r="U39" i="77"/>
  <c r="U39" i="48" s="1"/>
  <c r="AF39" i="48" s="1"/>
  <c r="T39" i="77"/>
  <c r="T39" i="48" s="1"/>
  <c r="AE39" i="48" s="1"/>
  <c r="S39" i="77"/>
  <c r="S39" i="48" s="1"/>
  <c r="AD39" i="48" s="1"/>
  <c r="R39" i="77"/>
  <c r="R39" i="48" s="1"/>
  <c r="AC39" i="48" s="1"/>
  <c r="Q39" i="77"/>
  <c r="Q39" i="48" s="1"/>
  <c r="AB39" i="48" s="1"/>
  <c r="P39" i="77"/>
  <c r="P39" i="48" s="1"/>
  <c r="P91" i="94" s="1"/>
  <c r="O39" i="77"/>
  <c r="O39" i="48" s="1"/>
  <c r="O91" i="94" s="1"/>
  <c r="N39" i="77"/>
  <c r="N39" i="48" s="1"/>
  <c r="N91" i="94" s="1"/>
  <c r="M39" i="77"/>
  <c r="M39" i="48" s="1"/>
  <c r="M91" i="94" s="1"/>
  <c r="L39" i="77"/>
  <c r="L39" i="48" s="1"/>
  <c r="L91" i="94" s="1"/>
  <c r="K39" i="77"/>
  <c r="K39" i="48" s="1"/>
  <c r="K91" i="94" s="1"/>
  <c r="J39" i="77"/>
  <c r="J39" i="48" s="1"/>
  <c r="J91" i="94" s="1"/>
  <c r="I39" i="77"/>
  <c r="I39" i="48" s="1"/>
  <c r="I91" i="94" s="1"/>
  <c r="H39" i="77"/>
  <c r="H39" i="48" s="1"/>
  <c r="H91" i="94" s="1"/>
  <c r="V38" i="77"/>
  <c r="V38" i="48" s="1"/>
  <c r="U38" i="77"/>
  <c r="U38" i="48" s="1"/>
  <c r="T38" i="77"/>
  <c r="T38" i="48" s="1"/>
  <c r="AE38" i="48" s="1"/>
  <c r="S38" i="77"/>
  <c r="S38" i="48" s="1"/>
  <c r="AD38" i="48" s="1"/>
  <c r="R38" i="77"/>
  <c r="R38" i="48" s="1"/>
  <c r="AC38" i="48" s="1"/>
  <c r="Q38" i="77"/>
  <c r="Q38" i="48" s="1"/>
  <c r="AB38" i="48" s="1"/>
  <c r="P38" i="77"/>
  <c r="P38" i="48" s="1"/>
  <c r="P90" i="94" s="1"/>
  <c r="O38" i="77"/>
  <c r="O38" i="48" s="1"/>
  <c r="O90" i="94" s="1"/>
  <c r="N38" i="77"/>
  <c r="N38" i="48" s="1"/>
  <c r="N90" i="94" s="1"/>
  <c r="M38" i="77"/>
  <c r="M38" i="48" s="1"/>
  <c r="M90" i="94" s="1"/>
  <c r="L38" i="77"/>
  <c r="L38" i="48" s="1"/>
  <c r="L90" i="94" s="1"/>
  <c r="K38" i="77"/>
  <c r="K38" i="48" s="1"/>
  <c r="K90" i="94" s="1"/>
  <c r="J38" i="77"/>
  <c r="J38" i="48" s="1"/>
  <c r="J90" i="94" s="1"/>
  <c r="I38" i="77"/>
  <c r="I38" i="48" s="1"/>
  <c r="I90" i="94" s="1"/>
  <c r="H38" i="77"/>
  <c r="H38" i="48" s="1"/>
  <c r="H90" i="94" s="1"/>
  <c r="V37" i="77"/>
  <c r="V37" i="48" s="1"/>
  <c r="AG37" i="48" s="1"/>
  <c r="U37" i="77"/>
  <c r="U37" i="48" s="1"/>
  <c r="AF37" i="48" s="1"/>
  <c r="T37" i="77"/>
  <c r="T37" i="48" s="1"/>
  <c r="S37" i="77"/>
  <c r="S37" i="48" s="1"/>
  <c r="R37" i="77"/>
  <c r="R37" i="48" s="1"/>
  <c r="AC37" i="48" s="1"/>
  <c r="Q37" i="77"/>
  <c r="Q37" i="48" s="1"/>
  <c r="AB37" i="48" s="1"/>
  <c r="P37" i="77"/>
  <c r="P37" i="48" s="1"/>
  <c r="P89" i="94" s="1"/>
  <c r="O37" i="77"/>
  <c r="O37" i="48" s="1"/>
  <c r="O89" i="94" s="1"/>
  <c r="N37" i="77"/>
  <c r="N37" i="48" s="1"/>
  <c r="N89" i="94" s="1"/>
  <c r="M37" i="77"/>
  <c r="M37" i="48" s="1"/>
  <c r="M89" i="94" s="1"/>
  <c r="L37" i="77"/>
  <c r="L37" i="48" s="1"/>
  <c r="L89" i="94" s="1"/>
  <c r="K37" i="77"/>
  <c r="K37" i="48" s="1"/>
  <c r="K89" i="94" s="1"/>
  <c r="J37" i="77"/>
  <c r="J37" i="48" s="1"/>
  <c r="J89" i="94" s="1"/>
  <c r="I37" i="77"/>
  <c r="I37" i="48" s="1"/>
  <c r="I89" i="94" s="1"/>
  <c r="H37" i="77"/>
  <c r="H37" i="48" s="1"/>
  <c r="H89" i="94" s="1"/>
  <c r="V36" i="77"/>
  <c r="V36" i="48" s="1"/>
  <c r="AG36" i="48" s="1"/>
  <c r="U36" i="77"/>
  <c r="U36" i="48" s="1"/>
  <c r="AF36" i="48" s="1"/>
  <c r="T36" i="77"/>
  <c r="T36" i="48" s="1"/>
  <c r="AE36" i="48" s="1"/>
  <c r="S36" i="77"/>
  <c r="S36" i="48" s="1"/>
  <c r="AD36" i="48" s="1"/>
  <c r="R36" i="77"/>
  <c r="R36" i="48" s="1"/>
  <c r="Q36" i="77"/>
  <c r="Q36" i="48" s="1"/>
  <c r="P36" i="77"/>
  <c r="P36" i="48" s="1"/>
  <c r="P88" i="94" s="1"/>
  <c r="O36" i="77"/>
  <c r="O36" i="48" s="1"/>
  <c r="O88" i="94" s="1"/>
  <c r="N36" i="77"/>
  <c r="N36" i="48" s="1"/>
  <c r="N88" i="94" s="1"/>
  <c r="M36" i="77"/>
  <c r="M36" i="48" s="1"/>
  <c r="M88" i="94" s="1"/>
  <c r="L36" i="77"/>
  <c r="L36" i="48" s="1"/>
  <c r="L88" i="94" s="1"/>
  <c r="K36" i="77"/>
  <c r="K36" i="48" s="1"/>
  <c r="K88" i="94" s="1"/>
  <c r="J36" i="77"/>
  <c r="J36" i="48" s="1"/>
  <c r="J88" i="94" s="1"/>
  <c r="I36" i="77"/>
  <c r="I36" i="48" s="1"/>
  <c r="I88" i="94" s="1"/>
  <c r="H36" i="77"/>
  <c r="H36" i="48" s="1"/>
  <c r="H88" i="94" s="1"/>
  <c r="V35" i="77"/>
  <c r="V35" i="48" s="1"/>
  <c r="AG35" i="48" s="1"/>
  <c r="U35" i="77"/>
  <c r="U35" i="48" s="1"/>
  <c r="AF35" i="48" s="1"/>
  <c r="T35" i="77"/>
  <c r="T35" i="48" s="1"/>
  <c r="AE35" i="48" s="1"/>
  <c r="S35" i="77"/>
  <c r="S35" i="48" s="1"/>
  <c r="AD35" i="48" s="1"/>
  <c r="R35" i="77"/>
  <c r="R35" i="48" s="1"/>
  <c r="AC35" i="48" s="1"/>
  <c r="Q35" i="77"/>
  <c r="Q35" i="48" s="1"/>
  <c r="AB35" i="48" s="1"/>
  <c r="P35" i="77"/>
  <c r="P35" i="48" s="1"/>
  <c r="P87" i="94" s="1"/>
  <c r="O35" i="77"/>
  <c r="O35" i="48" s="1"/>
  <c r="O87" i="94" s="1"/>
  <c r="N35" i="77"/>
  <c r="N35" i="48" s="1"/>
  <c r="N87" i="94" s="1"/>
  <c r="M35" i="77"/>
  <c r="M35" i="48" s="1"/>
  <c r="M87" i="94" s="1"/>
  <c r="L35" i="77"/>
  <c r="L35" i="48" s="1"/>
  <c r="L87" i="94" s="1"/>
  <c r="K35" i="77"/>
  <c r="K35" i="48" s="1"/>
  <c r="K87" i="94" s="1"/>
  <c r="J35" i="77"/>
  <c r="J35" i="48" s="1"/>
  <c r="J87" i="94" s="1"/>
  <c r="I35" i="77"/>
  <c r="I35" i="48" s="1"/>
  <c r="I87" i="94" s="1"/>
  <c r="H35" i="77"/>
  <c r="H35" i="48" s="1"/>
  <c r="H87" i="94" s="1"/>
  <c r="V34" i="77"/>
  <c r="V34" i="48" s="1"/>
  <c r="U34" i="77"/>
  <c r="U34" i="48" s="1"/>
  <c r="T34" i="77"/>
  <c r="T34" i="48" s="1"/>
  <c r="AE34" i="48" s="1"/>
  <c r="S34" i="77"/>
  <c r="S34" i="48" s="1"/>
  <c r="AD34" i="48" s="1"/>
  <c r="R34" i="77"/>
  <c r="R34" i="48" s="1"/>
  <c r="AC34" i="48" s="1"/>
  <c r="Q34" i="77"/>
  <c r="Q34" i="48" s="1"/>
  <c r="AB34" i="48" s="1"/>
  <c r="P34" i="77"/>
  <c r="P34" i="48" s="1"/>
  <c r="P86" i="94" s="1"/>
  <c r="O34" i="77"/>
  <c r="O34" i="48" s="1"/>
  <c r="O86" i="94" s="1"/>
  <c r="N34" i="77"/>
  <c r="N34" i="48" s="1"/>
  <c r="N86" i="94" s="1"/>
  <c r="M34" i="77"/>
  <c r="M34" i="48" s="1"/>
  <c r="M86" i="94" s="1"/>
  <c r="L34" i="77"/>
  <c r="L34" i="48" s="1"/>
  <c r="L86" i="94" s="1"/>
  <c r="K34" i="77"/>
  <c r="K34" i="48" s="1"/>
  <c r="K86" i="94" s="1"/>
  <c r="J34" i="77"/>
  <c r="J34" i="48" s="1"/>
  <c r="J86" i="94" s="1"/>
  <c r="I34" i="77"/>
  <c r="I34" i="48" s="1"/>
  <c r="I86" i="94" s="1"/>
  <c r="H34" i="77"/>
  <c r="H34" i="48" s="1"/>
  <c r="H86" i="94" s="1"/>
  <c r="V33" i="77"/>
  <c r="V33" i="48" s="1"/>
  <c r="AG33" i="48" s="1"/>
  <c r="U33" i="77"/>
  <c r="U33" i="48" s="1"/>
  <c r="AF33" i="48" s="1"/>
  <c r="T33" i="77"/>
  <c r="T33" i="48" s="1"/>
  <c r="S33" i="77"/>
  <c r="S33" i="48" s="1"/>
  <c r="R33" i="77"/>
  <c r="R33" i="48" s="1"/>
  <c r="AC33" i="48" s="1"/>
  <c r="Q33" i="77"/>
  <c r="Q33" i="48" s="1"/>
  <c r="AB33" i="48" s="1"/>
  <c r="P33" i="77"/>
  <c r="P33" i="48" s="1"/>
  <c r="P85" i="94" s="1"/>
  <c r="O33" i="77"/>
  <c r="O33" i="48" s="1"/>
  <c r="O85" i="94" s="1"/>
  <c r="N33" i="77"/>
  <c r="N33" i="48" s="1"/>
  <c r="N85" i="94" s="1"/>
  <c r="M33" i="77"/>
  <c r="M33" i="48" s="1"/>
  <c r="M85" i="94" s="1"/>
  <c r="L33" i="77"/>
  <c r="L33" i="48" s="1"/>
  <c r="L85" i="94" s="1"/>
  <c r="K33" i="77"/>
  <c r="K33" i="48" s="1"/>
  <c r="K85" i="94" s="1"/>
  <c r="J33" i="77"/>
  <c r="J33" i="48" s="1"/>
  <c r="J85" i="94" s="1"/>
  <c r="I33" i="77"/>
  <c r="I33" i="48" s="1"/>
  <c r="I85" i="94" s="1"/>
  <c r="H33" i="77"/>
  <c r="H33" i="48" s="1"/>
  <c r="H85" i="94" s="1"/>
  <c r="V32" i="77"/>
  <c r="V32" i="48" s="1"/>
  <c r="V84" i="94" s="1"/>
  <c r="U32" i="77"/>
  <c r="U32" i="48" s="1"/>
  <c r="AF32" i="48" s="1"/>
  <c r="T32" i="77"/>
  <c r="T32" i="48" s="1"/>
  <c r="AE32" i="48" s="1"/>
  <c r="S32" i="77"/>
  <c r="S32" i="48" s="1"/>
  <c r="AD32" i="48" s="1"/>
  <c r="R32" i="77"/>
  <c r="R32" i="48" s="1"/>
  <c r="Q32" i="77"/>
  <c r="Q32" i="48" s="1"/>
  <c r="AB32" i="48" s="1"/>
  <c r="P32" i="77"/>
  <c r="P32" i="48" s="1"/>
  <c r="P84" i="94" s="1"/>
  <c r="O32" i="77"/>
  <c r="O32" i="48" s="1"/>
  <c r="O84" i="94" s="1"/>
  <c r="N32" i="77"/>
  <c r="N32" i="48" s="1"/>
  <c r="N84" i="94" s="1"/>
  <c r="M32" i="77"/>
  <c r="M32" i="48" s="1"/>
  <c r="M84" i="94" s="1"/>
  <c r="L32" i="77"/>
  <c r="L32" i="48" s="1"/>
  <c r="L84" i="94" s="1"/>
  <c r="K32" i="77"/>
  <c r="K32" i="48" s="1"/>
  <c r="K84" i="94" s="1"/>
  <c r="J32" i="77"/>
  <c r="J32" i="48" s="1"/>
  <c r="J84" i="94" s="1"/>
  <c r="I32" i="77"/>
  <c r="I32" i="48" s="1"/>
  <c r="I84" i="94" s="1"/>
  <c r="H32" i="77"/>
  <c r="H32" i="48" s="1"/>
  <c r="H84" i="94" s="1"/>
  <c r="V31" i="77"/>
  <c r="V31" i="48" s="1"/>
  <c r="AG31" i="48" s="1"/>
  <c r="U31" i="77"/>
  <c r="U31" i="48" s="1"/>
  <c r="AF31" i="48" s="1"/>
  <c r="T31" i="77"/>
  <c r="T31" i="48" s="1"/>
  <c r="AE31" i="48" s="1"/>
  <c r="S31" i="77"/>
  <c r="S31" i="48" s="1"/>
  <c r="AD31" i="48" s="1"/>
  <c r="R31" i="77"/>
  <c r="R31" i="48" s="1"/>
  <c r="AC31" i="48" s="1"/>
  <c r="Q31" i="77"/>
  <c r="Q31" i="48" s="1"/>
  <c r="AB31" i="48" s="1"/>
  <c r="P31" i="77"/>
  <c r="P31" i="48" s="1"/>
  <c r="P83" i="94" s="1"/>
  <c r="O31" i="77"/>
  <c r="O31" i="48" s="1"/>
  <c r="O83" i="94" s="1"/>
  <c r="N31" i="77"/>
  <c r="N31" i="48" s="1"/>
  <c r="N83" i="94" s="1"/>
  <c r="M31" i="77"/>
  <c r="M31" i="48" s="1"/>
  <c r="M83" i="94" s="1"/>
  <c r="L31" i="77"/>
  <c r="L31" i="48" s="1"/>
  <c r="L83" i="94" s="1"/>
  <c r="K31" i="77"/>
  <c r="K31" i="48" s="1"/>
  <c r="K83" i="94" s="1"/>
  <c r="J31" i="77"/>
  <c r="J31" i="48" s="1"/>
  <c r="J83" i="94" s="1"/>
  <c r="I31" i="77"/>
  <c r="I31" i="48" s="1"/>
  <c r="I83" i="94" s="1"/>
  <c r="H31" i="77"/>
  <c r="H31" i="48" s="1"/>
  <c r="H83" i="94" s="1"/>
  <c r="V30" i="77"/>
  <c r="V30" i="48" s="1"/>
  <c r="U30" i="77"/>
  <c r="U30" i="48" s="1"/>
  <c r="T30" i="77"/>
  <c r="T30" i="48" s="1"/>
  <c r="AE30" i="48" s="1"/>
  <c r="S30" i="77"/>
  <c r="S30" i="48" s="1"/>
  <c r="AD30" i="48" s="1"/>
  <c r="R30" i="77"/>
  <c r="R30" i="48" s="1"/>
  <c r="AC30" i="48" s="1"/>
  <c r="Q30" i="77"/>
  <c r="Q30" i="48" s="1"/>
  <c r="AB30" i="48" s="1"/>
  <c r="P30" i="77"/>
  <c r="P30" i="48" s="1"/>
  <c r="P82" i="94" s="1"/>
  <c r="O30" i="77"/>
  <c r="O30" i="48" s="1"/>
  <c r="O82" i="94" s="1"/>
  <c r="N30" i="77"/>
  <c r="N30" i="48" s="1"/>
  <c r="N82" i="94" s="1"/>
  <c r="M30" i="77"/>
  <c r="M30" i="48" s="1"/>
  <c r="M82" i="94" s="1"/>
  <c r="L30" i="77"/>
  <c r="L30" i="48" s="1"/>
  <c r="L82" i="94" s="1"/>
  <c r="K30" i="77"/>
  <c r="K30" i="48" s="1"/>
  <c r="K82" i="94" s="1"/>
  <c r="J30" i="77"/>
  <c r="J30" i="48" s="1"/>
  <c r="J82" i="94" s="1"/>
  <c r="I30" i="77"/>
  <c r="I30" i="48" s="1"/>
  <c r="I82" i="94" s="1"/>
  <c r="H30" i="77"/>
  <c r="H30" i="48" s="1"/>
  <c r="H82" i="94" s="1"/>
  <c r="V29" i="77"/>
  <c r="V29" i="48" s="1"/>
  <c r="AG29" i="48" s="1"/>
  <c r="U29" i="77"/>
  <c r="U29" i="48" s="1"/>
  <c r="AF29" i="48" s="1"/>
  <c r="T29" i="77"/>
  <c r="T29" i="48" s="1"/>
  <c r="S29" i="77"/>
  <c r="S29" i="48" s="1"/>
  <c r="R29" i="77"/>
  <c r="R29" i="48" s="1"/>
  <c r="AC29" i="48" s="1"/>
  <c r="Q29" i="77"/>
  <c r="Q29" i="48" s="1"/>
  <c r="AB29" i="48" s="1"/>
  <c r="P29" i="77"/>
  <c r="P29" i="48" s="1"/>
  <c r="P81" i="94" s="1"/>
  <c r="O29" i="77"/>
  <c r="O29" i="48" s="1"/>
  <c r="O81" i="94" s="1"/>
  <c r="N29" i="77"/>
  <c r="N29" i="48" s="1"/>
  <c r="N81" i="94" s="1"/>
  <c r="M29" i="77"/>
  <c r="M29" i="48" s="1"/>
  <c r="M81" i="94" s="1"/>
  <c r="L29" i="77"/>
  <c r="L29" i="48" s="1"/>
  <c r="L81" i="94" s="1"/>
  <c r="K29" i="77"/>
  <c r="K29" i="48" s="1"/>
  <c r="K81" i="94" s="1"/>
  <c r="J29" i="77"/>
  <c r="J29" i="48" s="1"/>
  <c r="J81" i="94" s="1"/>
  <c r="I29" i="77"/>
  <c r="I29" i="48" s="1"/>
  <c r="I81" i="94" s="1"/>
  <c r="H29" i="77"/>
  <c r="H29" i="48" s="1"/>
  <c r="H81" i="94" s="1"/>
  <c r="V28" i="77"/>
  <c r="V28" i="48" s="1"/>
  <c r="AG28" i="48" s="1"/>
  <c r="U28" i="77"/>
  <c r="U28" i="48" s="1"/>
  <c r="AF28" i="48" s="1"/>
  <c r="T28" i="77"/>
  <c r="T28" i="48" s="1"/>
  <c r="S28" i="77"/>
  <c r="S28" i="48" s="1"/>
  <c r="AD28" i="48" s="1"/>
  <c r="R28" i="77"/>
  <c r="R28" i="48" s="1"/>
  <c r="Q28" i="77"/>
  <c r="Q28" i="48" s="1"/>
  <c r="P28" i="77"/>
  <c r="P28" i="48" s="1"/>
  <c r="P80" i="94" s="1"/>
  <c r="O28" i="77"/>
  <c r="O28" i="48" s="1"/>
  <c r="O80" i="94" s="1"/>
  <c r="N28" i="77"/>
  <c r="N28" i="48" s="1"/>
  <c r="N80" i="94" s="1"/>
  <c r="M28" i="77"/>
  <c r="M28" i="48" s="1"/>
  <c r="M80" i="94" s="1"/>
  <c r="L28" i="77"/>
  <c r="L28" i="48" s="1"/>
  <c r="L80" i="94" s="1"/>
  <c r="K28" i="77"/>
  <c r="K28" i="48" s="1"/>
  <c r="K80" i="94" s="1"/>
  <c r="J28" i="77"/>
  <c r="J28" i="48" s="1"/>
  <c r="J80" i="94" s="1"/>
  <c r="I28" i="77"/>
  <c r="I28" i="48" s="1"/>
  <c r="I80" i="94" s="1"/>
  <c r="H28" i="77"/>
  <c r="H28" i="48" s="1"/>
  <c r="H80" i="94" s="1"/>
  <c r="V27" i="77"/>
  <c r="V27" i="48" s="1"/>
  <c r="AG27" i="48" s="1"/>
  <c r="U27" i="77"/>
  <c r="U27" i="48" s="1"/>
  <c r="AF27" i="48" s="1"/>
  <c r="T27" i="77"/>
  <c r="T27" i="48" s="1"/>
  <c r="AE27" i="48" s="1"/>
  <c r="S27" i="77"/>
  <c r="S27" i="48" s="1"/>
  <c r="AD27" i="48" s="1"/>
  <c r="R27" i="77"/>
  <c r="R27" i="48" s="1"/>
  <c r="AC27" i="48" s="1"/>
  <c r="Q27" i="77"/>
  <c r="Q27" i="48" s="1"/>
  <c r="Q79" i="94" s="1"/>
  <c r="P27" i="77"/>
  <c r="P27" i="48" s="1"/>
  <c r="P79" i="94" s="1"/>
  <c r="O27" i="77"/>
  <c r="O27" i="48" s="1"/>
  <c r="O79" i="94" s="1"/>
  <c r="N27" i="77"/>
  <c r="N27" i="48" s="1"/>
  <c r="N79" i="94" s="1"/>
  <c r="M27" i="77"/>
  <c r="M27" i="48" s="1"/>
  <c r="M79" i="94" s="1"/>
  <c r="L27" i="77"/>
  <c r="L27" i="48" s="1"/>
  <c r="L79" i="94" s="1"/>
  <c r="K27" i="77"/>
  <c r="K27" i="48" s="1"/>
  <c r="K79" i="94" s="1"/>
  <c r="J27" i="77"/>
  <c r="J27" i="48" s="1"/>
  <c r="J79" i="94" s="1"/>
  <c r="I27" i="77"/>
  <c r="I27" i="48" s="1"/>
  <c r="I79" i="94" s="1"/>
  <c r="H27" i="77"/>
  <c r="H27" i="48" s="1"/>
  <c r="H79" i="94" s="1"/>
  <c r="V26" i="77"/>
  <c r="V26" i="48" s="1"/>
  <c r="U26" i="77"/>
  <c r="U26" i="48" s="1"/>
  <c r="T26" i="77"/>
  <c r="T26" i="48" s="1"/>
  <c r="AE26" i="48" s="1"/>
  <c r="S26" i="77"/>
  <c r="S26" i="48" s="1"/>
  <c r="AD26" i="48" s="1"/>
  <c r="R26" i="77"/>
  <c r="R26" i="48" s="1"/>
  <c r="AC26" i="48" s="1"/>
  <c r="Q26" i="77"/>
  <c r="Q26" i="48" s="1"/>
  <c r="AB26" i="48" s="1"/>
  <c r="P26" i="77"/>
  <c r="P26" i="48" s="1"/>
  <c r="P78" i="94" s="1"/>
  <c r="O26" i="77"/>
  <c r="O26" i="48" s="1"/>
  <c r="O78" i="94" s="1"/>
  <c r="N26" i="77"/>
  <c r="N26" i="48" s="1"/>
  <c r="N78" i="94" s="1"/>
  <c r="M26" i="77"/>
  <c r="M26" i="48" s="1"/>
  <c r="M78" i="94" s="1"/>
  <c r="L26" i="77"/>
  <c r="L26" i="48" s="1"/>
  <c r="L78" i="94" s="1"/>
  <c r="K26" i="77"/>
  <c r="K26" i="48" s="1"/>
  <c r="K78" i="94" s="1"/>
  <c r="J26" i="77"/>
  <c r="J26" i="48" s="1"/>
  <c r="J78" i="94" s="1"/>
  <c r="I26" i="77"/>
  <c r="I26" i="48" s="1"/>
  <c r="I78" i="94" s="1"/>
  <c r="H26" i="77"/>
  <c r="H26" i="48" s="1"/>
  <c r="H78" i="94" s="1"/>
  <c r="V25" i="77"/>
  <c r="V25" i="48" s="1"/>
  <c r="AG25" i="48" s="1"/>
  <c r="U25" i="77"/>
  <c r="U25" i="48" s="1"/>
  <c r="AF25" i="48" s="1"/>
  <c r="T25" i="77"/>
  <c r="T25" i="48" s="1"/>
  <c r="S25" i="77"/>
  <c r="S25" i="48" s="1"/>
  <c r="R25" i="77"/>
  <c r="R25" i="48" s="1"/>
  <c r="AC25" i="48" s="1"/>
  <c r="Q25" i="77"/>
  <c r="Q25" i="48" s="1"/>
  <c r="AB25" i="48" s="1"/>
  <c r="P25" i="77"/>
  <c r="P25" i="48" s="1"/>
  <c r="P77" i="94" s="1"/>
  <c r="O25" i="77"/>
  <c r="O25" i="48" s="1"/>
  <c r="O77" i="94" s="1"/>
  <c r="N25" i="77"/>
  <c r="N25" i="48" s="1"/>
  <c r="N77" i="94" s="1"/>
  <c r="M25" i="77"/>
  <c r="M25" i="48" s="1"/>
  <c r="M77" i="94" s="1"/>
  <c r="L25" i="77"/>
  <c r="L25" i="48" s="1"/>
  <c r="L77" i="94" s="1"/>
  <c r="K25" i="77"/>
  <c r="K25" i="48" s="1"/>
  <c r="K77" i="94" s="1"/>
  <c r="J25" i="77"/>
  <c r="J25" i="48" s="1"/>
  <c r="J77" i="94" s="1"/>
  <c r="I25" i="77"/>
  <c r="I25" i="48" s="1"/>
  <c r="I77" i="94" s="1"/>
  <c r="H25" i="77"/>
  <c r="H25" i="48" s="1"/>
  <c r="H77" i="94" s="1"/>
  <c r="V24" i="77"/>
  <c r="V24" i="48" s="1"/>
  <c r="AG24" i="48" s="1"/>
  <c r="U24" i="77"/>
  <c r="U24" i="48" s="1"/>
  <c r="T24" i="77"/>
  <c r="T24" i="48" s="1"/>
  <c r="AE24" i="48" s="1"/>
  <c r="S24" i="77"/>
  <c r="S24" i="48" s="1"/>
  <c r="S76" i="94" s="1"/>
  <c r="R24" i="77"/>
  <c r="R24" i="48" s="1"/>
  <c r="R76" i="94" s="1"/>
  <c r="Q24" i="77"/>
  <c r="Q24" i="48" s="1"/>
  <c r="P24" i="77"/>
  <c r="P24" i="48" s="1"/>
  <c r="P76" i="94" s="1"/>
  <c r="O24" i="77"/>
  <c r="O24" i="48" s="1"/>
  <c r="O76" i="94" s="1"/>
  <c r="N24" i="77"/>
  <c r="N24" i="48" s="1"/>
  <c r="N76" i="94" s="1"/>
  <c r="M24" i="77"/>
  <c r="M24" i="48" s="1"/>
  <c r="M76" i="94" s="1"/>
  <c r="L24" i="77"/>
  <c r="L24" i="48" s="1"/>
  <c r="L76" i="94" s="1"/>
  <c r="K24" i="77"/>
  <c r="K24" i="48" s="1"/>
  <c r="K76" i="94" s="1"/>
  <c r="J24" i="77"/>
  <c r="J24" i="48" s="1"/>
  <c r="J76" i="94" s="1"/>
  <c r="I24" i="77"/>
  <c r="I24" i="48" s="1"/>
  <c r="I76" i="94" s="1"/>
  <c r="H24" i="77"/>
  <c r="H24" i="48" s="1"/>
  <c r="H76" i="94" s="1"/>
  <c r="V23" i="77"/>
  <c r="V23" i="48" s="1"/>
  <c r="AG23" i="48" s="1"/>
  <c r="U23" i="77"/>
  <c r="U23" i="48" s="1"/>
  <c r="AF23" i="48" s="1"/>
  <c r="T23" i="77"/>
  <c r="T23" i="48" s="1"/>
  <c r="AE23" i="48" s="1"/>
  <c r="S23" i="77"/>
  <c r="S23" i="48" s="1"/>
  <c r="AD23" i="48" s="1"/>
  <c r="R23" i="77"/>
  <c r="R23" i="48" s="1"/>
  <c r="AC23" i="48" s="1"/>
  <c r="Q23" i="77"/>
  <c r="Q23" i="48" s="1"/>
  <c r="AB23" i="48" s="1"/>
  <c r="P23" i="77"/>
  <c r="P23" i="48" s="1"/>
  <c r="P75" i="94" s="1"/>
  <c r="O23" i="77"/>
  <c r="O23" i="48" s="1"/>
  <c r="O75" i="94" s="1"/>
  <c r="N23" i="77"/>
  <c r="N23" i="48" s="1"/>
  <c r="N75" i="94" s="1"/>
  <c r="M23" i="77"/>
  <c r="M23" i="48" s="1"/>
  <c r="M75" i="94" s="1"/>
  <c r="L23" i="77"/>
  <c r="L23" i="48" s="1"/>
  <c r="L75" i="94" s="1"/>
  <c r="K23" i="77"/>
  <c r="K23" i="48" s="1"/>
  <c r="K75" i="94" s="1"/>
  <c r="J23" i="77"/>
  <c r="J23" i="48" s="1"/>
  <c r="J75" i="94" s="1"/>
  <c r="I23" i="77"/>
  <c r="I23" i="48" s="1"/>
  <c r="I75" i="94" s="1"/>
  <c r="H23" i="77"/>
  <c r="H23" i="48" s="1"/>
  <c r="H75" i="94" s="1"/>
  <c r="V22" i="77"/>
  <c r="V22" i="48" s="1"/>
  <c r="U22" i="77"/>
  <c r="U22" i="48" s="1"/>
  <c r="T22" i="77"/>
  <c r="T22" i="48" s="1"/>
  <c r="AE22" i="48" s="1"/>
  <c r="S22" i="77"/>
  <c r="S22" i="48" s="1"/>
  <c r="R22" i="77"/>
  <c r="R22" i="48" s="1"/>
  <c r="AC22" i="48" s="1"/>
  <c r="Q22" i="77"/>
  <c r="Q22" i="48" s="1"/>
  <c r="AB22" i="48" s="1"/>
  <c r="P22" i="77"/>
  <c r="P22" i="48" s="1"/>
  <c r="P74" i="94" s="1"/>
  <c r="O22" i="77"/>
  <c r="O22" i="48" s="1"/>
  <c r="O74" i="94" s="1"/>
  <c r="N22" i="77"/>
  <c r="N22" i="48" s="1"/>
  <c r="N74" i="94" s="1"/>
  <c r="M22" i="77"/>
  <c r="M22" i="48" s="1"/>
  <c r="M74" i="94" s="1"/>
  <c r="L22" i="77"/>
  <c r="L22" i="48" s="1"/>
  <c r="L74" i="94" s="1"/>
  <c r="K22" i="77"/>
  <c r="K22" i="48" s="1"/>
  <c r="K74" i="94" s="1"/>
  <c r="J22" i="77"/>
  <c r="J22" i="48" s="1"/>
  <c r="J74" i="94" s="1"/>
  <c r="I22" i="77"/>
  <c r="I22" i="48" s="1"/>
  <c r="I74" i="94" s="1"/>
  <c r="H22" i="77"/>
  <c r="H22" i="48" s="1"/>
  <c r="H74" i="94" s="1"/>
  <c r="V21" i="77"/>
  <c r="V21" i="48" s="1"/>
  <c r="V73" i="94" s="1"/>
  <c r="U21" i="77"/>
  <c r="U21" i="48" s="1"/>
  <c r="U73" i="94" s="1"/>
  <c r="T21" i="77"/>
  <c r="T21" i="48" s="1"/>
  <c r="S21" i="77"/>
  <c r="S21" i="48" s="1"/>
  <c r="R21" i="77"/>
  <c r="R21" i="48" s="1"/>
  <c r="AC21" i="48" s="1"/>
  <c r="Q21" i="77"/>
  <c r="Q21" i="48" s="1"/>
  <c r="AB21" i="48" s="1"/>
  <c r="P21" i="77"/>
  <c r="P21" i="48" s="1"/>
  <c r="P73" i="94" s="1"/>
  <c r="O21" i="77"/>
  <c r="O21" i="48" s="1"/>
  <c r="O73" i="94" s="1"/>
  <c r="N21" i="77"/>
  <c r="N21" i="48" s="1"/>
  <c r="N73" i="94" s="1"/>
  <c r="M21" i="77"/>
  <c r="M21" i="48" s="1"/>
  <c r="M73" i="94" s="1"/>
  <c r="L21" i="77"/>
  <c r="L21" i="48" s="1"/>
  <c r="L73" i="94" s="1"/>
  <c r="K21" i="77"/>
  <c r="K21" i="48" s="1"/>
  <c r="K73" i="94" s="1"/>
  <c r="J21" i="77"/>
  <c r="J21" i="48" s="1"/>
  <c r="J73" i="94" s="1"/>
  <c r="I21" i="77"/>
  <c r="I21" i="48" s="1"/>
  <c r="I73" i="94" s="1"/>
  <c r="H21" i="77"/>
  <c r="H21" i="48" s="1"/>
  <c r="H73" i="94" s="1"/>
  <c r="V20" i="77"/>
  <c r="V20" i="48" s="1"/>
  <c r="AG20" i="48" s="1"/>
  <c r="U20" i="77"/>
  <c r="U20" i="48" s="1"/>
  <c r="AF20" i="48" s="1"/>
  <c r="T20" i="77"/>
  <c r="T20" i="48" s="1"/>
  <c r="AE20" i="48" s="1"/>
  <c r="S20" i="77"/>
  <c r="S20" i="48" s="1"/>
  <c r="AD20" i="48" s="1"/>
  <c r="R20" i="77"/>
  <c r="R20" i="48" s="1"/>
  <c r="Q20" i="77"/>
  <c r="Q20" i="48" s="1"/>
  <c r="P20" i="77"/>
  <c r="P20" i="48" s="1"/>
  <c r="P72" i="94" s="1"/>
  <c r="O20" i="77"/>
  <c r="O20" i="48" s="1"/>
  <c r="O72" i="94" s="1"/>
  <c r="N20" i="77"/>
  <c r="N20" i="48" s="1"/>
  <c r="N72" i="94" s="1"/>
  <c r="M20" i="77"/>
  <c r="M20" i="48" s="1"/>
  <c r="M72" i="94" s="1"/>
  <c r="L20" i="77"/>
  <c r="L20" i="48" s="1"/>
  <c r="L72" i="94" s="1"/>
  <c r="K20" i="77"/>
  <c r="K20" i="48" s="1"/>
  <c r="K72" i="94" s="1"/>
  <c r="J20" i="77"/>
  <c r="J20" i="48" s="1"/>
  <c r="J72" i="94" s="1"/>
  <c r="I20" i="77"/>
  <c r="I20" i="48" s="1"/>
  <c r="I72" i="94" s="1"/>
  <c r="H20" i="77"/>
  <c r="H20" i="48" s="1"/>
  <c r="H72" i="94" s="1"/>
  <c r="V19" i="77"/>
  <c r="V19" i="48" s="1"/>
  <c r="AG19" i="48" s="1"/>
  <c r="U19" i="77"/>
  <c r="U19" i="48" s="1"/>
  <c r="AF19" i="48" s="1"/>
  <c r="T19" i="77"/>
  <c r="T19" i="48" s="1"/>
  <c r="AE19" i="48" s="1"/>
  <c r="S19" i="77"/>
  <c r="S19" i="48" s="1"/>
  <c r="AD19" i="48" s="1"/>
  <c r="R19" i="77"/>
  <c r="R19" i="48" s="1"/>
  <c r="AC19" i="48" s="1"/>
  <c r="Q19" i="77"/>
  <c r="Q19" i="48" s="1"/>
  <c r="AB19" i="48" s="1"/>
  <c r="P19" i="77"/>
  <c r="P19" i="48" s="1"/>
  <c r="P71" i="94" s="1"/>
  <c r="O19" i="77"/>
  <c r="O19" i="48" s="1"/>
  <c r="O71" i="94" s="1"/>
  <c r="N19" i="77"/>
  <c r="N19" i="48" s="1"/>
  <c r="N71" i="94" s="1"/>
  <c r="M19" i="77"/>
  <c r="M19" i="48" s="1"/>
  <c r="M71" i="94" s="1"/>
  <c r="L19" i="77"/>
  <c r="L19" i="48" s="1"/>
  <c r="L71" i="94" s="1"/>
  <c r="K19" i="77"/>
  <c r="K19" i="48" s="1"/>
  <c r="K71" i="94" s="1"/>
  <c r="J19" i="77"/>
  <c r="J19" i="48" s="1"/>
  <c r="J71" i="94" s="1"/>
  <c r="I19" i="77"/>
  <c r="I19" i="48" s="1"/>
  <c r="I71" i="94" s="1"/>
  <c r="H19" i="77"/>
  <c r="H19" i="48" s="1"/>
  <c r="H71" i="94" s="1"/>
  <c r="V18" i="77"/>
  <c r="V18" i="48" s="1"/>
  <c r="U18" i="77"/>
  <c r="U18" i="48" s="1"/>
  <c r="T18" i="77"/>
  <c r="T18" i="48" s="1"/>
  <c r="AE18" i="48" s="1"/>
  <c r="S18" i="77"/>
  <c r="S18" i="48" s="1"/>
  <c r="AD18" i="48" s="1"/>
  <c r="R18" i="77"/>
  <c r="R18" i="48" s="1"/>
  <c r="Q18" i="77"/>
  <c r="Q18" i="48" s="1"/>
  <c r="AB18" i="48" s="1"/>
  <c r="P18" i="77"/>
  <c r="P18" i="48" s="1"/>
  <c r="P70" i="94" s="1"/>
  <c r="O18" i="77"/>
  <c r="O18" i="48" s="1"/>
  <c r="O70" i="94" s="1"/>
  <c r="N18" i="77"/>
  <c r="N18" i="48" s="1"/>
  <c r="N70" i="94" s="1"/>
  <c r="M18" i="77"/>
  <c r="M18" i="48" s="1"/>
  <c r="M70" i="94" s="1"/>
  <c r="L18" i="77"/>
  <c r="L18" i="48" s="1"/>
  <c r="L70" i="94" s="1"/>
  <c r="K18" i="77"/>
  <c r="K18" i="48" s="1"/>
  <c r="K70" i="94" s="1"/>
  <c r="J18" i="77"/>
  <c r="J18" i="48" s="1"/>
  <c r="J70" i="94" s="1"/>
  <c r="I18" i="77"/>
  <c r="I18" i="48" s="1"/>
  <c r="I70" i="94" s="1"/>
  <c r="H18" i="77"/>
  <c r="H18" i="48" s="1"/>
  <c r="H70" i="94" s="1"/>
  <c r="V17" i="77"/>
  <c r="V17" i="48" s="1"/>
  <c r="AG17" i="48" s="1"/>
  <c r="U17" i="77"/>
  <c r="U17" i="48" s="1"/>
  <c r="AF17" i="48" s="1"/>
  <c r="T17" i="77"/>
  <c r="T17" i="48" s="1"/>
  <c r="S17" i="77"/>
  <c r="S17" i="48" s="1"/>
  <c r="R17" i="77"/>
  <c r="R17" i="48" s="1"/>
  <c r="AC17" i="48" s="1"/>
  <c r="Q17" i="77"/>
  <c r="Q17" i="48" s="1"/>
  <c r="AB17" i="48" s="1"/>
  <c r="P17" i="77"/>
  <c r="P17" i="48" s="1"/>
  <c r="P69" i="94" s="1"/>
  <c r="O17" i="77"/>
  <c r="O17" i="48" s="1"/>
  <c r="O69" i="94" s="1"/>
  <c r="N17" i="77"/>
  <c r="N17" i="48" s="1"/>
  <c r="N69" i="94" s="1"/>
  <c r="M17" i="77"/>
  <c r="M17" i="48" s="1"/>
  <c r="M69" i="94" s="1"/>
  <c r="L17" i="77"/>
  <c r="L17" i="48" s="1"/>
  <c r="L69" i="94" s="1"/>
  <c r="K17" i="77"/>
  <c r="K17" i="48" s="1"/>
  <c r="K69" i="94" s="1"/>
  <c r="J17" i="77"/>
  <c r="J17" i="48" s="1"/>
  <c r="J69" i="94" s="1"/>
  <c r="I17" i="77"/>
  <c r="I17" i="48" s="1"/>
  <c r="I69" i="94" s="1"/>
  <c r="V16" i="77"/>
  <c r="V16" i="48" s="1"/>
  <c r="AG16" i="48" s="1"/>
  <c r="U16" i="77"/>
  <c r="U16" i="48" s="1"/>
  <c r="AF16" i="48" s="1"/>
  <c r="T16" i="77"/>
  <c r="T16" i="48" s="1"/>
  <c r="AE16" i="48" s="1"/>
  <c r="S16" i="77"/>
  <c r="S16" i="48" s="1"/>
  <c r="AD16" i="48" s="1"/>
  <c r="R16" i="77"/>
  <c r="R16" i="48" s="1"/>
  <c r="Q16" i="77"/>
  <c r="Q16" i="48" s="1"/>
  <c r="P16" i="77"/>
  <c r="P16" i="48" s="1"/>
  <c r="P68" i="94" s="1"/>
  <c r="O16" i="77"/>
  <c r="O16" i="48" s="1"/>
  <c r="O68" i="94" s="1"/>
  <c r="N16" i="77"/>
  <c r="N16" i="48" s="1"/>
  <c r="N68" i="94" s="1"/>
  <c r="M16" i="77"/>
  <c r="M16" i="48" s="1"/>
  <c r="M68" i="94" s="1"/>
  <c r="L16" i="77"/>
  <c r="L16" i="48" s="1"/>
  <c r="L68" i="94" s="1"/>
  <c r="K16" i="77"/>
  <c r="K16" i="48" s="1"/>
  <c r="K68" i="94" s="1"/>
  <c r="J16" i="77"/>
  <c r="J16" i="48" s="1"/>
  <c r="J68" i="94" s="1"/>
  <c r="I16" i="77"/>
  <c r="I16" i="48" s="1"/>
  <c r="I68" i="94" s="1"/>
  <c r="H16" i="77"/>
  <c r="H16" i="48" s="1"/>
  <c r="H68" i="94" s="1"/>
  <c r="V15" i="77"/>
  <c r="V15" i="48" s="1"/>
  <c r="U15" i="77"/>
  <c r="U15" i="48" s="1"/>
  <c r="AF15" i="48" s="1"/>
  <c r="T15" i="77"/>
  <c r="T15" i="48" s="1"/>
  <c r="AE15" i="48" s="1"/>
  <c r="S15" i="77"/>
  <c r="S15" i="48" s="1"/>
  <c r="S67" i="94" s="1"/>
  <c r="R15" i="77"/>
  <c r="R15" i="48" s="1"/>
  <c r="Q15" i="77"/>
  <c r="Q15" i="48" s="1"/>
  <c r="AB15" i="48" s="1"/>
  <c r="P15" i="77"/>
  <c r="P15" i="48" s="1"/>
  <c r="P67" i="94" s="1"/>
  <c r="O15" i="77"/>
  <c r="O15" i="48" s="1"/>
  <c r="O67" i="94" s="1"/>
  <c r="N15" i="77"/>
  <c r="N15" i="48" s="1"/>
  <c r="N67" i="94" s="1"/>
  <c r="M15" i="77"/>
  <c r="M15" i="48" s="1"/>
  <c r="M67" i="94" s="1"/>
  <c r="L15" i="77"/>
  <c r="L15" i="48" s="1"/>
  <c r="L67" i="94" s="1"/>
  <c r="K15" i="77"/>
  <c r="K15" i="48" s="1"/>
  <c r="K67" i="94" s="1"/>
  <c r="J15" i="77"/>
  <c r="J15" i="48" s="1"/>
  <c r="J67" i="94" s="1"/>
  <c r="I15" i="77"/>
  <c r="I15" i="48" s="1"/>
  <c r="I67" i="94" s="1"/>
  <c r="H15" i="77"/>
  <c r="H15" i="48" s="1"/>
  <c r="H67" i="94" s="1"/>
  <c r="V14" i="77"/>
  <c r="U14" i="77"/>
  <c r="T14" i="77"/>
  <c r="S14" i="77"/>
  <c r="R14" i="77"/>
  <c r="Q14" i="77"/>
  <c r="P14" i="77"/>
  <c r="P14" i="48" s="1"/>
  <c r="P66" i="94" s="1"/>
  <c r="O14" i="77"/>
  <c r="N14" i="77"/>
  <c r="M14" i="77"/>
  <c r="L14" i="77"/>
  <c r="K14" i="77"/>
  <c r="J14" i="77"/>
  <c r="J14" i="48" s="1"/>
  <c r="I14" i="77"/>
  <c r="I14" i="48" s="1"/>
  <c r="H14" i="77"/>
  <c r="H14" i="48" s="1"/>
  <c r="D9" i="77"/>
  <c r="D8" i="77"/>
  <c r="V65" i="76"/>
  <c r="V65" i="12" s="1"/>
  <c r="U65" i="76"/>
  <c r="U65" i="12" s="1"/>
  <c r="T65" i="76"/>
  <c r="T65" i="12" s="1"/>
  <c r="S65" i="76"/>
  <c r="S65" i="12" s="1"/>
  <c r="R65" i="76"/>
  <c r="R65" i="12" s="1"/>
  <c r="Q65" i="76"/>
  <c r="Q65" i="12" s="1"/>
  <c r="P65" i="76"/>
  <c r="P65" i="12" s="1"/>
  <c r="P65" i="94" s="1"/>
  <c r="O65" i="76"/>
  <c r="O65" i="12" s="1"/>
  <c r="O65" i="94" s="1"/>
  <c r="N65" i="76"/>
  <c r="N65" i="12" s="1"/>
  <c r="N65" i="94" s="1"/>
  <c r="M65" i="76"/>
  <c r="M65" i="12" s="1"/>
  <c r="M65" i="94" s="1"/>
  <c r="L65" i="76"/>
  <c r="L65" i="12" s="1"/>
  <c r="L65" i="94" s="1"/>
  <c r="K65" i="76"/>
  <c r="K65" i="12" s="1"/>
  <c r="K65" i="94" s="1"/>
  <c r="J65" i="76"/>
  <c r="J65" i="12" s="1"/>
  <c r="J65" i="94" s="1"/>
  <c r="I65" i="76"/>
  <c r="I65" i="12" s="1"/>
  <c r="I65" i="94" s="1"/>
  <c r="V64" i="76"/>
  <c r="V64" i="12" s="1"/>
  <c r="U64" i="76"/>
  <c r="U64" i="12" s="1"/>
  <c r="T64" i="76"/>
  <c r="T64" i="12" s="1"/>
  <c r="S64" i="76"/>
  <c r="S64" i="12" s="1"/>
  <c r="R64" i="76"/>
  <c r="R64" i="12" s="1"/>
  <c r="Q64" i="76"/>
  <c r="Q64" i="12" s="1"/>
  <c r="P64" i="76"/>
  <c r="P64" i="12" s="1"/>
  <c r="P64" i="94" s="1"/>
  <c r="O64" i="76"/>
  <c r="O64" i="12" s="1"/>
  <c r="O64" i="94" s="1"/>
  <c r="N64" i="76"/>
  <c r="N64" i="12" s="1"/>
  <c r="N64" i="94" s="1"/>
  <c r="M64" i="76"/>
  <c r="M64" i="12" s="1"/>
  <c r="M64" i="94" s="1"/>
  <c r="L64" i="76"/>
  <c r="L64" i="12" s="1"/>
  <c r="L64" i="94" s="1"/>
  <c r="K64" i="76"/>
  <c r="K64" i="12" s="1"/>
  <c r="K64" i="94" s="1"/>
  <c r="J64" i="76"/>
  <c r="J64" i="12" s="1"/>
  <c r="J64" i="94" s="1"/>
  <c r="I64" i="76"/>
  <c r="I64" i="12" s="1"/>
  <c r="I64" i="94" s="1"/>
  <c r="H64" i="76"/>
  <c r="H64" i="12" s="1"/>
  <c r="H64" i="94" s="1"/>
  <c r="V63" i="76"/>
  <c r="V63" i="12" s="1"/>
  <c r="U63" i="76"/>
  <c r="U63" i="12" s="1"/>
  <c r="T63" i="76"/>
  <c r="T63" i="12" s="1"/>
  <c r="S63" i="76"/>
  <c r="S63" i="12" s="1"/>
  <c r="R63" i="76"/>
  <c r="R63" i="12" s="1"/>
  <c r="Q63" i="76"/>
  <c r="Q63" i="12" s="1"/>
  <c r="P63" i="76"/>
  <c r="P63" i="12" s="1"/>
  <c r="P63" i="94" s="1"/>
  <c r="O63" i="76"/>
  <c r="O63" i="12" s="1"/>
  <c r="O63" i="94" s="1"/>
  <c r="N63" i="76"/>
  <c r="N63" i="12" s="1"/>
  <c r="N63" i="94" s="1"/>
  <c r="M63" i="76"/>
  <c r="M63" i="12" s="1"/>
  <c r="M63" i="94" s="1"/>
  <c r="L63" i="76"/>
  <c r="L63" i="12" s="1"/>
  <c r="L63" i="94" s="1"/>
  <c r="K63" i="76"/>
  <c r="K63" i="12" s="1"/>
  <c r="K63" i="94" s="1"/>
  <c r="J63" i="76"/>
  <c r="J63" i="12" s="1"/>
  <c r="J63" i="94" s="1"/>
  <c r="I63" i="76"/>
  <c r="I63" i="12" s="1"/>
  <c r="I63" i="94" s="1"/>
  <c r="H63" i="76"/>
  <c r="H63" i="12" s="1"/>
  <c r="H63" i="94" s="1"/>
  <c r="V62" i="76"/>
  <c r="V62" i="12" s="1"/>
  <c r="U62" i="76"/>
  <c r="U62" i="12" s="1"/>
  <c r="T62" i="76"/>
  <c r="T62" i="12" s="1"/>
  <c r="S62" i="76"/>
  <c r="S62" i="12" s="1"/>
  <c r="R62" i="76"/>
  <c r="R62" i="12" s="1"/>
  <c r="Q62" i="76"/>
  <c r="Q62" i="12" s="1"/>
  <c r="P62" i="76"/>
  <c r="P62" i="12" s="1"/>
  <c r="P62" i="94" s="1"/>
  <c r="O62" i="76"/>
  <c r="O62" i="12" s="1"/>
  <c r="O62" i="94" s="1"/>
  <c r="N62" i="76"/>
  <c r="N62" i="12" s="1"/>
  <c r="N62" i="94" s="1"/>
  <c r="M62" i="76"/>
  <c r="M62" i="12" s="1"/>
  <c r="M62" i="94" s="1"/>
  <c r="L62" i="76"/>
  <c r="L62" i="12" s="1"/>
  <c r="L62" i="94" s="1"/>
  <c r="K62" i="76"/>
  <c r="K62" i="12" s="1"/>
  <c r="K62" i="94" s="1"/>
  <c r="J62" i="76"/>
  <c r="J62" i="12" s="1"/>
  <c r="J62" i="94" s="1"/>
  <c r="I62" i="76"/>
  <c r="I62" i="12" s="1"/>
  <c r="I62" i="94" s="1"/>
  <c r="H62" i="76"/>
  <c r="H62" i="12" s="1"/>
  <c r="H62" i="94" s="1"/>
  <c r="V61" i="76"/>
  <c r="V61" i="12" s="1"/>
  <c r="U61" i="76"/>
  <c r="U61" i="12" s="1"/>
  <c r="T61" i="76"/>
  <c r="T61" i="12" s="1"/>
  <c r="S61" i="76"/>
  <c r="S61" i="12" s="1"/>
  <c r="R61" i="76"/>
  <c r="R61" i="12" s="1"/>
  <c r="Q61" i="76"/>
  <c r="Q61" i="12" s="1"/>
  <c r="P61" i="76"/>
  <c r="P61" i="12" s="1"/>
  <c r="P61" i="94" s="1"/>
  <c r="O61" i="76"/>
  <c r="O61" i="12" s="1"/>
  <c r="O61" i="94" s="1"/>
  <c r="N61" i="76"/>
  <c r="N61" i="12" s="1"/>
  <c r="N61" i="94" s="1"/>
  <c r="M61" i="76"/>
  <c r="M61" i="12" s="1"/>
  <c r="M61" i="94" s="1"/>
  <c r="L61" i="76"/>
  <c r="L61" i="12" s="1"/>
  <c r="L61" i="94" s="1"/>
  <c r="K61" i="76"/>
  <c r="K61" i="12" s="1"/>
  <c r="K61" i="94" s="1"/>
  <c r="J61" i="76"/>
  <c r="J61" i="12" s="1"/>
  <c r="J61" i="94" s="1"/>
  <c r="I61" i="76"/>
  <c r="I61" i="12" s="1"/>
  <c r="I61" i="94" s="1"/>
  <c r="H61" i="76"/>
  <c r="H61" i="12" s="1"/>
  <c r="H61" i="94" s="1"/>
  <c r="V60" i="76"/>
  <c r="V60" i="12" s="1"/>
  <c r="U60" i="76"/>
  <c r="U60" i="12" s="1"/>
  <c r="T60" i="76"/>
  <c r="T60" i="12" s="1"/>
  <c r="S60" i="76"/>
  <c r="S60" i="12" s="1"/>
  <c r="R60" i="76"/>
  <c r="R60" i="12" s="1"/>
  <c r="Q60" i="76"/>
  <c r="Q60" i="12" s="1"/>
  <c r="P60" i="76"/>
  <c r="P60" i="12" s="1"/>
  <c r="P60" i="94" s="1"/>
  <c r="O60" i="76"/>
  <c r="O60" i="12" s="1"/>
  <c r="O60" i="94" s="1"/>
  <c r="N60" i="76"/>
  <c r="N60" i="12" s="1"/>
  <c r="N60" i="94" s="1"/>
  <c r="M60" i="76"/>
  <c r="M60" i="12" s="1"/>
  <c r="M60" i="94" s="1"/>
  <c r="L60" i="76"/>
  <c r="L60" i="12" s="1"/>
  <c r="L60" i="94" s="1"/>
  <c r="K60" i="76"/>
  <c r="K60" i="12" s="1"/>
  <c r="K60" i="94" s="1"/>
  <c r="J60" i="76"/>
  <c r="J60" i="12" s="1"/>
  <c r="J60" i="94" s="1"/>
  <c r="I60" i="76"/>
  <c r="I60" i="12" s="1"/>
  <c r="I60" i="94" s="1"/>
  <c r="H60" i="76"/>
  <c r="H60" i="12" s="1"/>
  <c r="H60" i="94" s="1"/>
  <c r="V59" i="76"/>
  <c r="V59" i="12" s="1"/>
  <c r="U59" i="76"/>
  <c r="U59" i="12" s="1"/>
  <c r="T59" i="76"/>
  <c r="T59" i="12" s="1"/>
  <c r="S59" i="76"/>
  <c r="S59" i="12" s="1"/>
  <c r="R59" i="76"/>
  <c r="R59" i="12" s="1"/>
  <c r="Q59" i="76"/>
  <c r="Q59" i="12" s="1"/>
  <c r="P59" i="76"/>
  <c r="P59" i="12" s="1"/>
  <c r="P59" i="94" s="1"/>
  <c r="O59" i="76"/>
  <c r="O59" i="12" s="1"/>
  <c r="O59" i="94" s="1"/>
  <c r="N59" i="76"/>
  <c r="N59" i="12" s="1"/>
  <c r="N59" i="94" s="1"/>
  <c r="M59" i="76"/>
  <c r="M59" i="12" s="1"/>
  <c r="M59" i="94" s="1"/>
  <c r="L59" i="76"/>
  <c r="L59" i="12" s="1"/>
  <c r="L59" i="94" s="1"/>
  <c r="K59" i="76"/>
  <c r="K59" i="12" s="1"/>
  <c r="K59" i="94" s="1"/>
  <c r="J59" i="76"/>
  <c r="J59" i="12" s="1"/>
  <c r="J59" i="94" s="1"/>
  <c r="I59" i="76"/>
  <c r="I59" i="12" s="1"/>
  <c r="I59" i="94" s="1"/>
  <c r="H59" i="76"/>
  <c r="H59" i="12" s="1"/>
  <c r="H59" i="94" s="1"/>
  <c r="V58" i="76"/>
  <c r="V58" i="12" s="1"/>
  <c r="U58" i="76"/>
  <c r="U58" i="12" s="1"/>
  <c r="T58" i="76"/>
  <c r="T58" i="12" s="1"/>
  <c r="S58" i="76"/>
  <c r="S58" i="12" s="1"/>
  <c r="R58" i="76"/>
  <c r="R58" i="12" s="1"/>
  <c r="Q58" i="76"/>
  <c r="Q58" i="12" s="1"/>
  <c r="P58" i="76"/>
  <c r="P58" i="12" s="1"/>
  <c r="P58" i="94" s="1"/>
  <c r="O58" i="76"/>
  <c r="O58" i="12" s="1"/>
  <c r="O58" i="94" s="1"/>
  <c r="N58" i="76"/>
  <c r="N58" i="12" s="1"/>
  <c r="N58" i="94" s="1"/>
  <c r="M58" i="76"/>
  <c r="M58" i="12" s="1"/>
  <c r="M58" i="94" s="1"/>
  <c r="L58" i="76"/>
  <c r="L58" i="12" s="1"/>
  <c r="L58" i="94" s="1"/>
  <c r="K58" i="76"/>
  <c r="K58" i="12" s="1"/>
  <c r="K58" i="94" s="1"/>
  <c r="J58" i="76"/>
  <c r="J58" i="12" s="1"/>
  <c r="J58" i="94" s="1"/>
  <c r="I58" i="76"/>
  <c r="I58" i="12" s="1"/>
  <c r="I58" i="94" s="1"/>
  <c r="H58" i="76"/>
  <c r="H58" i="12" s="1"/>
  <c r="H58" i="94" s="1"/>
  <c r="V57" i="76"/>
  <c r="V57" i="12" s="1"/>
  <c r="U57" i="76"/>
  <c r="U57" i="12" s="1"/>
  <c r="T57" i="76"/>
  <c r="T57" i="12" s="1"/>
  <c r="S57" i="76"/>
  <c r="S57" i="12" s="1"/>
  <c r="R57" i="76"/>
  <c r="R57" i="12" s="1"/>
  <c r="Q57" i="76"/>
  <c r="Q57" i="12" s="1"/>
  <c r="P57" i="76"/>
  <c r="P57" i="12" s="1"/>
  <c r="P57" i="94" s="1"/>
  <c r="O57" i="76"/>
  <c r="O57" i="12" s="1"/>
  <c r="O57" i="94" s="1"/>
  <c r="N57" i="76"/>
  <c r="N57" i="12" s="1"/>
  <c r="N57" i="94" s="1"/>
  <c r="M57" i="76"/>
  <c r="M57" i="12" s="1"/>
  <c r="M57" i="94" s="1"/>
  <c r="L57" i="76"/>
  <c r="L57" i="12" s="1"/>
  <c r="L57" i="94" s="1"/>
  <c r="K57" i="76"/>
  <c r="K57" i="12" s="1"/>
  <c r="K57" i="94" s="1"/>
  <c r="J57" i="76"/>
  <c r="J57" i="12" s="1"/>
  <c r="J57" i="94" s="1"/>
  <c r="I57" i="76"/>
  <c r="I57" i="12" s="1"/>
  <c r="I57" i="94" s="1"/>
  <c r="H57" i="76"/>
  <c r="H57" i="12" s="1"/>
  <c r="H57" i="94" s="1"/>
  <c r="V56" i="76"/>
  <c r="V56" i="12" s="1"/>
  <c r="U56" i="76"/>
  <c r="U56" i="12" s="1"/>
  <c r="T56" i="76"/>
  <c r="T56" i="12" s="1"/>
  <c r="S56" i="76"/>
  <c r="S56" i="12" s="1"/>
  <c r="R56" i="76"/>
  <c r="R56" i="12" s="1"/>
  <c r="Q56" i="76"/>
  <c r="Q56" i="12" s="1"/>
  <c r="P56" i="76"/>
  <c r="P56" i="12" s="1"/>
  <c r="P56" i="94" s="1"/>
  <c r="O56" i="76"/>
  <c r="O56" i="12" s="1"/>
  <c r="O56" i="94" s="1"/>
  <c r="N56" i="76"/>
  <c r="N56" i="12" s="1"/>
  <c r="N56" i="94" s="1"/>
  <c r="M56" i="76"/>
  <c r="M56" i="12" s="1"/>
  <c r="M56" i="94" s="1"/>
  <c r="L56" i="76"/>
  <c r="L56" i="12" s="1"/>
  <c r="L56" i="94" s="1"/>
  <c r="K56" i="76"/>
  <c r="K56" i="12" s="1"/>
  <c r="K56" i="94" s="1"/>
  <c r="J56" i="76"/>
  <c r="J56" i="12" s="1"/>
  <c r="J56" i="94" s="1"/>
  <c r="I56" i="76"/>
  <c r="I56" i="12" s="1"/>
  <c r="I56" i="94" s="1"/>
  <c r="H56" i="76"/>
  <c r="H56" i="12" s="1"/>
  <c r="H56" i="94" s="1"/>
  <c r="V55" i="76"/>
  <c r="V55" i="12" s="1"/>
  <c r="U55" i="76"/>
  <c r="U55" i="12" s="1"/>
  <c r="T55" i="76"/>
  <c r="T55" i="12" s="1"/>
  <c r="S55" i="76"/>
  <c r="S55" i="12" s="1"/>
  <c r="R55" i="76"/>
  <c r="R55" i="12" s="1"/>
  <c r="Q55" i="76"/>
  <c r="Q55" i="12" s="1"/>
  <c r="P55" i="76"/>
  <c r="P55" i="12" s="1"/>
  <c r="P55" i="94" s="1"/>
  <c r="O55" i="76"/>
  <c r="O55" i="94" s="1"/>
  <c r="N55" i="76"/>
  <c r="N55" i="94" s="1"/>
  <c r="M55" i="76"/>
  <c r="M55" i="12" s="1"/>
  <c r="M55" i="94" s="1"/>
  <c r="L55" i="76"/>
  <c r="L55" i="12" s="1"/>
  <c r="L55" i="94" s="1"/>
  <c r="K55" i="76"/>
  <c r="K55" i="12" s="1"/>
  <c r="K55" i="94" s="1"/>
  <c r="J55" i="76"/>
  <c r="J55" i="12" s="1"/>
  <c r="J55" i="94" s="1"/>
  <c r="I55" i="76"/>
  <c r="I55" i="12" s="1"/>
  <c r="I55" i="94" s="1"/>
  <c r="H55" i="76"/>
  <c r="H55" i="12" s="1"/>
  <c r="H55" i="94" s="1"/>
  <c r="V54" i="76"/>
  <c r="V54" i="12" s="1"/>
  <c r="U54" i="76"/>
  <c r="U54" i="12" s="1"/>
  <c r="T54" i="76"/>
  <c r="T54" i="12" s="1"/>
  <c r="S54" i="76"/>
  <c r="S54" i="12" s="1"/>
  <c r="R54" i="76"/>
  <c r="R54" i="12" s="1"/>
  <c r="Q54" i="76"/>
  <c r="Q54" i="12" s="1"/>
  <c r="P54" i="76"/>
  <c r="P54" i="12" s="1"/>
  <c r="P54" i="94" s="1"/>
  <c r="O54" i="76"/>
  <c r="O54" i="12" s="1"/>
  <c r="O54" i="94" s="1"/>
  <c r="N54" i="76"/>
  <c r="N54" i="12" s="1"/>
  <c r="N54" i="94" s="1"/>
  <c r="M54" i="76"/>
  <c r="M54" i="12" s="1"/>
  <c r="M54" i="94" s="1"/>
  <c r="L54" i="76"/>
  <c r="L54" i="12" s="1"/>
  <c r="L54" i="94" s="1"/>
  <c r="K54" i="76"/>
  <c r="K54" i="12" s="1"/>
  <c r="K54" i="94" s="1"/>
  <c r="J54" i="76"/>
  <c r="J54" i="12" s="1"/>
  <c r="J54" i="94" s="1"/>
  <c r="I54" i="76"/>
  <c r="I54" i="12" s="1"/>
  <c r="I54" i="94" s="1"/>
  <c r="H54" i="76"/>
  <c r="H54" i="12" s="1"/>
  <c r="H54" i="94" s="1"/>
  <c r="V53" i="76"/>
  <c r="V53" i="12" s="1"/>
  <c r="U53" i="76"/>
  <c r="U53" i="12" s="1"/>
  <c r="T53" i="76"/>
  <c r="T53" i="12" s="1"/>
  <c r="S53" i="76"/>
  <c r="S53" i="12" s="1"/>
  <c r="R53" i="76"/>
  <c r="R53" i="12" s="1"/>
  <c r="Q53" i="76"/>
  <c r="Q53" i="12" s="1"/>
  <c r="P53" i="76"/>
  <c r="P53" i="12" s="1"/>
  <c r="P53" i="94" s="1"/>
  <c r="O53" i="76"/>
  <c r="O53" i="12" s="1"/>
  <c r="O53" i="94" s="1"/>
  <c r="N53" i="76"/>
  <c r="N53" i="12" s="1"/>
  <c r="N53" i="94" s="1"/>
  <c r="M53" i="76"/>
  <c r="M53" i="12" s="1"/>
  <c r="M53" i="94" s="1"/>
  <c r="L53" i="76"/>
  <c r="L53" i="12" s="1"/>
  <c r="L53" i="94" s="1"/>
  <c r="K53" i="76"/>
  <c r="K53" i="12" s="1"/>
  <c r="K53" i="94" s="1"/>
  <c r="J53" i="76"/>
  <c r="J53" i="12" s="1"/>
  <c r="J53" i="94" s="1"/>
  <c r="I53" i="76"/>
  <c r="I53" i="12" s="1"/>
  <c r="I53" i="94" s="1"/>
  <c r="H53" i="76"/>
  <c r="H53" i="12" s="1"/>
  <c r="H53" i="94" s="1"/>
  <c r="V52" i="76"/>
  <c r="V52" i="12" s="1"/>
  <c r="U52" i="76"/>
  <c r="U52" i="12" s="1"/>
  <c r="T52" i="76"/>
  <c r="T52" i="12" s="1"/>
  <c r="S52" i="76"/>
  <c r="S52" i="12" s="1"/>
  <c r="R52" i="76"/>
  <c r="R52" i="12" s="1"/>
  <c r="Q52" i="76"/>
  <c r="Q52" i="12" s="1"/>
  <c r="P52" i="76"/>
  <c r="P52" i="12" s="1"/>
  <c r="P52" i="94" s="1"/>
  <c r="O52" i="76"/>
  <c r="O52" i="12" s="1"/>
  <c r="O52" i="94" s="1"/>
  <c r="N52" i="76"/>
  <c r="N52" i="12" s="1"/>
  <c r="N52" i="94" s="1"/>
  <c r="M52" i="76"/>
  <c r="M52" i="12" s="1"/>
  <c r="M52" i="94" s="1"/>
  <c r="L52" i="76"/>
  <c r="L52" i="12" s="1"/>
  <c r="L52" i="94" s="1"/>
  <c r="K52" i="76"/>
  <c r="K52" i="12" s="1"/>
  <c r="K52" i="94" s="1"/>
  <c r="J52" i="76"/>
  <c r="J52" i="12" s="1"/>
  <c r="J52" i="94" s="1"/>
  <c r="I52" i="76"/>
  <c r="I52" i="12" s="1"/>
  <c r="I52" i="94" s="1"/>
  <c r="H52" i="76"/>
  <c r="H52" i="12" s="1"/>
  <c r="H52" i="94" s="1"/>
  <c r="V51" i="76"/>
  <c r="V51" i="12" s="1"/>
  <c r="U51" i="76"/>
  <c r="U51" i="12" s="1"/>
  <c r="T51" i="76"/>
  <c r="T51" i="12" s="1"/>
  <c r="S51" i="76"/>
  <c r="S51" i="12" s="1"/>
  <c r="R51" i="76"/>
  <c r="R51" i="12" s="1"/>
  <c r="Q51" i="76"/>
  <c r="Q51" i="12" s="1"/>
  <c r="P51" i="76"/>
  <c r="P51" i="12" s="1"/>
  <c r="P51" i="94" s="1"/>
  <c r="O51" i="76"/>
  <c r="O51" i="12" s="1"/>
  <c r="O51" i="94" s="1"/>
  <c r="N51" i="76"/>
  <c r="N51" i="12" s="1"/>
  <c r="N51" i="94" s="1"/>
  <c r="M51" i="76"/>
  <c r="M51" i="12" s="1"/>
  <c r="M51" i="94" s="1"/>
  <c r="L51" i="76"/>
  <c r="L51" i="12" s="1"/>
  <c r="L51" i="94" s="1"/>
  <c r="K51" i="76"/>
  <c r="K51" i="12" s="1"/>
  <c r="K51" i="94" s="1"/>
  <c r="J51" i="76"/>
  <c r="J51" i="12" s="1"/>
  <c r="J51" i="94" s="1"/>
  <c r="I51" i="76"/>
  <c r="I51" i="12" s="1"/>
  <c r="I51" i="94" s="1"/>
  <c r="H51" i="76"/>
  <c r="H51" i="12" s="1"/>
  <c r="H51" i="94" s="1"/>
  <c r="V50" i="76"/>
  <c r="V50" i="12" s="1"/>
  <c r="U50" i="76"/>
  <c r="U50" i="12" s="1"/>
  <c r="T50" i="76"/>
  <c r="T50" i="12" s="1"/>
  <c r="S50" i="76"/>
  <c r="S50" i="12" s="1"/>
  <c r="R50" i="76"/>
  <c r="R50" i="12" s="1"/>
  <c r="Q50" i="76"/>
  <c r="Q50" i="12" s="1"/>
  <c r="P50" i="76"/>
  <c r="P50" i="12" s="1"/>
  <c r="P50" i="94" s="1"/>
  <c r="O50" i="76"/>
  <c r="O50" i="12" s="1"/>
  <c r="O50" i="94" s="1"/>
  <c r="N50" i="76"/>
  <c r="N50" i="12" s="1"/>
  <c r="N50" i="94" s="1"/>
  <c r="M50" i="76"/>
  <c r="M50" i="12" s="1"/>
  <c r="M50" i="94" s="1"/>
  <c r="L50" i="76"/>
  <c r="L50" i="12" s="1"/>
  <c r="L50" i="94" s="1"/>
  <c r="K50" i="76"/>
  <c r="K50" i="12" s="1"/>
  <c r="K50" i="94" s="1"/>
  <c r="J50" i="76"/>
  <c r="J50" i="12" s="1"/>
  <c r="J50" i="94" s="1"/>
  <c r="I50" i="76"/>
  <c r="I50" i="12" s="1"/>
  <c r="I50" i="94" s="1"/>
  <c r="H50" i="76"/>
  <c r="H50" i="12" s="1"/>
  <c r="H50" i="94" s="1"/>
  <c r="V49" i="76"/>
  <c r="V49" i="12" s="1"/>
  <c r="U49" i="76"/>
  <c r="U49" i="12" s="1"/>
  <c r="T49" i="76"/>
  <c r="T49" i="12" s="1"/>
  <c r="S49" i="76"/>
  <c r="S49" i="12" s="1"/>
  <c r="R49" i="76"/>
  <c r="R49" i="12" s="1"/>
  <c r="Q49" i="76"/>
  <c r="Q49" i="12" s="1"/>
  <c r="P49" i="76"/>
  <c r="P49" i="12" s="1"/>
  <c r="P49" i="94" s="1"/>
  <c r="O49" i="76"/>
  <c r="O49" i="12" s="1"/>
  <c r="O49" i="94" s="1"/>
  <c r="N49" i="76"/>
  <c r="N49" i="12" s="1"/>
  <c r="N49" i="94" s="1"/>
  <c r="M49" i="76"/>
  <c r="M49" i="12" s="1"/>
  <c r="M49" i="94" s="1"/>
  <c r="L49" i="76"/>
  <c r="L49" i="12" s="1"/>
  <c r="L49" i="94" s="1"/>
  <c r="K49" i="76"/>
  <c r="K49" i="12" s="1"/>
  <c r="K49" i="94" s="1"/>
  <c r="J49" i="76"/>
  <c r="J49" i="12" s="1"/>
  <c r="J49" i="94" s="1"/>
  <c r="I49" i="76"/>
  <c r="I49" i="12" s="1"/>
  <c r="I49" i="94" s="1"/>
  <c r="H49" i="76"/>
  <c r="H49" i="12" s="1"/>
  <c r="H49" i="94" s="1"/>
  <c r="V48" i="76"/>
  <c r="V48" i="12" s="1"/>
  <c r="U48" i="76"/>
  <c r="U48" i="12" s="1"/>
  <c r="T48" i="76"/>
  <c r="T48" i="12" s="1"/>
  <c r="S48" i="76"/>
  <c r="S48" i="12" s="1"/>
  <c r="R48" i="76"/>
  <c r="R48" i="12" s="1"/>
  <c r="Q48" i="76"/>
  <c r="Q48" i="12" s="1"/>
  <c r="P48" i="76"/>
  <c r="P48" i="12" s="1"/>
  <c r="P48" i="94" s="1"/>
  <c r="M48" i="76"/>
  <c r="M48" i="12" s="1"/>
  <c r="M48" i="94" s="1"/>
  <c r="V47" i="76"/>
  <c r="V47" i="12" s="1"/>
  <c r="U47" i="76"/>
  <c r="U47" i="12" s="1"/>
  <c r="T47" i="76"/>
  <c r="T47" i="12" s="1"/>
  <c r="S47" i="76"/>
  <c r="S47" i="12" s="1"/>
  <c r="R47" i="76"/>
  <c r="R47" i="12" s="1"/>
  <c r="Q47" i="76"/>
  <c r="Q47" i="12" s="1"/>
  <c r="P47" i="76"/>
  <c r="P47" i="12" s="1"/>
  <c r="P47" i="94" s="1"/>
  <c r="M47" i="76"/>
  <c r="M47" i="12" s="1"/>
  <c r="M47" i="94" s="1"/>
  <c r="V46" i="76"/>
  <c r="V46" i="12" s="1"/>
  <c r="U46" i="76"/>
  <c r="U46" i="12" s="1"/>
  <c r="T46" i="76"/>
  <c r="T46" i="12" s="1"/>
  <c r="S46" i="76"/>
  <c r="S46" i="12" s="1"/>
  <c r="R46" i="76"/>
  <c r="R46" i="12" s="1"/>
  <c r="Q46" i="76"/>
  <c r="Q46" i="12" s="1"/>
  <c r="P46" i="76"/>
  <c r="P46" i="12" s="1"/>
  <c r="P46" i="94" s="1"/>
  <c r="M46" i="76"/>
  <c r="M46" i="12" s="1"/>
  <c r="M46" i="94" s="1"/>
  <c r="V45" i="76"/>
  <c r="V45" i="12" s="1"/>
  <c r="U45" i="76"/>
  <c r="U45" i="12" s="1"/>
  <c r="T45" i="76"/>
  <c r="T45" i="12" s="1"/>
  <c r="S45" i="76"/>
  <c r="S45" i="12" s="1"/>
  <c r="R45" i="76"/>
  <c r="R45" i="12" s="1"/>
  <c r="Q45" i="76"/>
  <c r="Q45" i="12" s="1"/>
  <c r="P45" i="76"/>
  <c r="P45" i="12" s="1"/>
  <c r="P45" i="94" s="1"/>
  <c r="O45" i="76"/>
  <c r="O45" i="12" s="1"/>
  <c r="O45" i="94" s="1"/>
  <c r="N45" i="76"/>
  <c r="N45" i="12" s="1"/>
  <c r="N45" i="94" s="1"/>
  <c r="M45" i="76"/>
  <c r="M45" i="12" s="1"/>
  <c r="M45" i="94" s="1"/>
  <c r="L45" i="76"/>
  <c r="L45" i="12" s="1"/>
  <c r="L45" i="94" s="1"/>
  <c r="K45" i="76"/>
  <c r="K45" i="12" s="1"/>
  <c r="K45" i="94" s="1"/>
  <c r="J45" i="76"/>
  <c r="J45" i="12" s="1"/>
  <c r="J45" i="94" s="1"/>
  <c r="I45" i="76"/>
  <c r="I45" i="12" s="1"/>
  <c r="I45" i="94" s="1"/>
  <c r="H45" i="76"/>
  <c r="H45" i="12" s="1"/>
  <c r="H45" i="94" s="1"/>
  <c r="V44" i="76"/>
  <c r="V44" i="12" s="1"/>
  <c r="U44" i="76"/>
  <c r="U44" i="12" s="1"/>
  <c r="T44" i="76"/>
  <c r="T44" i="12" s="1"/>
  <c r="S44" i="76"/>
  <c r="S44" i="12" s="1"/>
  <c r="R44" i="76"/>
  <c r="R44" i="12" s="1"/>
  <c r="Q44" i="76"/>
  <c r="Q44" i="12" s="1"/>
  <c r="P44" i="76"/>
  <c r="P44" i="12" s="1"/>
  <c r="P44" i="94" s="1"/>
  <c r="O44" i="76"/>
  <c r="O44" i="12" s="1"/>
  <c r="O44" i="94" s="1"/>
  <c r="N44" i="76"/>
  <c r="N44" i="12" s="1"/>
  <c r="N44" i="94" s="1"/>
  <c r="M44" i="76"/>
  <c r="M44" i="12" s="1"/>
  <c r="M44" i="94" s="1"/>
  <c r="L44" i="76"/>
  <c r="L44" i="12" s="1"/>
  <c r="L44" i="94" s="1"/>
  <c r="K44" i="76"/>
  <c r="K44" i="12" s="1"/>
  <c r="K44" i="94" s="1"/>
  <c r="J44" i="76"/>
  <c r="J44" i="12" s="1"/>
  <c r="J44" i="94" s="1"/>
  <c r="I44" i="76"/>
  <c r="I44" i="12" s="1"/>
  <c r="I44" i="94" s="1"/>
  <c r="H44" i="76"/>
  <c r="H44" i="12" s="1"/>
  <c r="H44" i="94" s="1"/>
  <c r="V43" i="76"/>
  <c r="V43" i="12" s="1"/>
  <c r="U43" i="76"/>
  <c r="U43" i="12" s="1"/>
  <c r="T43" i="76"/>
  <c r="T43" i="12" s="1"/>
  <c r="S43" i="76"/>
  <c r="S43" i="12" s="1"/>
  <c r="R43" i="76"/>
  <c r="R43" i="12" s="1"/>
  <c r="Q43" i="76"/>
  <c r="Q43" i="12" s="1"/>
  <c r="P43" i="76"/>
  <c r="P43" i="12" s="1"/>
  <c r="P43" i="94" s="1"/>
  <c r="O43" i="76"/>
  <c r="O43" i="12" s="1"/>
  <c r="O43" i="94" s="1"/>
  <c r="N43" i="76"/>
  <c r="N43" i="12" s="1"/>
  <c r="N43" i="94" s="1"/>
  <c r="M43" i="76"/>
  <c r="M43" i="12" s="1"/>
  <c r="M43" i="94" s="1"/>
  <c r="L43" i="76"/>
  <c r="L43" i="12" s="1"/>
  <c r="L43" i="94" s="1"/>
  <c r="K43" i="76"/>
  <c r="K43" i="12" s="1"/>
  <c r="K43" i="94" s="1"/>
  <c r="J43" i="76"/>
  <c r="J43" i="12" s="1"/>
  <c r="J43" i="94" s="1"/>
  <c r="I43" i="76"/>
  <c r="I43" i="12" s="1"/>
  <c r="I43" i="94" s="1"/>
  <c r="H43" i="76"/>
  <c r="H43" i="12" s="1"/>
  <c r="H43" i="94" s="1"/>
  <c r="V42" i="76"/>
  <c r="V42" i="12" s="1"/>
  <c r="U42" i="76"/>
  <c r="U42" i="12" s="1"/>
  <c r="T42" i="76"/>
  <c r="T42" i="12" s="1"/>
  <c r="S42" i="76"/>
  <c r="S42" i="12" s="1"/>
  <c r="R42" i="76"/>
  <c r="R42" i="12" s="1"/>
  <c r="Q42" i="76"/>
  <c r="Q42" i="12" s="1"/>
  <c r="P42" i="76"/>
  <c r="P42" i="12" s="1"/>
  <c r="P42" i="94" s="1"/>
  <c r="O42" i="76"/>
  <c r="O42" i="12" s="1"/>
  <c r="O42" i="94" s="1"/>
  <c r="N42" i="76"/>
  <c r="N42" i="12" s="1"/>
  <c r="N42" i="94" s="1"/>
  <c r="M42" i="76"/>
  <c r="M42" i="12" s="1"/>
  <c r="M42" i="94" s="1"/>
  <c r="L42" i="76"/>
  <c r="L42" i="12" s="1"/>
  <c r="L42" i="94" s="1"/>
  <c r="K42" i="76"/>
  <c r="K42" i="12" s="1"/>
  <c r="K42" i="94" s="1"/>
  <c r="J42" i="76"/>
  <c r="J42" i="12" s="1"/>
  <c r="J42" i="94" s="1"/>
  <c r="I42" i="76"/>
  <c r="I42" i="12" s="1"/>
  <c r="I42" i="94" s="1"/>
  <c r="H42" i="76"/>
  <c r="H42" i="12" s="1"/>
  <c r="H42" i="94" s="1"/>
  <c r="V41" i="76"/>
  <c r="V41" i="12" s="1"/>
  <c r="U41" i="76"/>
  <c r="U41" i="12" s="1"/>
  <c r="T41" i="76"/>
  <c r="T41" i="12" s="1"/>
  <c r="S41" i="76"/>
  <c r="S41" i="12" s="1"/>
  <c r="R41" i="76"/>
  <c r="R41" i="12" s="1"/>
  <c r="Q41" i="76"/>
  <c r="Q41" i="12" s="1"/>
  <c r="P41" i="76"/>
  <c r="P41" i="12" s="1"/>
  <c r="P41" i="94" s="1"/>
  <c r="O41" i="76"/>
  <c r="O41" i="12" s="1"/>
  <c r="O41" i="94" s="1"/>
  <c r="N41" i="76"/>
  <c r="N41" i="12" s="1"/>
  <c r="N41" i="94" s="1"/>
  <c r="M41" i="76"/>
  <c r="M41" i="12" s="1"/>
  <c r="M41" i="94" s="1"/>
  <c r="L41" i="76"/>
  <c r="L41" i="12" s="1"/>
  <c r="L41" i="94" s="1"/>
  <c r="K41" i="76"/>
  <c r="K41" i="12" s="1"/>
  <c r="K41" i="94" s="1"/>
  <c r="J41" i="76"/>
  <c r="J41" i="12" s="1"/>
  <c r="J41" i="94" s="1"/>
  <c r="I41" i="76"/>
  <c r="I41" i="12" s="1"/>
  <c r="I41" i="94" s="1"/>
  <c r="H41" i="76"/>
  <c r="H41" i="12" s="1"/>
  <c r="H41" i="94" s="1"/>
  <c r="V40" i="76"/>
  <c r="V40" i="12" s="1"/>
  <c r="U40" i="76"/>
  <c r="U40" i="12" s="1"/>
  <c r="T40" i="76"/>
  <c r="T40" i="12" s="1"/>
  <c r="S40" i="76"/>
  <c r="S40" i="12" s="1"/>
  <c r="R40" i="76"/>
  <c r="R40" i="12" s="1"/>
  <c r="Q40" i="76"/>
  <c r="Q40" i="12" s="1"/>
  <c r="P40" i="76"/>
  <c r="P40" i="12" s="1"/>
  <c r="P40" i="94" s="1"/>
  <c r="O40" i="76"/>
  <c r="O40" i="12" s="1"/>
  <c r="O40" i="94" s="1"/>
  <c r="N40" i="76"/>
  <c r="N40" i="12" s="1"/>
  <c r="N40" i="94" s="1"/>
  <c r="M40" i="76"/>
  <c r="M40" i="12" s="1"/>
  <c r="M40" i="94" s="1"/>
  <c r="L40" i="76"/>
  <c r="L40" i="12" s="1"/>
  <c r="L40" i="94" s="1"/>
  <c r="K40" i="76"/>
  <c r="K40" i="12" s="1"/>
  <c r="K40" i="94" s="1"/>
  <c r="J40" i="76"/>
  <c r="J40" i="12" s="1"/>
  <c r="J40" i="94" s="1"/>
  <c r="I40" i="76"/>
  <c r="I40" i="12" s="1"/>
  <c r="I40" i="94" s="1"/>
  <c r="H40" i="76"/>
  <c r="H40" i="12" s="1"/>
  <c r="H40" i="94" s="1"/>
  <c r="V39" i="76"/>
  <c r="V39" i="12" s="1"/>
  <c r="U39" i="76"/>
  <c r="U39" i="12" s="1"/>
  <c r="T39" i="76"/>
  <c r="T39" i="12" s="1"/>
  <c r="S39" i="76"/>
  <c r="S39" i="12" s="1"/>
  <c r="R39" i="76"/>
  <c r="R39" i="12" s="1"/>
  <c r="Q39" i="76"/>
  <c r="Q39" i="12" s="1"/>
  <c r="P39" i="76"/>
  <c r="P39" i="12" s="1"/>
  <c r="P39" i="94" s="1"/>
  <c r="O39" i="76"/>
  <c r="O39" i="12" s="1"/>
  <c r="O39" i="94" s="1"/>
  <c r="N39" i="76"/>
  <c r="N39" i="12" s="1"/>
  <c r="N39" i="94" s="1"/>
  <c r="M39" i="76"/>
  <c r="M39" i="12" s="1"/>
  <c r="M39" i="94" s="1"/>
  <c r="L39" i="76"/>
  <c r="L39" i="12" s="1"/>
  <c r="L39" i="94" s="1"/>
  <c r="K39" i="76"/>
  <c r="K39" i="12" s="1"/>
  <c r="K39" i="94" s="1"/>
  <c r="J39" i="76"/>
  <c r="J39" i="12" s="1"/>
  <c r="J39" i="94" s="1"/>
  <c r="I39" i="76"/>
  <c r="I39" i="12" s="1"/>
  <c r="I39" i="94" s="1"/>
  <c r="H39" i="76"/>
  <c r="H39" i="12" s="1"/>
  <c r="H39" i="94" s="1"/>
  <c r="V38" i="76"/>
  <c r="V38" i="12" s="1"/>
  <c r="U38" i="76"/>
  <c r="U38" i="12" s="1"/>
  <c r="T38" i="76"/>
  <c r="T38" i="12" s="1"/>
  <c r="S38" i="76"/>
  <c r="S38" i="12" s="1"/>
  <c r="R38" i="76"/>
  <c r="R38" i="12" s="1"/>
  <c r="Q38" i="76"/>
  <c r="Q38" i="12" s="1"/>
  <c r="P38" i="76"/>
  <c r="P38" i="12" s="1"/>
  <c r="P38" i="94" s="1"/>
  <c r="O38" i="76"/>
  <c r="O38" i="12" s="1"/>
  <c r="O38" i="94" s="1"/>
  <c r="N38" i="76"/>
  <c r="N38" i="12" s="1"/>
  <c r="N38" i="94" s="1"/>
  <c r="M38" i="76"/>
  <c r="M38" i="12" s="1"/>
  <c r="M38" i="94" s="1"/>
  <c r="L38" i="76"/>
  <c r="L38" i="12" s="1"/>
  <c r="L38" i="94" s="1"/>
  <c r="K38" i="76"/>
  <c r="K38" i="12" s="1"/>
  <c r="K38" i="94" s="1"/>
  <c r="J38" i="76"/>
  <c r="J38" i="12" s="1"/>
  <c r="J38" i="94" s="1"/>
  <c r="I38" i="76"/>
  <c r="I38" i="12" s="1"/>
  <c r="I38" i="94" s="1"/>
  <c r="H38" i="76"/>
  <c r="H38" i="12" s="1"/>
  <c r="H38" i="94" s="1"/>
  <c r="V37" i="76"/>
  <c r="V37" i="12" s="1"/>
  <c r="U37" i="76"/>
  <c r="U37" i="12" s="1"/>
  <c r="T37" i="76"/>
  <c r="T37" i="12" s="1"/>
  <c r="S37" i="76"/>
  <c r="S37" i="12" s="1"/>
  <c r="R37" i="76"/>
  <c r="R37" i="12" s="1"/>
  <c r="Q37" i="76"/>
  <c r="Q37" i="12" s="1"/>
  <c r="P37" i="76"/>
  <c r="P37" i="12" s="1"/>
  <c r="P37" i="94" s="1"/>
  <c r="O37" i="76"/>
  <c r="O37" i="12" s="1"/>
  <c r="O37" i="94" s="1"/>
  <c r="N37" i="76"/>
  <c r="N37" i="12" s="1"/>
  <c r="N37" i="94" s="1"/>
  <c r="M37" i="76"/>
  <c r="M37" i="12" s="1"/>
  <c r="M37" i="94" s="1"/>
  <c r="L37" i="76"/>
  <c r="L37" i="12" s="1"/>
  <c r="L37" i="94" s="1"/>
  <c r="K37" i="76"/>
  <c r="K37" i="12" s="1"/>
  <c r="K37" i="94" s="1"/>
  <c r="J37" i="76"/>
  <c r="J37" i="12" s="1"/>
  <c r="J37" i="94" s="1"/>
  <c r="I37" i="76"/>
  <c r="I37" i="12" s="1"/>
  <c r="I37" i="94" s="1"/>
  <c r="H37" i="76"/>
  <c r="H37" i="12" s="1"/>
  <c r="H37" i="94" s="1"/>
  <c r="V36" i="76"/>
  <c r="V36" i="12" s="1"/>
  <c r="U36" i="76"/>
  <c r="U36" i="12" s="1"/>
  <c r="T36" i="76"/>
  <c r="T36" i="12" s="1"/>
  <c r="S36" i="76"/>
  <c r="S36" i="12" s="1"/>
  <c r="R36" i="76"/>
  <c r="R36" i="12" s="1"/>
  <c r="Q36" i="76"/>
  <c r="Q36" i="12" s="1"/>
  <c r="P36" i="76"/>
  <c r="P36" i="12" s="1"/>
  <c r="P36" i="94" s="1"/>
  <c r="O36" i="76"/>
  <c r="O36" i="12" s="1"/>
  <c r="O36" i="94" s="1"/>
  <c r="N36" i="76"/>
  <c r="N36" i="12" s="1"/>
  <c r="N36" i="94" s="1"/>
  <c r="M36" i="76"/>
  <c r="M36" i="12" s="1"/>
  <c r="M36" i="94" s="1"/>
  <c r="L36" i="76"/>
  <c r="L36" i="12" s="1"/>
  <c r="L36" i="94" s="1"/>
  <c r="K36" i="76"/>
  <c r="K36" i="12" s="1"/>
  <c r="K36" i="94" s="1"/>
  <c r="J36" i="76"/>
  <c r="J36" i="12" s="1"/>
  <c r="J36" i="94" s="1"/>
  <c r="I36" i="76"/>
  <c r="I36" i="12" s="1"/>
  <c r="I36" i="94" s="1"/>
  <c r="H36" i="76"/>
  <c r="H36" i="12" s="1"/>
  <c r="H36" i="94" s="1"/>
  <c r="V35" i="76"/>
  <c r="V35" i="12" s="1"/>
  <c r="U35" i="76"/>
  <c r="U35" i="12" s="1"/>
  <c r="T35" i="76"/>
  <c r="T35" i="12" s="1"/>
  <c r="S35" i="76"/>
  <c r="S35" i="12" s="1"/>
  <c r="R35" i="76"/>
  <c r="R35" i="12" s="1"/>
  <c r="Q35" i="76"/>
  <c r="Q35" i="12" s="1"/>
  <c r="P35" i="76"/>
  <c r="P35" i="12" s="1"/>
  <c r="P35" i="94" s="1"/>
  <c r="O35" i="76"/>
  <c r="O35" i="12" s="1"/>
  <c r="O35" i="94" s="1"/>
  <c r="N35" i="76"/>
  <c r="N35" i="12" s="1"/>
  <c r="N35" i="94" s="1"/>
  <c r="M35" i="76"/>
  <c r="M35" i="12" s="1"/>
  <c r="M35" i="94" s="1"/>
  <c r="L35" i="76"/>
  <c r="L35" i="12" s="1"/>
  <c r="L35" i="94" s="1"/>
  <c r="K35" i="76"/>
  <c r="K35" i="12" s="1"/>
  <c r="K35" i="94" s="1"/>
  <c r="J35" i="76"/>
  <c r="J35" i="12" s="1"/>
  <c r="J35" i="94" s="1"/>
  <c r="I35" i="76"/>
  <c r="I35" i="12" s="1"/>
  <c r="I35" i="94" s="1"/>
  <c r="H35" i="76"/>
  <c r="H35" i="12" s="1"/>
  <c r="H35" i="94" s="1"/>
  <c r="V34" i="76"/>
  <c r="V34" i="12" s="1"/>
  <c r="U34" i="76"/>
  <c r="U34" i="12" s="1"/>
  <c r="T34" i="76"/>
  <c r="T34" i="12" s="1"/>
  <c r="S34" i="76"/>
  <c r="S34" i="12" s="1"/>
  <c r="R34" i="76"/>
  <c r="R34" i="12" s="1"/>
  <c r="Q34" i="76"/>
  <c r="Q34" i="12" s="1"/>
  <c r="P34" i="76"/>
  <c r="P34" i="12" s="1"/>
  <c r="P34" i="94" s="1"/>
  <c r="O34" i="76"/>
  <c r="O34" i="12" s="1"/>
  <c r="O34" i="94" s="1"/>
  <c r="N34" i="76"/>
  <c r="N34" i="12" s="1"/>
  <c r="N34" i="94" s="1"/>
  <c r="M34" i="76"/>
  <c r="M34" i="12" s="1"/>
  <c r="M34" i="94" s="1"/>
  <c r="L34" i="76"/>
  <c r="L34" i="12" s="1"/>
  <c r="L34" i="94" s="1"/>
  <c r="K34" i="76"/>
  <c r="K34" i="12" s="1"/>
  <c r="K34" i="94" s="1"/>
  <c r="J34" i="76"/>
  <c r="J34" i="12" s="1"/>
  <c r="J34" i="94" s="1"/>
  <c r="I34" i="76"/>
  <c r="I34" i="12" s="1"/>
  <c r="I34" i="94" s="1"/>
  <c r="H34" i="76"/>
  <c r="H34" i="12" s="1"/>
  <c r="H34" i="94" s="1"/>
  <c r="V33" i="76"/>
  <c r="V33" i="12" s="1"/>
  <c r="U33" i="76"/>
  <c r="U33" i="12" s="1"/>
  <c r="T33" i="76"/>
  <c r="T33" i="12" s="1"/>
  <c r="S33" i="76"/>
  <c r="S33" i="12" s="1"/>
  <c r="R33" i="76"/>
  <c r="R33" i="12" s="1"/>
  <c r="Q33" i="76"/>
  <c r="Q33" i="12" s="1"/>
  <c r="P33" i="76"/>
  <c r="P33" i="12" s="1"/>
  <c r="P33" i="94" s="1"/>
  <c r="O33" i="76"/>
  <c r="O33" i="12" s="1"/>
  <c r="O33" i="94" s="1"/>
  <c r="N33" i="76"/>
  <c r="N33" i="12" s="1"/>
  <c r="N33" i="94" s="1"/>
  <c r="M33" i="76"/>
  <c r="M33" i="12" s="1"/>
  <c r="M33" i="94" s="1"/>
  <c r="L33" i="76"/>
  <c r="L33" i="12" s="1"/>
  <c r="L33" i="94" s="1"/>
  <c r="K33" i="76"/>
  <c r="K33" i="12" s="1"/>
  <c r="K33" i="94" s="1"/>
  <c r="J33" i="76"/>
  <c r="J33" i="12" s="1"/>
  <c r="J33" i="94" s="1"/>
  <c r="I33" i="76"/>
  <c r="I33" i="12" s="1"/>
  <c r="I33" i="94" s="1"/>
  <c r="H33" i="76"/>
  <c r="H33" i="12" s="1"/>
  <c r="H33" i="94" s="1"/>
  <c r="V32" i="76"/>
  <c r="V32" i="12" s="1"/>
  <c r="U32" i="76"/>
  <c r="U32" i="12" s="1"/>
  <c r="T32" i="76"/>
  <c r="T32" i="12" s="1"/>
  <c r="S32" i="76"/>
  <c r="S32" i="12" s="1"/>
  <c r="R32" i="76"/>
  <c r="R32" i="12" s="1"/>
  <c r="Q32" i="76"/>
  <c r="Q32" i="12" s="1"/>
  <c r="P32" i="76"/>
  <c r="P32" i="12" s="1"/>
  <c r="P32" i="94" s="1"/>
  <c r="O32" i="76"/>
  <c r="O32" i="12" s="1"/>
  <c r="O32" i="94" s="1"/>
  <c r="N32" i="76"/>
  <c r="N32" i="12" s="1"/>
  <c r="N32" i="94" s="1"/>
  <c r="M32" i="76"/>
  <c r="M32" i="12" s="1"/>
  <c r="M32" i="94" s="1"/>
  <c r="L32" i="76"/>
  <c r="L32" i="12" s="1"/>
  <c r="L32" i="94" s="1"/>
  <c r="K32" i="76"/>
  <c r="K32" i="12" s="1"/>
  <c r="K32" i="94" s="1"/>
  <c r="J32" i="76"/>
  <c r="J32" i="12" s="1"/>
  <c r="J32" i="94" s="1"/>
  <c r="I32" i="76"/>
  <c r="I32" i="12" s="1"/>
  <c r="I32" i="94" s="1"/>
  <c r="H32" i="76"/>
  <c r="H32" i="12" s="1"/>
  <c r="H32" i="94" s="1"/>
  <c r="V31" i="76"/>
  <c r="V31" i="12" s="1"/>
  <c r="U31" i="76"/>
  <c r="U31" i="12" s="1"/>
  <c r="T31" i="76"/>
  <c r="T31" i="12" s="1"/>
  <c r="S31" i="76"/>
  <c r="S31" i="12" s="1"/>
  <c r="R31" i="76"/>
  <c r="R31" i="12" s="1"/>
  <c r="Q31" i="76"/>
  <c r="Q31" i="12" s="1"/>
  <c r="P31" i="76"/>
  <c r="P31" i="12" s="1"/>
  <c r="P31" i="94" s="1"/>
  <c r="O31" i="76"/>
  <c r="O31" i="12" s="1"/>
  <c r="O31" i="94" s="1"/>
  <c r="N31" i="76"/>
  <c r="N31" i="12" s="1"/>
  <c r="N31" i="94" s="1"/>
  <c r="M31" i="76"/>
  <c r="M31" i="12" s="1"/>
  <c r="M31" i="94" s="1"/>
  <c r="L31" i="76"/>
  <c r="L31" i="12" s="1"/>
  <c r="L31" i="94" s="1"/>
  <c r="K31" i="76"/>
  <c r="K31" i="12" s="1"/>
  <c r="K31" i="94" s="1"/>
  <c r="J31" i="76"/>
  <c r="J31" i="12" s="1"/>
  <c r="J31" i="94" s="1"/>
  <c r="I31" i="76"/>
  <c r="I31" i="12" s="1"/>
  <c r="I31" i="94" s="1"/>
  <c r="H31" i="76"/>
  <c r="H31" i="12" s="1"/>
  <c r="H31" i="94" s="1"/>
  <c r="V30" i="76"/>
  <c r="V30" i="12" s="1"/>
  <c r="U30" i="76"/>
  <c r="U30" i="12" s="1"/>
  <c r="T30" i="76"/>
  <c r="T30" i="12" s="1"/>
  <c r="S30" i="76"/>
  <c r="S30" i="12" s="1"/>
  <c r="R30" i="76"/>
  <c r="R30" i="12" s="1"/>
  <c r="Q30" i="76"/>
  <c r="Q30" i="12" s="1"/>
  <c r="P30" i="76"/>
  <c r="P30" i="12" s="1"/>
  <c r="P30" i="94" s="1"/>
  <c r="O30" i="76"/>
  <c r="O30" i="12" s="1"/>
  <c r="O30" i="94" s="1"/>
  <c r="N30" i="76"/>
  <c r="N30" i="12" s="1"/>
  <c r="N30" i="94" s="1"/>
  <c r="M30" i="76"/>
  <c r="M30" i="12" s="1"/>
  <c r="M30" i="94" s="1"/>
  <c r="L30" i="76"/>
  <c r="L30" i="12" s="1"/>
  <c r="L30" i="94" s="1"/>
  <c r="K30" i="76"/>
  <c r="K30" i="12" s="1"/>
  <c r="K30" i="94" s="1"/>
  <c r="J30" i="76"/>
  <c r="J30" i="12" s="1"/>
  <c r="J30" i="94" s="1"/>
  <c r="I30" i="76"/>
  <c r="I30" i="12" s="1"/>
  <c r="I30" i="94" s="1"/>
  <c r="H30" i="76"/>
  <c r="H30" i="12" s="1"/>
  <c r="H30" i="94" s="1"/>
  <c r="V29" i="76"/>
  <c r="V29" i="12" s="1"/>
  <c r="U29" i="76"/>
  <c r="U29" i="12" s="1"/>
  <c r="T29" i="76"/>
  <c r="T29" i="12" s="1"/>
  <c r="S29" i="76"/>
  <c r="S29" i="12" s="1"/>
  <c r="R29" i="76"/>
  <c r="R29" i="12" s="1"/>
  <c r="Q29" i="76"/>
  <c r="Q29" i="12" s="1"/>
  <c r="P29" i="76"/>
  <c r="P29" i="12" s="1"/>
  <c r="P29" i="94" s="1"/>
  <c r="O29" i="76"/>
  <c r="O29" i="12" s="1"/>
  <c r="O29" i="94" s="1"/>
  <c r="N29" i="76"/>
  <c r="N29" i="12" s="1"/>
  <c r="N29" i="94" s="1"/>
  <c r="M29" i="76"/>
  <c r="M29" i="12" s="1"/>
  <c r="M29" i="94" s="1"/>
  <c r="L29" i="76"/>
  <c r="L29" i="12" s="1"/>
  <c r="L29" i="94" s="1"/>
  <c r="K29" i="76"/>
  <c r="K29" i="12" s="1"/>
  <c r="K29" i="94" s="1"/>
  <c r="J29" i="76"/>
  <c r="J29" i="12" s="1"/>
  <c r="J29" i="94" s="1"/>
  <c r="I29" i="76"/>
  <c r="I29" i="12" s="1"/>
  <c r="I29" i="94" s="1"/>
  <c r="H29" i="76"/>
  <c r="H29" i="12" s="1"/>
  <c r="H29" i="94" s="1"/>
  <c r="V28" i="76"/>
  <c r="V28" i="12" s="1"/>
  <c r="U28" i="76"/>
  <c r="U28" i="12" s="1"/>
  <c r="T28" i="76"/>
  <c r="T28" i="12" s="1"/>
  <c r="S28" i="76"/>
  <c r="S28" i="12" s="1"/>
  <c r="R28" i="76"/>
  <c r="R28" i="12" s="1"/>
  <c r="Q28" i="76"/>
  <c r="Q28" i="12" s="1"/>
  <c r="P28" i="76"/>
  <c r="P28" i="12" s="1"/>
  <c r="P28" i="94" s="1"/>
  <c r="O28" i="76"/>
  <c r="O28" i="12" s="1"/>
  <c r="O28" i="94" s="1"/>
  <c r="N28" i="76"/>
  <c r="N28" i="12" s="1"/>
  <c r="N28" i="94" s="1"/>
  <c r="M28" i="76"/>
  <c r="M28" i="12" s="1"/>
  <c r="M28" i="94" s="1"/>
  <c r="L28" i="76"/>
  <c r="L28" i="12" s="1"/>
  <c r="L28" i="94" s="1"/>
  <c r="K28" i="76"/>
  <c r="K28" i="12" s="1"/>
  <c r="K28" i="94" s="1"/>
  <c r="J28" i="76"/>
  <c r="J28" i="12" s="1"/>
  <c r="J28" i="94" s="1"/>
  <c r="I28" i="76"/>
  <c r="I28" i="12" s="1"/>
  <c r="I28" i="94" s="1"/>
  <c r="H28" i="76"/>
  <c r="H28" i="12" s="1"/>
  <c r="H28" i="94" s="1"/>
  <c r="V27" i="76"/>
  <c r="V27" i="12" s="1"/>
  <c r="U27" i="76"/>
  <c r="U27" i="12" s="1"/>
  <c r="T27" i="76"/>
  <c r="T27" i="12" s="1"/>
  <c r="S27" i="76"/>
  <c r="S27" i="12" s="1"/>
  <c r="R27" i="76"/>
  <c r="R27" i="12" s="1"/>
  <c r="Q27" i="76"/>
  <c r="Q27" i="12" s="1"/>
  <c r="P27" i="76"/>
  <c r="P27" i="12" s="1"/>
  <c r="P27" i="94" s="1"/>
  <c r="O27" i="76"/>
  <c r="O27" i="12" s="1"/>
  <c r="O27" i="94" s="1"/>
  <c r="N27" i="76"/>
  <c r="N27" i="12" s="1"/>
  <c r="N27" i="94" s="1"/>
  <c r="M27" i="76"/>
  <c r="M27" i="12" s="1"/>
  <c r="M27" i="94" s="1"/>
  <c r="L27" i="76"/>
  <c r="L27" i="12" s="1"/>
  <c r="L27" i="94" s="1"/>
  <c r="K27" i="76"/>
  <c r="K27" i="12" s="1"/>
  <c r="K27" i="94" s="1"/>
  <c r="J27" i="76"/>
  <c r="J27" i="12" s="1"/>
  <c r="J27" i="94" s="1"/>
  <c r="I27" i="76"/>
  <c r="I27" i="12" s="1"/>
  <c r="I27" i="94" s="1"/>
  <c r="H27" i="76"/>
  <c r="H27" i="12" s="1"/>
  <c r="H27" i="94" s="1"/>
  <c r="V26" i="76"/>
  <c r="V26" i="12" s="1"/>
  <c r="U26" i="76"/>
  <c r="U26" i="12" s="1"/>
  <c r="T26" i="76"/>
  <c r="T26" i="12" s="1"/>
  <c r="S26" i="76"/>
  <c r="S26" i="12" s="1"/>
  <c r="R26" i="76"/>
  <c r="R26" i="12" s="1"/>
  <c r="Q26" i="76"/>
  <c r="Q26" i="12" s="1"/>
  <c r="P26" i="76"/>
  <c r="P26" i="12" s="1"/>
  <c r="P26" i="94" s="1"/>
  <c r="O26" i="76"/>
  <c r="O26" i="12" s="1"/>
  <c r="O26" i="94" s="1"/>
  <c r="N26" i="76"/>
  <c r="N26" i="12" s="1"/>
  <c r="N26" i="94" s="1"/>
  <c r="M26" i="76"/>
  <c r="M26" i="12" s="1"/>
  <c r="M26" i="94" s="1"/>
  <c r="L26" i="76"/>
  <c r="L26" i="12" s="1"/>
  <c r="L26" i="94" s="1"/>
  <c r="K26" i="76"/>
  <c r="K26" i="12" s="1"/>
  <c r="K26" i="94" s="1"/>
  <c r="J26" i="76"/>
  <c r="J26" i="12" s="1"/>
  <c r="J26" i="94" s="1"/>
  <c r="I26" i="76"/>
  <c r="I26" i="12" s="1"/>
  <c r="I26" i="94" s="1"/>
  <c r="H26" i="76"/>
  <c r="H26" i="12" s="1"/>
  <c r="H26" i="94" s="1"/>
  <c r="V25" i="76"/>
  <c r="V25" i="12" s="1"/>
  <c r="U25" i="76"/>
  <c r="U25" i="12" s="1"/>
  <c r="T25" i="76"/>
  <c r="T25" i="12" s="1"/>
  <c r="S25" i="76"/>
  <c r="S25" i="12" s="1"/>
  <c r="R25" i="76"/>
  <c r="R25" i="12" s="1"/>
  <c r="Q25" i="76"/>
  <c r="Q25" i="12" s="1"/>
  <c r="P25" i="76"/>
  <c r="P25" i="12" s="1"/>
  <c r="P25" i="94" s="1"/>
  <c r="O25" i="76"/>
  <c r="O25" i="12" s="1"/>
  <c r="O25" i="94" s="1"/>
  <c r="N25" i="76"/>
  <c r="N25" i="12" s="1"/>
  <c r="N25" i="94" s="1"/>
  <c r="M25" i="76"/>
  <c r="M25" i="12" s="1"/>
  <c r="M25" i="94" s="1"/>
  <c r="L25" i="76"/>
  <c r="L25" i="12" s="1"/>
  <c r="L25" i="94" s="1"/>
  <c r="K25" i="76"/>
  <c r="K25" i="12" s="1"/>
  <c r="K25" i="94" s="1"/>
  <c r="J25" i="76"/>
  <c r="J25" i="12" s="1"/>
  <c r="J25" i="94" s="1"/>
  <c r="I25" i="76"/>
  <c r="I25" i="12" s="1"/>
  <c r="I25" i="94" s="1"/>
  <c r="H25" i="76"/>
  <c r="H25" i="12" s="1"/>
  <c r="H25" i="94" s="1"/>
  <c r="V24" i="76"/>
  <c r="V24" i="12" s="1"/>
  <c r="U24" i="76"/>
  <c r="U24" i="12" s="1"/>
  <c r="T24" i="76"/>
  <c r="T24" i="12" s="1"/>
  <c r="S24" i="76"/>
  <c r="S24" i="12" s="1"/>
  <c r="R24" i="76"/>
  <c r="R24" i="12" s="1"/>
  <c r="Q24" i="76"/>
  <c r="Q24" i="12" s="1"/>
  <c r="P24" i="76"/>
  <c r="P24" i="12" s="1"/>
  <c r="P24" i="94" s="1"/>
  <c r="O24" i="76"/>
  <c r="O24" i="12" s="1"/>
  <c r="O24" i="94" s="1"/>
  <c r="N24" i="76"/>
  <c r="N24" i="12" s="1"/>
  <c r="N24" i="94" s="1"/>
  <c r="M24" i="76"/>
  <c r="M24" i="12" s="1"/>
  <c r="M24" i="94" s="1"/>
  <c r="L24" i="76"/>
  <c r="L24" i="12" s="1"/>
  <c r="L24" i="94" s="1"/>
  <c r="K24" i="76"/>
  <c r="K24" i="12" s="1"/>
  <c r="K24" i="94" s="1"/>
  <c r="J24" i="76"/>
  <c r="J24" i="12" s="1"/>
  <c r="J24" i="94" s="1"/>
  <c r="I24" i="76"/>
  <c r="I24" i="12" s="1"/>
  <c r="I24" i="94" s="1"/>
  <c r="H24" i="76"/>
  <c r="H24" i="12" s="1"/>
  <c r="H24" i="94" s="1"/>
  <c r="V23" i="76"/>
  <c r="V23" i="12" s="1"/>
  <c r="U23" i="76"/>
  <c r="U23" i="12" s="1"/>
  <c r="T23" i="76"/>
  <c r="T23" i="12" s="1"/>
  <c r="S23" i="76"/>
  <c r="S23" i="12" s="1"/>
  <c r="R23" i="76"/>
  <c r="R23" i="12" s="1"/>
  <c r="Q23" i="76"/>
  <c r="Q23" i="12" s="1"/>
  <c r="P23" i="76"/>
  <c r="P23" i="12" s="1"/>
  <c r="P23" i="94" s="1"/>
  <c r="O23" i="76"/>
  <c r="O23" i="12" s="1"/>
  <c r="O23" i="94" s="1"/>
  <c r="N23" i="76"/>
  <c r="N23" i="12" s="1"/>
  <c r="N23" i="94" s="1"/>
  <c r="M23" i="76"/>
  <c r="M23" i="12" s="1"/>
  <c r="M23" i="94" s="1"/>
  <c r="L23" i="76"/>
  <c r="L23" i="12" s="1"/>
  <c r="L23" i="94" s="1"/>
  <c r="K23" i="76"/>
  <c r="K23" i="12" s="1"/>
  <c r="K23" i="94" s="1"/>
  <c r="J23" i="76"/>
  <c r="J23" i="12" s="1"/>
  <c r="J23" i="94" s="1"/>
  <c r="I23" i="76"/>
  <c r="I23" i="12" s="1"/>
  <c r="I23" i="94" s="1"/>
  <c r="H23" i="76"/>
  <c r="H23" i="12" s="1"/>
  <c r="H23" i="94" s="1"/>
  <c r="V22" i="76"/>
  <c r="V22" i="12" s="1"/>
  <c r="U22" i="76"/>
  <c r="U22" i="12" s="1"/>
  <c r="T22" i="76"/>
  <c r="T22" i="12" s="1"/>
  <c r="S22" i="76"/>
  <c r="S22" i="12" s="1"/>
  <c r="R22" i="76"/>
  <c r="R22" i="12" s="1"/>
  <c r="Q22" i="76"/>
  <c r="Q22" i="12" s="1"/>
  <c r="P22" i="76"/>
  <c r="P22" i="12" s="1"/>
  <c r="P22" i="94" s="1"/>
  <c r="O22" i="76"/>
  <c r="O22" i="12" s="1"/>
  <c r="O22" i="94" s="1"/>
  <c r="N22" i="76"/>
  <c r="N22" i="12" s="1"/>
  <c r="N22" i="94" s="1"/>
  <c r="M22" i="76"/>
  <c r="M22" i="12" s="1"/>
  <c r="M22" i="94" s="1"/>
  <c r="L22" i="76"/>
  <c r="L22" i="12" s="1"/>
  <c r="L22" i="94" s="1"/>
  <c r="K22" i="76"/>
  <c r="K22" i="12" s="1"/>
  <c r="K22" i="94" s="1"/>
  <c r="J22" i="76"/>
  <c r="J22" i="12" s="1"/>
  <c r="J22" i="94" s="1"/>
  <c r="I22" i="76"/>
  <c r="I22" i="12" s="1"/>
  <c r="I22" i="94" s="1"/>
  <c r="H22" i="76"/>
  <c r="H22" i="12" s="1"/>
  <c r="H22" i="94" s="1"/>
  <c r="V21" i="76"/>
  <c r="V21" i="12" s="1"/>
  <c r="U21" i="76"/>
  <c r="U21" i="12" s="1"/>
  <c r="T21" i="76"/>
  <c r="T21" i="12" s="1"/>
  <c r="S21" i="76"/>
  <c r="S21" i="12" s="1"/>
  <c r="R21" i="76"/>
  <c r="R21" i="12" s="1"/>
  <c r="Q21" i="76"/>
  <c r="Q21" i="12" s="1"/>
  <c r="P21" i="76"/>
  <c r="P21" i="12" s="1"/>
  <c r="P21" i="94" s="1"/>
  <c r="O21" i="76"/>
  <c r="O21" i="12" s="1"/>
  <c r="O21" i="94" s="1"/>
  <c r="N21" i="76"/>
  <c r="N21" i="12" s="1"/>
  <c r="N21" i="94" s="1"/>
  <c r="M21" i="76"/>
  <c r="M21" i="12" s="1"/>
  <c r="M21" i="94" s="1"/>
  <c r="L21" i="76"/>
  <c r="L21" i="12" s="1"/>
  <c r="L21" i="94" s="1"/>
  <c r="K21" i="76"/>
  <c r="J21" i="76"/>
  <c r="J21" i="12" s="1"/>
  <c r="J21" i="94" s="1"/>
  <c r="I21" i="76"/>
  <c r="I21" i="12" s="1"/>
  <c r="I21" i="94" s="1"/>
  <c r="H21" i="76"/>
  <c r="H21" i="12" s="1"/>
  <c r="H21" i="94" s="1"/>
  <c r="V20" i="76"/>
  <c r="V20" i="12" s="1"/>
  <c r="U20" i="76"/>
  <c r="U20" i="12" s="1"/>
  <c r="T20" i="76"/>
  <c r="T20" i="12" s="1"/>
  <c r="S20" i="76"/>
  <c r="S20" i="12" s="1"/>
  <c r="R20" i="76"/>
  <c r="R20" i="12" s="1"/>
  <c r="Q20" i="76"/>
  <c r="Q20" i="12" s="1"/>
  <c r="P20" i="76"/>
  <c r="P20" i="12" s="1"/>
  <c r="P20" i="94" s="1"/>
  <c r="O20" i="76"/>
  <c r="O20" i="12" s="1"/>
  <c r="O20" i="94" s="1"/>
  <c r="N20" i="76"/>
  <c r="M20" i="76"/>
  <c r="M20" i="12" s="1"/>
  <c r="M20" i="94" s="1"/>
  <c r="L20" i="76"/>
  <c r="L20" i="12" s="1"/>
  <c r="L20" i="94" s="1"/>
  <c r="K20" i="76"/>
  <c r="K20" i="12" s="1"/>
  <c r="K20" i="94" s="1"/>
  <c r="J20" i="76"/>
  <c r="J20" i="12" s="1"/>
  <c r="J20" i="94" s="1"/>
  <c r="I20" i="76"/>
  <c r="I20" i="12" s="1"/>
  <c r="I20" i="94" s="1"/>
  <c r="H20" i="76"/>
  <c r="V19" i="76"/>
  <c r="V19" i="12" s="1"/>
  <c r="U19" i="76"/>
  <c r="U19" i="12" s="1"/>
  <c r="T19" i="76"/>
  <c r="S19" i="76"/>
  <c r="S19" i="12" s="1"/>
  <c r="R19" i="76"/>
  <c r="R19" i="12" s="1"/>
  <c r="Q19" i="76"/>
  <c r="P19" i="76"/>
  <c r="P19" i="12" s="1"/>
  <c r="P19" i="94" s="1"/>
  <c r="M19" i="76"/>
  <c r="M19" i="12" s="1"/>
  <c r="M19" i="94" s="1"/>
  <c r="V18" i="76"/>
  <c r="V18" i="12" s="1"/>
  <c r="U18" i="76"/>
  <c r="U18" i="12" s="1"/>
  <c r="T18" i="76"/>
  <c r="T18" i="12" s="1"/>
  <c r="S18" i="76"/>
  <c r="S18" i="12" s="1"/>
  <c r="R18" i="76"/>
  <c r="R18" i="12" s="1"/>
  <c r="Q18" i="76"/>
  <c r="Q18" i="12" s="1"/>
  <c r="P18" i="76"/>
  <c r="P18" i="12" s="1"/>
  <c r="P18" i="94" s="1"/>
  <c r="O18" i="76"/>
  <c r="O18" i="12" s="1"/>
  <c r="O18" i="94" s="1"/>
  <c r="N18" i="76"/>
  <c r="N18" i="12" s="1"/>
  <c r="N18" i="94" s="1"/>
  <c r="M18" i="76"/>
  <c r="M18" i="12" s="1"/>
  <c r="M18" i="94" s="1"/>
  <c r="L18" i="76"/>
  <c r="L18" i="12" s="1"/>
  <c r="L18" i="94" s="1"/>
  <c r="K18" i="76"/>
  <c r="K18" i="12" s="1"/>
  <c r="K18" i="94" s="1"/>
  <c r="J18" i="76"/>
  <c r="J18" i="12" s="1"/>
  <c r="J18" i="94" s="1"/>
  <c r="I18" i="76"/>
  <c r="I18" i="12" s="1"/>
  <c r="I18" i="94" s="1"/>
  <c r="H18" i="76"/>
  <c r="H18" i="12" s="1"/>
  <c r="H18" i="94" s="1"/>
  <c r="V17" i="76"/>
  <c r="V17" i="12" s="1"/>
  <c r="U17" i="76"/>
  <c r="U17" i="12" s="1"/>
  <c r="T17" i="76"/>
  <c r="T17" i="12" s="1"/>
  <c r="S17" i="76"/>
  <c r="S17" i="12" s="1"/>
  <c r="R17" i="76"/>
  <c r="R17" i="12" s="1"/>
  <c r="Q17" i="76"/>
  <c r="Q17" i="12" s="1"/>
  <c r="P17" i="76"/>
  <c r="P17" i="12" s="1"/>
  <c r="P17" i="94" s="1"/>
  <c r="O17" i="76"/>
  <c r="O17" i="12" s="1"/>
  <c r="O17" i="94" s="1"/>
  <c r="N17" i="76"/>
  <c r="N17" i="12" s="1"/>
  <c r="N17" i="94" s="1"/>
  <c r="M17" i="76"/>
  <c r="M17" i="12" s="1"/>
  <c r="M17" i="94" s="1"/>
  <c r="L17" i="76"/>
  <c r="L17" i="12" s="1"/>
  <c r="L17" i="94" s="1"/>
  <c r="K17" i="76"/>
  <c r="K17" i="12" s="1"/>
  <c r="K17" i="94" s="1"/>
  <c r="J17" i="76"/>
  <c r="J17" i="12" s="1"/>
  <c r="J17" i="94" s="1"/>
  <c r="I17" i="76"/>
  <c r="I17" i="12" s="1"/>
  <c r="I17" i="94" s="1"/>
  <c r="H17" i="76"/>
  <c r="H17" i="12" s="1"/>
  <c r="H17" i="94" s="1"/>
  <c r="V16" i="76"/>
  <c r="V16" i="12" s="1"/>
  <c r="U16" i="76"/>
  <c r="U16" i="12" s="1"/>
  <c r="T16" i="76"/>
  <c r="T16" i="12" s="1"/>
  <c r="S16" i="76"/>
  <c r="S16" i="12" s="1"/>
  <c r="R16" i="76"/>
  <c r="R16" i="12" s="1"/>
  <c r="Q16" i="76"/>
  <c r="Q16" i="12" s="1"/>
  <c r="P16" i="76"/>
  <c r="P16" i="12" s="1"/>
  <c r="P16" i="94" s="1"/>
  <c r="O16" i="76"/>
  <c r="O16" i="12" s="1"/>
  <c r="O16" i="94" s="1"/>
  <c r="N16" i="76"/>
  <c r="N16" i="12" s="1"/>
  <c r="N16" i="94" s="1"/>
  <c r="M16" i="76"/>
  <c r="M16" i="12" s="1"/>
  <c r="M16" i="94" s="1"/>
  <c r="L16" i="76"/>
  <c r="L16" i="12" s="1"/>
  <c r="L16" i="94" s="1"/>
  <c r="K16" i="76"/>
  <c r="K16" i="12" s="1"/>
  <c r="K16" i="94" s="1"/>
  <c r="J16" i="76"/>
  <c r="J16" i="12" s="1"/>
  <c r="J16" i="94" s="1"/>
  <c r="I16" i="76"/>
  <c r="I16" i="12" s="1"/>
  <c r="I16" i="94" s="1"/>
  <c r="H16" i="76"/>
  <c r="H16" i="12" s="1"/>
  <c r="H16" i="94" s="1"/>
  <c r="V15" i="76"/>
  <c r="U15" i="76"/>
  <c r="U15" i="12" s="1"/>
  <c r="T15" i="76"/>
  <c r="T15" i="12" s="1"/>
  <c r="S15" i="76"/>
  <c r="S15" i="12" s="1"/>
  <c r="R15" i="76"/>
  <c r="R15" i="12" s="1"/>
  <c r="Q15" i="76"/>
  <c r="Q15" i="12" s="1"/>
  <c r="P15" i="76"/>
  <c r="P15" i="12" s="1"/>
  <c r="P15" i="94" s="1"/>
  <c r="O15" i="76"/>
  <c r="O15" i="12" s="1"/>
  <c r="O15" i="94" s="1"/>
  <c r="N15" i="76"/>
  <c r="N72" i="76" s="1"/>
  <c r="M15" i="76"/>
  <c r="M15" i="12" s="1"/>
  <c r="M15" i="94" s="1"/>
  <c r="L15" i="76"/>
  <c r="L15" i="12" s="1"/>
  <c r="L15" i="94" s="1"/>
  <c r="K15" i="76"/>
  <c r="K15" i="12" s="1"/>
  <c r="K15" i="94" s="1"/>
  <c r="J15" i="76"/>
  <c r="I15" i="76"/>
  <c r="I15" i="12" s="1"/>
  <c r="I15" i="94" s="1"/>
  <c r="H15" i="76"/>
  <c r="H15" i="12" s="1"/>
  <c r="H15" i="94" s="1"/>
  <c r="V14" i="76"/>
  <c r="U14" i="76"/>
  <c r="T14" i="76"/>
  <c r="S14" i="76"/>
  <c r="S14" i="12" s="1"/>
  <c r="R14" i="76"/>
  <c r="R14" i="12" s="1"/>
  <c r="Q14" i="76"/>
  <c r="Q14" i="12" s="1"/>
  <c r="P14" i="76"/>
  <c r="O14" i="76"/>
  <c r="N14" i="76"/>
  <c r="N14" i="12" s="1"/>
  <c r="M14" i="76"/>
  <c r="L14" i="76"/>
  <c r="K14" i="76"/>
  <c r="K14" i="12" s="1"/>
  <c r="J14" i="76"/>
  <c r="I14" i="76"/>
  <c r="H14" i="76"/>
  <c r="D9" i="76"/>
  <c r="D8" i="76"/>
  <c r="I42" i="31"/>
  <c r="I43" i="31" s="1"/>
  <c r="V41" i="31"/>
  <c r="U41" i="31"/>
  <c r="T41" i="31"/>
  <c r="S41" i="31"/>
  <c r="R41" i="31"/>
  <c r="Q41" i="31"/>
  <c r="P41" i="31"/>
  <c r="O41" i="31"/>
  <c r="N41" i="31"/>
  <c r="M41" i="31"/>
  <c r="L41" i="31"/>
  <c r="K41" i="31"/>
  <c r="J41" i="31"/>
  <c r="I41" i="31"/>
  <c r="H41" i="31"/>
  <c r="V40" i="31"/>
  <c r="U40" i="31"/>
  <c r="T40" i="31"/>
  <c r="S40" i="31"/>
  <c r="R40" i="31"/>
  <c r="Q40" i="31"/>
  <c r="P40" i="31"/>
  <c r="O40" i="31"/>
  <c r="N40" i="31"/>
  <c r="M40" i="31"/>
  <c r="L40" i="31"/>
  <c r="K40" i="31"/>
  <c r="J40" i="31"/>
  <c r="I40" i="31"/>
  <c r="H40" i="31"/>
  <c r="V39" i="31"/>
  <c r="U39" i="31"/>
  <c r="T39" i="31"/>
  <c r="S39" i="31"/>
  <c r="R39" i="31"/>
  <c r="Q39" i="31"/>
  <c r="P39" i="31"/>
  <c r="O39" i="31"/>
  <c r="N39" i="31"/>
  <c r="M39" i="31"/>
  <c r="L39" i="31"/>
  <c r="K39" i="31"/>
  <c r="J39" i="31"/>
  <c r="I39" i="31"/>
  <c r="H39" i="31"/>
  <c r="V38" i="31"/>
  <c r="V42" i="31" s="1"/>
  <c r="V43" i="31" s="1"/>
  <c r="U38" i="31"/>
  <c r="U42" i="31" s="1"/>
  <c r="U43" i="31" s="1"/>
  <c r="T38" i="31"/>
  <c r="T42" i="31" s="1"/>
  <c r="T43" i="31" s="1"/>
  <c r="S38" i="31"/>
  <c r="S42" i="31" s="1"/>
  <c r="S43" i="31" s="1"/>
  <c r="R38" i="31"/>
  <c r="R42" i="31" s="1"/>
  <c r="R43" i="31" s="1"/>
  <c r="Q38" i="31"/>
  <c r="Q42" i="31" s="1"/>
  <c r="Q43" i="31" s="1"/>
  <c r="P38" i="31"/>
  <c r="P42" i="31" s="1"/>
  <c r="P43" i="31" s="1"/>
  <c r="O38" i="31"/>
  <c r="O42" i="31" s="1"/>
  <c r="O43" i="31" s="1"/>
  <c r="N38" i="31"/>
  <c r="N42" i="31" s="1"/>
  <c r="N43" i="31" s="1"/>
  <c r="M38" i="31"/>
  <c r="M42" i="31" s="1"/>
  <c r="M43" i="31" s="1"/>
  <c r="L38" i="31"/>
  <c r="L42" i="31" s="1"/>
  <c r="L43" i="31" s="1"/>
  <c r="K38" i="31"/>
  <c r="K42" i="31" s="1"/>
  <c r="K43" i="31" s="1"/>
  <c r="J38" i="31"/>
  <c r="J42" i="31" s="1"/>
  <c r="J43" i="31" s="1"/>
  <c r="I38" i="31"/>
  <c r="H38" i="31"/>
  <c r="H42" i="31" s="1"/>
  <c r="H43" i="31" s="1"/>
  <c r="D9" i="31"/>
  <c r="D8" i="31"/>
  <c r="V70" i="30"/>
  <c r="U70" i="30"/>
  <c r="T70" i="30"/>
  <c r="S70" i="30"/>
  <c r="R70" i="30"/>
  <c r="Q70" i="30"/>
  <c r="P70" i="30"/>
  <c r="O70" i="30"/>
  <c r="N70" i="30"/>
  <c r="M70" i="30"/>
  <c r="L70" i="30"/>
  <c r="K70" i="30"/>
  <c r="J70" i="30"/>
  <c r="I70" i="30"/>
  <c r="H70" i="30"/>
  <c r="V69" i="30"/>
  <c r="U69" i="30"/>
  <c r="T69" i="30"/>
  <c r="S69" i="30"/>
  <c r="R69" i="30"/>
  <c r="Q69" i="30"/>
  <c r="P69" i="30"/>
  <c r="O69" i="30"/>
  <c r="N69" i="30"/>
  <c r="M69" i="30"/>
  <c r="L69" i="30"/>
  <c r="K69" i="30"/>
  <c r="J69" i="30"/>
  <c r="I69" i="30"/>
  <c r="H69" i="30"/>
  <c r="V68" i="30"/>
  <c r="U68" i="30"/>
  <c r="T68" i="30"/>
  <c r="S68" i="30"/>
  <c r="R68" i="30"/>
  <c r="Q68" i="30"/>
  <c r="P68" i="30"/>
  <c r="O68" i="30"/>
  <c r="N68" i="30"/>
  <c r="M68" i="30"/>
  <c r="L68" i="30"/>
  <c r="K68" i="30"/>
  <c r="J68" i="30"/>
  <c r="I68" i="30"/>
  <c r="H68" i="30"/>
  <c r="V67" i="30"/>
  <c r="V71" i="30" s="1"/>
  <c r="V72" i="30" s="1"/>
  <c r="U67" i="30"/>
  <c r="U71" i="30" s="1"/>
  <c r="U72" i="30" s="1"/>
  <c r="T67" i="30"/>
  <c r="T71" i="30" s="1"/>
  <c r="T72" i="30" s="1"/>
  <c r="S67" i="30"/>
  <c r="S71" i="30" s="1"/>
  <c r="S72" i="30" s="1"/>
  <c r="R67" i="30"/>
  <c r="R71" i="30" s="1"/>
  <c r="R72" i="30" s="1"/>
  <c r="Q67" i="30"/>
  <c r="Q71" i="30" s="1"/>
  <c r="Q72" i="30" s="1"/>
  <c r="P67" i="30"/>
  <c r="P71" i="30" s="1"/>
  <c r="P72" i="30" s="1"/>
  <c r="O67" i="30"/>
  <c r="O71" i="30" s="1"/>
  <c r="O72" i="30" s="1"/>
  <c r="N67" i="30"/>
  <c r="N71" i="30" s="1"/>
  <c r="N72" i="30" s="1"/>
  <c r="M67" i="30"/>
  <c r="M71" i="30" s="1"/>
  <c r="M72" i="30" s="1"/>
  <c r="L67" i="30"/>
  <c r="L71" i="30" s="1"/>
  <c r="L72" i="30" s="1"/>
  <c r="K67" i="30"/>
  <c r="K71" i="30" s="1"/>
  <c r="K72" i="30" s="1"/>
  <c r="J67" i="30"/>
  <c r="J71" i="30" s="1"/>
  <c r="J72" i="30" s="1"/>
  <c r="I67" i="30"/>
  <c r="I71" i="30" s="1"/>
  <c r="I72" i="30" s="1"/>
  <c r="H67" i="30"/>
  <c r="H71" i="30" s="1"/>
  <c r="H72" i="30" s="1"/>
  <c r="D9" i="30"/>
  <c r="D8" i="30"/>
  <c r="V57" i="29"/>
  <c r="U57" i="29"/>
  <c r="T57" i="29"/>
  <c r="S57" i="29"/>
  <c r="R57" i="29"/>
  <c r="Q57" i="29"/>
  <c r="P57" i="29"/>
  <c r="O57" i="29"/>
  <c r="N57" i="29"/>
  <c r="M57" i="29"/>
  <c r="L57" i="29"/>
  <c r="K57" i="29"/>
  <c r="J57" i="29"/>
  <c r="I57" i="29"/>
  <c r="H57" i="29"/>
  <c r="V56" i="29"/>
  <c r="U56" i="29"/>
  <c r="T56" i="29"/>
  <c r="S56" i="29"/>
  <c r="R56" i="29"/>
  <c r="Q56" i="29"/>
  <c r="P56" i="29"/>
  <c r="O56" i="29"/>
  <c r="N56" i="29"/>
  <c r="M56" i="29"/>
  <c r="L56" i="29"/>
  <c r="K56" i="29"/>
  <c r="J56" i="29"/>
  <c r="I56" i="29"/>
  <c r="H56" i="29"/>
  <c r="V55" i="29"/>
  <c r="U55" i="29"/>
  <c r="T55" i="29"/>
  <c r="S55" i="29"/>
  <c r="R55" i="29"/>
  <c r="Q55" i="29"/>
  <c r="P55" i="29"/>
  <c r="O55" i="29"/>
  <c r="N55" i="29"/>
  <c r="M55" i="29"/>
  <c r="L55" i="29"/>
  <c r="K55" i="29"/>
  <c r="J55" i="29"/>
  <c r="I55" i="29"/>
  <c r="H55" i="29"/>
  <c r="V54" i="29"/>
  <c r="V58" i="29" s="1"/>
  <c r="V59" i="29" s="1"/>
  <c r="U54" i="29"/>
  <c r="U58" i="29" s="1"/>
  <c r="U59" i="29" s="1"/>
  <c r="T54" i="29"/>
  <c r="T58" i="29" s="1"/>
  <c r="T59" i="29" s="1"/>
  <c r="S54" i="29"/>
  <c r="S58" i="29" s="1"/>
  <c r="S59" i="29" s="1"/>
  <c r="R54" i="29"/>
  <c r="R58" i="29" s="1"/>
  <c r="R59" i="29" s="1"/>
  <c r="Q54" i="29"/>
  <c r="Q58" i="29" s="1"/>
  <c r="Q59" i="29" s="1"/>
  <c r="P54" i="29"/>
  <c r="P58" i="29" s="1"/>
  <c r="P59" i="29" s="1"/>
  <c r="O54" i="29"/>
  <c r="O58" i="29" s="1"/>
  <c r="O59" i="29" s="1"/>
  <c r="N54" i="29"/>
  <c r="N58" i="29" s="1"/>
  <c r="N59" i="29" s="1"/>
  <c r="M54" i="29"/>
  <c r="M58" i="29" s="1"/>
  <c r="M59" i="29" s="1"/>
  <c r="L54" i="29"/>
  <c r="L58" i="29" s="1"/>
  <c r="L59" i="29" s="1"/>
  <c r="K54" i="29"/>
  <c r="K58" i="29" s="1"/>
  <c r="K59" i="29" s="1"/>
  <c r="J54" i="29"/>
  <c r="J58" i="29" s="1"/>
  <c r="J59" i="29" s="1"/>
  <c r="I54" i="29"/>
  <c r="I58" i="29" s="1"/>
  <c r="I59" i="29" s="1"/>
  <c r="H54" i="29"/>
  <c r="H58" i="29" s="1"/>
  <c r="H59" i="29" s="1"/>
  <c r="D9" i="29"/>
  <c r="D8" i="29"/>
  <c r="V28" i="28"/>
  <c r="U28" i="28"/>
  <c r="T28" i="28"/>
  <c r="S28" i="28"/>
  <c r="R28" i="28"/>
  <c r="Q28" i="28"/>
  <c r="P28" i="28"/>
  <c r="O28" i="28"/>
  <c r="N28" i="28"/>
  <c r="M28" i="28"/>
  <c r="L28" i="28"/>
  <c r="K28" i="28"/>
  <c r="J28" i="28"/>
  <c r="I28" i="28"/>
  <c r="H28" i="28"/>
  <c r="V27" i="28"/>
  <c r="U27" i="28"/>
  <c r="T27" i="28"/>
  <c r="S27" i="28"/>
  <c r="R27" i="28"/>
  <c r="R29" i="28" s="1"/>
  <c r="R30" i="28" s="1"/>
  <c r="Q27" i="28"/>
  <c r="P27" i="28"/>
  <c r="O27" i="28"/>
  <c r="N27" i="28"/>
  <c r="M27" i="28"/>
  <c r="L27" i="28"/>
  <c r="K27" i="28"/>
  <c r="J27" i="28"/>
  <c r="I27" i="28"/>
  <c r="H27" i="28"/>
  <c r="V26" i="28"/>
  <c r="U26" i="28"/>
  <c r="T26" i="28"/>
  <c r="S26" i="28"/>
  <c r="R26" i="28"/>
  <c r="Q26" i="28"/>
  <c r="P26" i="28"/>
  <c r="O26" i="28"/>
  <c r="N26" i="28"/>
  <c r="M26" i="28"/>
  <c r="L26" i="28"/>
  <c r="K26" i="28"/>
  <c r="J26" i="28"/>
  <c r="I26" i="28"/>
  <c r="H26" i="28"/>
  <c r="V25" i="28"/>
  <c r="V29" i="28" s="1"/>
  <c r="V30" i="28" s="1"/>
  <c r="U25" i="28"/>
  <c r="U29" i="28" s="1"/>
  <c r="U30" i="28" s="1"/>
  <c r="T25" i="28"/>
  <c r="T29" i="28" s="1"/>
  <c r="T30" i="28" s="1"/>
  <c r="S25" i="28"/>
  <c r="S29" i="28" s="1"/>
  <c r="S30" i="28" s="1"/>
  <c r="R25" i="28"/>
  <c r="Q25" i="28"/>
  <c r="Q29" i="28" s="1"/>
  <c r="Q30" i="28" s="1"/>
  <c r="P25" i="28"/>
  <c r="P29" i="28" s="1"/>
  <c r="P30" i="28" s="1"/>
  <c r="O25" i="28"/>
  <c r="O29" i="28" s="1"/>
  <c r="O30" i="28" s="1"/>
  <c r="N25" i="28"/>
  <c r="N29" i="28" s="1"/>
  <c r="N30" i="28" s="1"/>
  <c r="M25" i="28"/>
  <c r="M29" i="28" s="1"/>
  <c r="M30" i="28" s="1"/>
  <c r="L25" i="28"/>
  <c r="L29" i="28" s="1"/>
  <c r="L30" i="28" s="1"/>
  <c r="K25" i="28"/>
  <c r="K29" i="28" s="1"/>
  <c r="K30" i="28" s="1"/>
  <c r="J25" i="28"/>
  <c r="J29" i="28" s="1"/>
  <c r="J30" i="28" s="1"/>
  <c r="I25" i="28"/>
  <c r="I29" i="28" s="1"/>
  <c r="I30" i="28" s="1"/>
  <c r="H25" i="28"/>
  <c r="H29" i="28" s="1"/>
  <c r="H30" i="28" s="1"/>
  <c r="D9" i="28"/>
  <c r="D8" i="28"/>
  <c r="V179" i="27"/>
  <c r="U179" i="27"/>
  <c r="T179" i="27"/>
  <c r="S179" i="27"/>
  <c r="R179" i="27"/>
  <c r="Q179" i="27"/>
  <c r="P179" i="27"/>
  <c r="O179" i="27"/>
  <c r="N179" i="27"/>
  <c r="M179" i="27"/>
  <c r="L179" i="27"/>
  <c r="K179" i="27"/>
  <c r="J179" i="27"/>
  <c r="I179" i="27"/>
  <c r="H179" i="27"/>
  <c r="V178" i="27"/>
  <c r="U178" i="27"/>
  <c r="T178" i="27"/>
  <c r="S178" i="27"/>
  <c r="R178" i="27"/>
  <c r="Q178" i="27"/>
  <c r="P178" i="27"/>
  <c r="O178" i="27"/>
  <c r="N178" i="27"/>
  <c r="M178" i="27"/>
  <c r="L178" i="27"/>
  <c r="K178" i="27"/>
  <c r="J178" i="27"/>
  <c r="I178" i="27"/>
  <c r="H178" i="27"/>
  <c r="V177" i="27"/>
  <c r="U177" i="27"/>
  <c r="T177" i="27"/>
  <c r="S177" i="27"/>
  <c r="R177" i="27"/>
  <c r="Q177" i="27"/>
  <c r="P177" i="27"/>
  <c r="O177" i="27"/>
  <c r="N177" i="27"/>
  <c r="M177" i="27"/>
  <c r="L177" i="27"/>
  <c r="K177" i="27"/>
  <c r="J177" i="27"/>
  <c r="I177" i="27"/>
  <c r="H177" i="27"/>
  <c r="V176" i="27"/>
  <c r="V180" i="27" s="1"/>
  <c r="V181" i="27" s="1"/>
  <c r="U176" i="27"/>
  <c r="U180" i="27" s="1"/>
  <c r="U181" i="27" s="1"/>
  <c r="T176" i="27"/>
  <c r="T180" i="27" s="1"/>
  <c r="T181" i="27" s="1"/>
  <c r="S176" i="27"/>
  <c r="S180" i="27" s="1"/>
  <c r="S181" i="27" s="1"/>
  <c r="R176" i="27"/>
  <c r="R180" i="27" s="1"/>
  <c r="R181" i="27" s="1"/>
  <c r="Q176" i="27"/>
  <c r="Q180" i="27" s="1"/>
  <c r="Q181" i="27" s="1"/>
  <c r="P176" i="27"/>
  <c r="P180" i="27" s="1"/>
  <c r="P181" i="27" s="1"/>
  <c r="O176" i="27"/>
  <c r="O180" i="27" s="1"/>
  <c r="O181" i="27" s="1"/>
  <c r="N176" i="27"/>
  <c r="N180" i="27" s="1"/>
  <c r="N181" i="27" s="1"/>
  <c r="M176" i="27"/>
  <c r="M180" i="27" s="1"/>
  <c r="M181" i="27" s="1"/>
  <c r="L176" i="27"/>
  <c r="L180" i="27" s="1"/>
  <c r="L181" i="27" s="1"/>
  <c r="K176" i="27"/>
  <c r="K180" i="27" s="1"/>
  <c r="K181" i="27" s="1"/>
  <c r="J176" i="27"/>
  <c r="J180" i="27" s="1"/>
  <c r="J181" i="27" s="1"/>
  <c r="I176" i="27"/>
  <c r="I180" i="27" s="1"/>
  <c r="I181" i="27" s="1"/>
  <c r="H176" i="27"/>
  <c r="H180" i="27" s="1"/>
  <c r="H181" i="27" s="1"/>
  <c r="D9" i="27"/>
  <c r="D8" i="27"/>
  <c r="V105" i="26"/>
  <c r="U105" i="26"/>
  <c r="T105" i="26"/>
  <c r="S105" i="26"/>
  <c r="R105" i="26"/>
  <c r="Q105" i="26"/>
  <c r="P105" i="26"/>
  <c r="O105" i="26"/>
  <c r="N105" i="26"/>
  <c r="M105" i="26"/>
  <c r="L105" i="26"/>
  <c r="K105" i="26"/>
  <c r="J105" i="26"/>
  <c r="I105" i="26"/>
  <c r="H105" i="26"/>
  <c r="V104" i="26"/>
  <c r="U104" i="26"/>
  <c r="T104" i="26"/>
  <c r="S104" i="26"/>
  <c r="R104" i="26"/>
  <c r="Q104" i="26"/>
  <c r="P104" i="26"/>
  <c r="O104" i="26"/>
  <c r="N104" i="26"/>
  <c r="M104" i="26"/>
  <c r="L104" i="26"/>
  <c r="K104" i="26"/>
  <c r="J104" i="26"/>
  <c r="I104" i="26"/>
  <c r="H104" i="26"/>
  <c r="V103" i="26"/>
  <c r="U103" i="26"/>
  <c r="T103" i="26"/>
  <c r="S103" i="26"/>
  <c r="R103" i="26"/>
  <c r="Q103" i="26"/>
  <c r="P103" i="26"/>
  <c r="O103" i="26"/>
  <c r="N103" i="26"/>
  <c r="M103" i="26"/>
  <c r="L103" i="26"/>
  <c r="K103" i="26"/>
  <c r="J103" i="26"/>
  <c r="I103" i="26"/>
  <c r="H103" i="26"/>
  <c r="V102" i="26"/>
  <c r="V106" i="26" s="1"/>
  <c r="V107" i="26" s="1"/>
  <c r="U102" i="26"/>
  <c r="U106" i="26" s="1"/>
  <c r="U107" i="26" s="1"/>
  <c r="T102" i="26"/>
  <c r="T106" i="26" s="1"/>
  <c r="T107" i="26" s="1"/>
  <c r="S102" i="26"/>
  <c r="S106" i="26" s="1"/>
  <c r="S107" i="26" s="1"/>
  <c r="R102" i="26"/>
  <c r="R106" i="26" s="1"/>
  <c r="R107" i="26" s="1"/>
  <c r="Q102" i="26"/>
  <c r="Q106" i="26" s="1"/>
  <c r="Q107" i="26" s="1"/>
  <c r="P102" i="26"/>
  <c r="P106" i="26" s="1"/>
  <c r="P107" i="26" s="1"/>
  <c r="O102" i="26"/>
  <c r="O106" i="26" s="1"/>
  <c r="O107" i="26" s="1"/>
  <c r="N102" i="26"/>
  <c r="N106" i="26" s="1"/>
  <c r="N107" i="26" s="1"/>
  <c r="M102" i="26"/>
  <c r="M106" i="26" s="1"/>
  <c r="M107" i="26" s="1"/>
  <c r="L102" i="26"/>
  <c r="L106" i="26" s="1"/>
  <c r="L107" i="26" s="1"/>
  <c r="K102" i="26"/>
  <c r="K106" i="26" s="1"/>
  <c r="K107" i="26" s="1"/>
  <c r="J102" i="26"/>
  <c r="J106" i="26" s="1"/>
  <c r="J107" i="26" s="1"/>
  <c r="I102" i="26"/>
  <c r="I106" i="26" s="1"/>
  <c r="I107" i="26" s="1"/>
  <c r="H102" i="26"/>
  <c r="H106" i="26" s="1"/>
  <c r="H107" i="26" s="1"/>
  <c r="D9" i="26"/>
  <c r="D8" i="26"/>
  <c r="V21" i="95"/>
  <c r="U21" i="95"/>
  <c r="T21" i="95"/>
  <c r="S21" i="95"/>
  <c r="R21" i="95"/>
  <c r="Q21" i="95"/>
  <c r="P21" i="95"/>
  <c r="O21" i="95"/>
  <c r="N21" i="95"/>
  <c r="M21" i="95"/>
  <c r="L21" i="95"/>
  <c r="K21" i="95"/>
  <c r="J21" i="95"/>
  <c r="I21" i="95"/>
  <c r="H21" i="95"/>
  <c r="V20" i="95"/>
  <c r="U20" i="95"/>
  <c r="T20" i="95"/>
  <c r="S20" i="95"/>
  <c r="R20" i="95"/>
  <c r="Q20" i="95"/>
  <c r="P20" i="95"/>
  <c r="O20" i="95"/>
  <c r="N20" i="95"/>
  <c r="M20" i="95"/>
  <c r="L20" i="95"/>
  <c r="K20" i="95"/>
  <c r="J20" i="95"/>
  <c r="I20" i="95"/>
  <c r="H20" i="95"/>
  <c r="V19" i="95"/>
  <c r="U19" i="95"/>
  <c r="T19" i="95"/>
  <c r="S19" i="95"/>
  <c r="R19" i="95"/>
  <c r="Q19" i="95"/>
  <c r="P19" i="95"/>
  <c r="O19" i="95"/>
  <c r="N19" i="95"/>
  <c r="M19" i="95"/>
  <c r="L19" i="95"/>
  <c r="K19" i="95"/>
  <c r="J19" i="95"/>
  <c r="I19" i="95"/>
  <c r="H19" i="95"/>
  <c r="V18" i="95"/>
  <c r="V22" i="95" s="1"/>
  <c r="V23" i="95" s="1"/>
  <c r="U18" i="95"/>
  <c r="U22" i="95" s="1"/>
  <c r="U23" i="95" s="1"/>
  <c r="T18" i="95"/>
  <c r="T22" i="95" s="1"/>
  <c r="T23" i="95" s="1"/>
  <c r="S18" i="95"/>
  <c r="S22" i="95" s="1"/>
  <c r="S23" i="95" s="1"/>
  <c r="R18" i="95"/>
  <c r="R22" i="95" s="1"/>
  <c r="R23" i="95" s="1"/>
  <c r="Q18" i="95"/>
  <c r="Q22" i="95" s="1"/>
  <c r="Q23" i="95" s="1"/>
  <c r="P18" i="95"/>
  <c r="P22" i="95" s="1"/>
  <c r="P23" i="95" s="1"/>
  <c r="O18" i="95"/>
  <c r="O22" i="95" s="1"/>
  <c r="O23" i="95" s="1"/>
  <c r="N18" i="95"/>
  <c r="N22" i="95" s="1"/>
  <c r="N23" i="95" s="1"/>
  <c r="M18" i="95"/>
  <c r="M22" i="95" s="1"/>
  <c r="M23" i="95" s="1"/>
  <c r="L18" i="95"/>
  <c r="L22" i="95" s="1"/>
  <c r="L23" i="95" s="1"/>
  <c r="K18" i="95"/>
  <c r="K22" i="95" s="1"/>
  <c r="K23" i="95" s="1"/>
  <c r="J18" i="95"/>
  <c r="J22" i="95" s="1"/>
  <c r="J23" i="95" s="1"/>
  <c r="I18" i="95"/>
  <c r="I22" i="95" s="1"/>
  <c r="I23" i="95" s="1"/>
  <c r="H18" i="95"/>
  <c r="H22" i="95" s="1"/>
  <c r="H23" i="95" s="1"/>
  <c r="D9" i="95"/>
  <c r="D8" i="95"/>
  <c r="V53" i="25"/>
  <c r="U53" i="25"/>
  <c r="T53" i="25"/>
  <c r="S53" i="25"/>
  <c r="R53" i="25"/>
  <c r="Q53" i="25"/>
  <c r="P53" i="25"/>
  <c r="O53" i="25"/>
  <c r="N53" i="25"/>
  <c r="M53" i="25"/>
  <c r="L53" i="25"/>
  <c r="K53" i="25"/>
  <c r="J53" i="25"/>
  <c r="I53" i="25"/>
  <c r="H53" i="25"/>
  <c r="V52" i="25"/>
  <c r="U52" i="25"/>
  <c r="T52" i="25"/>
  <c r="S52" i="25"/>
  <c r="R52" i="25"/>
  <c r="Q52" i="25"/>
  <c r="P52" i="25"/>
  <c r="O52" i="25"/>
  <c r="N52" i="25"/>
  <c r="M52" i="25"/>
  <c r="L52" i="25"/>
  <c r="K52" i="25"/>
  <c r="J52" i="25"/>
  <c r="I52" i="25"/>
  <c r="H52" i="25"/>
  <c r="V51" i="25"/>
  <c r="U51" i="25"/>
  <c r="T51" i="25"/>
  <c r="S51" i="25"/>
  <c r="R51" i="25"/>
  <c r="Q51" i="25"/>
  <c r="P51" i="25"/>
  <c r="O51" i="25"/>
  <c r="N51" i="25"/>
  <c r="M51" i="25"/>
  <c r="L51" i="25"/>
  <c r="K51" i="25"/>
  <c r="J51" i="25"/>
  <c r="I51" i="25"/>
  <c r="H51" i="25"/>
  <c r="V50" i="25"/>
  <c r="V54" i="25" s="1"/>
  <c r="V55" i="25" s="1"/>
  <c r="U50" i="25"/>
  <c r="U54" i="25" s="1"/>
  <c r="U55" i="25" s="1"/>
  <c r="T50" i="25"/>
  <c r="T54" i="25" s="1"/>
  <c r="T55" i="25" s="1"/>
  <c r="S50" i="25"/>
  <c r="S54" i="25" s="1"/>
  <c r="S55" i="25" s="1"/>
  <c r="R50" i="25"/>
  <c r="R54" i="25" s="1"/>
  <c r="R55" i="25" s="1"/>
  <c r="Q50" i="25"/>
  <c r="Q54" i="25" s="1"/>
  <c r="Q55" i="25" s="1"/>
  <c r="P50" i="25"/>
  <c r="P54" i="25" s="1"/>
  <c r="P55" i="25" s="1"/>
  <c r="O50" i="25"/>
  <c r="O54" i="25" s="1"/>
  <c r="O55" i="25" s="1"/>
  <c r="N50" i="25"/>
  <c r="N54" i="25" s="1"/>
  <c r="N55" i="25" s="1"/>
  <c r="M50" i="25"/>
  <c r="M54" i="25" s="1"/>
  <c r="M55" i="25" s="1"/>
  <c r="L50" i="25"/>
  <c r="L54" i="25" s="1"/>
  <c r="L55" i="25" s="1"/>
  <c r="K50" i="25"/>
  <c r="K54" i="25" s="1"/>
  <c r="K55" i="25" s="1"/>
  <c r="J50" i="25"/>
  <c r="J54" i="25" s="1"/>
  <c r="J55" i="25" s="1"/>
  <c r="I50" i="25"/>
  <c r="I54" i="25" s="1"/>
  <c r="I55" i="25" s="1"/>
  <c r="H50" i="25"/>
  <c r="H54" i="25" s="1"/>
  <c r="H55" i="25" s="1"/>
  <c r="D9" i="25"/>
  <c r="D8" i="25"/>
  <c r="V129" i="24"/>
  <c r="U129" i="24"/>
  <c r="T129" i="24"/>
  <c r="S129" i="24"/>
  <c r="R129" i="24"/>
  <c r="Q129" i="24"/>
  <c r="P129" i="24"/>
  <c r="O129" i="24"/>
  <c r="N129" i="24"/>
  <c r="M129" i="24"/>
  <c r="L129" i="24"/>
  <c r="K129" i="24"/>
  <c r="J129" i="24"/>
  <c r="I129" i="24"/>
  <c r="H129" i="24"/>
  <c r="V128" i="24"/>
  <c r="U128" i="24"/>
  <c r="T128" i="24"/>
  <c r="S128" i="24"/>
  <c r="R128" i="24"/>
  <c r="Q128" i="24"/>
  <c r="P128" i="24"/>
  <c r="O128" i="24"/>
  <c r="N128" i="24"/>
  <c r="M128" i="24"/>
  <c r="L128" i="24"/>
  <c r="K128" i="24"/>
  <c r="J128" i="24"/>
  <c r="I128" i="24"/>
  <c r="H128" i="24"/>
  <c r="V127" i="24"/>
  <c r="U127" i="24"/>
  <c r="T127" i="24"/>
  <c r="S127" i="24"/>
  <c r="R127" i="24"/>
  <c r="Q127" i="24"/>
  <c r="P127" i="24"/>
  <c r="O127" i="24"/>
  <c r="N127" i="24"/>
  <c r="M127" i="24"/>
  <c r="L127" i="24"/>
  <c r="K127" i="24"/>
  <c r="J127" i="24"/>
  <c r="I127" i="24"/>
  <c r="H127" i="24"/>
  <c r="V126" i="24"/>
  <c r="U126" i="24"/>
  <c r="T126" i="24"/>
  <c r="S126" i="24"/>
  <c r="R126" i="24"/>
  <c r="Q126" i="24"/>
  <c r="P126" i="24"/>
  <c r="O126" i="24"/>
  <c r="N126" i="24"/>
  <c r="M126" i="24"/>
  <c r="L126" i="24"/>
  <c r="K126" i="24"/>
  <c r="J126" i="24"/>
  <c r="I126" i="24"/>
  <c r="H126" i="24"/>
  <c r="D9" i="24"/>
  <c r="D8" i="24"/>
  <c r="V73" i="23"/>
  <c r="U73" i="23"/>
  <c r="T73" i="23"/>
  <c r="S73" i="23"/>
  <c r="R73" i="23"/>
  <c r="Q73" i="23"/>
  <c r="P73" i="23"/>
  <c r="O73" i="23"/>
  <c r="N73" i="23"/>
  <c r="M73" i="23"/>
  <c r="L73" i="23"/>
  <c r="K73" i="23"/>
  <c r="J73" i="23"/>
  <c r="I73" i="23"/>
  <c r="H73" i="23"/>
  <c r="V72" i="23"/>
  <c r="U72" i="23"/>
  <c r="T72" i="23"/>
  <c r="S72" i="23"/>
  <c r="R72" i="23"/>
  <c r="Q72" i="23"/>
  <c r="P72" i="23"/>
  <c r="O72" i="23"/>
  <c r="N72" i="23"/>
  <c r="M72" i="23"/>
  <c r="L72" i="23"/>
  <c r="K72" i="23"/>
  <c r="J72" i="23"/>
  <c r="I72" i="23"/>
  <c r="H72" i="23"/>
  <c r="V71" i="23"/>
  <c r="U71" i="23"/>
  <c r="T71" i="23"/>
  <c r="S71" i="23"/>
  <c r="R71" i="23"/>
  <c r="Q71" i="23"/>
  <c r="P71" i="23"/>
  <c r="O71" i="23"/>
  <c r="N71" i="23"/>
  <c r="M71" i="23"/>
  <c r="L71" i="23"/>
  <c r="K71" i="23"/>
  <c r="J71" i="23"/>
  <c r="I71" i="23"/>
  <c r="H71" i="23"/>
  <c r="V70" i="23"/>
  <c r="V74" i="23" s="1"/>
  <c r="V75" i="23" s="1"/>
  <c r="U70" i="23"/>
  <c r="U74" i="23" s="1"/>
  <c r="U75" i="23" s="1"/>
  <c r="T70" i="23"/>
  <c r="T74" i="23" s="1"/>
  <c r="T75" i="23" s="1"/>
  <c r="S70" i="23"/>
  <c r="S74" i="23" s="1"/>
  <c r="S75" i="23" s="1"/>
  <c r="R70" i="23"/>
  <c r="R74" i="23" s="1"/>
  <c r="R75" i="23" s="1"/>
  <c r="Q70" i="23"/>
  <c r="Q74" i="23" s="1"/>
  <c r="Q75" i="23" s="1"/>
  <c r="P70" i="23"/>
  <c r="P74" i="23" s="1"/>
  <c r="P75" i="23" s="1"/>
  <c r="O70" i="23"/>
  <c r="O74" i="23" s="1"/>
  <c r="O75" i="23" s="1"/>
  <c r="N70" i="23"/>
  <c r="N74" i="23" s="1"/>
  <c r="N75" i="23" s="1"/>
  <c r="M70" i="23"/>
  <c r="M74" i="23" s="1"/>
  <c r="M75" i="23" s="1"/>
  <c r="L70" i="23"/>
  <c r="L74" i="23" s="1"/>
  <c r="L75" i="23" s="1"/>
  <c r="K70" i="23"/>
  <c r="K74" i="23" s="1"/>
  <c r="K75" i="23" s="1"/>
  <c r="J70" i="23"/>
  <c r="J74" i="23" s="1"/>
  <c r="J75" i="23" s="1"/>
  <c r="I70" i="23"/>
  <c r="I74" i="23" s="1"/>
  <c r="I75" i="23" s="1"/>
  <c r="H70" i="23"/>
  <c r="H74" i="23" s="1"/>
  <c r="H75" i="23" s="1"/>
  <c r="D9" i="23"/>
  <c r="D8" i="23"/>
  <c r="C173" i="74"/>
  <c r="C172" i="74"/>
  <c r="C170" i="74"/>
  <c r="C169" i="74"/>
  <c r="C168" i="74"/>
  <c r="C167" i="74"/>
  <c r="C166" i="74"/>
  <c r="C165" i="74"/>
  <c r="C164" i="74"/>
  <c r="C163" i="74"/>
  <c r="C162" i="74"/>
  <c r="C161" i="74"/>
  <c r="C160" i="74"/>
  <c r="C159" i="74"/>
  <c r="C158" i="74"/>
  <c r="C157" i="74"/>
  <c r="C156" i="74"/>
  <c r="C149" i="74"/>
  <c r="C148" i="74"/>
  <c r="C146" i="74"/>
  <c r="C145" i="74"/>
  <c r="C144" i="74"/>
  <c r="C143" i="74"/>
  <c r="C142" i="74"/>
  <c r="C141" i="74"/>
  <c r="C140" i="74"/>
  <c r="C139" i="74"/>
  <c r="C138" i="74"/>
  <c r="C137" i="74"/>
  <c r="C136" i="74"/>
  <c r="C135" i="74"/>
  <c r="C134" i="74"/>
  <c r="C133" i="74"/>
  <c r="C132" i="74"/>
  <c r="C125" i="74"/>
  <c r="C124" i="74"/>
  <c r="C122" i="74"/>
  <c r="C121" i="74"/>
  <c r="C120" i="74"/>
  <c r="C119" i="74"/>
  <c r="C118" i="74"/>
  <c r="C117" i="74"/>
  <c r="C116" i="74"/>
  <c r="C115" i="74"/>
  <c r="C114" i="74"/>
  <c r="C113" i="74"/>
  <c r="C112" i="74"/>
  <c r="C111" i="74"/>
  <c r="C110" i="74"/>
  <c r="C109" i="74"/>
  <c r="C108" i="74"/>
  <c r="C101" i="74"/>
  <c r="C100" i="74"/>
  <c r="C98" i="74"/>
  <c r="C97" i="74"/>
  <c r="C96" i="74"/>
  <c r="C95" i="74"/>
  <c r="C94" i="74"/>
  <c r="C93" i="74"/>
  <c r="C92" i="74"/>
  <c r="C91" i="74"/>
  <c r="C90" i="74"/>
  <c r="C89" i="74"/>
  <c r="C88" i="74"/>
  <c r="C87" i="74"/>
  <c r="C86" i="74"/>
  <c r="C85" i="74"/>
  <c r="C84" i="74"/>
  <c r="C77" i="74"/>
  <c r="C76" i="74"/>
  <c r="C74" i="74"/>
  <c r="C73" i="74"/>
  <c r="C72" i="74"/>
  <c r="C71" i="74"/>
  <c r="C70" i="74"/>
  <c r="C69" i="74"/>
  <c r="C68" i="74"/>
  <c r="C67" i="74"/>
  <c r="C66" i="74"/>
  <c r="C65" i="74"/>
  <c r="C64" i="74"/>
  <c r="C63" i="74"/>
  <c r="C62" i="74"/>
  <c r="C61" i="74"/>
  <c r="C60" i="74"/>
  <c r="C53" i="74"/>
  <c r="C52" i="74"/>
  <c r="C50" i="74"/>
  <c r="C49" i="74"/>
  <c r="C48" i="74"/>
  <c r="C47" i="74"/>
  <c r="C46" i="74"/>
  <c r="C45" i="74"/>
  <c r="C44" i="74"/>
  <c r="C43" i="74"/>
  <c r="C42" i="74"/>
  <c r="C41" i="74"/>
  <c r="C40" i="74"/>
  <c r="C39" i="74"/>
  <c r="C38" i="74"/>
  <c r="C37" i="74"/>
  <c r="C36" i="74"/>
  <c r="C29" i="74"/>
  <c r="C28" i="74"/>
  <c r="C26" i="74"/>
  <c r="C25" i="74"/>
  <c r="C24" i="74"/>
  <c r="C23" i="74"/>
  <c r="C22" i="74"/>
  <c r="C21" i="74"/>
  <c r="C20" i="74"/>
  <c r="C19" i="74"/>
  <c r="C18" i="74"/>
  <c r="C17" i="74"/>
  <c r="C16" i="74"/>
  <c r="C15" i="74"/>
  <c r="C14" i="74"/>
  <c r="C13" i="74"/>
  <c r="C12" i="74"/>
  <c r="B1" i="74"/>
  <c r="AI164" i="73"/>
  <c r="AH164" i="73"/>
  <c r="D164" i="73"/>
  <c r="C164" i="73"/>
  <c r="AI163" i="73"/>
  <c r="AH163" i="73"/>
  <c r="D163" i="73"/>
  <c r="C163" i="73"/>
  <c r="AI161" i="73"/>
  <c r="AH161" i="73"/>
  <c r="D161" i="73"/>
  <c r="C161" i="73"/>
  <c r="AI160" i="73"/>
  <c r="AH160" i="73"/>
  <c r="D160" i="73"/>
  <c r="C160" i="73"/>
  <c r="AI159" i="73"/>
  <c r="AH159" i="73"/>
  <c r="D159" i="73"/>
  <c r="C159" i="73"/>
  <c r="AI158" i="73"/>
  <c r="AH158" i="73"/>
  <c r="D158" i="73"/>
  <c r="C158" i="73"/>
  <c r="AI157" i="73"/>
  <c r="AH157" i="73"/>
  <c r="D157" i="73"/>
  <c r="C157" i="73"/>
  <c r="AI156" i="73"/>
  <c r="AH156" i="73"/>
  <c r="D156" i="73"/>
  <c r="C156" i="73"/>
  <c r="AI155" i="73"/>
  <c r="AH155" i="73"/>
  <c r="D155" i="73"/>
  <c r="C155" i="73"/>
  <c r="AI154" i="73"/>
  <c r="AH154" i="73"/>
  <c r="D154" i="73"/>
  <c r="C154" i="73"/>
  <c r="AI153" i="73"/>
  <c r="AH153" i="73"/>
  <c r="D153" i="73"/>
  <c r="C153" i="73"/>
  <c r="AI152" i="73"/>
  <c r="AH152" i="73"/>
  <c r="D152" i="73"/>
  <c r="C152" i="73"/>
  <c r="AI151" i="73"/>
  <c r="AH151" i="73"/>
  <c r="D151" i="73"/>
  <c r="C151" i="73"/>
  <c r="AI150" i="73"/>
  <c r="AH150" i="73"/>
  <c r="D150" i="73"/>
  <c r="C150" i="73"/>
  <c r="AI149" i="73"/>
  <c r="AH149" i="73"/>
  <c r="D149" i="73"/>
  <c r="C149" i="73"/>
  <c r="AI148" i="73"/>
  <c r="AH148" i="73"/>
  <c r="D148" i="73"/>
  <c r="C148" i="73"/>
  <c r="AI147" i="73"/>
  <c r="AH147" i="73"/>
  <c r="D147" i="73"/>
  <c r="C147" i="73"/>
  <c r="AH146" i="73"/>
  <c r="C146" i="73"/>
  <c r="AI141" i="73"/>
  <c r="AH141" i="73"/>
  <c r="D141" i="73"/>
  <c r="C141" i="73"/>
  <c r="AI140" i="73"/>
  <c r="AH140" i="73"/>
  <c r="D140" i="73"/>
  <c r="C140" i="73"/>
  <c r="AI138" i="73"/>
  <c r="AH138" i="73"/>
  <c r="D138" i="73"/>
  <c r="C138" i="73"/>
  <c r="AI137" i="73"/>
  <c r="AH137" i="73"/>
  <c r="D137" i="73"/>
  <c r="C137" i="73"/>
  <c r="AI136" i="73"/>
  <c r="AH136" i="73"/>
  <c r="D136" i="73"/>
  <c r="C136" i="73"/>
  <c r="AI135" i="73"/>
  <c r="AH135" i="73"/>
  <c r="D135" i="73"/>
  <c r="C135" i="73"/>
  <c r="AI134" i="73"/>
  <c r="AH134" i="73"/>
  <c r="D134" i="73"/>
  <c r="C134" i="73"/>
  <c r="AI133" i="73"/>
  <c r="AH133" i="73"/>
  <c r="D133" i="73"/>
  <c r="C133" i="73"/>
  <c r="AI132" i="73"/>
  <c r="AH132" i="73"/>
  <c r="D132" i="73"/>
  <c r="C132" i="73"/>
  <c r="AI131" i="73"/>
  <c r="AH131" i="73"/>
  <c r="D131" i="73"/>
  <c r="C131" i="73"/>
  <c r="AI130" i="73"/>
  <c r="AH130" i="73"/>
  <c r="D130" i="73"/>
  <c r="C130" i="73"/>
  <c r="AI129" i="73"/>
  <c r="AH129" i="73"/>
  <c r="D129" i="73"/>
  <c r="C129" i="73"/>
  <c r="AI128" i="73"/>
  <c r="AH128" i="73"/>
  <c r="D128" i="73"/>
  <c r="C128" i="73"/>
  <c r="AI127" i="73"/>
  <c r="AH127" i="73"/>
  <c r="D127" i="73"/>
  <c r="C127" i="73"/>
  <c r="AI126" i="73"/>
  <c r="AH126" i="73"/>
  <c r="D126" i="73"/>
  <c r="C126" i="73"/>
  <c r="AI125" i="73"/>
  <c r="AH125" i="73"/>
  <c r="D125" i="73"/>
  <c r="C125" i="73"/>
  <c r="AI124" i="73"/>
  <c r="AH124" i="73"/>
  <c r="D124" i="73"/>
  <c r="C124" i="73"/>
  <c r="AH123" i="73"/>
  <c r="C123" i="73"/>
  <c r="AI118" i="73"/>
  <c r="AH118" i="73"/>
  <c r="D118" i="73"/>
  <c r="C118" i="73"/>
  <c r="AI117" i="73"/>
  <c r="AH117" i="73"/>
  <c r="D117" i="73"/>
  <c r="C117" i="73"/>
  <c r="AI115" i="73"/>
  <c r="AH115" i="73"/>
  <c r="D115" i="73"/>
  <c r="C115" i="73"/>
  <c r="AI114" i="73"/>
  <c r="AH114" i="73"/>
  <c r="D114" i="73"/>
  <c r="C114" i="73"/>
  <c r="AI113" i="73"/>
  <c r="AH113" i="73"/>
  <c r="D113" i="73"/>
  <c r="C113" i="73"/>
  <c r="AI112" i="73"/>
  <c r="AH112" i="73"/>
  <c r="D112" i="73"/>
  <c r="C112" i="73"/>
  <c r="AI111" i="73"/>
  <c r="AH111" i="73"/>
  <c r="D111" i="73"/>
  <c r="C111" i="73"/>
  <c r="AI110" i="73"/>
  <c r="AH110" i="73"/>
  <c r="D110" i="73"/>
  <c r="C110" i="73"/>
  <c r="AI109" i="73"/>
  <c r="AH109" i="73"/>
  <c r="D109" i="73"/>
  <c r="C109" i="73"/>
  <c r="AI108" i="73"/>
  <c r="AH108" i="73"/>
  <c r="D108" i="73"/>
  <c r="C108" i="73"/>
  <c r="AI107" i="73"/>
  <c r="AH107" i="73"/>
  <c r="D107" i="73"/>
  <c r="C107" i="73"/>
  <c r="AI106" i="73"/>
  <c r="AH106" i="73"/>
  <c r="D106" i="73"/>
  <c r="C106" i="73"/>
  <c r="AI105" i="73"/>
  <c r="AH105" i="73"/>
  <c r="D105" i="73"/>
  <c r="C105" i="73"/>
  <c r="AI104" i="73"/>
  <c r="AH104" i="73"/>
  <c r="D104" i="73"/>
  <c r="C104" i="73"/>
  <c r="AI103" i="73"/>
  <c r="AH103" i="73"/>
  <c r="D103" i="73"/>
  <c r="C103" i="73"/>
  <c r="AI102" i="73"/>
  <c r="AH102" i="73"/>
  <c r="D102" i="73"/>
  <c r="C102" i="73"/>
  <c r="AI101" i="73"/>
  <c r="AH101" i="73"/>
  <c r="D101" i="73"/>
  <c r="C101" i="73"/>
  <c r="AH100" i="73"/>
  <c r="C100" i="73"/>
  <c r="AI95" i="73"/>
  <c r="AH95" i="73"/>
  <c r="D95" i="73"/>
  <c r="C95" i="73"/>
  <c r="AI94" i="73"/>
  <c r="AH94" i="73"/>
  <c r="D94" i="73"/>
  <c r="C94" i="73"/>
  <c r="AI92" i="73"/>
  <c r="AH92" i="73"/>
  <c r="D92" i="73"/>
  <c r="C92" i="73"/>
  <c r="AI91" i="73"/>
  <c r="AH91" i="73"/>
  <c r="D91" i="73"/>
  <c r="C91" i="73"/>
  <c r="AI90" i="73"/>
  <c r="AH90" i="73"/>
  <c r="D90" i="73"/>
  <c r="C90" i="73"/>
  <c r="AI89" i="73"/>
  <c r="AH89" i="73"/>
  <c r="D89" i="73"/>
  <c r="C89" i="73"/>
  <c r="AI88" i="73"/>
  <c r="AH88" i="73"/>
  <c r="D88" i="73"/>
  <c r="C88" i="73"/>
  <c r="AI87" i="73"/>
  <c r="AH87" i="73"/>
  <c r="D87" i="73"/>
  <c r="C87" i="73"/>
  <c r="AI86" i="73"/>
  <c r="AH86" i="73"/>
  <c r="D86" i="73"/>
  <c r="C86" i="73"/>
  <c r="AI85" i="73"/>
  <c r="AH85" i="73"/>
  <c r="D85" i="73"/>
  <c r="C85" i="73"/>
  <c r="AI84" i="73"/>
  <c r="AH84" i="73"/>
  <c r="D84" i="73"/>
  <c r="C84" i="73"/>
  <c r="AI83" i="73"/>
  <c r="AH83" i="73"/>
  <c r="D83" i="73"/>
  <c r="C83" i="73"/>
  <c r="AI82" i="73"/>
  <c r="AH82" i="73"/>
  <c r="D82" i="73"/>
  <c r="C82" i="73"/>
  <c r="AI81" i="73"/>
  <c r="AH81" i="73"/>
  <c r="D81" i="73"/>
  <c r="C81" i="73"/>
  <c r="AI80" i="73"/>
  <c r="AH80" i="73"/>
  <c r="D80" i="73"/>
  <c r="C80" i="73"/>
  <c r="AI79" i="73"/>
  <c r="AH79" i="73"/>
  <c r="D79" i="73"/>
  <c r="C79" i="73"/>
  <c r="AI78" i="73"/>
  <c r="AH78" i="73"/>
  <c r="D78" i="73"/>
  <c r="C78" i="73"/>
  <c r="AH77" i="73"/>
  <c r="C77" i="73"/>
  <c r="AI71" i="73"/>
  <c r="AH71" i="73"/>
  <c r="D71" i="73"/>
  <c r="C71" i="73"/>
  <c r="AI70" i="73"/>
  <c r="AH70" i="73"/>
  <c r="D70" i="73"/>
  <c r="C70" i="73"/>
  <c r="AI68" i="73"/>
  <c r="AH68" i="73"/>
  <c r="D68" i="73"/>
  <c r="C68" i="73"/>
  <c r="AI67" i="73"/>
  <c r="AH67" i="73"/>
  <c r="D67" i="73"/>
  <c r="C67" i="73"/>
  <c r="AI66" i="73"/>
  <c r="AH66" i="73"/>
  <c r="D66" i="73"/>
  <c r="C66" i="73"/>
  <c r="AI65" i="73"/>
  <c r="AH65" i="73"/>
  <c r="D65" i="73"/>
  <c r="C65" i="73"/>
  <c r="AI64" i="73"/>
  <c r="AH64" i="73"/>
  <c r="D64" i="73"/>
  <c r="C64" i="73"/>
  <c r="AI63" i="73"/>
  <c r="AH63" i="73"/>
  <c r="D63" i="73"/>
  <c r="C63" i="73"/>
  <c r="AI62" i="73"/>
  <c r="AH62" i="73"/>
  <c r="D62" i="73"/>
  <c r="C62" i="73"/>
  <c r="AI61" i="73"/>
  <c r="AH61" i="73"/>
  <c r="D61" i="73"/>
  <c r="C61" i="73"/>
  <c r="AI60" i="73"/>
  <c r="AH60" i="73"/>
  <c r="D60" i="73"/>
  <c r="C60" i="73"/>
  <c r="AI59" i="73"/>
  <c r="AH59" i="73"/>
  <c r="D59" i="73"/>
  <c r="C59" i="73"/>
  <c r="AI58" i="73"/>
  <c r="AH58" i="73"/>
  <c r="D58" i="73"/>
  <c r="C58" i="73"/>
  <c r="AI57" i="73"/>
  <c r="AH57" i="73"/>
  <c r="D57" i="73"/>
  <c r="C57" i="73"/>
  <c r="AI56" i="73"/>
  <c r="AH56" i="73"/>
  <c r="D56" i="73"/>
  <c r="C56" i="73"/>
  <c r="AI55" i="73"/>
  <c r="AH55" i="73"/>
  <c r="D55" i="73"/>
  <c r="C55" i="73"/>
  <c r="AI54" i="73"/>
  <c r="AH54" i="73"/>
  <c r="D54" i="73"/>
  <c r="C54" i="73"/>
  <c r="AH53" i="73"/>
  <c r="C53" i="73"/>
  <c r="AI48" i="73"/>
  <c r="AH48" i="73"/>
  <c r="D48" i="73"/>
  <c r="C48" i="73"/>
  <c r="AI47" i="73"/>
  <c r="AH47" i="73"/>
  <c r="D47" i="73"/>
  <c r="C47" i="73"/>
  <c r="AI45" i="73"/>
  <c r="AH45" i="73"/>
  <c r="D45" i="73"/>
  <c r="C45" i="73"/>
  <c r="AI44" i="73"/>
  <c r="AH44" i="73"/>
  <c r="D44" i="73"/>
  <c r="C44" i="73"/>
  <c r="AI43" i="73"/>
  <c r="AH43" i="73"/>
  <c r="D43" i="73"/>
  <c r="C43" i="73"/>
  <c r="AI42" i="73"/>
  <c r="AH42" i="73"/>
  <c r="D42" i="73"/>
  <c r="C42" i="73"/>
  <c r="AI41" i="73"/>
  <c r="AH41" i="73"/>
  <c r="D41" i="73"/>
  <c r="C41" i="73"/>
  <c r="AI40" i="73"/>
  <c r="AH40" i="73"/>
  <c r="D40" i="73"/>
  <c r="C40" i="73"/>
  <c r="AI39" i="73"/>
  <c r="AH39" i="73"/>
  <c r="D39" i="73"/>
  <c r="C39" i="73"/>
  <c r="AI38" i="73"/>
  <c r="AH38" i="73"/>
  <c r="D38" i="73"/>
  <c r="C38" i="73"/>
  <c r="AI37" i="73"/>
  <c r="AH37" i="73"/>
  <c r="D37" i="73"/>
  <c r="C37" i="73"/>
  <c r="AI36" i="73"/>
  <c r="AH36" i="73"/>
  <c r="D36" i="73"/>
  <c r="C36" i="73"/>
  <c r="AI35" i="73"/>
  <c r="AH35" i="73"/>
  <c r="D35" i="73"/>
  <c r="C35" i="73"/>
  <c r="AI34" i="73"/>
  <c r="AH34" i="73"/>
  <c r="D34" i="73"/>
  <c r="C34" i="73"/>
  <c r="AI33" i="73"/>
  <c r="AH33" i="73"/>
  <c r="D33" i="73"/>
  <c r="C33" i="73"/>
  <c r="AI32" i="73"/>
  <c r="AH32" i="73"/>
  <c r="D32" i="73"/>
  <c r="C32" i="73"/>
  <c r="AI31" i="73"/>
  <c r="AH31" i="73"/>
  <c r="D31" i="73"/>
  <c r="C31" i="73"/>
  <c r="AH30" i="73"/>
  <c r="C30" i="73"/>
  <c r="AI25" i="73"/>
  <c r="AH25" i="73"/>
  <c r="D25" i="73"/>
  <c r="C25" i="73"/>
  <c r="AI24" i="73"/>
  <c r="AH24" i="73"/>
  <c r="D24" i="73"/>
  <c r="C24" i="73"/>
  <c r="AI22" i="73"/>
  <c r="AH22" i="73"/>
  <c r="D22" i="73"/>
  <c r="C22" i="73"/>
  <c r="AI21" i="73"/>
  <c r="AH21" i="73"/>
  <c r="D21" i="73"/>
  <c r="C21" i="73"/>
  <c r="AI20" i="73"/>
  <c r="AH20" i="73"/>
  <c r="D20" i="73"/>
  <c r="C20" i="73"/>
  <c r="AI19" i="73"/>
  <c r="AH19" i="73"/>
  <c r="D19" i="73"/>
  <c r="C19" i="73"/>
  <c r="AI18" i="73"/>
  <c r="AH18" i="73"/>
  <c r="D18" i="73"/>
  <c r="C18" i="73"/>
  <c r="AI17" i="73"/>
  <c r="AH17" i="73"/>
  <c r="D17" i="73"/>
  <c r="C17" i="73"/>
  <c r="AI16" i="73"/>
  <c r="AH16" i="73"/>
  <c r="D16" i="73"/>
  <c r="C16" i="73"/>
  <c r="AI15" i="73"/>
  <c r="AH15" i="73"/>
  <c r="D15" i="73"/>
  <c r="C15" i="73"/>
  <c r="AI14" i="73"/>
  <c r="AH14" i="73"/>
  <c r="D14" i="73"/>
  <c r="C14" i="73"/>
  <c r="AI13" i="73"/>
  <c r="AH13" i="73"/>
  <c r="D13" i="73"/>
  <c r="C13" i="73"/>
  <c r="AI12" i="73"/>
  <c r="AH12" i="73"/>
  <c r="D12" i="73"/>
  <c r="C12" i="73"/>
  <c r="AI11" i="73"/>
  <c r="AH11" i="73"/>
  <c r="D11" i="73"/>
  <c r="C11" i="73"/>
  <c r="AI10" i="73"/>
  <c r="AH10" i="73"/>
  <c r="D10" i="73"/>
  <c r="C10" i="73"/>
  <c r="AI9" i="73"/>
  <c r="AH9" i="73"/>
  <c r="D9" i="73"/>
  <c r="C9" i="73"/>
  <c r="AI8" i="73"/>
  <c r="AH8" i="73"/>
  <c r="D8" i="73"/>
  <c r="C8" i="73"/>
  <c r="AH7" i="73"/>
  <c r="C7" i="73"/>
  <c r="B2" i="73"/>
  <c r="Q29" i="90"/>
  <c r="M29" i="90"/>
  <c r="L29" i="90"/>
  <c r="K29" i="90"/>
  <c r="F25" i="86" s="1"/>
  <c r="E29" i="90"/>
  <c r="B2" i="65"/>
  <c r="K72" i="76" l="1"/>
  <c r="G83" i="90" s="1"/>
  <c r="H70" i="76"/>
  <c r="T70" i="76"/>
  <c r="P131" i="90" s="1"/>
  <c r="V72" i="76"/>
  <c r="L73" i="76"/>
  <c r="H71" i="76"/>
  <c r="D107" i="90" s="1"/>
  <c r="I72" i="76"/>
  <c r="E83" i="90" s="1"/>
  <c r="J72" i="76"/>
  <c r="F83" i="90" s="1"/>
  <c r="M73" i="76"/>
  <c r="M81" i="76" s="1"/>
  <c r="J70" i="76"/>
  <c r="V70" i="76"/>
  <c r="R131" i="90" s="1"/>
  <c r="Q72" i="76"/>
  <c r="Q80" i="76" s="1"/>
  <c r="N73" i="76"/>
  <c r="K70" i="76"/>
  <c r="U72" i="76"/>
  <c r="U80" i="76" s="1"/>
  <c r="O72" i="76"/>
  <c r="Q70" i="76"/>
  <c r="H73" i="76"/>
  <c r="D59" i="90" s="1"/>
  <c r="P72" i="76"/>
  <c r="P80" i="76" s="1"/>
  <c r="T71" i="76"/>
  <c r="P107" i="90" s="1"/>
  <c r="N71" i="76"/>
  <c r="J107" i="90" s="1"/>
  <c r="H76" i="91"/>
  <c r="I76" i="91"/>
  <c r="I130" i="24"/>
  <c r="I131" i="24" s="1"/>
  <c r="Q130" i="24"/>
  <c r="Q131" i="24" s="1"/>
  <c r="N130" i="24"/>
  <c r="N131" i="24" s="1"/>
  <c r="V130" i="24"/>
  <c r="V131" i="24" s="1"/>
  <c r="J130" i="24"/>
  <c r="J131" i="24" s="1"/>
  <c r="R130" i="24"/>
  <c r="R131" i="24" s="1"/>
  <c r="U130" i="24"/>
  <c r="U131" i="24" s="1"/>
  <c r="S130" i="24"/>
  <c r="S131" i="24" s="1"/>
  <c r="L130" i="24"/>
  <c r="L131" i="24" s="1"/>
  <c r="T130" i="24"/>
  <c r="T131" i="24" s="1"/>
  <c r="K130" i="24"/>
  <c r="K131" i="24" s="1"/>
  <c r="M130" i="24"/>
  <c r="M131" i="24" s="1"/>
  <c r="O130" i="24"/>
  <c r="O131" i="24" s="1"/>
  <c r="H130" i="24"/>
  <c r="H131" i="24" s="1"/>
  <c r="P130" i="24"/>
  <c r="P131" i="24" s="1"/>
  <c r="R127" i="77"/>
  <c r="R135" i="77" s="1"/>
  <c r="L129" i="77"/>
  <c r="T126" i="77"/>
  <c r="P132" i="90" s="1"/>
  <c r="M129" i="77"/>
  <c r="I60" i="90" s="1"/>
  <c r="U126" i="77"/>
  <c r="U134" i="77" s="1"/>
  <c r="N128" i="77"/>
  <c r="V126" i="77"/>
  <c r="R132" i="90" s="1"/>
  <c r="O128" i="77"/>
  <c r="O136" i="77" s="1"/>
  <c r="K129" i="77"/>
  <c r="G60" i="90" s="1"/>
  <c r="S127" i="77"/>
  <c r="S135" i="77" s="1"/>
  <c r="Q127" i="77"/>
  <c r="M108" i="90" s="1"/>
  <c r="S15" i="94"/>
  <c r="AD15" i="12"/>
  <c r="T21" i="94"/>
  <c r="AE21" i="12"/>
  <c r="T29" i="94"/>
  <c r="AE29" i="12"/>
  <c r="Q30" i="94"/>
  <c r="AB30" i="12"/>
  <c r="Q38" i="94"/>
  <c r="AB38" i="12"/>
  <c r="V26" i="94"/>
  <c r="AG26" i="12"/>
  <c r="V30" i="94"/>
  <c r="AG30" i="12"/>
  <c r="S31" i="94"/>
  <c r="AD31" i="12"/>
  <c r="S39" i="94"/>
  <c r="AD39" i="12"/>
  <c r="Q14" i="94"/>
  <c r="AB14" i="12"/>
  <c r="T17" i="94"/>
  <c r="AE17" i="12"/>
  <c r="Q18" i="94"/>
  <c r="U19" i="94"/>
  <c r="AF19" i="12"/>
  <c r="R20" i="94"/>
  <c r="AC20" i="12"/>
  <c r="U23" i="94"/>
  <c r="AF23" i="12"/>
  <c r="R24" i="94"/>
  <c r="AC24" i="12"/>
  <c r="U27" i="94"/>
  <c r="AF27" i="12"/>
  <c r="R28" i="94"/>
  <c r="AC28" i="12"/>
  <c r="U31" i="94"/>
  <c r="AF31" i="12"/>
  <c r="R32" i="94"/>
  <c r="AC32" i="12"/>
  <c r="U35" i="94"/>
  <c r="AF35" i="12"/>
  <c r="R36" i="94"/>
  <c r="AC36" i="12"/>
  <c r="U39" i="94"/>
  <c r="AF39" i="12"/>
  <c r="R40" i="94"/>
  <c r="AC40" i="12"/>
  <c r="U43" i="94"/>
  <c r="AF43" i="12"/>
  <c r="R44" i="94"/>
  <c r="AC44" i="12"/>
  <c r="S46" i="94"/>
  <c r="AD46" i="12"/>
  <c r="U50" i="94"/>
  <c r="AF50" i="12"/>
  <c r="R51" i="94"/>
  <c r="AC51" i="12"/>
  <c r="U54" i="94"/>
  <c r="AF54" i="12"/>
  <c r="R55" i="94"/>
  <c r="U58" i="94"/>
  <c r="AF58" i="12"/>
  <c r="R59" i="94"/>
  <c r="AC59" i="12"/>
  <c r="U62" i="94"/>
  <c r="AF62" i="12"/>
  <c r="R63" i="94"/>
  <c r="AC63" i="12"/>
  <c r="T37" i="94"/>
  <c r="N14" i="94"/>
  <c r="Q17" i="94"/>
  <c r="AB17" i="12"/>
  <c r="U16" i="94"/>
  <c r="AF16" i="12"/>
  <c r="R17" i="94"/>
  <c r="AC17" i="12"/>
  <c r="S19" i="94"/>
  <c r="AD19" i="12"/>
  <c r="V22" i="94"/>
  <c r="AG22" i="12"/>
  <c r="J83" i="90"/>
  <c r="N80" i="76"/>
  <c r="R14" i="94"/>
  <c r="R76" i="12"/>
  <c r="R74" i="12"/>
  <c r="AC14" i="12"/>
  <c r="R75" i="12"/>
  <c r="R73" i="12"/>
  <c r="U17" i="94"/>
  <c r="AF17" i="12"/>
  <c r="R18" i="94"/>
  <c r="V19" i="94"/>
  <c r="AG19" i="12"/>
  <c r="S20" i="94"/>
  <c r="AD20" i="12"/>
  <c r="V23" i="94"/>
  <c r="AG23" i="12"/>
  <c r="S24" i="94"/>
  <c r="AD24" i="12"/>
  <c r="V27" i="94"/>
  <c r="AG27" i="12"/>
  <c r="S28" i="94"/>
  <c r="AD28" i="12"/>
  <c r="V31" i="94"/>
  <c r="AG31" i="12"/>
  <c r="S32" i="94"/>
  <c r="AD32" i="12"/>
  <c r="V35" i="94"/>
  <c r="AG35" i="12"/>
  <c r="S36" i="94"/>
  <c r="AD36" i="12"/>
  <c r="V39" i="94"/>
  <c r="AG39" i="12"/>
  <c r="S40" i="94"/>
  <c r="AD40" i="12"/>
  <c r="V43" i="94"/>
  <c r="AG43" i="12"/>
  <c r="S44" i="94"/>
  <c r="AD44" i="12"/>
  <c r="T46" i="94"/>
  <c r="AE46" i="12"/>
  <c r="V50" i="94"/>
  <c r="AG50" i="12"/>
  <c r="S51" i="94"/>
  <c r="AD51" i="12"/>
  <c r="V54" i="94"/>
  <c r="AG54" i="12"/>
  <c r="S55" i="94"/>
  <c r="AD55" i="12"/>
  <c r="V58" i="94"/>
  <c r="AG58" i="12"/>
  <c r="S59" i="94"/>
  <c r="AD59" i="12"/>
  <c r="V62" i="94"/>
  <c r="AG62" i="12"/>
  <c r="S63" i="94"/>
  <c r="AD63" i="12"/>
  <c r="V17" i="94"/>
  <c r="AG17" i="12"/>
  <c r="S18" i="94"/>
  <c r="AD18" i="12"/>
  <c r="H79" i="76"/>
  <c r="T20" i="94"/>
  <c r="AE20" i="12"/>
  <c r="Q21" i="94"/>
  <c r="AB21" i="12"/>
  <c r="T24" i="94"/>
  <c r="AE24" i="12"/>
  <c r="Q25" i="94"/>
  <c r="AB25" i="12"/>
  <c r="T28" i="94"/>
  <c r="AE28" i="12"/>
  <c r="Q29" i="94"/>
  <c r="AB29" i="12"/>
  <c r="T32" i="94"/>
  <c r="AE32" i="12"/>
  <c r="Q33" i="94"/>
  <c r="AB33" i="12"/>
  <c r="T36" i="94"/>
  <c r="AE36" i="12"/>
  <c r="Q37" i="94"/>
  <c r="T40" i="94"/>
  <c r="AE40" i="12"/>
  <c r="Q41" i="94"/>
  <c r="AB41" i="12"/>
  <c r="T44" i="94"/>
  <c r="AE44" i="12"/>
  <c r="Q45" i="94"/>
  <c r="AB45" i="12"/>
  <c r="U46" i="94"/>
  <c r="AF46" i="12"/>
  <c r="Q48" i="94"/>
  <c r="AB48" i="12"/>
  <c r="T51" i="94"/>
  <c r="AE51" i="12"/>
  <c r="Q52" i="94"/>
  <c r="AB52" i="12"/>
  <c r="T55" i="94"/>
  <c r="AE55" i="12"/>
  <c r="Q56" i="94"/>
  <c r="T59" i="94"/>
  <c r="AE59" i="12"/>
  <c r="Q60" i="94"/>
  <c r="AB60" i="12"/>
  <c r="T63" i="94"/>
  <c r="AE63" i="12"/>
  <c r="Q64" i="94"/>
  <c r="AB64" i="12"/>
  <c r="I80" i="76"/>
  <c r="S14" i="94"/>
  <c r="S76" i="12"/>
  <c r="S74" i="12"/>
  <c r="AD14" i="12"/>
  <c r="S75" i="12"/>
  <c r="S73" i="12"/>
  <c r="D131" i="90"/>
  <c r="H78" i="76"/>
  <c r="Q15" i="94"/>
  <c r="AB15" i="12"/>
  <c r="T18" i="94"/>
  <c r="AE18" i="12"/>
  <c r="U20" i="94"/>
  <c r="AF20" i="12"/>
  <c r="R21" i="94"/>
  <c r="AC21" i="12"/>
  <c r="U24" i="94"/>
  <c r="AF24" i="12"/>
  <c r="R25" i="94"/>
  <c r="AC25" i="12"/>
  <c r="U28" i="94"/>
  <c r="AF28" i="12"/>
  <c r="R29" i="94"/>
  <c r="AC29" i="12"/>
  <c r="U32" i="94"/>
  <c r="AF32" i="12"/>
  <c r="R33" i="94"/>
  <c r="U36" i="94"/>
  <c r="AF36" i="12"/>
  <c r="R37" i="94"/>
  <c r="AC37" i="12"/>
  <c r="U40" i="94"/>
  <c r="AF40" i="12"/>
  <c r="R41" i="94"/>
  <c r="AC41" i="12"/>
  <c r="U44" i="94"/>
  <c r="AF44" i="12"/>
  <c r="R45" i="94"/>
  <c r="AC45" i="12"/>
  <c r="V46" i="94"/>
  <c r="AG46" i="12"/>
  <c r="R48" i="94"/>
  <c r="AC48" i="12"/>
  <c r="U51" i="94"/>
  <c r="AF51" i="12"/>
  <c r="R52" i="94"/>
  <c r="AC52" i="12"/>
  <c r="U55" i="94"/>
  <c r="AF55" i="12"/>
  <c r="R56" i="94"/>
  <c r="U59" i="94"/>
  <c r="AF59" i="12"/>
  <c r="R60" i="94"/>
  <c r="U63" i="94"/>
  <c r="AF63" i="12"/>
  <c r="R64" i="94"/>
  <c r="AC64" i="12"/>
  <c r="O23" i="96"/>
  <c r="K39" i="90"/>
  <c r="U18" i="94"/>
  <c r="AF18" i="12"/>
  <c r="V20" i="94"/>
  <c r="AG20" i="12"/>
  <c r="S21" i="94"/>
  <c r="AD21" i="12"/>
  <c r="V24" i="94"/>
  <c r="AG24" i="12"/>
  <c r="S25" i="94"/>
  <c r="AD25" i="12"/>
  <c r="V28" i="94"/>
  <c r="AG28" i="12"/>
  <c r="S29" i="94"/>
  <c r="AD29" i="12"/>
  <c r="V32" i="94"/>
  <c r="AG32" i="12"/>
  <c r="S33" i="94"/>
  <c r="AD33" i="12"/>
  <c r="V36" i="94"/>
  <c r="AG36" i="12"/>
  <c r="S37" i="94"/>
  <c r="V40" i="94"/>
  <c r="AG40" i="12"/>
  <c r="S41" i="94"/>
  <c r="V44" i="94"/>
  <c r="AG44" i="12"/>
  <c r="S45" i="94"/>
  <c r="AD45" i="12"/>
  <c r="S48" i="94"/>
  <c r="AD48" i="12"/>
  <c r="V51" i="94"/>
  <c r="AG51" i="12"/>
  <c r="S52" i="94"/>
  <c r="AD52" i="12"/>
  <c r="V55" i="94"/>
  <c r="AG55" i="12"/>
  <c r="S56" i="94"/>
  <c r="AD56" i="12"/>
  <c r="V59" i="94"/>
  <c r="AG59" i="12"/>
  <c r="S60" i="94"/>
  <c r="V63" i="94"/>
  <c r="AG63" i="12"/>
  <c r="S64" i="94"/>
  <c r="AD64" i="12"/>
  <c r="Q65" i="94"/>
  <c r="AB65" i="12"/>
  <c r="L39" i="90"/>
  <c r="P23" i="96"/>
  <c r="V18" i="94"/>
  <c r="AG18" i="12"/>
  <c r="Q22" i="94"/>
  <c r="AB22" i="12"/>
  <c r="T25" i="94"/>
  <c r="AE25" i="12"/>
  <c r="T41" i="94"/>
  <c r="AE41" i="12"/>
  <c r="Q42" i="94"/>
  <c r="AB42" i="12"/>
  <c r="T45" i="94"/>
  <c r="AE45" i="12"/>
  <c r="T48" i="94"/>
  <c r="AE48" i="12"/>
  <c r="Q49" i="94"/>
  <c r="T52" i="94"/>
  <c r="AE52" i="12"/>
  <c r="Q53" i="94"/>
  <c r="AB53" i="12"/>
  <c r="T56" i="94"/>
  <c r="AE56" i="12"/>
  <c r="Q57" i="94"/>
  <c r="AB57" i="12"/>
  <c r="T60" i="94"/>
  <c r="Q61" i="94"/>
  <c r="AB61" i="12"/>
  <c r="T64" i="94"/>
  <c r="AE64" i="12"/>
  <c r="R65" i="94"/>
  <c r="AC65" i="12"/>
  <c r="M39" i="90"/>
  <c r="Q23" i="96"/>
  <c r="K14" i="94"/>
  <c r="T15" i="94"/>
  <c r="AE15" i="12"/>
  <c r="Q16" i="94"/>
  <c r="AB16" i="12"/>
  <c r="U21" i="94"/>
  <c r="AF21" i="12"/>
  <c r="R22" i="94"/>
  <c r="AC22" i="12"/>
  <c r="U25" i="94"/>
  <c r="AF25" i="12"/>
  <c r="R26" i="94"/>
  <c r="AC26" i="12"/>
  <c r="U29" i="94"/>
  <c r="AF29" i="12"/>
  <c r="R30" i="94"/>
  <c r="AC30" i="12"/>
  <c r="U33" i="94"/>
  <c r="AF33" i="12"/>
  <c r="R34" i="94"/>
  <c r="U37" i="94"/>
  <c r="R38" i="94"/>
  <c r="AC38" i="12"/>
  <c r="U41" i="94"/>
  <c r="R42" i="94"/>
  <c r="U45" i="94"/>
  <c r="AF45" i="12"/>
  <c r="Q47" i="94"/>
  <c r="AB47" i="12"/>
  <c r="U48" i="94"/>
  <c r="AF48" i="12"/>
  <c r="R49" i="94"/>
  <c r="AC49" i="12"/>
  <c r="U52" i="94"/>
  <c r="AF52" i="12"/>
  <c r="R53" i="94"/>
  <c r="AC53" i="12"/>
  <c r="U56" i="94"/>
  <c r="AF56" i="12"/>
  <c r="R57" i="94"/>
  <c r="AC57" i="12"/>
  <c r="U60" i="94"/>
  <c r="R61" i="94"/>
  <c r="AC61" i="12"/>
  <c r="U64" i="94"/>
  <c r="AF64" i="12"/>
  <c r="S65" i="94"/>
  <c r="AD65" i="12"/>
  <c r="Q132" i="90"/>
  <c r="N39" i="90"/>
  <c r="R23" i="96"/>
  <c r="AB571" i="94"/>
  <c r="D55" i="86"/>
  <c r="R15" i="94"/>
  <c r="AC15" i="12"/>
  <c r="T33" i="94"/>
  <c r="U15" i="94"/>
  <c r="AF15" i="12"/>
  <c r="R16" i="94"/>
  <c r="V21" i="94"/>
  <c r="S22" i="94"/>
  <c r="AD22" i="12"/>
  <c r="V25" i="94"/>
  <c r="AG25" i="12"/>
  <c r="S26" i="94"/>
  <c r="AD26" i="12"/>
  <c r="V29" i="94"/>
  <c r="AG29" i="12"/>
  <c r="S30" i="94"/>
  <c r="AD30" i="12"/>
  <c r="V33" i="94"/>
  <c r="S34" i="94"/>
  <c r="V37" i="94"/>
  <c r="AG37" i="12"/>
  <c r="S38" i="94"/>
  <c r="AD38" i="12"/>
  <c r="V41" i="94"/>
  <c r="AG41" i="12"/>
  <c r="S42" i="94"/>
  <c r="AD42" i="12"/>
  <c r="V45" i="94"/>
  <c r="AG45" i="12"/>
  <c r="R47" i="94"/>
  <c r="AC47" i="12"/>
  <c r="V48" i="94"/>
  <c r="AG48" i="12"/>
  <c r="S49" i="94"/>
  <c r="V52" i="94"/>
  <c r="AG52" i="12"/>
  <c r="S53" i="94"/>
  <c r="AD53" i="12"/>
  <c r="V56" i="94"/>
  <c r="AG56" i="12"/>
  <c r="S57" i="94"/>
  <c r="AD57" i="12"/>
  <c r="V60" i="94"/>
  <c r="AG60" i="12"/>
  <c r="S61" i="94"/>
  <c r="AD61" i="12"/>
  <c r="V64" i="94"/>
  <c r="AG64" i="12"/>
  <c r="T65" i="94"/>
  <c r="AE65" i="12"/>
  <c r="V134" i="77"/>
  <c r="S16" i="94"/>
  <c r="AD16" i="12"/>
  <c r="N81" i="76"/>
  <c r="J59" i="90"/>
  <c r="G131" i="90"/>
  <c r="K78" i="76"/>
  <c r="T22" i="94"/>
  <c r="AE22" i="12"/>
  <c r="Q23" i="94"/>
  <c r="AB23" i="12"/>
  <c r="T26" i="94"/>
  <c r="AE26" i="12"/>
  <c r="Q27" i="94"/>
  <c r="AB27" i="12"/>
  <c r="T30" i="94"/>
  <c r="AE30" i="12"/>
  <c r="Q31" i="94"/>
  <c r="AB31" i="12"/>
  <c r="T34" i="94"/>
  <c r="AE34" i="12"/>
  <c r="Q35" i="94"/>
  <c r="AB35" i="12"/>
  <c r="T38" i="94"/>
  <c r="AE38" i="12"/>
  <c r="Q39" i="94"/>
  <c r="AB39" i="12"/>
  <c r="T42" i="94"/>
  <c r="Q43" i="94"/>
  <c r="AB43" i="12"/>
  <c r="S47" i="94"/>
  <c r="AD47" i="12"/>
  <c r="T49" i="94"/>
  <c r="AE49" i="12"/>
  <c r="Q50" i="94"/>
  <c r="AB50" i="12"/>
  <c r="T53" i="94"/>
  <c r="AE53" i="12"/>
  <c r="Q54" i="94"/>
  <c r="AB54" i="12"/>
  <c r="T57" i="94"/>
  <c r="AE57" i="12"/>
  <c r="Q58" i="94"/>
  <c r="AB58" i="12"/>
  <c r="T61" i="94"/>
  <c r="AE61" i="12"/>
  <c r="Q62" i="94"/>
  <c r="AB62" i="12"/>
  <c r="U65" i="94"/>
  <c r="AF65" i="12"/>
  <c r="L81" i="76"/>
  <c r="H59" i="90"/>
  <c r="F131" i="90"/>
  <c r="J78" i="76"/>
  <c r="R19" i="94"/>
  <c r="AC19" i="12"/>
  <c r="U22" i="94"/>
  <c r="AF22" i="12"/>
  <c r="R23" i="94"/>
  <c r="AC23" i="12"/>
  <c r="U26" i="94"/>
  <c r="AF26" i="12"/>
  <c r="R27" i="94"/>
  <c r="AC27" i="12"/>
  <c r="U30" i="94"/>
  <c r="AF30" i="12"/>
  <c r="R31" i="94"/>
  <c r="AC31" i="12"/>
  <c r="U34" i="94"/>
  <c r="AF34" i="12"/>
  <c r="R35" i="94"/>
  <c r="AC35" i="12"/>
  <c r="U38" i="94"/>
  <c r="AF38" i="12"/>
  <c r="R39" i="94"/>
  <c r="AC39" i="12"/>
  <c r="U42" i="94"/>
  <c r="AF42" i="12"/>
  <c r="R43" i="94"/>
  <c r="AC43" i="12"/>
  <c r="T47" i="94"/>
  <c r="AE47" i="12"/>
  <c r="U49" i="94"/>
  <c r="R50" i="94"/>
  <c r="AC50" i="12"/>
  <c r="U53" i="94"/>
  <c r="AF53" i="12"/>
  <c r="R54" i="94"/>
  <c r="AC54" i="12"/>
  <c r="U57" i="94"/>
  <c r="AF57" i="12"/>
  <c r="R58" i="94"/>
  <c r="AC58" i="12"/>
  <c r="U61" i="94"/>
  <c r="AF61" i="12"/>
  <c r="R62" i="94"/>
  <c r="AC62" i="12"/>
  <c r="V65" i="94"/>
  <c r="AG65" i="12"/>
  <c r="H60" i="90"/>
  <c r="L137" i="77"/>
  <c r="R83" i="90"/>
  <c r="V80" i="76"/>
  <c r="Q26" i="94"/>
  <c r="AB26" i="12"/>
  <c r="S23" i="94"/>
  <c r="AD23" i="12"/>
  <c r="V34" i="94"/>
  <c r="AG34" i="12"/>
  <c r="S35" i="94"/>
  <c r="AD35" i="12"/>
  <c r="S43" i="94"/>
  <c r="AD43" i="12"/>
  <c r="Q46" i="94"/>
  <c r="AB46" i="12"/>
  <c r="V49" i="94"/>
  <c r="AG49" i="12"/>
  <c r="S50" i="94"/>
  <c r="AD50" i="12"/>
  <c r="V53" i="94"/>
  <c r="AG53" i="12"/>
  <c r="V57" i="94"/>
  <c r="AG57" i="12"/>
  <c r="S58" i="94"/>
  <c r="AD58" i="12"/>
  <c r="V61" i="94"/>
  <c r="AG61" i="12"/>
  <c r="S62" i="94"/>
  <c r="AD62" i="12"/>
  <c r="Q34" i="94"/>
  <c r="T16" i="94"/>
  <c r="O80" i="76"/>
  <c r="K83" i="90"/>
  <c r="S27" i="94"/>
  <c r="AD27" i="12"/>
  <c r="V38" i="94"/>
  <c r="AG38" i="12"/>
  <c r="V42" i="94"/>
  <c r="U47" i="94"/>
  <c r="AF47" i="12"/>
  <c r="S54" i="94"/>
  <c r="AD54" i="12"/>
  <c r="V16" i="94"/>
  <c r="S17" i="94"/>
  <c r="AD17" i="12"/>
  <c r="Q20" i="94"/>
  <c r="AB20" i="12"/>
  <c r="T23" i="94"/>
  <c r="AE23" i="12"/>
  <c r="Q24" i="94"/>
  <c r="AB24" i="12"/>
  <c r="T27" i="94"/>
  <c r="AE27" i="12"/>
  <c r="Q28" i="94"/>
  <c r="AB28" i="12"/>
  <c r="T31" i="94"/>
  <c r="AE31" i="12"/>
  <c r="Q32" i="94"/>
  <c r="AB32" i="12"/>
  <c r="T35" i="94"/>
  <c r="AE35" i="12"/>
  <c r="Q36" i="94"/>
  <c r="AB36" i="12"/>
  <c r="T39" i="94"/>
  <c r="AE39" i="12"/>
  <c r="Q40" i="94"/>
  <c r="AB40" i="12"/>
  <c r="T43" i="94"/>
  <c r="AE43" i="12"/>
  <c r="Q44" i="94"/>
  <c r="AB44" i="12"/>
  <c r="R46" i="94"/>
  <c r="AC46" i="12"/>
  <c r="V47" i="94"/>
  <c r="AG47" i="12"/>
  <c r="T50" i="94"/>
  <c r="AE50" i="12"/>
  <c r="Q51" i="94"/>
  <c r="AB51" i="12"/>
  <c r="T54" i="94"/>
  <c r="AE54" i="12"/>
  <c r="Q55" i="94"/>
  <c r="T58" i="94"/>
  <c r="AE58" i="12"/>
  <c r="Q59" i="94"/>
  <c r="AB59" i="12"/>
  <c r="T62" i="94"/>
  <c r="AE62" i="12"/>
  <c r="Q63" i="94"/>
  <c r="AB63" i="12"/>
  <c r="N136" i="77"/>
  <c r="J84" i="90"/>
  <c r="L70" i="76"/>
  <c r="I71" i="76"/>
  <c r="U71" i="76"/>
  <c r="R72" i="76"/>
  <c r="O73" i="76"/>
  <c r="K126" i="77"/>
  <c r="H127" i="77"/>
  <c r="T127" i="77"/>
  <c r="Q128" i="77"/>
  <c r="N129" i="77"/>
  <c r="L175" i="94"/>
  <c r="L56" i="49"/>
  <c r="L54" i="49"/>
  <c r="L55" i="49"/>
  <c r="L53" i="49"/>
  <c r="U176" i="94"/>
  <c r="AF15" i="49"/>
  <c r="R177" i="94"/>
  <c r="U180" i="94"/>
  <c r="AF19" i="49"/>
  <c r="R181" i="94"/>
  <c r="AC20" i="49"/>
  <c r="V182" i="94"/>
  <c r="AG21" i="49"/>
  <c r="S183" i="94"/>
  <c r="AD22" i="49"/>
  <c r="V186" i="94"/>
  <c r="AG25" i="49"/>
  <c r="S187" i="94"/>
  <c r="AD26" i="49"/>
  <c r="V190" i="94"/>
  <c r="AG29" i="49"/>
  <c r="S191" i="94"/>
  <c r="AD30" i="49"/>
  <c r="V194" i="94"/>
  <c r="S195" i="94"/>
  <c r="V198" i="94"/>
  <c r="AG37" i="49"/>
  <c r="S199" i="94"/>
  <c r="AD38" i="49"/>
  <c r="V202" i="94"/>
  <c r="AG41" i="49"/>
  <c r="T204" i="94"/>
  <c r="AE43" i="49"/>
  <c r="Q205" i="94"/>
  <c r="AB44" i="49"/>
  <c r="T208" i="94"/>
  <c r="AE47" i="49"/>
  <c r="Q50" i="78"/>
  <c r="N51" i="78"/>
  <c r="K52" i="78"/>
  <c r="H53" i="78"/>
  <c r="T53" i="78"/>
  <c r="S22" i="96"/>
  <c r="S209" i="94"/>
  <c r="S108" i="50"/>
  <c r="S106" i="50"/>
  <c r="S107" i="50"/>
  <c r="AD14" i="50"/>
  <c r="S105" i="50"/>
  <c r="V212" i="94"/>
  <c r="AG17" i="50"/>
  <c r="S213" i="94"/>
  <c r="V216" i="94"/>
  <c r="AG21" i="50"/>
  <c r="S217" i="94"/>
  <c r="AD22" i="50"/>
  <c r="V220" i="94"/>
  <c r="S221" i="94"/>
  <c r="AD26" i="50"/>
  <c r="V224" i="94"/>
  <c r="AG29" i="50"/>
  <c r="S225" i="94"/>
  <c r="AD30" i="50"/>
  <c r="V228" i="94"/>
  <c r="AG33" i="50"/>
  <c r="S229" i="94"/>
  <c r="V230" i="94"/>
  <c r="AG35" i="50"/>
  <c r="S231" i="94"/>
  <c r="AD36" i="50"/>
  <c r="V234" i="94"/>
  <c r="AG39" i="50"/>
  <c r="S235" i="94"/>
  <c r="AD40" i="50"/>
  <c r="V238" i="94"/>
  <c r="AG43" i="50"/>
  <c r="S239" i="94"/>
  <c r="AD44" i="50"/>
  <c r="V242" i="94"/>
  <c r="AG47" i="50"/>
  <c r="S243" i="94"/>
  <c r="AD48" i="50"/>
  <c r="V246" i="94"/>
  <c r="AG51" i="50"/>
  <c r="S247" i="94"/>
  <c r="AD52" i="50"/>
  <c r="V250" i="94"/>
  <c r="S251" i="94"/>
  <c r="AD56" i="50"/>
  <c r="V254" i="94"/>
  <c r="AG59" i="50"/>
  <c r="S255" i="94"/>
  <c r="AD60" i="50"/>
  <c r="V258" i="94"/>
  <c r="AG63" i="50"/>
  <c r="S259" i="94"/>
  <c r="AD64" i="50"/>
  <c r="V262" i="94"/>
  <c r="AG67" i="50"/>
  <c r="S263" i="94"/>
  <c r="AD68" i="50"/>
  <c r="V266" i="94"/>
  <c r="S267" i="94"/>
  <c r="AD72" i="50"/>
  <c r="V270" i="94"/>
  <c r="AG75" i="50"/>
  <c r="S271" i="94"/>
  <c r="AD76" i="50"/>
  <c r="V274" i="94"/>
  <c r="AG79" i="50"/>
  <c r="S275" i="94"/>
  <c r="AD80" i="50"/>
  <c r="V278" i="94"/>
  <c r="AG83" i="50"/>
  <c r="S279" i="94"/>
  <c r="AD84" i="50"/>
  <c r="V282" i="94"/>
  <c r="AG87" i="50"/>
  <c r="S283" i="94"/>
  <c r="AD88" i="50"/>
  <c r="V286" i="94"/>
  <c r="AG91" i="50"/>
  <c r="S287" i="94"/>
  <c r="AD92" i="50"/>
  <c r="V290" i="94"/>
  <c r="AG95" i="50"/>
  <c r="S291" i="94"/>
  <c r="AD96" i="50"/>
  <c r="M102" i="79"/>
  <c r="J103" i="79"/>
  <c r="V103" i="79"/>
  <c r="S104" i="79"/>
  <c r="P105" i="79"/>
  <c r="P113" i="79" s="1"/>
  <c r="O293" i="94"/>
  <c r="O181" i="51"/>
  <c r="O179" i="51"/>
  <c r="O182" i="51"/>
  <c r="O180" i="51"/>
  <c r="U295" i="94"/>
  <c r="AF16" i="51"/>
  <c r="R296" i="94"/>
  <c r="AC17" i="51"/>
  <c r="U299" i="94"/>
  <c r="AF20" i="51"/>
  <c r="R300" i="94"/>
  <c r="AC21" i="51"/>
  <c r="R301" i="94"/>
  <c r="AC22" i="51"/>
  <c r="U304" i="94"/>
  <c r="AF25" i="51"/>
  <c r="R305" i="94"/>
  <c r="AC26" i="51"/>
  <c r="U308" i="94"/>
  <c r="AF29" i="51"/>
  <c r="R309" i="94"/>
  <c r="AC30" i="51"/>
  <c r="U312" i="94"/>
  <c r="AF33" i="51"/>
  <c r="R313" i="94"/>
  <c r="AC34" i="51"/>
  <c r="U316" i="94"/>
  <c r="AF37" i="51"/>
  <c r="R317" i="94"/>
  <c r="AC38" i="51"/>
  <c r="U320" i="94"/>
  <c r="AF41" i="51"/>
  <c r="R321" i="94"/>
  <c r="AC42" i="51"/>
  <c r="U324" i="94"/>
  <c r="AF45" i="51"/>
  <c r="R325" i="94"/>
  <c r="AC46" i="51"/>
  <c r="U328" i="94"/>
  <c r="AF49" i="51"/>
  <c r="R329" i="94"/>
  <c r="AC50" i="51"/>
  <c r="U334" i="94"/>
  <c r="AF55" i="51"/>
  <c r="R335" i="94"/>
  <c r="AC56" i="51"/>
  <c r="U339" i="94"/>
  <c r="AF60" i="51"/>
  <c r="R340" i="94"/>
  <c r="AC61" i="51"/>
  <c r="U343" i="94"/>
  <c r="AF64" i="51"/>
  <c r="R344" i="94"/>
  <c r="AC65" i="51"/>
  <c r="T348" i="94"/>
  <c r="AE69" i="51"/>
  <c r="Q349" i="94"/>
  <c r="AB70" i="51"/>
  <c r="T352" i="94"/>
  <c r="AE73" i="51"/>
  <c r="Q353" i="94"/>
  <c r="AB74" i="51"/>
  <c r="U354" i="94"/>
  <c r="AF75" i="51"/>
  <c r="R355" i="94"/>
  <c r="AC76" i="51"/>
  <c r="U358" i="94"/>
  <c r="AF79" i="51"/>
  <c r="R359" i="94"/>
  <c r="AC80" i="51"/>
  <c r="U363" i="94"/>
  <c r="AF84" i="51"/>
  <c r="R364" i="94"/>
  <c r="AC85" i="51"/>
  <c r="U367" i="94"/>
  <c r="AF88" i="51"/>
  <c r="U368" i="94"/>
  <c r="AF89" i="51"/>
  <c r="R369" i="94"/>
  <c r="AC90" i="51"/>
  <c r="U372" i="94"/>
  <c r="AF93" i="51"/>
  <c r="R373" i="94"/>
  <c r="AC94" i="51"/>
  <c r="U376" i="94"/>
  <c r="AF97" i="51"/>
  <c r="R377" i="94"/>
  <c r="AC98" i="51"/>
  <c r="S379" i="94"/>
  <c r="AD100" i="51"/>
  <c r="V382" i="94"/>
  <c r="AG103" i="51"/>
  <c r="S383" i="94"/>
  <c r="AD104" i="51"/>
  <c r="V386" i="94"/>
  <c r="AG107" i="51"/>
  <c r="S387" i="94"/>
  <c r="AD108" i="51"/>
  <c r="V390" i="94"/>
  <c r="AG111" i="51"/>
  <c r="S391" i="94"/>
  <c r="AD112" i="51"/>
  <c r="V394" i="94"/>
  <c r="AG115" i="51"/>
  <c r="S395" i="94"/>
  <c r="AD116" i="51"/>
  <c r="V398" i="94"/>
  <c r="AG119" i="51"/>
  <c r="S399" i="94"/>
  <c r="AD120" i="51"/>
  <c r="V402" i="94"/>
  <c r="AG123" i="51"/>
  <c r="S403" i="94"/>
  <c r="AD124" i="51"/>
  <c r="V406" i="94"/>
  <c r="AG127" i="51"/>
  <c r="S407" i="94"/>
  <c r="AD128" i="51"/>
  <c r="T409" i="94"/>
  <c r="AE130" i="51"/>
  <c r="Q410" i="94"/>
  <c r="AB131" i="51"/>
  <c r="T413" i="94"/>
  <c r="AE134" i="51"/>
  <c r="Q414" i="94"/>
  <c r="AB135" i="51"/>
  <c r="T417" i="94"/>
  <c r="AE138" i="51"/>
  <c r="Q418" i="94"/>
  <c r="AB139" i="51"/>
  <c r="T421" i="94"/>
  <c r="AE142" i="51"/>
  <c r="Q422" i="94"/>
  <c r="AB143" i="51"/>
  <c r="T425" i="94"/>
  <c r="AE146" i="51"/>
  <c r="Q426" i="94"/>
  <c r="AB147" i="51"/>
  <c r="T429" i="94"/>
  <c r="AE150" i="51"/>
  <c r="Q430" i="94"/>
  <c r="AB151" i="51"/>
  <c r="T433" i="94"/>
  <c r="AE154" i="51"/>
  <c r="Q434" i="94"/>
  <c r="AB155" i="51"/>
  <c r="Q435" i="94"/>
  <c r="AB156" i="51"/>
  <c r="T438" i="94"/>
  <c r="AE159" i="51"/>
  <c r="T439" i="94"/>
  <c r="AE160" i="51"/>
  <c r="Q440" i="94"/>
  <c r="AB161" i="51"/>
  <c r="T443" i="94"/>
  <c r="AE164" i="51"/>
  <c r="Q444" i="94"/>
  <c r="AB165" i="51"/>
  <c r="T447" i="94"/>
  <c r="AE168" i="51"/>
  <c r="Q176" i="80"/>
  <c r="N177" i="80"/>
  <c r="K178" i="80"/>
  <c r="H179" i="80"/>
  <c r="T179" i="80"/>
  <c r="S451" i="94"/>
  <c r="AD17" i="52"/>
  <c r="R454" i="94"/>
  <c r="AC20" i="52"/>
  <c r="V455" i="94"/>
  <c r="AG21" i="52"/>
  <c r="K25" i="81"/>
  <c r="H26" i="81"/>
  <c r="T26" i="81"/>
  <c r="Q27" i="81"/>
  <c r="V458" i="94"/>
  <c r="AG15" i="53"/>
  <c r="R460" i="94"/>
  <c r="AC17" i="53"/>
  <c r="U463" i="94"/>
  <c r="R464" i="94"/>
  <c r="U467" i="94"/>
  <c r="AF24" i="53"/>
  <c r="R468" i="94"/>
  <c r="AC25" i="53"/>
  <c r="V469" i="94"/>
  <c r="AG26" i="53"/>
  <c r="S470" i="94"/>
  <c r="AD27" i="53"/>
  <c r="V473" i="94"/>
  <c r="AG30" i="53"/>
  <c r="T476" i="94"/>
  <c r="AE33" i="53"/>
  <c r="V478" i="94"/>
  <c r="AG35" i="53"/>
  <c r="S479" i="94"/>
  <c r="AD36" i="53"/>
  <c r="V482" i="94"/>
  <c r="AG39" i="53"/>
  <c r="S483" i="94"/>
  <c r="AD40" i="53"/>
  <c r="V486" i="94"/>
  <c r="S487" i="94"/>
  <c r="AD44" i="53"/>
  <c r="V490" i="94"/>
  <c r="AG47" i="53"/>
  <c r="S54" i="82"/>
  <c r="P55" i="82"/>
  <c r="P63" i="82" s="1"/>
  <c r="M56" i="82"/>
  <c r="M64" i="82" s="1"/>
  <c r="J57" i="82"/>
  <c r="V57" i="82"/>
  <c r="I493" i="94"/>
  <c r="I73" i="54"/>
  <c r="I71" i="54"/>
  <c r="I72" i="54"/>
  <c r="I70" i="54"/>
  <c r="U493" i="94"/>
  <c r="U70" i="54"/>
  <c r="U73" i="54"/>
  <c r="U71" i="54"/>
  <c r="U72" i="54"/>
  <c r="AF14" i="54"/>
  <c r="R494" i="94"/>
  <c r="AC15" i="54"/>
  <c r="U497" i="94"/>
  <c r="AF18" i="54"/>
  <c r="R498" i="94"/>
  <c r="AC19" i="54"/>
  <c r="U502" i="94"/>
  <c r="AF23" i="54"/>
  <c r="R503" i="94"/>
  <c r="S505" i="94"/>
  <c r="AD26" i="54"/>
  <c r="V508" i="94"/>
  <c r="AG29" i="54"/>
  <c r="S509" i="94"/>
  <c r="AD30" i="54"/>
  <c r="V512" i="94"/>
  <c r="AG33" i="54"/>
  <c r="S513" i="94"/>
  <c r="AD34" i="54"/>
  <c r="V516" i="94"/>
  <c r="AG37" i="54"/>
  <c r="T519" i="94"/>
  <c r="AE40" i="54"/>
  <c r="Q520" i="94"/>
  <c r="AB41" i="54"/>
  <c r="T523" i="94"/>
  <c r="AE44" i="54"/>
  <c r="Q524" i="94"/>
  <c r="AB45" i="54"/>
  <c r="T527" i="94"/>
  <c r="AE48" i="54"/>
  <c r="Q528" i="94"/>
  <c r="AB49" i="54"/>
  <c r="U531" i="94"/>
  <c r="AF52" i="54"/>
  <c r="R532" i="94"/>
  <c r="AC53" i="54"/>
  <c r="U535" i="94"/>
  <c r="AF56" i="54"/>
  <c r="R536" i="94"/>
  <c r="AC57" i="54"/>
  <c r="U539" i="94"/>
  <c r="AF60" i="54"/>
  <c r="R540" i="94"/>
  <c r="AC61" i="54"/>
  <c r="L67" i="83"/>
  <c r="I68" i="83"/>
  <c r="U68" i="83"/>
  <c r="R69" i="83"/>
  <c r="O70" i="83"/>
  <c r="N542" i="94"/>
  <c r="N41" i="35"/>
  <c r="N44" i="35"/>
  <c r="N42" i="35"/>
  <c r="N45" i="35"/>
  <c r="N43" i="35"/>
  <c r="T544" i="94"/>
  <c r="AD16" i="35"/>
  <c r="Q545" i="94"/>
  <c r="AA17" i="35"/>
  <c r="T548" i="94"/>
  <c r="AD20" i="35"/>
  <c r="Q549" i="94"/>
  <c r="AA21" i="35"/>
  <c r="T552" i="94"/>
  <c r="AD24" i="35"/>
  <c r="Q553" i="94"/>
  <c r="AA25" i="35"/>
  <c r="T556" i="94"/>
  <c r="AD28" i="35"/>
  <c r="V559" i="94"/>
  <c r="S560" i="94"/>
  <c r="AC32" i="35"/>
  <c r="R38" i="84"/>
  <c r="O39" i="84"/>
  <c r="L40" i="84"/>
  <c r="I41" i="84"/>
  <c r="U41" i="84"/>
  <c r="F111" i="90"/>
  <c r="R111" i="90"/>
  <c r="K135" i="90"/>
  <c r="H14" i="12"/>
  <c r="T14" i="12"/>
  <c r="J15" i="12"/>
  <c r="J15" i="94" s="1"/>
  <c r="V15" i="12"/>
  <c r="K14" i="48"/>
  <c r="L126" i="77"/>
  <c r="I127" i="77"/>
  <c r="U127" i="77"/>
  <c r="R128" i="77"/>
  <c r="O129" i="77"/>
  <c r="V176" i="94"/>
  <c r="AG15" i="49"/>
  <c r="S177" i="94"/>
  <c r="V180" i="94"/>
  <c r="AG19" i="49"/>
  <c r="S181" i="94"/>
  <c r="AD20" i="49"/>
  <c r="T183" i="94"/>
  <c r="AE22" i="49"/>
  <c r="Q184" i="94"/>
  <c r="AB23" i="49"/>
  <c r="T187" i="94"/>
  <c r="AE26" i="49"/>
  <c r="Q188" i="94"/>
  <c r="AB27" i="49"/>
  <c r="T191" i="94"/>
  <c r="AE30" i="49"/>
  <c r="Q192" i="94"/>
  <c r="AB31" i="49"/>
  <c r="T195" i="94"/>
  <c r="Q196" i="94"/>
  <c r="AB35" i="49"/>
  <c r="T199" i="94"/>
  <c r="AE38" i="49"/>
  <c r="Q200" i="94"/>
  <c r="AB39" i="49"/>
  <c r="U204" i="94"/>
  <c r="AF43" i="49"/>
  <c r="R205" i="94"/>
  <c r="AC44" i="49"/>
  <c r="U208" i="94"/>
  <c r="AF47" i="49"/>
  <c r="R50" i="78"/>
  <c r="O51" i="78"/>
  <c r="L52" i="78"/>
  <c r="I53" i="78"/>
  <c r="U53" i="78"/>
  <c r="H22" i="96"/>
  <c r="T22" i="96"/>
  <c r="H209" i="94"/>
  <c r="H107" i="50"/>
  <c r="H105" i="50"/>
  <c r="H108" i="50"/>
  <c r="H106" i="50"/>
  <c r="T209" i="94"/>
  <c r="T106" i="50"/>
  <c r="T107" i="50"/>
  <c r="AE14" i="50"/>
  <c r="T105" i="50"/>
  <c r="T108" i="50"/>
  <c r="Q210" i="94"/>
  <c r="AB15" i="50"/>
  <c r="T213" i="94"/>
  <c r="Q214" i="94"/>
  <c r="T217" i="94"/>
  <c r="AE22" i="50"/>
  <c r="Q218" i="94"/>
  <c r="AB23" i="50"/>
  <c r="T221" i="94"/>
  <c r="AE26" i="50"/>
  <c r="Q222" i="94"/>
  <c r="AB27" i="50"/>
  <c r="T225" i="94"/>
  <c r="AE30" i="50"/>
  <c r="Q226" i="94"/>
  <c r="AB31" i="50"/>
  <c r="T229" i="94"/>
  <c r="T231" i="94"/>
  <c r="AE36" i="50"/>
  <c r="Q232" i="94"/>
  <c r="T235" i="94"/>
  <c r="AE40" i="50"/>
  <c r="Q236" i="94"/>
  <c r="AB41" i="50"/>
  <c r="T239" i="94"/>
  <c r="AE44" i="50"/>
  <c r="Q240" i="94"/>
  <c r="AB45" i="50"/>
  <c r="T243" i="94"/>
  <c r="AE48" i="50"/>
  <c r="Q244" i="94"/>
  <c r="AB49" i="50"/>
  <c r="T247" i="94"/>
  <c r="AE52" i="50"/>
  <c r="Q248" i="94"/>
  <c r="AB53" i="50"/>
  <c r="T251" i="94"/>
  <c r="AE56" i="50"/>
  <c r="Q252" i="94"/>
  <c r="AB57" i="50"/>
  <c r="T255" i="94"/>
  <c r="AE60" i="50"/>
  <c r="Q256" i="94"/>
  <c r="AB61" i="50"/>
  <c r="T259" i="94"/>
  <c r="AE64" i="50"/>
  <c r="Q260" i="94"/>
  <c r="AB65" i="50"/>
  <c r="T263" i="94"/>
  <c r="AE68" i="50"/>
  <c r="Q264" i="94"/>
  <c r="AB69" i="50"/>
  <c r="T267" i="94"/>
  <c r="AE72" i="50"/>
  <c r="Q268" i="94"/>
  <c r="AB73" i="50"/>
  <c r="T271" i="94"/>
  <c r="AE76" i="50"/>
  <c r="Q272" i="94"/>
  <c r="AB77" i="50"/>
  <c r="T275" i="94"/>
  <c r="AE80" i="50"/>
  <c r="Q276" i="94"/>
  <c r="AB81" i="50"/>
  <c r="T279" i="94"/>
  <c r="AE84" i="50"/>
  <c r="Q280" i="94"/>
  <c r="AB85" i="50"/>
  <c r="T283" i="94"/>
  <c r="AE88" i="50"/>
  <c r="Q284" i="94"/>
  <c r="AB89" i="50"/>
  <c r="T287" i="94"/>
  <c r="AE92" i="50"/>
  <c r="Q288" i="94"/>
  <c r="AB93" i="50"/>
  <c r="T291" i="94"/>
  <c r="AE96" i="50"/>
  <c r="Q292" i="94"/>
  <c r="AB97" i="50"/>
  <c r="N102" i="79"/>
  <c r="K103" i="79"/>
  <c r="H104" i="79"/>
  <c r="T104" i="79"/>
  <c r="Q105" i="79"/>
  <c r="V295" i="94"/>
  <c r="AG16" i="51"/>
  <c r="S296" i="94"/>
  <c r="AD17" i="51"/>
  <c r="V299" i="94"/>
  <c r="AG20" i="51"/>
  <c r="S300" i="94"/>
  <c r="AD21" i="51"/>
  <c r="S301" i="94"/>
  <c r="AD22" i="51"/>
  <c r="V304" i="94"/>
  <c r="AG25" i="51"/>
  <c r="S305" i="94"/>
  <c r="AD26" i="51"/>
  <c r="V308" i="94"/>
  <c r="AG29" i="51"/>
  <c r="S309" i="94"/>
  <c r="AD30" i="51"/>
  <c r="V312" i="94"/>
  <c r="AG33" i="51"/>
  <c r="S313" i="94"/>
  <c r="AD34" i="51"/>
  <c r="V316" i="94"/>
  <c r="AG37" i="51"/>
  <c r="S317" i="94"/>
  <c r="AD38" i="51"/>
  <c r="V320" i="94"/>
  <c r="AG41" i="51"/>
  <c r="S321" i="94"/>
  <c r="AD42" i="51"/>
  <c r="V324" i="94"/>
  <c r="AG45" i="51"/>
  <c r="S325" i="94"/>
  <c r="AD46" i="51"/>
  <c r="V328" i="94"/>
  <c r="AG49" i="51"/>
  <c r="S329" i="94"/>
  <c r="AD50" i="51"/>
  <c r="V334" i="94"/>
  <c r="AG55" i="51"/>
  <c r="S335" i="94"/>
  <c r="AD56" i="51"/>
  <c r="V339" i="94"/>
  <c r="AG60" i="51"/>
  <c r="S340" i="94"/>
  <c r="AD61" i="51"/>
  <c r="V343" i="94"/>
  <c r="AG64" i="51"/>
  <c r="S344" i="94"/>
  <c r="AD65" i="51"/>
  <c r="Q347" i="94"/>
  <c r="AB68" i="51"/>
  <c r="U348" i="94"/>
  <c r="AF69" i="51"/>
  <c r="R349" i="94"/>
  <c r="AC70" i="51"/>
  <c r="U352" i="94"/>
  <c r="AF73" i="51"/>
  <c r="R353" i="94"/>
  <c r="AC74" i="51"/>
  <c r="V354" i="94"/>
  <c r="AG75" i="51"/>
  <c r="S355" i="94"/>
  <c r="AD76" i="51"/>
  <c r="V358" i="94"/>
  <c r="AG79" i="51"/>
  <c r="S359" i="94"/>
  <c r="AD80" i="51"/>
  <c r="V363" i="94"/>
  <c r="AG84" i="51"/>
  <c r="S364" i="94"/>
  <c r="AD85" i="51"/>
  <c r="V367" i="94"/>
  <c r="AG88" i="51"/>
  <c r="V368" i="94"/>
  <c r="AG89" i="51"/>
  <c r="S369" i="94"/>
  <c r="AD90" i="51"/>
  <c r="V372" i="94"/>
  <c r="AG93" i="51"/>
  <c r="S373" i="94"/>
  <c r="AD94" i="51"/>
  <c r="V376" i="94"/>
  <c r="AG97" i="51"/>
  <c r="S377" i="94"/>
  <c r="AD98" i="51"/>
  <c r="T379" i="94"/>
  <c r="AE100" i="51"/>
  <c r="Q380" i="94"/>
  <c r="AB101" i="51"/>
  <c r="T383" i="94"/>
  <c r="AE104" i="51"/>
  <c r="Q384" i="94"/>
  <c r="AB105" i="51"/>
  <c r="T387" i="94"/>
  <c r="AE108" i="51"/>
  <c r="Q388" i="94"/>
  <c r="AB109" i="51"/>
  <c r="T391" i="94"/>
  <c r="AE112" i="51"/>
  <c r="Q392" i="94"/>
  <c r="AB113" i="51"/>
  <c r="T395" i="94"/>
  <c r="AE116" i="51"/>
  <c r="Q396" i="94"/>
  <c r="AB117" i="51"/>
  <c r="T399" i="94"/>
  <c r="AE120" i="51"/>
  <c r="Q400" i="94"/>
  <c r="AB121" i="51"/>
  <c r="T403" i="94"/>
  <c r="AE124" i="51"/>
  <c r="Q404" i="94"/>
  <c r="AB125" i="51"/>
  <c r="T407" i="94"/>
  <c r="AE128" i="51"/>
  <c r="U409" i="94"/>
  <c r="AF130" i="51"/>
  <c r="R410" i="94"/>
  <c r="AC131" i="51"/>
  <c r="U413" i="94"/>
  <c r="AF134" i="51"/>
  <c r="R414" i="94"/>
  <c r="AC135" i="51"/>
  <c r="U417" i="94"/>
  <c r="AF138" i="51"/>
  <c r="R418" i="94"/>
  <c r="AC139" i="51"/>
  <c r="U421" i="94"/>
  <c r="AF142" i="51"/>
  <c r="R422" i="94"/>
  <c r="AC143" i="51"/>
  <c r="U425" i="94"/>
  <c r="AF146" i="51"/>
  <c r="R426" i="94"/>
  <c r="AC147" i="51"/>
  <c r="U429" i="94"/>
  <c r="AF150" i="51"/>
  <c r="R430" i="94"/>
  <c r="AC151" i="51"/>
  <c r="U433" i="94"/>
  <c r="AF154" i="51"/>
  <c r="R434" i="94"/>
  <c r="AC155" i="51"/>
  <c r="R435" i="94"/>
  <c r="AC156" i="51"/>
  <c r="U438" i="94"/>
  <c r="AF159" i="51"/>
  <c r="U439" i="94"/>
  <c r="AF160" i="51"/>
  <c r="R440" i="94"/>
  <c r="AC161" i="51"/>
  <c r="U443" i="94"/>
  <c r="AF164" i="51"/>
  <c r="R444" i="94"/>
  <c r="AC165" i="51"/>
  <c r="U447" i="94"/>
  <c r="AF168" i="51"/>
  <c r="R176" i="80"/>
  <c r="O177" i="80"/>
  <c r="L178" i="80"/>
  <c r="I179" i="80"/>
  <c r="U179" i="80"/>
  <c r="T451" i="94"/>
  <c r="AE17" i="52"/>
  <c r="S454" i="94"/>
  <c r="AD20" i="52"/>
  <c r="L25" i="81"/>
  <c r="U26" i="81"/>
  <c r="R27" i="81"/>
  <c r="N457" i="94"/>
  <c r="N58" i="53"/>
  <c r="N59" i="53"/>
  <c r="N60" i="53"/>
  <c r="N57" i="53"/>
  <c r="S460" i="94"/>
  <c r="AD17" i="53"/>
  <c r="V463" i="94"/>
  <c r="S464" i="94"/>
  <c r="V467" i="94"/>
  <c r="AG24" i="53"/>
  <c r="S468" i="94"/>
  <c r="AD25" i="53"/>
  <c r="T470" i="94"/>
  <c r="AE27" i="53"/>
  <c r="Q471" i="94"/>
  <c r="AB28" i="53"/>
  <c r="U476" i="94"/>
  <c r="AF33" i="53"/>
  <c r="T479" i="94"/>
  <c r="AE36" i="53"/>
  <c r="Q480" i="94"/>
  <c r="AB37" i="53"/>
  <c r="T483" i="94"/>
  <c r="AE40" i="53"/>
  <c r="Q484" i="94"/>
  <c r="AB41" i="53"/>
  <c r="T487" i="94"/>
  <c r="AE44" i="53"/>
  <c r="Q488" i="94"/>
  <c r="AB45" i="53"/>
  <c r="H54" i="82"/>
  <c r="T54" i="82"/>
  <c r="Q55" i="82"/>
  <c r="N56" i="82"/>
  <c r="K57" i="82"/>
  <c r="J493" i="94"/>
  <c r="J73" i="54"/>
  <c r="J71" i="54"/>
  <c r="J72" i="54"/>
  <c r="J70" i="54"/>
  <c r="V493" i="94"/>
  <c r="V70" i="54"/>
  <c r="V73" i="54"/>
  <c r="V71" i="54"/>
  <c r="V72" i="54"/>
  <c r="AG14" i="54"/>
  <c r="S494" i="94"/>
  <c r="AD15" i="54"/>
  <c r="V497" i="94"/>
  <c r="AG18" i="54"/>
  <c r="S498" i="94"/>
  <c r="AD19" i="54"/>
  <c r="V502" i="94"/>
  <c r="AG23" i="54"/>
  <c r="S503" i="94"/>
  <c r="T505" i="94"/>
  <c r="AE26" i="54"/>
  <c r="Q506" i="94"/>
  <c r="AB27" i="54"/>
  <c r="T509" i="94"/>
  <c r="AE30" i="54"/>
  <c r="Q510" i="94"/>
  <c r="AB31" i="54"/>
  <c r="T513" i="94"/>
  <c r="AE34" i="54"/>
  <c r="Q514" i="94"/>
  <c r="AB35" i="54"/>
  <c r="U519" i="94"/>
  <c r="AF40" i="54"/>
  <c r="R520" i="94"/>
  <c r="AC41" i="54"/>
  <c r="U523" i="94"/>
  <c r="AF44" i="54"/>
  <c r="R524" i="94"/>
  <c r="AC45" i="54"/>
  <c r="U527" i="94"/>
  <c r="AF48" i="54"/>
  <c r="R528" i="94"/>
  <c r="AC49" i="54"/>
  <c r="V531" i="94"/>
  <c r="AG52" i="54"/>
  <c r="S532" i="94"/>
  <c r="AD53" i="54"/>
  <c r="V535" i="94"/>
  <c r="AG56" i="54"/>
  <c r="S536" i="94"/>
  <c r="AD57" i="54"/>
  <c r="V539" i="94"/>
  <c r="AG60" i="54"/>
  <c r="S540" i="94"/>
  <c r="AD61" i="54"/>
  <c r="M67" i="83"/>
  <c r="J68" i="83"/>
  <c r="V68" i="83"/>
  <c r="S69" i="83"/>
  <c r="P70" i="83"/>
  <c r="P78" i="83" s="1"/>
  <c r="O542" i="94"/>
  <c r="O44" i="35"/>
  <c r="O42" i="35"/>
  <c r="O45" i="35"/>
  <c r="O43" i="35"/>
  <c r="O41" i="35"/>
  <c r="U544" i="94"/>
  <c r="AE16" i="35"/>
  <c r="R545" i="94"/>
  <c r="AB17" i="35"/>
  <c r="U548" i="94"/>
  <c r="AE20" i="35"/>
  <c r="R549" i="94"/>
  <c r="AB21" i="35"/>
  <c r="U552" i="94"/>
  <c r="AE24" i="35"/>
  <c r="R553" i="94"/>
  <c r="AB25" i="35"/>
  <c r="U556" i="94"/>
  <c r="AE28" i="35"/>
  <c r="R558" i="94"/>
  <c r="AB30" i="35"/>
  <c r="T560" i="94"/>
  <c r="AD32" i="35"/>
  <c r="Q561" i="94"/>
  <c r="AA33" i="35"/>
  <c r="S38" i="84"/>
  <c r="P39" i="84"/>
  <c r="P47" i="84" s="1"/>
  <c r="M40" i="84"/>
  <c r="M48" i="84" s="1"/>
  <c r="J41" i="84"/>
  <c r="V41" i="84"/>
  <c r="N87" i="90"/>
  <c r="L135" i="90"/>
  <c r="I14" i="12"/>
  <c r="U14" i="12"/>
  <c r="N20" i="12"/>
  <c r="N20" i="94" s="1"/>
  <c r="L14" i="48"/>
  <c r="M70" i="76"/>
  <c r="P73" i="76"/>
  <c r="K80" i="76"/>
  <c r="N70" i="76"/>
  <c r="K71" i="76"/>
  <c r="H72" i="76"/>
  <c r="H74" i="76" s="1"/>
  <c r="T72" i="76"/>
  <c r="Q73" i="76"/>
  <c r="M126" i="77"/>
  <c r="J127" i="77"/>
  <c r="V127" i="77"/>
  <c r="S128" i="77"/>
  <c r="P129" i="77"/>
  <c r="P137" i="77" s="1"/>
  <c r="N175" i="94"/>
  <c r="N56" i="49"/>
  <c r="N54" i="49"/>
  <c r="N55" i="49"/>
  <c r="N53" i="49"/>
  <c r="T177" i="94"/>
  <c r="Q178" i="94"/>
  <c r="AB17" i="49"/>
  <c r="T181" i="94"/>
  <c r="AE20" i="49"/>
  <c r="U183" i="94"/>
  <c r="AF22" i="49"/>
  <c r="R184" i="94"/>
  <c r="AC23" i="49"/>
  <c r="U187" i="94"/>
  <c r="AF26" i="49"/>
  <c r="R188" i="94"/>
  <c r="AC27" i="49"/>
  <c r="U191" i="94"/>
  <c r="AF30" i="49"/>
  <c r="R192" i="94"/>
  <c r="AC31" i="49"/>
  <c r="U195" i="94"/>
  <c r="R196" i="94"/>
  <c r="AC35" i="49"/>
  <c r="U199" i="94"/>
  <c r="AF38" i="49"/>
  <c r="R200" i="94"/>
  <c r="AC39" i="49"/>
  <c r="V204" i="94"/>
  <c r="AG43" i="49"/>
  <c r="S205" i="94"/>
  <c r="AD44" i="49"/>
  <c r="V208" i="94"/>
  <c r="AG47" i="49"/>
  <c r="S50" i="78"/>
  <c r="P51" i="78"/>
  <c r="P59" i="78" s="1"/>
  <c r="M52" i="78"/>
  <c r="M60" i="78" s="1"/>
  <c r="J53" i="78"/>
  <c r="V53" i="78"/>
  <c r="I22" i="96"/>
  <c r="U22" i="96"/>
  <c r="L26" i="96"/>
  <c r="I27" i="96"/>
  <c r="U27" i="96"/>
  <c r="O29" i="96"/>
  <c r="I209" i="94"/>
  <c r="I107" i="50"/>
  <c r="I105" i="50"/>
  <c r="I108" i="50"/>
  <c r="I106" i="50"/>
  <c r="U209" i="94"/>
  <c r="U106" i="50"/>
  <c r="U107" i="50"/>
  <c r="AF14" i="50"/>
  <c r="U105" i="50"/>
  <c r="U108" i="50"/>
  <c r="R210" i="94"/>
  <c r="AC15" i="50"/>
  <c r="U213" i="94"/>
  <c r="R214" i="94"/>
  <c r="U217" i="94"/>
  <c r="AF22" i="50"/>
  <c r="R218" i="94"/>
  <c r="AC23" i="50"/>
  <c r="U221" i="94"/>
  <c r="AF26" i="50"/>
  <c r="R222" i="94"/>
  <c r="AC27" i="50"/>
  <c r="U225" i="94"/>
  <c r="AF30" i="50"/>
  <c r="R226" i="94"/>
  <c r="AC31" i="50"/>
  <c r="U229" i="94"/>
  <c r="U231" i="94"/>
  <c r="AF36" i="50"/>
  <c r="R232" i="94"/>
  <c r="U235" i="94"/>
  <c r="AF40" i="50"/>
  <c r="R236" i="94"/>
  <c r="AC41" i="50"/>
  <c r="U239" i="94"/>
  <c r="AF44" i="50"/>
  <c r="R240" i="94"/>
  <c r="AC45" i="50"/>
  <c r="U243" i="94"/>
  <c r="AF48" i="50"/>
  <c r="R244" i="94"/>
  <c r="AC49" i="50"/>
  <c r="U247" i="94"/>
  <c r="AF52" i="50"/>
  <c r="R248" i="94"/>
  <c r="AC53" i="50"/>
  <c r="U251" i="94"/>
  <c r="AF56" i="50"/>
  <c r="R252" i="94"/>
  <c r="AC57" i="50"/>
  <c r="U255" i="94"/>
  <c r="AF60" i="50"/>
  <c r="R256" i="94"/>
  <c r="AC61" i="50"/>
  <c r="U259" i="94"/>
  <c r="AF64" i="50"/>
  <c r="R260" i="94"/>
  <c r="AC65" i="50"/>
  <c r="U263" i="94"/>
  <c r="AF68" i="50"/>
  <c r="R264" i="94"/>
  <c r="AC69" i="50"/>
  <c r="U267" i="94"/>
  <c r="AF72" i="50"/>
  <c r="R268" i="94"/>
  <c r="AC73" i="50"/>
  <c r="U271" i="94"/>
  <c r="AF76" i="50"/>
  <c r="R272" i="94"/>
  <c r="AC77" i="50"/>
  <c r="U275" i="94"/>
  <c r="AF80" i="50"/>
  <c r="R276" i="94"/>
  <c r="AC81" i="50"/>
  <c r="U279" i="94"/>
  <c r="AF84" i="50"/>
  <c r="R280" i="94"/>
  <c r="AC85" i="50"/>
  <c r="U283" i="94"/>
  <c r="AF88" i="50"/>
  <c r="R284" i="94"/>
  <c r="AC89" i="50"/>
  <c r="U287" i="94"/>
  <c r="AF92" i="50"/>
  <c r="R288" i="94"/>
  <c r="AC93" i="50"/>
  <c r="U291" i="94"/>
  <c r="AF96" i="50"/>
  <c r="R292" i="94"/>
  <c r="AC97" i="50"/>
  <c r="O102" i="79"/>
  <c r="L103" i="79"/>
  <c r="I104" i="79"/>
  <c r="U104" i="79"/>
  <c r="R105" i="79"/>
  <c r="Q293" i="94"/>
  <c r="Q181" i="51"/>
  <c r="Q179" i="51"/>
  <c r="Q182" i="51"/>
  <c r="Q180" i="51"/>
  <c r="AB14" i="51"/>
  <c r="T296" i="94"/>
  <c r="AE17" i="51"/>
  <c r="Q297" i="94"/>
  <c r="AB18" i="51"/>
  <c r="T300" i="94"/>
  <c r="AE21" i="51"/>
  <c r="T301" i="94"/>
  <c r="AE22" i="51"/>
  <c r="Q302" i="94"/>
  <c r="AB23" i="51"/>
  <c r="T305" i="94"/>
  <c r="AE26" i="51"/>
  <c r="Q306" i="94"/>
  <c r="AB27" i="51"/>
  <c r="T309" i="94"/>
  <c r="AE30" i="51"/>
  <c r="Q310" i="94"/>
  <c r="AB31" i="51"/>
  <c r="T313" i="94"/>
  <c r="AE34" i="51"/>
  <c r="Q314" i="94"/>
  <c r="AB35" i="51"/>
  <c r="T317" i="94"/>
  <c r="AE38" i="51"/>
  <c r="Q318" i="94"/>
  <c r="AB39" i="51"/>
  <c r="T321" i="94"/>
  <c r="AE42" i="51"/>
  <c r="Q322" i="94"/>
  <c r="AB43" i="51"/>
  <c r="T325" i="94"/>
  <c r="AE46" i="51"/>
  <c r="Q326" i="94"/>
  <c r="AB47" i="51"/>
  <c r="T329" i="94"/>
  <c r="AE50" i="51"/>
  <c r="Q330" i="94"/>
  <c r="AB51" i="51"/>
  <c r="Q331" i="94"/>
  <c r="AB52" i="51"/>
  <c r="Q332" i="94"/>
  <c r="AB53" i="51"/>
  <c r="T335" i="94"/>
  <c r="AE56" i="51"/>
  <c r="Q336" i="94"/>
  <c r="AB57" i="51"/>
  <c r="Q337" i="94"/>
  <c r="AB58" i="51"/>
  <c r="T340" i="94"/>
  <c r="AE61" i="51"/>
  <c r="Q341" i="94"/>
  <c r="AB62" i="51"/>
  <c r="T344" i="94"/>
  <c r="AE65" i="51"/>
  <c r="Q345" i="94"/>
  <c r="AB66" i="51"/>
  <c r="R347" i="94"/>
  <c r="AC68" i="51"/>
  <c r="V348" i="94"/>
  <c r="AG69" i="51"/>
  <c r="S349" i="94"/>
  <c r="AD70" i="51"/>
  <c r="V352" i="94"/>
  <c r="AG73" i="51"/>
  <c r="S353" i="94"/>
  <c r="AD74" i="51"/>
  <c r="T355" i="94"/>
  <c r="AE76" i="51"/>
  <c r="Q356" i="94"/>
  <c r="AB77" i="51"/>
  <c r="T359" i="94"/>
  <c r="AE80" i="51"/>
  <c r="Q360" i="94"/>
  <c r="AB81" i="51"/>
  <c r="T364" i="94"/>
  <c r="AE85" i="51"/>
  <c r="Q365" i="94"/>
  <c r="AB86" i="51"/>
  <c r="T369" i="94"/>
  <c r="AE90" i="51"/>
  <c r="Q370" i="94"/>
  <c r="AB91" i="51"/>
  <c r="T373" i="94"/>
  <c r="AE94" i="51"/>
  <c r="Q374" i="94"/>
  <c r="AB95" i="51"/>
  <c r="T377" i="94"/>
  <c r="AE98" i="51"/>
  <c r="Q378" i="94"/>
  <c r="AB99" i="51"/>
  <c r="U379" i="94"/>
  <c r="AF100" i="51"/>
  <c r="R380" i="94"/>
  <c r="AC101" i="51"/>
  <c r="U383" i="94"/>
  <c r="AF104" i="51"/>
  <c r="R384" i="94"/>
  <c r="AC105" i="51"/>
  <c r="U387" i="94"/>
  <c r="AF108" i="51"/>
  <c r="R388" i="94"/>
  <c r="AC109" i="51"/>
  <c r="U391" i="94"/>
  <c r="AF112" i="51"/>
  <c r="R392" i="94"/>
  <c r="AC113" i="51"/>
  <c r="U395" i="94"/>
  <c r="AF116" i="51"/>
  <c r="R396" i="94"/>
  <c r="AC117" i="51"/>
  <c r="U399" i="94"/>
  <c r="AF120" i="51"/>
  <c r="R400" i="94"/>
  <c r="AC121" i="51"/>
  <c r="U403" i="94"/>
  <c r="AF124" i="51"/>
  <c r="R404" i="94"/>
  <c r="AC125" i="51"/>
  <c r="U407" i="94"/>
  <c r="AF128" i="51"/>
  <c r="V409" i="94"/>
  <c r="AG130" i="51"/>
  <c r="S410" i="94"/>
  <c r="AD131" i="51"/>
  <c r="V413" i="94"/>
  <c r="AG134" i="51"/>
  <c r="S414" i="94"/>
  <c r="AD135" i="51"/>
  <c r="V417" i="94"/>
  <c r="AG138" i="51"/>
  <c r="S418" i="94"/>
  <c r="AD139" i="51"/>
  <c r="V421" i="94"/>
  <c r="AG142" i="51"/>
  <c r="S422" i="94"/>
  <c r="AD143" i="51"/>
  <c r="V425" i="94"/>
  <c r="AG146" i="51"/>
  <c r="S426" i="94"/>
  <c r="AD147" i="51"/>
  <c r="V429" i="94"/>
  <c r="AG150" i="51"/>
  <c r="S430" i="94"/>
  <c r="AD151" i="51"/>
  <c r="V433" i="94"/>
  <c r="AG154" i="51"/>
  <c r="S434" i="94"/>
  <c r="AD155" i="51"/>
  <c r="S435" i="94"/>
  <c r="AD156" i="51"/>
  <c r="V438" i="94"/>
  <c r="AG159" i="51"/>
  <c r="V439" i="94"/>
  <c r="AG160" i="51"/>
  <c r="S440" i="94"/>
  <c r="AD161" i="51"/>
  <c r="V443" i="94"/>
  <c r="AG164" i="51"/>
  <c r="S444" i="94"/>
  <c r="AD165" i="51"/>
  <c r="V447" i="94"/>
  <c r="AG168" i="51"/>
  <c r="S176" i="80"/>
  <c r="P177" i="80"/>
  <c r="P185" i="80" s="1"/>
  <c r="M178" i="80"/>
  <c r="M186" i="80" s="1"/>
  <c r="J179" i="80"/>
  <c r="V179" i="80"/>
  <c r="Q450" i="94"/>
  <c r="AB16" i="52"/>
  <c r="U451" i="94"/>
  <c r="AF17" i="52"/>
  <c r="Q453" i="94"/>
  <c r="AB19" i="52"/>
  <c r="T454" i="94"/>
  <c r="AE20" i="52"/>
  <c r="M25" i="81"/>
  <c r="J26" i="81"/>
  <c r="V26" i="81"/>
  <c r="S27" i="81"/>
  <c r="P28" i="81"/>
  <c r="P36" i="81" s="1"/>
  <c r="O457" i="94"/>
  <c r="O58" i="53"/>
  <c r="O59" i="53"/>
  <c r="O57" i="53"/>
  <c r="O56" i="53" s="1"/>
  <c r="O61" i="53" s="1"/>
  <c r="O60" i="53"/>
  <c r="T460" i="94"/>
  <c r="AE17" i="53"/>
  <c r="Q461" i="94"/>
  <c r="AB18" i="53"/>
  <c r="T464" i="94"/>
  <c r="Q465" i="94"/>
  <c r="AB22" i="53"/>
  <c r="T468" i="94"/>
  <c r="AE25" i="53"/>
  <c r="U470" i="94"/>
  <c r="AF27" i="53"/>
  <c r="R471" i="94"/>
  <c r="AC28" i="53"/>
  <c r="V476" i="94"/>
  <c r="AG33" i="53"/>
  <c r="U479" i="94"/>
  <c r="AF36" i="53"/>
  <c r="R480" i="94"/>
  <c r="AC37" i="53"/>
  <c r="U483" i="94"/>
  <c r="AF40" i="53"/>
  <c r="R484" i="94"/>
  <c r="AC41" i="53"/>
  <c r="U487" i="94"/>
  <c r="AF44" i="53"/>
  <c r="R488" i="94"/>
  <c r="AC45" i="53"/>
  <c r="I54" i="82"/>
  <c r="U54" i="82"/>
  <c r="R55" i="82"/>
  <c r="O56" i="82"/>
  <c r="L57" i="82"/>
  <c r="K493" i="94"/>
  <c r="K73" i="54"/>
  <c r="K71" i="54"/>
  <c r="K72" i="54"/>
  <c r="K70" i="54"/>
  <c r="T494" i="94"/>
  <c r="AE15" i="54"/>
  <c r="Q495" i="94"/>
  <c r="AB16" i="54"/>
  <c r="T498" i="94"/>
  <c r="AE19" i="54"/>
  <c r="Q499" i="94"/>
  <c r="AB20" i="54"/>
  <c r="Q500" i="94"/>
  <c r="AB21" i="54"/>
  <c r="T503" i="94"/>
  <c r="Q504" i="94"/>
  <c r="AB25" i="54"/>
  <c r="U505" i="94"/>
  <c r="AF26" i="54"/>
  <c r="R506" i="94"/>
  <c r="AC27" i="54"/>
  <c r="U509" i="94"/>
  <c r="AF30" i="54"/>
  <c r="R510" i="94"/>
  <c r="AC31" i="54"/>
  <c r="U513" i="94"/>
  <c r="AF34" i="54"/>
  <c r="R514" i="94"/>
  <c r="AC35" i="54"/>
  <c r="V519" i="94"/>
  <c r="AG40" i="54"/>
  <c r="S520" i="94"/>
  <c r="AD41" i="54"/>
  <c r="V523" i="94"/>
  <c r="AG44" i="54"/>
  <c r="S524" i="94"/>
  <c r="AD45" i="54"/>
  <c r="V527" i="94"/>
  <c r="AG48" i="54"/>
  <c r="S528" i="94"/>
  <c r="AD49" i="54"/>
  <c r="Q529" i="94"/>
  <c r="AB50" i="54"/>
  <c r="T532" i="94"/>
  <c r="AE53" i="54"/>
  <c r="Q533" i="94"/>
  <c r="AB54" i="54"/>
  <c r="T536" i="94"/>
  <c r="AE57" i="54"/>
  <c r="Q537" i="94"/>
  <c r="AB58" i="54"/>
  <c r="T540" i="94"/>
  <c r="AE61" i="54"/>
  <c r="Q541" i="94"/>
  <c r="AB62" i="54"/>
  <c r="N67" i="83"/>
  <c r="K68" i="83"/>
  <c r="H69" i="83"/>
  <c r="T69" i="83"/>
  <c r="Q70" i="83"/>
  <c r="V544" i="94"/>
  <c r="AF16" i="35"/>
  <c r="S545" i="94"/>
  <c r="AC17" i="35"/>
  <c r="V548" i="94"/>
  <c r="AF20" i="35"/>
  <c r="S549" i="94"/>
  <c r="AC21" i="35"/>
  <c r="V552" i="94"/>
  <c r="AF24" i="35"/>
  <c r="S553" i="94"/>
  <c r="AC25" i="35"/>
  <c r="V556" i="94"/>
  <c r="AF28" i="35"/>
  <c r="S558" i="94"/>
  <c r="AC30" i="35"/>
  <c r="U560" i="94"/>
  <c r="AE32" i="35"/>
  <c r="R561" i="94"/>
  <c r="AB33" i="35"/>
  <c r="H38" i="84"/>
  <c r="T38" i="84"/>
  <c r="Q39" i="84"/>
  <c r="N40" i="84"/>
  <c r="K41" i="84"/>
  <c r="O87" i="90"/>
  <c r="H111" i="90"/>
  <c r="O114" i="90"/>
  <c r="M135" i="90"/>
  <c r="J14" i="12"/>
  <c r="V14" i="12"/>
  <c r="M14" i="48"/>
  <c r="AB573" i="94"/>
  <c r="D58" i="86"/>
  <c r="V71" i="76"/>
  <c r="Q78" i="76"/>
  <c r="N79" i="76"/>
  <c r="O70" i="76"/>
  <c r="L71" i="76"/>
  <c r="R73" i="76"/>
  <c r="N126" i="77"/>
  <c r="K127" i="77"/>
  <c r="H128" i="77"/>
  <c r="T128" i="77"/>
  <c r="Q129" i="77"/>
  <c r="O175" i="94"/>
  <c r="O56" i="49"/>
  <c r="O54" i="49"/>
  <c r="O55" i="49"/>
  <c r="O53" i="49"/>
  <c r="U177" i="94"/>
  <c r="R178" i="94"/>
  <c r="AC17" i="49"/>
  <c r="U181" i="94"/>
  <c r="AF20" i="49"/>
  <c r="V183" i="94"/>
  <c r="AG22" i="49"/>
  <c r="S184" i="94"/>
  <c r="AD23" i="49"/>
  <c r="V187" i="94"/>
  <c r="AG26" i="49"/>
  <c r="S188" i="94"/>
  <c r="AD27" i="49"/>
  <c r="V191" i="94"/>
  <c r="AG30" i="49"/>
  <c r="S192" i="94"/>
  <c r="AD31" i="49"/>
  <c r="V195" i="94"/>
  <c r="S196" i="94"/>
  <c r="AD35" i="49"/>
  <c r="V199" i="94"/>
  <c r="AG38" i="49"/>
  <c r="S200" i="94"/>
  <c r="AD39" i="49"/>
  <c r="T205" i="94"/>
  <c r="AE44" i="49"/>
  <c r="Q206" i="94"/>
  <c r="AB45" i="49"/>
  <c r="H50" i="78"/>
  <c r="T50" i="78"/>
  <c r="Q51" i="78"/>
  <c r="N52" i="78"/>
  <c r="K53" i="78"/>
  <c r="J22" i="96"/>
  <c r="V22" i="96"/>
  <c r="M26" i="96"/>
  <c r="P29" i="96"/>
  <c r="P25" i="96" s="1"/>
  <c r="L15" i="90" s="1"/>
  <c r="J209" i="94"/>
  <c r="J107" i="50"/>
  <c r="J105" i="50"/>
  <c r="J108" i="50"/>
  <c r="J106" i="50"/>
  <c r="V209" i="94"/>
  <c r="V107" i="50"/>
  <c r="AG14" i="50"/>
  <c r="V105" i="50"/>
  <c r="V108" i="50"/>
  <c r="V106" i="50"/>
  <c r="S210" i="94"/>
  <c r="AD15" i="50"/>
  <c r="V213" i="94"/>
  <c r="S214" i="94"/>
  <c r="AD19" i="50"/>
  <c r="V217" i="94"/>
  <c r="AG22" i="50"/>
  <c r="S218" i="94"/>
  <c r="AD23" i="50"/>
  <c r="V221" i="94"/>
  <c r="AG26" i="50"/>
  <c r="S222" i="94"/>
  <c r="AD27" i="50"/>
  <c r="V225" i="94"/>
  <c r="AG30" i="50"/>
  <c r="S226" i="94"/>
  <c r="AD31" i="50"/>
  <c r="V229" i="94"/>
  <c r="V231" i="94"/>
  <c r="AG36" i="50"/>
  <c r="S232" i="94"/>
  <c r="V235" i="94"/>
  <c r="AG40" i="50"/>
  <c r="S236" i="94"/>
  <c r="AD41" i="50"/>
  <c r="V239" i="94"/>
  <c r="AG44" i="50"/>
  <c r="S240" i="94"/>
  <c r="AD45" i="50"/>
  <c r="V243" i="94"/>
  <c r="AG48" i="50"/>
  <c r="S244" i="94"/>
  <c r="AD49" i="50"/>
  <c r="V247" i="94"/>
  <c r="AG52" i="50"/>
  <c r="S248" i="94"/>
  <c r="AD53" i="50"/>
  <c r="V251" i="94"/>
  <c r="AG56" i="50"/>
  <c r="S252" i="94"/>
  <c r="AD57" i="50"/>
  <c r="V255" i="94"/>
  <c r="AG60" i="50"/>
  <c r="S256" i="94"/>
  <c r="AD61" i="50"/>
  <c r="V259" i="94"/>
  <c r="AG64" i="50"/>
  <c r="S260" i="94"/>
  <c r="AD65" i="50"/>
  <c r="V263" i="94"/>
  <c r="AG68" i="50"/>
  <c r="S264" i="94"/>
  <c r="AD69" i="50"/>
  <c r="V267" i="94"/>
  <c r="AG72" i="50"/>
  <c r="S268" i="94"/>
  <c r="AD73" i="50"/>
  <c r="V271" i="94"/>
  <c r="AG76" i="50"/>
  <c r="S272" i="94"/>
  <c r="AD77" i="50"/>
  <c r="V275" i="94"/>
  <c r="AG80" i="50"/>
  <c r="S276" i="94"/>
  <c r="AD81" i="50"/>
  <c r="V279" i="94"/>
  <c r="AG84" i="50"/>
  <c r="S280" i="94"/>
  <c r="AD85" i="50"/>
  <c r="V283" i="94"/>
  <c r="AG88" i="50"/>
  <c r="S284" i="94"/>
  <c r="AD89" i="50"/>
  <c r="V287" i="94"/>
  <c r="AG92" i="50"/>
  <c r="S288" i="94"/>
  <c r="AD93" i="50"/>
  <c r="V291" i="94"/>
  <c r="AG96" i="50"/>
  <c r="S292" i="94"/>
  <c r="AD97" i="50"/>
  <c r="P102" i="79"/>
  <c r="M103" i="79"/>
  <c r="M111" i="79" s="1"/>
  <c r="J104" i="79"/>
  <c r="V104" i="79"/>
  <c r="S105" i="79"/>
  <c r="R293" i="94"/>
  <c r="R179" i="51"/>
  <c r="R182" i="51"/>
  <c r="R180" i="51"/>
  <c r="AC14" i="51"/>
  <c r="R181" i="51"/>
  <c r="U296" i="94"/>
  <c r="AF17" i="51"/>
  <c r="R297" i="94"/>
  <c r="AC18" i="51"/>
  <c r="U300" i="94"/>
  <c r="AF21" i="51"/>
  <c r="U301" i="94"/>
  <c r="AF22" i="51"/>
  <c r="R302" i="94"/>
  <c r="AC23" i="51"/>
  <c r="U305" i="94"/>
  <c r="AF26" i="51"/>
  <c r="R306" i="94"/>
  <c r="AC27" i="51"/>
  <c r="U309" i="94"/>
  <c r="AF30" i="51"/>
  <c r="R310" i="94"/>
  <c r="AC31" i="51"/>
  <c r="U313" i="94"/>
  <c r="AF34" i="51"/>
  <c r="R314" i="94"/>
  <c r="AC35" i="51"/>
  <c r="U317" i="94"/>
  <c r="AF38" i="51"/>
  <c r="R318" i="94"/>
  <c r="AC39" i="51"/>
  <c r="U321" i="94"/>
  <c r="AF42" i="51"/>
  <c r="R322" i="94"/>
  <c r="AC43" i="51"/>
  <c r="U325" i="94"/>
  <c r="AF46" i="51"/>
  <c r="R326" i="94"/>
  <c r="AC47" i="51"/>
  <c r="U329" i="94"/>
  <c r="AF50" i="51"/>
  <c r="R330" i="94"/>
  <c r="AC51" i="51"/>
  <c r="R331" i="94"/>
  <c r="AC52" i="51"/>
  <c r="R332" i="94"/>
  <c r="AC53" i="51"/>
  <c r="U335" i="94"/>
  <c r="AF56" i="51"/>
  <c r="R336" i="94"/>
  <c r="AC57" i="51"/>
  <c r="R337" i="94"/>
  <c r="AC58" i="51"/>
  <c r="U340" i="94"/>
  <c r="AF61" i="51"/>
  <c r="R341" i="94"/>
  <c r="AC62" i="51"/>
  <c r="U344" i="94"/>
  <c r="AF65" i="51"/>
  <c r="R345" i="94"/>
  <c r="AC66" i="51"/>
  <c r="S347" i="94"/>
  <c r="AD68" i="51"/>
  <c r="T349" i="94"/>
  <c r="AE70" i="51"/>
  <c r="Q350" i="94"/>
  <c r="AB71" i="51"/>
  <c r="T353" i="94"/>
  <c r="AE74" i="51"/>
  <c r="U355" i="94"/>
  <c r="AF76" i="51"/>
  <c r="R356" i="94"/>
  <c r="AC77" i="51"/>
  <c r="U359" i="94"/>
  <c r="AF80" i="51"/>
  <c r="R360" i="94"/>
  <c r="AC81" i="51"/>
  <c r="U364" i="94"/>
  <c r="AF85" i="51"/>
  <c r="R365" i="94"/>
  <c r="AC86" i="51"/>
  <c r="U369" i="94"/>
  <c r="AF90" i="51"/>
  <c r="R370" i="94"/>
  <c r="AC91" i="51"/>
  <c r="U373" i="94"/>
  <c r="AF94" i="51"/>
  <c r="R374" i="94"/>
  <c r="AC95" i="51"/>
  <c r="U377" i="94"/>
  <c r="AF98" i="51"/>
  <c r="R378" i="94"/>
  <c r="AC99" i="51"/>
  <c r="V379" i="94"/>
  <c r="AG100" i="51"/>
  <c r="S380" i="94"/>
  <c r="AD101" i="51"/>
  <c r="V383" i="94"/>
  <c r="AG104" i="51"/>
  <c r="S384" i="94"/>
  <c r="AD105" i="51"/>
  <c r="V387" i="94"/>
  <c r="AG108" i="51"/>
  <c r="S388" i="94"/>
  <c r="AD109" i="51"/>
  <c r="V391" i="94"/>
  <c r="AG112" i="51"/>
  <c r="S392" i="94"/>
  <c r="AD113" i="51"/>
  <c r="V395" i="94"/>
  <c r="AG116" i="51"/>
  <c r="S396" i="94"/>
  <c r="AD117" i="51"/>
  <c r="V399" i="94"/>
  <c r="AG120" i="51"/>
  <c r="S400" i="94"/>
  <c r="AD121" i="51"/>
  <c r="V403" i="94"/>
  <c r="AG124" i="51"/>
  <c r="S404" i="94"/>
  <c r="AD125" i="51"/>
  <c r="V407" i="94"/>
  <c r="AG128" i="51"/>
  <c r="T410" i="94"/>
  <c r="AE131" i="51"/>
  <c r="Q411" i="94"/>
  <c r="AB132" i="51"/>
  <c r="T414" i="94"/>
  <c r="AE135" i="51"/>
  <c r="Q415" i="94"/>
  <c r="AB136" i="51"/>
  <c r="T418" i="94"/>
  <c r="AE139" i="51"/>
  <c r="Q419" i="94"/>
  <c r="AB140" i="51"/>
  <c r="T422" i="94"/>
  <c r="AE143" i="51"/>
  <c r="Q423" i="94"/>
  <c r="AB144" i="51"/>
  <c r="T426" i="94"/>
  <c r="AE147" i="51"/>
  <c r="Q427" i="94"/>
  <c r="AB148" i="51"/>
  <c r="T430" i="94"/>
  <c r="AE151" i="51"/>
  <c r="Q431" i="94"/>
  <c r="AB152" i="51"/>
  <c r="T434" i="94"/>
  <c r="AE155" i="51"/>
  <c r="T435" i="94"/>
  <c r="AE156" i="51"/>
  <c r="Q436" i="94"/>
  <c r="AB157" i="51"/>
  <c r="T440" i="94"/>
  <c r="AE161" i="51"/>
  <c r="Q441" i="94"/>
  <c r="AB162" i="51"/>
  <c r="T444" i="94"/>
  <c r="AE165" i="51"/>
  <c r="Q445" i="94"/>
  <c r="AB166" i="51"/>
  <c r="H176" i="80"/>
  <c r="T176" i="80"/>
  <c r="Q177" i="80"/>
  <c r="N178" i="80"/>
  <c r="K179" i="80"/>
  <c r="Q448" i="94"/>
  <c r="Q30" i="52"/>
  <c r="Q28" i="52"/>
  <c r="AB14" i="52"/>
  <c r="Q31" i="52"/>
  <c r="Q29" i="52"/>
  <c r="R450" i="94"/>
  <c r="AC16" i="52"/>
  <c r="V451" i="94"/>
  <c r="AG17" i="52"/>
  <c r="R453" i="94"/>
  <c r="AC19" i="52"/>
  <c r="U454" i="94"/>
  <c r="AF20" i="52"/>
  <c r="Q456" i="94"/>
  <c r="AB22" i="52"/>
  <c r="N25" i="81"/>
  <c r="K26" i="81"/>
  <c r="H27" i="81"/>
  <c r="T27" i="81"/>
  <c r="Q28" i="81"/>
  <c r="Q459" i="94"/>
  <c r="AB16" i="53"/>
  <c r="U460" i="94"/>
  <c r="AF17" i="53"/>
  <c r="R461" i="94"/>
  <c r="AC18" i="53"/>
  <c r="U464" i="94"/>
  <c r="R465" i="94"/>
  <c r="AC22" i="53"/>
  <c r="U468" i="94"/>
  <c r="AF25" i="53"/>
  <c r="V470" i="94"/>
  <c r="AG27" i="53"/>
  <c r="S471" i="94"/>
  <c r="AD28" i="53"/>
  <c r="Q474" i="94"/>
  <c r="AB31" i="53"/>
  <c r="V479" i="94"/>
  <c r="S480" i="94"/>
  <c r="AD37" i="53"/>
  <c r="V483" i="94"/>
  <c r="AG40" i="53"/>
  <c r="S484" i="94"/>
  <c r="AD41" i="53"/>
  <c r="V487" i="94"/>
  <c r="AG44" i="53"/>
  <c r="S488" i="94"/>
  <c r="AD45" i="53"/>
  <c r="J54" i="82"/>
  <c r="V54" i="82"/>
  <c r="S55" i="82"/>
  <c r="P56" i="82"/>
  <c r="P64" i="82" s="1"/>
  <c r="M57" i="82"/>
  <c r="M65" i="82" s="1"/>
  <c r="L493" i="94"/>
  <c r="L71" i="54"/>
  <c r="L72" i="54"/>
  <c r="L70" i="54"/>
  <c r="L73" i="54"/>
  <c r="U494" i="94"/>
  <c r="AF15" i="54"/>
  <c r="R495" i="94"/>
  <c r="AC16" i="54"/>
  <c r="U498" i="94"/>
  <c r="AF19" i="54"/>
  <c r="R499" i="94"/>
  <c r="AC20" i="54"/>
  <c r="R500" i="94"/>
  <c r="AC21" i="54"/>
  <c r="U503" i="94"/>
  <c r="R504" i="94"/>
  <c r="AC25" i="54"/>
  <c r="V505" i="94"/>
  <c r="AG26" i="54"/>
  <c r="S506" i="94"/>
  <c r="AD27" i="54"/>
  <c r="V509" i="94"/>
  <c r="AG30" i="54"/>
  <c r="S510" i="94"/>
  <c r="AD31" i="54"/>
  <c r="V513" i="94"/>
  <c r="AG34" i="54"/>
  <c r="S514" i="94"/>
  <c r="AD35" i="54"/>
  <c r="Q517" i="94"/>
  <c r="AB38" i="54"/>
  <c r="T520" i="94"/>
  <c r="AE41" i="54"/>
  <c r="Q521" i="94"/>
  <c r="AB42" i="54"/>
  <c r="T524" i="94"/>
  <c r="AE45" i="54"/>
  <c r="Q525" i="94"/>
  <c r="T528" i="94"/>
  <c r="AE49" i="54"/>
  <c r="R529" i="94"/>
  <c r="AC50" i="54"/>
  <c r="U532" i="94"/>
  <c r="AF53" i="54"/>
  <c r="R533" i="94"/>
  <c r="AC54" i="54"/>
  <c r="U536" i="94"/>
  <c r="AF57" i="54"/>
  <c r="R537" i="94"/>
  <c r="AC58" i="54"/>
  <c r="U540" i="94"/>
  <c r="AF61" i="54"/>
  <c r="R541" i="94"/>
  <c r="AC62" i="54"/>
  <c r="O67" i="83"/>
  <c r="L68" i="83"/>
  <c r="I69" i="83"/>
  <c r="U69" i="83"/>
  <c r="R70" i="83"/>
  <c r="Q542" i="94"/>
  <c r="Q44" i="35"/>
  <c r="Q42" i="35"/>
  <c r="Q45" i="35"/>
  <c r="AA14" i="35"/>
  <c r="Q43" i="35"/>
  <c r="Q41" i="35"/>
  <c r="T545" i="94"/>
  <c r="AD17" i="35"/>
  <c r="Q546" i="94"/>
  <c r="AA18" i="35"/>
  <c r="T549" i="94"/>
  <c r="AD21" i="35"/>
  <c r="Q550" i="94"/>
  <c r="AA22" i="35"/>
  <c r="T553" i="94"/>
  <c r="AD25" i="35"/>
  <c r="Q554" i="94"/>
  <c r="AA26" i="35"/>
  <c r="T558" i="94"/>
  <c r="AD30" i="35"/>
  <c r="V560" i="94"/>
  <c r="AF32" i="35"/>
  <c r="S561" i="94"/>
  <c r="AC33" i="35"/>
  <c r="I38" i="84"/>
  <c r="U38" i="84"/>
  <c r="R39" i="84"/>
  <c r="O40" i="84"/>
  <c r="L41" i="84"/>
  <c r="J90" i="90"/>
  <c r="N135" i="90"/>
  <c r="N14" i="48"/>
  <c r="J71" i="76"/>
  <c r="S72" i="76"/>
  <c r="H81" i="76"/>
  <c r="P70" i="76"/>
  <c r="M71" i="76"/>
  <c r="M79" i="76" s="1"/>
  <c r="S73" i="76"/>
  <c r="O126" i="77"/>
  <c r="L127" i="77"/>
  <c r="I128" i="77"/>
  <c r="U128" i="77"/>
  <c r="R129" i="77"/>
  <c r="V177" i="94"/>
  <c r="S178" i="94"/>
  <c r="AD17" i="49"/>
  <c r="V181" i="94"/>
  <c r="AG20" i="49"/>
  <c r="T184" i="94"/>
  <c r="AE23" i="49"/>
  <c r="Q185" i="94"/>
  <c r="AB24" i="49"/>
  <c r="T188" i="94"/>
  <c r="AE27" i="49"/>
  <c r="Q189" i="94"/>
  <c r="AB28" i="49"/>
  <c r="T192" i="94"/>
  <c r="AE31" i="49"/>
  <c r="Q193" i="94"/>
  <c r="AB32" i="49"/>
  <c r="T196" i="94"/>
  <c r="AE35" i="49"/>
  <c r="Q197" i="94"/>
  <c r="AB36" i="49"/>
  <c r="T200" i="94"/>
  <c r="AE39" i="49"/>
  <c r="Q201" i="94"/>
  <c r="AB40" i="49"/>
  <c r="U205" i="94"/>
  <c r="AF44" i="49"/>
  <c r="R206" i="94"/>
  <c r="AC45" i="49"/>
  <c r="I50" i="78"/>
  <c r="U50" i="78"/>
  <c r="R51" i="78"/>
  <c r="O52" i="78"/>
  <c r="L53" i="78"/>
  <c r="K22" i="96"/>
  <c r="K209" i="94"/>
  <c r="K107" i="50"/>
  <c r="K105" i="50"/>
  <c r="K108" i="50"/>
  <c r="K106" i="50"/>
  <c r="T210" i="94"/>
  <c r="AE15" i="50"/>
  <c r="Q211" i="94"/>
  <c r="T214" i="94"/>
  <c r="AE19" i="50"/>
  <c r="Q215" i="94"/>
  <c r="AB20" i="50"/>
  <c r="T218" i="94"/>
  <c r="AE23" i="50"/>
  <c r="Q219" i="94"/>
  <c r="AB24" i="50"/>
  <c r="T222" i="94"/>
  <c r="AE27" i="50"/>
  <c r="Q223" i="94"/>
  <c r="AB28" i="50"/>
  <c r="T226" i="94"/>
  <c r="AE31" i="50"/>
  <c r="Q227" i="94"/>
  <c r="AB32" i="50"/>
  <c r="T232" i="94"/>
  <c r="Q233" i="94"/>
  <c r="AB38" i="50"/>
  <c r="T236" i="94"/>
  <c r="AE41" i="50"/>
  <c r="Q237" i="94"/>
  <c r="AB42" i="50"/>
  <c r="T240" i="94"/>
  <c r="AE45" i="50"/>
  <c r="Q241" i="94"/>
  <c r="AB46" i="50"/>
  <c r="T244" i="94"/>
  <c r="AE49" i="50"/>
  <c r="Q245" i="94"/>
  <c r="AB50" i="50"/>
  <c r="T248" i="94"/>
  <c r="AE53" i="50"/>
  <c r="Q249" i="94"/>
  <c r="AB54" i="50"/>
  <c r="T252" i="94"/>
  <c r="AE57" i="50"/>
  <c r="Q253" i="94"/>
  <c r="AB58" i="50"/>
  <c r="T256" i="94"/>
  <c r="AE61" i="50"/>
  <c r="Q257" i="94"/>
  <c r="AB62" i="50"/>
  <c r="T260" i="94"/>
  <c r="AE65" i="50"/>
  <c r="Q261" i="94"/>
  <c r="AB66" i="50"/>
  <c r="T264" i="94"/>
  <c r="AE69" i="50"/>
  <c r="Q265" i="94"/>
  <c r="AB70" i="50"/>
  <c r="T268" i="94"/>
  <c r="AE73" i="50"/>
  <c r="Q269" i="94"/>
  <c r="AB74" i="50"/>
  <c r="T272" i="94"/>
  <c r="AE77" i="50"/>
  <c r="Q273" i="94"/>
  <c r="AB78" i="50"/>
  <c r="T276" i="94"/>
  <c r="AE81" i="50"/>
  <c r="Q277" i="94"/>
  <c r="AB82" i="50"/>
  <c r="T280" i="94"/>
  <c r="AE85" i="50"/>
  <c r="Q281" i="94"/>
  <c r="AB86" i="50"/>
  <c r="T284" i="94"/>
  <c r="AE89" i="50"/>
  <c r="Q285" i="94"/>
  <c r="AB90" i="50"/>
  <c r="T288" i="94"/>
  <c r="AE93" i="50"/>
  <c r="Q289" i="94"/>
  <c r="AB94" i="50"/>
  <c r="T292" i="94"/>
  <c r="AE97" i="50"/>
  <c r="Q102" i="79"/>
  <c r="N103" i="79"/>
  <c r="K104" i="79"/>
  <c r="H105" i="79"/>
  <c r="T105" i="79"/>
  <c r="S293" i="94"/>
  <c r="S179" i="51"/>
  <c r="S182" i="51"/>
  <c r="S180" i="51"/>
  <c r="AD14" i="51"/>
  <c r="S181" i="51"/>
  <c r="V296" i="94"/>
  <c r="AG17" i="51"/>
  <c r="S297" i="94"/>
  <c r="AD18" i="51"/>
  <c r="V300" i="94"/>
  <c r="AG21" i="51"/>
  <c r="V301" i="94"/>
  <c r="AG22" i="51"/>
  <c r="S302" i="94"/>
  <c r="AD23" i="51"/>
  <c r="V305" i="94"/>
  <c r="AG26" i="51"/>
  <c r="S306" i="94"/>
  <c r="AD27" i="51"/>
  <c r="V309" i="94"/>
  <c r="AG30" i="51"/>
  <c r="S310" i="94"/>
  <c r="AD31" i="51"/>
  <c r="V313" i="94"/>
  <c r="AG34" i="51"/>
  <c r="S314" i="94"/>
  <c r="AD35" i="51"/>
  <c r="V317" i="94"/>
  <c r="AG38" i="51"/>
  <c r="S318" i="94"/>
  <c r="AD39" i="51"/>
  <c r="V321" i="94"/>
  <c r="AG42" i="51"/>
  <c r="S322" i="94"/>
  <c r="AD43" i="51"/>
  <c r="V325" i="94"/>
  <c r="AG46" i="51"/>
  <c r="S326" i="94"/>
  <c r="AD47" i="51"/>
  <c r="V329" i="94"/>
  <c r="AG50" i="51"/>
  <c r="S330" i="94"/>
  <c r="AD51" i="51"/>
  <c r="S331" i="94"/>
  <c r="AD52" i="51"/>
  <c r="S332" i="94"/>
  <c r="AD53" i="51"/>
  <c r="V335" i="94"/>
  <c r="AG56" i="51"/>
  <c r="S336" i="94"/>
  <c r="AD57" i="51"/>
  <c r="S337" i="94"/>
  <c r="AD58" i="51"/>
  <c r="V340" i="94"/>
  <c r="AG61" i="51"/>
  <c r="S341" i="94"/>
  <c r="AD62" i="51"/>
  <c r="V344" i="94"/>
  <c r="AG65" i="51"/>
  <c r="S345" i="94"/>
  <c r="AD66" i="51"/>
  <c r="T347" i="94"/>
  <c r="AE68" i="51"/>
  <c r="U349" i="94"/>
  <c r="AF70" i="51"/>
  <c r="R350" i="94"/>
  <c r="AC71" i="51"/>
  <c r="U353" i="94"/>
  <c r="AF74" i="51"/>
  <c r="V355" i="94"/>
  <c r="AG76" i="51"/>
  <c r="S356" i="94"/>
  <c r="AD77" i="51"/>
  <c r="V359" i="94"/>
  <c r="AG80" i="51"/>
  <c r="S360" i="94"/>
  <c r="AD81" i="51"/>
  <c r="V364" i="94"/>
  <c r="AG85" i="51"/>
  <c r="S365" i="94"/>
  <c r="AD86" i="51"/>
  <c r="V369" i="94"/>
  <c r="AG90" i="51"/>
  <c r="S370" i="94"/>
  <c r="AD91" i="51"/>
  <c r="V373" i="94"/>
  <c r="AG94" i="51"/>
  <c r="S374" i="94"/>
  <c r="AD95" i="51"/>
  <c r="V377" i="94"/>
  <c r="AG98" i="51"/>
  <c r="S378" i="94"/>
  <c r="AD99" i="51"/>
  <c r="T380" i="94"/>
  <c r="AE101" i="51"/>
  <c r="Q381" i="94"/>
  <c r="AB102" i="51"/>
  <c r="T384" i="94"/>
  <c r="AE105" i="51"/>
  <c r="Q385" i="94"/>
  <c r="AB106" i="51"/>
  <c r="T388" i="94"/>
  <c r="AE109" i="51"/>
  <c r="Q389" i="94"/>
  <c r="AB110" i="51"/>
  <c r="T392" i="94"/>
  <c r="AE113" i="51"/>
  <c r="Q393" i="94"/>
  <c r="AB114" i="51"/>
  <c r="T396" i="94"/>
  <c r="AE117" i="51"/>
  <c r="Q397" i="94"/>
  <c r="AB118" i="51"/>
  <c r="T400" i="94"/>
  <c r="AE121" i="51"/>
  <c r="Q401" i="94"/>
  <c r="AB122" i="51"/>
  <c r="T404" i="94"/>
  <c r="AE125" i="51"/>
  <c r="Q405" i="94"/>
  <c r="AB126" i="51"/>
  <c r="U410" i="94"/>
  <c r="AF131" i="51"/>
  <c r="R411" i="94"/>
  <c r="AC132" i="51"/>
  <c r="U414" i="94"/>
  <c r="AF135" i="51"/>
  <c r="R415" i="94"/>
  <c r="AC136" i="51"/>
  <c r="U418" i="94"/>
  <c r="AF139" i="51"/>
  <c r="R419" i="94"/>
  <c r="AC140" i="51"/>
  <c r="U422" i="94"/>
  <c r="AF143" i="51"/>
  <c r="R423" i="94"/>
  <c r="AC144" i="51"/>
  <c r="U426" i="94"/>
  <c r="AF147" i="51"/>
  <c r="R427" i="94"/>
  <c r="AC148" i="51"/>
  <c r="U430" i="94"/>
  <c r="AF151" i="51"/>
  <c r="R431" i="94"/>
  <c r="AC152" i="51"/>
  <c r="U434" i="94"/>
  <c r="AF155" i="51"/>
  <c r="U435" i="94"/>
  <c r="AF156" i="51"/>
  <c r="R436" i="94"/>
  <c r="AC157" i="51"/>
  <c r="U440" i="94"/>
  <c r="AF161" i="51"/>
  <c r="R441" i="94"/>
  <c r="AC162" i="51"/>
  <c r="U444" i="94"/>
  <c r="AF165" i="51"/>
  <c r="R445" i="94"/>
  <c r="AC166" i="51"/>
  <c r="I176" i="80"/>
  <c r="U176" i="80"/>
  <c r="R177" i="80"/>
  <c r="O178" i="80"/>
  <c r="L179" i="80"/>
  <c r="R448" i="94"/>
  <c r="R30" i="52"/>
  <c r="R28" i="52"/>
  <c r="AC14" i="52"/>
  <c r="R31" i="52"/>
  <c r="R29" i="52"/>
  <c r="S450" i="94"/>
  <c r="AD16" i="52"/>
  <c r="S453" i="94"/>
  <c r="AD19" i="52"/>
  <c r="V454" i="94"/>
  <c r="AG20" i="52"/>
  <c r="R456" i="94"/>
  <c r="AC22" i="52"/>
  <c r="O25" i="81"/>
  <c r="L26" i="81"/>
  <c r="I27" i="81"/>
  <c r="U27" i="81"/>
  <c r="R28" i="81"/>
  <c r="K36" i="81"/>
  <c r="Q457" i="94"/>
  <c r="Q57" i="53"/>
  <c r="Q60" i="53"/>
  <c r="Q58" i="53"/>
  <c r="Q59" i="53"/>
  <c r="R459" i="94"/>
  <c r="AC16" i="53"/>
  <c r="V460" i="94"/>
  <c r="AG17" i="53"/>
  <c r="S461" i="94"/>
  <c r="AD18" i="53"/>
  <c r="V464" i="94"/>
  <c r="S465" i="94"/>
  <c r="AD22" i="53"/>
  <c r="V468" i="94"/>
  <c r="T471" i="94"/>
  <c r="AE28" i="53"/>
  <c r="Q472" i="94"/>
  <c r="AB29" i="53"/>
  <c r="R474" i="94"/>
  <c r="AC31" i="53"/>
  <c r="Q477" i="94"/>
  <c r="AB34" i="53"/>
  <c r="T480" i="94"/>
  <c r="AE37" i="53"/>
  <c r="Q481" i="94"/>
  <c r="AB38" i="53"/>
  <c r="T484" i="94"/>
  <c r="AE41" i="53"/>
  <c r="Q485" i="94"/>
  <c r="AB42" i="53"/>
  <c r="T488" i="94"/>
  <c r="AE45" i="53"/>
  <c r="Q489" i="94"/>
  <c r="AB46" i="53"/>
  <c r="K54" i="82"/>
  <c r="H55" i="82"/>
  <c r="T55" i="82"/>
  <c r="Q56" i="82"/>
  <c r="N57" i="82"/>
  <c r="V494" i="94"/>
  <c r="AG15" i="54"/>
  <c r="S495" i="94"/>
  <c r="AD16" i="54"/>
  <c r="V498" i="94"/>
  <c r="AG19" i="54"/>
  <c r="S499" i="94"/>
  <c r="AD20" i="54"/>
  <c r="S500" i="94"/>
  <c r="AD21" i="54"/>
  <c r="V503" i="94"/>
  <c r="S504" i="94"/>
  <c r="AD25" i="54"/>
  <c r="T506" i="94"/>
  <c r="AE27" i="54"/>
  <c r="Q507" i="94"/>
  <c r="AB28" i="54"/>
  <c r="T510" i="94"/>
  <c r="AE31" i="54"/>
  <c r="Q511" i="94"/>
  <c r="AB32" i="54"/>
  <c r="T514" i="94"/>
  <c r="AE35" i="54"/>
  <c r="Q515" i="94"/>
  <c r="AB36" i="54"/>
  <c r="R517" i="94"/>
  <c r="AC38" i="54"/>
  <c r="U520" i="94"/>
  <c r="AF41" i="54"/>
  <c r="R521" i="94"/>
  <c r="AC42" i="54"/>
  <c r="U524" i="94"/>
  <c r="AF45" i="54"/>
  <c r="R525" i="94"/>
  <c r="U528" i="94"/>
  <c r="AF49" i="54"/>
  <c r="S529" i="94"/>
  <c r="AD50" i="54"/>
  <c r="V532" i="94"/>
  <c r="AG53" i="54"/>
  <c r="S533" i="94"/>
  <c r="AD54" i="54"/>
  <c r="V536" i="94"/>
  <c r="AG57" i="54"/>
  <c r="S537" i="94"/>
  <c r="AD58" i="54"/>
  <c r="V540" i="94"/>
  <c r="AG61" i="54"/>
  <c r="S541" i="94"/>
  <c r="AD62" i="54"/>
  <c r="P67" i="83"/>
  <c r="M68" i="83"/>
  <c r="M76" i="83" s="1"/>
  <c r="J69" i="83"/>
  <c r="V69" i="83"/>
  <c r="S70" i="83"/>
  <c r="R542" i="94"/>
  <c r="R44" i="35"/>
  <c r="R42" i="35"/>
  <c r="R45" i="35"/>
  <c r="AB14" i="35"/>
  <c r="R43" i="35"/>
  <c r="R41" i="35"/>
  <c r="U545" i="94"/>
  <c r="AE17" i="35"/>
  <c r="R546" i="94"/>
  <c r="AB18" i="35"/>
  <c r="U549" i="94"/>
  <c r="AE21" i="35"/>
  <c r="R550" i="94"/>
  <c r="AB22" i="35"/>
  <c r="U553" i="94"/>
  <c r="AE25" i="35"/>
  <c r="R554" i="94"/>
  <c r="AB26" i="35"/>
  <c r="U558" i="94"/>
  <c r="AE30" i="35"/>
  <c r="T561" i="94"/>
  <c r="AD33" i="35"/>
  <c r="Q562" i="94"/>
  <c r="AA34" i="35"/>
  <c r="J38" i="84"/>
  <c r="V38" i="84"/>
  <c r="S39" i="84"/>
  <c r="P40" i="84"/>
  <c r="P48" i="84" s="1"/>
  <c r="M41" i="84"/>
  <c r="M49" i="84" s="1"/>
  <c r="E87" i="90"/>
  <c r="Q87" i="90"/>
  <c r="J111" i="90"/>
  <c r="M131" i="90"/>
  <c r="L14" i="12"/>
  <c r="N15" i="12"/>
  <c r="N15" i="94" s="1"/>
  <c r="O14" i="48"/>
  <c r="O66" i="94" s="1"/>
  <c r="P126" i="77"/>
  <c r="M127" i="77"/>
  <c r="J128" i="77"/>
  <c r="V128" i="77"/>
  <c r="S129" i="77"/>
  <c r="Q175" i="94"/>
  <c r="Q54" i="49"/>
  <c r="Q55" i="49"/>
  <c r="AB14" i="49"/>
  <c r="Q53" i="49"/>
  <c r="Q56" i="49"/>
  <c r="T178" i="94"/>
  <c r="AE17" i="49"/>
  <c r="Q179" i="94"/>
  <c r="AB18" i="49"/>
  <c r="U184" i="94"/>
  <c r="AF23" i="49"/>
  <c r="R185" i="94"/>
  <c r="AC24" i="49"/>
  <c r="U188" i="94"/>
  <c r="AF27" i="49"/>
  <c r="R189" i="94"/>
  <c r="AC28" i="49"/>
  <c r="U192" i="94"/>
  <c r="AF31" i="49"/>
  <c r="R193" i="94"/>
  <c r="AC32" i="49"/>
  <c r="U196" i="94"/>
  <c r="AF35" i="49"/>
  <c r="R197" i="94"/>
  <c r="AC36" i="49"/>
  <c r="U200" i="94"/>
  <c r="AF39" i="49"/>
  <c r="R201" i="94"/>
  <c r="AC40" i="49"/>
  <c r="V205" i="94"/>
  <c r="AG44" i="49"/>
  <c r="S206" i="94"/>
  <c r="AD45" i="49"/>
  <c r="J50" i="78"/>
  <c r="V50" i="78"/>
  <c r="S51" i="78"/>
  <c r="P52" i="78"/>
  <c r="P60" i="78" s="1"/>
  <c r="M53" i="78"/>
  <c r="M61" i="78" s="1"/>
  <c r="L22" i="96"/>
  <c r="O26" i="96"/>
  <c r="O25" i="96" s="1"/>
  <c r="K15" i="90" s="1"/>
  <c r="F11" i="86" s="1"/>
  <c r="R29" i="96"/>
  <c r="L209" i="94"/>
  <c r="L107" i="50"/>
  <c r="L105" i="50"/>
  <c r="L108" i="50"/>
  <c r="L106" i="50"/>
  <c r="U210" i="94"/>
  <c r="AF15" i="50"/>
  <c r="R211" i="94"/>
  <c r="U214" i="94"/>
  <c r="AF19" i="50"/>
  <c r="R215" i="94"/>
  <c r="AC20" i="50"/>
  <c r="U218" i="94"/>
  <c r="AF23" i="50"/>
  <c r="R219" i="94"/>
  <c r="AC24" i="50"/>
  <c r="U222" i="94"/>
  <c r="AF27" i="50"/>
  <c r="R223" i="94"/>
  <c r="AC28" i="50"/>
  <c r="U226" i="94"/>
  <c r="AF31" i="50"/>
  <c r="R227" i="94"/>
  <c r="AC32" i="50"/>
  <c r="U232" i="94"/>
  <c r="R233" i="94"/>
  <c r="AC38" i="50"/>
  <c r="U236" i="94"/>
  <c r="AF41" i="50"/>
  <c r="R237" i="94"/>
  <c r="AC42" i="50"/>
  <c r="U240" i="94"/>
  <c r="AF45" i="50"/>
  <c r="R241" i="94"/>
  <c r="AC46" i="50"/>
  <c r="U244" i="94"/>
  <c r="AF49" i="50"/>
  <c r="R245" i="94"/>
  <c r="AC50" i="50"/>
  <c r="U248" i="94"/>
  <c r="AF53" i="50"/>
  <c r="R249" i="94"/>
  <c r="AC54" i="50"/>
  <c r="U252" i="94"/>
  <c r="AF57" i="50"/>
  <c r="R253" i="94"/>
  <c r="AC58" i="50"/>
  <c r="U256" i="94"/>
  <c r="AF61" i="50"/>
  <c r="R257" i="94"/>
  <c r="AC62" i="50"/>
  <c r="U260" i="94"/>
  <c r="AF65" i="50"/>
  <c r="R261" i="94"/>
  <c r="AC66" i="50"/>
  <c r="U264" i="94"/>
  <c r="AF69" i="50"/>
  <c r="R265" i="94"/>
  <c r="AC70" i="50"/>
  <c r="U268" i="94"/>
  <c r="AF73" i="50"/>
  <c r="R269" i="94"/>
  <c r="AC74" i="50"/>
  <c r="U272" i="94"/>
  <c r="AF77" i="50"/>
  <c r="R273" i="94"/>
  <c r="AC78" i="50"/>
  <c r="U276" i="94"/>
  <c r="AF81" i="50"/>
  <c r="R277" i="94"/>
  <c r="AC82" i="50"/>
  <c r="U280" i="94"/>
  <c r="AF85" i="50"/>
  <c r="R281" i="94"/>
  <c r="AC86" i="50"/>
  <c r="U284" i="94"/>
  <c r="AF89" i="50"/>
  <c r="R285" i="94"/>
  <c r="AC90" i="50"/>
  <c r="U288" i="94"/>
  <c r="AF93" i="50"/>
  <c r="R289" i="94"/>
  <c r="AC94" i="50"/>
  <c r="U292" i="94"/>
  <c r="AF97" i="50"/>
  <c r="R102" i="79"/>
  <c r="O103" i="79"/>
  <c r="L104" i="79"/>
  <c r="I105" i="79"/>
  <c r="U105" i="79"/>
  <c r="H293" i="94"/>
  <c r="H182" i="51"/>
  <c r="H180" i="51"/>
  <c r="H181" i="51"/>
  <c r="H179" i="51"/>
  <c r="T293" i="94"/>
  <c r="T182" i="51"/>
  <c r="T180" i="51"/>
  <c r="AE14" i="51"/>
  <c r="T181" i="51"/>
  <c r="T179" i="51"/>
  <c r="T178" i="51" s="1"/>
  <c r="T183" i="51" s="1"/>
  <c r="Q294" i="94"/>
  <c r="AB15" i="51"/>
  <c r="T297" i="94"/>
  <c r="AE18" i="51"/>
  <c r="Q298" i="94"/>
  <c r="AB19" i="51"/>
  <c r="T302" i="94"/>
  <c r="AE23" i="51"/>
  <c r="Q303" i="94"/>
  <c r="AB24" i="51"/>
  <c r="T306" i="94"/>
  <c r="AE27" i="51"/>
  <c r="Q307" i="94"/>
  <c r="AB28" i="51"/>
  <c r="T310" i="94"/>
  <c r="AE31" i="51"/>
  <c r="Q311" i="94"/>
  <c r="AB32" i="51"/>
  <c r="T314" i="94"/>
  <c r="AE35" i="51"/>
  <c r="Q315" i="94"/>
  <c r="AB36" i="51"/>
  <c r="T318" i="94"/>
  <c r="AE39" i="51"/>
  <c r="Q319" i="94"/>
  <c r="AB40" i="51"/>
  <c r="T322" i="94"/>
  <c r="AE43" i="51"/>
  <c r="Q323" i="94"/>
  <c r="AB44" i="51"/>
  <c r="T326" i="94"/>
  <c r="AE47" i="51"/>
  <c r="Q327" i="94"/>
  <c r="AB48" i="51"/>
  <c r="T330" i="94"/>
  <c r="AE51" i="51"/>
  <c r="T331" i="94"/>
  <c r="AE52" i="51"/>
  <c r="T332" i="94"/>
  <c r="AE53" i="51"/>
  <c r="Q333" i="94"/>
  <c r="AB54" i="51"/>
  <c r="T336" i="94"/>
  <c r="AE57" i="51"/>
  <c r="T337" i="94"/>
  <c r="AE58" i="51"/>
  <c r="Q338" i="94"/>
  <c r="AB59" i="51"/>
  <c r="T341" i="94"/>
  <c r="AE62" i="51"/>
  <c r="Q342" i="94"/>
  <c r="AB63" i="51"/>
  <c r="T345" i="94"/>
  <c r="AE66" i="51"/>
  <c r="Q346" i="94"/>
  <c r="AB67" i="51"/>
  <c r="U347" i="94"/>
  <c r="AF68" i="51"/>
  <c r="V349" i="94"/>
  <c r="AG70" i="51"/>
  <c r="S350" i="94"/>
  <c r="AD71" i="51"/>
  <c r="V353" i="94"/>
  <c r="AG74" i="51"/>
  <c r="T356" i="94"/>
  <c r="AE77" i="51"/>
  <c r="Q357" i="94"/>
  <c r="AB78" i="51"/>
  <c r="T360" i="94"/>
  <c r="AE81" i="51"/>
  <c r="Q361" i="94"/>
  <c r="AB82" i="51"/>
  <c r="Q362" i="94"/>
  <c r="AB83" i="51"/>
  <c r="T365" i="94"/>
  <c r="AE86" i="51"/>
  <c r="Q366" i="94"/>
  <c r="AB87" i="51"/>
  <c r="T370" i="94"/>
  <c r="AE91" i="51"/>
  <c r="Q371" i="94"/>
  <c r="AB92" i="51"/>
  <c r="T374" i="94"/>
  <c r="AE95" i="51"/>
  <c r="Q375" i="94"/>
  <c r="AB96" i="51"/>
  <c r="T378" i="94"/>
  <c r="AE99" i="51"/>
  <c r="U380" i="94"/>
  <c r="AF101" i="51"/>
  <c r="R381" i="94"/>
  <c r="AC102" i="51"/>
  <c r="U384" i="94"/>
  <c r="AF105" i="51"/>
  <c r="R385" i="94"/>
  <c r="AC106" i="51"/>
  <c r="U388" i="94"/>
  <c r="AF109" i="51"/>
  <c r="R389" i="94"/>
  <c r="AC110" i="51"/>
  <c r="U392" i="94"/>
  <c r="AF113" i="51"/>
  <c r="R393" i="94"/>
  <c r="AC114" i="51"/>
  <c r="U396" i="94"/>
  <c r="AF117" i="51"/>
  <c r="R397" i="94"/>
  <c r="AC118" i="51"/>
  <c r="U400" i="94"/>
  <c r="AF121" i="51"/>
  <c r="R401" i="94"/>
  <c r="AC122" i="51"/>
  <c r="U404" i="94"/>
  <c r="AF125" i="51"/>
  <c r="R405" i="94"/>
  <c r="AC126" i="51"/>
  <c r="V410" i="94"/>
  <c r="AG131" i="51"/>
  <c r="S411" i="94"/>
  <c r="AD132" i="51"/>
  <c r="V414" i="94"/>
  <c r="AG135" i="51"/>
  <c r="S415" i="94"/>
  <c r="AD136" i="51"/>
  <c r="V418" i="94"/>
  <c r="AG139" i="51"/>
  <c r="S419" i="94"/>
  <c r="AD140" i="51"/>
  <c r="V422" i="94"/>
  <c r="AG143" i="51"/>
  <c r="S423" i="94"/>
  <c r="AD144" i="51"/>
  <c r="V426" i="94"/>
  <c r="AG147" i="51"/>
  <c r="S427" i="94"/>
  <c r="AD148" i="51"/>
  <c r="V430" i="94"/>
  <c r="AG151" i="51"/>
  <c r="S431" i="94"/>
  <c r="AD152" i="51"/>
  <c r="V434" i="94"/>
  <c r="AG155" i="51"/>
  <c r="V435" i="94"/>
  <c r="AG156" i="51"/>
  <c r="S436" i="94"/>
  <c r="AD157" i="51"/>
  <c r="V440" i="94"/>
  <c r="AG161" i="51"/>
  <c r="S441" i="94"/>
  <c r="AD162" i="51"/>
  <c r="V444" i="94"/>
  <c r="AG165" i="51"/>
  <c r="S445" i="94"/>
  <c r="AD166" i="51"/>
  <c r="J176" i="80"/>
  <c r="V176" i="80"/>
  <c r="S177" i="80"/>
  <c r="P178" i="80"/>
  <c r="P186" i="80" s="1"/>
  <c r="M179" i="80"/>
  <c r="M187" i="80" s="1"/>
  <c r="S448" i="94"/>
  <c r="S30" i="52"/>
  <c r="S28" i="52"/>
  <c r="AD14" i="52"/>
  <c r="S31" i="52"/>
  <c r="S29" i="52"/>
  <c r="T450" i="94"/>
  <c r="AE16" i="52"/>
  <c r="T453" i="94"/>
  <c r="AE19" i="52"/>
  <c r="S456" i="94"/>
  <c r="AD22" i="52"/>
  <c r="P25" i="81"/>
  <c r="M26" i="81"/>
  <c r="M34" i="81" s="1"/>
  <c r="J27" i="81"/>
  <c r="V27" i="81"/>
  <c r="S28" i="81"/>
  <c r="R457" i="94"/>
  <c r="R57" i="53"/>
  <c r="R58" i="53"/>
  <c r="R59" i="53"/>
  <c r="R60" i="53"/>
  <c r="S459" i="94"/>
  <c r="AD16" i="53"/>
  <c r="T461" i="94"/>
  <c r="AE18" i="53"/>
  <c r="Q462" i="94"/>
  <c r="T465" i="94"/>
  <c r="AE22" i="53"/>
  <c r="Q466" i="94"/>
  <c r="AB23" i="53"/>
  <c r="U471" i="94"/>
  <c r="AF28" i="53"/>
  <c r="R472" i="94"/>
  <c r="AC29" i="53"/>
  <c r="S474" i="94"/>
  <c r="AD31" i="53"/>
  <c r="R477" i="94"/>
  <c r="AC34" i="53"/>
  <c r="U480" i="94"/>
  <c r="AF37" i="53"/>
  <c r="R481" i="94"/>
  <c r="AC38" i="53"/>
  <c r="U484" i="94"/>
  <c r="AF41" i="53"/>
  <c r="R485" i="94"/>
  <c r="AC42" i="53"/>
  <c r="U488" i="94"/>
  <c r="AF45" i="53"/>
  <c r="R489" i="94"/>
  <c r="AC46" i="53"/>
  <c r="L54" i="82"/>
  <c r="I55" i="82"/>
  <c r="U55" i="82"/>
  <c r="R56" i="82"/>
  <c r="O57" i="82"/>
  <c r="N493" i="94"/>
  <c r="N71" i="54"/>
  <c r="N72" i="54"/>
  <c r="N70" i="54"/>
  <c r="N73" i="54"/>
  <c r="T495" i="94"/>
  <c r="AE16" i="54"/>
  <c r="Q496" i="94"/>
  <c r="AB17" i="54"/>
  <c r="T499" i="94"/>
  <c r="AE20" i="54"/>
  <c r="T500" i="94"/>
  <c r="AE21" i="54"/>
  <c r="Q501" i="94"/>
  <c r="AB22" i="54"/>
  <c r="T504" i="94"/>
  <c r="AE25" i="54"/>
  <c r="U506" i="94"/>
  <c r="AF27" i="54"/>
  <c r="R507" i="94"/>
  <c r="AC28" i="54"/>
  <c r="U510" i="94"/>
  <c r="AF31" i="54"/>
  <c r="R511" i="94"/>
  <c r="AC32" i="54"/>
  <c r="U514" i="94"/>
  <c r="AF35" i="54"/>
  <c r="R515" i="94"/>
  <c r="AC36" i="54"/>
  <c r="S517" i="94"/>
  <c r="AD38" i="54"/>
  <c r="V520" i="94"/>
  <c r="AG41" i="54"/>
  <c r="S521" i="94"/>
  <c r="AD42" i="54"/>
  <c r="V524" i="94"/>
  <c r="AG45" i="54"/>
  <c r="S525" i="94"/>
  <c r="V528" i="94"/>
  <c r="AG49" i="54"/>
  <c r="T529" i="94"/>
  <c r="AE50" i="54"/>
  <c r="Q530" i="94"/>
  <c r="AB51" i="54"/>
  <c r="T533" i="94"/>
  <c r="AE54" i="54"/>
  <c r="Q534" i="94"/>
  <c r="AB55" i="54"/>
  <c r="T537" i="94"/>
  <c r="AE58" i="54"/>
  <c r="Q538" i="94"/>
  <c r="T541" i="94"/>
  <c r="AE62" i="54"/>
  <c r="Q67" i="83"/>
  <c r="N68" i="83"/>
  <c r="K69" i="83"/>
  <c r="H70" i="83"/>
  <c r="T70" i="83"/>
  <c r="S542" i="94"/>
  <c r="S42" i="35"/>
  <c r="S45" i="35"/>
  <c r="AC14" i="35"/>
  <c r="S43" i="35"/>
  <c r="S41" i="35"/>
  <c r="S44" i="35"/>
  <c r="V545" i="94"/>
  <c r="AF17" i="35"/>
  <c r="S546" i="94"/>
  <c r="AC18" i="35"/>
  <c r="V549" i="94"/>
  <c r="AF21" i="35"/>
  <c r="S550" i="94"/>
  <c r="AC22" i="35"/>
  <c r="V553" i="94"/>
  <c r="AF25" i="35"/>
  <c r="S554" i="94"/>
  <c r="AC26" i="35"/>
  <c r="Q557" i="94"/>
  <c r="AA29" i="35"/>
  <c r="V558" i="94"/>
  <c r="AF30" i="35"/>
  <c r="U561" i="94"/>
  <c r="AE33" i="35"/>
  <c r="R562" i="94"/>
  <c r="AB34" i="35"/>
  <c r="K38" i="84"/>
  <c r="H39" i="84"/>
  <c r="T39" i="84"/>
  <c r="Q40" i="84"/>
  <c r="N41" i="84"/>
  <c r="K111" i="90"/>
  <c r="D135" i="90"/>
  <c r="P135" i="90"/>
  <c r="M14" i="12"/>
  <c r="M14" i="94" s="1"/>
  <c r="Q14" i="48"/>
  <c r="Q131" i="48" s="1"/>
  <c r="T73" i="76"/>
  <c r="R70" i="76"/>
  <c r="O71" i="76"/>
  <c r="L72" i="76"/>
  <c r="I73" i="76"/>
  <c r="U73" i="76"/>
  <c r="Q126" i="77"/>
  <c r="N127" i="77"/>
  <c r="K128" i="77"/>
  <c r="H129" i="77"/>
  <c r="T129" i="77"/>
  <c r="R175" i="94"/>
  <c r="R54" i="49"/>
  <c r="R55" i="49"/>
  <c r="AC14" i="49"/>
  <c r="R53" i="49"/>
  <c r="R56" i="49"/>
  <c r="U178" i="94"/>
  <c r="AF17" i="49"/>
  <c r="R179" i="94"/>
  <c r="AC18" i="49"/>
  <c r="V184" i="94"/>
  <c r="AG23" i="49"/>
  <c r="S185" i="94"/>
  <c r="AD24" i="49"/>
  <c r="V188" i="94"/>
  <c r="AG27" i="49"/>
  <c r="S189" i="94"/>
  <c r="AD28" i="49"/>
  <c r="V192" i="94"/>
  <c r="AG31" i="49"/>
  <c r="S193" i="94"/>
  <c r="AD32" i="49"/>
  <c r="V196" i="94"/>
  <c r="AG35" i="49"/>
  <c r="S197" i="94"/>
  <c r="AD36" i="49"/>
  <c r="V200" i="94"/>
  <c r="AG39" i="49"/>
  <c r="S201" i="94"/>
  <c r="AD40" i="49"/>
  <c r="T206" i="94"/>
  <c r="AE45" i="49"/>
  <c r="Q207" i="94"/>
  <c r="AB46" i="49"/>
  <c r="K50" i="78"/>
  <c r="H51" i="78"/>
  <c r="T51" i="78"/>
  <c r="Q52" i="78"/>
  <c r="N53" i="78"/>
  <c r="M22" i="96"/>
  <c r="V210" i="94"/>
  <c r="AG15" i="50"/>
  <c r="S211" i="94"/>
  <c r="V214" i="94"/>
  <c r="AG19" i="50"/>
  <c r="S215" i="94"/>
  <c r="AD20" i="50"/>
  <c r="V218" i="94"/>
  <c r="AG23" i="50"/>
  <c r="S219" i="94"/>
  <c r="AD24" i="50"/>
  <c r="V222" i="94"/>
  <c r="AG27" i="50"/>
  <c r="S223" i="94"/>
  <c r="AD28" i="50"/>
  <c r="V226" i="94"/>
  <c r="AG31" i="50"/>
  <c r="S227" i="94"/>
  <c r="AD32" i="50"/>
  <c r="V232" i="94"/>
  <c r="S233" i="94"/>
  <c r="AD38" i="50"/>
  <c r="V236" i="94"/>
  <c r="AG41" i="50"/>
  <c r="S237" i="94"/>
  <c r="AD42" i="50"/>
  <c r="V240" i="94"/>
  <c r="AG45" i="50"/>
  <c r="S241" i="94"/>
  <c r="AD46" i="50"/>
  <c r="V244" i="94"/>
  <c r="AG49" i="50"/>
  <c r="S245" i="94"/>
  <c r="AD50" i="50"/>
  <c r="V248" i="94"/>
  <c r="AG53" i="50"/>
  <c r="S249" i="94"/>
  <c r="AD54" i="50"/>
  <c r="V252" i="94"/>
  <c r="AG57" i="50"/>
  <c r="S253" i="94"/>
  <c r="AD58" i="50"/>
  <c r="V256" i="94"/>
  <c r="AG61" i="50"/>
  <c r="S257" i="94"/>
  <c r="AD62" i="50"/>
  <c r="V260" i="94"/>
  <c r="AG65" i="50"/>
  <c r="S261" i="94"/>
  <c r="AD66" i="50"/>
  <c r="V264" i="94"/>
  <c r="AG69" i="50"/>
  <c r="S265" i="94"/>
  <c r="AD70" i="50"/>
  <c r="V268" i="94"/>
  <c r="AG73" i="50"/>
  <c r="S269" i="94"/>
  <c r="AD74" i="50"/>
  <c r="V272" i="94"/>
  <c r="AG77" i="50"/>
  <c r="S273" i="94"/>
  <c r="AD78" i="50"/>
  <c r="V276" i="94"/>
  <c r="AG81" i="50"/>
  <c r="S277" i="94"/>
  <c r="AD82" i="50"/>
  <c r="V280" i="94"/>
  <c r="AG85" i="50"/>
  <c r="S281" i="94"/>
  <c r="AD86" i="50"/>
  <c r="V284" i="94"/>
  <c r="AG89" i="50"/>
  <c r="S285" i="94"/>
  <c r="AD90" i="50"/>
  <c r="V288" i="94"/>
  <c r="AG93" i="50"/>
  <c r="S289" i="94"/>
  <c r="AD94" i="50"/>
  <c r="V292" i="94"/>
  <c r="AG97" i="50"/>
  <c r="S102" i="79"/>
  <c r="P103" i="79"/>
  <c r="P111" i="79" s="1"/>
  <c r="M104" i="79"/>
  <c r="M112" i="79" s="1"/>
  <c r="J105" i="79"/>
  <c r="V105" i="79"/>
  <c r="I293" i="94"/>
  <c r="I180" i="51"/>
  <c r="I181" i="51"/>
  <c r="I179" i="51"/>
  <c r="I182" i="51"/>
  <c r="U293" i="94"/>
  <c r="U182" i="51"/>
  <c r="U180" i="51"/>
  <c r="AF14" i="51"/>
  <c r="U181" i="51"/>
  <c r="U179" i="51"/>
  <c r="R294" i="94"/>
  <c r="AC15" i="51"/>
  <c r="U297" i="94"/>
  <c r="AF18" i="51"/>
  <c r="R298" i="94"/>
  <c r="AC19" i="51"/>
  <c r="U302" i="94"/>
  <c r="AF23" i="51"/>
  <c r="R303" i="94"/>
  <c r="AC24" i="51"/>
  <c r="U306" i="94"/>
  <c r="AF27" i="51"/>
  <c r="R307" i="94"/>
  <c r="AC28" i="51"/>
  <c r="U310" i="94"/>
  <c r="AF31" i="51"/>
  <c r="R311" i="94"/>
  <c r="AC32" i="51"/>
  <c r="U314" i="94"/>
  <c r="AF35" i="51"/>
  <c r="R315" i="94"/>
  <c r="AC36" i="51"/>
  <c r="U318" i="94"/>
  <c r="AF39" i="51"/>
  <c r="R319" i="94"/>
  <c r="AC40" i="51"/>
  <c r="U322" i="94"/>
  <c r="AF43" i="51"/>
  <c r="R323" i="94"/>
  <c r="AC44" i="51"/>
  <c r="U326" i="94"/>
  <c r="AF47" i="51"/>
  <c r="R327" i="94"/>
  <c r="AC48" i="51"/>
  <c r="U330" i="94"/>
  <c r="AF51" i="51"/>
  <c r="U331" i="94"/>
  <c r="AF52" i="51"/>
  <c r="U332" i="94"/>
  <c r="AF53" i="51"/>
  <c r="R333" i="94"/>
  <c r="AC54" i="51"/>
  <c r="U336" i="94"/>
  <c r="AF57" i="51"/>
  <c r="U337" i="94"/>
  <c r="AF58" i="51"/>
  <c r="R338" i="94"/>
  <c r="AC59" i="51"/>
  <c r="U341" i="94"/>
  <c r="AF62" i="51"/>
  <c r="R342" i="94"/>
  <c r="AC63" i="51"/>
  <c r="U345" i="94"/>
  <c r="AF66" i="51"/>
  <c r="R346" i="94"/>
  <c r="AC67" i="51"/>
  <c r="V347" i="94"/>
  <c r="AG68" i="51"/>
  <c r="T350" i="94"/>
  <c r="AE71" i="51"/>
  <c r="Q351" i="94"/>
  <c r="AB72" i="51"/>
  <c r="U356" i="94"/>
  <c r="AF77" i="51"/>
  <c r="R357" i="94"/>
  <c r="AC78" i="51"/>
  <c r="U360" i="94"/>
  <c r="AF81" i="51"/>
  <c r="R361" i="94"/>
  <c r="AC82" i="51"/>
  <c r="R362" i="94"/>
  <c r="AC83" i="51"/>
  <c r="U365" i="94"/>
  <c r="AF86" i="51"/>
  <c r="R366" i="94"/>
  <c r="AC87" i="51"/>
  <c r="U370" i="94"/>
  <c r="AF91" i="51"/>
  <c r="R371" i="94"/>
  <c r="AC92" i="51"/>
  <c r="U374" i="94"/>
  <c r="AF95" i="51"/>
  <c r="R375" i="94"/>
  <c r="AC96" i="51"/>
  <c r="U378" i="94"/>
  <c r="AF99" i="51"/>
  <c r="V380" i="94"/>
  <c r="AG101" i="51"/>
  <c r="S381" i="94"/>
  <c r="AD102" i="51"/>
  <c r="V384" i="94"/>
  <c r="AG105" i="51"/>
  <c r="S385" i="94"/>
  <c r="AD106" i="51"/>
  <c r="V388" i="94"/>
  <c r="AG109" i="51"/>
  <c r="S389" i="94"/>
  <c r="AD110" i="51"/>
  <c r="V392" i="94"/>
  <c r="AG113" i="51"/>
  <c r="S393" i="94"/>
  <c r="AD114" i="51"/>
  <c r="V396" i="94"/>
  <c r="AG117" i="51"/>
  <c r="S397" i="94"/>
  <c r="AD118" i="51"/>
  <c r="V400" i="94"/>
  <c r="AG121" i="51"/>
  <c r="S401" i="94"/>
  <c r="AD122" i="51"/>
  <c r="V404" i="94"/>
  <c r="AG125" i="51"/>
  <c r="S405" i="94"/>
  <c r="AD126" i="51"/>
  <c r="Q408" i="94"/>
  <c r="AB129" i="51"/>
  <c r="T411" i="94"/>
  <c r="AE132" i="51"/>
  <c r="Q412" i="94"/>
  <c r="AB133" i="51"/>
  <c r="T415" i="94"/>
  <c r="AE136" i="51"/>
  <c r="Q416" i="94"/>
  <c r="AB137" i="51"/>
  <c r="T419" i="94"/>
  <c r="AE140" i="51"/>
  <c r="Q420" i="94"/>
  <c r="AB141" i="51"/>
  <c r="T423" i="94"/>
  <c r="AE144" i="51"/>
  <c r="Q424" i="94"/>
  <c r="AB145" i="51"/>
  <c r="T427" i="94"/>
  <c r="AE148" i="51"/>
  <c r="Q428" i="94"/>
  <c r="AB149" i="51"/>
  <c r="T431" i="94"/>
  <c r="AE152" i="51"/>
  <c r="Q432" i="94"/>
  <c r="AB153" i="51"/>
  <c r="T436" i="94"/>
  <c r="AE157" i="51"/>
  <c r="Q437" i="94"/>
  <c r="AB158" i="51"/>
  <c r="T441" i="94"/>
  <c r="AE162" i="51"/>
  <c r="Q442" i="94"/>
  <c r="AB163" i="51"/>
  <c r="T445" i="94"/>
  <c r="AE166" i="51"/>
  <c r="Q446" i="94"/>
  <c r="AB167" i="51"/>
  <c r="K176" i="80"/>
  <c r="H177" i="80"/>
  <c r="T177" i="80"/>
  <c r="Q178" i="80"/>
  <c r="N179" i="80"/>
  <c r="T448" i="94"/>
  <c r="T28" i="52"/>
  <c r="T27" i="52" s="1"/>
  <c r="T32" i="52" s="1"/>
  <c r="AE14" i="52"/>
  <c r="T31" i="52"/>
  <c r="T29" i="52"/>
  <c r="T30" i="52"/>
  <c r="Q449" i="94"/>
  <c r="U450" i="94"/>
  <c r="AF16" i="52"/>
  <c r="Q452" i="94"/>
  <c r="AB18" i="52"/>
  <c r="U453" i="94"/>
  <c r="AF19" i="52"/>
  <c r="T456" i="94"/>
  <c r="AE22" i="52"/>
  <c r="Q25" i="81"/>
  <c r="N26" i="81"/>
  <c r="K27" i="81"/>
  <c r="H28" i="81"/>
  <c r="T28" i="81"/>
  <c r="S457" i="94"/>
  <c r="S59" i="53"/>
  <c r="S60" i="53"/>
  <c r="S58" i="53"/>
  <c r="S57" i="53"/>
  <c r="S56" i="53" s="1"/>
  <c r="S61" i="53" s="1"/>
  <c r="T459" i="94"/>
  <c r="AE16" i="53"/>
  <c r="U461" i="94"/>
  <c r="AF18" i="53"/>
  <c r="R462" i="94"/>
  <c r="U465" i="94"/>
  <c r="AF22" i="53"/>
  <c r="R466" i="94"/>
  <c r="AC23" i="53"/>
  <c r="V471" i="94"/>
  <c r="AG28" i="53"/>
  <c r="S472" i="94"/>
  <c r="AD29" i="53"/>
  <c r="T474" i="94"/>
  <c r="AE31" i="53"/>
  <c r="Q475" i="94"/>
  <c r="AB32" i="53"/>
  <c r="S477" i="94"/>
  <c r="AD34" i="53"/>
  <c r="V480" i="94"/>
  <c r="AG37" i="53"/>
  <c r="S481" i="94"/>
  <c r="AD38" i="53"/>
  <c r="V484" i="94"/>
  <c r="AG41" i="53"/>
  <c r="S485" i="94"/>
  <c r="AD42" i="53"/>
  <c r="V488" i="94"/>
  <c r="AG45" i="53"/>
  <c r="S489" i="94"/>
  <c r="AD46" i="53"/>
  <c r="M54" i="82"/>
  <c r="J55" i="82"/>
  <c r="V55" i="82"/>
  <c r="S56" i="82"/>
  <c r="P57" i="82"/>
  <c r="P65" i="82" s="1"/>
  <c r="O493" i="94"/>
  <c r="O72" i="54"/>
  <c r="O70" i="54"/>
  <c r="O69" i="54" s="1"/>
  <c r="O74" i="54" s="1"/>
  <c r="O73" i="54"/>
  <c r="O71" i="54"/>
  <c r="U495" i="94"/>
  <c r="AF16" i="54"/>
  <c r="R496" i="94"/>
  <c r="AC17" i="54"/>
  <c r="U499" i="94"/>
  <c r="AF20" i="54"/>
  <c r="U500" i="94"/>
  <c r="AF21" i="54"/>
  <c r="R501" i="94"/>
  <c r="AC22" i="54"/>
  <c r="U504" i="94"/>
  <c r="AF25" i="54"/>
  <c r="V506" i="94"/>
  <c r="AG27" i="54"/>
  <c r="S507" i="94"/>
  <c r="AD28" i="54"/>
  <c r="V510" i="94"/>
  <c r="AG31" i="54"/>
  <c r="S511" i="94"/>
  <c r="AD32" i="54"/>
  <c r="V514" i="94"/>
  <c r="AG35" i="54"/>
  <c r="S515" i="94"/>
  <c r="AD36" i="54"/>
  <c r="T517" i="94"/>
  <c r="AE38" i="54"/>
  <c r="Q518" i="94"/>
  <c r="AB39" i="54"/>
  <c r="T521" i="94"/>
  <c r="AE42" i="54"/>
  <c r="Q522" i="94"/>
  <c r="AB43" i="54"/>
  <c r="T525" i="94"/>
  <c r="Q526" i="94"/>
  <c r="AB47" i="54"/>
  <c r="U529" i="94"/>
  <c r="AF50" i="54"/>
  <c r="R530" i="94"/>
  <c r="AC51" i="54"/>
  <c r="U533" i="94"/>
  <c r="AF54" i="54"/>
  <c r="R534" i="94"/>
  <c r="AC55" i="54"/>
  <c r="U537" i="94"/>
  <c r="AF58" i="54"/>
  <c r="R538" i="94"/>
  <c r="U541" i="94"/>
  <c r="AF62" i="54"/>
  <c r="R67" i="83"/>
  <c r="O68" i="83"/>
  <c r="L69" i="83"/>
  <c r="I70" i="83"/>
  <c r="U70" i="83"/>
  <c r="H542" i="94"/>
  <c r="H45" i="35"/>
  <c r="H43" i="35"/>
  <c r="H41" i="35"/>
  <c r="H44" i="35"/>
  <c r="H42" i="35"/>
  <c r="T542" i="94"/>
  <c r="T42" i="35"/>
  <c r="T45" i="35"/>
  <c r="AD14" i="35"/>
  <c r="T43" i="35"/>
  <c r="T41" i="35"/>
  <c r="T44" i="35"/>
  <c r="Q543" i="94"/>
  <c r="T546" i="94"/>
  <c r="AD18" i="35"/>
  <c r="Q547" i="94"/>
  <c r="AA19" i="35"/>
  <c r="T550" i="94"/>
  <c r="AD22" i="35"/>
  <c r="Q551" i="94"/>
  <c r="AA23" i="35"/>
  <c r="T554" i="94"/>
  <c r="AD26" i="35"/>
  <c r="Q555" i="94"/>
  <c r="AA27" i="35"/>
  <c r="R557" i="94"/>
  <c r="AB29" i="35"/>
  <c r="V561" i="94"/>
  <c r="AF33" i="35"/>
  <c r="S562" i="94"/>
  <c r="AC34" i="35"/>
  <c r="L38" i="84"/>
  <c r="I39" i="84"/>
  <c r="U39" i="84"/>
  <c r="R40" i="84"/>
  <c r="O41" i="84"/>
  <c r="G87" i="90"/>
  <c r="E114" i="90"/>
  <c r="Q19" i="12"/>
  <c r="Q76" i="12" s="1"/>
  <c r="R14" i="48"/>
  <c r="AC14" i="48" s="1"/>
  <c r="AB575" i="94"/>
  <c r="D72" i="86"/>
  <c r="S70" i="76"/>
  <c r="P71" i="76"/>
  <c r="M72" i="76"/>
  <c r="M80" i="76" s="1"/>
  <c r="J73" i="76"/>
  <c r="V73" i="76"/>
  <c r="R126" i="77"/>
  <c r="O127" i="77"/>
  <c r="L128" i="77"/>
  <c r="I129" i="77"/>
  <c r="U129" i="77"/>
  <c r="S175" i="94"/>
  <c r="S55" i="49"/>
  <c r="AD14" i="49"/>
  <c r="S53" i="49"/>
  <c r="S56" i="49"/>
  <c r="S54" i="49"/>
  <c r="V178" i="94"/>
  <c r="AG17" i="49"/>
  <c r="S179" i="94"/>
  <c r="AD18" i="49"/>
  <c r="Q182" i="94"/>
  <c r="AB21" i="49"/>
  <c r="T185" i="94"/>
  <c r="AE24" i="49"/>
  <c r="Q186" i="94"/>
  <c r="AB25" i="49"/>
  <c r="T189" i="94"/>
  <c r="AE28" i="49"/>
  <c r="Q190" i="94"/>
  <c r="AB29" i="49"/>
  <c r="T193" i="94"/>
  <c r="AE32" i="49"/>
  <c r="Q194" i="94"/>
  <c r="T197" i="94"/>
  <c r="AE36" i="49"/>
  <c r="Q198" i="94"/>
  <c r="AB37" i="49"/>
  <c r="T201" i="94"/>
  <c r="AE40" i="49"/>
  <c r="Q202" i="94"/>
  <c r="AB41" i="49"/>
  <c r="U206" i="94"/>
  <c r="AF45" i="49"/>
  <c r="R207" i="94"/>
  <c r="AC46" i="49"/>
  <c r="L50" i="78"/>
  <c r="I51" i="78"/>
  <c r="U51" i="78"/>
  <c r="R52" i="78"/>
  <c r="O53" i="78"/>
  <c r="N22" i="96"/>
  <c r="Q26" i="96"/>
  <c r="Q25" i="96" s="1"/>
  <c r="M15" i="90" s="1"/>
  <c r="H29" i="96"/>
  <c r="T29" i="96"/>
  <c r="N209" i="94"/>
  <c r="N105" i="50"/>
  <c r="N108" i="50"/>
  <c r="N106" i="50"/>
  <c r="N107" i="50"/>
  <c r="T211" i="94"/>
  <c r="Q212" i="94"/>
  <c r="AB17" i="50"/>
  <c r="T215" i="94"/>
  <c r="AE20" i="50"/>
  <c r="Q216" i="94"/>
  <c r="AB21" i="50"/>
  <c r="T219" i="94"/>
  <c r="AE24" i="50"/>
  <c r="Q220" i="94"/>
  <c r="T223" i="94"/>
  <c r="AE28" i="50"/>
  <c r="Q224" i="94"/>
  <c r="AB29" i="50"/>
  <c r="T227" i="94"/>
  <c r="AE32" i="50"/>
  <c r="Q228" i="94"/>
  <c r="Q230" i="94"/>
  <c r="AB35" i="50"/>
  <c r="T233" i="94"/>
  <c r="AE38" i="50"/>
  <c r="Q234" i="94"/>
  <c r="AB39" i="50"/>
  <c r="T237" i="94"/>
  <c r="AE42" i="50"/>
  <c r="Q238" i="94"/>
  <c r="AB43" i="50"/>
  <c r="T241" i="94"/>
  <c r="AE46" i="50"/>
  <c r="Q242" i="94"/>
  <c r="AB47" i="50"/>
  <c r="T245" i="94"/>
  <c r="AE50" i="50"/>
  <c r="Q246" i="94"/>
  <c r="AB51" i="50"/>
  <c r="T249" i="94"/>
  <c r="AE54" i="50"/>
  <c r="Q250" i="94"/>
  <c r="T253" i="94"/>
  <c r="AE58" i="50"/>
  <c r="Q254" i="94"/>
  <c r="AB59" i="50"/>
  <c r="T257" i="94"/>
  <c r="AE62" i="50"/>
  <c r="Q258" i="94"/>
  <c r="AB63" i="50"/>
  <c r="T261" i="94"/>
  <c r="AE66" i="50"/>
  <c r="Q262" i="94"/>
  <c r="AB67" i="50"/>
  <c r="T265" i="94"/>
  <c r="AE70" i="50"/>
  <c r="Q266" i="94"/>
  <c r="T269" i="94"/>
  <c r="AE74" i="50"/>
  <c r="Q270" i="94"/>
  <c r="AB75" i="50"/>
  <c r="T273" i="94"/>
  <c r="AE78" i="50"/>
  <c r="Q274" i="94"/>
  <c r="AB79" i="50"/>
  <c r="T277" i="94"/>
  <c r="AE82" i="50"/>
  <c r="Q278" i="94"/>
  <c r="T281" i="94"/>
  <c r="AE86" i="50"/>
  <c r="Q282" i="94"/>
  <c r="AB87" i="50"/>
  <c r="T285" i="94"/>
  <c r="AE90" i="50"/>
  <c r="Q286" i="94"/>
  <c r="AB91" i="50"/>
  <c r="T289" i="94"/>
  <c r="AE94" i="50"/>
  <c r="Q290" i="94"/>
  <c r="AB95" i="50"/>
  <c r="H102" i="79"/>
  <c r="T102" i="79"/>
  <c r="Q103" i="79"/>
  <c r="N104" i="79"/>
  <c r="K105" i="79"/>
  <c r="J293" i="94"/>
  <c r="J180" i="51"/>
  <c r="J181" i="51"/>
  <c r="J179" i="51"/>
  <c r="J182" i="51"/>
  <c r="V293" i="94"/>
  <c r="V182" i="51"/>
  <c r="V180" i="51"/>
  <c r="AG14" i="51"/>
  <c r="V181" i="51"/>
  <c r="V179" i="51"/>
  <c r="S294" i="94"/>
  <c r="AD15" i="51"/>
  <c r="V297" i="94"/>
  <c r="AG18" i="51"/>
  <c r="S298" i="94"/>
  <c r="AD19" i="51"/>
  <c r="V302" i="94"/>
  <c r="AG23" i="51"/>
  <c r="S303" i="94"/>
  <c r="AD24" i="51"/>
  <c r="V306" i="94"/>
  <c r="AG27" i="51"/>
  <c r="S307" i="94"/>
  <c r="AD28" i="51"/>
  <c r="V310" i="94"/>
  <c r="AG31" i="51"/>
  <c r="S311" i="94"/>
  <c r="AD32" i="51"/>
  <c r="V314" i="94"/>
  <c r="AG35" i="51"/>
  <c r="S315" i="94"/>
  <c r="AD36" i="51"/>
  <c r="V318" i="94"/>
  <c r="AG39" i="51"/>
  <c r="S319" i="94"/>
  <c r="AD40" i="51"/>
  <c r="V322" i="94"/>
  <c r="AG43" i="51"/>
  <c r="S323" i="94"/>
  <c r="AD44" i="51"/>
  <c r="V326" i="94"/>
  <c r="AG47" i="51"/>
  <c r="S327" i="94"/>
  <c r="AD48" i="51"/>
  <c r="V330" i="94"/>
  <c r="AG51" i="51"/>
  <c r="V331" i="94"/>
  <c r="AG52" i="51"/>
  <c r="V332" i="94"/>
  <c r="AG53" i="51"/>
  <c r="S333" i="94"/>
  <c r="AD54" i="51"/>
  <c r="V336" i="94"/>
  <c r="AG57" i="51"/>
  <c r="V337" i="94"/>
  <c r="AG58" i="51"/>
  <c r="S338" i="94"/>
  <c r="AD59" i="51"/>
  <c r="V341" i="94"/>
  <c r="AG62" i="51"/>
  <c r="S342" i="94"/>
  <c r="AD63" i="51"/>
  <c r="V345" i="94"/>
  <c r="AG66" i="51"/>
  <c r="S346" i="94"/>
  <c r="AD67" i="51"/>
  <c r="U350" i="94"/>
  <c r="AF71" i="51"/>
  <c r="R351" i="94"/>
  <c r="AC72" i="51"/>
  <c r="V356" i="94"/>
  <c r="AG77" i="51"/>
  <c r="S357" i="94"/>
  <c r="AD78" i="51"/>
  <c r="V360" i="94"/>
  <c r="AG81" i="51"/>
  <c r="S361" i="94"/>
  <c r="AD82" i="51"/>
  <c r="S362" i="94"/>
  <c r="AD83" i="51"/>
  <c r="V365" i="94"/>
  <c r="S366" i="94"/>
  <c r="AD87" i="51"/>
  <c r="V370" i="94"/>
  <c r="AG91" i="51"/>
  <c r="S371" i="94"/>
  <c r="AD92" i="51"/>
  <c r="V374" i="94"/>
  <c r="AG95" i="51"/>
  <c r="S375" i="94"/>
  <c r="AD96" i="51"/>
  <c r="V378" i="94"/>
  <c r="AG99" i="51"/>
  <c r="T381" i="94"/>
  <c r="AE102" i="51"/>
  <c r="Q382" i="94"/>
  <c r="AB103" i="51"/>
  <c r="T385" i="94"/>
  <c r="AE106" i="51"/>
  <c r="Q386" i="94"/>
  <c r="AB107" i="51"/>
  <c r="T389" i="94"/>
  <c r="AE110" i="51"/>
  <c r="Q390" i="94"/>
  <c r="AB111" i="51"/>
  <c r="T393" i="94"/>
  <c r="AE114" i="51"/>
  <c r="Q394" i="94"/>
  <c r="AB115" i="51"/>
  <c r="T397" i="94"/>
  <c r="AE118" i="51"/>
  <c r="Q398" i="94"/>
  <c r="AB119" i="51"/>
  <c r="T401" i="94"/>
  <c r="AE122" i="51"/>
  <c r="Q402" i="94"/>
  <c r="AB123" i="51"/>
  <c r="T405" i="94"/>
  <c r="AE126" i="51"/>
  <c r="Q406" i="94"/>
  <c r="AB127" i="51"/>
  <c r="R408" i="94"/>
  <c r="AC129" i="51"/>
  <c r="U411" i="94"/>
  <c r="AF132" i="51"/>
  <c r="R412" i="94"/>
  <c r="AC133" i="51"/>
  <c r="U415" i="94"/>
  <c r="AF136" i="51"/>
  <c r="R416" i="94"/>
  <c r="AC137" i="51"/>
  <c r="U419" i="94"/>
  <c r="AF140" i="51"/>
  <c r="R420" i="94"/>
  <c r="AC141" i="51"/>
  <c r="U423" i="94"/>
  <c r="AF144" i="51"/>
  <c r="R424" i="94"/>
  <c r="AC145" i="51"/>
  <c r="U427" i="94"/>
  <c r="AF148" i="51"/>
  <c r="R428" i="94"/>
  <c r="AC149" i="51"/>
  <c r="U431" i="94"/>
  <c r="AF152" i="51"/>
  <c r="R432" i="94"/>
  <c r="AC153" i="51"/>
  <c r="U436" i="94"/>
  <c r="AF157" i="51"/>
  <c r="R437" i="94"/>
  <c r="AC158" i="51"/>
  <c r="U441" i="94"/>
  <c r="AF162" i="51"/>
  <c r="R442" i="94"/>
  <c r="AC163" i="51"/>
  <c r="U445" i="94"/>
  <c r="AF166" i="51"/>
  <c r="R446" i="94"/>
  <c r="AC167" i="51"/>
  <c r="L176" i="80"/>
  <c r="I177" i="80"/>
  <c r="U177" i="80"/>
  <c r="R178" i="80"/>
  <c r="O179" i="80"/>
  <c r="U448" i="94"/>
  <c r="U28" i="52"/>
  <c r="U27" i="52" s="1"/>
  <c r="U32" i="52" s="1"/>
  <c r="AF14" i="52"/>
  <c r="U31" i="52"/>
  <c r="U29" i="52"/>
  <c r="U30" i="52"/>
  <c r="R449" i="94"/>
  <c r="V450" i="94"/>
  <c r="AG16" i="52"/>
  <c r="R452" i="94"/>
  <c r="AC18" i="52"/>
  <c r="V453" i="94"/>
  <c r="AG19" i="52"/>
  <c r="Q455" i="94"/>
  <c r="AB21" i="52"/>
  <c r="U456" i="94"/>
  <c r="AF22" i="52"/>
  <c r="R25" i="81"/>
  <c r="O26" i="81"/>
  <c r="L27" i="81"/>
  <c r="I28" i="81"/>
  <c r="U28" i="81"/>
  <c r="H457" i="94"/>
  <c r="H57" i="53"/>
  <c r="H58" i="53"/>
  <c r="H59" i="53"/>
  <c r="H60" i="53"/>
  <c r="T457" i="94"/>
  <c r="T59" i="53"/>
  <c r="T60" i="53"/>
  <c r="T57" i="53"/>
  <c r="T58" i="53"/>
  <c r="Q458" i="94"/>
  <c r="AB15" i="53"/>
  <c r="U459" i="94"/>
  <c r="AF16" i="53"/>
  <c r="V461" i="94"/>
  <c r="AG18" i="53"/>
  <c r="S462" i="94"/>
  <c r="V465" i="94"/>
  <c r="AG22" i="53"/>
  <c r="S466" i="94"/>
  <c r="AD23" i="53"/>
  <c r="Q469" i="94"/>
  <c r="AB26" i="53"/>
  <c r="T472" i="94"/>
  <c r="AE29" i="53"/>
  <c r="Q473" i="94"/>
  <c r="AB30" i="53"/>
  <c r="U474" i="94"/>
  <c r="AF31" i="53"/>
  <c r="R475" i="94"/>
  <c r="AC32" i="53"/>
  <c r="T477" i="94"/>
  <c r="AE34" i="53"/>
  <c r="Q478" i="94"/>
  <c r="AB35" i="53"/>
  <c r="T481" i="94"/>
  <c r="AE38" i="53"/>
  <c r="Q482" i="94"/>
  <c r="AB39" i="53"/>
  <c r="T485" i="94"/>
  <c r="AE42" i="53"/>
  <c r="Q486" i="94"/>
  <c r="T489" i="94"/>
  <c r="AE46" i="53"/>
  <c r="Q490" i="94"/>
  <c r="AB47" i="53"/>
  <c r="N54" i="82"/>
  <c r="K55" i="82"/>
  <c r="H56" i="82"/>
  <c r="T56" i="82"/>
  <c r="Q57" i="82"/>
  <c r="V495" i="94"/>
  <c r="AG16" i="54"/>
  <c r="S496" i="94"/>
  <c r="AD17" i="54"/>
  <c r="V499" i="94"/>
  <c r="AG20" i="54"/>
  <c r="V500" i="94"/>
  <c r="AG21" i="54"/>
  <c r="S501" i="94"/>
  <c r="AD22" i="54"/>
  <c r="V504" i="94"/>
  <c r="AG25" i="54"/>
  <c r="T507" i="94"/>
  <c r="AE28" i="54"/>
  <c r="Q508" i="94"/>
  <c r="AB29" i="54"/>
  <c r="T511" i="94"/>
  <c r="AE32" i="54"/>
  <c r="Q512" i="94"/>
  <c r="AB33" i="54"/>
  <c r="T515" i="94"/>
  <c r="AE36" i="54"/>
  <c r="Q516" i="94"/>
  <c r="AB37" i="54"/>
  <c r="U517" i="94"/>
  <c r="AF38" i="54"/>
  <c r="R518" i="94"/>
  <c r="AC39" i="54"/>
  <c r="U521" i="94"/>
  <c r="AF42" i="54"/>
  <c r="R522" i="94"/>
  <c r="AC43" i="54"/>
  <c r="U525" i="94"/>
  <c r="R526" i="94"/>
  <c r="AC47" i="54"/>
  <c r="V529" i="94"/>
  <c r="AG50" i="54"/>
  <c r="S530" i="94"/>
  <c r="AD51" i="54"/>
  <c r="V533" i="94"/>
  <c r="AG54" i="54"/>
  <c r="S534" i="94"/>
  <c r="AD55" i="54"/>
  <c r="V537" i="94"/>
  <c r="AG58" i="54"/>
  <c r="S538" i="94"/>
  <c r="V541" i="94"/>
  <c r="AG62" i="54"/>
  <c r="S67" i="83"/>
  <c r="P68" i="83"/>
  <c r="P76" i="83" s="1"/>
  <c r="M69" i="83"/>
  <c r="M77" i="83" s="1"/>
  <c r="J70" i="83"/>
  <c r="V70" i="83"/>
  <c r="I542" i="94"/>
  <c r="I45" i="35"/>
  <c r="I43" i="35"/>
  <c r="I41" i="35"/>
  <c r="I44" i="35"/>
  <c r="I42" i="35"/>
  <c r="U542" i="94"/>
  <c r="U45" i="35"/>
  <c r="AE14" i="35"/>
  <c r="U43" i="35"/>
  <c r="U41" i="35"/>
  <c r="U44" i="35"/>
  <c r="U42" i="35"/>
  <c r="R543" i="94"/>
  <c r="U546" i="94"/>
  <c r="AE18" i="35"/>
  <c r="R547" i="94"/>
  <c r="AB19" i="35"/>
  <c r="U550" i="94"/>
  <c r="AE22" i="35"/>
  <c r="R551" i="94"/>
  <c r="AB23" i="35"/>
  <c r="U554" i="94"/>
  <c r="AE26" i="35"/>
  <c r="R555" i="94"/>
  <c r="AB27" i="35"/>
  <c r="S557" i="94"/>
  <c r="AC29" i="35"/>
  <c r="T562" i="94"/>
  <c r="AD34" i="35"/>
  <c r="M38" i="84"/>
  <c r="J39" i="84"/>
  <c r="V39" i="84"/>
  <c r="S40" i="84"/>
  <c r="P41" i="84"/>
  <c r="P49" i="84" s="1"/>
  <c r="H87" i="90"/>
  <c r="M111" i="90"/>
  <c r="O14" i="12"/>
  <c r="H20" i="12"/>
  <c r="H20" i="94" s="1"/>
  <c r="S14" i="48"/>
  <c r="AD14" i="48" s="1"/>
  <c r="D61" i="86"/>
  <c r="AB574" i="94"/>
  <c r="Q71" i="76"/>
  <c r="K73" i="76"/>
  <c r="S126" i="77"/>
  <c r="P127" i="77"/>
  <c r="P135" i="77" s="1"/>
  <c r="M128" i="77"/>
  <c r="J129" i="77"/>
  <c r="V129" i="77"/>
  <c r="H175" i="94"/>
  <c r="H55" i="49"/>
  <c r="H53" i="49"/>
  <c r="H56" i="49"/>
  <c r="H54" i="49"/>
  <c r="T175" i="94"/>
  <c r="T55" i="49"/>
  <c r="AE14" i="49"/>
  <c r="T53" i="49"/>
  <c r="T56" i="49"/>
  <c r="T54" i="49"/>
  <c r="Q176" i="94"/>
  <c r="AB15" i="49"/>
  <c r="T179" i="94"/>
  <c r="AE18" i="49"/>
  <c r="Q180" i="94"/>
  <c r="AB19" i="49"/>
  <c r="R182" i="94"/>
  <c r="AC21" i="49"/>
  <c r="U185" i="94"/>
  <c r="AF24" i="49"/>
  <c r="R186" i="94"/>
  <c r="AC25" i="49"/>
  <c r="U189" i="94"/>
  <c r="AF28" i="49"/>
  <c r="R190" i="94"/>
  <c r="AC29" i="49"/>
  <c r="U193" i="94"/>
  <c r="AF32" i="49"/>
  <c r="R194" i="94"/>
  <c r="U197" i="94"/>
  <c r="AF36" i="49"/>
  <c r="R198" i="94"/>
  <c r="AC37" i="49"/>
  <c r="U201" i="94"/>
  <c r="AF40" i="49"/>
  <c r="R202" i="94"/>
  <c r="AC41" i="49"/>
  <c r="V206" i="94"/>
  <c r="AG45" i="49"/>
  <c r="S207" i="94"/>
  <c r="AD46" i="49"/>
  <c r="M50" i="78"/>
  <c r="J51" i="78"/>
  <c r="V51" i="78"/>
  <c r="S52" i="78"/>
  <c r="P53" i="78"/>
  <c r="P61" i="78" s="1"/>
  <c r="R26" i="96"/>
  <c r="R25" i="96" s="1"/>
  <c r="N15" i="90" s="1"/>
  <c r="I29" i="96"/>
  <c r="U29" i="96"/>
  <c r="O209" i="94"/>
  <c r="O105" i="50"/>
  <c r="O108" i="50"/>
  <c r="O106" i="50"/>
  <c r="O107" i="50"/>
  <c r="U211" i="94"/>
  <c r="R212" i="94"/>
  <c r="AC17" i="50"/>
  <c r="U215" i="94"/>
  <c r="AF20" i="50"/>
  <c r="R216" i="94"/>
  <c r="AC21" i="50"/>
  <c r="U219" i="94"/>
  <c r="AF24" i="50"/>
  <c r="R220" i="94"/>
  <c r="U223" i="94"/>
  <c r="AF28" i="50"/>
  <c r="R224" i="94"/>
  <c r="AC29" i="50"/>
  <c r="U227" i="94"/>
  <c r="AF32" i="50"/>
  <c r="R228" i="94"/>
  <c r="AC33" i="50"/>
  <c r="R230" i="94"/>
  <c r="AC35" i="50"/>
  <c r="U233" i="94"/>
  <c r="AF38" i="50"/>
  <c r="R234" i="94"/>
  <c r="AC39" i="50"/>
  <c r="U237" i="94"/>
  <c r="AF42" i="50"/>
  <c r="R238" i="94"/>
  <c r="AC43" i="50"/>
  <c r="U241" i="94"/>
  <c r="AF46" i="50"/>
  <c r="R242" i="94"/>
  <c r="AC47" i="50"/>
  <c r="U245" i="94"/>
  <c r="AF50" i="50"/>
  <c r="R246" i="94"/>
  <c r="AC51" i="50"/>
  <c r="U249" i="94"/>
  <c r="AF54" i="50"/>
  <c r="R250" i="94"/>
  <c r="U253" i="94"/>
  <c r="AF58" i="50"/>
  <c r="R254" i="94"/>
  <c r="AC59" i="50"/>
  <c r="U257" i="94"/>
  <c r="AF62" i="50"/>
  <c r="R258" i="94"/>
  <c r="AC63" i="50"/>
  <c r="U261" i="94"/>
  <c r="AF66" i="50"/>
  <c r="R262" i="94"/>
  <c r="AC67" i="50"/>
  <c r="U265" i="94"/>
  <c r="AF70" i="50"/>
  <c r="R266" i="94"/>
  <c r="U269" i="94"/>
  <c r="AF74" i="50"/>
  <c r="R270" i="94"/>
  <c r="AC75" i="50"/>
  <c r="U273" i="94"/>
  <c r="AF78" i="50"/>
  <c r="R274" i="94"/>
  <c r="AC79" i="50"/>
  <c r="U277" i="94"/>
  <c r="AF82" i="50"/>
  <c r="R278" i="94"/>
  <c r="U281" i="94"/>
  <c r="AF86" i="50"/>
  <c r="R282" i="94"/>
  <c r="AC87" i="50"/>
  <c r="U285" i="94"/>
  <c r="AF90" i="50"/>
  <c r="R286" i="94"/>
  <c r="AC91" i="50"/>
  <c r="U289" i="94"/>
  <c r="AF94" i="50"/>
  <c r="R290" i="94"/>
  <c r="AC95" i="50"/>
  <c r="I102" i="79"/>
  <c r="U102" i="79"/>
  <c r="R103" i="79"/>
  <c r="O104" i="79"/>
  <c r="L105" i="79"/>
  <c r="K293" i="94"/>
  <c r="K181" i="51"/>
  <c r="K179" i="51"/>
  <c r="K182" i="51"/>
  <c r="K180" i="51"/>
  <c r="T294" i="94"/>
  <c r="AE15" i="51"/>
  <c r="Q295" i="94"/>
  <c r="AB16" i="51"/>
  <c r="T298" i="94"/>
  <c r="AE19" i="51"/>
  <c r="Q299" i="94"/>
  <c r="AB20" i="51"/>
  <c r="T303" i="94"/>
  <c r="AE24" i="51"/>
  <c r="Q304" i="94"/>
  <c r="AB25" i="51"/>
  <c r="T307" i="94"/>
  <c r="AE28" i="51"/>
  <c r="Q308" i="94"/>
  <c r="AB29" i="51"/>
  <c r="T311" i="94"/>
  <c r="AE32" i="51"/>
  <c r="Q312" i="94"/>
  <c r="AB33" i="51"/>
  <c r="T315" i="94"/>
  <c r="AE36" i="51"/>
  <c r="Q316" i="94"/>
  <c r="AB37" i="51"/>
  <c r="T319" i="94"/>
  <c r="AE40" i="51"/>
  <c r="Q320" i="94"/>
  <c r="AB41" i="51"/>
  <c r="T323" i="94"/>
  <c r="AE44" i="51"/>
  <c r="Q324" i="94"/>
  <c r="AB45" i="51"/>
  <c r="T327" i="94"/>
  <c r="AE48" i="51"/>
  <c r="Q328" i="94"/>
  <c r="AB49" i="51"/>
  <c r="T333" i="94"/>
  <c r="AE54" i="51"/>
  <c r="Q334" i="94"/>
  <c r="AB55" i="51"/>
  <c r="T338" i="94"/>
  <c r="AE59" i="51"/>
  <c r="Q339" i="94"/>
  <c r="AB60" i="51"/>
  <c r="T342" i="94"/>
  <c r="AE63" i="51"/>
  <c r="Q343" i="94"/>
  <c r="AB64" i="51"/>
  <c r="T346" i="94"/>
  <c r="AE67" i="51"/>
  <c r="V350" i="94"/>
  <c r="AG71" i="51"/>
  <c r="S351" i="94"/>
  <c r="AD72" i="51"/>
  <c r="Q354" i="94"/>
  <c r="AB75" i="51"/>
  <c r="T357" i="94"/>
  <c r="AE78" i="51"/>
  <c r="Q358" i="94"/>
  <c r="AB79" i="51"/>
  <c r="T361" i="94"/>
  <c r="AE82" i="51"/>
  <c r="T362" i="94"/>
  <c r="AE83" i="51"/>
  <c r="Q363" i="94"/>
  <c r="AB84" i="51"/>
  <c r="T366" i="94"/>
  <c r="AE87" i="51"/>
  <c r="Q367" i="94"/>
  <c r="AB88" i="51"/>
  <c r="Q368" i="94"/>
  <c r="AB89" i="51"/>
  <c r="T371" i="94"/>
  <c r="AE92" i="51"/>
  <c r="Q372" i="94"/>
  <c r="AB93" i="51"/>
  <c r="T375" i="94"/>
  <c r="AE96" i="51"/>
  <c r="Q376" i="94"/>
  <c r="AB97" i="51"/>
  <c r="U381" i="94"/>
  <c r="AF102" i="51"/>
  <c r="R382" i="94"/>
  <c r="AC103" i="51"/>
  <c r="U385" i="94"/>
  <c r="AF106" i="51"/>
  <c r="R386" i="94"/>
  <c r="AC107" i="51"/>
  <c r="U389" i="94"/>
  <c r="AF110" i="51"/>
  <c r="R390" i="94"/>
  <c r="AC111" i="51"/>
  <c r="U393" i="94"/>
  <c r="AF114" i="51"/>
  <c r="R394" i="94"/>
  <c r="AC115" i="51"/>
  <c r="U397" i="94"/>
  <c r="AF118" i="51"/>
  <c r="R398" i="94"/>
  <c r="AC119" i="51"/>
  <c r="U401" i="94"/>
  <c r="AF122" i="51"/>
  <c r="R402" i="94"/>
  <c r="AC123" i="51"/>
  <c r="U405" i="94"/>
  <c r="AF126" i="51"/>
  <c r="R406" i="94"/>
  <c r="AC127" i="51"/>
  <c r="S408" i="94"/>
  <c r="AD129" i="51"/>
  <c r="V411" i="94"/>
  <c r="AG132" i="51"/>
  <c r="S412" i="94"/>
  <c r="AD133" i="51"/>
  <c r="V415" i="94"/>
  <c r="AG136" i="51"/>
  <c r="S416" i="94"/>
  <c r="AD137" i="51"/>
  <c r="V419" i="94"/>
  <c r="AG140" i="51"/>
  <c r="S420" i="94"/>
  <c r="AD141" i="51"/>
  <c r="V423" i="94"/>
  <c r="AG144" i="51"/>
  <c r="S424" i="94"/>
  <c r="AD145" i="51"/>
  <c r="V427" i="94"/>
  <c r="AG148" i="51"/>
  <c r="S428" i="94"/>
  <c r="AD149" i="51"/>
  <c r="V431" i="94"/>
  <c r="AG152" i="51"/>
  <c r="S432" i="94"/>
  <c r="AD153" i="51"/>
  <c r="V436" i="94"/>
  <c r="AG157" i="51"/>
  <c r="S437" i="94"/>
  <c r="AD158" i="51"/>
  <c r="V441" i="94"/>
  <c r="AG162" i="51"/>
  <c r="S442" i="94"/>
  <c r="AD163" i="51"/>
  <c r="V445" i="94"/>
  <c r="AG166" i="51"/>
  <c r="S446" i="94"/>
  <c r="AD167" i="51"/>
  <c r="M176" i="80"/>
  <c r="J177" i="80"/>
  <c r="V177" i="80"/>
  <c r="S178" i="80"/>
  <c r="P179" i="80"/>
  <c r="P187" i="80" s="1"/>
  <c r="V448" i="94"/>
  <c r="V31" i="52"/>
  <c r="V29" i="52"/>
  <c r="V30" i="52"/>
  <c r="V28" i="52"/>
  <c r="AG14" i="52"/>
  <c r="S449" i="94"/>
  <c r="S452" i="94"/>
  <c r="AD18" i="52"/>
  <c r="R455" i="94"/>
  <c r="AC21" i="52"/>
  <c r="V456" i="94"/>
  <c r="AG22" i="52"/>
  <c r="S25" i="81"/>
  <c r="P26" i="81"/>
  <c r="P34" i="81" s="1"/>
  <c r="M27" i="81"/>
  <c r="M35" i="81" s="1"/>
  <c r="J28" i="81"/>
  <c r="V28" i="81"/>
  <c r="O36" i="81"/>
  <c r="I457" i="94"/>
  <c r="I57" i="53"/>
  <c r="I58" i="53"/>
  <c r="I59" i="53"/>
  <c r="I60" i="53"/>
  <c r="U457" i="94"/>
  <c r="U59" i="53"/>
  <c r="U57" i="53"/>
  <c r="U60" i="53"/>
  <c r="U58" i="53"/>
  <c r="R458" i="94"/>
  <c r="AC15" i="53"/>
  <c r="V459" i="94"/>
  <c r="AG16" i="53"/>
  <c r="T462" i="94"/>
  <c r="Q463" i="94"/>
  <c r="T466" i="94"/>
  <c r="AE23" i="53"/>
  <c r="Q467" i="94"/>
  <c r="AB24" i="53"/>
  <c r="R469" i="94"/>
  <c r="AC26" i="53"/>
  <c r="U472" i="94"/>
  <c r="AF29" i="53"/>
  <c r="R473" i="94"/>
  <c r="AC30" i="53"/>
  <c r="V474" i="94"/>
  <c r="AG31" i="53"/>
  <c r="S475" i="94"/>
  <c r="AD32" i="53"/>
  <c r="U477" i="94"/>
  <c r="AF34" i="53"/>
  <c r="R478" i="94"/>
  <c r="AC35" i="53"/>
  <c r="U481" i="94"/>
  <c r="AF38" i="53"/>
  <c r="R482" i="94"/>
  <c r="AC39" i="53"/>
  <c r="U485" i="94"/>
  <c r="AF42" i="53"/>
  <c r="R486" i="94"/>
  <c r="U489" i="94"/>
  <c r="AF46" i="53"/>
  <c r="R490" i="94"/>
  <c r="AC47" i="53"/>
  <c r="O54" i="82"/>
  <c r="L55" i="82"/>
  <c r="I56" i="82"/>
  <c r="U56" i="82"/>
  <c r="R57" i="82"/>
  <c r="Q493" i="94"/>
  <c r="Q72" i="54"/>
  <c r="Q70" i="54"/>
  <c r="Q73" i="54"/>
  <c r="Q71" i="54"/>
  <c r="AB14" i="54"/>
  <c r="T496" i="94"/>
  <c r="AE17" i="54"/>
  <c r="Q497" i="94"/>
  <c r="AB18" i="54"/>
  <c r="T501" i="94"/>
  <c r="AE22" i="54"/>
  <c r="Q502" i="94"/>
  <c r="AB23" i="54"/>
  <c r="U507" i="94"/>
  <c r="AF28" i="54"/>
  <c r="R508" i="94"/>
  <c r="AC29" i="54"/>
  <c r="U511" i="94"/>
  <c r="AF32" i="54"/>
  <c r="R512" i="94"/>
  <c r="AC33" i="54"/>
  <c r="U515" i="94"/>
  <c r="AF36" i="54"/>
  <c r="R516" i="94"/>
  <c r="AC37" i="54"/>
  <c r="V517" i="94"/>
  <c r="AG38" i="54"/>
  <c r="S518" i="94"/>
  <c r="AD39" i="54"/>
  <c r="V521" i="94"/>
  <c r="AG42" i="54"/>
  <c r="S522" i="94"/>
  <c r="AD43" i="54"/>
  <c r="V525" i="94"/>
  <c r="S526" i="94"/>
  <c r="AD47" i="54"/>
  <c r="T530" i="94"/>
  <c r="AE51" i="54"/>
  <c r="Q531" i="94"/>
  <c r="AB52" i="54"/>
  <c r="T534" i="94"/>
  <c r="AE55" i="54"/>
  <c r="Q535" i="94"/>
  <c r="AB56" i="54"/>
  <c r="T538" i="94"/>
  <c r="Q539" i="94"/>
  <c r="AB60" i="54"/>
  <c r="H67" i="83"/>
  <c r="T67" i="83"/>
  <c r="Q68" i="83"/>
  <c r="N69" i="83"/>
  <c r="K70" i="83"/>
  <c r="J542" i="94"/>
  <c r="J43" i="35"/>
  <c r="J41" i="35"/>
  <c r="J44" i="35"/>
  <c r="J42" i="35"/>
  <c r="J45" i="35"/>
  <c r="V542" i="94"/>
  <c r="V45" i="35"/>
  <c r="AF14" i="35"/>
  <c r="V43" i="35"/>
  <c r="V41" i="35"/>
  <c r="V44" i="35"/>
  <c r="V42" i="35"/>
  <c r="S543" i="94"/>
  <c r="V546" i="94"/>
  <c r="AF18" i="35"/>
  <c r="S547" i="94"/>
  <c r="AC19" i="35"/>
  <c r="V550" i="94"/>
  <c r="AF22" i="35"/>
  <c r="S551" i="94"/>
  <c r="AC23" i="35"/>
  <c r="V554" i="94"/>
  <c r="AF26" i="35"/>
  <c r="S555" i="94"/>
  <c r="AC27" i="35"/>
  <c r="T557" i="94"/>
  <c r="AD29" i="35"/>
  <c r="R559" i="94"/>
  <c r="AB31" i="35"/>
  <c r="U562" i="94"/>
  <c r="AE34" i="35"/>
  <c r="N38" i="84"/>
  <c r="K39" i="84"/>
  <c r="H40" i="84"/>
  <c r="T40" i="84"/>
  <c r="Q41" i="84"/>
  <c r="P14" i="12"/>
  <c r="P14" i="94" s="1"/>
  <c r="P569" i="94" s="1"/>
  <c r="K21" i="12"/>
  <c r="K21" i="94" s="1"/>
  <c r="T14" i="48"/>
  <c r="AE14" i="48" s="1"/>
  <c r="I70" i="76"/>
  <c r="U70" i="76"/>
  <c r="R71" i="76"/>
  <c r="H126" i="77"/>
  <c r="I175" i="94"/>
  <c r="I55" i="49"/>
  <c r="I53" i="49"/>
  <c r="I56" i="49"/>
  <c r="I54" i="49"/>
  <c r="U175" i="94"/>
  <c r="U55" i="49"/>
  <c r="AF14" i="49"/>
  <c r="U53" i="49"/>
  <c r="U56" i="49"/>
  <c r="U54" i="49"/>
  <c r="R176" i="94"/>
  <c r="AC15" i="49"/>
  <c r="U179" i="94"/>
  <c r="AF18" i="49"/>
  <c r="R180" i="94"/>
  <c r="AC19" i="49"/>
  <c r="S182" i="94"/>
  <c r="AD21" i="49"/>
  <c r="V185" i="94"/>
  <c r="AG24" i="49"/>
  <c r="S186" i="94"/>
  <c r="AD25" i="49"/>
  <c r="V189" i="94"/>
  <c r="AG28" i="49"/>
  <c r="S190" i="94"/>
  <c r="AD29" i="49"/>
  <c r="V193" i="94"/>
  <c r="AG32" i="49"/>
  <c r="S194" i="94"/>
  <c r="V197" i="94"/>
  <c r="AG36" i="49"/>
  <c r="S198" i="94"/>
  <c r="AD37" i="49"/>
  <c r="V201" i="94"/>
  <c r="AG40" i="49"/>
  <c r="S202" i="94"/>
  <c r="AD41" i="49"/>
  <c r="Q204" i="94"/>
  <c r="AB43" i="49"/>
  <c r="T207" i="94"/>
  <c r="AE46" i="49"/>
  <c r="Q208" i="94"/>
  <c r="AB47" i="49"/>
  <c r="N50" i="78"/>
  <c r="K51" i="78"/>
  <c r="H52" i="78"/>
  <c r="T52" i="78"/>
  <c r="Q53" i="78"/>
  <c r="V211" i="94"/>
  <c r="S212" i="94"/>
  <c r="AD17" i="50"/>
  <c r="V215" i="94"/>
  <c r="S216" i="94"/>
  <c r="AD21" i="50"/>
  <c r="V219" i="94"/>
  <c r="AG24" i="50"/>
  <c r="S220" i="94"/>
  <c r="V223" i="94"/>
  <c r="AG28" i="50"/>
  <c r="S224" i="94"/>
  <c r="AD29" i="50"/>
  <c r="V227" i="94"/>
  <c r="AG32" i="50"/>
  <c r="S228" i="94"/>
  <c r="AD33" i="50"/>
  <c r="S230" i="94"/>
  <c r="AD35" i="50"/>
  <c r="V233" i="94"/>
  <c r="AG38" i="50"/>
  <c r="S234" i="94"/>
  <c r="AD39" i="50"/>
  <c r="V237" i="94"/>
  <c r="AG42" i="50"/>
  <c r="S238" i="94"/>
  <c r="AD43" i="50"/>
  <c r="V241" i="94"/>
  <c r="AG46" i="50"/>
  <c r="S242" i="94"/>
  <c r="AD47" i="50"/>
  <c r="V245" i="94"/>
  <c r="AG50" i="50"/>
  <c r="S246" i="94"/>
  <c r="AD51" i="50"/>
  <c r="V249" i="94"/>
  <c r="AG54" i="50"/>
  <c r="S250" i="94"/>
  <c r="V253" i="94"/>
  <c r="AG58" i="50"/>
  <c r="S254" i="94"/>
  <c r="AD59" i="50"/>
  <c r="V257" i="94"/>
  <c r="AG62" i="50"/>
  <c r="S258" i="94"/>
  <c r="AD63" i="50"/>
  <c r="V261" i="94"/>
  <c r="AG66" i="50"/>
  <c r="S262" i="94"/>
  <c r="AD67" i="50"/>
  <c r="V265" i="94"/>
  <c r="AG70" i="50"/>
  <c r="S266" i="94"/>
  <c r="V269" i="94"/>
  <c r="AG74" i="50"/>
  <c r="S270" i="94"/>
  <c r="AD75" i="50"/>
  <c r="V273" i="94"/>
  <c r="AG78" i="50"/>
  <c r="S274" i="94"/>
  <c r="AD79" i="50"/>
  <c r="V277" i="94"/>
  <c r="AG82" i="50"/>
  <c r="S278" i="94"/>
  <c r="V281" i="94"/>
  <c r="AG86" i="50"/>
  <c r="S282" i="94"/>
  <c r="AD87" i="50"/>
  <c r="V285" i="94"/>
  <c r="AG90" i="50"/>
  <c r="S286" i="94"/>
  <c r="AD91" i="50"/>
  <c r="V289" i="94"/>
  <c r="AG94" i="50"/>
  <c r="S290" i="94"/>
  <c r="AD95" i="50"/>
  <c r="J102" i="79"/>
  <c r="V102" i="79"/>
  <c r="S103" i="79"/>
  <c r="P104" i="79"/>
  <c r="P112" i="79" s="1"/>
  <c r="M105" i="79"/>
  <c r="M113" i="79" s="1"/>
  <c r="L293" i="94"/>
  <c r="L181" i="51"/>
  <c r="L179" i="51"/>
  <c r="L182" i="51"/>
  <c r="L180" i="51"/>
  <c r="U294" i="94"/>
  <c r="AF15" i="51"/>
  <c r="R295" i="94"/>
  <c r="AC16" i="51"/>
  <c r="U298" i="94"/>
  <c r="AF19" i="51"/>
  <c r="R299" i="94"/>
  <c r="AC20" i="51"/>
  <c r="U303" i="94"/>
  <c r="AF24" i="51"/>
  <c r="R304" i="94"/>
  <c r="AC25" i="51"/>
  <c r="U307" i="94"/>
  <c r="AF28" i="51"/>
  <c r="R308" i="94"/>
  <c r="AC29" i="51"/>
  <c r="U311" i="94"/>
  <c r="AF32" i="51"/>
  <c r="R312" i="94"/>
  <c r="AC33" i="51"/>
  <c r="U315" i="94"/>
  <c r="AF36" i="51"/>
  <c r="R316" i="94"/>
  <c r="AC37" i="51"/>
  <c r="U319" i="94"/>
  <c r="AF40" i="51"/>
  <c r="R320" i="94"/>
  <c r="AC41" i="51"/>
  <c r="U323" i="94"/>
  <c r="AF44" i="51"/>
  <c r="R324" i="94"/>
  <c r="AC45" i="51"/>
  <c r="U327" i="94"/>
  <c r="AF48" i="51"/>
  <c r="R328" i="94"/>
  <c r="AC49" i="51"/>
  <c r="U333" i="94"/>
  <c r="AF54" i="51"/>
  <c r="R334" i="94"/>
  <c r="AC55" i="51"/>
  <c r="U338" i="94"/>
  <c r="AF59" i="51"/>
  <c r="R339" i="94"/>
  <c r="AC60" i="51"/>
  <c r="U342" i="94"/>
  <c r="AF63" i="51"/>
  <c r="R343" i="94"/>
  <c r="AC64" i="51"/>
  <c r="U346" i="94"/>
  <c r="AF67" i="51"/>
  <c r="Q348" i="94"/>
  <c r="AB69" i="51"/>
  <c r="T351" i="94"/>
  <c r="AE72" i="51"/>
  <c r="Q352" i="94"/>
  <c r="AB73" i="51"/>
  <c r="R354" i="94"/>
  <c r="AC75" i="51"/>
  <c r="U357" i="94"/>
  <c r="AF78" i="51"/>
  <c r="R358" i="94"/>
  <c r="AC79" i="51"/>
  <c r="U361" i="94"/>
  <c r="AF82" i="51"/>
  <c r="U362" i="94"/>
  <c r="AF83" i="51"/>
  <c r="R363" i="94"/>
  <c r="AC84" i="51"/>
  <c r="U366" i="94"/>
  <c r="AF87" i="51"/>
  <c r="R367" i="94"/>
  <c r="AC88" i="51"/>
  <c r="R368" i="94"/>
  <c r="AC89" i="51"/>
  <c r="U371" i="94"/>
  <c r="AF92" i="51"/>
  <c r="R372" i="94"/>
  <c r="AC93" i="51"/>
  <c r="U375" i="94"/>
  <c r="AF96" i="51"/>
  <c r="R376" i="94"/>
  <c r="AC97" i="51"/>
  <c r="V381" i="94"/>
  <c r="AG102" i="51"/>
  <c r="S382" i="94"/>
  <c r="AD103" i="51"/>
  <c r="V385" i="94"/>
  <c r="AG106" i="51"/>
  <c r="S386" i="94"/>
  <c r="AD107" i="51"/>
  <c r="V389" i="94"/>
  <c r="AG110" i="51"/>
  <c r="S390" i="94"/>
  <c r="AD111" i="51"/>
  <c r="V393" i="94"/>
  <c r="AG114" i="51"/>
  <c r="S394" i="94"/>
  <c r="AD115" i="51"/>
  <c r="V397" i="94"/>
  <c r="AG118" i="51"/>
  <c r="S398" i="94"/>
  <c r="AD119" i="51"/>
  <c r="V401" i="94"/>
  <c r="AG122" i="51"/>
  <c r="S402" i="94"/>
  <c r="AD123" i="51"/>
  <c r="V405" i="94"/>
  <c r="AG126" i="51"/>
  <c r="S406" i="94"/>
  <c r="AD127" i="51"/>
  <c r="T408" i="94"/>
  <c r="AE129" i="51"/>
  <c r="Q409" i="94"/>
  <c r="AB130" i="51"/>
  <c r="T412" i="94"/>
  <c r="AE133" i="51"/>
  <c r="Q413" i="94"/>
  <c r="AB134" i="51"/>
  <c r="T416" i="94"/>
  <c r="AE137" i="51"/>
  <c r="Q417" i="94"/>
  <c r="AB138" i="51"/>
  <c r="T420" i="94"/>
  <c r="AE141" i="51"/>
  <c r="Q421" i="94"/>
  <c r="AB142" i="51"/>
  <c r="T424" i="94"/>
  <c r="AE145" i="51"/>
  <c r="Q425" i="94"/>
  <c r="AB146" i="51"/>
  <c r="T428" i="94"/>
  <c r="AE149" i="51"/>
  <c r="Q429" i="94"/>
  <c r="AB150" i="51"/>
  <c r="T432" i="94"/>
  <c r="AE153" i="51"/>
  <c r="Q433" i="94"/>
  <c r="AB154" i="51"/>
  <c r="T437" i="94"/>
  <c r="AE158" i="51"/>
  <c r="Q438" i="94"/>
  <c r="AB159" i="51"/>
  <c r="Q439" i="94"/>
  <c r="AB160" i="51"/>
  <c r="T442" i="94"/>
  <c r="AE163" i="51"/>
  <c r="Q443" i="94"/>
  <c r="AB164" i="51"/>
  <c r="T446" i="94"/>
  <c r="AE167" i="51"/>
  <c r="Q447" i="94"/>
  <c r="AB168" i="51"/>
  <c r="N176" i="80"/>
  <c r="K177" i="80"/>
  <c r="H178" i="80"/>
  <c r="T178" i="80"/>
  <c r="Q179" i="80"/>
  <c r="T449" i="94"/>
  <c r="T452" i="94"/>
  <c r="AE18" i="52"/>
  <c r="S455" i="94"/>
  <c r="AD21" i="52"/>
  <c r="H25" i="81"/>
  <c r="T25" i="81"/>
  <c r="Q26" i="81"/>
  <c r="J457" i="94"/>
  <c r="J60" i="53"/>
  <c r="J59" i="53"/>
  <c r="J57" i="53"/>
  <c r="J58" i="53"/>
  <c r="V457" i="94"/>
  <c r="V57" i="53"/>
  <c r="V58" i="53"/>
  <c r="V59" i="53"/>
  <c r="V60" i="53"/>
  <c r="S458" i="94"/>
  <c r="AD15" i="53"/>
  <c r="U462" i="94"/>
  <c r="R463" i="94"/>
  <c r="U466" i="94"/>
  <c r="AF23" i="53"/>
  <c r="R467" i="94"/>
  <c r="AC24" i="53"/>
  <c r="S469" i="94"/>
  <c r="AD26" i="53"/>
  <c r="V472" i="94"/>
  <c r="AG29" i="53"/>
  <c r="S473" i="94"/>
  <c r="AD30" i="53"/>
  <c r="T475" i="94"/>
  <c r="AE32" i="53"/>
  <c r="Q476" i="94"/>
  <c r="AB33" i="53"/>
  <c r="V477" i="94"/>
  <c r="AG34" i="53"/>
  <c r="S478" i="94"/>
  <c r="AD35" i="53"/>
  <c r="V481" i="94"/>
  <c r="AG38" i="53"/>
  <c r="S482" i="94"/>
  <c r="AD39" i="53"/>
  <c r="V485" i="94"/>
  <c r="AG42" i="53"/>
  <c r="S486" i="94"/>
  <c r="V489" i="94"/>
  <c r="AG46" i="53"/>
  <c r="S490" i="94"/>
  <c r="AD47" i="53"/>
  <c r="P54" i="82"/>
  <c r="M55" i="82"/>
  <c r="M63" i="82" s="1"/>
  <c r="J56" i="82"/>
  <c r="V56" i="82"/>
  <c r="S57" i="82"/>
  <c r="R493" i="94"/>
  <c r="R72" i="54"/>
  <c r="R70" i="54"/>
  <c r="R73" i="54"/>
  <c r="AC14" i="54"/>
  <c r="R71" i="54"/>
  <c r="U496" i="94"/>
  <c r="AF17" i="54"/>
  <c r="R497" i="94"/>
  <c r="AC18" i="54"/>
  <c r="U501" i="94"/>
  <c r="AF22" i="54"/>
  <c r="R502" i="94"/>
  <c r="AC23" i="54"/>
  <c r="V507" i="94"/>
  <c r="AG28" i="54"/>
  <c r="S508" i="94"/>
  <c r="AD29" i="54"/>
  <c r="V511" i="94"/>
  <c r="AG32" i="54"/>
  <c r="S512" i="94"/>
  <c r="AD33" i="54"/>
  <c r="V515" i="94"/>
  <c r="AG36" i="54"/>
  <c r="S516" i="94"/>
  <c r="AD37" i="54"/>
  <c r="T518" i="94"/>
  <c r="AE39" i="54"/>
  <c r="Q519" i="94"/>
  <c r="AB40" i="54"/>
  <c r="T522" i="94"/>
  <c r="AE43" i="54"/>
  <c r="Q523" i="94"/>
  <c r="AB44" i="54"/>
  <c r="T526" i="94"/>
  <c r="AE47" i="54"/>
  <c r="Q527" i="94"/>
  <c r="AB48" i="54"/>
  <c r="U530" i="94"/>
  <c r="AF51" i="54"/>
  <c r="R531" i="94"/>
  <c r="AC52" i="54"/>
  <c r="U534" i="94"/>
  <c r="AF55" i="54"/>
  <c r="R535" i="94"/>
  <c r="AC56" i="54"/>
  <c r="U538" i="94"/>
  <c r="R539" i="94"/>
  <c r="AC60" i="54"/>
  <c r="I67" i="83"/>
  <c r="U67" i="83"/>
  <c r="R68" i="83"/>
  <c r="O69" i="83"/>
  <c r="L70" i="83"/>
  <c r="K542" i="94"/>
  <c r="K43" i="35"/>
  <c r="K41" i="35"/>
  <c r="K44" i="35"/>
  <c r="K42" i="35"/>
  <c r="K45" i="35"/>
  <c r="T543" i="94"/>
  <c r="Q544" i="94"/>
  <c r="AA16" i="35"/>
  <c r="T547" i="94"/>
  <c r="AD19" i="35"/>
  <c r="Q548" i="94"/>
  <c r="AA20" i="35"/>
  <c r="T551" i="94"/>
  <c r="AD23" i="35"/>
  <c r="Q552" i="94"/>
  <c r="AA24" i="35"/>
  <c r="T555" i="94"/>
  <c r="AD27" i="35"/>
  <c r="Q556" i="94"/>
  <c r="AA28" i="35"/>
  <c r="U557" i="94"/>
  <c r="AE29" i="35"/>
  <c r="S559" i="94"/>
  <c r="AC31" i="35"/>
  <c r="V562" i="94"/>
  <c r="AF34" i="35"/>
  <c r="O38" i="84"/>
  <c r="L39" i="84"/>
  <c r="I40" i="84"/>
  <c r="U40" i="84"/>
  <c r="R41" i="84"/>
  <c r="J87" i="90"/>
  <c r="T19" i="12"/>
  <c r="U14" i="48"/>
  <c r="S71" i="76"/>
  <c r="I126" i="77"/>
  <c r="J175" i="94"/>
  <c r="J53" i="49"/>
  <c r="J56" i="49"/>
  <c r="J54" i="49"/>
  <c r="J55" i="49"/>
  <c r="V175" i="94"/>
  <c r="V55" i="49"/>
  <c r="AG14" i="49"/>
  <c r="V53" i="49"/>
  <c r="V52" i="49" s="1"/>
  <c r="V57" i="49" s="1"/>
  <c r="V56" i="49"/>
  <c r="V54" i="49"/>
  <c r="S176" i="94"/>
  <c r="AD15" i="49"/>
  <c r="V179" i="94"/>
  <c r="AG18" i="49"/>
  <c r="S180" i="94"/>
  <c r="AD19" i="49"/>
  <c r="T182" i="94"/>
  <c r="AE21" i="49"/>
  <c r="Q183" i="94"/>
  <c r="AB22" i="49"/>
  <c r="T186" i="94"/>
  <c r="AE25" i="49"/>
  <c r="Q187" i="94"/>
  <c r="AB26" i="49"/>
  <c r="T190" i="94"/>
  <c r="AE29" i="49"/>
  <c r="Q191" i="94"/>
  <c r="AB30" i="49"/>
  <c r="T194" i="94"/>
  <c r="Q195" i="94"/>
  <c r="T198" i="94"/>
  <c r="AE37" i="49"/>
  <c r="Q199" i="94"/>
  <c r="AB38" i="49"/>
  <c r="T202" i="94"/>
  <c r="AE41" i="49"/>
  <c r="Q203" i="94"/>
  <c r="AB42" i="49"/>
  <c r="R204" i="94"/>
  <c r="AC43" i="49"/>
  <c r="U207" i="94"/>
  <c r="AF46" i="49"/>
  <c r="R208" i="94"/>
  <c r="AC47" i="49"/>
  <c r="O50" i="78"/>
  <c r="L51" i="78"/>
  <c r="I52" i="78"/>
  <c r="U52" i="78"/>
  <c r="R53" i="78"/>
  <c r="K29" i="96"/>
  <c r="Q209" i="94"/>
  <c r="Q108" i="50"/>
  <c r="Q106" i="50"/>
  <c r="Q107" i="50"/>
  <c r="AB14" i="50"/>
  <c r="Q105" i="50"/>
  <c r="Q104" i="50" s="1"/>
  <c r="Q109" i="50" s="1"/>
  <c r="T212" i="94"/>
  <c r="AE17" i="50"/>
  <c r="Q213" i="94"/>
  <c r="T216" i="94"/>
  <c r="AE21" i="50"/>
  <c r="Q217" i="94"/>
  <c r="AB22" i="50"/>
  <c r="T220" i="94"/>
  <c r="Q221" i="94"/>
  <c r="AB26" i="50"/>
  <c r="T224" i="94"/>
  <c r="AE29" i="50"/>
  <c r="Q225" i="94"/>
  <c r="AB30" i="50"/>
  <c r="T228" i="94"/>
  <c r="AE33" i="50"/>
  <c r="Q229" i="94"/>
  <c r="T230" i="94"/>
  <c r="AE35" i="50"/>
  <c r="Q231" i="94"/>
  <c r="AB36" i="50"/>
  <c r="T234" i="94"/>
  <c r="AE39" i="50"/>
  <c r="Q235" i="94"/>
  <c r="AB40" i="50"/>
  <c r="T238" i="94"/>
  <c r="AE43" i="50"/>
  <c r="Q239" i="94"/>
  <c r="AB44" i="50"/>
  <c r="T242" i="94"/>
  <c r="AE47" i="50"/>
  <c r="Q243" i="94"/>
  <c r="AB48" i="50"/>
  <c r="T246" i="94"/>
  <c r="AE51" i="50"/>
  <c r="Q247" i="94"/>
  <c r="AB52" i="50"/>
  <c r="T250" i="94"/>
  <c r="Q251" i="94"/>
  <c r="AB56" i="50"/>
  <c r="T254" i="94"/>
  <c r="AE59" i="50"/>
  <c r="Q255" i="94"/>
  <c r="AB60" i="50"/>
  <c r="T258" i="94"/>
  <c r="AE63" i="50"/>
  <c r="Q259" i="94"/>
  <c r="AB64" i="50"/>
  <c r="T262" i="94"/>
  <c r="AE67" i="50"/>
  <c r="Q263" i="94"/>
  <c r="AB68" i="50"/>
  <c r="T266" i="94"/>
  <c r="Q267" i="94"/>
  <c r="AB72" i="50"/>
  <c r="T270" i="94"/>
  <c r="AE75" i="50"/>
  <c r="Q271" i="94"/>
  <c r="AB76" i="50"/>
  <c r="T274" i="94"/>
  <c r="AE79" i="50"/>
  <c r="Q275" i="94"/>
  <c r="AB80" i="50"/>
  <c r="T278" i="94"/>
  <c r="AE83" i="50"/>
  <c r="Q279" i="94"/>
  <c r="AB84" i="50"/>
  <c r="T282" i="94"/>
  <c r="AE87" i="50"/>
  <c r="Q283" i="94"/>
  <c r="AB88" i="50"/>
  <c r="T286" i="94"/>
  <c r="AE91" i="50"/>
  <c r="Q287" i="94"/>
  <c r="AB92" i="50"/>
  <c r="T290" i="94"/>
  <c r="AE95" i="50"/>
  <c r="Q291" i="94"/>
  <c r="AB96" i="50"/>
  <c r="K102" i="79"/>
  <c r="H103" i="79"/>
  <c r="T103" i="79"/>
  <c r="Q104" i="79"/>
  <c r="N105" i="79"/>
  <c r="V294" i="94"/>
  <c r="AG15" i="51"/>
  <c r="S295" i="94"/>
  <c r="AD16" i="51"/>
  <c r="V298" i="94"/>
  <c r="AG19" i="51"/>
  <c r="S299" i="94"/>
  <c r="AD20" i="51"/>
  <c r="V303" i="94"/>
  <c r="AG24" i="51"/>
  <c r="S304" i="94"/>
  <c r="AD25" i="51"/>
  <c r="V307" i="94"/>
  <c r="AG28" i="51"/>
  <c r="S308" i="94"/>
  <c r="AD29" i="51"/>
  <c r="V311" i="94"/>
  <c r="AG32" i="51"/>
  <c r="S312" i="94"/>
  <c r="AD33" i="51"/>
  <c r="V315" i="94"/>
  <c r="AG36" i="51"/>
  <c r="S316" i="94"/>
  <c r="AD37" i="51"/>
  <c r="V319" i="94"/>
  <c r="AG40" i="51"/>
  <c r="S320" i="94"/>
  <c r="AD41" i="51"/>
  <c r="V323" i="94"/>
  <c r="AG44" i="51"/>
  <c r="S324" i="94"/>
  <c r="AD45" i="51"/>
  <c r="V327" i="94"/>
  <c r="AG48" i="51"/>
  <c r="S328" i="94"/>
  <c r="AD49" i="51"/>
  <c r="V333" i="94"/>
  <c r="AG54" i="51"/>
  <c r="S334" i="94"/>
  <c r="AD55" i="51"/>
  <c r="V338" i="94"/>
  <c r="AG59" i="51"/>
  <c r="S339" i="94"/>
  <c r="AD60" i="51"/>
  <c r="V342" i="94"/>
  <c r="AG63" i="51"/>
  <c r="S343" i="94"/>
  <c r="AD64" i="51"/>
  <c r="V346" i="94"/>
  <c r="AG67" i="51"/>
  <c r="R348" i="94"/>
  <c r="AC69" i="51"/>
  <c r="U351" i="94"/>
  <c r="AF72" i="51"/>
  <c r="R352" i="94"/>
  <c r="AC73" i="51"/>
  <c r="S354" i="94"/>
  <c r="AD75" i="51"/>
  <c r="V357" i="94"/>
  <c r="AG78" i="51"/>
  <c r="S358" i="94"/>
  <c r="AD79" i="51"/>
  <c r="V361" i="94"/>
  <c r="AG82" i="51"/>
  <c r="V362" i="94"/>
  <c r="AG83" i="51"/>
  <c r="S363" i="94"/>
  <c r="AD84" i="51"/>
  <c r="V366" i="94"/>
  <c r="AG87" i="51"/>
  <c r="S367" i="94"/>
  <c r="AD88" i="51"/>
  <c r="S368" i="94"/>
  <c r="AD89" i="51"/>
  <c r="V371" i="94"/>
  <c r="AG92" i="51"/>
  <c r="S372" i="94"/>
  <c r="AD93" i="51"/>
  <c r="V375" i="94"/>
  <c r="AG96" i="51"/>
  <c r="S376" i="94"/>
  <c r="AD97" i="51"/>
  <c r="Q379" i="94"/>
  <c r="AB100" i="51"/>
  <c r="T382" i="94"/>
  <c r="AE103" i="51"/>
  <c r="Q383" i="94"/>
  <c r="AB104" i="51"/>
  <c r="T386" i="94"/>
  <c r="AE107" i="51"/>
  <c r="Q387" i="94"/>
  <c r="AB108" i="51"/>
  <c r="T390" i="94"/>
  <c r="AE111" i="51"/>
  <c r="Q391" i="94"/>
  <c r="AB112" i="51"/>
  <c r="T394" i="94"/>
  <c r="AE115" i="51"/>
  <c r="Q395" i="94"/>
  <c r="AB116" i="51"/>
  <c r="T398" i="94"/>
  <c r="AE119" i="51"/>
  <c r="Q399" i="94"/>
  <c r="AB120" i="51"/>
  <c r="T402" i="94"/>
  <c r="AE123" i="51"/>
  <c r="Q403" i="94"/>
  <c r="AB124" i="51"/>
  <c r="T406" i="94"/>
  <c r="AE127" i="51"/>
  <c r="Q407" i="94"/>
  <c r="AB128" i="51"/>
  <c r="U408" i="94"/>
  <c r="AF129" i="51"/>
  <c r="R409" i="94"/>
  <c r="AC130" i="51"/>
  <c r="U412" i="94"/>
  <c r="AF133" i="51"/>
  <c r="R413" i="94"/>
  <c r="AC134" i="51"/>
  <c r="U416" i="94"/>
  <c r="AF137" i="51"/>
  <c r="R417" i="94"/>
  <c r="AC138" i="51"/>
  <c r="U420" i="94"/>
  <c r="AF141" i="51"/>
  <c r="R421" i="94"/>
  <c r="AC142" i="51"/>
  <c r="U424" i="94"/>
  <c r="AF145" i="51"/>
  <c r="R425" i="94"/>
  <c r="AC146" i="51"/>
  <c r="U428" i="94"/>
  <c r="AF149" i="51"/>
  <c r="R429" i="94"/>
  <c r="AC150" i="51"/>
  <c r="U432" i="94"/>
  <c r="AF153" i="51"/>
  <c r="R433" i="94"/>
  <c r="AC154" i="51"/>
  <c r="U437" i="94"/>
  <c r="AF158" i="51"/>
  <c r="R438" i="94"/>
  <c r="AC159" i="51"/>
  <c r="R439" i="94"/>
  <c r="AC160" i="51"/>
  <c r="U442" i="94"/>
  <c r="AF163" i="51"/>
  <c r="R443" i="94"/>
  <c r="AC164" i="51"/>
  <c r="U446" i="94"/>
  <c r="AF167" i="51"/>
  <c r="R447" i="94"/>
  <c r="AC168" i="51"/>
  <c r="O176" i="80"/>
  <c r="L177" i="80"/>
  <c r="I178" i="80"/>
  <c r="U178" i="80"/>
  <c r="R179" i="80"/>
  <c r="U449" i="94"/>
  <c r="Q451" i="94"/>
  <c r="AB17" i="52"/>
  <c r="U452" i="94"/>
  <c r="AF18" i="52"/>
  <c r="T455" i="94"/>
  <c r="AE21" i="52"/>
  <c r="I25" i="81"/>
  <c r="U25" i="81"/>
  <c r="R26" i="81"/>
  <c r="O27" i="81"/>
  <c r="L28" i="81"/>
  <c r="K457" i="94"/>
  <c r="K60" i="53"/>
  <c r="K57" i="53"/>
  <c r="K59" i="53"/>
  <c r="K58" i="53"/>
  <c r="T458" i="94"/>
  <c r="AE15" i="53"/>
  <c r="V462" i="94"/>
  <c r="S463" i="94"/>
  <c r="V466" i="94"/>
  <c r="AG23" i="53"/>
  <c r="S467" i="94"/>
  <c r="AD24" i="53"/>
  <c r="T469" i="94"/>
  <c r="AE26" i="53"/>
  <c r="Q470" i="94"/>
  <c r="AB27" i="53"/>
  <c r="T473" i="94"/>
  <c r="AE30" i="53"/>
  <c r="U475" i="94"/>
  <c r="AF32" i="53"/>
  <c r="R476" i="94"/>
  <c r="AC33" i="53"/>
  <c r="T478" i="94"/>
  <c r="AE35" i="53"/>
  <c r="Q479" i="94"/>
  <c r="AB36" i="53"/>
  <c r="T482" i="94"/>
  <c r="AE39" i="53"/>
  <c r="Q483" i="94"/>
  <c r="AB40" i="53"/>
  <c r="T486" i="94"/>
  <c r="Q487" i="94"/>
  <c r="AB44" i="53"/>
  <c r="T490" i="94"/>
  <c r="AE47" i="53"/>
  <c r="Q54" i="82"/>
  <c r="N55" i="82"/>
  <c r="K56" i="82"/>
  <c r="H57" i="82"/>
  <c r="T57" i="82"/>
  <c r="S493" i="94"/>
  <c r="S72" i="54"/>
  <c r="S70" i="54"/>
  <c r="S73" i="54"/>
  <c r="AD14" i="54"/>
  <c r="S71" i="54"/>
  <c r="V496" i="94"/>
  <c r="AG17" i="54"/>
  <c r="S497" i="94"/>
  <c r="AD18" i="54"/>
  <c r="V501" i="94"/>
  <c r="AG22" i="54"/>
  <c r="S502" i="94"/>
  <c r="AD23" i="54"/>
  <c r="Q505" i="94"/>
  <c r="AB26" i="54"/>
  <c r="T508" i="94"/>
  <c r="AE29" i="54"/>
  <c r="Q509" i="94"/>
  <c r="AB30" i="54"/>
  <c r="T512" i="94"/>
  <c r="AE33" i="54"/>
  <c r="Q513" i="94"/>
  <c r="AB34" i="54"/>
  <c r="T516" i="94"/>
  <c r="AE37" i="54"/>
  <c r="U518" i="94"/>
  <c r="AF39" i="54"/>
  <c r="R519" i="94"/>
  <c r="AC40" i="54"/>
  <c r="U522" i="94"/>
  <c r="AF43" i="54"/>
  <c r="R523" i="94"/>
  <c r="AC44" i="54"/>
  <c r="U526" i="94"/>
  <c r="AF47" i="54"/>
  <c r="R527" i="94"/>
  <c r="AC48" i="54"/>
  <c r="V530" i="94"/>
  <c r="AG51" i="54"/>
  <c r="S531" i="94"/>
  <c r="AD52" i="54"/>
  <c r="V534" i="94"/>
  <c r="AG55" i="54"/>
  <c r="S535" i="94"/>
  <c r="AD56" i="54"/>
  <c r="V538" i="94"/>
  <c r="S539" i="94"/>
  <c r="AD60" i="54"/>
  <c r="J67" i="83"/>
  <c r="V67" i="83"/>
  <c r="S68" i="83"/>
  <c r="P69" i="83"/>
  <c r="P77" i="83" s="1"/>
  <c r="M70" i="83"/>
  <c r="M78" i="83" s="1"/>
  <c r="L542" i="94"/>
  <c r="L41" i="35"/>
  <c r="L44" i="35"/>
  <c r="L42" i="35"/>
  <c r="L45" i="35"/>
  <c r="L43" i="35"/>
  <c r="U543" i="94"/>
  <c r="AE15" i="35"/>
  <c r="R544" i="94"/>
  <c r="AB16" i="35"/>
  <c r="U547" i="94"/>
  <c r="AE19" i="35"/>
  <c r="R548" i="94"/>
  <c r="AB20" i="35"/>
  <c r="U551" i="94"/>
  <c r="AE23" i="35"/>
  <c r="R552" i="94"/>
  <c r="AB24" i="35"/>
  <c r="U555" i="94"/>
  <c r="AE27" i="35"/>
  <c r="R556" i="94"/>
  <c r="AB28" i="35"/>
  <c r="V557" i="94"/>
  <c r="AF29" i="35"/>
  <c r="T559" i="94"/>
  <c r="AD31" i="35"/>
  <c r="Q560" i="94"/>
  <c r="AA32" i="35"/>
  <c r="P38" i="84"/>
  <c r="M39" i="84"/>
  <c r="M47" i="84" s="1"/>
  <c r="J40" i="84"/>
  <c r="V40" i="84"/>
  <c r="S41" i="84"/>
  <c r="V14" i="48"/>
  <c r="AB576" i="94"/>
  <c r="D62" i="86"/>
  <c r="J126" i="77"/>
  <c r="P128" i="77"/>
  <c r="P136" i="77" s="1"/>
  <c r="K175" i="94"/>
  <c r="K53" i="49"/>
  <c r="K56" i="49"/>
  <c r="K54" i="49"/>
  <c r="K55" i="49"/>
  <c r="T176" i="94"/>
  <c r="AE15" i="49"/>
  <c r="Q177" i="94"/>
  <c r="T180" i="94"/>
  <c r="AE19" i="49"/>
  <c r="Q181" i="94"/>
  <c r="AB20" i="49"/>
  <c r="U182" i="94"/>
  <c r="AF21" i="49"/>
  <c r="R183" i="94"/>
  <c r="AC22" i="49"/>
  <c r="U186" i="94"/>
  <c r="AF25" i="49"/>
  <c r="R187" i="94"/>
  <c r="AC26" i="49"/>
  <c r="U190" i="94"/>
  <c r="AF29" i="49"/>
  <c r="R191" i="94"/>
  <c r="AC30" i="49"/>
  <c r="U194" i="94"/>
  <c r="R195" i="94"/>
  <c r="U198" i="94"/>
  <c r="AF37" i="49"/>
  <c r="R199" i="94"/>
  <c r="AC38" i="49"/>
  <c r="U202" i="94"/>
  <c r="AF41" i="49"/>
  <c r="R203" i="94"/>
  <c r="AC42" i="49"/>
  <c r="S204" i="94"/>
  <c r="AD43" i="49"/>
  <c r="V207" i="94"/>
  <c r="AG46" i="49"/>
  <c r="S208" i="94"/>
  <c r="AD47" i="49"/>
  <c r="P50" i="78"/>
  <c r="M51" i="78"/>
  <c r="M59" i="78" s="1"/>
  <c r="J52" i="78"/>
  <c r="V52" i="78"/>
  <c r="S53" i="78"/>
  <c r="R209" i="94"/>
  <c r="R108" i="50"/>
  <c r="R106" i="50"/>
  <c r="R107" i="50"/>
  <c r="AC14" i="50"/>
  <c r="R105" i="50"/>
  <c r="U212" i="94"/>
  <c r="AF17" i="50"/>
  <c r="R213" i="94"/>
  <c r="U216" i="94"/>
  <c r="AF21" i="50"/>
  <c r="R217" i="94"/>
  <c r="AC22" i="50"/>
  <c r="U220" i="94"/>
  <c r="R221" i="94"/>
  <c r="AC26" i="50"/>
  <c r="U224" i="94"/>
  <c r="AF29" i="50"/>
  <c r="R225" i="94"/>
  <c r="AC30" i="50"/>
  <c r="U228" i="94"/>
  <c r="AF33" i="50"/>
  <c r="R229" i="94"/>
  <c r="U230" i="94"/>
  <c r="AF35" i="50"/>
  <c r="R231" i="94"/>
  <c r="AC36" i="50"/>
  <c r="U234" i="94"/>
  <c r="AF39" i="50"/>
  <c r="R235" i="94"/>
  <c r="AC40" i="50"/>
  <c r="U238" i="94"/>
  <c r="AF43" i="50"/>
  <c r="R239" i="94"/>
  <c r="AC44" i="50"/>
  <c r="U242" i="94"/>
  <c r="AF47" i="50"/>
  <c r="R243" i="94"/>
  <c r="AC48" i="50"/>
  <c r="U246" i="94"/>
  <c r="AF51" i="50"/>
  <c r="R247" i="94"/>
  <c r="AC52" i="50"/>
  <c r="U250" i="94"/>
  <c r="R251" i="94"/>
  <c r="AC56" i="50"/>
  <c r="U254" i="94"/>
  <c r="AF59" i="50"/>
  <c r="R255" i="94"/>
  <c r="AC60" i="50"/>
  <c r="U258" i="94"/>
  <c r="AF63" i="50"/>
  <c r="R259" i="94"/>
  <c r="AC64" i="50"/>
  <c r="U262" i="94"/>
  <c r="AF67" i="50"/>
  <c r="R263" i="94"/>
  <c r="AC68" i="50"/>
  <c r="U266" i="94"/>
  <c r="R267" i="94"/>
  <c r="AC72" i="50"/>
  <c r="U270" i="94"/>
  <c r="AF75" i="50"/>
  <c r="R271" i="94"/>
  <c r="AC76" i="50"/>
  <c r="U274" i="94"/>
  <c r="AF79" i="50"/>
  <c r="R275" i="94"/>
  <c r="AC80" i="50"/>
  <c r="U278" i="94"/>
  <c r="AF83" i="50"/>
  <c r="R279" i="94"/>
  <c r="AC84" i="50"/>
  <c r="U282" i="94"/>
  <c r="AF87" i="50"/>
  <c r="R283" i="94"/>
  <c r="AC88" i="50"/>
  <c r="U286" i="94"/>
  <c r="AF91" i="50"/>
  <c r="R287" i="94"/>
  <c r="AC92" i="50"/>
  <c r="U290" i="94"/>
  <c r="AF95" i="50"/>
  <c r="R291" i="94"/>
  <c r="AC96" i="50"/>
  <c r="L102" i="79"/>
  <c r="I103" i="79"/>
  <c r="U103" i="79"/>
  <c r="R104" i="79"/>
  <c r="O105" i="79"/>
  <c r="N293" i="94"/>
  <c r="N181" i="51"/>
  <c r="N179" i="51"/>
  <c r="N182" i="51"/>
  <c r="N180" i="51"/>
  <c r="T295" i="94"/>
  <c r="AE16" i="51"/>
  <c r="Q296" i="94"/>
  <c r="AB17" i="51"/>
  <c r="T299" i="94"/>
  <c r="AE20" i="51"/>
  <c r="Q300" i="94"/>
  <c r="AB21" i="51"/>
  <c r="Q301" i="94"/>
  <c r="AB22" i="51"/>
  <c r="T304" i="94"/>
  <c r="AE25" i="51"/>
  <c r="Q305" i="94"/>
  <c r="AB26" i="51"/>
  <c r="T308" i="94"/>
  <c r="AE29" i="51"/>
  <c r="Q309" i="94"/>
  <c r="AB30" i="51"/>
  <c r="T312" i="94"/>
  <c r="AE33" i="51"/>
  <c r="Q313" i="94"/>
  <c r="AB34" i="51"/>
  <c r="T316" i="94"/>
  <c r="AE37" i="51"/>
  <c r="Q317" i="94"/>
  <c r="AB38" i="51"/>
  <c r="T320" i="94"/>
  <c r="AE41" i="51"/>
  <c r="Q321" i="94"/>
  <c r="AB42" i="51"/>
  <c r="T324" i="94"/>
  <c r="AE45" i="51"/>
  <c r="Q325" i="94"/>
  <c r="AB46" i="51"/>
  <c r="T328" i="94"/>
  <c r="AE49" i="51"/>
  <c r="Q329" i="94"/>
  <c r="AB50" i="51"/>
  <c r="T334" i="94"/>
  <c r="AE55" i="51"/>
  <c r="Q335" i="94"/>
  <c r="AB56" i="51"/>
  <c r="T339" i="94"/>
  <c r="AE60" i="51"/>
  <c r="Q340" i="94"/>
  <c r="AB61" i="51"/>
  <c r="T343" i="94"/>
  <c r="AE64" i="51"/>
  <c r="Q344" i="94"/>
  <c r="AB65" i="51"/>
  <c r="S348" i="94"/>
  <c r="AD69" i="51"/>
  <c r="V351" i="94"/>
  <c r="AG72" i="51"/>
  <c r="S352" i="94"/>
  <c r="AD73" i="51"/>
  <c r="T354" i="94"/>
  <c r="AE75" i="51"/>
  <c r="Q355" i="94"/>
  <c r="AB76" i="51"/>
  <c r="T358" i="94"/>
  <c r="AE79" i="51"/>
  <c r="Q359" i="94"/>
  <c r="AB80" i="51"/>
  <c r="T363" i="94"/>
  <c r="AE84" i="51"/>
  <c r="Q364" i="94"/>
  <c r="AB85" i="51"/>
  <c r="T367" i="94"/>
  <c r="AE88" i="51"/>
  <c r="T368" i="94"/>
  <c r="AE89" i="51"/>
  <c r="Q369" i="94"/>
  <c r="AB90" i="51"/>
  <c r="T372" i="94"/>
  <c r="AE93" i="51"/>
  <c r="Q373" i="94"/>
  <c r="AB94" i="51"/>
  <c r="T376" i="94"/>
  <c r="AE97" i="51"/>
  <c r="Q377" i="94"/>
  <c r="AB98" i="51"/>
  <c r="R379" i="94"/>
  <c r="AC100" i="51"/>
  <c r="U382" i="94"/>
  <c r="AF103" i="51"/>
  <c r="R383" i="94"/>
  <c r="AC104" i="51"/>
  <c r="U386" i="94"/>
  <c r="AF107" i="51"/>
  <c r="R387" i="94"/>
  <c r="AC108" i="51"/>
  <c r="U390" i="94"/>
  <c r="AF111" i="51"/>
  <c r="R391" i="94"/>
  <c r="AC112" i="51"/>
  <c r="U394" i="94"/>
  <c r="AF115" i="51"/>
  <c r="R395" i="94"/>
  <c r="AC116" i="51"/>
  <c r="U398" i="94"/>
  <c r="AF119" i="51"/>
  <c r="R399" i="94"/>
  <c r="AC120" i="51"/>
  <c r="U402" i="94"/>
  <c r="AF123" i="51"/>
  <c r="R403" i="94"/>
  <c r="AC124" i="51"/>
  <c r="U406" i="94"/>
  <c r="AF127" i="51"/>
  <c r="R407" i="94"/>
  <c r="AC128" i="51"/>
  <c r="V408" i="94"/>
  <c r="AG129" i="51"/>
  <c r="S409" i="94"/>
  <c r="AD130" i="51"/>
  <c r="V412" i="94"/>
  <c r="AG133" i="51"/>
  <c r="S413" i="94"/>
  <c r="AD134" i="51"/>
  <c r="V416" i="94"/>
  <c r="AG137" i="51"/>
  <c r="S417" i="94"/>
  <c r="AD138" i="51"/>
  <c r="V420" i="94"/>
  <c r="AG141" i="51"/>
  <c r="S421" i="94"/>
  <c r="AD142" i="51"/>
  <c r="V424" i="94"/>
  <c r="AG145" i="51"/>
  <c r="S425" i="94"/>
  <c r="AD146" i="51"/>
  <c r="V428" i="94"/>
  <c r="AG149" i="51"/>
  <c r="S429" i="94"/>
  <c r="AD150" i="51"/>
  <c r="V432" i="94"/>
  <c r="AG153" i="51"/>
  <c r="S433" i="94"/>
  <c r="AD154" i="51"/>
  <c r="V437" i="94"/>
  <c r="AG158" i="51"/>
  <c r="S438" i="94"/>
  <c r="AD159" i="51"/>
  <c r="S439" i="94"/>
  <c r="AD160" i="51"/>
  <c r="V442" i="94"/>
  <c r="AG163" i="51"/>
  <c r="S443" i="94"/>
  <c r="AD164" i="51"/>
  <c r="V446" i="94"/>
  <c r="AG167" i="51"/>
  <c r="S447" i="94"/>
  <c r="AD168" i="51"/>
  <c r="P176" i="80"/>
  <c r="M177" i="80"/>
  <c r="M185" i="80" s="1"/>
  <c r="J178" i="80"/>
  <c r="V178" i="80"/>
  <c r="S179" i="80"/>
  <c r="V449" i="94"/>
  <c r="R451" i="94"/>
  <c r="AC17" i="52"/>
  <c r="V452" i="94"/>
  <c r="AG18" i="52"/>
  <c r="Q454" i="94"/>
  <c r="AB20" i="52"/>
  <c r="U455" i="94"/>
  <c r="AF21" i="52"/>
  <c r="J25" i="81"/>
  <c r="V25" i="81"/>
  <c r="L457" i="94"/>
  <c r="L60" i="53"/>
  <c r="L58" i="53"/>
  <c r="L59" i="53"/>
  <c r="L57" i="53"/>
  <c r="L56" i="53" s="1"/>
  <c r="L61" i="53" s="1"/>
  <c r="U458" i="94"/>
  <c r="AF15" i="53"/>
  <c r="Q460" i="94"/>
  <c r="AB17" i="53"/>
  <c r="T463" i="94"/>
  <c r="Q464" i="94"/>
  <c r="T467" i="94"/>
  <c r="AE24" i="53"/>
  <c r="Q468" i="94"/>
  <c r="AB25" i="53"/>
  <c r="U469" i="94"/>
  <c r="AF26" i="53"/>
  <c r="R470" i="94"/>
  <c r="AC27" i="53"/>
  <c r="U473" i="94"/>
  <c r="AF30" i="53"/>
  <c r="V475" i="94"/>
  <c r="AG32" i="53"/>
  <c r="S476" i="94"/>
  <c r="AD33" i="53"/>
  <c r="U478" i="94"/>
  <c r="AF35" i="53"/>
  <c r="R479" i="94"/>
  <c r="AC36" i="53"/>
  <c r="U482" i="94"/>
  <c r="AF39" i="53"/>
  <c r="R483" i="94"/>
  <c r="AC40" i="53"/>
  <c r="U486" i="94"/>
  <c r="R487" i="94"/>
  <c r="AC44" i="53"/>
  <c r="U490" i="94"/>
  <c r="AF47" i="53"/>
  <c r="R54" i="82"/>
  <c r="O55" i="82"/>
  <c r="L56" i="82"/>
  <c r="I57" i="82"/>
  <c r="U57" i="82"/>
  <c r="H493" i="94"/>
  <c r="H70" i="54"/>
  <c r="H73" i="54"/>
  <c r="H71" i="54"/>
  <c r="H72" i="54"/>
  <c r="T493" i="94"/>
  <c r="T72" i="54"/>
  <c r="T70" i="54"/>
  <c r="T73" i="54"/>
  <c r="AE14" i="54"/>
  <c r="T71" i="54"/>
  <c r="Q494" i="94"/>
  <c r="AB15" i="54"/>
  <c r="T497" i="94"/>
  <c r="AE18" i="54"/>
  <c r="Q498" i="94"/>
  <c r="AB19" i="54"/>
  <c r="T502" i="94"/>
  <c r="AE23" i="54"/>
  <c r="Q503" i="94"/>
  <c r="R505" i="94"/>
  <c r="AC26" i="54"/>
  <c r="U508" i="94"/>
  <c r="AF29" i="54"/>
  <c r="R509" i="94"/>
  <c r="AC30" i="54"/>
  <c r="U512" i="94"/>
  <c r="AF33" i="54"/>
  <c r="R513" i="94"/>
  <c r="AC34" i="54"/>
  <c r="U516" i="94"/>
  <c r="AF37" i="54"/>
  <c r="V518" i="94"/>
  <c r="AG39" i="54"/>
  <c r="S519" i="94"/>
  <c r="AD40" i="54"/>
  <c r="V522" i="94"/>
  <c r="AG43" i="54"/>
  <c r="S523" i="94"/>
  <c r="AD44" i="54"/>
  <c r="V526" i="94"/>
  <c r="AG47" i="54"/>
  <c r="S527" i="94"/>
  <c r="AD48" i="54"/>
  <c r="T531" i="94"/>
  <c r="AE52" i="54"/>
  <c r="Q532" i="94"/>
  <c r="AB53" i="54"/>
  <c r="T535" i="94"/>
  <c r="AE56" i="54"/>
  <c r="Q536" i="94"/>
  <c r="AB57" i="54"/>
  <c r="T539" i="94"/>
  <c r="AE60" i="54"/>
  <c r="Q540" i="94"/>
  <c r="AB61" i="54"/>
  <c r="K67" i="83"/>
  <c r="H68" i="83"/>
  <c r="T68" i="83"/>
  <c r="Q69" i="83"/>
  <c r="N70" i="83"/>
  <c r="V543" i="94"/>
  <c r="AF15" i="35"/>
  <c r="S544" i="94"/>
  <c r="AC16" i="35"/>
  <c r="V547" i="94"/>
  <c r="AF19" i="35"/>
  <c r="S548" i="94"/>
  <c r="AC20" i="35"/>
  <c r="V551" i="94"/>
  <c r="AF23" i="35"/>
  <c r="S552" i="94"/>
  <c r="AC24" i="35"/>
  <c r="V555" i="94"/>
  <c r="AF27" i="35"/>
  <c r="S556" i="94"/>
  <c r="AC28" i="35"/>
  <c r="U559" i="94"/>
  <c r="AE31" i="35"/>
  <c r="R560" i="94"/>
  <c r="AB32" i="35"/>
  <c r="Q38" i="84"/>
  <c r="N39" i="84"/>
  <c r="K40" i="84"/>
  <c r="H41" i="84"/>
  <c r="T41" i="84"/>
  <c r="T203" i="94"/>
  <c r="AC20" i="97"/>
  <c r="H28" i="52"/>
  <c r="N29" i="52"/>
  <c r="K31" i="52"/>
  <c r="U203" i="94"/>
  <c r="AD20" i="97"/>
  <c r="I28" i="52"/>
  <c r="I27" i="52" s="1"/>
  <c r="I32" i="52" s="1"/>
  <c r="O29" i="52"/>
  <c r="L31" i="52"/>
  <c r="V203" i="94"/>
  <c r="AE20" i="97"/>
  <c r="J28" i="52"/>
  <c r="J27" i="52" s="1"/>
  <c r="J32" i="52" s="1"/>
  <c r="H30" i="52"/>
  <c r="N31" i="52"/>
  <c r="K28" i="52"/>
  <c r="K27" i="52" s="1"/>
  <c r="K32" i="52" s="1"/>
  <c r="I30" i="52"/>
  <c r="O31" i="52"/>
  <c r="AG20" i="97"/>
  <c r="L28" i="52"/>
  <c r="J30" i="52"/>
  <c r="AI56" i="53"/>
  <c r="AF25" i="97"/>
  <c r="N28" i="52"/>
  <c r="K30" i="52"/>
  <c r="O28" i="52"/>
  <c r="O27" i="52" s="1"/>
  <c r="O32" i="52" s="1"/>
  <c r="L30" i="52"/>
  <c r="D64" i="86"/>
  <c r="AB578" i="94"/>
  <c r="H29" i="52"/>
  <c r="N30" i="52"/>
  <c r="I29" i="52"/>
  <c r="O30" i="52"/>
  <c r="AB579" i="94"/>
  <c r="D65" i="86"/>
  <c r="J29" i="52"/>
  <c r="H31" i="52"/>
  <c r="K29" i="52"/>
  <c r="I31" i="52"/>
  <c r="S203" i="94"/>
  <c r="AB20" i="97"/>
  <c r="L29" i="52"/>
  <c r="J31" i="52"/>
  <c r="Q559" i="94"/>
  <c r="Q558" i="94"/>
  <c r="I7" i="86"/>
  <c r="J7" i="86" s="1"/>
  <c r="L14" i="91"/>
  <c r="G14" i="91"/>
  <c r="H7" i="86"/>
  <c r="G9" i="86"/>
  <c r="G18" i="86"/>
  <c r="G21" i="86"/>
  <c r="G20" i="86"/>
  <c r="AD24" i="48"/>
  <c r="AB27" i="48"/>
  <c r="AF21" i="48"/>
  <c r="AG21" i="48"/>
  <c r="AD22" i="48"/>
  <c r="M129" i="48"/>
  <c r="R155" i="94"/>
  <c r="AB68" i="48"/>
  <c r="AI128" i="48"/>
  <c r="D56" i="86" s="1"/>
  <c r="L131" i="48"/>
  <c r="AC103" i="48"/>
  <c r="R70" i="94"/>
  <c r="D9" i="94"/>
  <c r="AG32" i="48"/>
  <c r="H132" i="48"/>
  <c r="S103" i="94"/>
  <c r="AC15" i="48"/>
  <c r="AE28" i="48"/>
  <c r="U76" i="94"/>
  <c r="AC18" i="48"/>
  <c r="AD51" i="48"/>
  <c r="Q68" i="94"/>
  <c r="R110" i="94"/>
  <c r="U111" i="94"/>
  <c r="AF59" i="48"/>
  <c r="V118" i="94"/>
  <c r="R120" i="94"/>
  <c r="V131" i="94"/>
  <c r="T73" i="94"/>
  <c r="T81" i="94"/>
  <c r="R84" i="94"/>
  <c r="T89" i="94"/>
  <c r="V98" i="94"/>
  <c r="R100" i="94"/>
  <c r="R124" i="94"/>
  <c r="U136" i="94"/>
  <c r="AF84" i="48"/>
  <c r="R150" i="94"/>
  <c r="AC98" i="48"/>
  <c r="S155" i="94"/>
  <c r="AD103" i="48"/>
  <c r="T159" i="94"/>
  <c r="AE107" i="48"/>
  <c r="U164" i="94"/>
  <c r="AF112" i="48"/>
  <c r="S167" i="94"/>
  <c r="AD115" i="48"/>
  <c r="U173" i="94"/>
  <c r="AF121" i="48"/>
  <c r="I130" i="48"/>
  <c r="T80" i="94"/>
  <c r="Q100" i="94"/>
  <c r="AB14" i="48"/>
  <c r="Q67" i="94"/>
  <c r="AD15" i="48"/>
  <c r="S68" i="94"/>
  <c r="U69" i="94"/>
  <c r="Q71" i="94"/>
  <c r="S72" i="94"/>
  <c r="Q75" i="94"/>
  <c r="AF24" i="48"/>
  <c r="U77" i="94"/>
  <c r="S80" i="94"/>
  <c r="U81" i="94"/>
  <c r="Q83" i="94"/>
  <c r="S84" i="94"/>
  <c r="U85" i="94"/>
  <c r="Q87" i="94"/>
  <c r="S88" i="94"/>
  <c r="U89" i="94"/>
  <c r="Q91" i="94"/>
  <c r="S92" i="94"/>
  <c r="U93" i="94"/>
  <c r="Q95" i="94"/>
  <c r="S96" i="94"/>
  <c r="U97" i="94"/>
  <c r="Q99" i="94"/>
  <c r="S100" i="94"/>
  <c r="S101" i="94"/>
  <c r="V102" i="94"/>
  <c r="Q103" i="94"/>
  <c r="T104" i="94"/>
  <c r="V105" i="94"/>
  <c r="T107" i="94"/>
  <c r="Q109" i="94"/>
  <c r="AB57" i="48"/>
  <c r="T110" i="94"/>
  <c r="R112" i="94"/>
  <c r="T113" i="94"/>
  <c r="R115" i="94"/>
  <c r="R116" i="94"/>
  <c r="T120" i="94"/>
  <c r="V123" i="94"/>
  <c r="T130" i="94"/>
  <c r="U132" i="94"/>
  <c r="AF80" i="48"/>
  <c r="R133" i="94"/>
  <c r="V136" i="94"/>
  <c r="AG84" i="48"/>
  <c r="S143" i="94"/>
  <c r="AD91" i="48"/>
  <c r="T147" i="94"/>
  <c r="AE95" i="48"/>
  <c r="V152" i="94"/>
  <c r="AG100" i="48"/>
  <c r="T155" i="94"/>
  <c r="AE103" i="48"/>
  <c r="Q158" i="94"/>
  <c r="AB106" i="48"/>
  <c r="V164" i="94"/>
  <c r="AG112" i="48"/>
  <c r="T167" i="94"/>
  <c r="AE115" i="48"/>
  <c r="V172" i="94"/>
  <c r="V173" i="94"/>
  <c r="AG121" i="48"/>
  <c r="U82" i="94"/>
  <c r="S85" i="94"/>
  <c r="R104" i="94"/>
  <c r="U114" i="94"/>
  <c r="T77" i="94"/>
  <c r="V82" i="94"/>
  <c r="T117" i="94"/>
  <c r="R122" i="94"/>
  <c r="R126" i="94"/>
  <c r="AC74" i="48"/>
  <c r="V140" i="94"/>
  <c r="AG88" i="48"/>
  <c r="S147" i="94"/>
  <c r="AD95" i="48"/>
  <c r="U152" i="94"/>
  <c r="AF100" i="48"/>
  <c r="H66" i="94"/>
  <c r="H131" i="48"/>
  <c r="H129" i="48"/>
  <c r="T68" i="94"/>
  <c r="R71" i="94"/>
  <c r="T72" i="94"/>
  <c r="R79" i="94"/>
  <c r="V93" i="94"/>
  <c r="R158" i="94"/>
  <c r="AC106" i="48"/>
  <c r="Q166" i="94"/>
  <c r="AB114" i="48"/>
  <c r="J132" i="48"/>
  <c r="S69" i="94"/>
  <c r="Q76" i="94"/>
  <c r="U78" i="94"/>
  <c r="Q92" i="94"/>
  <c r="T102" i="94"/>
  <c r="T105" i="94"/>
  <c r="Q150" i="94"/>
  <c r="AB98" i="48"/>
  <c r="R170" i="94"/>
  <c r="AC118" i="48"/>
  <c r="T69" i="94"/>
  <c r="V70" i="94"/>
  <c r="T85" i="94"/>
  <c r="R88" i="94"/>
  <c r="T97" i="94"/>
  <c r="R101" i="94"/>
  <c r="U102" i="94"/>
  <c r="S104" i="94"/>
  <c r="U105" i="94"/>
  <c r="Q112" i="94"/>
  <c r="V114" i="94"/>
  <c r="S95" i="94"/>
  <c r="U96" i="94"/>
  <c r="AB45" i="48"/>
  <c r="Q98" i="94"/>
  <c r="S99" i="94"/>
  <c r="U100" i="94"/>
  <c r="U101" i="94"/>
  <c r="V104" i="94"/>
  <c r="S106" i="94"/>
  <c r="AD54" i="48"/>
  <c r="V107" i="94"/>
  <c r="Q108" i="94"/>
  <c r="S109" i="94"/>
  <c r="V110" i="94"/>
  <c r="Q111" i="94"/>
  <c r="T112" i="94"/>
  <c r="V113" i="94"/>
  <c r="T115" i="94"/>
  <c r="T116" i="94"/>
  <c r="R118" i="94"/>
  <c r="R119" i="94"/>
  <c r="V120" i="94"/>
  <c r="R121" i="94"/>
  <c r="U124" i="94"/>
  <c r="AF72" i="48"/>
  <c r="R125" i="94"/>
  <c r="V128" i="94"/>
  <c r="AG76" i="48"/>
  <c r="S135" i="94"/>
  <c r="AD83" i="48"/>
  <c r="T139" i="94"/>
  <c r="AE87" i="48"/>
  <c r="Q142" i="94"/>
  <c r="AB90" i="48"/>
  <c r="R146" i="94"/>
  <c r="AC94" i="48"/>
  <c r="V147" i="94"/>
  <c r="R154" i="94"/>
  <c r="AC102" i="48"/>
  <c r="R166" i="94"/>
  <c r="AC114" i="48"/>
  <c r="L129" i="48"/>
  <c r="V67" i="94"/>
  <c r="S77" i="94"/>
  <c r="S73" i="94"/>
  <c r="S81" i="94"/>
  <c r="S89" i="94"/>
  <c r="Q101" i="94"/>
  <c r="AB49" i="48"/>
  <c r="R113" i="94"/>
  <c r="V121" i="94"/>
  <c r="U140" i="94"/>
  <c r="AF88" i="48"/>
  <c r="H130" i="48"/>
  <c r="R72" i="94"/>
  <c r="V86" i="94"/>
  <c r="V90" i="94"/>
  <c r="R92" i="94"/>
  <c r="R96" i="94"/>
  <c r="V108" i="94"/>
  <c r="S110" i="94"/>
  <c r="AD58" i="48"/>
  <c r="R137" i="94"/>
  <c r="U172" i="94"/>
  <c r="V69" i="94"/>
  <c r="R83" i="94"/>
  <c r="T88" i="94"/>
  <c r="T92" i="94"/>
  <c r="R95" i="94"/>
  <c r="T96" i="94"/>
  <c r="V97" i="94"/>
  <c r="R109" i="94"/>
  <c r="U110" i="94"/>
  <c r="S112" i="94"/>
  <c r="V117" i="94"/>
  <c r="U128" i="94"/>
  <c r="AF76" i="48"/>
  <c r="R129" i="94"/>
  <c r="AG79" i="48"/>
  <c r="Q146" i="94"/>
  <c r="AB94" i="48"/>
  <c r="Q154" i="94"/>
  <c r="AB102" i="48"/>
  <c r="I132" i="48"/>
  <c r="I66" i="94"/>
  <c r="I131" i="48"/>
  <c r="I129" i="48"/>
  <c r="U68" i="94"/>
  <c r="Q70" i="94"/>
  <c r="S71" i="94"/>
  <c r="U72" i="94"/>
  <c r="Q74" i="94"/>
  <c r="S75" i="94"/>
  <c r="Q78" i="94"/>
  <c r="S79" i="94"/>
  <c r="U80" i="94"/>
  <c r="Q82" i="94"/>
  <c r="S83" i="94"/>
  <c r="U84" i="94"/>
  <c r="Q86" i="94"/>
  <c r="S87" i="94"/>
  <c r="U88" i="94"/>
  <c r="Q90" i="94"/>
  <c r="S91" i="94"/>
  <c r="U92" i="94"/>
  <c r="Q94" i="94"/>
  <c r="J131" i="48"/>
  <c r="J129" i="48"/>
  <c r="J66" i="94"/>
  <c r="J133" i="48"/>
  <c r="J130" i="48"/>
  <c r="R66" i="94"/>
  <c r="T67" i="94"/>
  <c r="AG15" i="48"/>
  <c r="V68" i="94"/>
  <c r="T71" i="94"/>
  <c r="V72" i="94"/>
  <c r="R74" i="94"/>
  <c r="T75" i="94"/>
  <c r="V76" i="94"/>
  <c r="R78" i="94"/>
  <c r="T79" i="94"/>
  <c r="V80" i="94"/>
  <c r="R82" i="94"/>
  <c r="T83" i="94"/>
  <c r="R86" i="94"/>
  <c r="T87" i="94"/>
  <c r="V88" i="94"/>
  <c r="R90" i="94"/>
  <c r="T91" i="94"/>
  <c r="V92" i="94"/>
  <c r="R94" i="94"/>
  <c r="T95" i="94"/>
  <c r="V96" i="94"/>
  <c r="R98" i="94"/>
  <c r="T99" i="94"/>
  <c r="V100" i="94"/>
  <c r="V101" i="94"/>
  <c r="AE50" i="48"/>
  <c r="T103" i="94"/>
  <c r="Q105" i="94"/>
  <c r="AB53" i="48"/>
  <c r="AE53" i="48"/>
  <c r="T106" i="94"/>
  <c r="R108" i="94"/>
  <c r="T109" i="94"/>
  <c r="R111" i="94"/>
  <c r="AC61" i="48"/>
  <c r="R114" i="94"/>
  <c r="AF62" i="48"/>
  <c r="U115" i="94"/>
  <c r="S118" i="94"/>
  <c r="S119" i="94"/>
  <c r="AD67" i="48"/>
  <c r="AG69" i="48"/>
  <c r="V122" i="94"/>
  <c r="AG71" i="48"/>
  <c r="V124" i="94"/>
  <c r="AG72" i="48"/>
  <c r="V126" i="94"/>
  <c r="S131" i="94"/>
  <c r="AD79" i="48"/>
  <c r="T135" i="94"/>
  <c r="AE83" i="48"/>
  <c r="Q138" i="94"/>
  <c r="AB86" i="48"/>
  <c r="R142" i="94"/>
  <c r="AC90" i="48"/>
  <c r="V143" i="94"/>
  <c r="S151" i="94"/>
  <c r="AD99" i="48"/>
  <c r="U160" i="94"/>
  <c r="AF108" i="48"/>
  <c r="S163" i="94"/>
  <c r="AD111" i="48"/>
  <c r="U168" i="94"/>
  <c r="AF116" i="48"/>
  <c r="S171" i="94"/>
  <c r="AD119" i="48"/>
  <c r="Q97" i="94"/>
  <c r="U70" i="94"/>
  <c r="Q72" i="94"/>
  <c r="U74" i="94"/>
  <c r="Q80" i="94"/>
  <c r="U86" i="94"/>
  <c r="Q88" i="94"/>
  <c r="U90" i="94"/>
  <c r="S93" i="94"/>
  <c r="Q96" i="94"/>
  <c r="U98" i="94"/>
  <c r="R107" i="94"/>
  <c r="T123" i="94"/>
  <c r="AE71" i="48"/>
  <c r="Q126" i="94"/>
  <c r="AB74" i="48"/>
  <c r="R130" i="94"/>
  <c r="AC78" i="48"/>
  <c r="T138" i="94"/>
  <c r="R141" i="94"/>
  <c r="V144" i="94"/>
  <c r="AG92" i="48"/>
  <c r="S159" i="94"/>
  <c r="AD107" i="48"/>
  <c r="V78" i="94"/>
  <c r="T93" i="94"/>
  <c r="V94" i="94"/>
  <c r="R67" i="94"/>
  <c r="R75" i="94"/>
  <c r="T84" i="94"/>
  <c r="R87" i="94"/>
  <c r="V89" i="94"/>
  <c r="R99" i="94"/>
  <c r="T100" i="94"/>
  <c r="T101" i="94"/>
  <c r="T126" i="94"/>
  <c r="V132" i="94"/>
  <c r="AG80" i="48"/>
  <c r="S139" i="94"/>
  <c r="AD87" i="48"/>
  <c r="T143" i="94"/>
  <c r="AE91" i="48"/>
  <c r="K66" i="94"/>
  <c r="K133" i="48"/>
  <c r="K130" i="48"/>
  <c r="K132" i="48"/>
  <c r="K131" i="48"/>
  <c r="K129" i="48"/>
  <c r="S131" i="48"/>
  <c r="S129" i="48"/>
  <c r="S133" i="48"/>
  <c r="S130" i="48"/>
  <c r="S66" i="94"/>
  <c r="AF14" i="48"/>
  <c r="U67" i="94"/>
  <c r="AB16" i="48"/>
  <c r="Q69" i="94"/>
  <c r="AD17" i="48"/>
  <c r="S70" i="94"/>
  <c r="AF18" i="48"/>
  <c r="U71" i="94"/>
  <c r="AB20" i="48"/>
  <c r="Q73" i="94"/>
  <c r="AD21" i="48"/>
  <c r="AF22" i="48"/>
  <c r="U75" i="94"/>
  <c r="AB24" i="48"/>
  <c r="Q77" i="94"/>
  <c r="AD25" i="48"/>
  <c r="S78" i="94"/>
  <c r="AF26" i="48"/>
  <c r="U79" i="94"/>
  <c r="AB28" i="48"/>
  <c r="Q81" i="94"/>
  <c r="AD29" i="48"/>
  <c r="S82" i="94"/>
  <c r="AF30" i="48"/>
  <c r="U83" i="94"/>
  <c r="Q85" i="94"/>
  <c r="AD33" i="48"/>
  <c r="S86" i="94"/>
  <c r="AF34" i="48"/>
  <c r="U87" i="94"/>
  <c r="AB36" i="48"/>
  <c r="Q89" i="94"/>
  <c r="AD37" i="48"/>
  <c r="S90" i="94"/>
  <c r="AF38" i="48"/>
  <c r="U91" i="94"/>
  <c r="AB40" i="48"/>
  <c r="Q93" i="94"/>
  <c r="AD41" i="48"/>
  <c r="S94" i="94"/>
  <c r="U95" i="94"/>
  <c r="AB44" i="48"/>
  <c r="AD45" i="48"/>
  <c r="S98" i="94"/>
  <c r="AF46" i="48"/>
  <c r="U99" i="94"/>
  <c r="AC49" i="48"/>
  <c r="R102" i="94"/>
  <c r="AF50" i="48"/>
  <c r="U103" i="94"/>
  <c r="AF51" i="48"/>
  <c r="AC52" i="48"/>
  <c r="R105" i="94"/>
  <c r="AF53" i="48"/>
  <c r="U106" i="94"/>
  <c r="AC55" i="48"/>
  <c r="S108" i="94"/>
  <c r="U109" i="94"/>
  <c r="AC58" i="48"/>
  <c r="V112" i="94"/>
  <c r="S114" i="94"/>
  <c r="AD62" i="48"/>
  <c r="AG62" i="48"/>
  <c r="V115" i="94"/>
  <c r="V116" i="94"/>
  <c r="Q117" i="94"/>
  <c r="AB65" i="48"/>
  <c r="AE65" i="48"/>
  <c r="T118" i="94"/>
  <c r="T119" i="94"/>
  <c r="AC68" i="48"/>
  <c r="T121" i="94"/>
  <c r="AC70" i="48"/>
  <c r="R123" i="94"/>
  <c r="T125" i="94"/>
  <c r="S127" i="94"/>
  <c r="AD75" i="48"/>
  <c r="T131" i="94"/>
  <c r="AE79" i="48"/>
  <c r="Q134" i="94"/>
  <c r="AB82" i="48"/>
  <c r="R138" i="94"/>
  <c r="AC86" i="48"/>
  <c r="V139" i="94"/>
  <c r="AC89" i="48"/>
  <c r="T146" i="94"/>
  <c r="U148" i="94"/>
  <c r="AF96" i="48"/>
  <c r="T151" i="94"/>
  <c r="AE99" i="48"/>
  <c r="U156" i="94"/>
  <c r="AF104" i="48"/>
  <c r="V160" i="94"/>
  <c r="AG108" i="48"/>
  <c r="T163" i="94"/>
  <c r="AE111" i="48"/>
  <c r="V168" i="94"/>
  <c r="AG116" i="48"/>
  <c r="T171" i="94"/>
  <c r="AE119" i="48"/>
  <c r="U129" i="48"/>
  <c r="H133" i="48"/>
  <c r="S74" i="94"/>
  <c r="S97" i="94"/>
  <c r="M66" i="94"/>
  <c r="M133" i="48"/>
  <c r="M130" i="48"/>
  <c r="M132" i="48"/>
  <c r="Q84" i="94"/>
  <c r="U94" i="94"/>
  <c r="V119" i="94"/>
  <c r="Q122" i="94"/>
  <c r="AB70" i="48"/>
  <c r="R162" i="94"/>
  <c r="AC110" i="48"/>
  <c r="N66" i="94"/>
  <c r="N133" i="48"/>
  <c r="N130" i="48"/>
  <c r="N132" i="48"/>
  <c r="N131" i="48"/>
  <c r="N129" i="48"/>
  <c r="R68" i="94"/>
  <c r="V74" i="94"/>
  <c r="R80" i="94"/>
  <c r="V111" i="94"/>
  <c r="S113" i="94"/>
  <c r="V127" i="94"/>
  <c r="T134" i="94"/>
  <c r="T76" i="94"/>
  <c r="V77" i="94"/>
  <c r="V81" i="94"/>
  <c r="V85" i="94"/>
  <c r="R91" i="94"/>
  <c r="R103" i="94"/>
  <c r="R106" i="94"/>
  <c r="U107" i="94"/>
  <c r="AF55" i="48"/>
  <c r="U120" i="94"/>
  <c r="AF68" i="48"/>
  <c r="T122" i="94"/>
  <c r="L66" i="94"/>
  <c r="L133" i="48"/>
  <c r="L130" i="48"/>
  <c r="L132" i="48"/>
  <c r="T133" i="48"/>
  <c r="T132" i="48"/>
  <c r="T131" i="48"/>
  <c r="T129" i="48"/>
  <c r="AG14" i="48"/>
  <c r="AC16" i="48"/>
  <c r="R69" i="94"/>
  <c r="AE17" i="48"/>
  <c r="T70" i="94"/>
  <c r="AG18" i="48"/>
  <c r="V71" i="94"/>
  <c r="AC20" i="48"/>
  <c r="R73" i="94"/>
  <c r="AE21" i="48"/>
  <c r="T74" i="94"/>
  <c r="AG22" i="48"/>
  <c r="V75" i="94"/>
  <c r="AC24" i="48"/>
  <c r="R77" i="94"/>
  <c r="AE25" i="48"/>
  <c r="T78" i="94"/>
  <c r="AG26" i="48"/>
  <c r="V79" i="94"/>
  <c r="AC28" i="48"/>
  <c r="R81" i="94"/>
  <c r="AE29" i="48"/>
  <c r="T82" i="94"/>
  <c r="AG30" i="48"/>
  <c r="V83" i="94"/>
  <c r="AC32" i="48"/>
  <c r="R85" i="94"/>
  <c r="AE33" i="48"/>
  <c r="T86" i="94"/>
  <c r="AG34" i="48"/>
  <c r="V87" i="94"/>
  <c r="AC36" i="48"/>
  <c r="R89" i="94"/>
  <c r="AE37" i="48"/>
  <c r="T90" i="94"/>
  <c r="AG38" i="48"/>
  <c r="V91" i="94"/>
  <c r="AC40" i="48"/>
  <c r="R93" i="94"/>
  <c r="AE41" i="48"/>
  <c r="T94" i="94"/>
  <c r="AG42" i="48"/>
  <c r="V95" i="94"/>
  <c r="AC44" i="48"/>
  <c r="R97" i="94"/>
  <c r="AE45" i="48"/>
  <c r="T98" i="94"/>
  <c r="AG46" i="48"/>
  <c r="V99" i="94"/>
  <c r="AD49" i="48"/>
  <c r="S102" i="94"/>
  <c r="AD50" i="48"/>
  <c r="AG50" i="48"/>
  <c r="V103" i="94"/>
  <c r="Q104" i="94"/>
  <c r="AD52" i="48"/>
  <c r="S105" i="94"/>
  <c r="AG53" i="48"/>
  <c r="V106" i="94"/>
  <c r="Q107" i="94"/>
  <c r="T108" i="94"/>
  <c r="AG56" i="48"/>
  <c r="V109" i="94"/>
  <c r="AE58" i="48"/>
  <c r="T111" i="94"/>
  <c r="AB60" i="48"/>
  <c r="Q113" i="94"/>
  <c r="AB61" i="48"/>
  <c r="AE61" i="48"/>
  <c r="T114" i="94"/>
  <c r="R117" i="94"/>
  <c r="AE68" i="48"/>
  <c r="S123" i="94"/>
  <c r="AD71" i="48"/>
  <c r="AC72" i="48"/>
  <c r="AE74" i="48"/>
  <c r="T127" i="94"/>
  <c r="AE75" i="48"/>
  <c r="Q130" i="94"/>
  <c r="AB78" i="48"/>
  <c r="R134" i="94"/>
  <c r="AC82" i="48"/>
  <c r="V135" i="94"/>
  <c r="AC85" i="48"/>
  <c r="T142" i="94"/>
  <c r="U144" i="94"/>
  <c r="AF92" i="48"/>
  <c r="R145" i="94"/>
  <c r="AG95" i="48"/>
  <c r="V148" i="94"/>
  <c r="AG96" i="48"/>
  <c r="V156" i="94"/>
  <c r="AG104" i="48"/>
  <c r="Q162" i="94"/>
  <c r="AB110" i="48"/>
  <c r="Q170" i="94"/>
  <c r="AB118" i="48"/>
  <c r="V129" i="48"/>
  <c r="M131" i="48"/>
  <c r="I133" i="48"/>
  <c r="T124" i="94"/>
  <c r="V125" i="94"/>
  <c r="R127" i="94"/>
  <c r="T128" i="94"/>
  <c r="V129" i="94"/>
  <c r="R131" i="94"/>
  <c r="T132" i="94"/>
  <c r="V133" i="94"/>
  <c r="R135" i="94"/>
  <c r="T136" i="94"/>
  <c r="V137" i="94"/>
  <c r="R139" i="94"/>
  <c r="T140" i="94"/>
  <c r="V141" i="94"/>
  <c r="R143" i="94"/>
  <c r="T144" i="94"/>
  <c r="V145" i="94"/>
  <c r="R147" i="94"/>
  <c r="T148" i="94"/>
  <c r="V149" i="94"/>
  <c r="R151" i="94"/>
  <c r="T152" i="94"/>
  <c r="V153" i="94"/>
  <c r="T156" i="94"/>
  <c r="V157" i="94"/>
  <c r="R159" i="94"/>
  <c r="T160" i="94"/>
  <c r="V161" i="94"/>
  <c r="R163" i="94"/>
  <c r="T164" i="94"/>
  <c r="V165" i="94"/>
  <c r="R167" i="94"/>
  <c r="T168" i="94"/>
  <c r="V169" i="94"/>
  <c r="R171" i="94"/>
  <c r="T172" i="94"/>
  <c r="T173" i="94"/>
  <c r="V174" i="94"/>
  <c r="AB568" i="94"/>
  <c r="U113" i="94"/>
  <c r="Q115" i="94"/>
  <c r="Q116" i="94"/>
  <c r="S117" i="94"/>
  <c r="U118" i="94"/>
  <c r="U119" i="94"/>
  <c r="Q121" i="94"/>
  <c r="S122" i="94"/>
  <c r="U123" i="94"/>
  <c r="Q125" i="94"/>
  <c r="S126" i="94"/>
  <c r="U127" i="94"/>
  <c r="Q129" i="94"/>
  <c r="S130" i="94"/>
  <c r="U131" i="94"/>
  <c r="Q133" i="94"/>
  <c r="S134" i="94"/>
  <c r="U135" i="94"/>
  <c r="Q137" i="94"/>
  <c r="S138" i="94"/>
  <c r="U139" i="94"/>
  <c r="Q141" i="94"/>
  <c r="S142" i="94"/>
  <c r="U143" i="94"/>
  <c r="Q145" i="94"/>
  <c r="S146" i="94"/>
  <c r="U147" i="94"/>
  <c r="Q149" i="94"/>
  <c r="S150" i="94"/>
  <c r="U151" i="94"/>
  <c r="Q153" i="94"/>
  <c r="S154" i="94"/>
  <c r="U155" i="94"/>
  <c r="Q157" i="94"/>
  <c r="S158" i="94"/>
  <c r="U159" i="94"/>
  <c r="Q161" i="94"/>
  <c r="S162" i="94"/>
  <c r="U163" i="94"/>
  <c r="Q165" i="94"/>
  <c r="S166" i="94"/>
  <c r="U167" i="94"/>
  <c r="Q169" i="94"/>
  <c r="S170" i="94"/>
  <c r="U171" i="94"/>
  <c r="Q174" i="94"/>
  <c r="R149" i="94"/>
  <c r="T150" i="94"/>
  <c r="V151" i="94"/>
  <c r="R153" i="94"/>
  <c r="T154" i="94"/>
  <c r="V155" i="94"/>
  <c r="R157" i="94"/>
  <c r="T158" i="94"/>
  <c r="V159" i="94"/>
  <c r="R161" i="94"/>
  <c r="T162" i="94"/>
  <c r="V163" i="94"/>
  <c r="R165" i="94"/>
  <c r="T166" i="94"/>
  <c r="V167" i="94"/>
  <c r="R169" i="94"/>
  <c r="T170" i="94"/>
  <c r="V171" i="94"/>
  <c r="R174" i="94"/>
  <c r="Q102" i="94"/>
  <c r="U104" i="94"/>
  <c r="Q106" i="94"/>
  <c r="S107" i="94"/>
  <c r="U108" i="94"/>
  <c r="Q110" i="94"/>
  <c r="S111" i="94"/>
  <c r="U112" i="94"/>
  <c r="Q114" i="94"/>
  <c r="S115" i="94"/>
  <c r="S116" i="94"/>
  <c r="U117" i="94"/>
  <c r="S121" i="94"/>
  <c r="U122" i="94"/>
  <c r="Q124" i="94"/>
  <c r="S125" i="94"/>
  <c r="U126" i="94"/>
  <c r="Q128" i="94"/>
  <c r="S129" i="94"/>
  <c r="U130" i="94"/>
  <c r="Q132" i="94"/>
  <c r="S133" i="94"/>
  <c r="U134" i="94"/>
  <c r="Q136" i="94"/>
  <c r="S137" i="94"/>
  <c r="U138" i="94"/>
  <c r="Q140" i="94"/>
  <c r="S141" i="94"/>
  <c r="U142" i="94"/>
  <c r="Q144" i="94"/>
  <c r="S145" i="94"/>
  <c r="U146" i="94"/>
  <c r="Q148" i="94"/>
  <c r="S149" i="94"/>
  <c r="U150" i="94"/>
  <c r="Q152" i="94"/>
  <c r="S153" i="94"/>
  <c r="U154" i="94"/>
  <c r="Q156" i="94"/>
  <c r="S157" i="94"/>
  <c r="U158" i="94"/>
  <c r="Q160" i="94"/>
  <c r="S161" i="94"/>
  <c r="U162" i="94"/>
  <c r="Q164" i="94"/>
  <c r="S165" i="94"/>
  <c r="U166" i="94"/>
  <c r="Q168" i="94"/>
  <c r="S169" i="94"/>
  <c r="U170" i="94"/>
  <c r="Q172" i="94"/>
  <c r="Q173" i="94"/>
  <c r="S174" i="94"/>
  <c r="R128" i="94"/>
  <c r="T129" i="94"/>
  <c r="V130" i="94"/>
  <c r="R132" i="94"/>
  <c r="T133" i="94"/>
  <c r="V134" i="94"/>
  <c r="R136" i="94"/>
  <c r="T137" i="94"/>
  <c r="V138" i="94"/>
  <c r="R140" i="94"/>
  <c r="T141" i="94"/>
  <c r="V142" i="94"/>
  <c r="R144" i="94"/>
  <c r="T145" i="94"/>
  <c r="V146" i="94"/>
  <c r="R148" i="94"/>
  <c r="T149" i="94"/>
  <c r="V150" i="94"/>
  <c r="AC99" i="48"/>
  <c r="R152" i="94"/>
  <c r="AE100" i="48"/>
  <c r="T153" i="94"/>
  <c r="AG101" i="48"/>
  <c r="V154" i="94"/>
  <c r="R156" i="94"/>
  <c r="T157" i="94"/>
  <c r="V158" i="94"/>
  <c r="R160" i="94"/>
  <c r="AE108" i="48"/>
  <c r="T161" i="94"/>
  <c r="AG109" i="48"/>
  <c r="V162" i="94"/>
  <c r="AC111" i="48"/>
  <c r="R164" i="94"/>
  <c r="AE112" i="48"/>
  <c r="T165" i="94"/>
  <c r="AG113" i="48"/>
  <c r="V166" i="94"/>
  <c r="AC115" i="48"/>
  <c r="R168" i="94"/>
  <c r="AE116" i="48"/>
  <c r="T169" i="94"/>
  <c r="AG117" i="48"/>
  <c r="V170" i="94"/>
  <c r="AC119" i="48"/>
  <c r="R172" i="94"/>
  <c r="R173" i="94"/>
  <c r="AE121" i="48"/>
  <c r="T174" i="94"/>
  <c r="AG122" i="48"/>
  <c r="U116" i="94"/>
  <c r="Q118" i="94"/>
  <c r="Q119" i="94"/>
  <c r="S120" i="94"/>
  <c r="U121" i="94"/>
  <c r="Q123" i="94"/>
  <c r="S124" i="94"/>
  <c r="U125" i="94"/>
  <c r="Q127" i="94"/>
  <c r="S128" i="94"/>
  <c r="U129" i="94"/>
  <c r="Q131" i="94"/>
  <c r="S132" i="94"/>
  <c r="U133" i="94"/>
  <c r="Q135" i="94"/>
  <c r="S136" i="94"/>
  <c r="U137" i="94"/>
  <c r="Q139" i="94"/>
  <c r="S140" i="94"/>
  <c r="U141" i="94"/>
  <c r="Q143" i="94"/>
  <c r="S144" i="94"/>
  <c r="U145" i="94"/>
  <c r="Q147" i="94"/>
  <c r="S148" i="94"/>
  <c r="U149" i="94"/>
  <c r="Q151" i="94"/>
  <c r="S152" i="94"/>
  <c r="U153" i="94"/>
  <c r="Q155" i="94"/>
  <c r="S156" i="94"/>
  <c r="U157" i="94"/>
  <c r="Q159" i="94"/>
  <c r="S160" i="94"/>
  <c r="U161" i="94"/>
  <c r="Q163" i="94"/>
  <c r="S164" i="94"/>
  <c r="U165" i="94"/>
  <c r="Q167" i="94"/>
  <c r="S168" i="94"/>
  <c r="U169" i="94"/>
  <c r="Q171" i="94"/>
  <c r="S172" i="94"/>
  <c r="S173" i="94"/>
  <c r="U174" i="94"/>
  <c r="G19" i="86"/>
  <c r="G12" i="86"/>
  <c r="G22" i="86"/>
  <c r="G25" i="86"/>
  <c r="L75" i="91"/>
  <c r="G76" i="91"/>
  <c r="I78" i="91"/>
  <c r="G75" i="91"/>
  <c r="L78" i="91"/>
  <c r="J75" i="91"/>
  <c r="H77" i="91"/>
  <c r="J78" i="91"/>
  <c r="I77" i="91"/>
  <c r="K78" i="91"/>
  <c r="J77" i="91"/>
  <c r="K77" i="91"/>
  <c r="G77" i="91"/>
  <c r="H75" i="91"/>
  <c r="J76" i="91"/>
  <c r="L77" i="91"/>
  <c r="I75" i="91"/>
  <c r="K76" i="91"/>
  <c r="G78" i="91"/>
  <c r="L76" i="91"/>
  <c r="H78" i="91"/>
  <c r="T22" i="100" a="1"/>
  <c r="T22" i="100" s="1"/>
  <c r="O26" i="74" s="1"/>
  <c r="AB14" i="100" a="1"/>
  <c r="AB14" i="100" s="1"/>
  <c r="W18" i="74" s="1"/>
  <c r="E37" i="100" a="1"/>
  <c r="E37" i="100" s="1"/>
  <c r="F14" i="100" a="1"/>
  <c r="F14" i="100" s="1"/>
  <c r="N43" i="100" a="1"/>
  <c r="N43" i="100" s="1"/>
  <c r="I48" i="74" s="1"/>
  <c r="X21" i="100" a="1"/>
  <c r="X21" i="100" s="1"/>
  <c r="S25" i="74" s="1"/>
  <c r="E14" i="100" a="1"/>
  <c r="E14" i="100" s="1"/>
  <c r="T61" i="100" a="1"/>
  <c r="T61" i="100" s="1"/>
  <c r="O67" i="74" s="1"/>
  <c r="E17" i="100" a="1"/>
  <c r="E17" i="100" s="1"/>
  <c r="AA18" i="100" a="1"/>
  <c r="AA18" i="100" s="1"/>
  <c r="V22" i="74" s="1"/>
  <c r="G13" i="100" a="1"/>
  <c r="G13" i="100" s="1"/>
  <c r="Z18" i="100" a="1"/>
  <c r="Z18" i="100" s="1"/>
  <c r="U22" i="74" s="1"/>
  <c r="H10" i="100" a="1"/>
  <c r="H10" i="100" s="1"/>
  <c r="AA17" i="100" a="1"/>
  <c r="AA17" i="100" s="1"/>
  <c r="V21" i="74" s="1"/>
  <c r="H87" i="100" a="1"/>
  <c r="H87" i="100" s="1"/>
  <c r="H43" i="100" a="1"/>
  <c r="H43" i="100" s="1"/>
  <c r="F17" i="100" a="1"/>
  <c r="F17" i="100" s="1"/>
  <c r="Y20" i="100" a="1"/>
  <c r="Y20" i="100" s="1"/>
  <c r="T24" i="74" s="1"/>
  <c r="S34" i="100" a="1"/>
  <c r="S34" i="100" s="1"/>
  <c r="N39" i="74" s="1"/>
  <c r="T40" i="100" a="1"/>
  <c r="T40" i="100" s="1"/>
  <c r="O45" i="74" s="1"/>
  <c r="K22" i="100" a="1"/>
  <c r="K22" i="100" s="1"/>
  <c r="F26" i="74" s="1"/>
  <c r="O20" i="100" a="1"/>
  <c r="O20" i="100" s="1"/>
  <c r="J24" i="74" s="1"/>
  <c r="Q17" i="100" a="1"/>
  <c r="Q17" i="100" s="1"/>
  <c r="L21" i="74" s="1"/>
  <c r="S14" i="100" a="1"/>
  <c r="S14" i="100" s="1"/>
  <c r="N18" i="74" s="1"/>
  <c r="H104" i="91" s="1"/>
  <c r="U12" i="100" a="1"/>
  <c r="U12" i="100" s="1"/>
  <c r="P16" i="74" s="1"/>
  <c r="R9" i="100" a="1"/>
  <c r="R9" i="100" s="1"/>
  <c r="M13" i="74" s="1"/>
  <c r="H9" i="86" s="1"/>
  <c r="Y25" i="100" a="1"/>
  <c r="Y25" i="100" s="1"/>
  <c r="T29" i="74" s="1"/>
  <c r="X35" i="100" a="1"/>
  <c r="X35" i="100" s="1"/>
  <c r="S40" i="74" s="1"/>
  <c r="H48" i="100" a="1"/>
  <c r="H48" i="100" s="1"/>
  <c r="K25" i="100" a="1"/>
  <c r="K25" i="100" s="1"/>
  <c r="F29" i="74" s="1"/>
  <c r="I22" i="100" a="1"/>
  <c r="I22" i="100" s="1"/>
  <c r="D26" i="74" s="1"/>
  <c r="N20" i="100" a="1"/>
  <c r="N20" i="100" s="1"/>
  <c r="I24" i="74" s="1"/>
  <c r="N17" i="100" a="1"/>
  <c r="N17" i="100" s="1"/>
  <c r="I21" i="74" s="1"/>
  <c r="R14" i="100" a="1"/>
  <c r="R14" i="100" s="1"/>
  <c r="M18" i="74" s="1"/>
  <c r="R12" i="100" a="1"/>
  <c r="R12" i="100" s="1"/>
  <c r="M16" i="74" s="1"/>
  <c r="H12" i="86" s="1"/>
  <c r="Q9" i="100" a="1"/>
  <c r="Q9" i="100" s="1"/>
  <c r="L13" i="74" s="1"/>
  <c r="H42" i="100" a="1"/>
  <c r="H42" i="100" s="1"/>
  <c r="AA56" i="100" a="1"/>
  <c r="AA56" i="100" s="1"/>
  <c r="V62" i="74" s="1"/>
  <c r="I12" i="100" a="1"/>
  <c r="I12" i="100" s="1"/>
  <c r="D16" i="74" s="1"/>
  <c r="H12" i="100" a="1"/>
  <c r="H12" i="100" s="1"/>
  <c r="AB8" i="100" a="1"/>
  <c r="AB8" i="100" s="1"/>
  <c r="W12" i="74" s="1"/>
  <c r="J38" i="100" a="1"/>
  <c r="J38" i="100" s="1"/>
  <c r="E43" i="74" s="1"/>
  <c r="Q18" i="100" a="1"/>
  <c r="Q18" i="100" s="1"/>
  <c r="L22" i="74" s="1"/>
  <c r="T13" i="100" a="1"/>
  <c r="T13" i="100" s="1"/>
  <c r="O17" i="74" s="1"/>
  <c r="I86" i="91" s="1"/>
  <c r="V10" i="100" a="1"/>
  <c r="V10" i="100" s="1"/>
  <c r="Q14" i="74" s="1"/>
  <c r="K50" i="91" s="1"/>
  <c r="N8" i="100" a="1"/>
  <c r="N8" i="100" s="1"/>
  <c r="I12" i="74" s="1"/>
  <c r="S31" i="100" a="1"/>
  <c r="S31" i="100" s="1"/>
  <c r="N36" i="74" s="1"/>
  <c r="Q38" i="100" a="1"/>
  <c r="Q38" i="100" s="1"/>
  <c r="L43" i="74" s="1"/>
  <c r="N44" i="100" a="1"/>
  <c r="N44" i="100" s="1"/>
  <c r="I49" i="74" s="1"/>
  <c r="L21" i="100" a="1"/>
  <c r="L21" i="100" s="1"/>
  <c r="G25" i="74" s="1"/>
  <c r="P18" i="100" a="1"/>
  <c r="P18" i="100" s="1"/>
  <c r="K22" i="74" s="1"/>
  <c r="P16" i="100" a="1"/>
  <c r="P16" i="100" s="1"/>
  <c r="K20" i="74" s="1"/>
  <c r="R13" i="100" a="1"/>
  <c r="R13" i="100" s="1"/>
  <c r="M17" i="74" s="1"/>
  <c r="U10" i="100" a="1"/>
  <c r="U10" i="100" s="1"/>
  <c r="P14" i="74" s="1"/>
  <c r="J50" i="91" s="1"/>
  <c r="M8" i="100" a="1"/>
  <c r="M8" i="100" s="1"/>
  <c r="H12" i="74" s="1"/>
  <c r="O32" i="100" a="1"/>
  <c r="O32" i="100" s="1"/>
  <c r="J37" i="74" s="1"/>
  <c r="O39" i="100" a="1"/>
  <c r="O39" i="100" s="1"/>
  <c r="J44" i="74" s="1"/>
  <c r="AA20" i="100" a="1"/>
  <c r="AA20" i="100" s="1"/>
  <c r="V24" i="74" s="1"/>
  <c r="AB17" i="100" a="1"/>
  <c r="AB17" i="100" s="1"/>
  <c r="W21" i="74" s="1"/>
  <c r="F16" i="100" a="1"/>
  <c r="F16" i="100" s="1"/>
  <c r="H13" i="100" a="1"/>
  <c r="H13" i="100" s="1"/>
  <c r="I10" i="100" a="1"/>
  <c r="I10" i="100" s="1"/>
  <c r="D14" i="74" s="1"/>
  <c r="J25" i="100" a="1"/>
  <c r="J25" i="100" s="1"/>
  <c r="E29" i="74" s="1"/>
  <c r="V39" i="100" a="1"/>
  <c r="V39" i="100" s="1"/>
  <c r="Q44" i="74" s="1"/>
  <c r="U45" i="100" a="1"/>
  <c r="U45" i="100" s="1"/>
  <c r="P50" i="74" s="1"/>
  <c r="AB19" i="100" a="1"/>
  <c r="AB19" i="100" s="1"/>
  <c r="W23" i="74" s="1"/>
  <c r="P19" i="100" a="1"/>
  <c r="P19" i="100" s="1"/>
  <c r="K23" i="74" s="1"/>
  <c r="I24" i="100" a="1"/>
  <c r="I24" i="100" s="1"/>
  <c r="D28" i="74" s="1"/>
  <c r="W41" i="100" a="1"/>
  <c r="W41" i="100" s="1"/>
  <c r="R46" i="74" s="1"/>
  <c r="Q41" i="100" a="1"/>
  <c r="Q41" i="100" s="1"/>
  <c r="L46" i="74" s="1"/>
  <c r="I41" i="100" a="1"/>
  <c r="I41" i="100" s="1"/>
  <c r="D46" i="74" s="1"/>
  <c r="V41" i="100" a="1"/>
  <c r="V41" i="100" s="1"/>
  <c r="Q46" i="74" s="1"/>
  <c r="P41" i="100" a="1"/>
  <c r="P41" i="100" s="1"/>
  <c r="K46" i="74" s="1"/>
  <c r="H41" i="100" a="1"/>
  <c r="H41" i="100" s="1"/>
  <c r="AB41" i="100" a="1"/>
  <c r="AB41" i="100" s="1"/>
  <c r="W46" i="74" s="1"/>
  <c r="O41" i="100" a="1"/>
  <c r="O41" i="100" s="1"/>
  <c r="J46" i="74" s="1"/>
  <c r="G41" i="100" a="1"/>
  <c r="G41" i="100" s="1"/>
  <c r="AA41" i="100" a="1"/>
  <c r="AA41" i="100" s="1"/>
  <c r="V46" i="74" s="1"/>
  <c r="U41" i="100" a="1"/>
  <c r="U41" i="100" s="1"/>
  <c r="P46" i="74" s="1"/>
  <c r="N41" i="100" a="1"/>
  <c r="N41" i="100" s="1"/>
  <c r="I46" i="74" s="1"/>
  <c r="F41" i="100" a="1"/>
  <c r="F41" i="100" s="1"/>
  <c r="Z41" i="100" a="1"/>
  <c r="Z41" i="100" s="1"/>
  <c r="U46" i="74" s="1"/>
  <c r="T41" i="100" a="1"/>
  <c r="T41" i="100" s="1"/>
  <c r="O46" i="74" s="1"/>
  <c r="M41" i="100" a="1"/>
  <c r="M41" i="100" s="1"/>
  <c r="H46" i="74" s="1"/>
  <c r="E41" i="100" a="1"/>
  <c r="E41" i="100" s="1"/>
  <c r="X41" i="100" a="1"/>
  <c r="X41" i="100" s="1"/>
  <c r="S46" i="74" s="1"/>
  <c r="J41" i="100" a="1"/>
  <c r="J41" i="100" s="1"/>
  <c r="E46" i="74" s="1"/>
  <c r="W85" i="100" a="1"/>
  <c r="W85" i="100" s="1"/>
  <c r="R91" i="74" s="1"/>
  <c r="O85" i="100" a="1"/>
  <c r="O85" i="100" s="1"/>
  <c r="J91" i="74" s="1"/>
  <c r="H85" i="100" a="1"/>
  <c r="H85" i="100" s="1"/>
  <c r="V85" i="100" a="1"/>
  <c r="V85" i="100" s="1"/>
  <c r="Q91" i="74" s="1"/>
  <c r="N85" i="100" a="1"/>
  <c r="N85" i="100" s="1"/>
  <c r="G85" i="100" a="1"/>
  <c r="G85" i="100" s="1"/>
  <c r="U85" i="100" a="1"/>
  <c r="U85" i="100" s="1"/>
  <c r="P91" i="74" s="1"/>
  <c r="F85" i="100" a="1"/>
  <c r="F85" i="100" s="1"/>
  <c r="AA85" i="100" a="1"/>
  <c r="AA85" i="100" s="1"/>
  <c r="V91" i="74" s="1"/>
  <c r="S85" i="100" a="1"/>
  <c r="S85" i="100" s="1"/>
  <c r="N91" i="74" s="1"/>
  <c r="L85" i="100" a="1"/>
  <c r="L85" i="100" s="1"/>
  <c r="G91" i="74" s="1"/>
  <c r="E85" i="100" a="1"/>
  <c r="E85" i="100" s="1"/>
  <c r="X85" i="100" a="1"/>
  <c r="X85" i="100" s="1"/>
  <c r="S91" i="74" s="1"/>
  <c r="I85" i="100" a="1"/>
  <c r="I85" i="100" s="1"/>
  <c r="D91" i="74" s="1"/>
  <c r="T85" i="100" a="1"/>
  <c r="T85" i="100" s="1"/>
  <c r="O91" i="74" s="1"/>
  <c r="R85" i="100" a="1"/>
  <c r="R85" i="100" s="1"/>
  <c r="M91" i="74" s="1"/>
  <c r="Q85" i="100" a="1"/>
  <c r="Q85" i="100" s="1"/>
  <c r="L91" i="74" s="1"/>
  <c r="P85" i="100" a="1"/>
  <c r="P85" i="100" s="1"/>
  <c r="K91" i="74" s="1"/>
  <c r="Y85" i="100" a="1"/>
  <c r="Y85" i="100" s="1"/>
  <c r="T91" i="74" s="1"/>
  <c r="J85" i="100" a="1"/>
  <c r="J85" i="100" s="1"/>
  <c r="E91" i="74" s="1"/>
  <c r="AB85" i="100" a="1"/>
  <c r="AB85" i="100" s="1"/>
  <c r="W91" i="74" s="1"/>
  <c r="Z85" i="100" a="1"/>
  <c r="Z85" i="100" s="1"/>
  <c r="U91" i="74" s="1"/>
  <c r="M85" i="100" a="1"/>
  <c r="M85" i="100" s="1"/>
  <c r="H91" i="74" s="1"/>
  <c r="K85" i="100" a="1"/>
  <c r="K85" i="100" s="1"/>
  <c r="F91" i="74" s="1"/>
  <c r="X124" i="100" a="1"/>
  <c r="X124" i="100" s="1"/>
  <c r="S132" i="74" s="1"/>
  <c r="K124" i="100" a="1"/>
  <c r="K124" i="100" s="1"/>
  <c r="F132" i="74" s="1"/>
  <c r="E124" i="100" a="1"/>
  <c r="E124" i="100" s="1"/>
  <c r="W124" i="100" a="1"/>
  <c r="W124" i="100" s="1"/>
  <c r="R132" i="74" s="1"/>
  <c r="Q124" i="100" a="1"/>
  <c r="Q124" i="100" s="1"/>
  <c r="L132" i="74" s="1"/>
  <c r="J124" i="100" a="1"/>
  <c r="J124" i="100" s="1"/>
  <c r="E132" i="74" s="1"/>
  <c r="V124" i="100" a="1"/>
  <c r="V124" i="100" s="1"/>
  <c r="Q132" i="74" s="1"/>
  <c r="P124" i="100" a="1"/>
  <c r="P124" i="100" s="1"/>
  <c r="K132" i="74" s="1"/>
  <c r="AB124" i="100" a="1"/>
  <c r="AB124" i="100" s="1"/>
  <c r="W132" i="74" s="1"/>
  <c r="O124" i="100" a="1"/>
  <c r="O124" i="100" s="1"/>
  <c r="J132" i="74" s="1"/>
  <c r="I124" i="100" a="1"/>
  <c r="I124" i="100" s="1"/>
  <c r="D132" i="74" s="1"/>
  <c r="Y124" i="100" a="1"/>
  <c r="Y124" i="100" s="1"/>
  <c r="T132" i="74" s="1"/>
  <c r="R124" i="100" a="1"/>
  <c r="R124" i="100" s="1"/>
  <c r="M132" i="74" s="1"/>
  <c r="L124" i="100" a="1"/>
  <c r="L124" i="100" s="1"/>
  <c r="G132" i="74" s="1"/>
  <c r="AA124" i="100" a="1"/>
  <c r="AA124" i="100" s="1"/>
  <c r="V132" i="74" s="1"/>
  <c r="M124" i="100" a="1"/>
  <c r="M124" i="100" s="1"/>
  <c r="H132" i="74" s="1"/>
  <c r="Z124" i="100" a="1"/>
  <c r="Z124" i="100" s="1"/>
  <c r="U132" i="74" s="1"/>
  <c r="H124" i="100" a="1"/>
  <c r="H124" i="100" s="1"/>
  <c r="G124" i="100" a="1"/>
  <c r="G124" i="100" s="1"/>
  <c r="U124" i="100" a="1"/>
  <c r="U124" i="100" s="1"/>
  <c r="P132" i="74" s="1"/>
  <c r="F124" i="100" a="1"/>
  <c r="F124" i="100" s="1"/>
  <c r="N124" i="100" a="1"/>
  <c r="N124" i="100" s="1"/>
  <c r="I132" i="74" s="1"/>
  <c r="S124" i="100" a="1"/>
  <c r="S124" i="100" s="1"/>
  <c r="N132" i="74" s="1"/>
  <c r="T124" i="100" a="1"/>
  <c r="T124" i="100" s="1"/>
  <c r="O132" i="74" s="1"/>
  <c r="W128" i="100" a="1"/>
  <c r="W128" i="100" s="1"/>
  <c r="R136" i="74" s="1"/>
  <c r="Q128" i="100" a="1"/>
  <c r="Q128" i="100" s="1"/>
  <c r="L136" i="74" s="1"/>
  <c r="I128" i="100" a="1"/>
  <c r="I128" i="100" s="1"/>
  <c r="D136" i="74" s="1"/>
  <c r="P128" i="100" a="1"/>
  <c r="P128" i="100" s="1"/>
  <c r="K136" i="74" s="1"/>
  <c r="H128" i="100" a="1"/>
  <c r="H128" i="100" s="1"/>
  <c r="AB128" i="100" a="1"/>
  <c r="AB128" i="100" s="1"/>
  <c r="W136" i="74" s="1"/>
  <c r="V128" i="100" a="1"/>
  <c r="V128" i="100" s="1"/>
  <c r="Q136" i="74" s="1"/>
  <c r="O128" i="100" a="1"/>
  <c r="O128" i="100" s="1"/>
  <c r="J136" i="74" s="1"/>
  <c r="G128" i="100" a="1"/>
  <c r="G128" i="100" s="1"/>
  <c r="AA128" i="100" a="1"/>
  <c r="AA128" i="100" s="1"/>
  <c r="V136" i="74" s="1"/>
  <c r="U128" i="100" a="1"/>
  <c r="U128" i="100" s="1"/>
  <c r="P136" i="74" s="1"/>
  <c r="N128" i="100" a="1"/>
  <c r="N128" i="100" s="1"/>
  <c r="I136" i="74" s="1"/>
  <c r="F128" i="100" a="1"/>
  <c r="F128" i="100" s="1"/>
  <c r="X128" i="100" a="1"/>
  <c r="X128" i="100" s="1"/>
  <c r="S136" i="74" s="1"/>
  <c r="R128" i="100" a="1"/>
  <c r="R128" i="100" s="1"/>
  <c r="M136" i="74" s="1"/>
  <c r="J128" i="100" a="1"/>
  <c r="J128" i="100" s="1"/>
  <c r="E136" i="74" s="1"/>
  <c r="Z128" i="100" a="1"/>
  <c r="Z128" i="100" s="1"/>
  <c r="U136" i="74" s="1"/>
  <c r="E128" i="100" a="1"/>
  <c r="E128" i="100" s="1"/>
  <c r="Y128" i="100" a="1"/>
  <c r="Y128" i="100" s="1"/>
  <c r="T136" i="74" s="1"/>
  <c r="T128" i="100" a="1"/>
  <c r="T128" i="100" s="1"/>
  <c r="O136" i="74" s="1"/>
  <c r="S128" i="100" a="1"/>
  <c r="S128" i="100" s="1"/>
  <c r="N136" i="74" s="1"/>
  <c r="K128" i="100" a="1"/>
  <c r="K128" i="100" s="1"/>
  <c r="F136" i="74" s="1"/>
  <c r="M128" i="100" a="1"/>
  <c r="M128" i="100" s="1"/>
  <c r="H136" i="74" s="1"/>
  <c r="L128" i="100" a="1"/>
  <c r="L128" i="100" s="1"/>
  <c r="G136" i="74" s="1"/>
  <c r="AB141" i="100" a="1"/>
  <c r="AB141" i="100" s="1"/>
  <c r="W149" i="74" s="1"/>
  <c r="V141" i="100" a="1"/>
  <c r="V141" i="100" s="1"/>
  <c r="Q149" i="74" s="1"/>
  <c r="O141" i="100" a="1"/>
  <c r="O141" i="100" s="1"/>
  <c r="J149" i="74" s="1"/>
  <c r="G141" i="100" a="1"/>
  <c r="G141" i="100" s="1"/>
  <c r="P141" i="100" a="1"/>
  <c r="P141" i="100" s="1"/>
  <c r="K149" i="74" s="1"/>
  <c r="H141" i="100" a="1"/>
  <c r="H141" i="100" s="1"/>
  <c r="AA141" i="100" a="1"/>
  <c r="AA141" i="100" s="1"/>
  <c r="V149" i="74" s="1"/>
  <c r="S141" i="100" a="1"/>
  <c r="S141" i="100" s="1"/>
  <c r="N149" i="74" s="1"/>
  <c r="J141" i="100" a="1"/>
  <c r="J141" i="100" s="1"/>
  <c r="E149" i="74" s="1"/>
  <c r="I141" i="100" a="1"/>
  <c r="I141" i="100" s="1"/>
  <c r="D149" i="74" s="1"/>
  <c r="Z141" i="100" a="1"/>
  <c r="Z141" i="100" s="1"/>
  <c r="U149" i="74" s="1"/>
  <c r="R141" i="100" a="1"/>
  <c r="R141" i="100" s="1"/>
  <c r="M149" i="74" s="1"/>
  <c r="F141" i="100" a="1"/>
  <c r="F141" i="100" s="1"/>
  <c r="Y141" i="100" a="1"/>
  <c r="Y141" i="100" s="1"/>
  <c r="T149" i="74" s="1"/>
  <c r="Q141" i="100" a="1"/>
  <c r="Q141" i="100" s="1"/>
  <c r="L149" i="74" s="1"/>
  <c r="E141" i="100" a="1"/>
  <c r="E141" i="100" s="1"/>
  <c r="T141" i="100" a="1"/>
  <c r="T141" i="100" s="1"/>
  <c r="O149" i="74" s="1"/>
  <c r="K141" i="100" a="1"/>
  <c r="K141" i="100" s="1"/>
  <c r="F149" i="74" s="1"/>
  <c r="M141" i="100" a="1"/>
  <c r="M141" i="100" s="1"/>
  <c r="H149" i="74" s="1"/>
  <c r="L141" i="100" a="1"/>
  <c r="L141" i="100" s="1"/>
  <c r="G149" i="74" s="1"/>
  <c r="X141" i="100" a="1"/>
  <c r="X141" i="100" s="1"/>
  <c r="S149" i="74" s="1"/>
  <c r="N141" i="100" a="1"/>
  <c r="N141" i="100" s="1"/>
  <c r="I149" i="74" s="1"/>
  <c r="W141" i="100" a="1"/>
  <c r="W141" i="100" s="1"/>
  <c r="R149" i="74" s="1"/>
  <c r="U141" i="100" a="1"/>
  <c r="U141" i="100" s="1"/>
  <c r="P149" i="74" s="1"/>
  <c r="Y19" i="100" a="1"/>
  <c r="Y19" i="100" s="1"/>
  <c r="T23" i="74" s="1"/>
  <c r="O19" i="100" a="1"/>
  <c r="O19" i="100" s="1"/>
  <c r="J23" i="74" s="1"/>
  <c r="V24" i="100" a="1"/>
  <c r="V24" i="100" s="1"/>
  <c r="Q28" i="74" s="1"/>
  <c r="K176" i="91" s="1"/>
  <c r="O89" i="100" a="1"/>
  <c r="O89" i="100" s="1"/>
  <c r="J95" i="74" s="1"/>
  <c r="S32" i="100" a="1"/>
  <c r="S32" i="100" s="1"/>
  <c r="N37" i="74" s="1"/>
  <c r="M32" i="100" a="1"/>
  <c r="M32" i="100" s="1"/>
  <c r="H37" i="74" s="1"/>
  <c r="F32" i="100" a="1"/>
  <c r="F32" i="100" s="1"/>
  <c r="Y32" i="100" a="1"/>
  <c r="Y32" i="100" s="1"/>
  <c r="T37" i="74" s="1"/>
  <c r="R32" i="100" a="1"/>
  <c r="R32" i="100" s="1"/>
  <c r="M37" i="74" s="1"/>
  <c r="L32" i="100" a="1"/>
  <c r="L32" i="100" s="1"/>
  <c r="G37" i="74" s="1"/>
  <c r="X32" i="100" a="1"/>
  <c r="X32" i="100" s="1"/>
  <c r="S37" i="74" s="1"/>
  <c r="K32" i="100" a="1"/>
  <c r="K32" i="100" s="1"/>
  <c r="F37" i="74" s="1"/>
  <c r="E32" i="100" a="1"/>
  <c r="E32" i="100" s="1"/>
  <c r="W32" i="100" a="1"/>
  <c r="W32" i="100" s="1"/>
  <c r="R37" i="74" s="1"/>
  <c r="Q32" i="100" a="1"/>
  <c r="Q32" i="100" s="1"/>
  <c r="L37" i="74" s="1"/>
  <c r="J32" i="100" a="1"/>
  <c r="J32" i="100" s="1"/>
  <c r="E37" i="74" s="1"/>
  <c r="V32" i="100" a="1"/>
  <c r="V32" i="100" s="1"/>
  <c r="Q37" i="74" s="1"/>
  <c r="P32" i="100" a="1"/>
  <c r="P32" i="100" s="1"/>
  <c r="K37" i="74" s="1"/>
  <c r="Z32" i="100" a="1"/>
  <c r="Z32" i="100" s="1"/>
  <c r="U37" i="74" s="1"/>
  <c r="T32" i="100" a="1"/>
  <c r="T32" i="100" s="1"/>
  <c r="O37" i="74" s="1"/>
  <c r="G32" i="100" a="1"/>
  <c r="G32" i="100" s="1"/>
  <c r="Z36" i="100" a="1"/>
  <c r="Z36" i="100" s="1"/>
  <c r="U41" i="74" s="1"/>
  <c r="R36" i="100" a="1"/>
  <c r="R36" i="100" s="1"/>
  <c r="M41" i="74" s="1"/>
  <c r="L36" i="100" a="1"/>
  <c r="L36" i="100" s="1"/>
  <c r="G41" i="74" s="1"/>
  <c r="E36" i="100" a="1"/>
  <c r="E36" i="100" s="1"/>
  <c r="Y36" i="100" a="1"/>
  <c r="Y36" i="100" s="1"/>
  <c r="T41" i="74" s="1"/>
  <c r="K36" i="100" a="1"/>
  <c r="K36" i="100" s="1"/>
  <c r="F41" i="74" s="1"/>
  <c r="X36" i="100" a="1"/>
  <c r="X36" i="100" s="1"/>
  <c r="S41" i="74" s="1"/>
  <c r="Q36" i="100" a="1"/>
  <c r="Q36" i="100" s="1"/>
  <c r="L41" i="74" s="1"/>
  <c r="J36" i="100" a="1"/>
  <c r="J36" i="100" s="1"/>
  <c r="E41" i="74" s="1"/>
  <c r="W36" i="100" a="1"/>
  <c r="W36" i="100" s="1"/>
  <c r="R41" i="74" s="1"/>
  <c r="P36" i="100" a="1"/>
  <c r="P36" i="100" s="1"/>
  <c r="K41" i="74" s="1"/>
  <c r="V36" i="100" a="1"/>
  <c r="V36" i="100" s="1"/>
  <c r="Q41" i="74" s="1"/>
  <c r="O36" i="100" a="1"/>
  <c r="O36" i="100" s="1"/>
  <c r="J41" i="74" s="1"/>
  <c r="I36" i="100" a="1"/>
  <c r="I36" i="100" s="1"/>
  <c r="D41" i="74" s="1"/>
  <c r="AA36" i="100" a="1"/>
  <c r="AA36" i="100" s="1"/>
  <c r="V41" i="74" s="1"/>
  <c r="S36" i="100" a="1"/>
  <c r="S36" i="100" s="1"/>
  <c r="N41" i="74" s="1"/>
  <c r="M36" i="100" a="1"/>
  <c r="M36" i="100" s="1"/>
  <c r="H41" i="74" s="1"/>
  <c r="F36" i="100" a="1"/>
  <c r="F36" i="100" s="1"/>
  <c r="Y40" i="100" a="1"/>
  <c r="Y40" i="100" s="1"/>
  <c r="T45" i="74" s="1"/>
  <c r="K40" i="100" a="1"/>
  <c r="K40" i="100" s="1"/>
  <c r="F45" i="74" s="1"/>
  <c r="X40" i="100" a="1"/>
  <c r="X40" i="100" s="1"/>
  <c r="S45" i="74" s="1"/>
  <c r="Q40" i="100" a="1"/>
  <c r="Q40" i="100" s="1"/>
  <c r="L45" i="74" s="1"/>
  <c r="J40" i="100" a="1"/>
  <c r="J40" i="100" s="1"/>
  <c r="E45" i="74" s="1"/>
  <c r="W40" i="100" a="1"/>
  <c r="W40" i="100" s="1"/>
  <c r="R45" i="74" s="1"/>
  <c r="P40" i="100" a="1"/>
  <c r="P40" i="100" s="1"/>
  <c r="K45" i="74" s="1"/>
  <c r="V40" i="100" a="1"/>
  <c r="V40" i="100" s="1"/>
  <c r="Q45" i="74" s="1"/>
  <c r="O40" i="100" a="1"/>
  <c r="O40" i="100" s="1"/>
  <c r="J45" i="74" s="1"/>
  <c r="I40" i="100" a="1"/>
  <c r="I40" i="100" s="1"/>
  <c r="D45" i="74" s="1"/>
  <c r="U40" i="100" a="1"/>
  <c r="U40" i="100" s="1"/>
  <c r="P45" i="74" s="1"/>
  <c r="N40" i="100" a="1"/>
  <c r="N40" i="100" s="1"/>
  <c r="I45" i="74" s="1"/>
  <c r="H40" i="100" a="1"/>
  <c r="H40" i="100" s="1"/>
  <c r="Z40" i="100" a="1"/>
  <c r="Z40" i="100" s="1"/>
  <c r="U45" i="74" s="1"/>
  <c r="R40" i="100" a="1"/>
  <c r="R40" i="100" s="1"/>
  <c r="M45" i="74" s="1"/>
  <c r="L40" i="100" a="1"/>
  <c r="L40" i="100" s="1"/>
  <c r="G45" i="74" s="1"/>
  <c r="E40" i="100" a="1"/>
  <c r="E40" i="100" s="1"/>
  <c r="Z44" i="100" a="1"/>
  <c r="Z44" i="100" s="1"/>
  <c r="U49" i="74" s="1"/>
  <c r="R44" i="100" a="1"/>
  <c r="R44" i="100" s="1"/>
  <c r="M49" i="74" s="1"/>
  <c r="L44" i="100" a="1"/>
  <c r="L44" i="100" s="1"/>
  <c r="G49" i="74" s="1"/>
  <c r="Y44" i="100" a="1"/>
  <c r="Y44" i="100" s="1"/>
  <c r="T49" i="74" s="1"/>
  <c r="K44" i="100" a="1"/>
  <c r="K44" i="100" s="1"/>
  <c r="F49" i="74" s="1"/>
  <c r="X44" i="100" a="1"/>
  <c r="X44" i="100" s="1"/>
  <c r="S49" i="74" s="1"/>
  <c r="Q44" i="100" a="1"/>
  <c r="Q44" i="100" s="1"/>
  <c r="L49" i="74" s="1"/>
  <c r="J44" i="100" a="1"/>
  <c r="J44" i="100" s="1"/>
  <c r="E49" i="74" s="1"/>
  <c r="W44" i="100" a="1"/>
  <c r="W44" i="100" s="1"/>
  <c r="R49" i="74" s="1"/>
  <c r="P44" i="100" a="1"/>
  <c r="P44" i="100" s="1"/>
  <c r="K49" i="74" s="1"/>
  <c r="I44" i="100" a="1"/>
  <c r="I44" i="100" s="1"/>
  <c r="D49" i="74" s="1"/>
  <c r="V44" i="100" a="1"/>
  <c r="V44" i="100" s="1"/>
  <c r="Q49" i="74" s="1"/>
  <c r="O44" i="100" a="1"/>
  <c r="O44" i="100" s="1"/>
  <c r="J49" i="74" s="1"/>
  <c r="H44" i="100" a="1"/>
  <c r="H44" i="100" s="1"/>
  <c r="AA44" i="100" a="1"/>
  <c r="AA44" i="100" s="1"/>
  <c r="V49" i="74" s="1"/>
  <c r="S44" i="100" a="1"/>
  <c r="S44" i="100" s="1"/>
  <c r="N49" i="74" s="1"/>
  <c r="M44" i="100" a="1"/>
  <c r="M44" i="100" s="1"/>
  <c r="H49" i="74" s="1"/>
  <c r="E44" i="100" a="1"/>
  <c r="E44" i="100" s="1"/>
  <c r="Z80" i="100" a="1"/>
  <c r="Z80" i="100" s="1"/>
  <c r="U86" i="74" s="1"/>
  <c r="T80" i="100" a="1"/>
  <c r="T80" i="100" s="1"/>
  <c r="O86" i="74" s="1"/>
  <c r="G80" i="100" a="1"/>
  <c r="G80" i="100" s="1"/>
  <c r="S80" i="100" a="1"/>
  <c r="S80" i="100" s="1"/>
  <c r="N86" i="74" s="1"/>
  <c r="M80" i="100" a="1"/>
  <c r="M80" i="100" s="1"/>
  <c r="H86" i="74" s="1"/>
  <c r="F80" i="100" a="1"/>
  <c r="F80" i="100" s="1"/>
  <c r="Y80" i="100" a="1"/>
  <c r="Y80" i="100" s="1"/>
  <c r="T86" i="74" s="1"/>
  <c r="R80" i="100" a="1"/>
  <c r="R80" i="100" s="1"/>
  <c r="M86" i="74" s="1"/>
  <c r="L80" i="100" a="1"/>
  <c r="L80" i="100" s="1"/>
  <c r="G86" i="74" s="1"/>
  <c r="W80" i="100" a="1"/>
  <c r="W80" i="100" s="1"/>
  <c r="R86" i="74" s="1"/>
  <c r="Q80" i="100" a="1"/>
  <c r="Q80" i="100" s="1"/>
  <c r="L86" i="74" s="1"/>
  <c r="J80" i="100" a="1"/>
  <c r="J80" i="100" s="1"/>
  <c r="E86" i="74" s="1"/>
  <c r="AA80" i="100" a="1"/>
  <c r="AA80" i="100" s="1"/>
  <c r="V86" i="74" s="1"/>
  <c r="N80" i="100" a="1"/>
  <c r="N80" i="100" s="1"/>
  <c r="X80" i="100" a="1"/>
  <c r="X80" i="100" s="1"/>
  <c r="S86" i="74" s="1"/>
  <c r="K80" i="100" a="1"/>
  <c r="K80" i="100" s="1"/>
  <c r="F86" i="74" s="1"/>
  <c r="V80" i="100" a="1"/>
  <c r="V80" i="100" s="1"/>
  <c r="Q86" i="74" s="1"/>
  <c r="I80" i="100" a="1"/>
  <c r="I80" i="100" s="1"/>
  <c r="D86" i="74" s="1"/>
  <c r="U80" i="100" a="1"/>
  <c r="U80" i="100" s="1"/>
  <c r="P86" i="74" s="1"/>
  <c r="H80" i="100" a="1"/>
  <c r="H80" i="100" s="1"/>
  <c r="AB80" i="100" a="1"/>
  <c r="AB80" i="100" s="1"/>
  <c r="W86" i="74" s="1"/>
  <c r="O80" i="100" a="1"/>
  <c r="O80" i="100" s="1"/>
  <c r="J86" i="74" s="1"/>
  <c r="P80" i="100" a="1"/>
  <c r="P80" i="100" s="1"/>
  <c r="K86" i="74" s="1"/>
  <c r="S84" i="100" a="1"/>
  <c r="S84" i="100" s="1"/>
  <c r="N90" i="74" s="1"/>
  <c r="K84" i="100" a="1"/>
  <c r="K84" i="100" s="1"/>
  <c r="F90" i="74" s="1"/>
  <c r="Y84" i="100" a="1"/>
  <c r="Y84" i="100" s="1"/>
  <c r="T90" i="74" s="1"/>
  <c r="R84" i="100" a="1"/>
  <c r="R84" i="100" s="1"/>
  <c r="M90" i="74" s="1"/>
  <c r="J84" i="100" a="1"/>
  <c r="J84" i="100" s="1"/>
  <c r="E90" i="74" s="1"/>
  <c r="X84" i="100" a="1"/>
  <c r="X84" i="100" s="1"/>
  <c r="S90" i="74" s="1"/>
  <c r="Q84" i="100" a="1"/>
  <c r="Q84" i="100" s="1"/>
  <c r="L90" i="74" s="1"/>
  <c r="I84" i="100" a="1"/>
  <c r="I84" i="100" s="1"/>
  <c r="D90" i="74" s="1"/>
  <c r="V84" i="100" a="1"/>
  <c r="V84" i="100" s="1"/>
  <c r="Q90" i="74" s="1"/>
  <c r="O84" i="100" a="1"/>
  <c r="O84" i="100" s="1"/>
  <c r="J90" i="74" s="1"/>
  <c r="G84" i="100" a="1"/>
  <c r="G84" i="100" s="1"/>
  <c r="T84" i="100" a="1"/>
  <c r="T84" i="100" s="1"/>
  <c r="O90" i="74" s="1"/>
  <c r="E84" i="100" a="1"/>
  <c r="E84" i="100" s="1"/>
  <c r="P84" i="100" a="1"/>
  <c r="P84" i="100" s="1"/>
  <c r="K90" i="74" s="1"/>
  <c r="AB84" i="100" a="1"/>
  <c r="AB84" i="100" s="1"/>
  <c r="W90" i="74" s="1"/>
  <c r="N84" i="100" a="1"/>
  <c r="N84" i="100" s="1"/>
  <c r="AA84" i="100" a="1"/>
  <c r="AA84" i="100" s="1"/>
  <c r="V90" i="74" s="1"/>
  <c r="M84" i="100" a="1"/>
  <c r="M84" i="100" s="1"/>
  <c r="H90" i="74" s="1"/>
  <c r="Z84" i="100" a="1"/>
  <c r="Z84" i="100" s="1"/>
  <c r="U90" i="74" s="1"/>
  <c r="L84" i="100" a="1"/>
  <c r="L84" i="100" s="1"/>
  <c r="G90" i="74" s="1"/>
  <c r="U84" i="100" a="1"/>
  <c r="U84" i="100" s="1"/>
  <c r="P90" i="74" s="1"/>
  <c r="F84" i="100" a="1"/>
  <c r="F84" i="100" s="1"/>
  <c r="H84" i="100" a="1"/>
  <c r="H84" i="100" s="1"/>
  <c r="V88" i="100" a="1"/>
  <c r="V88" i="100" s="1"/>
  <c r="Q94" i="74" s="1"/>
  <c r="O88" i="100" a="1"/>
  <c r="O88" i="100" s="1"/>
  <c r="J94" i="74" s="1"/>
  <c r="G88" i="100" a="1"/>
  <c r="G88" i="100" s="1"/>
  <c r="AB88" i="100" a="1"/>
  <c r="AB88" i="100" s="1"/>
  <c r="W94" i="74" s="1"/>
  <c r="N88" i="100" a="1"/>
  <c r="N88" i="100" s="1"/>
  <c r="I94" i="74" s="1"/>
  <c r="F88" i="100" a="1"/>
  <c r="F88" i="100" s="1"/>
  <c r="AA88" i="100" a="1"/>
  <c r="AA88" i="100" s="1"/>
  <c r="V94" i="74" s="1"/>
  <c r="U88" i="100" a="1"/>
  <c r="U88" i="100" s="1"/>
  <c r="P94" i="74" s="1"/>
  <c r="M88" i="100" a="1"/>
  <c r="M88" i="100" s="1"/>
  <c r="H94" i="74" s="1"/>
  <c r="S88" i="100" a="1"/>
  <c r="S88" i="100" s="1"/>
  <c r="N94" i="74" s="1"/>
  <c r="K88" i="100" a="1"/>
  <c r="K88" i="100" s="1"/>
  <c r="F94" i="74" s="1"/>
  <c r="W88" i="100" a="1"/>
  <c r="W88" i="100" s="1"/>
  <c r="R94" i="74" s="1"/>
  <c r="H88" i="100" a="1"/>
  <c r="H88" i="100" s="1"/>
  <c r="T88" i="100" a="1"/>
  <c r="T88" i="100" s="1"/>
  <c r="O94" i="74" s="1"/>
  <c r="E88" i="100" a="1"/>
  <c r="E88" i="100" s="1"/>
  <c r="R88" i="100" a="1"/>
  <c r="R88" i="100" s="1"/>
  <c r="M94" i="74" s="1"/>
  <c r="Q88" i="100" a="1"/>
  <c r="Q88" i="100" s="1"/>
  <c r="L94" i="74" s="1"/>
  <c r="P88" i="100" a="1"/>
  <c r="P88" i="100" s="1"/>
  <c r="K94" i="74" s="1"/>
  <c r="X88" i="100" a="1"/>
  <c r="X88" i="100" s="1"/>
  <c r="S94" i="74" s="1"/>
  <c r="I88" i="100" a="1"/>
  <c r="I88" i="100" s="1"/>
  <c r="D94" i="74" s="1"/>
  <c r="Y88" i="100" a="1"/>
  <c r="Y88" i="100" s="1"/>
  <c r="T94" i="74" s="1"/>
  <c r="L88" i="100" a="1"/>
  <c r="L88" i="100" s="1"/>
  <c r="G94" i="74" s="1"/>
  <c r="J88" i="100" a="1"/>
  <c r="J88" i="100" s="1"/>
  <c r="E94" i="74" s="1"/>
  <c r="Z88" i="100" a="1"/>
  <c r="Z88" i="100" s="1"/>
  <c r="U94" i="74" s="1"/>
  <c r="Z92" i="100" a="1"/>
  <c r="Z92" i="100" s="1"/>
  <c r="T92" i="100" a="1"/>
  <c r="T92" i="100" s="1"/>
  <c r="M92" i="100" a="1"/>
  <c r="M92" i="100" s="1"/>
  <c r="S92" i="100" a="1"/>
  <c r="S92" i="100" s="1"/>
  <c r="L92" i="100" a="1"/>
  <c r="L92" i="100" s="1"/>
  <c r="E92" i="100" a="1"/>
  <c r="E92" i="100" s="1"/>
  <c r="Y92" i="100" a="1"/>
  <c r="Y92" i="100" s="1"/>
  <c r="R92" i="100" a="1"/>
  <c r="R92" i="100" s="1"/>
  <c r="K92" i="100" a="1"/>
  <c r="K92" i="100" s="1"/>
  <c r="X92" i="100" a="1"/>
  <c r="X92" i="100" s="1"/>
  <c r="J92" i="100" a="1"/>
  <c r="J92" i="100" s="1"/>
  <c r="W92" i="100" a="1"/>
  <c r="W92" i="100" s="1"/>
  <c r="Q92" i="100" a="1"/>
  <c r="Q92" i="100" s="1"/>
  <c r="I92" i="100" a="1"/>
  <c r="I92" i="100" s="1"/>
  <c r="AA92" i="100" a="1"/>
  <c r="AA92" i="100" s="1"/>
  <c r="U92" i="100" a="1"/>
  <c r="U92" i="100" s="1"/>
  <c r="N92" i="100" a="1"/>
  <c r="N92" i="100" s="1"/>
  <c r="F92" i="100" a="1"/>
  <c r="F92" i="100" s="1"/>
  <c r="V92" i="100" a="1"/>
  <c r="V92" i="100" s="1"/>
  <c r="P92" i="100" a="1"/>
  <c r="P92" i="100" s="1"/>
  <c r="O92" i="100" a="1"/>
  <c r="O92" i="100" s="1"/>
  <c r="H92" i="100" a="1"/>
  <c r="H92" i="100" s="1"/>
  <c r="AB92" i="100" a="1"/>
  <c r="AB92" i="100" s="1"/>
  <c r="G92" i="100" a="1"/>
  <c r="G92" i="100" s="1"/>
  <c r="Y127" i="100" a="1"/>
  <c r="Y127" i="100" s="1"/>
  <c r="T135" i="74" s="1"/>
  <c r="R127" i="100" a="1"/>
  <c r="R127" i="100" s="1"/>
  <c r="M135" i="74" s="1"/>
  <c r="K127" i="100" a="1"/>
  <c r="K127" i="100" s="1"/>
  <c r="F135" i="74" s="1"/>
  <c r="X127" i="100" a="1"/>
  <c r="X127" i="100" s="1"/>
  <c r="S135" i="74" s="1"/>
  <c r="Q127" i="100" a="1"/>
  <c r="Q127" i="100" s="1"/>
  <c r="L135" i="74" s="1"/>
  <c r="W127" i="100" a="1"/>
  <c r="W127" i="100" s="1"/>
  <c r="R135" i="74" s="1"/>
  <c r="P127" i="100" a="1"/>
  <c r="P127" i="100" s="1"/>
  <c r="K135" i="74" s="1"/>
  <c r="J127" i="100" a="1"/>
  <c r="J127" i="100" s="1"/>
  <c r="E135" i="74" s="1"/>
  <c r="V127" i="100" a="1"/>
  <c r="V127" i="100" s="1"/>
  <c r="Q135" i="74" s="1"/>
  <c r="O127" i="100" a="1"/>
  <c r="O127" i="100" s="1"/>
  <c r="J135" i="74" s="1"/>
  <c r="I127" i="100" a="1"/>
  <c r="I127" i="100" s="1"/>
  <c r="D135" i="74" s="1"/>
  <c r="Z127" i="100" a="1"/>
  <c r="Z127" i="100" s="1"/>
  <c r="U135" i="74" s="1"/>
  <c r="L127" i="100" a="1"/>
  <c r="L127" i="100" s="1"/>
  <c r="G135" i="74" s="1"/>
  <c r="E127" i="100" a="1"/>
  <c r="E127" i="100" s="1"/>
  <c r="M127" i="100" a="1"/>
  <c r="M127" i="100" s="1"/>
  <c r="H135" i="74" s="1"/>
  <c r="AB127" i="100" a="1"/>
  <c r="AB127" i="100" s="1"/>
  <c r="W135" i="74" s="1"/>
  <c r="H127" i="100" a="1"/>
  <c r="H127" i="100" s="1"/>
  <c r="AA127" i="100" a="1"/>
  <c r="AA127" i="100" s="1"/>
  <c r="V135" i="74" s="1"/>
  <c r="G127" i="100" a="1"/>
  <c r="G127" i="100" s="1"/>
  <c r="U127" i="100" a="1"/>
  <c r="U127" i="100" s="1"/>
  <c r="P135" i="74" s="1"/>
  <c r="F127" i="100" a="1"/>
  <c r="F127" i="100" s="1"/>
  <c r="T127" i="100" a="1"/>
  <c r="T127" i="100" s="1"/>
  <c r="O135" i="74" s="1"/>
  <c r="N127" i="100" a="1"/>
  <c r="N127" i="100" s="1"/>
  <c r="I135" i="74" s="1"/>
  <c r="X131" i="100" a="1"/>
  <c r="X131" i="100" s="1"/>
  <c r="S139" i="74" s="1"/>
  <c r="Q131" i="100" a="1"/>
  <c r="Q131" i="100" s="1"/>
  <c r="L139" i="74" s="1"/>
  <c r="W131" i="100" a="1"/>
  <c r="W131" i="100" s="1"/>
  <c r="R139" i="74" s="1"/>
  <c r="P131" i="100" a="1"/>
  <c r="P131" i="100" s="1"/>
  <c r="K139" i="74" s="1"/>
  <c r="J131" i="100" a="1"/>
  <c r="J131" i="100" s="1"/>
  <c r="E139" i="74" s="1"/>
  <c r="V131" i="100" a="1"/>
  <c r="V131" i="100" s="1"/>
  <c r="Q139" i="74" s="1"/>
  <c r="O131" i="100" a="1"/>
  <c r="O131" i="100" s="1"/>
  <c r="J139" i="74" s="1"/>
  <c r="I131" i="100" a="1"/>
  <c r="I131" i="100" s="1"/>
  <c r="D139" i="74" s="1"/>
  <c r="U131" i="100" a="1"/>
  <c r="U131" i="100" s="1"/>
  <c r="P139" i="74" s="1"/>
  <c r="H131" i="100" a="1"/>
  <c r="H131" i="100" s="1"/>
  <c r="Y131" i="100" a="1"/>
  <c r="Y131" i="100" s="1"/>
  <c r="T139" i="74" s="1"/>
  <c r="R131" i="100" a="1"/>
  <c r="R131" i="100" s="1"/>
  <c r="M139" i="74" s="1"/>
  <c r="K131" i="100" a="1"/>
  <c r="K131" i="100" s="1"/>
  <c r="F139" i="74" s="1"/>
  <c r="M131" i="100" a="1"/>
  <c r="M131" i="100" s="1"/>
  <c r="H139" i="74" s="1"/>
  <c r="AB131" i="100" a="1"/>
  <c r="AB131" i="100" s="1"/>
  <c r="W139" i="74" s="1"/>
  <c r="L131" i="100" a="1"/>
  <c r="L131" i="100" s="1"/>
  <c r="G139" i="74" s="1"/>
  <c r="AA131" i="100" a="1"/>
  <c r="AA131" i="100" s="1"/>
  <c r="V139" i="74" s="1"/>
  <c r="G131" i="100" a="1"/>
  <c r="G131" i="100" s="1"/>
  <c r="Z131" i="100" a="1"/>
  <c r="Z131" i="100" s="1"/>
  <c r="U139" i="74" s="1"/>
  <c r="F131" i="100" a="1"/>
  <c r="F131" i="100" s="1"/>
  <c r="T131" i="100" a="1"/>
  <c r="T131" i="100" s="1"/>
  <c r="O139" i="74" s="1"/>
  <c r="E131" i="100" a="1"/>
  <c r="E131" i="100" s="1"/>
  <c r="N131" i="100" a="1"/>
  <c r="N131" i="100" s="1"/>
  <c r="S131" i="100" a="1"/>
  <c r="S131" i="100" s="1"/>
  <c r="N139" i="74" s="1"/>
  <c r="X135" i="100" a="1"/>
  <c r="X135" i="100" s="1"/>
  <c r="S143" i="74" s="1"/>
  <c r="Q135" i="100" a="1"/>
  <c r="Q135" i="100" s="1"/>
  <c r="L143" i="74" s="1"/>
  <c r="Y135" i="100" a="1"/>
  <c r="Y135" i="100" s="1"/>
  <c r="T143" i="74" s="1"/>
  <c r="R135" i="100" a="1"/>
  <c r="R135" i="100" s="1"/>
  <c r="M143" i="74" s="1"/>
  <c r="K135" i="100" a="1"/>
  <c r="K135" i="100" s="1"/>
  <c r="F143" i="74" s="1"/>
  <c r="U135" i="100" a="1"/>
  <c r="U135" i="100" s="1"/>
  <c r="P143" i="74" s="1"/>
  <c r="M135" i="100" a="1"/>
  <c r="M135" i="100" s="1"/>
  <c r="H143" i="74" s="1"/>
  <c r="T135" i="100" a="1"/>
  <c r="T135" i="100" s="1"/>
  <c r="O143" i="74" s="1"/>
  <c r="L135" i="100" a="1"/>
  <c r="L135" i="100" s="1"/>
  <c r="G143" i="74" s="1"/>
  <c r="S135" i="100" a="1"/>
  <c r="S135" i="100" s="1"/>
  <c r="N143" i="74" s="1"/>
  <c r="J135" i="100" a="1"/>
  <c r="J135" i="100" s="1"/>
  <c r="E143" i="74" s="1"/>
  <c r="AB135" i="100" a="1"/>
  <c r="AB135" i="100" s="1"/>
  <c r="W143" i="74" s="1"/>
  <c r="I135" i="100" a="1"/>
  <c r="I135" i="100" s="1"/>
  <c r="D143" i="74" s="1"/>
  <c r="V135" i="100" a="1"/>
  <c r="V135" i="100" s="1"/>
  <c r="Q143" i="74" s="1"/>
  <c r="N135" i="100" a="1"/>
  <c r="N135" i="100" s="1"/>
  <c r="I143" i="74" s="1"/>
  <c r="E135" i="100" a="1"/>
  <c r="E135" i="100" s="1"/>
  <c r="AA135" i="100" a="1"/>
  <c r="AA135" i="100" s="1"/>
  <c r="V143" i="74" s="1"/>
  <c r="F135" i="100" a="1"/>
  <c r="F135" i="100" s="1"/>
  <c r="Z135" i="100" a="1"/>
  <c r="Z135" i="100" s="1"/>
  <c r="U143" i="74" s="1"/>
  <c r="W135" i="100" a="1"/>
  <c r="W135" i="100" s="1"/>
  <c r="R143" i="74" s="1"/>
  <c r="P135" i="100" a="1"/>
  <c r="P135" i="100" s="1"/>
  <c r="K143" i="74" s="1"/>
  <c r="O135" i="100" a="1"/>
  <c r="O135" i="100" s="1"/>
  <c r="J143" i="74" s="1"/>
  <c r="G135" i="100" a="1"/>
  <c r="G135" i="100" s="1"/>
  <c r="H135" i="100" a="1"/>
  <c r="H135" i="100" s="1"/>
  <c r="W140" i="100" a="1"/>
  <c r="W140" i="100" s="1"/>
  <c r="R148" i="74" s="1"/>
  <c r="P140" i="100" a="1"/>
  <c r="P140" i="100" s="1"/>
  <c r="K148" i="74" s="1"/>
  <c r="J140" i="100" a="1"/>
  <c r="J140" i="100" s="1"/>
  <c r="E148" i="74" s="1"/>
  <c r="X140" i="100" a="1"/>
  <c r="X140" i="100" s="1"/>
  <c r="S148" i="74" s="1"/>
  <c r="Q140" i="100" a="1"/>
  <c r="Q140" i="100" s="1"/>
  <c r="L148" i="74" s="1"/>
  <c r="V140" i="100" a="1"/>
  <c r="V140" i="100" s="1"/>
  <c r="Q148" i="74" s="1"/>
  <c r="N140" i="100" a="1"/>
  <c r="N140" i="100" s="1"/>
  <c r="E140" i="100" a="1"/>
  <c r="E140" i="100" s="1"/>
  <c r="U140" i="100" a="1"/>
  <c r="U140" i="100" s="1"/>
  <c r="P148" i="74" s="1"/>
  <c r="M140" i="100" a="1"/>
  <c r="M140" i="100" s="1"/>
  <c r="H148" i="74" s="1"/>
  <c r="T140" i="100" a="1"/>
  <c r="T140" i="100" s="1"/>
  <c r="O148" i="74" s="1"/>
  <c r="L140" i="100" a="1"/>
  <c r="L140" i="100" s="1"/>
  <c r="G148" i="74" s="1"/>
  <c r="S140" i="100" a="1"/>
  <c r="S140" i="100" s="1"/>
  <c r="N148" i="74" s="1"/>
  <c r="K140" i="100" a="1"/>
  <c r="K140" i="100" s="1"/>
  <c r="F148" i="74" s="1"/>
  <c r="Y140" i="100" a="1"/>
  <c r="Y140" i="100" s="1"/>
  <c r="T148" i="74" s="1"/>
  <c r="F140" i="100" a="1"/>
  <c r="F140" i="100" s="1"/>
  <c r="I140" i="100" a="1"/>
  <c r="I140" i="100" s="1"/>
  <c r="D148" i="74" s="1"/>
  <c r="H140" i="100" a="1"/>
  <c r="H140" i="100" s="1"/>
  <c r="AB140" i="100" a="1"/>
  <c r="AB140" i="100" s="1"/>
  <c r="W148" i="74" s="1"/>
  <c r="G140" i="100" a="1"/>
  <c r="G140" i="100" s="1"/>
  <c r="AA140" i="100" a="1"/>
  <c r="AA140" i="100" s="1"/>
  <c r="V148" i="74" s="1"/>
  <c r="Z140" i="100" a="1"/>
  <c r="Z140" i="100" s="1"/>
  <c r="U148" i="74" s="1"/>
  <c r="O140" i="100" a="1"/>
  <c r="O140" i="100" s="1"/>
  <c r="J148" i="74" s="1"/>
  <c r="R140" i="100" a="1"/>
  <c r="R140" i="100" s="1"/>
  <c r="M148" i="74" s="1"/>
  <c r="U22" i="100" a="1"/>
  <c r="U22" i="100" s="1"/>
  <c r="P26" i="74" s="1"/>
  <c r="L22" i="100" a="1"/>
  <c r="L22" i="100" s="1"/>
  <c r="G26" i="74" s="1"/>
  <c r="Y21" i="100" a="1"/>
  <c r="Y21" i="100" s="1"/>
  <c r="T25" i="74" s="1"/>
  <c r="O21" i="100" a="1"/>
  <c r="O21" i="100" s="1"/>
  <c r="J25" i="74" s="1"/>
  <c r="AB20" i="100" a="1"/>
  <c r="AB20" i="100" s="1"/>
  <c r="W24" i="74" s="1"/>
  <c r="P20" i="100" a="1"/>
  <c r="P20" i="100" s="1"/>
  <c r="K24" i="74" s="1"/>
  <c r="Q19" i="100" a="1"/>
  <c r="Q19" i="100" s="1"/>
  <c r="L23" i="74" s="1"/>
  <c r="R18" i="100" a="1"/>
  <c r="R18" i="100" s="1"/>
  <c r="M22" i="74" s="1"/>
  <c r="H18" i="86" s="1"/>
  <c r="E18" i="100" a="1"/>
  <c r="E18" i="100" s="1"/>
  <c r="S17" i="100" a="1"/>
  <c r="S17" i="100" s="1"/>
  <c r="N21" i="74" s="1"/>
  <c r="H158" i="91" s="1"/>
  <c r="G17" i="100" a="1"/>
  <c r="G17" i="100" s="1"/>
  <c r="S16" i="100" a="1"/>
  <c r="S16" i="100" s="1"/>
  <c r="N20" i="74" s="1"/>
  <c r="H140" i="91" s="1"/>
  <c r="T14" i="100" a="1"/>
  <c r="T14" i="100" s="1"/>
  <c r="O18" i="74" s="1"/>
  <c r="I104" i="91" s="1"/>
  <c r="I14" i="100" a="1"/>
  <c r="I14" i="100" s="1"/>
  <c r="D18" i="74" s="1"/>
  <c r="U13" i="100" a="1"/>
  <c r="U13" i="100" s="1"/>
  <c r="P17" i="74" s="1"/>
  <c r="J86" i="91" s="1"/>
  <c r="W12" i="100" a="1"/>
  <c r="W12" i="100" s="1"/>
  <c r="R16" i="74" s="1"/>
  <c r="I12" i="86" s="1"/>
  <c r="X11" i="100" a="1"/>
  <c r="X11" i="100" s="1"/>
  <c r="S15" i="74" s="1"/>
  <c r="W10" i="100" a="1"/>
  <c r="W10" i="100" s="1"/>
  <c r="R14" i="74" s="1"/>
  <c r="J10" i="100" a="1"/>
  <c r="J10" i="100" s="1"/>
  <c r="E14" i="74" s="1"/>
  <c r="S9" i="100" a="1"/>
  <c r="S9" i="100" s="1"/>
  <c r="N13" i="74" s="1"/>
  <c r="E9" i="100" a="1"/>
  <c r="E9" i="100" s="1"/>
  <c r="H24" i="100" a="1"/>
  <c r="H24" i="100" s="1"/>
  <c r="M31" i="100" a="1"/>
  <c r="M31" i="100" s="1"/>
  <c r="H36" i="74" s="1"/>
  <c r="N32" i="100" a="1"/>
  <c r="N32" i="100" s="1"/>
  <c r="I37" i="74" s="1"/>
  <c r="R34" i="100" a="1"/>
  <c r="R34" i="100" s="1"/>
  <c r="M39" i="74" s="1"/>
  <c r="W35" i="100" a="1"/>
  <c r="W35" i="100" s="1"/>
  <c r="R40" i="74" s="1"/>
  <c r="AB36" i="100" a="1"/>
  <c r="AB36" i="100" s="1"/>
  <c r="W41" i="74" s="1"/>
  <c r="I38" i="100" a="1"/>
  <c r="I38" i="100" s="1"/>
  <c r="D43" i="74" s="1"/>
  <c r="N39" i="100" a="1"/>
  <c r="N39" i="100" s="1"/>
  <c r="I44" i="74" s="1"/>
  <c r="S40" i="100" a="1"/>
  <c r="S40" i="100" s="1"/>
  <c r="N45" i="74" s="1"/>
  <c r="Y41" i="100" a="1"/>
  <c r="Y41" i="100" s="1"/>
  <c r="T46" i="74" s="1"/>
  <c r="G43" i="100" a="1"/>
  <c r="G43" i="100" s="1"/>
  <c r="T45" i="100" a="1"/>
  <c r="T45" i="100" s="1"/>
  <c r="O50" i="74" s="1"/>
  <c r="P11" i="100" a="1"/>
  <c r="P11" i="100" s="1"/>
  <c r="K15" i="74" s="1"/>
  <c r="W11" i="100" a="1"/>
  <c r="W11" i="100" s="1"/>
  <c r="R15" i="74" s="1"/>
  <c r="J11" i="100" a="1"/>
  <c r="J11" i="100" s="1"/>
  <c r="E15" i="74" s="1"/>
  <c r="R11" i="100" a="1"/>
  <c r="R11" i="100" s="1"/>
  <c r="M15" i="74" s="1"/>
  <c r="H11" i="100" a="1"/>
  <c r="H11" i="100" s="1"/>
  <c r="O11" i="100" a="1"/>
  <c r="O11" i="100" s="1"/>
  <c r="J15" i="74" s="1"/>
  <c r="V11" i="100" a="1"/>
  <c r="V11" i="100" s="1"/>
  <c r="Q15" i="74" s="1"/>
  <c r="K68" i="91" s="1"/>
  <c r="F15" i="100" a="1"/>
  <c r="F15" i="100" s="1"/>
  <c r="M15" i="100" a="1"/>
  <c r="M15" i="100" s="1"/>
  <c r="H19" i="74" s="1"/>
  <c r="U15" i="100" a="1"/>
  <c r="U15" i="100" s="1"/>
  <c r="P19" i="74" s="1"/>
  <c r="J122" i="91" s="1"/>
  <c r="AB15" i="100" a="1"/>
  <c r="AB15" i="100" s="1"/>
  <c r="W19" i="74" s="1"/>
  <c r="H15" i="100" a="1"/>
  <c r="H15" i="100" s="1"/>
  <c r="O15" i="100" a="1"/>
  <c r="O15" i="100" s="1"/>
  <c r="J19" i="74" s="1"/>
  <c r="W15" i="100" a="1"/>
  <c r="W15" i="100" s="1"/>
  <c r="R19" i="74" s="1"/>
  <c r="E15" i="100" a="1"/>
  <c r="E15" i="100" s="1"/>
  <c r="L15" i="100" a="1"/>
  <c r="L15" i="100" s="1"/>
  <c r="G19" i="74" s="1"/>
  <c r="T15" i="100" a="1"/>
  <c r="T15" i="100" s="1"/>
  <c r="O19" i="74" s="1"/>
  <c r="I122" i="91" s="1"/>
  <c r="AA15" i="100" a="1"/>
  <c r="AA15" i="100" s="1"/>
  <c r="V19" i="74" s="1"/>
  <c r="E19" i="100" a="1"/>
  <c r="E19" i="100" s="1"/>
  <c r="L19" i="100" a="1"/>
  <c r="L19" i="100" s="1"/>
  <c r="G23" i="74" s="1"/>
  <c r="T19" i="100" a="1"/>
  <c r="T19" i="100" s="1"/>
  <c r="O23" i="74" s="1"/>
  <c r="AA19" i="100" a="1"/>
  <c r="AA19" i="100" s="1"/>
  <c r="V23" i="74" s="1"/>
  <c r="G19" i="100" a="1"/>
  <c r="G19" i="100" s="1"/>
  <c r="N19" i="100" a="1"/>
  <c r="N19" i="100" s="1"/>
  <c r="I23" i="74" s="1"/>
  <c r="V19" i="100" a="1"/>
  <c r="V19" i="100" s="1"/>
  <c r="Q23" i="74" s="1"/>
  <c r="K19" i="100" a="1"/>
  <c r="K19" i="100" s="1"/>
  <c r="F23" i="74" s="1"/>
  <c r="S19" i="100" a="1"/>
  <c r="S19" i="100" s="1"/>
  <c r="N23" i="74" s="1"/>
  <c r="Z19" i="100" a="1"/>
  <c r="Z19" i="100" s="1"/>
  <c r="U23" i="74" s="1"/>
  <c r="S24" i="100" a="1"/>
  <c r="S24" i="100" s="1"/>
  <c r="N28" i="74" s="1"/>
  <c r="H176" i="91" s="1"/>
  <c r="M24" i="100" a="1"/>
  <c r="M24" i="100" s="1"/>
  <c r="H28" i="74" s="1"/>
  <c r="F24" i="100" a="1"/>
  <c r="F24" i="100" s="1"/>
  <c r="Y24" i="100" a="1"/>
  <c r="Y24" i="100" s="1"/>
  <c r="T28" i="74" s="1"/>
  <c r="R24" i="100" a="1"/>
  <c r="R24" i="100" s="1"/>
  <c r="M28" i="74" s="1"/>
  <c r="L24" i="100" a="1"/>
  <c r="L24" i="100" s="1"/>
  <c r="G28" i="74" s="1"/>
  <c r="X24" i="100" a="1"/>
  <c r="X24" i="100" s="1"/>
  <c r="S28" i="74" s="1"/>
  <c r="K24" i="100" a="1"/>
  <c r="K24" i="100" s="1"/>
  <c r="F28" i="74" s="1"/>
  <c r="E24" i="100" a="1"/>
  <c r="E24" i="100" s="1"/>
  <c r="Z24" i="100" a="1"/>
  <c r="Z24" i="100" s="1"/>
  <c r="U28" i="74" s="1"/>
  <c r="T24" i="100" a="1"/>
  <c r="T24" i="100" s="1"/>
  <c r="O28" i="74" s="1"/>
  <c r="I176" i="91" s="1"/>
  <c r="G24" i="100" a="1"/>
  <c r="G24" i="100" s="1"/>
  <c r="V54" i="100" a="1"/>
  <c r="V54" i="100" s="1"/>
  <c r="Q60" i="74" s="1"/>
  <c r="N54" i="100" a="1"/>
  <c r="N54" i="100" s="1"/>
  <c r="I60" i="74" s="1"/>
  <c r="F54" i="100" a="1"/>
  <c r="F54" i="100" s="1"/>
  <c r="AB54" i="100" a="1"/>
  <c r="AB54" i="100" s="1"/>
  <c r="W60" i="74" s="1"/>
  <c r="T54" i="100" a="1"/>
  <c r="T54" i="100" s="1"/>
  <c r="O60" i="74" s="1"/>
  <c r="L54" i="100" a="1"/>
  <c r="L54" i="100" s="1"/>
  <c r="G60" i="74" s="1"/>
  <c r="AA54" i="100" a="1"/>
  <c r="AA54" i="100" s="1"/>
  <c r="V60" i="74" s="1"/>
  <c r="S54" i="100" a="1"/>
  <c r="S54" i="100" s="1"/>
  <c r="N60" i="74" s="1"/>
  <c r="K54" i="100" a="1"/>
  <c r="K54" i="100" s="1"/>
  <c r="F60" i="74" s="1"/>
  <c r="W54" i="100" a="1"/>
  <c r="W54" i="100" s="1"/>
  <c r="R60" i="74" s="1"/>
  <c r="O54" i="100" a="1"/>
  <c r="O54" i="100" s="1"/>
  <c r="J60" i="74" s="1"/>
  <c r="G54" i="100" a="1"/>
  <c r="G54" i="100" s="1"/>
  <c r="U54" i="100" a="1"/>
  <c r="U54" i="100" s="1"/>
  <c r="P60" i="74" s="1"/>
  <c r="E54" i="100" a="1"/>
  <c r="E54" i="100" s="1"/>
  <c r="R54" i="100" a="1"/>
  <c r="R54" i="100" s="1"/>
  <c r="M60" i="74" s="1"/>
  <c r="Q54" i="100" a="1"/>
  <c r="Q54" i="100" s="1"/>
  <c r="L60" i="74" s="1"/>
  <c r="P54" i="100" a="1"/>
  <c r="P54" i="100" s="1"/>
  <c r="K60" i="74" s="1"/>
  <c r="M54" i="100" a="1"/>
  <c r="M54" i="100" s="1"/>
  <c r="H60" i="74" s="1"/>
  <c r="X54" i="100" a="1"/>
  <c r="X54" i="100" s="1"/>
  <c r="S60" i="74" s="1"/>
  <c r="H54" i="100" a="1"/>
  <c r="H54" i="100" s="1"/>
  <c r="Z58" i="100" a="1"/>
  <c r="Z58" i="100" s="1"/>
  <c r="U64" i="74" s="1"/>
  <c r="T58" i="100" a="1"/>
  <c r="T58" i="100" s="1"/>
  <c r="O64" i="74" s="1"/>
  <c r="L58" i="100" a="1"/>
  <c r="L58" i="100" s="1"/>
  <c r="G64" i="74" s="1"/>
  <c r="E58" i="100" a="1"/>
  <c r="E58" i="100" s="1"/>
  <c r="S58" i="100" a="1"/>
  <c r="S58" i="100" s="1"/>
  <c r="N64" i="74" s="1"/>
  <c r="K58" i="100" a="1"/>
  <c r="K58" i="100" s="1"/>
  <c r="F64" i="74" s="1"/>
  <c r="Y58" i="100" a="1"/>
  <c r="Y58" i="100" s="1"/>
  <c r="T64" i="74" s="1"/>
  <c r="R58" i="100" a="1"/>
  <c r="R58" i="100" s="1"/>
  <c r="M64" i="74" s="1"/>
  <c r="J58" i="100" a="1"/>
  <c r="J58" i="100" s="1"/>
  <c r="E64" i="74" s="1"/>
  <c r="X58" i="100" a="1"/>
  <c r="X58" i="100" s="1"/>
  <c r="S64" i="74" s="1"/>
  <c r="Q58" i="100" a="1"/>
  <c r="Q58" i="100" s="1"/>
  <c r="L64" i="74" s="1"/>
  <c r="W58" i="100" a="1"/>
  <c r="W58" i="100" s="1"/>
  <c r="R64" i="74" s="1"/>
  <c r="P58" i="100" a="1"/>
  <c r="P58" i="100" s="1"/>
  <c r="K64" i="74" s="1"/>
  <c r="I58" i="100" a="1"/>
  <c r="I58" i="100" s="1"/>
  <c r="D64" i="74" s="1"/>
  <c r="AA58" i="100" a="1"/>
  <c r="AA58" i="100" s="1"/>
  <c r="V64" i="74" s="1"/>
  <c r="U58" i="100" a="1"/>
  <c r="U58" i="100" s="1"/>
  <c r="P64" i="74" s="1"/>
  <c r="M58" i="100" a="1"/>
  <c r="M58" i="100" s="1"/>
  <c r="H64" i="74" s="1"/>
  <c r="F58" i="100" a="1"/>
  <c r="F58" i="100" s="1"/>
  <c r="AB58" i="100" a="1"/>
  <c r="AB58" i="100" s="1"/>
  <c r="W64" i="74" s="1"/>
  <c r="V58" i="100" a="1"/>
  <c r="V58" i="100" s="1"/>
  <c r="Q64" i="74" s="1"/>
  <c r="O58" i="100" a="1"/>
  <c r="O58" i="100" s="1"/>
  <c r="J64" i="74" s="1"/>
  <c r="N58" i="100" a="1"/>
  <c r="N58" i="100" s="1"/>
  <c r="I64" i="74" s="1"/>
  <c r="AB62" i="100" a="1"/>
  <c r="AB62" i="100" s="1"/>
  <c r="W68" i="74" s="1"/>
  <c r="N62" i="100" a="1"/>
  <c r="N62" i="100" s="1"/>
  <c r="H62" i="100" a="1"/>
  <c r="H62" i="100" s="1"/>
  <c r="AA62" i="100" a="1"/>
  <c r="AA62" i="100" s="1"/>
  <c r="V68" i="74" s="1"/>
  <c r="U62" i="100" a="1"/>
  <c r="U62" i="100" s="1"/>
  <c r="P68" i="74" s="1"/>
  <c r="G62" i="100" a="1"/>
  <c r="G62" i="100" s="1"/>
  <c r="Z62" i="100" a="1"/>
  <c r="Z62" i="100" s="1"/>
  <c r="U68" i="74" s="1"/>
  <c r="T62" i="100" a="1"/>
  <c r="T62" i="100" s="1"/>
  <c r="O68" i="74" s="1"/>
  <c r="M62" i="100" a="1"/>
  <c r="M62" i="100" s="1"/>
  <c r="H68" i="74" s="1"/>
  <c r="F62" i="100" a="1"/>
  <c r="F62" i="100" s="1"/>
  <c r="S62" i="100" a="1"/>
  <c r="S62" i="100" s="1"/>
  <c r="N68" i="74" s="1"/>
  <c r="L62" i="100" a="1"/>
  <c r="L62" i="100" s="1"/>
  <c r="G68" i="74" s="1"/>
  <c r="E62" i="100" a="1"/>
  <c r="E62" i="100" s="1"/>
  <c r="Y62" i="100" a="1"/>
  <c r="Y62" i="100" s="1"/>
  <c r="T68" i="74" s="1"/>
  <c r="R62" i="100" a="1"/>
  <c r="R62" i="100" s="1"/>
  <c r="M68" i="74" s="1"/>
  <c r="K62" i="100" a="1"/>
  <c r="K62" i="100" s="1"/>
  <c r="F68" i="74" s="1"/>
  <c r="V62" i="100" a="1"/>
  <c r="V62" i="100" s="1"/>
  <c r="Q68" i="74" s="1"/>
  <c r="O62" i="100" a="1"/>
  <c r="O62" i="100" s="1"/>
  <c r="J68" i="74" s="1"/>
  <c r="I62" i="100" a="1"/>
  <c r="I62" i="100" s="1"/>
  <c r="D68" i="74" s="1"/>
  <c r="P62" i="100" a="1"/>
  <c r="P62" i="100" s="1"/>
  <c r="K68" i="74" s="1"/>
  <c r="J62" i="100" a="1"/>
  <c r="J62" i="100" s="1"/>
  <c r="E68" i="74" s="1"/>
  <c r="Q62" i="100" a="1"/>
  <c r="Q62" i="100" s="1"/>
  <c r="L68" i="74" s="1"/>
  <c r="W66" i="100" a="1"/>
  <c r="W66" i="100" s="1"/>
  <c r="R72" i="74" s="1"/>
  <c r="P66" i="100" a="1"/>
  <c r="P66" i="100" s="1"/>
  <c r="K72" i="74" s="1"/>
  <c r="V66" i="100" a="1"/>
  <c r="V66" i="100" s="1"/>
  <c r="Q72" i="74" s="1"/>
  <c r="O66" i="100" a="1"/>
  <c r="O66" i="100" s="1"/>
  <c r="J72" i="74" s="1"/>
  <c r="I66" i="100" a="1"/>
  <c r="I66" i="100" s="1"/>
  <c r="D72" i="74" s="1"/>
  <c r="N66" i="100" a="1"/>
  <c r="N66" i="100" s="1"/>
  <c r="I72" i="74" s="1"/>
  <c r="H66" i="100" a="1"/>
  <c r="H66" i="100" s="1"/>
  <c r="AB66" i="100" a="1"/>
  <c r="AB66" i="100" s="1"/>
  <c r="W72" i="74" s="1"/>
  <c r="U66" i="100" a="1"/>
  <c r="U66" i="100" s="1"/>
  <c r="P72" i="74" s="1"/>
  <c r="G66" i="100" a="1"/>
  <c r="G66" i="100" s="1"/>
  <c r="AA66" i="100" a="1"/>
  <c r="AA66" i="100" s="1"/>
  <c r="V72" i="74" s="1"/>
  <c r="T66" i="100" a="1"/>
  <c r="T66" i="100" s="1"/>
  <c r="O72" i="74" s="1"/>
  <c r="M66" i="100" a="1"/>
  <c r="M66" i="100" s="1"/>
  <c r="H72" i="74" s="1"/>
  <c r="F66" i="100" a="1"/>
  <c r="F66" i="100" s="1"/>
  <c r="X66" i="100" a="1"/>
  <c r="X66" i="100" s="1"/>
  <c r="S72" i="74" s="1"/>
  <c r="Q66" i="100" a="1"/>
  <c r="Q66" i="100" s="1"/>
  <c r="L72" i="74" s="1"/>
  <c r="J66" i="100" a="1"/>
  <c r="J66" i="100" s="1"/>
  <c r="E72" i="74" s="1"/>
  <c r="Z66" i="100" a="1"/>
  <c r="Z66" i="100" s="1"/>
  <c r="U72" i="74" s="1"/>
  <c r="Y66" i="100" a="1"/>
  <c r="Y66" i="100" s="1"/>
  <c r="T72" i="74" s="1"/>
  <c r="S66" i="100" a="1"/>
  <c r="S66" i="100" s="1"/>
  <c r="N72" i="74" s="1"/>
  <c r="R66" i="100" a="1"/>
  <c r="R66" i="100" s="1"/>
  <c r="M72" i="74" s="1"/>
  <c r="E66" i="100" a="1"/>
  <c r="E66" i="100" s="1"/>
  <c r="X71" i="100" a="1"/>
  <c r="X71" i="100" s="1"/>
  <c r="S77" i="74" s="1"/>
  <c r="U71" i="100" a="1"/>
  <c r="U71" i="100" s="1"/>
  <c r="P77" i="74" s="1"/>
  <c r="G71" i="100" a="1"/>
  <c r="G71" i="100" s="1"/>
  <c r="T71" i="100" a="1"/>
  <c r="T71" i="100" s="1"/>
  <c r="O77" i="74" s="1"/>
  <c r="M71" i="100" a="1"/>
  <c r="M71" i="100" s="1"/>
  <c r="H77" i="74" s="1"/>
  <c r="F71" i="100" a="1"/>
  <c r="F71" i="100" s="1"/>
  <c r="AB71" i="100" a="1"/>
  <c r="AB71" i="100" s="1"/>
  <c r="W77" i="74" s="1"/>
  <c r="S71" i="100" a="1"/>
  <c r="S71" i="100" s="1"/>
  <c r="N77" i="74" s="1"/>
  <c r="L71" i="100" a="1"/>
  <c r="L71" i="100" s="1"/>
  <c r="G77" i="74" s="1"/>
  <c r="E71" i="100" a="1"/>
  <c r="E71" i="100" s="1"/>
  <c r="AA71" i="100" a="1"/>
  <c r="AA71" i="100" s="1"/>
  <c r="V77" i="74" s="1"/>
  <c r="R71" i="100" a="1"/>
  <c r="R71" i="100" s="1"/>
  <c r="M77" i="74" s="1"/>
  <c r="K71" i="100" a="1"/>
  <c r="K71" i="100" s="1"/>
  <c r="F77" i="74" s="1"/>
  <c r="Z71" i="100" a="1"/>
  <c r="Z71" i="100" s="1"/>
  <c r="U77" i="74" s="1"/>
  <c r="Q71" i="100" a="1"/>
  <c r="Q71" i="100" s="1"/>
  <c r="L77" i="74" s="1"/>
  <c r="J71" i="100" a="1"/>
  <c r="J71" i="100" s="1"/>
  <c r="E77" i="74" s="1"/>
  <c r="V71" i="100" a="1"/>
  <c r="V71" i="100" s="1"/>
  <c r="Q77" i="74" s="1"/>
  <c r="N71" i="100" a="1"/>
  <c r="N71" i="100" s="1"/>
  <c r="I77" i="74" s="1"/>
  <c r="H71" i="100" a="1"/>
  <c r="H71" i="100" s="1"/>
  <c r="W71" i="100" a="1"/>
  <c r="W71" i="100" s="1"/>
  <c r="R77" i="74" s="1"/>
  <c r="P71" i="100" a="1"/>
  <c r="P71" i="100" s="1"/>
  <c r="K77" i="74" s="1"/>
  <c r="O71" i="100" a="1"/>
  <c r="O71" i="100" s="1"/>
  <c r="J77" i="74" s="1"/>
  <c r="I71" i="100" a="1"/>
  <c r="I71" i="100" s="1"/>
  <c r="D77" i="74" s="1"/>
  <c r="Y71" i="100" a="1"/>
  <c r="Y71" i="100" s="1"/>
  <c r="T77" i="74" s="1"/>
  <c r="S102" i="100" a="1"/>
  <c r="S102" i="100" s="1"/>
  <c r="N109" i="74" s="1"/>
  <c r="L102" i="100" a="1"/>
  <c r="L102" i="100" s="1"/>
  <c r="G109" i="74" s="1"/>
  <c r="X102" i="100" a="1"/>
  <c r="X102" i="100" s="1"/>
  <c r="S109" i="74" s="1"/>
  <c r="J102" i="100" a="1"/>
  <c r="J102" i="100" s="1"/>
  <c r="E109" i="74" s="1"/>
  <c r="W102" i="100" a="1"/>
  <c r="W102" i="100" s="1"/>
  <c r="R109" i="74" s="1"/>
  <c r="Q102" i="100" a="1"/>
  <c r="Q102" i="100" s="1"/>
  <c r="L109" i="74" s="1"/>
  <c r="I102" i="100" a="1"/>
  <c r="I102" i="100" s="1"/>
  <c r="D109" i="74" s="1"/>
  <c r="V102" i="100" a="1"/>
  <c r="V102" i="100" s="1"/>
  <c r="Q109" i="74" s="1"/>
  <c r="P102" i="100" a="1"/>
  <c r="P102" i="100" s="1"/>
  <c r="K109" i="74" s="1"/>
  <c r="H102" i="100" a="1"/>
  <c r="H102" i="100" s="1"/>
  <c r="Z102" i="100" a="1"/>
  <c r="Z102" i="100" s="1"/>
  <c r="U109" i="74" s="1"/>
  <c r="T102" i="100" a="1"/>
  <c r="T102" i="100" s="1"/>
  <c r="O109" i="74" s="1"/>
  <c r="M102" i="100" a="1"/>
  <c r="M102" i="100" s="1"/>
  <c r="H109" i="74" s="1"/>
  <c r="E102" i="100" a="1"/>
  <c r="E102" i="100" s="1"/>
  <c r="Y102" i="100" a="1"/>
  <c r="Y102" i="100" s="1"/>
  <c r="T109" i="74" s="1"/>
  <c r="F102" i="100" a="1"/>
  <c r="F102" i="100" s="1"/>
  <c r="U102" i="100" a="1"/>
  <c r="U102" i="100" s="1"/>
  <c r="P109" i="74" s="1"/>
  <c r="R102" i="100" a="1"/>
  <c r="R102" i="100" s="1"/>
  <c r="M109" i="74" s="1"/>
  <c r="O102" i="100" a="1"/>
  <c r="O102" i="100" s="1"/>
  <c r="J109" i="74" s="1"/>
  <c r="AA102" i="100" a="1"/>
  <c r="AA102" i="100" s="1"/>
  <c r="V109" i="74" s="1"/>
  <c r="G102" i="100" a="1"/>
  <c r="G102" i="100" s="1"/>
  <c r="N102" i="100" a="1"/>
  <c r="N102" i="100" s="1"/>
  <c r="I109" i="74" s="1"/>
  <c r="K102" i="100" a="1"/>
  <c r="K102" i="100" s="1"/>
  <c r="F109" i="74" s="1"/>
  <c r="AB102" i="100" a="1"/>
  <c r="AB102" i="100" s="1"/>
  <c r="W109" i="74" s="1"/>
  <c r="AB106" i="100" a="1"/>
  <c r="AB106" i="100" s="1"/>
  <c r="W113" i="74" s="1"/>
  <c r="U106" i="100" a="1"/>
  <c r="U106" i="100" s="1"/>
  <c r="P113" i="74" s="1"/>
  <c r="N106" i="100" a="1"/>
  <c r="N106" i="100" s="1"/>
  <c r="I113" i="74" s="1"/>
  <c r="H106" i="100" a="1"/>
  <c r="H106" i="100" s="1"/>
  <c r="Z106" i="100" a="1"/>
  <c r="Z106" i="100" s="1"/>
  <c r="U113" i="74" s="1"/>
  <c r="S106" i="100" a="1"/>
  <c r="S106" i="100" s="1"/>
  <c r="N113" i="74" s="1"/>
  <c r="M106" i="100" a="1"/>
  <c r="M106" i="100" s="1"/>
  <c r="H113" i="74" s="1"/>
  <c r="F106" i="100" a="1"/>
  <c r="F106" i="100" s="1"/>
  <c r="Y106" i="100" a="1"/>
  <c r="Y106" i="100" s="1"/>
  <c r="T113" i="74" s="1"/>
  <c r="R106" i="100" a="1"/>
  <c r="R106" i="100" s="1"/>
  <c r="M113" i="74" s="1"/>
  <c r="L106" i="100" a="1"/>
  <c r="L106" i="100" s="1"/>
  <c r="G113" i="74" s="1"/>
  <c r="E106" i="100" a="1"/>
  <c r="E106" i="100" s="1"/>
  <c r="X106" i="100" a="1"/>
  <c r="X106" i="100" s="1"/>
  <c r="S113" i="74" s="1"/>
  <c r="K106" i="100" a="1"/>
  <c r="K106" i="100" s="1"/>
  <c r="F113" i="74" s="1"/>
  <c r="O106" i="100" a="1"/>
  <c r="O106" i="100" s="1"/>
  <c r="J113" i="74" s="1"/>
  <c r="I106" i="100" a="1"/>
  <c r="I106" i="100" s="1"/>
  <c r="D113" i="74" s="1"/>
  <c r="P106" i="100" a="1"/>
  <c r="P106" i="100" s="1"/>
  <c r="K113" i="74" s="1"/>
  <c r="J106" i="100" a="1"/>
  <c r="J106" i="100" s="1"/>
  <c r="E113" i="74" s="1"/>
  <c r="AA106" i="100" a="1"/>
  <c r="AA106" i="100" s="1"/>
  <c r="V113" i="74" s="1"/>
  <c r="W106" i="100" a="1"/>
  <c r="W106" i="100" s="1"/>
  <c r="R113" i="74" s="1"/>
  <c r="G106" i="100" a="1"/>
  <c r="G106" i="100" s="1"/>
  <c r="Q106" i="100" a="1"/>
  <c r="Q106" i="100" s="1"/>
  <c r="L113" i="74" s="1"/>
  <c r="V106" i="100" a="1"/>
  <c r="V106" i="100" s="1"/>
  <c r="Q113" i="74" s="1"/>
  <c r="T106" i="100" a="1"/>
  <c r="T106" i="100" s="1"/>
  <c r="O113" i="74" s="1"/>
  <c r="AB110" i="100" a="1"/>
  <c r="AB110" i="100" s="1"/>
  <c r="W117" i="74" s="1"/>
  <c r="U110" i="100" a="1"/>
  <c r="U110" i="100" s="1"/>
  <c r="P117" i="74" s="1"/>
  <c r="N110" i="100" a="1"/>
  <c r="N110" i="100" s="1"/>
  <c r="I117" i="74" s="1"/>
  <c r="H110" i="100" a="1"/>
  <c r="H110" i="100" s="1"/>
  <c r="X110" i="100" a="1"/>
  <c r="X110" i="100" s="1"/>
  <c r="S117" i="74" s="1"/>
  <c r="Q110" i="100" a="1"/>
  <c r="Q110" i="100" s="1"/>
  <c r="L117" i="74" s="1"/>
  <c r="V110" i="100" a="1"/>
  <c r="V110" i="100" s="1"/>
  <c r="Q117" i="74" s="1"/>
  <c r="O110" i="100" a="1"/>
  <c r="O110" i="100" s="1"/>
  <c r="J117" i="74" s="1"/>
  <c r="G110" i="100" a="1"/>
  <c r="G110" i="100" s="1"/>
  <c r="F110" i="100" a="1"/>
  <c r="F110" i="100" s="1"/>
  <c r="T110" i="100" a="1"/>
  <c r="T110" i="100" s="1"/>
  <c r="O117" i="74" s="1"/>
  <c r="M110" i="100" a="1"/>
  <c r="M110" i="100" s="1"/>
  <c r="H117" i="74" s="1"/>
  <c r="E110" i="100" a="1"/>
  <c r="E110" i="100" s="1"/>
  <c r="Y110" i="100" a="1"/>
  <c r="Y110" i="100" s="1"/>
  <c r="T117" i="74" s="1"/>
  <c r="J110" i="100" a="1"/>
  <c r="J110" i="100" s="1"/>
  <c r="E117" i="74" s="1"/>
  <c r="S110" i="100" a="1"/>
  <c r="S110" i="100" s="1"/>
  <c r="N117" i="74" s="1"/>
  <c r="R110" i="100" a="1"/>
  <c r="R110" i="100" s="1"/>
  <c r="M117" i="74" s="1"/>
  <c r="P110" i="100" a="1"/>
  <c r="P110" i="100" s="1"/>
  <c r="K117" i="74" s="1"/>
  <c r="L110" i="100" a="1"/>
  <c r="L110" i="100" s="1"/>
  <c r="G117" i="74" s="1"/>
  <c r="K110" i="100" a="1"/>
  <c r="K110" i="100" s="1"/>
  <c r="F117" i="74" s="1"/>
  <c r="W110" i="100" a="1"/>
  <c r="W110" i="100" s="1"/>
  <c r="R117" i="74" s="1"/>
  <c r="AA110" i="100" a="1"/>
  <c r="AA110" i="100" s="1"/>
  <c r="V117" i="74" s="1"/>
  <c r="Z110" i="100" a="1"/>
  <c r="Z110" i="100" s="1"/>
  <c r="U117" i="74" s="1"/>
  <c r="I110" i="100" a="1"/>
  <c r="I110" i="100" s="1"/>
  <c r="D117" i="74" s="1"/>
  <c r="Y114" i="100" a="1"/>
  <c r="Y114" i="100" s="1"/>
  <c r="T121" i="74" s="1"/>
  <c r="K114" i="100" a="1"/>
  <c r="K114" i="100" s="1"/>
  <c r="F121" i="74" s="1"/>
  <c r="AA114" i="100" a="1"/>
  <c r="AA114" i="100" s="1"/>
  <c r="V121" i="74" s="1"/>
  <c r="R114" i="100" a="1"/>
  <c r="R114" i="100" s="1"/>
  <c r="M121" i="74" s="1"/>
  <c r="J114" i="100" a="1"/>
  <c r="J114" i="100" s="1"/>
  <c r="E121" i="74" s="1"/>
  <c r="X114" i="100" a="1"/>
  <c r="X114" i="100" s="1"/>
  <c r="S121" i="74" s="1"/>
  <c r="P114" i="100" a="1"/>
  <c r="P114" i="100" s="1"/>
  <c r="K121" i="74" s="1"/>
  <c r="I114" i="100" a="1"/>
  <c r="I114" i="100" s="1"/>
  <c r="D121" i="74" s="1"/>
  <c r="W114" i="100" a="1"/>
  <c r="W114" i="100" s="1"/>
  <c r="R121" i="74" s="1"/>
  <c r="O114" i="100" a="1"/>
  <c r="O114" i="100" s="1"/>
  <c r="J121" i="74" s="1"/>
  <c r="H114" i="100" a="1"/>
  <c r="H114" i="100" s="1"/>
  <c r="V114" i="100" a="1"/>
  <c r="V114" i="100" s="1"/>
  <c r="Q121" i="74" s="1"/>
  <c r="N114" i="100" a="1"/>
  <c r="N114" i="100" s="1"/>
  <c r="I121" i="74" s="1"/>
  <c r="G114" i="100" a="1"/>
  <c r="G114" i="100" s="1"/>
  <c r="AB114" i="100" a="1"/>
  <c r="AB114" i="100" s="1"/>
  <c r="W121" i="74" s="1"/>
  <c r="S114" i="100" a="1"/>
  <c r="S114" i="100" s="1"/>
  <c r="N121" i="74" s="1"/>
  <c r="L114" i="100" a="1"/>
  <c r="L114" i="100" s="1"/>
  <c r="G121" i="74" s="1"/>
  <c r="M114" i="100" a="1"/>
  <c r="M114" i="100" s="1"/>
  <c r="H121" i="74" s="1"/>
  <c r="F114" i="100" a="1"/>
  <c r="F114" i="100" s="1"/>
  <c r="Z114" i="100" a="1"/>
  <c r="Z114" i="100" s="1"/>
  <c r="U121" i="74" s="1"/>
  <c r="E114" i="100" a="1"/>
  <c r="E114" i="100" s="1"/>
  <c r="U114" i="100" a="1"/>
  <c r="U114" i="100" s="1"/>
  <c r="P121" i="74" s="1"/>
  <c r="T114" i="100" a="1"/>
  <c r="T114" i="100" s="1"/>
  <c r="O121" i="74" s="1"/>
  <c r="Q114" i="100" a="1"/>
  <c r="Q114" i="100" s="1"/>
  <c r="L121" i="74" s="1"/>
  <c r="AB149" i="100" a="1"/>
  <c r="AB149" i="100" s="1"/>
  <c r="W158" i="74" s="1"/>
  <c r="O149" i="100" a="1"/>
  <c r="O149" i="100" s="1"/>
  <c r="J158" i="74" s="1"/>
  <c r="I149" i="100" a="1"/>
  <c r="I149" i="100" s="1"/>
  <c r="D158" i="74" s="1"/>
  <c r="S149" i="100" a="1"/>
  <c r="S149" i="100" s="1"/>
  <c r="N158" i="74" s="1"/>
  <c r="M149" i="100" a="1"/>
  <c r="M149" i="100" s="1"/>
  <c r="H158" i="74" s="1"/>
  <c r="F149" i="100" a="1"/>
  <c r="F149" i="100" s="1"/>
  <c r="Y149" i="100" a="1"/>
  <c r="Y149" i="100" s="1"/>
  <c r="T158" i="74" s="1"/>
  <c r="R149" i="100" a="1"/>
  <c r="R149" i="100" s="1"/>
  <c r="M158" i="74" s="1"/>
  <c r="V149" i="100" a="1"/>
  <c r="V149" i="100" s="1"/>
  <c r="Q158" i="74" s="1"/>
  <c r="P149" i="100" a="1"/>
  <c r="P149" i="100" s="1"/>
  <c r="K158" i="74" s="1"/>
  <c r="W149" i="100" a="1"/>
  <c r="W149" i="100" s="1"/>
  <c r="R158" i="74" s="1"/>
  <c r="K149" i="100" a="1"/>
  <c r="K149" i="100" s="1"/>
  <c r="F158" i="74" s="1"/>
  <c r="U149" i="100" a="1"/>
  <c r="U149" i="100" s="1"/>
  <c r="P158" i="74" s="1"/>
  <c r="J149" i="100" a="1"/>
  <c r="J149" i="100" s="1"/>
  <c r="E158" i="74" s="1"/>
  <c r="T149" i="100" a="1"/>
  <c r="T149" i="100" s="1"/>
  <c r="O158" i="74" s="1"/>
  <c r="H149" i="100" a="1"/>
  <c r="H149" i="100" s="1"/>
  <c r="G149" i="100" a="1"/>
  <c r="G149" i="100" s="1"/>
  <c r="Q149" i="100" a="1"/>
  <c r="Q149" i="100" s="1"/>
  <c r="L158" i="74" s="1"/>
  <c r="X149" i="100" a="1"/>
  <c r="X149" i="100" s="1"/>
  <c r="S158" i="74" s="1"/>
  <c r="L149" i="100" a="1"/>
  <c r="L149" i="100" s="1"/>
  <c r="G158" i="74" s="1"/>
  <c r="AA149" i="100" a="1"/>
  <c r="AA149" i="100" s="1"/>
  <c r="V158" i="74" s="1"/>
  <c r="Z149" i="100" a="1"/>
  <c r="Z149" i="100" s="1"/>
  <c r="U158" i="74" s="1"/>
  <c r="N149" i="100" a="1"/>
  <c r="N149" i="100" s="1"/>
  <c r="E149" i="100" a="1"/>
  <c r="E149" i="100" s="1"/>
  <c r="AA153" i="100" a="1"/>
  <c r="AA153" i="100" s="1"/>
  <c r="V162" i="74" s="1"/>
  <c r="U153" i="100" a="1"/>
  <c r="U153" i="100" s="1"/>
  <c r="P162" i="74" s="1"/>
  <c r="M153" i="100" a="1"/>
  <c r="M153" i="100" s="1"/>
  <c r="H162" i="74" s="1"/>
  <c r="Y153" i="100" a="1"/>
  <c r="Y153" i="100" s="1"/>
  <c r="T162" i="74" s="1"/>
  <c r="R153" i="100" a="1"/>
  <c r="R153" i="100" s="1"/>
  <c r="M162" i="74" s="1"/>
  <c r="J153" i="100" a="1"/>
  <c r="J153" i="100" s="1"/>
  <c r="E162" i="74" s="1"/>
  <c r="X153" i="100" a="1"/>
  <c r="X153" i="100" s="1"/>
  <c r="S162" i="74" s="1"/>
  <c r="Q153" i="100" a="1"/>
  <c r="Q153" i="100" s="1"/>
  <c r="L162" i="74" s="1"/>
  <c r="I153" i="100" a="1"/>
  <c r="I153" i="100" s="1"/>
  <c r="D162" i="74" s="1"/>
  <c r="AB153" i="100" a="1"/>
  <c r="AB153" i="100" s="1"/>
  <c r="W162" i="74" s="1"/>
  <c r="N153" i="100" a="1"/>
  <c r="N153" i="100" s="1"/>
  <c r="F153" i="100" a="1"/>
  <c r="F153" i="100" s="1"/>
  <c r="O153" i="100" a="1"/>
  <c r="O153" i="100" s="1"/>
  <c r="J162" i="74" s="1"/>
  <c r="Z153" i="100" a="1"/>
  <c r="Z153" i="100" s="1"/>
  <c r="U162" i="74" s="1"/>
  <c r="L153" i="100" a="1"/>
  <c r="L153" i="100" s="1"/>
  <c r="G162" i="74" s="1"/>
  <c r="K153" i="100" a="1"/>
  <c r="K153" i="100" s="1"/>
  <c r="F162" i="74" s="1"/>
  <c r="W153" i="100" a="1"/>
  <c r="W153" i="100" s="1"/>
  <c r="R162" i="74" s="1"/>
  <c r="H153" i="100" a="1"/>
  <c r="H153" i="100" s="1"/>
  <c r="V153" i="100" a="1"/>
  <c r="V153" i="100" s="1"/>
  <c r="Q162" i="74" s="1"/>
  <c r="G153" i="100" a="1"/>
  <c r="G153" i="100" s="1"/>
  <c r="P153" i="100" a="1"/>
  <c r="P153" i="100" s="1"/>
  <c r="K162" i="74" s="1"/>
  <c r="E153" i="100" a="1"/>
  <c r="E153" i="100" s="1"/>
  <c r="S153" i="100" a="1"/>
  <c r="S153" i="100" s="1"/>
  <c r="N162" i="74" s="1"/>
  <c r="T153" i="100" a="1"/>
  <c r="T153" i="100" s="1"/>
  <c r="O162" i="74" s="1"/>
  <c r="S157" i="100" a="1"/>
  <c r="S157" i="100" s="1"/>
  <c r="N166" i="74" s="1"/>
  <c r="K157" i="100" a="1"/>
  <c r="K157" i="100" s="1"/>
  <c r="F166" i="74" s="1"/>
  <c r="W157" i="100" a="1"/>
  <c r="W157" i="100" s="1"/>
  <c r="R166" i="74" s="1"/>
  <c r="P157" i="100" a="1"/>
  <c r="P157" i="100" s="1"/>
  <c r="K166" i="74" s="1"/>
  <c r="H157" i="100" a="1"/>
  <c r="H157" i="100" s="1"/>
  <c r="V157" i="100" a="1"/>
  <c r="V157" i="100" s="1"/>
  <c r="Q166" i="74" s="1"/>
  <c r="O157" i="100" a="1"/>
  <c r="O157" i="100" s="1"/>
  <c r="J166" i="74" s="1"/>
  <c r="G157" i="100" a="1"/>
  <c r="G157" i="100" s="1"/>
  <c r="Z157" i="100" a="1"/>
  <c r="Z157" i="100" s="1"/>
  <c r="U166" i="74" s="1"/>
  <c r="T157" i="100" a="1"/>
  <c r="T157" i="100" s="1"/>
  <c r="O166" i="74" s="1"/>
  <c r="L157" i="100" a="1"/>
  <c r="L157" i="100" s="1"/>
  <c r="G166" i="74" s="1"/>
  <c r="U157" i="100" a="1"/>
  <c r="U157" i="100" s="1"/>
  <c r="P166" i="74" s="1"/>
  <c r="E157" i="100" a="1"/>
  <c r="E157" i="100" s="1"/>
  <c r="R157" i="100" a="1"/>
  <c r="R157" i="100" s="1"/>
  <c r="M166" i="74" s="1"/>
  <c r="Q157" i="100" a="1"/>
  <c r="Q157" i="100" s="1"/>
  <c r="L166" i="74" s="1"/>
  <c r="AB157" i="100" a="1"/>
  <c r="AB157" i="100" s="1"/>
  <c r="W166" i="74" s="1"/>
  <c r="N157" i="100" a="1"/>
  <c r="N157" i="100" s="1"/>
  <c r="I166" i="74" s="1"/>
  <c r="AA157" i="100" a="1"/>
  <c r="AA157" i="100" s="1"/>
  <c r="V166" i="74" s="1"/>
  <c r="M157" i="100" a="1"/>
  <c r="M157" i="100" s="1"/>
  <c r="H166" i="74" s="1"/>
  <c r="F157" i="100" a="1"/>
  <c r="F157" i="100" s="1"/>
  <c r="Y157" i="100" a="1"/>
  <c r="Y157" i="100" s="1"/>
  <c r="T166" i="74" s="1"/>
  <c r="X157" i="100" a="1"/>
  <c r="X157" i="100" s="1"/>
  <c r="S166" i="74" s="1"/>
  <c r="J157" i="100" a="1"/>
  <c r="J157" i="100" s="1"/>
  <c r="E166" i="74" s="1"/>
  <c r="I157" i="100" a="1"/>
  <c r="I157" i="100" s="1"/>
  <c r="D166" i="74" s="1"/>
  <c r="X161" i="100" a="1"/>
  <c r="X161" i="100" s="1"/>
  <c r="Q161" i="100" a="1"/>
  <c r="Q161" i="100" s="1"/>
  <c r="I161" i="100" a="1"/>
  <c r="I161" i="100" s="1"/>
  <c r="W161" i="100" a="1"/>
  <c r="W161" i="100" s="1"/>
  <c r="P161" i="100" a="1"/>
  <c r="P161" i="100" s="1"/>
  <c r="H161" i="100" a="1"/>
  <c r="H161" i="100" s="1"/>
  <c r="AB161" i="100" a="1"/>
  <c r="AB161" i="100" s="1"/>
  <c r="N161" i="100" a="1"/>
  <c r="N161" i="100" s="1"/>
  <c r="F161" i="100" a="1"/>
  <c r="F161" i="100" s="1"/>
  <c r="AA161" i="100" a="1"/>
  <c r="AA161" i="100" s="1"/>
  <c r="U161" i="100" a="1"/>
  <c r="U161" i="100" s="1"/>
  <c r="M161" i="100" a="1"/>
  <c r="M161" i="100" s="1"/>
  <c r="E161" i="100" a="1"/>
  <c r="E161" i="100" s="1"/>
  <c r="Y161" i="100" a="1"/>
  <c r="Y161" i="100" s="1"/>
  <c r="R161" i="100" a="1"/>
  <c r="R161" i="100" s="1"/>
  <c r="J161" i="100" a="1"/>
  <c r="J161" i="100" s="1"/>
  <c r="O161" i="100" a="1"/>
  <c r="O161" i="100" s="1"/>
  <c r="L161" i="100" a="1"/>
  <c r="L161" i="100" s="1"/>
  <c r="K161" i="100" a="1"/>
  <c r="K161" i="100" s="1"/>
  <c r="Z161" i="100" a="1"/>
  <c r="Z161" i="100" s="1"/>
  <c r="G161" i="100" a="1"/>
  <c r="G161" i="100" s="1"/>
  <c r="S161" i="100" a="1"/>
  <c r="S161" i="100" s="1"/>
  <c r="V161" i="100" a="1"/>
  <c r="V161" i="100" s="1"/>
  <c r="T161" i="100" a="1"/>
  <c r="T161" i="100" s="1"/>
  <c r="J54" i="100" a="1"/>
  <c r="J54" i="100" s="1"/>
  <c r="E60" i="74" s="1"/>
  <c r="L66" i="100" a="1"/>
  <c r="L66" i="100" s="1"/>
  <c r="G72" i="74" s="1"/>
  <c r="I8" i="100" a="1"/>
  <c r="I8" i="100" s="1"/>
  <c r="D12" i="74" s="1"/>
  <c r="X8" i="100" a="1"/>
  <c r="X8" i="100" s="1"/>
  <c r="S12" i="74" s="1"/>
  <c r="J8" i="100" a="1"/>
  <c r="J8" i="100" s="1"/>
  <c r="E12" i="74" s="1"/>
  <c r="Q8" i="100" a="1"/>
  <c r="Q8" i="100" s="1"/>
  <c r="L12" i="74" s="1"/>
  <c r="Y8" i="100" a="1"/>
  <c r="Y8" i="100" s="1"/>
  <c r="T12" i="74" s="1"/>
  <c r="K8" i="100" a="1"/>
  <c r="K8" i="100" s="1"/>
  <c r="F12" i="74" s="1"/>
  <c r="R8" i="100" a="1"/>
  <c r="R8" i="100" s="1"/>
  <c r="M12" i="74" s="1"/>
  <c r="Z8" i="100" a="1"/>
  <c r="Z8" i="100" s="1"/>
  <c r="U12" i="74" s="1"/>
  <c r="P8" i="100" a="1"/>
  <c r="P8" i="100" s="1"/>
  <c r="K12" i="74" s="1"/>
  <c r="W8" i="100" a="1"/>
  <c r="W8" i="100" s="1"/>
  <c r="R12" i="74" s="1"/>
  <c r="E12" i="100" a="1"/>
  <c r="E12" i="100" s="1"/>
  <c r="M12" i="100" a="1"/>
  <c r="M12" i="100" s="1"/>
  <c r="H16" i="74" s="1"/>
  <c r="T12" i="100" a="1"/>
  <c r="T12" i="100" s="1"/>
  <c r="O16" i="74" s="1"/>
  <c r="AB12" i="100" a="1"/>
  <c r="AB12" i="100" s="1"/>
  <c r="W16" i="74" s="1"/>
  <c r="G12" i="100" a="1"/>
  <c r="G12" i="100" s="1"/>
  <c r="O12" i="100" a="1"/>
  <c r="O12" i="100" s="1"/>
  <c r="J16" i="74" s="1"/>
  <c r="V12" i="100" a="1"/>
  <c r="V12" i="100" s="1"/>
  <c r="Q16" i="74" s="1"/>
  <c r="L12" i="100" a="1"/>
  <c r="L12" i="100" s="1"/>
  <c r="G16" i="74" s="1"/>
  <c r="S12" i="100" a="1"/>
  <c r="S12" i="100" s="1"/>
  <c r="N16" i="74" s="1"/>
  <c r="AA12" i="100" a="1"/>
  <c r="AA12" i="100" s="1"/>
  <c r="V16" i="74" s="1"/>
  <c r="K16" i="100" a="1"/>
  <c r="K16" i="100" s="1"/>
  <c r="F20" i="74" s="1"/>
  <c r="R16" i="100" a="1"/>
  <c r="R16" i="100" s="1"/>
  <c r="M20" i="74" s="1"/>
  <c r="Z16" i="100" a="1"/>
  <c r="Z16" i="100" s="1"/>
  <c r="U20" i="74" s="1"/>
  <c r="E16" i="100" a="1"/>
  <c r="E16" i="100" s="1"/>
  <c r="M16" i="100" a="1"/>
  <c r="M16" i="100" s="1"/>
  <c r="H20" i="74" s="1"/>
  <c r="T16" i="100" a="1"/>
  <c r="T16" i="100" s="1"/>
  <c r="O20" i="74" s="1"/>
  <c r="I140" i="91" s="1"/>
  <c r="AB16" i="100" a="1"/>
  <c r="AB16" i="100" s="1"/>
  <c r="W20" i="74" s="1"/>
  <c r="J16" i="100" a="1"/>
  <c r="J16" i="100" s="1"/>
  <c r="E20" i="74" s="1"/>
  <c r="Q16" i="100" a="1"/>
  <c r="Q16" i="100" s="1"/>
  <c r="L20" i="74" s="1"/>
  <c r="Y16" i="100" a="1"/>
  <c r="Y16" i="100" s="1"/>
  <c r="T20" i="74" s="1"/>
  <c r="J20" i="100" a="1"/>
  <c r="J20" i="100" s="1"/>
  <c r="E24" i="74" s="1"/>
  <c r="Q20" i="100" a="1"/>
  <c r="Q20" i="100" s="1"/>
  <c r="L24" i="74" s="1"/>
  <c r="X20" i="100" a="1"/>
  <c r="X20" i="100" s="1"/>
  <c r="S24" i="74" s="1"/>
  <c r="L20" i="100" a="1"/>
  <c r="L20" i="100" s="1"/>
  <c r="G24" i="74" s="1"/>
  <c r="S20" i="100" a="1"/>
  <c r="S20" i="100" s="1"/>
  <c r="N24" i="74" s="1"/>
  <c r="Z20" i="100" a="1"/>
  <c r="Z20" i="100" s="1"/>
  <c r="U24" i="74" s="1"/>
  <c r="I20" i="100" a="1"/>
  <c r="I20" i="100" s="1"/>
  <c r="D24" i="74" s="1"/>
  <c r="W20" i="100" a="1"/>
  <c r="W20" i="100" s="1"/>
  <c r="R24" i="74" s="1"/>
  <c r="I20" i="86" s="1"/>
  <c r="AA25" i="100" a="1"/>
  <c r="AA25" i="100" s="1"/>
  <c r="V29" i="74" s="1"/>
  <c r="U25" i="100" a="1"/>
  <c r="U25" i="100" s="1"/>
  <c r="P29" i="74" s="1"/>
  <c r="N25" i="100" a="1"/>
  <c r="N25" i="100" s="1"/>
  <c r="I29" i="74" s="1"/>
  <c r="H25" i="100" a="1"/>
  <c r="H25" i="100" s="1"/>
  <c r="Z25" i="100" a="1"/>
  <c r="Z25" i="100" s="1"/>
  <c r="U29" i="74" s="1"/>
  <c r="T25" i="100" a="1"/>
  <c r="T25" i="100" s="1"/>
  <c r="O29" i="74" s="1"/>
  <c r="G25" i="100" a="1"/>
  <c r="G25" i="100" s="1"/>
  <c r="S25" i="100" a="1"/>
  <c r="S25" i="100" s="1"/>
  <c r="N29" i="74" s="1"/>
  <c r="M25" i="100" a="1"/>
  <c r="M25" i="100" s="1"/>
  <c r="H29" i="74" s="1"/>
  <c r="F25" i="100" a="1"/>
  <c r="F25" i="100" s="1"/>
  <c r="X25" i="100" a="1"/>
  <c r="X25" i="100" s="1"/>
  <c r="S29" i="74" s="1"/>
  <c r="AB25" i="100" a="1"/>
  <c r="AB25" i="100" s="1"/>
  <c r="W29" i="74" s="1"/>
  <c r="O25" i="100" a="1"/>
  <c r="O25" i="100" s="1"/>
  <c r="J29" i="74" s="1"/>
  <c r="I25" i="100" a="1"/>
  <c r="I25" i="100" s="1"/>
  <c r="D29" i="74" s="1"/>
  <c r="AA55" i="100" a="1"/>
  <c r="AA55" i="100" s="1"/>
  <c r="V61" i="74" s="1"/>
  <c r="T55" i="100" a="1"/>
  <c r="T55" i="100" s="1"/>
  <c r="O61" i="74" s="1"/>
  <c r="N55" i="100" a="1"/>
  <c r="N55" i="100" s="1"/>
  <c r="I61" i="74" s="1"/>
  <c r="F55" i="100" a="1"/>
  <c r="F55" i="100" s="1"/>
  <c r="Z55" i="100" a="1"/>
  <c r="Z55" i="100" s="1"/>
  <c r="U61" i="74" s="1"/>
  <c r="Y55" i="100" a="1"/>
  <c r="Y55" i="100" s="1"/>
  <c r="T61" i="74" s="1"/>
  <c r="S55" i="100" a="1"/>
  <c r="S55" i="100" s="1"/>
  <c r="N61" i="74" s="1"/>
  <c r="L55" i="100" a="1"/>
  <c r="L55" i="100" s="1"/>
  <c r="G61" i="74" s="1"/>
  <c r="X55" i="100" a="1"/>
  <c r="X55" i="100" s="1"/>
  <c r="S61" i="74" s="1"/>
  <c r="R55" i="100" a="1"/>
  <c r="R55" i="100" s="1"/>
  <c r="M61" i="74" s="1"/>
  <c r="K55" i="100" a="1"/>
  <c r="K55" i="100" s="1"/>
  <c r="F61" i="74" s="1"/>
  <c r="U55" i="100" a="1"/>
  <c r="U55" i="100" s="1"/>
  <c r="P61" i="74" s="1"/>
  <c r="O55" i="100" a="1"/>
  <c r="O55" i="100" s="1"/>
  <c r="J61" i="74" s="1"/>
  <c r="G55" i="100" a="1"/>
  <c r="G55" i="100" s="1"/>
  <c r="M55" i="100" a="1"/>
  <c r="M55" i="100" s="1"/>
  <c r="H61" i="74" s="1"/>
  <c r="AB55" i="100" a="1"/>
  <c r="AB55" i="100" s="1"/>
  <c r="W61" i="74" s="1"/>
  <c r="J55" i="100" a="1"/>
  <c r="J55" i="100" s="1"/>
  <c r="E61" i="74" s="1"/>
  <c r="I55" i="100" a="1"/>
  <c r="I55" i="100" s="1"/>
  <c r="D61" i="74" s="1"/>
  <c r="W55" i="100" a="1"/>
  <c r="W55" i="100" s="1"/>
  <c r="R61" i="74" s="1"/>
  <c r="H55" i="100" a="1"/>
  <c r="H55" i="100" s="1"/>
  <c r="V55" i="100" a="1"/>
  <c r="V55" i="100" s="1"/>
  <c r="Q61" i="74" s="1"/>
  <c r="E55" i="100" a="1"/>
  <c r="E55" i="100" s="1"/>
  <c r="X59" i="100" a="1"/>
  <c r="X59" i="100" s="1"/>
  <c r="S65" i="74" s="1"/>
  <c r="Q59" i="100" a="1"/>
  <c r="Q59" i="100" s="1"/>
  <c r="L65" i="74" s="1"/>
  <c r="I59" i="100" a="1"/>
  <c r="I59" i="100" s="1"/>
  <c r="D65" i="74" s="1"/>
  <c r="W59" i="100" a="1"/>
  <c r="W59" i="100" s="1"/>
  <c r="R65" i="74" s="1"/>
  <c r="P59" i="100" a="1"/>
  <c r="P59" i="100" s="1"/>
  <c r="K65" i="74" s="1"/>
  <c r="H59" i="100" a="1"/>
  <c r="H59" i="100" s="1"/>
  <c r="V59" i="100" a="1"/>
  <c r="V59" i="100" s="1"/>
  <c r="Q65" i="74" s="1"/>
  <c r="O59" i="100" a="1"/>
  <c r="O59" i="100" s="1"/>
  <c r="J65" i="74" s="1"/>
  <c r="G59" i="100" a="1"/>
  <c r="G59" i="100" s="1"/>
  <c r="U59" i="100" a="1"/>
  <c r="U59" i="100" s="1"/>
  <c r="P65" i="74" s="1"/>
  <c r="N59" i="100" a="1"/>
  <c r="N59" i="100" s="1"/>
  <c r="I65" i="74" s="1"/>
  <c r="F59" i="100" a="1"/>
  <c r="F59" i="100" s="1"/>
  <c r="AB59" i="100" a="1"/>
  <c r="AB59" i="100" s="1"/>
  <c r="W65" i="74" s="1"/>
  <c r="T59" i="100" a="1"/>
  <c r="T59" i="100" s="1"/>
  <c r="O65" i="74" s="1"/>
  <c r="M59" i="100" a="1"/>
  <c r="M59" i="100" s="1"/>
  <c r="H65" i="74" s="1"/>
  <c r="Y59" i="100" a="1"/>
  <c r="Y59" i="100" s="1"/>
  <c r="T65" i="74" s="1"/>
  <c r="J59" i="100" a="1"/>
  <c r="J59" i="100" s="1"/>
  <c r="E65" i="74" s="1"/>
  <c r="AA59" i="100" a="1"/>
  <c r="AA59" i="100" s="1"/>
  <c r="V65" i="74" s="1"/>
  <c r="Z59" i="100" a="1"/>
  <c r="Z59" i="100" s="1"/>
  <c r="U65" i="74" s="1"/>
  <c r="S59" i="100" a="1"/>
  <c r="S59" i="100" s="1"/>
  <c r="N65" i="74" s="1"/>
  <c r="R59" i="100" a="1"/>
  <c r="R59" i="100" s="1"/>
  <c r="M65" i="74" s="1"/>
  <c r="E59" i="100" a="1"/>
  <c r="E59" i="100" s="1"/>
  <c r="Y63" i="100" a="1"/>
  <c r="Y63" i="100" s="1"/>
  <c r="T69" i="74" s="1"/>
  <c r="R63" i="100" a="1"/>
  <c r="R63" i="100" s="1"/>
  <c r="M69" i="74" s="1"/>
  <c r="K63" i="100" a="1"/>
  <c r="K63" i="100" s="1"/>
  <c r="F69" i="74" s="1"/>
  <c r="X63" i="100" a="1"/>
  <c r="X63" i="100" s="1"/>
  <c r="S69" i="74" s="1"/>
  <c r="J63" i="100" a="1"/>
  <c r="J63" i="100" s="1"/>
  <c r="E69" i="74" s="1"/>
  <c r="W63" i="100" a="1"/>
  <c r="W63" i="100" s="1"/>
  <c r="R69" i="74" s="1"/>
  <c r="Q63" i="100" a="1"/>
  <c r="Q63" i="100" s="1"/>
  <c r="L69" i="74" s="1"/>
  <c r="I63" i="100" a="1"/>
  <c r="I63" i="100" s="1"/>
  <c r="D69" i="74" s="1"/>
  <c r="V63" i="100" a="1"/>
  <c r="V63" i="100" s="1"/>
  <c r="Q69" i="74" s="1"/>
  <c r="P63" i="100" a="1"/>
  <c r="P63" i="100" s="1"/>
  <c r="K69" i="74" s="1"/>
  <c r="H63" i="100" a="1"/>
  <c r="H63" i="100" s="1"/>
  <c r="O63" i="100" a="1"/>
  <c r="O63" i="100" s="1"/>
  <c r="J69" i="74" s="1"/>
  <c r="G63" i="100" a="1"/>
  <c r="G63" i="100" s="1"/>
  <c r="Z63" i="100" a="1"/>
  <c r="Z63" i="100" s="1"/>
  <c r="U69" i="74" s="1"/>
  <c r="S63" i="100" a="1"/>
  <c r="S63" i="100" s="1"/>
  <c r="N69" i="74" s="1"/>
  <c r="L63" i="100" a="1"/>
  <c r="L63" i="100" s="1"/>
  <c r="G69" i="74" s="1"/>
  <c r="E63" i="100" a="1"/>
  <c r="E63" i="100" s="1"/>
  <c r="T63" i="100" a="1"/>
  <c r="T63" i="100" s="1"/>
  <c r="O69" i="74" s="1"/>
  <c r="N63" i="100" a="1"/>
  <c r="N63" i="100" s="1"/>
  <c r="I69" i="74" s="1"/>
  <c r="M63" i="100" a="1"/>
  <c r="M63" i="100" s="1"/>
  <c r="H69" i="74" s="1"/>
  <c r="F63" i="100" a="1"/>
  <c r="F63" i="100" s="1"/>
  <c r="U63" i="100" a="1"/>
  <c r="U63" i="100" s="1"/>
  <c r="P69" i="74" s="1"/>
  <c r="AB67" i="100" a="1"/>
  <c r="AB67" i="100" s="1"/>
  <c r="W73" i="74" s="1"/>
  <c r="U67" i="100" a="1"/>
  <c r="U67" i="100" s="1"/>
  <c r="P73" i="74" s="1"/>
  <c r="N67" i="100" a="1"/>
  <c r="N67" i="100" s="1"/>
  <c r="I73" i="74" s="1"/>
  <c r="F67" i="100" a="1"/>
  <c r="F67" i="100" s="1"/>
  <c r="AA67" i="100" a="1"/>
  <c r="AA67" i="100" s="1"/>
  <c r="V73" i="74" s="1"/>
  <c r="T67" i="100" a="1"/>
  <c r="T67" i="100" s="1"/>
  <c r="O73" i="74" s="1"/>
  <c r="M67" i="100" a="1"/>
  <c r="M67" i="100" s="1"/>
  <c r="H73" i="74" s="1"/>
  <c r="Z67" i="100" a="1"/>
  <c r="Z67" i="100" s="1"/>
  <c r="U73" i="74" s="1"/>
  <c r="S67" i="100" a="1"/>
  <c r="S67" i="100" s="1"/>
  <c r="N73" i="74" s="1"/>
  <c r="L67" i="100" a="1"/>
  <c r="L67" i="100" s="1"/>
  <c r="G73" i="74" s="1"/>
  <c r="E67" i="100" a="1"/>
  <c r="E67" i="100" s="1"/>
  <c r="Y67" i="100" a="1"/>
  <c r="Y67" i="100" s="1"/>
  <c r="T73" i="74" s="1"/>
  <c r="R67" i="100" a="1"/>
  <c r="R67" i="100" s="1"/>
  <c r="M73" i="74" s="1"/>
  <c r="K67" i="100" a="1"/>
  <c r="K67" i="100" s="1"/>
  <c r="F73" i="74" s="1"/>
  <c r="X67" i="100" a="1"/>
  <c r="X67" i="100" s="1"/>
  <c r="S73" i="74" s="1"/>
  <c r="J67" i="100" a="1"/>
  <c r="J67" i="100" s="1"/>
  <c r="E73" i="74" s="1"/>
  <c r="O67" i="100" a="1"/>
  <c r="O67" i="100" s="1"/>
  <c r="J73" i="74" s="1"/>
  <c r="G67" i="100" a="1"/>
  <c r="G67" i="100" s="1"/>
  <c r="H67" i="100" a="1"/>
  <c r="H67" i="100" s="1"/>
  <c r="W67" i="100" a="1"/>
  <c r="W67" i="100" s="1"/>
  <c r="R73" i="74" s="1"/>
  <c r="V67" i="100" a="1"/>
  <c r="V67" i="100" s="1"/>
  <c r="Q73" i="74" s="1"/>
  <c r="I67" i="100" a="1"/>
  <c r="I67" i="100" s="1"/>
  <c r="D73" i="74" s="1"/>
  <c r="AA103" i="100" a="1"/>
  <c r="AA103" i="100" s="1"/>
  <c r="V110" i="74" s="1"/>
  <c r="U103" i="100" a="1"/>
  <c r="U103" i="100" s="1"/>
  <c r="P110" i="74" s="1"/>
  <c r="N103" i="100" a="1"/>
  <c r="N103" i="100" s="1"/>
  <c r="H103" i="100" a="1"/>
  <c r="H103" i="100" s="1"/>
  <c r="S103" i="100" a="1"/>
  <c r="S103" i="100" s="1"/>
  <c r="N110" i="74" s="1"/>
  <c r="M103" i="100" a="1"/>
  <c r="M103" i="100" s="1"/>
  <c r="H110" i="74" s="1"/>
  <c r="F103" i="100" a="1"/>
  <c r="F103" i="100" s="1"/>
  <c r="Y103" i="100" a="1"/>
  <c r="Y103" i="100" s="1"/>
  <c r="T110" i="74" s="1"/>
  <c r="R103" i="100" a="1"/>
  <c r="R103" i="100" s="1"/>
  <c r="M110" i="74" s="1"/>
  <c r="L103" i="100" a="1"/>
  <c r="L103" i="100" s="1"/>
  <c r="G110" i="74" s="1"/>
  <c r="X103" i="100" a="1"/>
  <c r="X103" i="100" s="1"/>
  <c r="S110" i="74" s="1"/>
  <c r="K103" i="100" a="1"/>
  <c r="K103" i="100" s="1"/>
  <c r="F110" i="74" s="1"/>
  <c r="E103" i="100" a="1"/>
  <c r="E103" i="100" s="1"/>
  <c r="AB103" i="100" a="1"/>
  <c r="AB103" i="100" s="1"/>
  <c r="W110" i="74" s="1"/>
  <c r="O103" i="100" a="1"/>
  <c r="O103" i="100" s="1"/>
  <c r="J110" i="74" s="1"/>
  <c r="I103" i="100" a="1"/>
  <c r="I103" i="100" s="1"/>
  <c r="D110" i="74" s="1"/>
  <c r="Q103" i="100" a="1"/>
  <c r="Q103" i="100" s="1"/>
  <c r="L110" i="74" s="1"/>
  <c r="P103" i="100" a="1"/>
  <c r="P103" i="100" s="1"/>
  <c r="K110" i="74" s="1"/>
  <c r="J103" i="100" a="1"/>
  <c r="J103" i="100" s="1"/>
  <c r="E110" i="74" s="1"/>
  <c r="Z103" i="100" a="1"/>
  <c r="Z103" i="100" s="1"/>
  <c r="U110" i="74" s="1"/>
  <c r="T103" i="100" a="1"/>
  <c r="T103" i="100" s="1"/>
  <c r="O110" i="74" s="1"/>
  <c r="W103" i="100" a="1"/>
  <c r="W103" i="100" s="1"/>
  <c r="R110" i="74" s="1"/>
  <c r="V103" i="100" a="1"/>
  <c r="V103" i="100" s="1"/>
  <c r="Q110" i="74" s="1"/>
  <c r="G103" i="100" a="1"/>
  <c r="G103" i="100" s="1"/>
  <c r="X107" i="100" a="1"/>
  <c r="X107" i="100" s="1"/>
  <c r="S114" i="74" s="1"/>
  <c r="R107" i="100" a="1"/>
  <c r="R107" i="100" s="1"/>
  <c r="M114" i="74" s="1"/>
  <c r="K107" i="100" a="1"/>
  <c r="K107" i="100" s="1"/>
  <c r="F114" i="74" s="1"/>
  <c r="W107" i="100" a="1"/>
  <c r="W107" i="100" s="1"/>
  <c r="R114" i="74" s="1"/>
  <c r="Q107" i="100" a="1"/>
  <c r="Q107" i="100" s="1"/>
  <c r="L114" i="74" s="1"/>
  <c r="I107" i="100" a="1"/>
  <c r="I107" i="100" s="1"/>
  <c r="D114" i="74" s="1"/>
  <c r="V107" i="100" a="1"/>
  <c r="V107" i="100" s="1"/>
  <c r="Q114" i="74" s="1"/>
  <c r="P107" i="100" a="1"/>
  <c r="P107" i="100" s="1"/>
  <c r="K114" i="74" s="1"/>
  <c r="H107" i="100" a="1"/>
  <c r="H107" i="100" s="1"/>
  <c r="O107" i="100" a="1"/>
  <c r="O107" i="100" s="1"/>
  <c r="J114" i="74" s="1"/>
  <c r="G107" i="100" a="1"/>
  <c r="G107" i="100" s="1"/>
  <c r="Z107" i="100" a="1"/>
  <c r="Z107" i="100" s="1"/>
  <c r="U114" i="74" s="1"/>
  <c r="S107" i="100" a="1"/>
  <c r="S107" i="100" s="1"/>
  <c r="N114" i="74" s="1"/>
  <c r="L107" i="100" a="1"/>
  <c r="L107" i="100" s="1"/>
  <c r="G114" i="74" s="1"/>
  <c r="E107" i="100" a="1"/>
  <c r="E107" i="100" s="1"/>
  <c r="AB107" i="100" a="1"/>
  <c r="AB107" i="100" s="1"/>
  <c r="W114" i="74" s="1"/>
  <c r="J107" i="100" a="1"/>
  <c r="J107" i="100" s="1"/>
  <c r="E114" i="74" s="1"/>
  <c r="AA107" i="100" a="1"/>
  <c r="AA107" i="100" s="1"/>
  <c r="V114" i="74" s="1"/>
  <c r="F107" i="100" a="1"/>
  <c r="F107" i="100" s="1"/>
  <c r="Y107" i="100" a="1"/>
  <c r="Y107" i="100" s="1"/>
  <c r="T114" i="74" s="1"/>
  <c r="U107" i="100" a="1"/>
  <c r="U107" i="100" s="1"/>
  <c r="P114" i="74" s="1"/>
  <c r="T107" i="100" a="1"/>
  <c r="T107" i="100" s="1"/>
  <c r="O114" i="74" s="1"/>
  <c r="M107" i="100" a="1"/>
  <c r="M107" i="100" s="1"/>
  <c r="H114" i="74" s="1"/>
  <c r="N107" i="100" a="1"/>
  <c r="N107" i="100" s="1"/>
  <c r="Y111" i="100" a="1"/>
  <c r="Y111" i="100" s="1"/>
  <c r="T118" i="74" s="1"/>
  <c r="R111" i="100" a="1"/>
  <c r="R111" i="100" s="1"/>
  <c r="M118" i="74" s="1"/>
  <c r="K111" i="100" a="1"/>
  <c r="K111" i="100" s="1"/>
  <c r="F118" i="74" s="1"/>
  <c r="X111" i="100" a="1"/>
  <c r="X111" i="100" s="1"/>
  <c r="S118" i="74" s="1"/>
  <c r="Q111" i="100" a="1"/>
  <c r="Q111" i="100" s="1"/>
  <c r="L118" i="74" s="1"/>
  <c r="H111" i="100" a="1"/>
  <c r="H111" i="100" s="1"/>
  <c r="V111" i="100" a="1"/>
  <c r="V111" i="100" s="1"/>
  <c r="Q118" i="74" s="1"/>
  <c r="O111" i="100" a="1"/>
  <c r="O111" i="100" s="1"/>
  <c r="J118" i="74" s="1"/>
  <c r="F111" i="100" a="1"/>
  <c r="F111" i="100" s="1"/>
  <c r="N111" i="100" a="1"/>
  <c r="N111" i="100" s="1"/>
  <c r="I118" i="74" s="1"/>
  <c r="AB111" i="100" a="1"/>
  <c r="AB111" i="100" s="1"/>
  <c r="W118" i="74" s="1"/>
  <c r="U111" i="100" a="1"/>
  <c r="U111" i="100" s="1"/>
  <c r="P118" i="74" s="1"/>
  <c r="M111" i="100" a="1"/>
  <c r="M111" i="100" s="1"/>
  <c r="H118" i="74" s="1"/>
  <c r="E111" i="100" a="1"/>
  <c r="E111" i="100" s="1"/>
  <c r="I111" i="100" a="1"/>
  <c r="I111" i="100" s="1"/>
  <c r="D118" i="74" s="1"/>
  <c r="S111" i="100" a="1"/>
  <c r="S111" i="100" s="1"/>
  <c r="N118" i="74" s="1"/>
  <c r="P111" i="100" a="1"/>
  <c r="P111" i="100" s="1"/>
  <c r="K118" i="74" s="1"/>
  <c r="L111" i="100" a="1"/>
  <c r="L111" i="100" s="1"/>
  <c r="G118" i="74" s="1"/>
  <c r="J111" i="100" a="1"/>
  <c r="J111" i="100" s="1"/>
  <c r="E118" i="74" s="1"/>
  <c r="AA111" i="100" a="1"/>
  <c r="AA111" i="100" s="1"/>
  <c r="V118" i="74" s="1"/>
  <c r="G111" i="100" a="1"/>
  <c r="G111" i="100" s="1"/>
  <c r="T111" i="100" a="1"/>
  <c r="T111" i="100" s="1"/>
  <c r="O118" i="74" s="1"/>
  <c r="Z111" i="100" a="1"/>
  <c r="Z111" i="100" s="1"/>
  <c r="U118" i="74" s="1"/>
  <c r="W111" i="100" a="1"/>
  <c r="W111" i="100" s="1"/>
  <c r="R118" i="74" s="1"/>
  <c r="W115" i="100" a="1"/>
  <c r="W115" i="100" s="1"/>
  <c r="Q115" i="100" a="1"/>
  <c r="Q115" i="100" s="1"/>
  <c r="I115" i="100" a="1"/>
  <c r="I115" i="100" s="1"/>
  <c r="AA115" i="100" a="1"/>
  <c r="AA115" i="100" s="1"/>
  <c r="T115" i="100" a="1"/>
  <c r="T115" i="100" s="1"/>
  <c r="L115" i="100" a="1"/>
  <c r="L115" i="100" s="1"/>
  <c r="R115" i="100" a="1"/>
  <c r="R115" i="100" s="1"/>
  <c r="J115" i="100" a="1"/>
  <c r="J115" i="100" s="1"/>
  <c r="Y115" i="100" a="1"/>
  <c r="Y115" i="100" s="1"/>
  <c r="H115" i="100" a="1"/>
  <c r="H115" i="100" s="1"/>
  <c r="X115" i="100" a="1"/>
  <c r="X115" i="100" s="1"/>
  <c r="P115" i="100" a="1"/>
  <c r="P115" i="100" s="1"/>
  <c r="G115" i="100" a="1"/>
  <c r="G115" i="100" s="1"/>
  <c r="AB115" i="100" a="1"/>
  <c r="AB115" i="100" s="1"/>
  <c r="U115" i="100" a="1"/>
  <c r="U115" i="100" s="1"/>
  <c r="M115" i="100" a="1"/>
  <c r="M115" i="100" s="1"/>
  <c r="K115" i="100" a="1"/>
  <c r="K115" i="100" s="1"/>
  <c r="F115" i="100" a="1"/>
  <c r="F115" i="100" s="1"/>
  <c r="Z115" i="100" a="1"/>
  <c r="Z115" i="100" s="1"/>
  <c r="E115" i="100" a="1"/>
  <c r="E115" i="100" s="1"/>
  <c r="V115" i="100" a="1"/>
  <c r="V115" i="100" s="1"/>
  <c r="N115" i="100" a="1"/>
  <c r="N115" i="100" s="1"/>
  <c r="S115" i="100" a="1"/>
  <c r="S115" i="100" s="1"/>
  <c r="O115" i="100" a="1"/>
  <c r="O115" i="100" s="1"/>
  <c r="AA150" i="100" a="1"/>
  <c r="AA150" i="100" s="1"/>
  <c r="V159" i="74" s="1"/>
  <c r="S150" i="100" a="1"/>
  <c r="S150" i="100" s="1"/>
  <c r="N159" i="74" s="1"/>
  <c r="L150" i="100" a="1"/>
  <c r="L150" i="100" s="1"/>
  <c r="G159" i="74" s="1"/>
  <c r="X150" i="100" a="1"/>
  <c r="X150" i="100" s="1"/>
  <c r="S159" i="74" s="1"/>
  <c r="P150" i="100" a="1"/>
  <c r="P150" i="100" s="1"/>
  <c r="K159" i="74" s="1"/>
  <c r="I150" i="100" a="1"/>
  <c r="I150" i="100" s="1"/>
  <c r="D159" i="74" s="1"/>
  <c r="W150" i="100" a="1"/>
  <c r="W150" i="100" s="1"/>
  <c r="R159" i="74" s="1"/>
  <c r="O150" i="100" a="1"/>
  <c r="O150" i="100" s="1"/>
  <c r="J159" i="74" s="1"/>
  <c r="H150" i="100" a="1"/>
  <c r="H150" i="100" s="1"/>
  <c r="AB150" i="100" a="1"/>
  <c r="AB150" i="100" s="1"/>
  <c r="W159" i="74" s="1"/>
  <c r="T150" i="100" a="1"/>
  <c r="T150" i="100" s="1"/>
  <c r="O159" i="74" s="1"/>
  <c r="M150" i="100" a="1"/>
  <c r="M150" i="100" s="1"/>
  <c r="H159" i="74" s="1"/>
  <c r="E150" i="100" a="1"/>
  <c r="E150" i="100" s="1"/>
  <c r="Z150" i="100" a="1"/>
  <c r="Z150" i="100" s="1"/>
  <c r="U159" i="74" s="1"/>
  <c r="K150" i="100" a="1"/>
  <c r="K150" i="100" s="1"/>
  <c r="F159" i="74" s="1"/>
  <c r="Y150" i="100" a="1"/>
  <c r="Y150" i="100" s="1"/>
  <c r="T159" i="74" s="1"/>
  <c r="J150" i="100" a="1"/>
  <c r="J150" i="100" s="1"/>
  <c r="E159" i="74" s="1"/>
  <c r="V150" i="100" a="1"/>
  <c r="V150" i="100" s="1"/>
  <c r="Q159" i="74" s="1"/>
  <c r="G150" i="100" a="1"/>
  <c r="G150" i="100" s="1"/>
  <c r="U150" i="100" a="1"/>
  <c r="U150" i="100" s="1"/>
  <c r="P159" i="74" s="1"/>
  <c r="F150" i="100" a="1"/>
  <c r="F150" i="100" s="1"/>
  <c r="N150" i="100" a="1"/>
  <c r="N150" i="100" s="1"/>
  <c r="I159" i="74" s="1"/>
  <c r="R150" i="100" a="1"/>
  <c r="R150" i="100" s="1"/>
  <c r="M159" i="74" s="1"/>
  <c r="Q150" i="100" a="1"/>
  <c r="Q150" i="100" s="1"/>
  <c r="L159" i="74" s="1"/>
  <c r="Z154" i="100" a="1"/>
  <c r="Z154" i="100" s="1"/>
  <c r="U163" i="74" s="1"/>
  <c r="R154" i="100" a="1"/>
  <c r="R154" i="100" s="1"/>
  <c r="M163" i="74" s="1"/>
  <c r="K154" i="100" a="1"/>
  <c r="K154" i="100" s="1"/>
  <c r="F163" i="74" s="1"/>
  <c r="W154" i="100" a="1"/>
  <c r="W154" i="100" s="1"/>
  <c r="R163" i="74" s="1"/>
  <c r="O154" i="100" a="1"/>
  <c r="O154" i="100" s="1"/>
  <c r="J163" i="74" s="1"/>
  <c r="H154" i="100" a="1"/>
  <c r="H154" i="100" s="1"/>
  <c r="V154" i="100" a="1"/>
  <c r="V154" i="100" s="1"/>
  <c r="Q163" i="74" s="1"/>
  <c r="N154" i="100" a="1"/>
  <c r="N154" i="100" s="1"/>
  <c r="G154" i="100" a="1"/>
  <c r="G154" i="100" s="1"/>
  <c r="AA154" i="100" a="1"/>
  <c r="AA154" i="100" s="1"/>
  <c r="V163" i="74" s="1"/>
  <c r="S154" i="100" a="1"/>
  <c r="S154" i="100" s="1"/>
  <c r="N163" i="74" s="1"/>
  <c r="L154" i="100" a="1"/>
  <c r="L154" i="100" s="1"/>
  <c r="G163" i="74" s="1"/>
  <c r="T154" i="100" a="1"/>
  <c r="T154" i="100" s="1"/>
  <c r="O163" i="74" s="1"/>
  <c r="E154" i="100" a="1"/>
  <c r="E154" i="100" s="1"/>
  <c r="Q154" i="100" a="1"/>
  <c r="Q154" i="100" s="1"/>
  <c r="L163" i="74" s="1"/>
  <c r="P154" i="100" a="1"/>
  <c r="P154" i="100" s="1"/>
  <c r="K163" i="74" s="1"/>
  <c r="AB154" i="100" a="1"/>
  <c r="AB154" i="100" s="1"/>
  <c r="W163" i="74" s="1"/>
  <c r="M154" i="100" a="1"/>
  <c r="M154" i="100" s="1"/>
  <c r="H163" i="74" s="1"/>
  <c r="U154" i="100" a="1"/>
  <c r="U154" i="100" s="1"/>
  <c r="P163" i="74" s="1"/>
  <c r="F154" i="100" a="1"/>
  <c r="F154" i="100" s="1"/>
  <c r="Y154" i="100" a="1"/>
  <c r="Y154" i="100" s="1"/>
  <c r="T163" i="74" s="1"/>
  <c r="X154" i="100" a="1"/>
  <c r="X154" i="100" s="1"/>
  <c r="S163" i="74" s="1"/>
  <c r="J154" i="100" a="1"/>
  <c r="J154" i="100" s="1"/>
  <c r="E163" i="74" s="1"/>
  <c r="I154" i="100" a="1"/>
  <c r="I154" i="100" s="1"/>
  <c r="D163" i="74" s="1"/>
  <c r="X158" i="100" a="1"/>
  <c r="X158" i="100" s="1"/>
  <c r="S167" i="74" s="1"/>
  <c r="P158" i="100" a="1"/>
  <c r="P158" i="100" s="1"/>
  <c r="K167" i="74" s="1"/>
  <c r="H158" i="100" a="1"/>
  <c r="H158" i="100" s="1"/>
  <c r="U158" i="100" a="1"/>
  <c r="U158" i="100" s="1"/>
  <c r="P167" i="74" s="1"/>
  <c r="M158" i="100" a="1"/>
  <c r="M158" i="100" s="1"/>
  <c r="H167" i="74" s="1"/>
  <c r="AB158" i="100" a="1"/>
  <c r="AB158" i="100" s="1"/>
  <c r="W167" i="74" s="1"/>
  <c r="T158" i="100" a="1"/>
  <c r="T158" i="100" s="1"/>
  <c r="O167" i="74" s="1"/>
  <c r="L158" i="100" a="1"/>
  <c r="L158" i="100" s="1"/>
  <c r="G167" i="74" s="1"/>
  <c r="E158" i="100" a="1"/>
  <c r="E158" i="100" s="1"/>
  <c r="Y158" i="100" a="1"/>
  <c r="Y158" i="100" s="1"/>
  <c r="T167" i="74" s="1"/>
  <c r="Q158" i="100" a="1"/>
  <c r="Q158" i="100" s="1"/>
  <c r="L167" i="74" s="1"/>
  <c r="I158" i="100" a="1"/>
  <c r="I158" i="100" s="1"/>
  <c r="D167" i="74" s="1"/>
  <c r="Z158" i="100" a="1"/>
  <c r="Z158" i="100" s="1"/>
  <c r="U167" i="74" s="1"/>
  <c r="J158" i="100" a="1"/>
  <c r="J158" i="100" s="1"/>
  <c r="E167" i="74" s="1"/>
  <c r="W158" i="100" a="1"/>
  <c r="W158" i="100" s="1"/>
  <c r="R167" i="74" s="1"/>
  <c r="G158" i="100" a="1"/>
  <c r="G158" i="100" s="1"/>
  <c r="V158" i="100" a="1"/>
  <c r="V158" i="100" s="1"/>
  <c r="Q167" i="74" s="1"/>
  <c r="F158" i="100" a="1"/>
  <c r="F158" i="100" s="1"/>
  <c r="S158" i="100" a="1"/>
  <c r="S158" i="100" s="1"/>
  <c r="N167" i="74" s="1"/>
  <c r="R158" i="100" a="1"/>
  <c r="R158" i="100" s="1"/>
  <c r="M167" i="74" s="1"/>
  <c r="AA158" i="100" a="1"/>
  <c r="AA158" i="100" s="1"/>
  <c r="V167" i="74" s="1"/>
  <c r="K158" i="100" a="1"/>
  <c r="K158" i="100" s="1"/>
  <c r="F167" i="74" s="1"/>
  <c r="N158" i="100" a="1"/>
  <c r="N158" i="100" s="1"/>
  <c r="I167" i="74" s="1"/>
  <c r="O158" i="100" a="1"/>
  <c r="O158" i="100" s="1"/>
  <c r="J167" i="74" s="1"/>
  <c r="V163" i="100" a="1"/>
  <c r="V163" i="100" s="1"/>
  <c r="Q172" i="74" s="1"/>
  <c r="N163" i="100" a="1"/>
  <c r="N163" i="100" s="1"/>
  <c r="F163" i="100" a="1"/>
  <c r="F163" i="100" s="1"/>
  <c r="U163" i="100" a="1"/>
  <c r="U163" i="100" s="1"/>
  <c r="P172" i="74" s="1"/>
  <c r="M163" i="100" a="1"/>
  <c r="M163" i="100" s="1"/>
  <c r="H172" i="74" s="1"/>
  <c r="AA163" i="100" a="1"/>
  <c r="AA163" i="100" s="1"/>
  <c r="V172" i="74" s="1"/>
  <c r="S163" i="100" a="1"/>
  <c r="S163" i="100" s="1"/>
  <c r="N172" i="74" s="1"/>
  <c r="K163" i="100" a="1"/>
  <c r="K163" i="100" s="1"/>
  <c r="F172" i="74" s="1"/>
  <c r="Z163" i="100" a="1"/>
  <c r="Z163" i="100" s="1"/>
  <c r="U172" i="74" s="1"/>
  <c r="R163" i="100" a="1"/>
  <c r="R163" i="100" s="1"/>
  <c r="M172" i="74" s="1"/>
  <c r="J163" i="100" a="1"/>
  <c r="J163" i="100" s="1"/>
  <c r="E172" i="74" s="1"/>
  <c r="W163" i="100" a="1"/>
  <c r="W163" i="100" s="1"/>
  <c r="R172" i="74" s="1"/>
  <c r="O163" i="100" a="1"/>
  <c r="O163" i="100" s="1"/>
  <c r="J172" i="74" s="1"/>
  <c r="G163" i="100" a="1"/>
  <c r="G163" i="100" s="1"/>
  <c r="I163" i="100" a="1"/>
  <c r="I163" i="100" s="1"/>
  <c r="D172" i="74" s="1"/>
  <c r="AB163" i="100" a="1"/>
  <c r="AB163" i="100" s="1"/>
  <c r="W172" i="74" s="1"/>
  <c r="H163" i="100" a="1"/>
  <c r="H163" i="100" s="1"/>
  <c r="Y163" i="100" a="1"/>
  <c r="Y163" i="100" s="1"/>
  <c r="T172" i="74" s="1"/>
  <c r="E163" i="100" a="1"/>
  <c r="E163" i="100" s="1"/>
  <c r="X163" i="100" a="1"/>
  <c r="X163" i="100" s="1"/>
  <c r="S172" i="74" s="1"/>
  <c r="T163" i="100" a="1"/>
  <c r="T163" i="100" s="1"/>
  <c r="O172" i="74" s="1"/>
  <c r="L163" i="100" a="1"/>
  <c r="L163" i="100" s="1"/>
  <c r="G172" i="74" s="1"/>
  <c r="Q163" i="100" a="1"/>
  <c r="Q163" i="100" s="1"/>
  <c r="L172" i="74" s="1"/>
  <c r="P163" i="100" a="1"/>
  <c r="P163" i="100" s="1"/>
  <c r="K172" i="74" s="1"/>
  <c r="S22" i="100" a="1"/>
  <c r="S22" i="100" s="1"/>
  <c r="N26" i="74" s="1"/>
  <c r="H22" i="100" a="1"/>
  <c r="H22" i="100" s="1"/>
  <c r="V21" i="100" a="1"/>
  <c r="V21" i="100" s="1"/>
  <c r="Q25" i="74" s="1"/>
  <c r="K21" i="100" a="1"/>
  <c r="K21" i="100" s="1"/>
  <c r="F25" i="74" s="1"/>
  <c r="V20" i="100" a="1"/>
  <c r="V20" i="100" s="1"/>
  <c r="Q24" i="74" s="1"/>
  <c r="M20" i="100" a="1"/>
  <c r="M20" i="100" s="1"/>
  <c r="H24" i="74" s="1"/>
  <c r="M19" i="100" a="1"/>
  <c r="M19" i="100" s="1"/>
  <c r="H23" i="74" s="1"/>
  <c r="Y18" i="100" a="1"/>
  <c r="Y18" i="100" s="1"/>
  <c r="T22" i="74" s="1"/>
  <c r="M18" i="100" a="1"/>
  <c r="M18" i="100" s="1"/>
  <c r="H22" i="74" s="1"/>
  <c r="Z17" i="100" a="1"/>
  <c r="Z17" i="100" s="1"/>
  <c r="U21" i="74" s="1"/>
  <c r="AA16" i="100" a="1"/>
  <c r="AA16" i="100" s="1"/>
  <c r="V20" i="74" s="1"/>
  <c r="O16" i="100" a="1"/>
  <c r="O16" i="100" s="1"/>
  <c r="J20" i="74" s="1"/>
  <c r="Z15" i="100" a="1"/>
  <c r="Z15" i="100" s="1"/>
  <c r="U19" i="74" s="1"/>
  <c r="P15" i="100" a="1"/>
  <c r="P15" i="100" s="1"/>
  <c r="K19" i="74" s="1"/>
  <c r="AA14" i="100" a="1"/>
  <c r="AA14" i="100" s="1"/>
  <c r="V18" i="74" s="1"/>
  <c r="AB13" i="100" a="1"/>
  <c r="AB13" i="100" s="1"/>
  <c r="W17" i="74" s="1"/>
  <c r="O13" i="100" a="1"/>
  <c r="O13" i="100" s="1"/>
  <c r="J17" i="74" s="1"/>
  <c r="F13" i="100" a="1"/>
  <c r="F13" i="100" s="1"/>
  <c r="Q12" i="100" a="1"/>
  <c r="Q12" i="100" s="1"/>
  <c r="L16" i="74" s="1"/>
  <c r="F12" i="100" a="1"/>
  <c r="F12" i="100" s="1"/>
  <c r="T11" i="100" a="1"/>
  <c r="T11" i="100" s="1"/>
  <c r="O15" i="74" s="1"/>
  <c r="I68" i="91" s="1"/>
  <c r="G11" i="100" a="1"/>
  <c r="G11" i="100" s="1"/>
  <c r="G10" i="100" a="1"/>
  <c r="G10" i="100" s="1"/>
  <c r="P9" i="100" a="1"/>
  <c r="P9" i="100" s="1"/>
  <c r="K13" i="74" s="1"/>
  <c r="AA8" i="100" a="1"/>
  <c r="AA8" i="100" s="1"/>
  <c r="V12" i="74" s="1"/>
  <c r="L8" i="100" a="1"/>
  <c r="L8" i="100" s="1"/>
  <c r="G12" i="74" s="1"/>
  <c r="J24" i="100" a="1"/>
  <c r="J24" i="100" s="1"/>
  <c r="E28" i="74" s="1"/>
  <c r="W24" i="100" a="1"/>
  <c r="W24" i="100" s="1"/>
  <c r="R28" i="74" s="1"/>
  <c r="L25" i="100" a="1"/>
  <c r="L25" i="100" s="1"/>
  <c r="G29" i="74" s="1"/>
  <c r="T31" i="100" a="1"/>
  <c r="T31" i="100" s="1"/>
  <c r="O36" i="74" s="1"/>
  <c r="H36" i="100" a="1"/>
  <c r="H36" i="100" s="1"/>
  <c r="M37" i="100" a="1"/>
  <c r="M37" i="100" s="1"/>
  <c r="H42" i="74" s="1"/>
  <c r="AB40" i="100" a="1"/>
  <c r="AB40" i="100" s="1"/>
  <c r="W45" i="74" s="1"/>
  <c r="O43" i="100" a="1"/>
  <c r="O43" i="100" s="1"/>
  <c r="J48" i="74" s="1"/>
  <c r="U44" i="100" a="1"/>
  <c r="U44" i="100" s="1"/>
  <c r="P49" i="74" s="1"/>
  <c r="I48" i="100" a="1"/>
  <c r="I48" i="100" s="1"/>
  <c r="D53" i="74" s="1"/>
  <c r="Z54" i="100" a="1"/>
  <c r="Z54" i="100" s="1"/>
  <c r="U60" i="74" s="1"/>
  <c r="H58" i="100" a="1"/>
  <c r="H58" i="100" s="1"/>
  <c r="X62" i="100" a="1"/>
  <c r="X62" i="100" s="1"/>
  <c r="S68" i="74" s="1"/>
  <c r="Q67" i="100" a="1"/>
  <c r="Q67" i="100" s="1"/>
  <c r="L73" i="74" s="1"/>
  <c r="E80" i="100" a="1"/>
  <c r="E80" i="100" s="1"/>
  <c r="S127" i="100" a="1"/>
  <c r="S127" i="100" s="1"/>
  <c r="N135" i="74" s="1"/>
  <c r="Y33" i="100" a="1"/>
  <c r="Y33" i="100" s="1"/>
  <c r="T38" i="74" s="1"/>
  <c r="T33" i="100" a="1"/>
  <c r="T33" i="100" s="1"/>
  <c r="O38" i="74" s="1"/>
  <c r="N33" i="100" a="1"/>
  <c r="N33" i="100" s="1"/>
  <c r="I38" i="74" s="1"/>
  <c r="H33" i="100" a="1"/>
  <c r="H33" i="100" s="1"/>
  <c r="S33" i="100" a="1"/>
  <c r="S33" i="100" s="1"/>
  <c r="N38" i="74" s="1"/>
  <c r="G33" i="100" a="1"/>
  <c r="G33" i="100" s="1"/>
  <c r="X33" i="100" a="1"/>
  <c r="X33" i="100" s="1"/>
  <c r="S38" i="74" s="1"/>
  <c r="R33" i="100" a="1"/>
  <c r="R33" i="100" s="1"/>
  <c r="M38" i="74" s="1"/>
  <c r="M33" i="100" a="1"/>
  <c r="M33" i="100" s="1"/>
  <c r="H38" i="74" s="1"/>
  <c r="F33" i="100" a="1"/>
  <c r="F33" i="100" s="1"/>
  <c r="W33" i="100" a="1"/>
  <c r="W33" i="100" s="1"/>
  <c r="R38" i="74" s="1"/>
  <c r="L33" i="100" a="1"/>
  <c r="L33" i="100" s="1"/>
  <c r="G38" i="74" s="1"/>
  <c r="AB33" i="100" a="1"/>
  <c r="AB33" i="100" s="1"/>
  <c r="W38" i="74" s="1"/>
  <c r="V33" i="100" a="1"/>
  <c r="V33" i="100" s="1"/>
  <c r="Q38" i="74" s="1"/>
  <c r="Q33" i="100" a="1"/>
  <c r="Q33" i="100" s="1"/>
  <c r="L38" i="74" s="1"/>
  <c r="K33" i="100" a="1"/>
  <c r="K33" i="100" s="1"/>
  <c r="F38" i="74" s="1"/>
  <c r="E33" i="100" a="1"/>
  <c r="E33" i="100" s="1"/>
  <c r="O33" i="100" a="1"/>
  <c r="O33" i="100" s="1"/>
  <c r="J38" i="74" s="1"/>
  <c r="I33" i="100" a="1"/>
  <c r="I33" i="100" s="1"/>
  <c r="D38" i="74" s="1"/>
  <c r="Y81" i="100" a="1"/>
  <c r="Y81" i="100" s="1"/>
  <c r="T87" i="74" s="1"/>
  <c r="Q81" i="100" a="1"/>
  <c r="Q81" i="100" s="1"/>
  <c r="L87" i="74" s="1"/>
  <c r="J81" i="100" a="1"/>
  <c r="J81" i="100" s="1"/>
  <c r="E87" i="74" s="1"/>
  <c r="X81" i="100" a="1"/>
  <c r="X81" i="100" s="1"/>
  <c r="S87" i="74" s="1"/>
  <c r="P81" i="100" a="1"/>
  <c r="P81" i="100" s="1"/>
  <c r="K87" i="74" s="1"/>
  <c r="I81" i="100" a="1"/>
  <c r="I81" i="100" s="1"/>
  <c r="D87" i="74" s="1"/>
  <c r="W81" i="100" a="1"/>
  <c r="W81" i="100" s="1"/>
  <c r="R87" i="74" s="1"/>
  <c r="O81" i="100" a="1"/>
  <c r="O81" i="100" s="1"/>
  <c r="J87" i="74" s="1"/>
  <c r="H81" i="100" a="1"/>
  <c r="H81" i="100" s="1"/>
  <c r="U81" i="100" a="1"/>
  <c r="U81" i="100" s="1"/>
  <c r="P87" i="74" s="1"/>
  <c r="F81" i="100" a="1"/>
  <c r="F81" i="100" s="1"/>
  <c r="R81" i="100" a="1"/>
  <c r="R81" i="100" s="1"/>
  <c r="M87" i="74" s="1"/>
  <c r="N81" i="100" a="1"/>
  <c r="N81" i="100" s="1"/>
  <c r="I87" i="74" s="1"/>
  <c r="AB81" i="100" a="1"/>
  <c r="AB81" i="100" s="1"/>
  <c r="W87" i="74" s="1"/>
  <c r="M81" i="100" a="1"/>
  <c r="M81" i="100" s="1"/>
  <c r="H87" i="74" s="1"/>
  <c r="AA81" i="100" a="1"/>
  <c r="AA81" i="100" s="1"/>
  <c r="V87" i="74" s="1"/>
  <c r="L81" i="100" a="1"/>
  <c r="L81" i="100" s="1"/>
  <c r="G87" i="74" s="1"/>
  <c r="Z81" i="100" a="1"/>
  <c r="Z81" i="100" s="1"/>
  <c r="U87" i="74" s="1"/>
  <c r="K81" i="100" a="1"/>
  <c r="K81" i="100" s="1"/>
  <c r="F87" i="74" s="1"/>
  <c r="S81" i="100" a="1"/>
  <c r="S81" i="100" s="1"/>
  <c r="N87" i="74" s="1"/>
  <c r="T81" i="100" a="1"/>
  <c r="T81" i="100" s="1"/>
  <c r="O87" i="74" s="1"/>
  <c r="G81" i="100" a="1"/>
  <c r="G81" i="100" s="1"/>
  <c r="E81" i="100" a="1"/>
  <c r="E81" i="100" s="1"/>
  <c r="V81" i="100" a="1"/>
  <c r="V81" i="100" s="1"/>
  <c r="Q87" i="74" s="1"/>
  <c r="AA94" i="100" a="1"/>
  <c r="AA94" i="100" s="1"/>
  <c r="V100" i="74" s="1"/>
  <c r="T94" i="100" a="1"/>
  <c r="T94" i="100" s="1"/>
  <c r="O100" i="74" s="1"/>
  <c r="L94" i="100" a="1"/>
  <c r="L94" i="100" s="1"/>
  <c r="G100" i="74" s="1"/>
  <c r="AB94" i="100" a="1"/>
  <c r="AB94" i="100" s="1"/>
  <c r="W100" i="74" s="1"/>
  <c r="S94" i="100" a="1"/>
  <c r="S94" i="100" s="1"/>
  <c r="N100" i="74" s="1"/>
  <c r="J94" i="100" a="1"/>
  <c r="J94" i="100" s="1"/>
  <c r="E100" i="74" s="1"/>
  <c r="Z94" i="100" a="1"/>
  <c r="Z94" i="100" s="1"/>
  <c r="U100" i="74" s="1"/>
  <c r="R94" i="100" a="1"/>
  <c r="R94" i="100" s="1"/>
  <c r="M100" i="74" s="1"/>
  <c r="I94" i="100" a="1"/>
  <c r="I94" i="100" s="1"/>
  <c r="D100" i="74" s="1"/>
  <c r="Q94" i="100" a="1"/>
  <c r="Q94" i="100" s="1"/>
  <c r="L100" i="74" s="1"/>
  <c r="H94" i="100" a="1"/>
  <c r="H94" i="100" s="1"/>
  <c r="Y94" i="100" a="1"/>
  <c r="Y94" i="100" s="1"/>
  <c r="T100" i="74" s="1"/>
  <c r="P94" i="100" a="1"/>
  <c r="P94" i="100" s="1"/>
  <c r="K100" i="74" s="1"/>
  <c r="G94" i="100" a="1"/>
  <c r="G94" i="100" s="1"/>
  <c r="X94" i="100" a="1"/>
  <c r="X94" i="100" s="1"/>
  <c r="S100" i="74" s="1"/>
  <c r="O94" i="100" a="1"/>
  <c r="O94" i="100" s="1"/>
  <c r="J100" i="74" s="1"/>
  <c r="F94" i="100" a="1"/>
  <c r="F94" i="100" s="1"/>
  <c r="U94" i="100" a="1"/>
  <c r="U94" i="100" s="1"/>
  <c r="P100" i="74" s="1"/>
  <c r="K94" i="100" a="1"/>
  <c r="K94" i="100" s="1"/>
  <c r="F100" i="74" s="1"/>
  <c r="W94" i="100" a="1"/>
  <c r="W94" i="100" s="1"/>
  <c r="R100" i="74" s="1"/>
  <c r="V94" i="100" a="1"/>
  <c r="V94" i="100" s="1"/>
  <c r="Q100" i="74" s="1"/>
  <c r="N94" i="100" a="1"/>
  <c r="N94" i="100" s="1"/>
  <c r="P136" i="100" a="1"/>
  <c r="P136" i="100" s="1"/>
  <c r="K144" i="74" s="1"/>
  <c r="H136" i="100" a="1"/>
  <c r="H136" i="100" s="1"/>
  <c r="W136" i="100" a="1"/>
  <c r="W136" i="100" s="1"/>
  <c r="R144" i="74" s="1"/>
  <c r="Q136" i="100" a="1"/>
  <c r="Q136" i="100" s="1"/>
  <c r="L144" i="74" s="1"/>
  <c r="I136" i="100" a="1"/>
  <c r="I136" i="100" s="1"/>
  <c r="D144" i="74" s="1"/>
  <c r="G136" i="100" a="1"/>
  <c r="G136" i="100" s="1"/>
  <c r="Z136" i="100" a="1"/>
  <c r="Z136" i="100" s="1"/>
  <c r="U144" i="74" s="1"/>
  <c r="R136" i="100" a="1"/>
  <c r="R136" i="100" s="1"/>
  <c r="M144" i="74" s="1"/>
  <c r="F136" i="100" a="1"/>
  <c r="F136" i="100" s="1"/>
  <c r="Y136" i="100" a="1"/>
  <c r="Y136" i="100" s="1"/>
  <c r="T144" i="74" s="1"/>
  <c r="O136" i="100" a="1"/>
  <c r="O136" i="100" s="1"/>
  <c r="J144" i="74" s="1"/>
  <c r="E136" i="100" a="1"/>
  <c r="E136" i="100" s="1"/>
  <c r="X136" i="100" a="1"/>
  <c r="X136" i="100" s="1"/>
  <c r="S144" i="74" s="1"/>
  <c r="N136" i="100" a="1"/>
  <c r="N136" i="100" s="1"/>
  <c r="I144" i="74" s="1"/>
  <c r="AA136" i="100" a="1"/>
  <c r="AA136" i="100" s="1"/>
  <c r="V144" i="74" s="1"/>
  <c r="S136" i="100" a="1"/>
  <c r="S136" i="100" s="1"/>
  <c r="N144" i="74" s="1"/>
  <c r="J136" i="100" a="1"/>
  <c r="J136" i="100" s="1"/>
  <c r="E144" i="74" s="1"/>
  <c r="AB136" i="100" a="1"/>
  <c r="AB136" i="100" s="1"/>
  <c r="W144" i="74" s="1"/>
  <c r="V136" i="100" a="1"/>
  <c r="V136" i="100" s="1"/>
  <c r="Q144" i="74" s="1"/>
  <c r="U136" i="100" a="1"/>
  <c r="U136" i="100" s="1"/>
  <c r="P144" i="74" s="1"/>
  <c r="T136" i="100" a="1"/>
  <c r="T136" i="100" s="1"/>
  <c r="O144" i="74" s="1"/>
  <c r="K136" i="100" a="1"/>
  <c r="K136" i="100" s="1"/>
  <c r="F144" i="74" s="1"/>
  <c r="M136" i="100" a="1"/>
  <c r="M136" i="100" s="1"/>
  <c r="H144" i="74" s="1"/>
  <c r="L136" i="100" a="1"/>
  <c r="L136" i="100" s="1"/>
  <c r="G144" i="74" s="1"/>
  <c r="G58" i="100" a="1"/>
  <c r="G58" i="100" s="1"/>
  <c r="X34" i="100" a="1"/>
  <c r="X34" i="100" s="1"/>
  <c r="S39" i="74" s="1"/>
  <c r="P34" i="100" a="1"/>
  <c r="P34" i="100" s="1"/>
  <c r="K39" i="74" s="1"/>
  <c r="H34" i="100" a="1"/>
  <c r="H34" i="100" s="1"/>
  <c r="W34" i="100" a="1"/>
  <c r="W34" i="100" s="1"/>
  <c r="R39" i="74" s="1"/>
  <c r="O34" i="100" a="1"/>
  <c r="O34" i="100" s="1"/>
  <c r="J39" i="74" s="1"/>
  <c r="G34" i="100" a="1"/>
  <c r="G34" i="100" s="1"/>
  <c r="V34" i="100" a="1"/>
  <c r="V34" i="100" s="1"/>
  <c r="Q39" i="74" s="1"/>
  <c r="N34" i="100" a="1"/>
  <c r="N34" i="100" s="1"/>
  <c r="I39" i="74" s="1"/>
  <c r="F34" i="100" a="1"/>
  <c r="F34" i="100" s="1"/>
  <c r="AB34" i="100" a="1"/>
  <c r="AB34" i="100" s="1"/>
  <c r="W39" i="74" s="1"/>
  <c r="U34" i="100" a="1"/>
  <c r="U34" i="100" s="1"/>
  <c r="P39" i="74" s="1"/>
  <c r="M34" i="100" a="1"/>
  <c r="M34" i="100" s="1"/>
  <c r="H39" i="74" s="1"/>
  <c r="E34" i="100" a="1"/>
  <c r="E34" i="100" s="1"/>
  <c r="AA34" i="100" a="1"/>
  <c r="AA34" i="100" s="1"/>
  <c r="V39" i="74" s="1"/>
  <c r="T34" i="100" a="1"/>
  <c r="T34" i="100" s="1"/>
  <c r="O39" i="74" s="1"/>
  <c r="L34" i="100" a="1"/>
  <c r="L34" i="100" s="1"/>
  <c r="G39" i="74" s="1"/>
  <c r="Y34" i="100" a="1"/>
  <c r="Y34" i="100" s="1"/>
  <c r="T39" i="74" s="1"/>
  <c r="Q34" i="100" a="1"/>
  <c r="Q34" i="100" s="1"/>
  <c r="L39" i="74" s="1"/>
  <c r="I34" i="100" a="1"/>
  <c r="I34" i="100" s="1"/>
  <c r="D39" i="74" s="1"/>
  <c r="W38" i="100" a="1"/>
  <c r="W38" i="100" s="1"/>
  <c r="R43" i="74" s="1"/>
  <c r="O38" i="100" a="1"/>
  <c r="O38" i="100" s="1"/>
  <c r="J43" i="74" s="1"/>
  <c r="G38" i="100" a="1"/>
  <c r="G38" i="100" s="1"/>
  <c r="V38" i="100" a="1"/>
  <c r="V38" i="100" s="1"/>
  <c r="Q43" i="74" s="1"/>
  <c r="N38" i="100" a="1"/>
  <c r="N38" i="100" s="1"/>
  <c r="I43" i="74" s="1"/>
  <c r="F38" i="100" a="1"/>
  <c r="F38" i="100" s="1"/>
  <c r="AB38" i="100" a="1"/>
  <c r="AB38" i="100" s="1"/>
  <c r="W43" i="74" s="1"/>
  <c r="U38" i="100" a="1"/>
  <c r="U38" i="100" s="1"/>
  <c r="P43" i="74" s="1"/>
  <c r="M38" i="100" a="1"/>
  <c r="M38" i="100" s="1"/>
  <c r="H43" i="74" s="1"/>
  <c r="E38" i="100" a="1"/>
  <c r="E38" i="100" s="1"/>
  <c r="AA38" i="100" a="1"/>
  <c r="AA38" i="100" s="1"/>
  <c r="V43" i="74" s="1"/>
  <c r="T38" i="100" a="1"/>
  <c r="T38" i="100" s="1"/>
  <c r="O43" i="74" s="1"/>
  <c r="L38" i="100" a="1"/>
  <c r="L38" i="100" s="1"/>
  <c r="G43" i="74" s="1"/>
  <c r="Z38" i="100" a="1"/>
  <c r="Z38" i="100" s="1"/>
  <c r="U43" i="74" s="1"/>
  <c r="S38" i="100" a="1"/>
  <c r="S38" i="100" s="1"/>
  <c r="N43" i="74" s="1"/>
  <c r="K38" i="100" a="1"/>
  <c r="K38" i="100" s="1"/>
  <c r="F43" i="74" s="1"/>
  <c r="X38" i="100" a="1"/>
  <c r="X38" i="100" s="1"/>
  <c r="S43" i="74" s="1"/>
  <c r="P38" i="100" a="1"/>
  <c r="P38" i="100" s="1"/>
  <c r="K43" i="74" s="1"/>
  <c r="H38" i="100" a="1"/>
  <c r="H38" i="100" s="1"/>
  <c r="V42" i="100" a="1"/>
  <c r="V42" i="100" s="1"/>
  <c r="Q47" i="74" s="1"/>
  <c r="N42" i="100" a="1"/>
  <c r="N42" i="100" s="1"/>
  <c r="I47" i="74" s="1"/>
  <c r="F42" i="100" a="1"/>
  <c r="F42" i="100" s="1"/>
  <c r="U42" i="100" a="1"/>
  <c r="U42" i="100" s="1"/>
  <c r="P47" i="74" s="1"/>
  <c r="M42" i="100" a="1"/>
  <c r="M42" i="100" s="1"/>
  <c r="H47" i="74" s="1"/>
  <c r="E42" i="100" a="1"/>
  <c r="E42" i="100" s="1"/>
  <c r="AB42" i="100" a="1"/>
  <c r="AB42" i="100" s="1"/>
  <c r="W47" i="74" s="1"/>
  <c r="T42" i="100" a="1"/>
  <c r="T42" i="100" s="1"/>
  <c r="O47" i="74" s="1"/>
  <c r="L42" i="100" a="1"/>
  <c r="L42" i="100" s="1"/>
  <c r="G47" i="74" s="1"/>
  <c r="AA42" i="100" a="1"/>
  <c r="AA42" i="100" s="1"/>
  <c r="V47" i="74" s="1"/>
  <c r="S42" i="100" a="1"/>
  <c r="S42" i="100" s="1"/>
  <c r="N47" i="74" s="1"/>
  <c r="K42" i="100" a="1"/>
  <c r="K42" i="100" s="1"/>
  <c r="F47" i="74" s="1"/>
  <c r="Z42" i="100" a="1"/>
  <c r="Z42" i="100" s="1"/>
  <c r="U47" i="74" s="1"/>
  <c r="R42" i="100" a="1"/>
  <c r="R42" i="100" s="1"/>
  <c r="M47" i="74" s="1"/>
  <c r="J42" i="100" a="1"/>
  <c r="J42" i="100" s="1"/>
  <c r="E47" i="74" s="1"/>
  <c r="W42" i="100" a="1"/>
  <c r="W42" i="100" s="1"/>
  <c r="R47" i="74" s="1"/>
  <c r="O42" i="100" a="1"/>
  <c r="O42" i="100" s="1"/>
  <c r="J47" i="74" s="1"/>
  <c r="G42" i="100" a="1"/>
  <c r="G42" i="100" s="1"/>
  <c r="X47" i="100" a="1"/>
  <c r="X47" i="100" s="1"/>
  <c r="S52" i="74" s="1"/>
  <c r="P47" i="100" a="1"/>
  <c r="P47" i="100" s="1"/>
  <c r="K52" i="74" s="1"/>
  <c r="H47" i="100" a="1"/>
  <c r="H47" i="100" s="1"/>
  <c r="W47" i="100" a="1"/>
  <c r="W47" i="100" s="1"/>
  <c r="R52" i="74" s="1"/>
  <c r="O47" i="100" a="1"/>
  <c r="O47" i="100" s="1"/>
  <c r="J52" i="74" s="1"/>
  <c r="G47" i="100" a="1"/>
  <c r="G47" i="100" s="1"/>
  <c r="V47" i="100" a="1"/>
  <c r="V47" i="100" s="1"/>
  <c r="Q52" i="74" s="1"/>
  <c r="N47" i="100" a="1"/>
  <c r="N47" i="100" s="1"/>
  <c r="I52" i="74" s="1"/>
  <c r="F47" i="100" a="1"/>
  <c r="F47" i="100" s="1"/>
  <c r="AB47" i="100" a="1"/>
  <c r="AB47" i="100" s="1"/>
  <c r="W52" i="74" s="1"/>
  <c r="U47" i="100" a="1"/>
  <c r="U47" i="100" s="1"/>
  <c r="P52" i="74" s="1"/>
  <c r="M47" i="100" a="1"/>
  <c r="M47" i="100" s="1"/>
  <c r="H52" i="74" s="1"/>
  <c r="E47" i="100" a="1"/>
  <c r="E47" i="100" s="1"/>
  <c r="AA47" i="100" a="1"/>
  <c r="AA47" i="100" s="1"/>
  <c r="V52" i="74" s="1"/>
  <c r="T47" i="100" a="1"/>
  <c r="T47" i="100" s="1"/>
  <c r="O52" i="74" s="1"/>
  <c r="L47" i="100" a="1"/>
  <c r="L47" i="100" s="1"/>
  <c r="G52" i="74" s="1"/>
  <c r="Y47" i="100" a="1"/>
  <c r="Y47" i="100" s="1"/>
  <c r="T52" i="74" s="1"/>
  <c r="Q47" i="100" a="1"/>
  <c r="Q47" i="100" s="1"/>
  <c r="L52" i="74" s="1"/>
  <c r="I47" i="100" a="1"/>
  <c r="I47" i="100" s="1"/>
  <c r="D52" i="74" s="1"/>
  <c r="W78" i="100" a="1"/>
  <c r="W78" i="100" s="1"/>
  <c r="R84" i="74" s="1"/>
  <c r="Q78" i="100" a="1"/>
  <c r="Q78" i="100" s="1"/>
  <c r="L84" i="74" s="1"/>
  <c r="J78" i="100" a="1"/>
  <c r="J78" i="100" s="1"/>
  <c r="E84" i="74" s="1"/>
  <c r="V78" i="100" a="1"/>
  <c r="V78" i="100" s="1"/>
  <c r="Q84" i="74" s="1"/>
  <c r="P78" i="100" a="1"/>
  <c r="P78" i="100" s="1"/>
  <c r="K84" i="74" s="1"/>
  <c r="AB78" i="100" a="1"/>
  <c r="AB78" i="100" s="1"/>
  <c r="W84" i="74" s="1"/>
  <c r="O78" i="100" a="1"/>
  <c r="O78" i="100" s="1"/>
  <c r="J84" i="74" s="1"/>
  <c r="I78" i="100" a="1"/>
  <c r="I78" i="100" s="1"/>
  <c r="D84" i="74" s="1"/>
  <c r="Z78" i="100" a="1"/>
  <c r="Z78" i="100" s="1"/>
  <c r="U84" i="74" s="1"/>
  <c r="T78" i="100" a="1"/>
  <c r="T78" i="100" s="1"/>
  <c r="O84" i="74" s="1"/>
  <c r="G78" i="100" a="1"/>
  <c r="G78" i="100" s="1"/>
  <c r="X78" i="100" a="1"/>
  <c r="X78" i="100" s="1"/>
  <c r="S84" i="74" s="1"/>
  <c r="K78" i="100" a="1"/>
  <c r="K78" i="100" s="1"/>
  <c r="F84" i="74" s="1"/>
  <c r="U78" i="100" a="1"/>
  <c r="U78" i="100" s="1"/>
  <c r="P84" i="74" s="1"/>
  <c r="H78" i="100" a="1"/>
  <c r="H78" i="100" s="1"/>
  <c r="S78" i="100" a="1"/>
  <c r="S78" i="100" s="1"/>
  <c r="N84" i="74" s="1"/>
  <c r="F78" i="100" a="1"/>
  <c r="F78" i="100" s="1"/>
  <c r="R78" i="100" a="1"/>
  <c r="R78" i="100" s="1"/>
  <c r="M84" i="74" s="1"/>
  <c r="E78" i="100" a="1"/>
  <c r="E78" i="100" s="1"/>
  <c r="Y78" i="100" a="1"/>
  <c r="Y78" i="100" s="1"/>
  <c r="T84" i="74" s="1"/>
  <c r="L78" i="100" a="1"/>
  <c r="L78" i="100" s="1"/>
  <c r="G84" i="74" s="1"/>
  <c r="AA78" i="100" a="1"/>
  <c r="AA78" i="100" s="1"/>
  <c r="V84" i="74" s="1"/>
  <c r="N78" i="100" a="1"/>
  <c r="N78" i="100" s="1"/>
  <c r="I84" i="74" s="1"/>
  <c r="M78" i="100" a="1"/>
  <c r="M78" i="100" s="1"/>
  <c r="H84" i="74" s="1"/>
  <c r="V82" i="100" a="1"/>
  <c r="V82" i="100" s="1"/>
  <c r="Q88" i="74" s="1"/>
  <c r="O82" i="100" a="1"/>
  <c r="O82" i="100" s="1"/>
  <c r="J88" i="74" s="1"/>
  <c r="H82" i="100" a="1"/>
  <c r="H82" i="100" s="1"/>
  <c r="N82" i="100" a="1"/>
  <c r="N82" i="100" s="1"/>
  <c r="I88" i="74" s="1"/>
  <c r="G82" i="100" a="1"/>
  <c r="G82" i="100" s="1"/>
  <c r="AB82" i="100" a="1"/>
  <c r="AB82" i="100" s="1"/>
  <c r="W88" i="74" s="1"/>
  <c r="U82" i="100" a="1"/>
  <c r="U82" i="100" s="1"/>
  <c r="P88" i="74" s="1"/>
  <c r="M82" i="100" a="1"/>
  <c r="M82" i="100" s="1"/>
  <c r="H88" i="74" s="1"/>
  <c r="F82" i="100" a="1"/>
  <c r="F82" i="100" s="1"/>
  <c r="Z82" i="100" a="1"/>
  <c r="Z82" i="100" s="1"/>
  <c r="U88" i="74" s="1"/>
  <c r="S82" i="100" a="1"/>
  <c r="S82" i="100" s="1"/>
  <c r="N88" i="74" s="1"/>
  <c r="K82" i="100" a="1"/>
  <c r="K82" i="100" s="1"/>
  <c r="F88" i="74" s="1"/>
  <c r="E82" i="100" a="1"/>
  <c r="E82" i="100" s="1"/>
  <c r="W82" i="100" a="1"/>
  <c r="W82" i="100" s="1"/>
  <c r="R88" i="74" s="1"/>
  <c r="I82" i="100" a="1"/>
  <c r="I82" i="100" s="1"/>
  <c r="D88" i="74" s="1"/>
  <c r="T82" i="100" a="1"/>
  <c r="T82" i="100" s="1"/>
  <c r="O88" i="74" s="1"/>
  <c r="R82" i="100" a="1"/>
  <c r="R82" i="100" s="1"/>
  <c r="M88" i="74" s="1"/>
  <c r="Q82" i="100" a="1"/>
  <c r="Q82" i="100" s="1"/>
  <c r="L88" i="74" s="1"/>
  <c r="P82" i="100" a="1"/>
  <c r="P82" i="100" s="1"/>
  <c r="K88" i="74" s="1"/>
  <c r="X82" i="100" a="1"/>
  <c r="X82" i="100" s="1"/>
  <c r="S88" i="74" s="1"/>
  <c r="AA82" i="100" a="1"/>
  <c r="AA82" i="100" s="1"/>
  <c r="V88" i="74" s="1"/>
  <c r="Y82" i="100" a="1"/>
  <c r="Y82" i="100" s="1"/>
  <c r="T88" i="74" s="1"/>
  <c r="AA86" i="100" a="1"/>
  <c r="AA86" i="100" s="1"/>
  <c r="V92" i="74" s="1"/>
  <c r="T86" i="100" a="1"/>
  <c r="T86" i="100" s="1"/>
  <c r="O92" i="74" s="1"/>
  <c r="M86" i="100" a="1"/>
  <c r="M86" i="100" s="1"/>
  <c r="H92" i="74" s="1"/>
  <c r="F86" i="100" a="1"/>
  <c r="F86" i="100" s="1"/>
  <c r="Z86" i="100" a="1"/>
  <c r="Z86" i="100" s="1"/>
  <c r="U92" i="74" s="1"/>
  <c r="S86" i="100" a="1"/>
  <c r="S86" i="100" s="1"/>
  <c r="N92" i="74" s="1"/>
  <c r="L86" i="100" a="1"/>
  <c r="L86" i="100" s="1"/>
  <c r="G92" i="74" s="1"/>
  <c r="Y86" i="100" a="1"/>
  <c r="Y86" i="100" s="1"/>
  <c r="T92" i="74" s="1"/>
  <c r="R86" i="100" a="1"/>
  <c r="R86" i="100" s="1"/>
  <c r="M92" i="74" s="1"/>
  <c r="K86" i="100" a="1"/>
  <c r="K86" i="100" s="1"/>
  <c r="F92" i="74" s="1"/>
  <c r="E86" i="100" a="1"/>
  <c r="E86" i="100" s="1"/>
  <c r="W86" i="100" a="1"/>
  <c r="W86" i="100" s="1"/>
  <c r="R92" i="74" s="1"/>
  <c r="P86" i="100" a="1"/>
  <c r="P86" i="100" s="1"/>
  <c r="K92" i="74" s="1"/>
  <c r="AB86" i="100" a="1"/>
  <c r="AB86" i="100" s="1"/>
  <c r="W92" i="74" s="1"/>
  <c r="X86" i="100" a="1"/>
  <c r="X86" i="100" s="1"/>
  <c r="S92" i="74" s="1"/>
  <c r="J86" i="100" a="1"/>
  <c r="J86" i="100" s="1"/>
  <c r="E92" i="74" s="1"/>
  <c r="V86" i="100" a="1"/>
  <c r="V86" i="100" s="1"/>
  <c r="Q92" i="74" s="1"/>
  <c r="I86" i="100" a="1"/>
  <c r="I86" i="100" s="1"/>
  <c r="D92" i="74" s="1"/>
  <c r="H86" i="100" a="1"/>
  <c r="H86" i="100" s="1"/>
  <c r="U86" i="100" a="1"/>
  <c r="U86" i="100" s="1"/>
  <c r="P92" i="74" s="1"/>
  <c r="G86" i="100" a="1"/>
  <c r="G86" i="100" s="1"/>
  <c r="N86" i="100" a="1"/>
  <c r="N86" i="100" s="1"/>
  <c r="O86" i="100" a="1"/>
  <c r="O86" i="100" s="1"/>
  <c r="J92" i="74" s="1"/>
  <c r="Q86" i="100" a="1"/>
  <c r="Q86" i="100" s="1"/>
  <c r="L92" i="74" s="1"/>
  <c r="Y90" i="100" a="1"/>
  <c r="Y90" i="100" s="1"/>
  <c r="T96" i="74" s="1"/>
  <c r="Q90" i="100" a="1"/>
  <c r="Q90" i="100" s="1"/>
  <c r="L96" i="74" s="1"/>
  <c r="J90" i="100" a="1"/>
  <c r="J90" i="100" s="1"/>
  <c r="E96" i="74" s="1"/>
  <c r="X90" i="100" a="1"/>
  <c r="X90" i="100" s="1"/>
  <c r="S96" i="74" s="1"/>
  <c r="P90" i="100" a="1"/>
  <c r="P90" i="100" s="1"/>
  <c r="K96" i="74" s="1"/>
  <c r="W90" i="100" a="1"/>
  <c r="W90" i="100" s="1"/>
  <c r="R96" i="74" s="1"/>
  <c r="O90" i="100" a="1"/>
  <c r="O90" i="100" s="1"/>
  <c r="J96" i="74" s="1"/>
  <c r="I90" i="100" a="1"/>
  <c r="I90" i="100" s="1"/>
  <c r="D96" i="74" s="1"/>
  <c r="V90" i="100" a="1"/>
  <c r="V90" i="100" s="1"/>
  <c r="Q96" i="74" s="1"/>
  <c r="N90" i="100" a="1"/>
  <c r="N90" i="100" s="1"/>
  <c r="I96" i="74" s="1"/>
  <c r="H90" i="100" a="1"/>
  <c r="H90" i="100" s="1"/>
  <c r="U90" i="100" a="1"/>
  <c r="U90" i="100" s="1"/>
  <c r="P96" i="74" s="1"/>
  <c r="G90" i="100" a="1"/>
  <c r="G90" i="100" s="1"/>
  <c r="AA90" i="100" a="1"/>
  <c r="AA90" i="100" s="1"/>
  <c r="V96" i="74" s="1"/>
  <c r="F90" i="100" a="1"/>
  <c r="F90" i="100" s="1"/>
  <c r="Z90" i="100" a="1"/>
  <c r="Z90" i="100" s="1"/>
  <c r="U96" i="74" s="1"/>
  <c r="T90" i="100" a="1"/>
  <c r="T90" i="100" s="1"/>
  <c r="O96" i="74" s="1"/>
  <c r="E90" i="100" a="1"/>
  <c r="E90" i="100" s="1"/>
  <c r="S90" i="100" a="1"/>
  <c r="S90" i="100" s="1"/>
  <c r="N96" i="74" s="1"/>
  <c r="R90" i="100" a="1"/>
  <c r="R90" i="100" s="1"/>
  <c r="M96" i="74" s="1"/>
  <c r="AB90" i="100" a="1"/>
  <c r="AB90" i="100" s="1"/>
  <c r="W96" i="74" s="1"/>
  <c r="K90" i="100" a="1"/>
  <c r="K90" i="100" s="1"/>
  <c r="F96" i="74" s="1"/>
  <c r="M90" i="100" a="1"/>
  <c r="M90" i="100" s="1"/>
  <c r="H96" i="74" s="1"/>
  <c r="L90" i="100" a="1"/>
  <c r="L90" i="100" s="1"/>
  <c r="G96" i="74" s="1"/>
  <c r="Y95" i="100" a="1"/>
  <c r="Y95" i="100" s="1"/>
  <c r="T101" i="74" s="1"/>
  <c r="Q95" i="100" a="1"/>
  <c r="Q95" i="100" s="1"/>
  <c r="L101" i="74" s="1"/>
  <c r="U95" i="100" a="1"/>
  <c r="U95" i="100" s="1"/>
  <c r="P101" i="74" s="1"/>
  <c r="T95" i="100" a="1"/>
  <c r="T95" i="100" s="1"/>
  <c r="O101" i="74" s="1"/>
  <c r="K95" i="100" a="1"/>
  <c r="K95" i="100" s="1"/>
  <c r="F101" i="74" s="1"/>
  <c r="S95" i="100" a="1"/>
  <c r="S95" i="100" s="1"/>
  <c r="N101" i="74" s="1"/>
  <c r="J95" i="100" a="1"/>
  <c r="J95" i="100" s="1"/>
  <c r="E101" i="74" s="1"/>
  <c r="AB95" i="100" a="1"/>
  <c r="AB95" i="100" s="1"/>
  <c r="W101" i="74" s="1"/>
  <c r="R95" i="100" a="1"/>
  <c r="R95" i="100" s="1"/>
  <c r="M101" i="74" s="1"/>
  <c r="I95" i="100" a="1"/>
  <c r="I95" i="100" s="1"/>
  <c r="D101" i="74" s="1"/>
  <c r="AA95" i="100" a="1"/>
  <c r="AA95" i="100" s="1"/>
  <c r="V101" i="74" s="1"/>
  <c r="P95" i="100" a="1"/>
  <c r="P95" i="100" s="1"/>
  <c r="K101" i="74" s="1"/>
  <c r="H95" i="100" a="1"/>
  <c r="H95" i="100" s="1"/>
  <c r="Z95" i="100" a="1"/>
  <c r="Z95" i="100" s="1"/>
  <c r="U101" i="74" s="1"/>
  <c r="O95" i="100" a="1"/>
  <c r="O95" i="100" s="1"/>
  <c r="J101" i="74" s="1"/>
  <c r="G95" i="100" a="1"/>
  <c r="G95" i="100" s="1"/>
  <c r="V95" i="100" a="1"/>
  <c r="V95" i="100" s="1"/>
  <c r="Q101" i="74" s="1"/>
  <c r="L95" i="100" a="1"/>
  <c r="L95" i="100" s="1"/>
  <c r="G101" i="74" s="1"/>
  <c r="E95" i="100" a="1"/>
  <c r="E95" i="100" s="1"/>
  <c r="F95" i="100" a="1"/>
  <c r="F95" i="100" s="1"/>
  <c r="X95" i="100" a="1"/>
  <c r="X95" i="100" s="1"/>
  <c r="S101" i="74" s="1"/>
  <c r="M95" i="100" a="1"/>
  <c r="M95" i="100" s="1"/>
  <c r="H101" i="74" s="1"/>
  <c r="W95" i="100" a="1"/>
  <c r="W95" i="100" s="1"/>
  <c r="R101" i="74" s="1"/>
  <c r="N95" i="100" a="1"/>
  <c r="N95" i="100" s="1"/>
  <c r="I101" i="74" s="1"/>
  <c r="S125" i="100" a="1"/>
  <c r="S125" i="100" s="1"/>
  <c r="N133" i="74" s="1"/>
  <c r="M125" i="100" a="1"/>
  <c r="M125" i="100" s="1"/>
  <c r="H133" i="74" s="1"/>
  <c r="F125" i="100" a="1"/>
  <c r="F125" i="100" s="1"/>
  <c r="Y125" i="100" a="1"/>
  <c r="Y125" i="100" s="1"/>
  <c r="T133" i="74" s="1"/>
  <c r="R125" i="100" a="1"/>
  <c r="R125" i="100" s="1"/>
  <c r="M133" i="74" s="1"/>
  <c r="L125" i="100" a="1"/>
  <c r="L125" i="100" s="1"/>
  <c r="G133" i="74" s="1"/>
  <c r="X125" i="100" a="1"/>
  <c r="X125" i="100" s="1"/>
  <c r="S133" i="74" s="1"/>
  <c r="K125" i="100" a="1"/>
  <c r="K125" i="100" s="1"/>
  <c r="F133" i="74" s="1"/>
  <c r="E125" i="100" a="1"/>
  <c r="E125" i="100" s="1"/>
  <c r="W125" i="100" a="1"/>
  <c r="W125" i="100" s="1"/>
  <c r="R133" i="74" s="1"/>
  <c r="Q125" i="100" a="1"/>
  <c r="Q125" i="100" s="1"/>
  <c r="L133" i="74" s="1"/>
  <c r="J125" i="100" a="1"/>
  <c r="J125" i="100" s="1"/>
  <c r="E133" i="74" s="1"/>
  <c r="Z125" i="100" a="1"/>
  <c r="Z125" i="100" s="1"/>
  <c r="U133" i="74" s="1"/>
  <c r="T125" i="100" a="1"/>
  <c r="T125" i="100" s="1"/>
  <c r="O133" i="74" s="1"/>
  <c r="G125" i="100" a="1"/>
  <c r="G125" i="100" s="1"/>
  <c r="V125" i="100" a="1"/>
  <c r="V125" i="100" s="1"/>
  <c r="Q133" i="74" s="1"/>
  <c r="H125" i="100" a="1"/>
  <c r="H125" i="100" s="1"/>
  <c r="U125" i="100" a="1"/>
  <c r="U125" i="100" s="1"/>
  <c r="P133" i="74" s="1"/>
  <c r="P125" i="100" a="1"/>
  <c r="P125" i="100" s="1"/>
  <c r="K133" i="74" s="1"/>
  <c r="O125" i="100" a="1"/>
  <c r="O125" i="100" s="1"/>
  <c r="J133" i="74" s="1"/>
  <c r="AA125" i="100" a="1"/>
  <c r="AA125" i="100" s="1"/>
  <c r="V133" i="74" s="1"/>
  <c r="I125" i="100" a="1"/>
  <c r="I125" i="100" s="1"/>
  <c r="D133" i="74" s="1"/>
  <c r="AB125" i="100" a="1"/>
  <c r="AB125" i="100" s="1"/>
  <c r="W133" i="74" s="1"/>
  <c r="N125" i="100" a="1"/>
  <c r="N125" i="100" s="1"/>
  <c r="I133" i="74" s="1"/>
  <c r="V129" i="100" a="1"/>
  <c r="V129" i="100" s="1"/>
  <c r="Q137" i="74" s="1"/>
  <c r="N129" i="100" a="1"/>
  <c r="N129" i="100" s="1"/>
  <c r="I137" i="74" s="1"/>
  <c r="F129" i="100" a="1"/>
  <c r="F129" i="100" s="1"/>
  <c r="AB129" i="100" a="1"/>
  <c r="AB129" i="100" s="1"/>
  <c r="W137" i="74" s="1"/>
  <c r="U129" i="100" a="1"/>
  <c r="U129" i="100" s="1"/>
  <c r="P137" i="74" s="1"/>
  <c r="M129" i="100" a="1"/>
  <c r="M129" i="100" s="1"/>
  <c r="H137" i="74" s="1"/>
  <c r="E129" i="100" a="1"/>
  <c r="E129" i="100" s="1"/>
  <c r="AA129" i="100" a="1"/>
  <c r="AA129" i="100" s="1"/>
  <c r="V137" i="74" s="1"/>
  <c r="T129" i="100" a="1"/>
  <c r="T129" i="100" s="1"/>
  <c r="O137" i="74" s="1"/>
  <c r="L129" i="100" a="1"/>
  <c r="L129" i="100" s="1"/>
  <c r="G137" i="74" s="1"/>
  <c r="S129" i="100" a="1"/>
  <c r="S129" i="100" s="1"/>
  <c r="N137" i="74" s="1"/>
  <c r="K129" i="100" a="1"/>
  <c r="K129" i="100" s="1"/>
  <c r="F137" i="74" s="1"/>
  <c r="W129" i="100" a="1"/>
  <c r="W129" i="100" s="1"/>
  <c r="R137" i="74" s="1"/>
  <c r="O129" i="100" a="1"/>
  <c r="O129" i="100" s="1"/>
  <c r="J137" i="74" s="1"/>
  <c r="G129" i="100" a="1"/>
  <c r="G129" i="100" s="1"/>
  <c r="X129" i="100" a="1"/>
  <c r="X129" i="100" s="1"/>
  <c r="S137" i="74" s="1"/>
  <c r="R129" i="100" a="1"/>
  <c r="R129" i="100" s="1"/>
  <c r="M137" i="74" s="1"/>
  <c r="Q129" i="100" a="1"/>
  <c r="Q129" i="100" s="1"/>
  <c r="L137" i="74" s="1"/>
  <c r="P129" i="100" a="1"/>
  <c r="P129" i="100" s="1"/>
  <c r="K137" i="74" s="1"/>
  <c r="J129" i="100" a="1"/>
  <c r="J129" i="100" s="1"/>
  <c r="E137" i="74" s="1"/>
  <c r="Y129" i="100" a="1"/>
  <c r="Y129" i="100" s="1"/>
  <c r="T137" i="74" s="1"/>
  <c r="Z129" i="100" a="1"/>
  <c r="Z129" i="100" s="1"/>
  <c r="U137" i="74" s="1"/>
  <c r="I129" i="100" a="1"/>
  <c r="I129" i="100" s="1"/>
  <c r="D137" i="74" s="1"/>
  <c r="H129" i="100" a="1"/>
  <c r="H129" i="100" s="1"/>
  <c r="V133" i="100" a="1"/>
  <c r="V133" i="100" s="1"/>
  <c r="Q141" i="74" s="1"/>
  <c r="N133" i="100" a="1"/>
  <c r="N133" i="100" s="1"/>
  <c r="I141" i="74" s="1"/>
  <c r="F133" i="100" a="1"/>
  <c r="F133" i="100" s="1"/>
  <c r="X133" i="100" a="1"/>
  <c r="X133" i="100" s="1"/>
  <c r="S141" i="74" s="1"/>
  <c r="O133" i="100" a="1"/>
  <c r="O133" i="100" s="1"/>
  <c r="J141" i="74" s="1"/>
  <c r="E133" i="100" a="1"/>
  <c r="E133" i="100" s="1"/>
  <c r="W133" i="100" a="1"/>
  <c r="W133" i="100" s="1"/>
  <c r="R141" i="74" s="1"/>
  <c r="M133" i="100" a="1"/>
  <c r="M133" i="100" s="1"/>
  <c r="H141" i="74" s="1"/>
  <c r="U133" i="100" a="1"/>
  <c r="U133" i="100" s="1"/>
  <c r="P141" i="74" s="1"/>
  <c r="L133" i="100" a="1"/>
  <c r="L133" i="100" s="1"/>
  <c r="G141" i="74" s="1"/>
  <c r="AB133" i="100" a="1"/>
  <c r="AB133" i="100" s="1"/>
  <c r="W141" i="74" s="1"/>
  <c r="T133" i="100" a="1"/>
  <c r="T133" i="100" s="1"/>
  <c r="O141" i="74" s="1"/>
  <c r="K133" i="100" a="1"/>
  <c r="K133" i="100" s="1"/>
  <c r="F141" i="74" s="1"/>
  <c r="Y133" i="100" a="1"/>
  <c r="Y133" i="100" s="1"/>
  <c r="T141" i="74" s="1"/>
  <c r="P133" i="100" a="1"/>
  <c r="P133" i="100" s="1"/>
  <c r="K141" i="74" s="1"/>
  <c r="G133" i="100" a="1"/>
  <c r="G133" i="100" s="1"/>
  <c r="Z133" i="100" a="1"/>
  <c r="Z133" i="100" s="1"/>
  <c r="U141" i="74" s="1"/>
  <c r="S133" i="100" a="1"/>
  <c r="S133" i="100" s="1"/>
  <c r="N141" i="74" s="1"/>
  <c r="R133" i="100" a="1"/>
  <c r="R133" i="100" s="1"/>
  <c r="M141" i="74" s="1"/>
  <c r="Q133" i="100" a="1"/>
  <c r="Q133" i="100" s="1"/>
  <c r="L141" i="74" s="1"/>
  <c r="AA133" i="100" a="1"/>
  <c r="AA133" i="100" s="1"/>
  <c r="V141" i="74" s="1"/>
  <c r="H133" i="100" a="1"/>
  <c r="H133" i="100" s="1"/>
  <c r="J133" i="100" a="1"/>
  <c r="J133" i="100" s="1"/>
  <c r="E141" i="74" s="1"/>
  <c r="I133" i="100" a="1"/>
  <c r="I133" i="100" s="1"/>
  <c r="D141" i="74" s="1"/>
  <c r="AB137" i="100" a="1"/>
  <c r="AB137" i="100" s="1"/>
  <c r="W145" i="74" s="1"/>
  <c r="U137" i="100" a="1"/>
  <c r="U137" i="100" s="1"/>
  <c r="P145" i="74" s="1"/>
  <c r="M137" i="100" a="1"/>
  <c r="M137" i="100" s="1"/>
  <c r="H145" i="74" s="1"/>
  <c r="E137" i="100" a="1"/>
  <c r="E137" i="100" s="1"/>
  <c r="V137" i="100" a="1"/>
  <c r="V137" i="100" s="1"/>
  <c r="Q145" i="74" s="1"/>
  <c r="N137" i="100" a="1"/>
  <c r="N137" i="100" s="1"/>
  <c r="I145" i="74" s="1"/>
  <c r="F137" i="100" a="1"/>
  <c r="F137" i="100" s="1"/>
  <c r="X137" i="100" a="1"/>
  <c r="X137" i="100" s="1"/>
  <c r="S145" i="74" s="1"/>
  <c r="L137" i="100" a="1"/>
  <c r="L137" i="100" s="1"/>
  <c r="G145" i="74" s="1"/>
  <c r="W137" i="100" a="1"/>
  <c r="W137" i="100" s="1"/>
  <c r="R145" i="74" s="1"/>
  <c r="K137" i="100" a="1"/>
  <c r="K137" i="100" s="1"/>
  <c r="F145" i="74" s="1"/>
  <c r="T137" i="100" a="1"/>
  <c r="T137" i="100" s="1"/>
  <c r="O145" i="74" s="1"/>
  <c r="J137" i="100" a="1"/>
  <c r="J137" i="100" s="1"/>
  <c r="E145" i="74" s="1"/>
  <c r="S137" i="100" a="1"/>
  <c r="S137" i="100" s="1"/>
  <c r="N145" i="74" s="1"/>
  <c r="I137" i="100" a="1"/>
  <c r="I137" i="100" s="1"/>
  <c r="D145" i="74" s="1"/>
  <c r="Y137" i="100" a="1"/>
  <c r="Y137" i="100" s="1"/>
  <c r="T145" i="74" s="1"/>
  <c r="O137" i="100" a="1"/>
  <c r="O137" i="100" s="1"/>
  <c r="J145" i="74" s="1"/>
  <c r="G137" i="100" a="1"/>
  <c r="G137" i="100" s="1"/>
  <c r="AA137" i="100" a="1"/>
  <c r="AA137" i="100" s="1"/>
  <c r="V145" i="74" s="1"/>
  <c r="Z137" i="100" a="1"/>
  <c r="Z137" i="100" s="1"/>
  <c r="U145" i="74" s="1"/>
  <c r="R137" i="100" a="1"/>
  <c r="R137" i="100" s="1"/>
  <c r="M145" i="74" s="1"/>
  <c r="H137" i="100" a="1"/>
  <c r="H137" i="100" s="1"/>
  <c r="Q137" i="100" a="1"/>
  <c r="Q137" i="100" s="1"/>
  <c r="L145" i="74" s="1"/>
  <c r="P137" i="100" a="1"/>
  <c r="P137" i="100" s="1"/>
  <c r="K145" i="74" s="1"/>
  <c r="AA22" i="100" a="1"/>
  <c r="AA22" i="100" s="1"/>
  <c r="V26" i="74" s="1"/>
  <c r="Q22" i="100" a="1"/>
  <c r="Q22" i="100" s="1"/>
  <c r="L26" i="74" s="1"/>
  <c r="G22" i="100" a="1"/>
  <c r="G22" i="100" s="1"/>
  <c r="S21" i="100" a="1"/>
  <c r="S21" i="100" s="1"/>
  <c r="N25" i="74" s="1"/>
  <c r="U20" i="100" a="1"/>
  <c r="U20" i="100" s="1"/>
  <c r="P24" i="74" s="1"/>
  <c r="K20" i="100" a="1"/>
  <c r="K20" i="100" s="1"/>
  <c r="F24" i="74" s="1"/>
  <c r="X19" i="100" a="1"/>
  <c r="X19" i="100" s="1"/>
  <c r="S23" i="74" s="1"/>
  <c r="J19" i="100" a="1"/>
  <c r="J19" i="100" s="1"/>
  <c r="E23" i="74" s="1"/>
  <c r="X18" i="100" a="1"/>
  <c r="X18" i="100" s="1"/>
  <c r="S22" i="74" s="1"/>
  <c r="L18" i="100" a="1"/>
  <c r="L18" i="100" s="1"/>
  <c r="G22" i="74" s="1"/>
  <c r="X16" i="100" a="1"/>
  <c r="X16" i="100" s="1"/>
  <c r="S20" i="74" s="1"/>
  <c r="N16" i="100" a="1"/>
  <c r="N16" i="100" s="1"/>
  <c r="I20" i="74" s="1"/>
  <c r="Y15" i="100" a="1"/>
  <c r="Y15" i="100" s="1"/>
  <c r="T19" i="74" s="1"/>
  <c r="N15" i="100" a="1"/>
  <c r="N15" i="100" s="1"/>
  <c r="I19" i="74" s="1"/>
  <c r="Z14" i="100" a="1"/>
  <c r="Z14" i="100" s="1"/>
  <c r="U18" i="74" s="1"/>
  <c r="N14" i="100" a="1"/>
  <c r="N14" i="100" s="1"/>
  <c r="I18" i="74" s="1"/>
  <c r="AA13" i="100" a="1"/>
  <c r="AA13" i="100" s="1"/>
  <c r="V17" i="74" s="1"/>
  <c r="AB11" i="100" a="1"/>
  <c r="AB11" i="100" s="1"/>
  <c r="W15" i="74" s="1"/>
  <c r="S11" i="100" a="1"/>
  <c r="S11" i="100" s="1"/>
  <c r="N15" i="74" s="1"/>
  <c r="H68" i="91" s="1"/>
  <c r="F11" i="100" a="1"/>
  <c r="F11" i="100" s="1"/>
  <c r="Z9" i="100" a="1"/>
  <c r="Z9" i="100" s="1"/>
  <c r="U13" i="74" s="1"/>
  <c r="V8" i="100" a="1"/>
  <c r="V8" i="100" s="1"/>
  <c r="Q12" i="74" s="1"/>
  <c r="K32" i="91" s="1"/>
  <c r="H8" i="100" a="1"/>
  <c r="H8" i="100" s="1"/>
  <c r="N24" i="100" a="1"/>
  <c r="N24" i="100" s="1"/>
  <c r="I28" i="74" s="1"/>
  <c r="AA24" i="100" a="1"/>
  <c r="AA24" i="100" s="1"/>
  <c r="V28" i="74" s="1"/>
  <c r="P25" i="100" a="1"/>
  <c r="P25" i="100" s="1"/>
  <c r="K29" i="74" s="1"/>
  <c r="AA32" i="100" a="1"/>
  <c r="AA32" i="100" s="1"/>
  <c r="V37" i="74" s="1"/>
  <c r="Z33" i="100" a="1"/>
  <c r="Z33" i="100" s="1"/>
  <c r="U38" i="74" s="1"/>
  <c r="H35" i="100" a="1"/>
  <c r="H35" i="100" s="1"/>
  <c r="S37" i="100" a="1"/>
  <c r="S37" i="100" s="1"/>
  <c r="N42" i="74" s="1"/>
  <c r="Y38" i="100" a="1"/>
  <c r="Y38" i="100" s="1"/>
  <c r="T43" i="74" s="1"/>
  <c r="F40" i="100" a="1"/>
  <c r="F40" i="100" s="1"/>
  <c r="K41" i="100" a="1"/>
  <c r="K41" i="100" s="1"/>
  <c r="F46" i="74" s="1"/>
  <c r="P42" i="100" a="1"/>
  <c r="P42" i="100" s="1"/>
  <c r="K47" i="74" s="1"/>
  <c r="V43" i="100" a="1"/>
  <c r="V43" i="100" s="1"/>
  <c r="Q48" i="74" s="1"/>
  <c r="AB44" i="100" a="1"/>
  <c r="AB44" i="100" s="1"/>
  <c r="W49" i="74" s="1"/>
  <c r="J47" i="100" a="1"/>
  <c r="J47" i="100" s="1"/>
  <c r="E52" i="74" s="1"/>
  <c r="O48" i="100" a="1"/>
  <c r="O48" i="100" s="1"/>
  <c r="J53" i="74" s="1"/>
  <c r="P55" i="100" a="1"/>
  <c r="P55" i="100" s="1"/>
  <c r="K61" i="74" s="1"/>
  <c r="K59" i="100" a="1"/>
  <c r="K59" i="100" s="1"/>
  <c r="F65" i="74" s="1"/>
  <c r="AA63" i="100" a="1"/>
  <c r="AA63" i="100" s="1"/>
  <c r="V69" i="74" s="1"/>
  <c r="J82" i="100" a="1"/>
  <c r="J82" i="100" s="1"/>
  <c r="E88" i="74" s="1"/>
  <c r="E94" i="100" a="1"/>
  <c r="E94" i="100" s="1"/>
  <c r="U11" i="100" a="1"/>
  <c r="U11" i="100" s="1"/>
  <c r="P15" i="74" s="1"/>
  <c r="J68" i="91" s="1"/>
  <c r="K11" i="100" a="1"/>
  <c r="K11" i="100" s="1"/>
  <c r="F15" i="74" s="1"/>
  <c r="Y45" i="100" a="1"/>
  <c r="Y45" i="100" s="1"/>
  <c r="T50" i="74" s="1"/>
  <c r="R45" i="100" a="1"/>
  <c r="R45" i="100" s="1"/>
  <c r="M50" i="74" s="1"/>
  <c r="J45" i="100" a="1"/>
  <c r="J45" i="100" s="1"/>
  <c r="E50" i="74" s="1"/>
  <c r="X45" i="100" a="1"/>
  <c r="X45" i="100" s="1"/>
  <c r="S50" i="74" s="1"/>
  <c r="Q45" i="100" a="1"/>
  <c r="Q45" i="100" s="1"/>
  <c r="L50" i="74" s="1"/>
  <c r="I45" i="100" a="1"/>
  <c r="I45" i="100" s="1"/>
  <c r="D50" i="74" s="1"/>
  <c r="W45" i="100" a="1"/>
  <c r="W45" i="100" s="1"/>
  <c r="R50" i="74" s="1"/>
  <c r="P45" i="100" a="1"/>
  <c r="P45" i="100" s="1"/>
  <c r="K50" i="74" s="1"/>
  <c r="H45" i="100" a="1"/>
  <c r="H45" i="100" s="1"/>
  <c r="V45" i="100" a="1"/>
  <c r="V45" i="100" s="1"/>
  <c r="Q50" i="74" s="1"/>
  <c r="O45" i="100" a="1"/>
  <c r="O45" i="100" s="1"/>
  <c r="J50" i="74" s="1"/>
  <c r="G45" i="100" a="1"/>
  <c r="G45" i="100" s="1"/>
  <c r="AB45" i="100" a="1"/>
  <c r="AB45" i="100" s="1"/>
  <c r="W50" i="74" s="1"/>
  <c r="N45" i="100" a="1"/>
  <c r="N45" i="100" s="1"/>
  <c r="I50" i="74" s="1"/>
  <c r="F45" i="100" a="1"/>
  <c r="F45" i="100" s="1"/>
  <c r="S45" i="100" a="1"/>
  <c r="S45" i="100" s="1"/>
  <c r="N50" i="74" s="1"/>
  <c r="K45" i="100" a="1"/>
  <c r="K45" i="100" s="1"/>
  <c r="F50" i="74" s="1"/>
  <c r="Q15" i="100" a="1"/>
  <c r="Q15" i="100" s="1"/>
  <c r="L19" i="74" s="1"/>
  <c r="U33" i="100" a="1"/>
  <c r="U33" i="100" s="1"/>
  <c r="P38" i="74" s="1"/>
  <c r="Z45" i="100" a="1"/>
  <c r="Z45" i="100" s="1"/>
  <c r="U50" i="74" s="1"/>
  <c r="W62" i="100" a="1"/>
  <c r="W62" i="100" s="1"/>
  <c r="R68" i="74" s="1"/>
  <c r="G9" i="100" a="1"/>
  <c r="G9" i="100" s="1"/>
  <c r="M9" i="100" a="1"/>
  <c r="M9" i="100" s="1"/>
  <c r="H13" i="74" s="1"/>
  <c r="U9" i="100" a="1"/>
  <c r="U9" i="100" s="1"/>
  <c r="P13" i="74" s="1"/>
  <c r="AB9" i="100" a="1"/>
  <c r="AB9" i="100" s="1"/>
  <c r="W13" i="74" s="1"/>
  <c r="H9" i="100" a="1"/>
  <c r="H9" i="100" s="1"/>
  <c r="N9" i="100" a="1"/>
  <c r="N9" i="100" s="1"/>
  <c r="I13" i="74" s="1"/>
  <c r="V9" i="100" a="1"/>
  <c r="V9" i="100" s="1"/>
  <c r="Q13" i="74" s="1"/>
  <c r="O9" i="100" a="1"/>
  <c r="O9" i="100" s="1"/>
  <c r="J13" i="74" s="1"/>
  <c r="W9" i="100" a="1"/>
  <c r="W9" i="100" s="1"/>
  <c r="R13" i="74" s="1"/>
  <c r="I9" i="86" s="1"/>
  <c r="F9" i="100" a="1"/>
  <c r="F9" i="100" s="1"/>
  <c r="T9" i="100" a="1"/>
  <c r="T9" i="100" s="1"/>
  <c r="O13" i="74" s="1"/>
  <c r="AA9" i="100" a="1"/>
  <c r="AA9" i="100" s="1"/>
  <c r="V13" i="74" s="1"/>
  <c r="J13" i="100" a="1"/>
  <c r="J13" i="100" s="1"/>
  <c r="E17" i="74" s="1"/>
  <c r="Q13" i="100" a="1"/>
  <c r="Q13" i="100" s="1"/>
  <c r="L17" i="74" s="1"/>
  <c r="E13" i="100" a="1"/>
  <c r="E13" i="100" s="1"/>
  <c r="L13" i="100" a="1"/>
  <c r="L13" i="100" s="1"/>
  <c r="G17" i="74" s="1"/>
  <c r="S13" i="100" a="1"/>
  <c r="S13" i="100" s="1"/>
  <c r="N17" i="74" s="1"/>
  <c r="H86" i="91" s="1"/>
  <c r="Z13" i="100" a="1"/>
  <c r="Z13" i="100" s="1"/>
  <c r="U17" i="74" s="1"/>
  <c r="I13" i="100" a="1"/>
  <c r="I13" i="100" s="1"/>
  <c r="D17" i="74" s="1"/>
  <c r="P13" i="100" a="1"/>
  <c r="P13" i="100" s="1"/>
  <c r="K17" i="74" s="1"/>
  <c r="X13" i="100" a="1"/>
  <c r="X13" i="100" s="1"/>
  <c r="S17" i="74" s="1"/>
  <c r="I17" i="100" a="1"/>
  <c r="I17" i="100" s="1"/>
  <c r="D21" i="74" s="1"/>
  <c r="P17" i="100" a="1"/>
  <c r="P17" i="100" s="1"/>
  <c r="K21" i="74" s="1"/>
  <c r="X17" i="100" a="1"/>
  <c r="X17" i="100" s="1"/>
  <c r="S21" i="74" s="1"/>
  <c r="K17" i="100" a="1"/>
  <c r="K17" i="100" s="1"/>
  <c r="F21" i="74" s="1"/>
  <c r="R17" i="100" a="1"/>
  <c r="R17" i="100" s="1"/>
  <c r="M21" i="74" s="1"/>
  <c r="Y17" i="100" a="1"/>
  <c r="Y17" i="100" s="1"/>
  <c r="T21" i="74" s="1"/>
  <c r="O17" i="100" a="1"/>
  <c r="O17" i="100" s="1"/>
  <c r="J21" i="74" s="1"/>
  <c r="W17" i="100" a="1"/>
  <c r="W17" i="100" s="1"/>
  <c r="R21" i="74" s="1"/>
  <c r="H21" i="100" a="1"/>
  <c r="H21" i="100" s="1"/>
  <c r="N21" i="100" a="1"/>
  <c r="N21" i="100" s="1"/>
  <c r="I25" i="74" s="1"/>
  <c r="U21" i="100" a="1"/>
  <c r="U21" i="100" s="1"/>
  <c r="P25" i="74" s="1"/>
  <c r="AB21" i="100" a="1"/>
  <c r="AB21" i="100" s="1"/>
  <c r="W25" i="74" s="1"/>
  <c r="I21" i="100" a="1"/>
  <c r="I21" i="100" s="1"/>
  <c r="D25" i="74" s="1"/>
  <c r="P21" i="100" a="1"/>
  <c r="P21" i="100" s="1"/>
  <c r="K25" i="74" s="1"/>
  <c r="W21" i="100" a="1"/>
  <c r="W21" i="100" s="1"/>
  <c r="R25" i="74" s="1"/>
  <c r="I21" i="86" s="1"/>
  <c r="G21" i="100" a="1"/>
  <c r="G21" i="100" s="1"/>
  <c r="M21" i="100" a="1"/>
  <c r="M21" i="100" s="1"/>
  <c r="H25" i="74" s="1"/>
  <c r="T21" i="100" a="1"/>
  <c r="T21" i="100" s="1"/>
  <c r="O25" i="74" s="1"/>
  <c r="AA21" i="100" a="1"/>
  <c r="AA21" i="100" s="1"/>
  <c r="V25" i="74" s="1"/>
  <c r="Y56" i="100" a="1"/>
  <c r="Y56" i="100" s="1"/>
  <c r="T62" i="74" s="1"/>
  <c r="N56" i="100" a="1"/>
  <c r="N56" i="100" s="1"/>
  <c r="I56" i="100" a="1"/>
  <c r="I56" i="100" s="1"/>
  <c r="D62" i="74" s="1"/>
  <c r="X56" i="100" a="1"/>
  <c r="X56" i="100" s="1"/>
  <c r="S62" i="74" s="1"/>
  <c r="S56" i="100" a="1"/>
  <c r="S56" i="100" s="1"/>
  <c r="N62" i="74" s="1"/>
  <c r="H56" i="100" a="1"/>
  <c r="H56" i="100" s="1"/>
  <c r="R56" i="100" a="1"/>
  <c r="R56" i="100" s="1"/>
  <c r="M62" i="74" s="1"/>
  <c r="M56" i="100" a="1"/>
  <c r="M56" i="100" s="1"/>
  <c r="H62" i="74" s="1"/>
  <c r="W56" i="100" a="1"/>
  <c r="W56" i="100" s="1"/>
  <c r="R62" i="74" s="1"/>
  <c r="L56" i="100" a="1"/>
  <c r="L56" i="100" s="1"/>
  <c r="G62" i="74" s="1"/>
  <c r="G56" i="100" a="1"/>
  <c r="G56" i="100" s="1"/>
  <c r="AB56" i="100" a="1"/>
  <c r="AB56" i="100" s="1"/>
  <c r="W62" i="74" s="1"/>
  <c r="V56" i="100" a="1"/>
  <c r="V56" i="100" s="1"/>
  <c r="Q62" i="74" s="1"/>
  <c r="T56" i="100" a="1"/>
  <c r="T56" i="100" s="1"/>
  <c r="O62" i="74" s="1"/>
  <c r="O56" i="100" a="1"/>
  <c r="O56" i="100" s="1"/>
  <c r="J62" i="74" s="1"/>
  <c r="U56" i="100" a="1"/>
  <c r="U56" i="100" s="1"/>
  <c r="P62" i="74" s="1"/>
  <c r="E56" i="100" a="1"/>
  <c r="E56" i="100" s="1"/>
  <c r="Q56" i="100" a="1"/>
  <c r="Q56" i="100" s="1"/>
  <c r="L62" i="74" s="1"/>
  <c r="P56" i="100" a="1"/>
  <c r="P56" i="100" s="1"/>
  <c r="K62" i="74" s="1"/>
  <c r="F56" i="100" a="1"/>
  <c r="F56" i="100" s="1"/>
  <c r="AB60" i="100" a="1"/>
  <c r="AB60" i="100" s="1"/>
  <c r="W66" i="74" s="1"/>
  <c r="U60" i="100" a="1"/>
  <c r="U60" i="100" s="1"/>
  <c r="P66" i="74" s="1"/>
  <c r="G60" i="100" a="1"/>
  <c r="G60" i="100" s="1"/>
  <c r="AA60" i="100" a="1"/>
  <c r="AA60" i="100" s="1"/>
  <c r="V66" i="74" s="1"/>
  <c r="T60" i="100" a="1"/>
  <c r="T60" i="100" s="1"/>
  <c r="O66" i="74" s="1"/>
  <c r="M60" i="100" a="1"/>
  <c r="M60" i="100" s="1"/>
  <c r="H66" i="74" s="1"/>
  <c r="F60" i="100" a="1"/>
  <c r="F60" i="100" s="1"/>
  <c r="Z60" i="100" a="1"/>
  <c r="Z60" i="100" s="1"/>
  <c r="U66" i="74" s="1"/>
  <c r="S60" i="100" a="1"/>
  <c r="S60" i="100" s="1"/>
  <c r="N66" i="74" s="1"/>
  <c r="L60" i="100" a="1"/>
  <c r="L60" i="100" s="1"/>
  <c r="G66" i="74" s="1"/>
  <c r="R60" i="100" a="1"/>
  <c r="R60" i="100" s="1"/>
  <c r="M66" i="74" s="1"/>
  <c r="K60" i="100" a="1"/>
  <c r="K60" i="100" s="1"/>
  <c r="F66" i="74" s="1"/>
  <c r="E60" i="100" a="1"/>
  <c r="E60" i="100" s="1"/>
  <c r="Y60" i="100" a="1"/>
  <c r="Y60" i="100" s="1"/>
  <c r="T66" i="74" s="1"/>
  <c r="Q60" i="100" a="1"/>
  <c r="Q60" i="100" s="1"/>
  <c r="L66" i="74" s="1"/>
  <c r="J60" i="100" a="1"/>
  <c r="J60" i="100" s="1"/>
  <c r="E66" i="74" s="1"/>
  <c r="V60" i="100" a="1"/>
  <c r="V60" i="100" s="1"/>
  <c r="Q66" i="74" s="1"/>
  <c r="N60" i="100" a="1"/>
  <c r="N60" i="100" s="1"/>
  <c r="H60" i="100" a="1"/>
  <c r="H60" i="100" s="1"/>
  <c r="I60" i="100" a="1"/>
  <c r="I60" i="100" s="1"/>
  <c r="D66" i="74" s="1"/>
  <c r="X60" i="100" a="1"/>
  <c r="X60" i="100" s="1"/>
  <c r="S66" i="74" s="1"/>
  <c r="W60" i="100" a="1"/>
  <c r="W60" i="100" s="1"/>
  <c r="R66" i="74" s="1"/>
  <c r="V64" i="100" a="1"/>
  <c r="V64" i="100" s="1"/>
  <c r="Q70" i="74" s="1"/>
  <c r="N64" i="100" a="1"/>
  <c r="N64" i="100" s="1"/>
  <c r="I70" i="74" s="1"/>
  <c r="H64" i="100" a="1"/>
  <c r="H64" i="100" s="1"/>
  <c r="AB64" i="100" a="1"/>
  <c r="AB64" i="100" s="1"/>
  <c r="W70" i="74" s="1"/>
  <c r="U64" i="100" a="1"/>
  <c r="U64" i="100" s="1"/>
  <c r="P70" i="74" s="1"/>
  <c r="G64" i="100" a="1"/>
  <c r="G64" i="100" s="1"/>
  <c r="AA64" i="100" a="1"/>
  <c r="AA64" i="100" s="1"/>
  <c r="V70" i="74" s="1"/>
  <c r="T64" i="100" a="1"/>
  <c r="T64" i="100" s="1"/>
  <c r="O70" i="74" s="1"/>
  <c r="M64" i="100" a="1"/>
  <c r="M64" i="100" s="1"/>
  <c r="H70" i="74" s="1"/>
  <c r="F64" i="100" a="1"/>
  <c r="F64" i="100" s="1"/>
  <c r="Z64" i="100" a="1"/>
  <c r="Z64" i="100" s="1"/>
  <c r="U70" i="74" s="1"/>
  <c r="S64" i="100" a="1"/>
  <c r="S64" i="100" s="1"/>
  <c r="N70" i="74" s="1"/>
  <c r="L64" i="100" a="1"/>
  <c r="L64" i="100" s="1"/>
  <c r="G70" i="74" s="1"/>
  <c r="R64" i="100" a="1"/>
  <c r="R64" i="100" s="1"/>
  <c r="M70" i="74" s="1"/>
  <c r="K64" i="100" a="1"/>
  <c r="K64" i="100" s="1"/>
  <c r="F70" i="74" s="1"/>
  <c r="E64" i="100" a="1"/>
  <c r="E64" i="100" s="1"/>
  <c r="W64" i="100" a="1"/>
  <c r="W64" i="100" s="1"/>
  <c r="R70" i="74" s="1"/>
  <c r="O64" i="100" a="1"/>
  <c r="O64" i="100" s="1"/>
  <c r="J70" i="74" s="1"/>
  <c r="I64" i="100" a="1"/>
  <c r="I64" i="100" s="1"/>
  <c r="D70" i="74" s="1"/>
  <c r="X64" i="100" a="1"/>
  <c r="X64" i="100" s="1"/>
  <c r="S70" i="74" s="1"/>
  <c r="Q64" i="100" a="1"/>
  <c r="Q64" i="100" s="1"/>
  <c r="L70" i="74" s="1"/>
  <c r="P64" i="100" a="1"/>
  <c r="P64" i="100" s="1"/>
  <c r="K70" i="74" s="1"/>
  <c r="J64" i="100" a="1"/>
  <c r="J64" i="100" s="1"/>
  <c r="E70" i="74" s="1"/>
  <c r="Y64" i="100" a="1"/>
  <c r="Y64" i="100" s="1"/>
  <c r="T70" i="74" s="1"/>
  <c r="R68" i="100" a="1"/>
  <c r="R68" i="100" s="1"/>
  <c r="M74" i="74" s="1"/>
  <c r="K68" i="100" a="1"/>
  <c r="K68" i="100" s="1"/>
  <c r="F74" i="74" s="1"/>
  <c r="Y68" i="100" a="1"/>
  <c r="Y68" i="100" s="1"/>
  <c r="T74" i="74" s="1"/>
  <c r="Q68" i="100" a="1"/>
  <c r="Q68" i="100" s="1"/>
  <c r="L74" i="74" s="1"/>
  <c r="J68" i="100" a="1"/>
  <c r="J68" i="100" s="1"/>
  <c r="E74" i="74" s="1"/>
  <c r="X68" i="100" a="1"/>
  <c r="X68" i="100" s="1"/>
  <c r="S74" i="74" s="1"/>
  <c r="P68" i="100" a="1"/>
  <c r="P68" i="100" s="1"/>
  <c r="K74" i="74" s="1"/>
  <c r="I68" i="100" a="1"/>
  <c r="I68" i="100" s="1"/>
  <c r="D74" i="74" s="1"/>
  <c r="W68" i="100" a="1"/>
  <c r="W68" i="100" s="1"/>
  <c r="R74" i="74" s="1"/>
  <c r="O68" i="100" a="1"/>
  <c r="O68" i="100" s="1"/>
  <c r="J74" i="74" s="1"/>
  <c r="H68" i="100" a="1"/>
  <c r="H68" i="100" s="1"/>
  <c r="V68" i="100" a="1"/>
  <c r="V68" i="100" s="1"/>
  <c r="Q74" i="74" s="1"/>
  <c r="N68" i="100" a="1"/>
  <c r="N68" i="100" s="1"/>
  <c r="I74" i="74" s="1"/>
  <c r="G68" i="100" a="1"/>
  <c r="G68" i="100" s="1"/>
  <c r="Z68" i="100" a="1"/>
  <c r="Z68" i="100" s="1"/>
  <c r="U74" i="74" s="1"/>
  <c r="S68" i="100" a="1"/>
  <c r="S68" i="100" s="1"/>
  <c r="N74" i="74" s="1"/>
  <c r="L68" i="100" a="1"/>
  <c r="L68" i="100" s="1"/>
  <c r="G74" i="74" s="1"/>
  <c r="E68" i="100" a="1"/>
  <c r="E68" i="100" s="1"/>
  <c r="M68" i="100" a="1"/>
  <c r="M68" i="100" s="1"/>
  <c r="H74" i="74" s="1"/>
  <c r="F68" i="100" a="1"/>
  <c r="F68" i="100" s="1"/>
  <c r="AB68" i="100" a="1"/>
  <c r="AB68" i="100" s="1"/>
  <c r="W74" i="74" s="1"/>
  <c r="AA68" i="100" a="1"/>
  <c r="AA68" i="100" s="1"/>
  <c r="V74" i="74" s="1"/>
  <c r="X104" i="100" a="1"/>
  <c r="X104" i="100" s="1"/>
  <c r="S111" i="74" s="1"/>
  <c r="J104" i="100" a="1"/>
  <c r="J104" i="100" s="1"/>
  <c r="E111" i="74" s="1"/>
  <c r="P104" i="100" a="1"/>
  <c r="P104" i="100" s="1"/>
  <c r="K111" i="74" s="1"/>
  <c r="H104" i="100" a="1"/>
  <c r="H104" i="100" s="1"/>
  <c r="V104" i="100" a="1"/>
  <c r="V104" i="100" s="1"/>
  <c r="Q111" i="74" s="1"/>
  <c r="O104" i="100" a="1"/>
  <c r="O104" i="100" s="1"/>
  <c r="J111" i="74" s="1"/>
  <c r="G104" i="100" a="1"/>
  <c r="G104" i="100" s="1"/>
  <c r="AB104" i="100" a="1"/>
  <c r="AB104" i="100" s="1"/>
  <c r="W111" i="74" s="1"/>
  <c r="U104" i="100" a="1"/>
  <c r="U104" i="100" s="1"/>
  <c r="P111" i="74" s="1"/>
  <c r="N104" i="100" a="1"/>
  <c r="N104" i="100" s="1"/>
  <c r="I111" i="74" s="1"/>
  <c r="Y104" i="100" a="1"/>
  <c r="Y104" i="100" s="1"/>
  <c r="T111" i="74" s="1"/>
  <c r="R104" i="100" a="1"/>
  <c r="R104" i="100" s="1"/>
  <c r="M111" i="74" s="1"/>
  <c r="K104" i="100" a="1"/>
  <c r="K104" i="100" s="1"/>
  <c r="F111" i="74" s="1"/>
  <c r="L104" i="100" a="1"/>
  <c r="L104" i="100" s="1"/>
  <c r="G111" i="74" s="1"/>
  <c r="AA104" i="100" a="1"/>
  <c r="AA104" i="100" s="1"/>
  <c r="V111" i="74" s="1"/>
  <c r="I104" i="100" a="1"/>
  <c r="I104" i="100" s="1"/>
  <c r="D111" i="74" s="1"/>
  <c r="Z104" i="100" a="1"/>
  <c r="Z104" i="100" s="1"/>
  <c r="U111" i="74" s="1"/>
  <c r="F104" i="100" a="1"/>
  <c r="F104" i="100" s="1"/>
  <c r="W104" i="100" a="1"/>
  <c r="W104" i="100" s="1"/>
  <c r="R111" i="74" s="1"/>
  <c r="E104" i="100" a="1"/>
  <c r="E104" i="100" s="1"/>
  <c r="T104" i="100" a="1"/>
  <c r="T104" i="100" s="1"/>
  <c r="O111" i="74" s="1"/>
  <c r="M104" i="100" a="1"/>
  <c r="M104" i="100" s="1"/>
  <c r="H111" i="74" s="1"/>
  <c r="S104" i="100" a="1"/>
  <c r="S104" i="100" s="1"/>
  <c r="N111" i="74" s="1"/>
  <c r="Q104" i="100" a="1"/>
  <c r="Q104" i="100" s="1"/>
  <c r="L111" i="74" s="1"/>
  <c r="AB108" i="100" a="1"/>
  <c r="AB108" i="100" s="1"/>
  <c r="W115" i="74" s="1"/>
  <c r="U108" i="100" a="1"/>
  <c r="U108" i="100" s="1"/>
  <c r="P115" i="74" s="1"/>
  <c r="F108" i="100" a="1"/>
  <c r="F108" i="100" s="1"/>
  <c r="Q108" i="100" a="1"/>
  <c r="Q108" i="100" s="1"/>
  <c r="L115" i="74" s="1"/>
  <c r="I108" i="100" a="1"/>
  <c r="I108" i="100" s="1"/>
  <c r="D115" i="74" s="1"/>
  <c r="X108" i="100" a="1"/>
  <c r="X108" i="100" s="1"/>
  <c r="S115" i="74" s="1"/>
  <c r="O108" i="100" a="1"/>
  <c r="O108" i="100" s="1"/>
  <c r="J115" i="74" s="1"/>
  <c r="G108" i="100" a="1"/>
  <c r="G108" i="100" s="1"/>
  <c r="W108" i="100" a="1"/>
  <c r="W108" i="100" s="1"/>
  <c r="R115" i="74" s="1"/>
  <c r="N108" i="100" a="1"/>
  <c r="N108" i="100" s="1"/>
  <c r="V108" i="100" a="1"/>
  <c r="V108" i="100" s="1"/>
  <c r="Q115" i="74" s="1"/>
  <c r="M108" i="100" a="1"/>
  <c r="M108" i="100" s="1"/>
  <c r="H115" i="74" s="1"/>
  <c r="E108" i="100" a="1"/>
  <c r="E108" i="100" s="1"/>
  <c r="Z108" i="100" a="1"/>
  <c r="Z108" i="100" s="1"/>
  <c r="U115" i="74" s="1"/>
  <c r="R108" i="100" a="1"/>
  <c r="R108" i="100" s="1"/>
  <c r="M115" i="74" s="1"/>
  <c r="J108" i="100" a="1"/>
  <c r="J108" i="100" s="1"/>
  <c r="E115" i="74" s="1"/>
  <c r="AA108" i="100" a="1"/>
  <c r="AA108" i="100" s="1"/>
  <c r="V115" i="74" s="1"/>
  <c r="Y108" i="100" a="1"/>
  <c r="Y108" i="100" s="1"/>
  <c r="T115" i="74" s="1"/>
  <c r="T108" i="100" a="1"/>
  <c r="T108" i="100" s="1"/>
  <c r="O115" i="74" s="1"/>
  <c r="S108" i="100" a="1"/>
  <c r="S108" i="100" s="1"/>
  <c r="N115" i="74" s="1"/>
  <c r="P108" i="100" a="1"/>
  <c r="P108" i="100" s="1"/>
  <c r="K115" i="74" s="1"/>
  <c r="H108" i="100" a="1"/>
  <c r="H108" i="100" s="1"/>
  <c r="L108" i="100" a="1"/>
  <c r="L108" i="100" s="1"/>
  <c r="G115" i="74" s="1"/>
  <c r="K108" i="100" a="1"/>
  <c r="K108" i="100" s="1"/>
  <c r="F115" i="74" s="1"/>
  <c r="W112" i="100" a="1"/>
  <c r="W112" i="100" s="1"/>
  <c r="R119" i="74" s="1"/>
  <c r="O112" i="100" a="1"/>
  <c r="O112" i="100" s="1"/>
  <c r="J119" i="74" s="1"/>
  <c r="H112" i="100" a="1"/>
  <c r="H112" i="100" s="1"/>
  <c r="Q112" i="100" a="1"/>
  <c r="Q112" i="100" s="1"/>
  <c r="L119" i="74" s="1"/>
  <c r="I112" i="100" a="1"/>
  <c r="I112" i="100" s="1"/>
  <c r="D119" i="74" s="1"/>
  <c r="X112" i="100" a="1"/>
  <c r="X112" i="100" s="1"/>
  <c r="S119" i="74" s="1"/>
  <c r="N112" i="100" a="1"/>
  <c r="N112" i="100" s="1"/>
  <c r="I119" i="74" s="1"/>
  <c r="F112" i="100" a="1"/>
  <c r="F112" i="100" s="1"/>
  <c r="V112" i="100" a="1"/>
  <c r="V112" i="100" s="1"/>
  <c r="Q119" i="74" s="1"/>
  <c r="E112" i="100" a="1"/>
  <c r="E112" i="100" s="1"/>
  <c r="U112" i="100" a="1"/>
  <c r="U112" i="100" s="1"/>
  <c r="P119" i="74" s="1"/>
  <c r="M112" i="100" a="1"/>
  <c r="M112" i="100" s="1"/>
  <c r="H119" i="74" s="1"/>
  <c r="Z112" i="100" a="1"/>
  <c r="Z112" i="100" s="1"/>
  <c r="U119" i="74" s="1"/>
  <c r="R112" i="100" a="1"/>
  <c r="R112" i="100" s="1"/>
  <c r="M119" i="74" s="1"/>
  <c r="J112" i="100" a="1"/>
  <c r="J112" i="100" s="1"/>
  <c r="E119" i="74" s="1"/>
  <c r="P112" i="100" a="1"/>
  <c r="P112" i="100" s="1"/>
  <c r="K119" i="74" s="1"/>
  <c r="L112" i="100" a="1"/>
  <c r="L112" i="100" s="1"/>
  <c r="G119" i="74" s="1"/>
  <c r="K112" i="100" a="1"/>
  <c r="K112" i="100" s="1"/>
  <c r="F119" i="74" s="1"/>
  <c r="AB112" i="100" a="1"/>
  <c r="AB112" i="100" s="1"/>
  <c r="W119" i="74" s="1"/>
  <c r="G112" i="100" a="1"/>
  <c r="G112" i="100" s="1"/>
  <c r="AA112" i="100" a="1"/>
  <c r="AA112" i="100" s="1"/>
  <c r="V119" i="74" s="1"/>
  <c r="S112" i="100" a="1"/>
  <c r="S112" i="100" s="1"/>
  <c r="N119" i="74" s="1"/>
  <c r="T112" i="100" a="1"/>
  <c r="T112" i="100" s="1"/>
  <c r="O119" i="74" s="1"/>
  <c r="Y112" i="100" a="1"/>
  <c r="Y112" i="100" s="1"/>
  <c r="T119" i="74" s="1"/>
  <c r="V117" i="100" a="1"/>
  <c r="V117" i="100" s="1"/>
  <c r="Q124" i="74" s="1"/>
  <c r="N117" i="100" a="1"/>
  <c r="N117" i="100" s="1"/>
  <c r="F117" i="100" a="1"/>
  <c r="F117" i="100" s="1"/>
  <c r="W117" i="100" a="1"/>
  <c r="W117" i="100" s="1"/>
  <c r="R124" i="74" s="1"/>
  <c r="O117" i="100" a="1"/>
  <c r="O117" i="100" s="1"/>
  <c r="J124" i="74" s="1"/>
  <c r="X117" i="100" a="1"/>
  <c r="X117" i="100" s="1"/>
  <c r="S124" i="74" s="1"/>
  <c r="L117" i="100" a="1"/>
  <c r="L117" i="100" s="1"/>
  <c r="G124" i="74" s="1"/>
  <c r="T117" i="100" a="1"/>
  <c r="T117" i="100" s="1"/>
  <c r="O124" i="74" s="1"/>
  <c r="J117" i="100" a="1"/>
  <c r="J117" i="100" s="1"/>
  <c r="E124" i="74" s="1"/>
  <c r="AB117" i="100" a="1"/>
  <c r="AB117" i="100" s="1"/>
  <c r="W124" i="74" s="1"/>
  <c r="S117" i="100" a="1"/>
  <c r="S117" i="100" s="1"/>
  <c r="N124" i="74" s="1"/>
  <c r="I117" i="100" a="1"/>
  <c r="I117" i="100" s="1"/>
  <c r="D124" i="74" s="1"/>
  <c r="AA117" i="100" a="1"/>
  <c r="AA117" i="100" s="1"/>
  <c r="V124" i="74" s="1"/>
  <c r="R117" i="100" a="1"/>
  <c r="R117" i="100" s="1"/>
  <c r="M124" i="74" s="1"/>
  <c r="H117" i="100" a="1"/>
  <c r="H117" i="100" s="1"/>
  <c r="Y117" i="100" a="1"/>
  <c r="Y117" i="100" s="1"/>
  <c r="T124" i="74" s="1"/>
  <c r="M117" i="100" a="1"/>
  <c r="M117" i="100" s="1"/>
  <c r="H124" i="74" s="1"/>
  <c r="G117" i="100" a="1"/>
  <c r="G117" i="100" s="1"/>
  <c r="E117" i="100" a="1"/>
  <c r="E117" i="100" s="1"/>
  <c r="Z117" i="100" a="1"/>
  <c r="Z117" i="100" s="1"/>
  <c r="U124" i="74" s="1"/>
  <c r="U117" i="100" a="1"/>
  <c r="U117" i="100" s="1"/>
  <c r="P124" i="74" s="1"/>
  <c r="K117" i="100" a="1"/>
  <c r="K117" i="100" s="1"/>
  <c r="F124" i="74" s="1"/>
  <c r="P117" i="100" a="1"/>
  <c r="P117" i="100" s="1"/>
  <c r="K124" i="74" s="1"/>
  <c r="Q117" i="100" a="1"/>
  <c r="Q117" i="100" s="1"/>
  <c r="L124" i="74" s="1"/>
  <c r="Y147" i="100" a="1"/>
  <c r="Y147" i="100" s="1"/>
  <c r="T156" i="74" s="1"/>
  <c r="R147" i="100" a="1"/>
  <c r="R147" i="100" s="1"/>
  <c r="M156" i="74" s="1"/>
  <c r="L147" i="100" a="1"/>
  <c r="L147" i="100" s="1"/>
  <c r="G156" i="74" s="1"/>
  <c r="V147" i="100" a="1"/>
  <c r="V147" i="100" s="1"/>
  <c r="Q156" i="74" s="1"/>
  <c r="P147" i="100" a="1"/>
  <c r="P147" i="100" s="1"/>
  <c r="K156" i="74" s="1"/>
  <c r="S147" i="100" a="1"/>
  <c r="S147" i="100" s="1"/>
  <c r="N156" i="74" s="1"/>
  <c r="M147" i="100" a="1"/>
  <c r="M147" i="100" s="1"/>
  <c r="H156" i="74" s="1"/>
  <c r="F147" i="100" a="1"/>
  <c r="F147" i="100" s="1"/>
  <c r="AB147" i="100" a="1"/>
  <c r="AB147" i="100" s="1"/>
  <c r="W156" i="74" s="1"/>
  <c r="H147" i="100" a="1"/>
  <c r="H147" i="100" s="1"/>
  <c r="AA147" i="100" a="1"/>
  <c r="AA147" i="100" s="1"/>
  <c r="V156" i="74" s="1"/>
  <c r="Q147" i="100" a="1"/>
  <c r="Q147" i="100" s="1"/>
  <c r="L156" i="74" s="1"/>
  <c r="G147" i="100" a="1"/>
  <c r="G147" i="100" s="1"/>
  <c r="Z147" i="100" a="1"/>
  <c r="Z147" i="100" s="1"/>
  <c r="U156" i="74" s="1"/>
  <c r="O147" i="100" a="1"/>
  <c r="O147" i="100" s="1"/>
  <c r="J156" i="74" s="1"/>
  <c r="E147" i="100" a="1"/>
  <c r="E147" i="100" s="1"/>
  <c r="X147" i="100" a="1"/>
  <c r="X147" i="100" s="1"/>
  <c r="S156" i="74" s="1"/>
  <c r="N147" i="100" a="1"/>
  <c r="N147" i="100" s="1"/>
  <c r="I156" i="74" s="1"/>
  <c r="W147" i="100" a="1"/>
  <c r="W147" i="100" s="1"/>
  <c r="R156" i="74" s="1"/>
  <c r="T147" i="100" a="1"/>
  <c r="T147" i="100" s="1"/>
  <c r="O156" i="74" s="1"/>
  <c r="I147" i="100" a="1"/>
  <c r="I147" i="100" s="1"/>
  <c r="D156" i="74" s="1"/>
  <c r="J147" i="100" a="1"/>
  <c r="J147" i="100" s="1"/>
  <c r="E156" i="74" s="1"/>
  <c r="U147" i="100" a="1"/>
  <c r="U147" i="100" s="1"/>
  <c r="P156" i="74" s="1"/>
  <c r="K147" i="100" a="1"/>
  <c r="K147" i="100" s="1"/>
  <c r="F156" i="74" s="1"/>
  <c r="X151" i="100" a="1"/>
  <c r="X151" i="100" s="1"/>
  <c r="S160" i="74" s="1"/>
  <c r="Q151" i="100" a="1"/>
  <c r="Q151" i="100" s="1"/>
  <c r="L160" i="74" s="1"/>
  <c r="N151" i="100" a="1"/>
  <c r="N151" i="100" s="1"/>
  <c r="I160" i="74" s="1"/>
  <c r="G151" i="100" a="1"/>
  <c r="G151" i="100" s="1"/>
  <c r="AB151" i="100" a="1"/>
  <c r="AB151" i="100" s="1"/>
  <c r="W160" i="74" s="1"/>
  <c r="U151" i="100" a="1"/>
  <c r="U151" i="100" s="1"/>
  <c r="P160" i="74" s="1"/>
  <c r="M151" i="100" a="1"/>
  <c r="M151" i="100" s="1"/>
  <c r="H160" i="74" s="1"/>
  <c r="F151" i="100" a="1"/>
  <c r="F151" i="100" s="1"/>
  <c r="Y151" i="100" a="1"/>
  <c r="Y151" i="100" s="1"/>
  <c r="T160" i="74" s="1"/>
  <c r="R151" i="100" a="1"/>
  <c r="R151" i="100" s="1"/>
  <c r="M160" i="74" s="1"/>
  <c r="J151" i="100" a="1"/>
  <c r="J151" i="100" s="1"/>
  <c r="E160" i="74" s="1"/>
  <c r="S151" i="100" a="1"/>
  <c r="S151" i="100" s="1"/>
  <c r="N160" i="74" s="1"/>
  <c r="E151" i="100" a="1"/>
  <c r="E151" i="100" s="1"/>
  <c r="P151" i="100" a="1"/>
  <c r="P151" i="100" s="1"/>
  <c r="K160" i="74" s="1"/>
  <c r="O151" i="100" a="1"/>
  <c r="O151" i="100" s="1"/>
  <c r="J160" i="74" s="1"/>
  <c r="AA151" i="100" a="1"/>
  <c r="AA151" i="100" s="1"/>
  <c r="V160" i="74" s="1"/>
  <c r="L151" i="100" a="1"/>
  <c r="L151" i="100" s="1"/>
  <c r="G160" i="74" s="1"/>
  <c r="Z151" i="100" a="1"/>
  <c r="Z151" i="100" s="1"/>
  <c r="U160" i="74" s="1"/>
  <c r="K151" i="100" a="1"/>
  <c r="K151" i="100" s="1"/>
  <c r="F160" i="74" s="1"/>
  <c r="T151" i="100" a="1"/>
  <c r="T151" i="100" s="1"/>
  <c r="O160" i="74" s="1"/>
  <c r="W151" i="100" a="1"/>
  <c r="W151" i="100" s="1"/>
  <c r="R160" i="74" s="1"/>
  <c r="H151" i="100" a="1"/>
  <c r="H151" i="100" s="1"/>
  <c r="V151" i="100" a="1"/>
  <c r="V151" i="100" s="1"/>
  <c r="Q160" i="74" s="1"/>
  <c r="I151" i="100" a="1"/>
  <c r="I151" i="100" s="1"/>
  <c r="D160" i="74" s="1"/>
  <c r="V155" i="100" a="1"/>
  <c r="V155" i="100" s="1"/>
  <c r="Q164" i="74" s="1"/>
  <c r="O155" i="100" a="1"/>
  <c r="O155" i="100" s="1"/>
  <c r="J164" i="74" s="1"/>
  <c r="I155" i="100" a="1"/>
  <c r="I155" i="100" s="1"/>
  <c r="D164" i="74" s="1"/>
  <c r="AA155" i="100" a="1"/>
  <c r="AA155" i="100" s="1"/>
  <c r="V164" i="74" s="1"/>
  <c r="T155" i="100" a="1"/>
  <c r="T155" i="100" s="1"/>
  <c r="O164" i="74" s="1"/>
  <c r="M155" i="100" a="1"/>
  <c r="M155" i="100" s="1"/>
  <c r="H164" i="74" s="1"/>
  <c r="F155" i="100" a="1"/>
  <c r="F155" i="100" s="1"/>
  <c r="Z155" i="100" a="1"/>
  <c r="Z155" i="100" s="1"/>
  <c r="U164" i="74" s="1"/>
  <c r="S155" i="100" a="1"/>
  <c r="S155" i="100" s="1"/>
  <c r="N164" i="74" s="1"/>
  <c r="L155" i="100" a="1"/>
  <c r="L155" i="100" s="1"/>
  <c r="G164" i="74" s="1"/>
  <c r="W155" i="100" a="1"/>
  <c r="W155" i="100" s="1"/>
  <c r="R164" i="74" s="1"/>
  <c r="P155" i="100" a="1"/>
  <c r="P155" i="100" s="1"/>
  <c r="K164" i="74" s="1"/>
  <c r="X155" i="100" a="1"/>
  <c r="X155" i="100" s="1"/>
  <c r="S164" i="74" s="1"/>
  <c r="J155" i="100" a="1"/>
  <c r="J155" i="100" s="1"/>
  <c r="E164" i="74" s="1"/>
  <c r="H155" i="100" a="1"/>
  <c r="H155" i="100" s="1"/>
  <c r="U155" i="100" a="1"/>
  <c r="U155" i="100" s="1"/>
  <c r="P164" i="74" s="1"/>
  <c r="G155" i="100" a="1"/>
  <c r="G155" i="100" s="1"/>
  <c r="R155" i="100" a="1"/>
  <c r="R155" i="100" s="1"/>
  <c r="M164" i="74" s="1"/>
  <c r="E155" i="100" a="1"/>
  <c r="E155" i="100" s="1"/>
  <c r="Q155" i="100" a="1"/>
  <c r="Q155" i="100" s="1"/>
  <c r="L164" i="74" s="1"/>
  <c r="Y155" i="100" a="1"/>
  <c r="Y155" i="100" s="1"/>
  <c r="T164" i="74" s="1"/>
  <c r="K155" i="100" a="1"/>
  <c r="K155" i="100" s="1"/>
  <c r="F164" i="74" s="1"/>
  <c r="N155" i="100" a="1"/>
  <c r="N155" i="100" s="1"/>
  <c r="AB155" i="100" a="1"/>
  <c r="AB155" i="100" s="1"/>
  <c r="W164" i="74" s="1"/>
  <c r="AB159" i="100" a="1"/>
  <c r="AB159" i="100" s="1"/>
  <c r="W168" i="74" s="1"/>
  <c r="U159" i="100" a="1"/>
  <c r="U159" i="100" s="1"/>
  <c r="P168" i="74" s="1"/>
  <c r="G159" i="100" a="1"/>
  <c r="G159" i="100" s="1"/>
  <c r="Y159" i="100" a="1"/>
  <c r="Y159" i="100" s="1"/>
  <c r="T168" i="74" s="1"/>
  <c r="R159" i="100" a="1"/>
  <c r="R159" i="100" s="1"/>
  <c r="M168" i="74" s="1"/>
  <c r="K159" i="100" a="1"/>
  <c r="K159" i="100" s="1"/>
  <c r="F168" i="74" s="1"/>
  <c r="E159" i="100" a="1"/>
  <c r="E159" i="100" s="1"/>
  <c r="X159" i="100" a="1"/>
  <c r="X159" i="100" s="1"/>
  <c r="S168" i="74" s="1"/>
  <c r="Q159" i="100" a="1"/>
  <c r="Q159" i="100" s="1"/>
  <c r="L168" i="74" s="1"/>
  <c r="J159" i="100" a="1"/>
  <c r="J159" i="100" s="1"/>
  <c r="E168" i="74" s="1"/>
  <c r="N159" i="100" a="1"/>
  <c r="N159" i="100" s="1"/>
  <c r="I168" i="74" s="1"/>
  <c r="H159" i="100" a="1"/>
  <c r="H159" i="100" s="1"/>
  <c r="O159" i="100" a="1"/>
  <c r="O159" i="100" s="1"/>
  <c r="J168" i="74" s="1"/>
  <c r="AA159" i="100" a="1"/>
  <c r="AA159" i="100" s="1"/>
  <c r="V168" i="74" s="1"/>
  <c r="M159" i="100" a="1"/>
  <c r="M159" i="100" s="1"/>
  <c r="H168" i="74" s="1"/>
  <c r="Z159" i="100" a="1"/>
  <c r="Z159" i="100" s="1"/>
  <c r="U168" i="74" s="1"/>
  <c r="L159" i="100" a="1"/>
  <c r="L159" i="100" s="1"/>
  <c r="G168" i="74" s="1"/>
  <c r="W159" i="100" a="1"/>
  <c r="W159" i="100" s="1"/>
  <c r="R168" i="74" s="1"/>
  <c r="V159" i="100" a="1"/>
  <c r="V159" i="100" s="1"/>
  <c r="Q168" i="74" s="1"/>
  <c r="I159" i="100" a="1"/>
  <c r="I159" i="100" s="1"/>
  <c r="D168" i="74" s="1"/>
  <c r="P159" i="100" a="1"/>
  <c r="P159" i="100" s="1"/>
  <c r="K168" i="74" s="1"/>
  <c r="T159" i="100" a="1"/>
  <c r="T159" i="100" s="1"/>
  <c r="O168" i="74" s="1"/>
  <c r="S159" i="100" a="1"/>
  <c r="S159" i="100" s="1"/>
  <c r="N168" i="74" s="1"/>
  <c r="F159" i="100" a="1"/>
  <c r="F159" i="100" s="1"/>
  <c r="AB164" i="100" a="1"/>
  <c r="AB164" i="100" s="1"/>
  <c r="W173" i="74" s="1"/>
  <c r="T164" i="100" a="1"/>
  <c r="T164" i="100" s="1"/>
  <c r="O173" i="74" s="1"/>
  <c r="L164" i="100" a="1"/>
  <c r="L164" i="100" s="1"/>
  <c r="G173" i="74" s="1"/>
  <c r="AA164" i="100" a="1"/>
  <c r="AA164" i="100" s="1"/>
  <c r="V173" i="74" s="1"/>
  <c r="S164" i="100" a="1"/>
  <c r="S164" i="100" s="1"/>
  <c r="N173" i="74" s="1"/>
  <c r="K164" i="100" a="1"/>
  <c r="K164" i="100" s="1"/>
  <c r="F173" i="74" s="1"/>
  <c r="E164" i="100" a="1"/>
  <c r="E164" i="100" s="1"/>
  <c r="Y164" i="100" a="1"/>
  <c r="Y164" i="100" s="1"/>
  <c r="T173" i="74" s="1"/>
  <c r="Q164" i="100" a="1"/>
  <c r="Q164" i="100" s="1"/>
  <c r="L173" i="74" s="1"/>
  <c r="X164" i="100" a="1"/>
  <c r="X164" i="100" s="1"/>
  <c r="S173" i="74" s="1"/>
  <c r="P164" i="100" a="1"/>
  <c r="P164" i="100" s="1"/>
  <c r="K173" i="74" s="1"/>
  <c r="I164" i="100" a="1"/>
  <c r="I164" i="100" s="1"/>
  <c r="D173" i="74" s="1"/>
  <c r="U164" i="100" a="1"/>
  <c r="U164" i="100" s="1"/>
  <c r="P173" i="74" s="1"/>
  <c r="M164" i="100" a="1"/>
  <c r="M164" i="100" s="1"/>
  <c r="H173" i="74" s="1"/>
  <c r="F164" i="100" a="1"/>
  <c r="F164" i="100" s="1"/>
  <c r="Z164" i="100" a="1"/>
  <c r="Z164" i="100" s="1"/>
  <c r="U173" i="74" s="1"/>
  <c r="G164" i="100" a="1"/>
  <c r="G164" i="100" s="1"/>
  <c r="W164" i="100" a="1"/>
  <c r="W164" i="100" s="1"/>
  <c r="R173" i="74" s="1"/>
  <c r="V164" i="100" a="1"/>
  <c r="V164" i="100" s="1"/>
  <c r="Q173" i="74" s="1"/>
  <c r="R164" i="100" a="1"/>
  <c r="R164" i="100" s="1"/>
  <c r="M173" i="74" s="1"/>
  <c r="O164" i="100" a="1"/>
  <c r="O164" i="100" s="1"/>
  <c r="J173" i="74" s="1"/>
  <c r="H164" i="100" a="1"/>
  <c r="H164" i="100" s="1"/>
  <c r="N164" i="100" a="1"/>
  <c r="N164" i="100" s="1"/>
  <c r="I173" i="74" s="1"/>
  <c r="J164" i="100" a="1"/>
  <c r="J164" i="100" s="1"/>
  <c r="E173" i="74" s="1"/>
  <c r="Z22" i="100" a="1"/>
  <c r="Z22" i="100" s="1"/>
  <c r="U26" i="74" s="1"/>
  <c r="O22" i="100" a="1"/>
  <c r="O22" i="100" s="1"/>
  <c r="J26" i="74" s="1"/>
  <c r="F22" i="100" a="1"/>
  <c r="F22" i="100" s="1"/>
  <c r="R21" i="100" a="1"/>
  <c r="R21" i="100" s="1"/>
  <c r="M25" i="74" s="1"/>
  <c r="H21" i="86" s="1"/>
  <c r="H20" i="100" a="1"/>
  <c r="H20" i="100" s="1"/>
  <c r="W19" i="100" a="1"/>
  <c r="W19" i="100" s="1"/>
  <c r="R23" i="74" s="1"/>
  <c r="I19" i="86" s="1"/>
  <c r="I19" i="100" a="1"/>
  <c r="I19" i="100" s="1"/>
  <c r="D23" i="74" s="1"/>
  <c r="V18" i="100" a="1"/>
  <c r="V18" i="100" s="1"/>
  <c r="Q22" i="74" s="1"/>
  <c r="K18" i="100" a="1"/>
  <c r="K18" i="100" s="1"/>
  <c r="F22" i="74" s="1"/>
  <c r="V17" i="100" a="1"/>
  <c r="V17" i="100" s="1"/>
  <c r="Q21" i="74" s="1"/>
  <c r="K158" i="91" s="1"/>
  <c r="L17" i="100" a="1"/>
  <c r="L17" i="100" s="1"/>
  <c r="G21" i="74" s="1"/>
  <c r="W16" i="100" a="1"/>
  <c r="W16" i="100" s="1"/>
  <c r="R20" i="74" s="1"/>
  <c r="L16" i="100" a="1"/>
  <c r="L16" i="100" s="1"/>
  <c r="G20" i="74" s="1"/>
  <c r="K15" i="100" a="1"/>
  <c r="K15" i="100" s="1"/>
  <c r="F19" i="74" s="1"/>
  <c r="Y14" i="100" a="1"/>
  <c r="Y14" i="100" s="1"/>
  <c r="T18" i="74" s="1"/>
  <c r="M14" i="100" a="1"/>
  <c r="M14" i="100" s="1"/>
  <c r="H18" i="74" s="1"/>
  <c r="Y13" i="100" a="1"/>
  <c r="Y13" i="100" s="1"/>
  <c r="T17" i="74" s="1"/>
  <c r="M13" i="100" a="1"/>
  <c r="M13" i="100" s="1"/>
  <c r="H17" i="74" s="1"/>
  <c r="Z12" i="100" a="1"/>
  <c r="Z12" i="100" s="1"/>
  <c r="U16" i="74" s="1"/>
  <c r="P12" i="100" a="1"/>
  <c r="P12" i="100" s="1"/>
  <c r="K16" i="74" s="1"/>
  <c r="AA11" i="100" a="1"/>
  <c r="AA11" i="100" s="1"/>
  <c r="V15" i="74" s="1"/>
  <c r="Q11" i="100" a="1"/>
  <c r="Q11" i="100" s="1"/>
  <c r="L15" i="74" s="1"/>
  <c r="E11" i="100" a="1"/>
  <c r="E11" i="100" s="1"/>
  <c r="P10" i="100" a="1"/>
  <c r="P10" i="100" s="1"/>
  <c r="K14" i="74" s="1"/>
  <c r="Y9" i="100" a="1"/>
  <c r="Y9" i="100" s="1"/>
  <c r="T13" i="74" s="1"/>
  <c r="K9" i="100" a="1"/>
  <c r="K9" i="100" s="1"/>
  <c r="F13" i="74" s="1"/>
  <c r="U8" i="100" a="1"/>
  <c r="U8" i="100" s="1"/>
  <c r="P12" i="74" s="1"/>
  <c r="J32" i="91" s="1"/>
  <c r="G8" i="100" a="1"/>
  <c r="G8" i="100" s="1"/>
  <c r="O24" i="100" a="1"/>
  <c r="O24" i="100" s="1"/>
  <c r="J28" i="74" s="1"/>
  <c r="AB24" i="100" a="1"/>
  <c r="AB24" i="100" s="1"/>
  <c r="W28" i="74" s="1"/>
  <c r="Q25" i="100" a="1"/>
  <c r="Q25" i="100" s="1"/>
  <c r="L29" i="74" s="1"/>
  <c r="AB32" i="100" a="1"/>
  <c r="AB32" i="100" s="1"/>
  <c r="W37" i="74" s="1"/>
  <c r="AA33" i="100" a="1"/>
  <c r="AA33" i="100" s="1"/>
  <c r="V38" i="74" s="1"/>
  <c r="N36" i="100" a="1"/>
  <c r="N36" i="100" s="1"/>
  <c r="I41" i="74" s="1"/>
  <c r="T37" i="100" a="1"/>
  <c r="T37" i="100" s="1"/>
  <c r="O42" i="74" s="1"/>
  <c r="G40" i="100" a="1"/>
  <c r="G40" i="100" s="1"/>
  <c r="L41" i="100" a="1"/>
  <c r="L41" i="100" s="1"/>
  <c r="G46" i="74" s="1"/>
  <c r="Q42" i="100" a="1"/>
  <c r="Q42" i="100" s="1"/>
  <c r="L47" i="74" s="1"/>
  <c r="E45" i="100" a="1"/>
  <c r="E45" i="100" s="1"/>
  <c r="K47" i="100" a="1"/>
  <c r="K47" i="100" s="1"/>
  <c r="F52" i="74" s="1"/>
  <c r="Q55" i="100" a="1"/>
  <c r="Q55" i="100" s="1"/>
  <c r="L61" i="74" s="1"/>
  <c r="L59" i="100" a="1"/>
  <c r="L59" i="100" s="1"/>
  <c r="G65" i="74" s="1"/>
  <c r="AB63" i="100" a="1"/>
  <c r="AB63" i="100" s="1"/>
  <c r="W69" i="74" s="1"/>
  <c r="U68" i="100" a="1"/>
  <c r="U68" i="100" s="1"/>
  <c r="P74" i="74" s="1"/>
  <c r="L82" i="100" a="1"/>
  <c r="L82" i="100" s="1"/>
  <c r="G88" i="74" s="1"/>
  <c r="M94" i="100" a="1"/>
  <c r="M94" i="100" s="1"/>
  <c r="H100" i="74" s="1"/>
  <c r="R15" i="100" a="1"/>
  <c r="R15" i="100" s="1"/>
  <c r="M19" i="74" s="1"/>
  <c r="G15" i="100" a="1"/>
  <c r="G15" i="100" s="1"/>
  <c r="I11" i="100" a="1"/>
  <c r="I11" i="100" s="1"/>
  <c r="D15" i="74" s="1"/>
  <c r="X31" i="100" a="1"/>
  <c r="X31" i="100" s="1"/>
  <c r="S36" i="74" s="1"/>
  <c r="K31" i="100" a="1"/>
  <c r="K31" i="100" s="1"/>
  <c r="F36" i="74" s="1"/>
  <c r="E31" i="100" a="1"/>
  <c r="E31" i="100" s="1"/>
  <c r="W31" i="100" a="1"/>
  <c r="W31" i="100" s="1"/>
  <c r="R36" i="74" s="1"/>
  <c r="Q31" i="100" a="1"/>
  <c r="Q31" i="100" s="1"/>
  <c r="L36" i="74" s="1"/>
  <c r="J31" i="100" a="1"/>
  <c r="J31" i="100" s="1"/>
  <c r="E36" i="74" s="1"/>
  <c r="V31" i="100" a="1"/>
  <c r="V31" i="100" s="1"/>
  <c r="Q36" i="74" s="1"/>
  <c r="P31" i="100" a="1"/>
  <c r="P31" i="100" s="1"/>
  <c r="K36" i="74" s="1"/>
  <c r="AB31" i="100" a="1"/>
  <c r="AB31" i="100" s="1"/>
  <c r="W36" i="74" s="1"/>
  <c r="O31" i="100" a="1"/>
  <c r="O31" i="100" s="1"/>
  <c r="J36" i="74" s="1"/>
  <c r="I31" i="100" a="1"/>
  <c r="I31" i="100" s="1"/>
  <c r="D36" i="74" s="1"/>
  <c r="AA31" i="100" a="1"/>
  <c r="AA31" i="100" s="1"/>
  <c r="V36" i="74" s="1"/>
  <c r="U31" i="100" a="1"/>
  <c r="U31" i="100" s="1"/>
  <c r="P36" i="74" s="1"/>
  <c r="N31" i="100" a="1"/>
  <c r="N31" i="100" s="1"/>
  <c r="I36" i="74" s="1"/>
  <c r="H31" i="100" a="1"/>
  <c r="H31" i="100" s="1"/>
  <c r="Y31" i="100" a="1"/>
  <c r="Y31" i="100" s="1"/>
  <c r="T36" i="74" s="1"/>
  <c r="R31" i="100" a="1"/>
  <c r="R31" i="100" s="1"/>
  <c r="M36" i="74" s="1"/>
  <c r="L31" i="100" a="1"/>
  <c r="L31" i="100" s="1"/>
  <c r="G36" i="74" s="1"/>
  <c r="U35" i="100" a="1"/>
  <c r="U35" i="100" s="1"/>
  <c r="P40" i="74" s="1"/>
  <c r="M35" i="100" a="1"/>
  <c r="M35" i="100" s="1"/>
  <c r="H40" i="74" s="1"/>
  <c r="F35" i="100" a="1"/>
  <c r="F35" i="100" s="1"/>
  <c r="AB35" i="100" a="1"/>
  <c r="AB35" i="100" s="1"/>
  <c r="W40" i="74" s="1"/>
  <c r="T35" i="100" a="1"/>
  <c r="T35" i="100" s="1"/>
  <c r="O40" i="74" s="1"/>
  <c r="L35" i="100" a="1"/>
  <c r="L35" i="100" s="1"/>
  <c r="G40" i="74" s="1"/>
  <c r="AA35" i="100" a="1"/>
  <c r="AA35" i="100" s="1"/>
  <c r="V40" i="74" s="1"/>
  <c r="S35" i="100" a="1"/>
  <c r="S35" i="100" s="1"/>
  <c r="N40" i="74" s="1"/>
  <c r="K35" i="100" a="1"/>
  <c r="K35" i="100" s="1"/>
  <c r="F40" i="74" s="1"/>
  <c r="E35" i="100" a="1"/>
  <c r="E35" i="100" s="1"/>
  <c r="Z35" i="100" a="1"/>
  <c r="Z35" i="100" s="1"/>
  <c r="U40" i="74" s="1"/>
  <c r="R35" i="100" a="1"/>
  <c r="R35" i="100" s="1"/>
  <c r="M40" i="74" s="1"/>
  <c r="J35" i="100" a="1"/>
  <c r="J35" i="100" s="1"/>
  <c r="E40" i="74" s="1"/>
  <c r="Y35" i="100" a="1"/>
  <c r="Y35" i="100" s="1"/>
  <c r="T40" i="74" s="1"/>
  <c r="Q35" i="100" a="1"/>
  <c r="Q35" i="100" s="1"/>
  <c r="L40" i="74" s="1"/>
  <c r="V35" i="100" a="1"/>
  <c r="V35" i="100" s="1"/>
  <c r="Q40" i="74" s="1"/>
  <c r="N35" i="100" a="1"/>
  <c r="N35" i="100" s="1"/>
  <c r="I40" i="74" s="1"/>
  <c r="G35" i="100" a="1"/>
  <c r="G35" i="100" s="1"/>
  <c r="AB39" i="100" a="1"/>
  <c r="AB39" i="100" s="1"/>
  <c r="W44" i="74" s="1"/>
  <c r="T39" i="100" a="1"/>
  <c r="T39" i="100" s="1"/>
  <c r="O44" i="74" s="1"/>
  <c r="L39" i="100" a="1"/>
  <c r="L39" i="100" s="1"/>
  <c r="G44" i="74" s="1"/>
  <c r="AA39" i="100" a="1"/>
  <c r="AA39" i="100" s="1"/>
  <c r="V44" i="74" s="1"/>
  <c r="S39" i="100" a="1"/>
  <c r="S39" i="100" s="1"/>
  <c r="N44" i="74" s="1"/>
  <c r="K39" i="100" a="1"/>
  <c r="K39" i="100" s="1"/>
  <c r="F44" i="74" s="1"/>
  <c r="E39" i="100" a="1"/>
  <c r="E39" i="100" s="1"/>
  <c r="Z39" i="100" a="1"/>
  <c r="Z39" i="100" s="1"/>
  <c r="U44" i="74" s="1"/>
  <c r="R39" i="100" a="1"/>
  <c r="R39" i="100" s="1"/>
  <c r="M44" i="74" s="1"/>
  <c r="J39" i="100" a="1"/>
  <c r="J39" i="100" s="1"/>
  <c r="E44" i="74" s="1"/>
  <c r="Y39" i="100" a="1"/>
  <c r="Y39" i="100" s="1"/>
  <c r="T44" i="74" s="1"/>
  <c r="Q39" i="100" a="1"/>
  <c r="Q39" i="100" s="1"/>
  <c r="L44" i="74" s="1"/>
  <c r="X39" i="100" a="1"/>
  <c r="X39" i="100" s="1"/>
  <c r="S44" i="74" s="1"/>
  <c r="P39" i="100" a="1"/>
  <c r="P39" i="100" s="1"/>
  <c r="K44" i="74" s="1"/>
  <c r="I39" i="100" a="1"/>
  <c r="I39" i="100" s="1"/>
  <c r="D44" i="74" s="1"/>
  <c r="U39" i="100" a="1"/>
  <c r="U39" i="100" s="1"/>
  <c r="P44" i="74" s="1"/>
  <c r="M39" i="100" a="1"/>
  <c r="M39" i="100" s="1"/>
  <c r="H44" i="74" s="1"/>
  <c r="F39" i="100" a="1"/>
  <c r="F39" i="100" s="1"/>
  <c r="AB43" i="100" a="1"/>
  <c r="AB43" i="100" s="1"/>
  <c r="W48" i="74" s="1"/>
  <c r="T43" i="100" a="1"/>
  <c r="T43" i="100" s="1"/>
  <c r="O48" i="74" s="1"/>
  <c r="L43" i="100" a="1"/>
  <c r="L43" i="100" s="1"/>
  <c r="G48" i="74" s="1"/>
  <c r="AA43" i="100" a="1"/>
  <c r="AA43" i="100" s="1"/>
  <c r="V48" i="74" s="1"/>
  <c r="S43" i="100" a="1"/>
  <c r="S43" i="100" s="1"/>
  <c r="N48" i="74" s="1"/>
  <c r="K43" i="100" a="1"/>
  <c r="K43" i="100" s="1"/>
  <c r="F48" i="74" s="1"/>
  <c r="E43" i="100" a="1"/>
  <c r="E43" i="100" s="1"/>
  <c r="Z43" i="100" a="1"/>
  <c r="Z43" i="100" s="1"/>
  <c r="U48" i="74" s="1"/>
  <c r="R43" i="100" a="1"/>
  <c r="R43" i="100" s="1"/>
  <c r="M48" i="74" s="1"/>
  <c r="J43" i="100" a="1"/>
  <c r="J43" i="100" s="1"/>
  <c r="E48" i="74" s="1"/>
  <c r="Y43" i="100" a="1"/>
  <c r="Y43" i="100" s="1"/>
  <c r="T48" i="74" s="1"/>
  <c r="Q43" i="100" a="1"/>
  <c r="Q43" i="100" s="1"/>
  <c r="L48" i="74" s="1"/>
  <c r="X43" i="100" a="1"/>
  <c r="X43" i="100" s="1"/>
  <c r="S48" i="74" s="1"/>
  <c r="P43" i="100" a="1"/>
  <c r="P43" i="100" s="1"/>
  <c r="K48" i="74" s="1"/>
  <c r="I43" i="100" a="1"/>
  <c r="I43" i="100" s="1"/>
  <c r="D48" i="74" s="1"/>
  <c r="U43" i="100" a="1"/>
  <c r="U43" i="100" s="1"/>
  <c r="P48" i="74" s="1"/>
  <c r="M43" i="100" a="1"/>
  <c r="M43" i="100" s="1"/>
  <c r="H48" i="74" s="1"/>
  <c r="F43" i="100" a="1"/>
  <c r="F43" i="100" s="1"/>
  <c r="U48" i="100" a="1"/>
  <c r="U48" i="100" s="1"/>
  <c r="P53" i="74" s="1"/>
  <c r="M48" i="100" a="1"/>
  <c r="M48" i="100" s="1"/>
  <c r="H53" i="74" s="1"/>
  <c r="F48" i="100" a="1"/>
  <c r="F48" i="100" s="1"/>
  <c r="AB48" i="100" a="1"/>
  <c r="AB48" i="100" s="1"/>
  <c r="W53" i="74" s="1"/>
  <c r="T48" i="100" a="1"/>
  <c r="T48" i="100" s="1"/>
  <c r="O53" i="74" s="1"/>
  <c r="L48" i="100" a="1"/>
  <c r="L48" i="100" s="1"/>
  <c r="G53" i="74" s="1"/>
  <c r="AA48" i="100" a="1"/>
  <c r="AA48" i="100" s="1"/>
  <c r="V53" i="74" s="1"/>
  <c r="S48" i="100" a="1"/>
  <c r="S48" i="100" s="1"/>
  <c r="N53" i="74" s="1"/>
  <c r="K48" i="100" a="1"/>
  <c r="K48" i="100" s="1"/>
  <c r="F53" i="74" s="1"/>
  <c r="E48" i="100" a="1"/>
  <c r="E48" i="100" s="1"/>
  <c r="Z48" i="100" a="1"/>
  <c r="Z48" i="100" s="1"/>
  <c r="U53" i="74" s="1"/>
  <c r="R48" i="100" a="1"/>
  <c r="R48" i="100" s="1"/>
  <c r="M53" i="74" s="1"/>
  <c r="J48" i="100" a="1"/>
  <c r="J48" i="100" s="1"/>
  <c r="E53" i="74" s="1"/>
  <c r="Y48" i="100" a="1"/>
  <c r="Y48" i="100" s="1"/>
  <c r="T53" i="74" s="1"/>
  <c r="Q48" i="100" a="1"/>
  <c r="Q48" i="100" s="1"/>
  <c r="L53" i="74" s="1"/>
  <c r="V48" i="100" a="1"/>
  <c r="V48" i="100" s="1"/>
  <c r="Q53" i="74" s="1"/>
  <c r="N48" i="100" a="1"/>
  <c r="N48" i="100" s="1"/>
  <c r="I53" i="74" s="1"/>
  <c r="G48" i="100" a="1"/>
  <c r="G48" i="100" s="1"/>
  <c r="Y79" i="100" a="1"/>
  <c r="Y79" i="100" s="1"/>
  <c r="T85" i="74" s="1"/>
  <c r="R79" i="100" a="1"/>
  <c r="R79" i="100" s="1"/>
  <c r="M85" i="74" s="1"/>
  <c r="L79" i="100" a="1"/>
  <c r="L79" i="100" s="1"/>
  <c r="G85" i="74" s="1"/>
  <c r="X79" i="100" a="1"/>
  <c r="X79" i="100" s="1"/>
  <c r="S85" i="74" s="1"/>
  <c r="K79" i="100" a="1"/>
  <c r="K79" i="100" s="1"/>
  <c r="F85" i="74" s="1"/>
  <c r="E79" i="100" a="1"/>
  <c r="E79" i="100" s="1"/>
  <c r="W79" i="100" a="1"/>
  <c r="W79" i="100" s="1"/>
  <c r="R85" i="74" s="1"/>
  <c r="Q79" i="100" a="1"/>
  <c r="Q79" i="100" s="1"/>
  <c r="L85" i="74" s="1"/>
  <c r="J79" i="100" a="1"/>
  <c r="J79" i="100" s="1"/>
  <c r="E85" i="74" s="1"/>
  <c r="AB79" i="100" a="1"/>
  <c r="AB79" i="100" s="1"/>
  <c r="W85" i="74" s="1"/>
  <c r="O79" i="100" a="1"/>
  <c r="O79" i="100" s="1"/>
  <c r="J85" i="74" s="1"/>
  <c r="I79" i="100" a="1"/>
  <c r="I79" i="100" s="1"/>
  <c r="D85" i="74" s="1"/>
  <c r="M79" i="100" a="1"/>
  <c r="M79" i="100" s="1"/>
  <c r="H85" i="74" s="1"/>
  <c r="V79" i="100" a="1"/>
  <c r="V79" i="100" s="1"/>
  <c r="Q85" i="74" s="1"/>
  <c r="U79" i="100" a="1"/>
  <c r="U79" i="100" s="1"/>
  <c r="P85" i="74" s="1"/>
  <c r="H79" i="100" a="1"/>
  <c r="H79" i="100" s="1"/>
  <c r="T79" i="100" a="1"/>
  <c r="T79" i="100" s="1"/>
  <c r="O85" i="74" s="1"/>
  <c r="G79" i="100" a="1"/>
  <c r="G79" i="100" s="1"/>
  <c r="S79" i="100" a="1"/>
  <c r="S79" i="100" s="1"/>
  <c r="N85" i="74" s="1"/>
  <c r="F79" i="100" a="1"/>
  <c r="F79" i="100" s="1"/>
  <c r="Z79" i="100" a="1"/>
  <c r="Z79" i="100" s="1"/>
  <c r="U85" i="74" s="1"/>
  <c r="N79" i="100" a="1"/>
  <c r="N79" i="100" s="1"/>
  <c r="I85" i="74" s="1"/>
  <c r="P79" i="100" a="1"/>
  <c r="P79" i="100" s="1"/>
  <c r="K85" i="74" s="1"/>
  <c r="AB83" i="100" a="1"/>
  <c r="AB83" i="100" s="1"/>
  <c r="W89" i="74" s="1"/>
  <c r="T83" i="100" a="1"/>
  <c r="T83" i="100" s="1"/>
  <c r="O89" i="74" s="1"/>
  <c r="F83" i="100" a="1"/>
  <c r="F83" i="100" s="1"/>
  <c r="AA83" i="100" a="1"/>
  <c r="AA83" i="100" s="1"/>
  <c r="V89" i="74" s="1"/>
  <c r="S83" i="100" a="1"/>
  <c r="S83" i="100" s="1"/>
  <c r="N89" i="74" s="1"/>
  <c r="M83" i="100" a="1"/>
  <c r="M83" i="100" s="1"/>
  <c r="H89" i="74" s="1"/>
  <c r="E83" i="100" a="1"/>
  <c r="E83" i="100" s="1"/>
  <c r="Z83" i="100" a="1"/>
  <c r="Z83" i="100" s="1"/>
  <c r="U89" i="74" s="1"/>
  <c r="R83" i="100" a="1"/>
  <c r="R83" i="100" s="1"/>
  <c r="M89" i="74" s="1"/>
  <c r="L83" i="100" a="1"/>
  <c r="L83" i="100" s="1"/>
  <c r="G89" i="74" s="1"/>
  <c r="X83" i="100" a="1"/>
  <c r="X83" i="100" s="1"/>
  <c r="S89" i="74" s="1"/>
  <c r="Q83" i="100" a="1"/>
  <c r="Q83" i="100" s="1"/>
  <c r="L89" i="74" s="1"/>
  <c r="J83" i="100" a="1"/>
  <c r="J83" i="100" s="1"/>
  <c r="E89" i="74" s="1"/>
  <c r="N83" i="100" a="1"/>
  <c r="N83" i="100" s="1"/>
  <c r="I89" i="74" s="1"/>
  <c r="Y83" i="100" a="1"/>
  <c r="Y83" i="100" s="1"/>
  <c r="T89" i="74" s="1"/>
  <c r="K83" i="100" a="1"/>
  <c r="K83" i="100" s="1"/>
  <c r="F89" i="74" s="1"/>
  <c r="W83" i="100" a="1"/>
  <c r="W83" i="100" s="1"/>
  <c r="R89" i="74" s="1"/>
  <c r="I83" i="100" a="1"/>
  <c r="I83" i="100" s="1"/>
  <c r="D89" i="74" s="1"/>
  <c r="V83" i="100" a="1"/>
  <c r="V83" i="100" s="1"/>
  <c r="Q89" i="74" s="1"/>
  <c r="H83" i="100" a="1"/>
  <c r="H83" i="100" s="1"/>
  <c r="U83" i="100" a="1"/>
  <c r="U83" i="100" s="1"/>
  <c r="P89" i="74" s="1"/>
  <c r="G83" i="100" a="1"/>
  <c r="G83" i="100" s="1"/>
  <c r="O83" i="100" a="1"/>
  <c r="O83" i="100" s="1"/>
  <c r="J89" i="74" s="1"/>
  <c r="P83" i="100" a="1"/>
  <c r="P83" i="100" s="1"/>
  <c r="K89" i="74" s="1"/>
  <c r="X87" i="100" a="1"/>
  <c r="X87" i="100" s="1"/>
  <c r="S93" i="74" s="1"/>
  <c r="K87" i="100" a="1"/>
  <c r="K87" i="100" s="1"/>
  <c r="F93" i="74" s="1"/>
  <c r="W87" i="100" a="1"/>
  <c r="W87" i="100" s="1"/>
  <c r="R93" i="74" s="1"/>
  <c r="Q87" i="100" a="1"/>
  <c r="Q87" i="100" s="1"/>
  <c r="L93" i="74" s="1"/>
  <c r="J87" i="100" a="1"/>
  <c r="J87" i="100" s="1"/>
  <c r="E93" i="74" s="1"/>
  <c r="V87" i="100" a="1"/>
  <c r="V87" i="100" s="1"/>
  <c r="Q93" i="74" s="1"/>
  <c r="P87" i="100" a="1"/>
  <c r="P87" i="100" s="1"/>
  <c r="K93" i="74" s="1"/>
  <c r="I87" i="100" a="1"/>
  <c r="I87" i="100" s="1"/>
  <c r="D93" i="74" s="1"/>
  <c r="AB87" i="100" a="1"/>
  <c r="AB87" i="100" s="1"/>
  <c r="W93" i="74" s="1"/>
  <c r="U87" i="100" a="1"/>
  <c r="U87" i="100" s="1"/>
  <c r="P93" i="74" s="1"/>
  <c r="N87" i="100" a="1"/>
  <c r="N87" i="100" s="1"/>
  <c r="I93" i="74" s="1"/>
  <c r="G87" i="100" a="1"/>
  <c r="G87" i="100" s="1"/>
  <c r="R87" i="100" a="1"/>
  <c r="R87" i="100" s="1"/>
  <c r="M93" i="74" s="1"/>
  <c r="O87" i="100" a="1"/>
  <c r="O87" i="100" s="1"/>
  <c r="J93" i="74" s="1"/>
  <c r="AA87" i="100" a="1"/>
  <c r="AA87" i="100" s="1"/>
  <c r="V93" i="74" s="1"/>
  <c r="Z87" i="100" a="1"/>
  <c r="Z87" i="100" s="1"/>
  <c r="U93" i="74" s="1"/>
  <c r="M87" i="100" a="1"/>
  <c r="M87" i="100" s="1"/>
  <c r="H93" i="74" s="1"/>
  <c r="Y87" i="100" a="1"/>
  <c r="Y87" i="100" s="1"/>
  <c r="T93" i="74" s="1"/>
  <c r="L87" i="100" a="1"/>
  <c r="L87" i="100" s="1"/>
  <c r="G93" i="74" s="1"/>
  <c r="S87" i="100" a="1"/>
  <c r="S87" i="100" s="1"/>
  <c r="N93" i="74" s="1"/>
  <c r="E87" i="100" a="1"/>
  <c r="E87" i="100" s="1"/>
  <c r="T87" i="100" a="1"/>
  <c r="T87" i="100" s="1"/>
  <c r="O93" i="74" s="1"/>
  <c r="V91" i="100" a="1"/>
  <c r="V91" i="100" s="1"/>
  <c r="Q97" i="74" s="1"/>
  <c r="P91" i="100" a="1"/>
  <c r="P91" i="100" s="1"/>
  <c r="K97" i="74" s="1"/>
  <c r="I91" i="100" a="1"/>
  <c r="I91" i="100" s="1"/>
  <c r="D97" i="74" s="1"/>
  <c r="O91" i="100" a="1"/>
  <c r="O91" i="100" s="1"/>
  <c r="J97" i="74" s="1"/>
  <c r="H91" i="100" a="1"/>
  <c r="H91" i="100" s="1"/>
  <c r="AB91" i="100" a="1"/>
  <c r="AB91" i="100" s="1"/>
  <c r="W97" i="74" s="1"/>
  <c r="U91" i="100" a="1"/>
  <c r="U91" i="100" s="1"/>
  <c r="P97" i="74" s="1"/>
  <c r="N91" i="100" a="1"/>
  <c r="N91" i="100" s="1"/>
  <c r="I97" i="74" s="1"/>
  <c r="G91" i="100" a="1"/>
  <c r="G91" i="100" s="1"/>
  <c r="AA91" i="100" a="1"/>
  <c r="AA91" i="100" s="1"/>
  <c r="V97" i="74" s="1"/>
  <c r="T91" i="100" a="1"/>
  <c r="T91" i="100" s="1"/>
  <c r="O97" i="74" s="1"/>
  <c r="F91" i="100" a="1"/>
  <c r="F91" i="100" s="1"/>
  <c r="Z91" i="100" a="1"/>
  <c r="Z91" i="100" s="1"/>
  <c r="U97" i="74" s="1"/>
  <c r="S91" i="100" a="1"/>
  <c r="S91" i="100" s="1"/>
  <c r="N97" i="74" s="1"/>
  <c r="M91" i="100" a="1"/>
  <c r="M91" i="100" s="1"/>
  <c r="H97" i="74" s="1"/>
  <c r="E91" i="100" a="1"/>
  <c r="E91" i="100" s="1"/>
  <c r="W91" i="100" a="1"/>
  <c r="W91" i="100" s="1"/>
  <c r="R97" i="74" s="1"/>
  <c r="R91" i="100" a="1"/>
  <c r="R91" i="100" s="1"/>
  <c r="M97" i="74" s="1"/>
  <c r="Q91" i="100" a="1"/>
  <c r="Q91" i="100" s="1"/>
  <c r="L97" i="74" s="1"/>
  <c r="L91" i="100" a="1"/>
  <c r="L91" i="100" s="1"/>
  <c r="G97" i="74" s="1"/>
  <c r="X91" i="100" a="1"/>
  <c r="X91" i="100" s="1"/>
  <c r="S97" i="74" s="1"/>
  <c r="Y91" i="100" a="1"/>
  <c r="Y91" i="100" s="1"/>
  <c r="T97" i="74" s="1"/>
  <c r="K91" i="100" a="1"/>
  <c r="K91" i="100" s="1"/>
  <c r="F97" i="74" s="1"/>
  <c r="J91" i="100" a="1"/>
  <c r="J91" i="100" s="1"/>
  <c r="E97" i="74" s="1"/>
  <c r="AB126" i="100" a="1"/>
  <c r="AB126" i="100" s="1"/>
  <c r="W134" i="74" s="1"/>
  <c r="U126" i="100" a="1"/>
  <c r="U126" i="100" s="1"/>
  <c r="P134" i="74" s="1"/>
  <c r="N126" i="100" a="1"/>
  <c r="N126" i="100" s="1"/>
  <c r="H126" i="100" a="1"/>
  <c r="H126" i="100" s="1"/>
  <c r="AA126" i="100" a="1"/>
  <c r="AA126" i="100" s="1"/>
  <c r="V134" i="74" s="1"/>
  <c r="T126" i="100" a="1"/>
  <c r="T126" i="100" s="1"/>
  <c r="O134" i="74" s="1"/>
  <c r="G126" i="100" a="1"/>
  <c r="G126" i="100" s="1"/>
  <c r="Z126" i="100" a="1"/>
  <c r="Z126" i="100" s="1"/>
  <c r="U134" i="74" s="1"/>
  <c r="S126" i="100" a="1"/>
  <c r="S126" i="100" s="1"/>
  <c r="N134" i="74" s="1"/>
  <c r="M126" i="100" a="1"/>
  <c r="M126" i="100" s="1"/>
  <c r="H134" i="74" s="1"/>
  <c r="F126" i="100" a="1"/>
  <c r="F126" i="100" s="1"/>
  <c r="Y126" i="100" a="1"/>
  <c r="Y126" i="100" s="1"/>
  <c r="T134" i="74" s="1"/>
  <c r="R126" i="100" a="1"/>
  <c r="R126" i="100" s="1"/>
  <c r="M134" i="74" s="1"/>
  <c r="L126" i="100" a="1"/>
  <c r="L126" i="100" s="1"/>
  <c r="G134" i="74" s="1"/>
  <c r="O126" i="100" a="1"/>
  <c r="O126" i="100" s="1"/>
  <c r="J134" i="74" s="1"/>
  <c r="I126" i="100" a="1"/>
  <c r="I126" i="100" s="1"/>
  <c r="D134" i="74" s="1"/>
  <c r="Q126" i="100" a="1"/>
  <c r="Q126" i="100" s="1"/>
  <c r="L134" i="74" s="1"/>
  <c r="P126" i="100" a="1"/>
  <c r="P126" i="100" s="1"/>
  <c r="K134" i="74" s="1"/>
  <c r="K126" i="100" a="1"/>
  <c r="K126" i="100" s="1"/>
  <c r="F134" i="74" s="1"/>
  <c r="J126" i="100" a="1"/>
  <c r="J126" i="100" s="1"/>
  <c r="E134" i="74" s="1"/>
  <c r="X126" i="100" a="1"/>
  <c r="X126" i="100" s="1"/>
  <c r="S134" i="74" s="1"/>
  <c r="W126" i="100" a="1"/>
  <c r="W126" i="100" s="1"/>
  <c r="R134" i="74" s="1"/>
  <c r="V126" i="100" a="1"/>
  <c r="V126" i="100" s="1"/>
  <c r="Q134" i="74" s="1"/>
  <c r="E126" i="100" a="1"/>
  <c r="E126" i="100" s="1"/>
  <c r="AA130" i="100" a="1"/>
  <c r="AA130" i="100" s="1"/>
  <c r="V138" i="74" s="1"/>
  <c r="S130" i="100" a="1"/>
  <c r="S130" i="100" s="1"/>
  <c r="N138" i="74" s="1"/>
  <c r="K130" i="100" a="1"/>
  <c r="K130" i="100" s="1"/>
  <c r="F138" i="74" s="1"/>
  <c r="E130" i="100" a="1"/>
  <c r="E130" i="100" s="1"/>
  <c r="Z130" i="100" a="1"/>
  <c r="Z130" i="100" s="1"/>
  <c r="U138" i="74" s="1"/>
  <c r="R130" i="100" a="1"/>
  <c r="R130" i="100" s="1"/>
  <c r="M138" i="74" s="1"/>
  <c r="Y130" i="100" a="1"/>
  <c r="Y130" i="100" s="1"/>
  <c r="T138" i="74" s="1"/>
  <c r="Q130" i="100" a="1"/>
  <c r="Q130" i="100" s="1"/>
  <c r="L138" i="74" s="1"/>
  <c r="J130" i="100" a="1"/>
  <c r="J130" i="100" s="1"/>
  <c r="E138" i="74" s="1"/>
  <c r="X130" i="100" a="1"/>
  <c r="X130" i="100" s="1"/>
  <c r="S138" i="74" s="1"/>
  <c r="P130" i="100" a="1"/>
  <c r="P130" i="100" s="1"/>
  <c r="K138" i="74" s="1"/>
  <c r="I130" i="100" a="1"/>
  <c r="I130" i="100" s="1"/>
  <c r="D138" i="74" s="1"/>
  <c r="AB130" i="100" a="1"/>
  <c r="AB130" i="100" s="1"/>
  <c r="W138" i="74" s="1"/>
  <c r="T130" i="100" a="1"/>
  <c r="T130" i="100" s="1"/>
  <c r="O138" i="74" s="1"/>
  <c r="L130" i="100" a="1"/>
  <c r="L130" i="100" s="1"/>
  <c r="G138" i="74" s="1"/>
  <c r="F130" i="100" a="1"/>
  <c r="F130" i="100" s="1"/>
  <c r="O130" i="100" a="1"/>
  <c r="O130" i="100" s="1"/>
  <c r="J138" i="74" s="1"/>
  <c r="N130" i="100" a="1"/>
  <c r="N130" i="100" s="1"/>
  <c r="M130" i="100" a="1"/>
  <c r="M130" i="100" s="1"/>
  <c r="H138" i="74" s="1"/>
  <c r="H130" i="100" a="1"/>
  <c r="H130" i="100" s="1"/>
  <c r="G130" i="100" a="1"/>
  <c r="G130" i="100" s="1"/>
  <c r="U130" i="100" a="1"/>
  <c r="U130" i="100" s="1"/>
  <c r="P138" i="74" s="1"/>
  <c r="V130" i="100" a="1"/>
  <c r="V130" i="100" s="1"/>
  <c r="Q138" i="74" s="1"/>
  <c r="W130" i="100" a="1"/>
  <c r="W130" i="100" s="1"/>
  <c r="R138" i="74" s="1"/>
  <c r="AA134" i="100" a="1"/>
  <c r="AA134" i="100" s="1"/>
  <c r="V142" i="74" s="1"/>
  <c r="S134" i="100" a="1"/>
  <c r="S134" i="100" s="1"/>
  <c r="N142" i="74" s="1"/>
  <c r="K134" i="100" a="1"/>
  <c r="K134" i="100" s="1"/>
  <c r="F142" i="74" s="1"/>
  <c r="E134" i="100" a="1"/>
  <c r="E134" i="100" s="1"/>
  <c r="AB134" i="100" a="1"/>
  <c r="AB134" i="100" s="1"/>
  <c r="W142" i="74" s="1"/>
  <c r="T134" i="100" a="1"/>
  <c r="T134" i="100" s="1"/>
  <c r="O142" i="74" s="1"/>
  <c r="L134" i="100" a="1"/>
  <c r="L134" i="100" s="1"/>
  <c r="G142" i="74" s="1"/>
  <c r="Z134" i="100" a="1"/>
  <c r="Z134" i="100" s="1"/>
  <c r="U142" i="74" s="1"/>
  <c r="P134" i="100" a="1"/>
  <c r="P134" i="100" s="1"/>
  <c r="K142" i="74" s="1"/>
  <c r="G134" i="100" a="1"/>
  <c r="G134" i="100" s="1"/>
  <c r="Y134" i="100" a="1"/>
  <c r="Y134" i="100" s="1"/>
  <c r="T142" i="74" s="1"/>
  <c r="O134" i="100" a="1"/>
  <c r="O134" i="100" s="1"/>
  <c r="J142" i="74" s="1"/>
  <c r="X134" i="100" a="1"/>
  <c r="X134" i="100" s="1"/>
  <c r="S142" i="74" s="1"/>
  <c r="N134" i="100" a="1"/>
  <c r="N134" i="100" s="1"/>
  <c r="I142" i="74" s="1"/>
  <c r="F134" i="100" a="1"/>
  <c r="F134" i="100" s="1"/>
  <c r="W134" i="100" a="1"/>
  <c r="W134" i="100" s="1"/>
  <c r="R142" i="74" s="1"/>
  <c r="M134" i="100" a="1"/>
  <c r="M134" i="100" s="1"/>
  <c r="H142" i="74" s="1"/>
  <c r="Q134" i="100" a="1"/>
  <c r="Q134" i="100" s="1"/>
  <c r="L142" i="74" s="1"/>
  <c r="H134" i="100" a="1"/>
  <c r="H134" i="100" s="1"/>
  <c r="V134" i="100" a="1"/>
  <c r="V134" i="100" s="1"/>
  <c r="Q142" i="74" s="1"/>
  <c r="U134" i="100" a="1"/>
  <c r="U134" i="100" s="1"/>
  <c r="P142" i="74" s="1"/>
  <c r="R134" i="100" a="1"/>
  <c r="R134" i="100" s="1"/>
  <c r="M142" i="74" s="1"/>
  <c r="I134" i="100" a="1"/>
  <c r="I134" i="100" s="1"/>
  <c r="D142" i="74" s="1"/>
  <c r="J134" i="100" a="1"/>
  <c r="J134" i="100" s="1"/>
  <c r="E142" i="74" s="1"/>
  <c r="Z138" i="100" a="1"/>
  <c r="Z138" i="100" s="1"/>
  <c r="R138" i="100" a="1"/>
  <c r="R138" i="100" s="1"/>
  <c r="AA138" i="100" a="1"/>
  <c r="AA138" i="100" s="1"/>
  <c r="S138" i="100" a="1"/>
  <c r="S138" i="100" s="1"/>
  <c r="K138" i="100" a="1"/>
  <c r="K138" i="100" s="1"/>
  <c r="E138" i="100" a="1"/>
  <c r="E138" i="100" s="1"/>
  <c r="Q138" i="100" a="1"/>
  <c r="Q138" i="100" s="1"/>
  <c r="H138" i="100" a="1"/>
  <c r="H138" i="100" s="1"/>
  <c r="AB138" i="100" a="1"/>
  <c r="AB138" i="100" s="1"/>
  <c r="P138" i="100" a="1"/>
  <c r="P138" i="100" s="1"/>
  <c r="G138" i="100" a="1"/>
  <c r="G138" i="100" s="1"/>
  <c r="Y138" i="100" a="1"/>
  <c r="Y138" i="100" s="1"/>
  <c r="O138" i="100" a="1"/>
  <c r="O138" i="100" s="1"/>
  <c r="X138" i="100" a="1"/>
  <c r="X138" i="100" s="1"/>
  <c r="N138" i="100" a="1"/>
  <c r="N138" i="100" s="1"/>
  <c r="F138" i="100" a="1"/>
  <c r="F138" i="100" s="1"/>
  <c r="T138" i="100" a="1"/>
  <c r="T138" i="100" s="1"/>
  <c r="I138" i="100" a="1"/>
  <c r="I138" i="100" s="1"/>
  <c r="J138" i="100" a="1"/>
  <c r="J138" i="100" s="1"/>
  <c r="W138" i="100" a="1"/>
  <c r="W138" i="100" s="1"/>
  <c r="V138" i="100" a="1"/>
  <c r="V138" i="100" s="1"/>
  <c r="L138" i="100" a="1"/>
  <c r="L138" i="100" s="1"/>
  <c r="M138" i="100" a="1"/>
  <c r="M138" i="100" s="1"/>
  <c r="U138" i="100" a="1"/>
  <c r="U138" i="100" s="1"/>
  <c r="Y22" i="100" a="1"/>
  <c r="Y22" i="100" s="1"/>
  <c r="T26" i="74" s="1"/>
  <c r="Q21" i="100" a="1"/>
  <c r="Q21" i="100" s="1"/>
  <c r="L25" i="74" s="1"/>
  <c r="F21" i="100" a="1"/>
  <c r="F21" i="100" s="1"/>
  <c r="T20" i="100" a="1"/>
  <c r="T20" i="100" s="1"/>
  <c r="O24" i="74" s="1"/>
  <c r="G20" i="100" a="1"/>
  <c r="G20" i="100" s="1"/>
  <c r="U19" i="100" a="1"/>
  <c r="U19" i="100" s="1"/>
  <c r="P23" i="74" s="1"/>
  <c r="T18" i="100" a="1"/>
  <c r="T18" i="100" s="1"/>
  <c r="O22" i="74" s="1"/>
  <c r="U17" i="100" a="1"/>
  <c r="U17" i="100" s="1"/>
  <c r="P21" i="74" s="1"/>
  <c r="J158" i="91" s="1"/>
  <c r="J17" i="100" a="1"/>
  <c r="J17" i="100" s="1"/>
  <c r="E21" i="74" s="1"/>
  <c r="V16" i="100" a="1"/>
  <c r="V16" i="100" s="1"/>
  <c r="Q20" i="74" s="1"/>
  <c r="K140" i="91" s="1"/>
  <c r="I16" i="100" a="1"/>
  <c r="I16" i="100" s="1"/>
  <c r="D20" i="74" s="1"/>
  <c r="X15" i="100" a="1"/>
  <c r="X15" i="100" s="1"/>
  <c r="S19" i="74" s="1"/>
  <c r="J15" i="100" a="1"/>
  <c r="J15" i="100" s="1"/>
  <c r="E19" i="74" s="1"/>
  <c r="W14" i="100" a="1"/>
  <c r="W14" i="100" s="1"/>
  <c r="R18" i="74" s="1"/>
  <c r="W13" i="100" a="1"/>
  <c r="W13" i="100" s="1"/>
  <c r="R17" i="74" s="1"/>
  <c r="Y12" i="100" a="1"/>
  <c r="Y12" i="100" s="1"/>
  <c r="T16" i="74" s="1"/>
  <c r="N12" i="100" a="1"/>
  <c r="N12" i="100" s="1"/>
  <c r="I16" i="74" s="1"/>
  <c r="Z11" i="100" a="1"/>
  <c r="Z11" i="100" s="1"/>
  <c r="U15" i="74" s="1"/>
  <c r="N11" i="100" a="1"/>
  <c r="N11" i="100" s="1"/>
  <c r="I15" i="74" s="1"/>
  <c r="AB10" i="100" a="1"/>
  <c r="AB10" i="100" s="1"/>
  <c r="W14" i="74" s="1"/>
  <c r="J9" i="100" a="1"/>
  <c r="J9" i="100" s="1"/>
  <c r="E13" i="74" s="1"/>
  <c r="T8" i="100" a="1"/>
  <c r="T8" i="100" s="1"/>
  <c r="O12" i="74" s="1"/>
  <c r="I32" i="91" s="1"/>
  <c r="F8" i="100" a="1"/>
  <c r="F8" i="100" s="1"/>
  <c r="P24" i="100" a="1"/>
  <c r="P24" i="100" s="1"/>
  <c r="K28" i="74" s="1"/>
  <c r="E25" i="100" a="1"/>
  <c r="E25" i="100" s="1"/>
  <c r="R25" i="100" a="1"/>
  <c r="R25" i="100" s="1"/>
  <c r="M29" i="74" s="1"/>
  <c r="H25" i="86" s="1"/>
  <c r="F31" i="100" a="1"/>
  <c r="F31" i="100" s="1"/>
  <c r="H32" i="100" a="1"/>
  <c r="H32" i="100" s="1"/>
  <c r="J34" i="100" a="1"/>
  <c r="J34" i="100" s="1"/>
  <c r="E39" i="74" s="1"/>
  <c r="O35" i="100" a="1"/>
  <c r="O35" i="100" s="1"/>
  <c r="J40" i="74" s="1"/>
  <c r="T36" i="100" a="1"/>
  <c r="T36" i="100" s="1"/>
  <c r="O41" i="74" s="1"/>
  <c r="G39" i="100" a="1"/>
  <c r="G39" i="100" s="1"/>
  <c r="M40" i="100" a="1"/>
  <c r="M40" i="100" s="1"/>
  <c r="H45" i="74" s="1"/>
  <c r="R41" i="100" a="1"/>
  <c r="R41" i="100" s="1"/>
  <c r="M46" i="74" s="1"/>
  <c r="X42" i="100" a="1"/>
  <c r="X42" i="100" s="1"/>
  <c r="S47" i="74" s="1"/>
  <c r="F44" i="100" a="1"/>
  <c r="F44" i="100" s="1"/>
  <c r="L45" i="100" a="1"/>
  <c r="L45" i="100" s="1"/>
  <c r="G50" i="74" s="1"/>
  <c r="R47" i="100" a="1"/>
  <c r="R47" i="100" s="1"/>
  <c r="M52" i="74" s="1"/>
  <c r="W48" i="100" a="1"/>
  <c r="W48" i="100" s="1"/>
  <c r="R53" i="74" s="1"/>
  <c r="J56" i="100" a="1"/>
  <c r="J56" i="100" s="1"/>
  <c r="E62" i="74" s="1"/>
  <c r="O60" i="100" a="1"/>
  <c r="O60" i="100" s="1"/>
  <c r="J66" i="74" s="1"/>
  <c r="X37" i="100" a="1"/>
  <c r="X37" i="100" s="1"/>
  <c r="S42" i="74" s="1"/>
  <c r="J37" i="100" a="1"/>
  <c r="J37" i="100" s="1"/>
  <c r="E42" i="74" s="1"/>
  <c r="W37" i="100" a="1"/>
  <c r="W37" i="100" s="1"/>
  <c r="R42" i="74" s="1"/>
  <c r="Q37" i="100" a="1"/>
  <c r="Q37" i="100" s="1"/>
  <c r="L42" i="74" s="1"/>
  <c r="I37" i="100" a="1"/>
  <c r="I37" i="100" s="1"/>
  <c r="D42" i="74" s="1"/>
  <c r="V37" i="100" a="1"/>
  <c r="V37" i="100" s="1"/>
  <c r="Q42" i="74" s="1"/>
  <c r="P37" i="100" a="1"/>
  <c r="P37" i="100" s="1"/>
  <c r="K42" i="74" s="1"/>
  <c r="H37" i="100" a="1"/>
  <c r="H37" i="100" s="1"/>
  <c r="AB37" i="100" a="1"/>
  <c r="AB37" i="100" s="1"/>
  <c r="W42" i="74" s="1"/>
  <c r="O37" i="100" a="1"/>
  <c r="O37" i="100" s="1"/>
  <c r="J42" i="74" s="1"/>
  <c r="G37" i="100" a="1"/>
  <c r="G37" i="100" s="1"/>
  <c r="AA37" i="100" a="1"/>
  <c r="AA37" i="100" s="1"/>
  <c r="V42" i="74" s="1"/>
  <c r="U37" i="100" a="1"/>
  <c r="U37" i="100" s="1"/>
  <c r="P42" i="74" s="1"/>
  <c r="N37" i="100" a="1"/>
  <c r="N37" i="100" s="1"/>
  <c r="I42" i="74" s="1"/>
  <c r="F37" i="100" a="1"/>
  <c r="F37" i="100" s="1"/>
  <c r="Y37" i="100" a="1"/>
  <c r="Y37" i="100" s="1"/>
  <c r="T42" i="74" s="1"/>
  <c r="R37" i="100" a="1"/>
  <c r="R37" i="100" s="1"/>
  <c r="M42" i="74" s="1"/>
  <c r="K37" i="100" a="1"/>
  <c r="K37" i="100" s="1"/>
  <c r="F42" i="74" s="1"/>
  <c r="AB89" i="100" a="1"/>
  <c r="AB89" i="100" s="1"/>
  <c r="W95" i="74" s="1"/>
  <c r="T89" i="100" a="1"/>
  <c r="T89" i="100" s="1"/>
  <c r="O95" i="74" s="1"/>
  <c r="L89" i="100" a="1"/>
  <c r="L89" i="100" s="1"/>
  <c r="G95" i="74" s="1"/>
  <c r="E89" i="100" a="1"/>
  <c r="E89" i="100" s="1"/>
  <c r="AA89" i="100" a="1"/>
  <c r="AA89" i="100" s="1"/>
  <c r="V95" i="74" s="1"/>
  <c r="S89" i="100" a="1"/>
  <c r="S89" i="100" s="1"/>
  <c r="N95" i="74" s="1"/>
  <c r="K89" i="100" a="1"/>
  <c r="K89" i="100" s="1"/>
  <c r="F95" i="74" s="1"/>
  <c r="Z89" i="100" a="1"/>
  <c r="Z89" i="100" s="1"/>
  <c r="U95" i="74" s="1"/>
  <c r="R89" i="100" a="1"/>
  <c r="R89" i="100" s="1"/>
  <c r="M95" i="74" s="1"/>
  <c r="J89" i="100" a="1"/>
  <c r="J89" i="100" s="1"/>
  <c r="E95" i="74" s="1"/>
  <c r="Y89" i="100" a="1"/>
  <c r="Y89" i="100" s="1"/>
  <c r="T95" i="74" s="1"/>
  <c r="Q89" i="100" a="1"/>
  <c r="Q89" i="100" s="1"/>
  <c r="L95" i="74" s="1"/>
  <c r="X89" i="100" a="1"/>
  <c r="X89" i="100" s="1"/>
  <c r="S95" i="74" s="1"/>
  <c r="P89" i="100" a="1"/>
  <c r="P89" i="100" s="1"/>
  <c r="K95" i="74" s="1"/>
  <c r="H89" i="100" a="1"/>
  <c r="H89" i="100" s="1"/>
  <c r="M89" i="100" a="1"/>
  <c r="M89" i="100" s="1"/>
  <c r="H95" i="74" s="1"/>
  <c r="I89" i="100" a="1"/>
  <c r="I89" i="100" s="1"/>
  <c r="D95" i="74" s="1"/>
  <c r="G89" i="100" a="1"/>
  <c r="G89" i="100" s="1"/>
  <c r="W89" i="100" a="1"/>
  <c r="W89" i="100" s="1"/>
  <c r="R95" i="74" s="1"/>
  <c r="F89" i="100" a="1"/>
  <c r="F89" i="100" s="1"/>
  <c r="V89" i="100" a="1"/>
  <c r="V89" i="100" s="1"/>
  <c r="Q95" i="74" s="1"/>
  <c r="N89" i="100" a="1"/>
  <c r="N89" i="100" s="1"/>
  <c r="I95" i="74" s="1"/>
  <c r="P132" i="100" a="1"/>
  <c r="P132" i="100" s="1"/>
  <c r="K140" i="74" s="1"/>
  <c r="H132" i="100" a="1"/>
  <c r="H132" i="100" s="1"/>
  <c r="AB132" i="100" a="1"/>
  <c r="AB132" i="100" s="1"/>
  <c r="W140" i="74" s="1"/>
  <c r="V132" i="100" a="1"/>
  <c r="V132" i="100" s="1"/>
  <c r="Q140" i="74" s="1"/>
  <c r="O132" i="100" a="1"/>
  <c r="O132" i="100" s="1"/>
  <c r="J140" i="74" s="1"/>
  <c r="G132" i="100" a="1"/>
  <c r="G132" i="100" s="1"/>
  <c r="AA132" i="100" a="1"/>
  <c r="AA132" i="100" s="1"/>
  <c r="V140" i="74" s="1"/>
  <c r="U132" i="100" a="1"/>
  <c r="U132" i="100" s="1"/>
  <c r="P140" i="74" s="1"/>
  <c r="N132" i="100" a="1"/>
  <c r="N132" i="100" s="1"/>
  <c r="F132" i="100" a="1"/>
  <c r="F132" i="100" s="1"/>
  <c r="T132" i="100" a="1"/>
  <c r="T132" i="100" s="1"/>
  <c r="O140" i="74" s="1"/>
  <c r="M132" i="100" a="1"/>
  <c r="M132" i="100" s="1"/>
  <c r="H140" i="74" s="1"/>
  <c r="E132" i="100" a="1"/>
  <c r="E132" i="100" s="1"/>
  <c r="W132" i="100" a="1"/>
  <c r="W132" i="100" s="1"/>
  <c r="R140" i="74" s="1"/>
  <c r="Q132" i="100" a="1"/>
  <c r="Q132" i="100" s="1"/>
  <c r="L140" i="74" s="1"/>
  <c r="I132" i="100" a="1"/>
  <c r="I132" i="100" s="1"/>
  <c r="D140" i="74" s="1"/>
  <c r="Z132" i="100" a="1"/>
  <c r="Z132" i="100" s="1"/>
  <c r="U140" i="74" s="1"/>
  <c r="J132" i="100" a="1"/>
  <c r="J132" i="100" s="1"/>
  <c r="E140" i="74" s="1"/>
  <c r="Y132" i="100" a="1"/>
  <c r="Y132" i="100" s="1"/>
  <c r="T140" i="74" s="1"/>
  <c r="X132" i="100" a="1"/>
  <c r="X132" i="100" s="1"/>
  <c r="S140" i="74" s="1"/>
  <c r="S132" i="100" a="1"/>
  <c r="S132" i="100" s="1"/>
  <c r="N140" i="74" s="1"/>
  <c r="K132" i="100" a="1"/>
  <c r="K132" i="100" s="1"/>
  <c r="F140" i="74" s="1"/>
  <c r="R132" i="100" a="1"/>
  <c r="R132" i="100" s="1"/>
  <c r="M140" i="74" s="1"/>
  <c r="L132" i="100" a="1"/>
  <c r="L132" i="100" s="1"/>
  <c r="G140" i="74" s="1"/>
  <c r="Y54" i="100" a="1"/>
  <c r="Y54" i="100" s="1"/>
  <c r="T60" i="74" s="1"/>
  <c r="L10" i="100" a="1"/>
  <c r="L10" i="100" s="1"/>
  <c r="G14" i="74" s="1"/>
  <c r="R10" i="100" a="1"/>
  <c r="R10" i="100" s="1"/>
  <c r="M14" i="74" s="1"/>
  <c r="Y10" i="100" a="1"/>
  <c r="Y10" i="100" s="1"/>
  <c r="T14" i="74" s="1"/>
  <c r="E10" i="100" a="1"/>
  <c r="E10" i="100" s="1"/>
  <c r="S10" i="100" a="1"/>
  <c r="S10" i="100" s="1"/>
  <c r="N14" i="74" s="1"/>
  <c r="H50" i="91" s="1"/>
  <c r="F10" i="100" a="1"/>
  <c r="F10" i="100" s="1"/>
  <c r="M10" i="100" a="1"/>
  <c r="M10" i="100" s="1"/>
  <c r="H14" i="74" s="1"/>
  <c r="T10" i="100" a="1"/>
  <c r="T10" i="100" s="1"/>
  <c r="O14" i="74" s="1"/>
  <c r="I50" i="91" s="1"/>
  <c r="AA10" i="100" a="1"/>
  <c r="AA10" i="100" s="1"/>
  <c r="V14" i="74" s="1"/>
  <c r="K10" i="100" a="1"/>
  <c r="K10" i="100" s="1"/>
  <c r="F14" i="74" s="1"/>
  <c r="Q10" i="100" a="1"/>
  <c r="Q10" i="100" s="1"/>
  <c r="L14" i="74" s="1"/>
  <c r="X10" i="100" a="1"/>
  <c r="X10" i="100" s="1"/>
  <c r="S14" i="74" s="1"/>
  <c r="H14" i="100" a="1"/>
  <c r="H14" i="100" s="1"/>
  <c r="P14" i="100" a="1"/>
  <c r="P14" i="100" s="1"/>
  <c r="K18" i="74" s="1"/>
  <c r="V14" i="100" a="1"/>
  <c r="V14" i="100" s="1"/>
  <c r="Q18" i="74" s="1"/>
  <c r="K104" i="91" s="1"/>
  <c r="J14" i="100" a="1"/>
  <c r="J14" i="100" s="1"/>
  <c r="E18" i="74" s="1"/>
  <c r="Q14" i="100" a="1"/>
  <c r="Q14" i="100" s="1"/>
  <c r="L18" i="74" s="1"/>
  <c r="X14" i="100" a="1"/>
  <c r="X14" i="100" s="1"/>
  <c r="S18" i="74" s="1"/>
  <c r="G14" i="100" a="1"/>
  <c r="G14" i="100" s="1"/>
  <c r="O14" i="100" a="1"/>
  <c r="O14" i="100" s="1"/>
  <c r="J18" i="74" s="1"/>
  <c r="U14" i="100" a="1"/>
  <c r="U14" i="100" s="1"/>
  <c r="P18" i="74" s="1"/>
  <c r="J104" i="91" s="1"/>
  <c r="G18" i="100" a="1"/>
  <c r="G18" i="100" s="1"/>
  <c r="O18" i="100" a="1"/>
  <c r="O18" i="100" s="1"/>
  <c r="J22" i="74" s="1"/>
  <c r="U18" i="100" a="1"/>
  <c r="U18" i="100" s="1"/>
  <c r="P22" i="74" s="1"/>
  <c r="I18" i="100" a="1"/>
  <c r="I18" i="100" s="1"/>
  <c r="D22" i="74" s="1"/>
  <c r="W18" i="100" a="1"/>
  <c r="W18" i="100" s="1"/>
  <c r="R22" i="74" s="1"/>
  <c r="I18" i="86" s="1"/>
  <c r="F18" i="100" a="1"/>
  <c r="F18" i="100" s="1"/>
  <c r="N18" i="100" a="1"/>
  <c r="N18" i="100" s="1"/>
  <c r="I22" i="74" s="1"/>
  <c r="AB18" i="100" a="1"/>
  <c r="AB18" i="100" s="1"/>
  <c r="W22" i="74" s="1"/>
  <c r="P22" i="100" a="1"/>
  <c r="P22" i="100" s="1"/>
  <c r="K26" i="74" s="1"/>
  <c r="W22" i="100" a="1"/>
  <c r="W22" i="100" s="1"/>
  <c r="R26" i="74" s="1"/>
  <c r="I22" i="86" s="1"/>
  <c r="E22" i="100" a="1"/>
  <c r="E22" i="100" s="1"/>
  <c r="R22" i="100" a="1"/>
  <c r="R22" i="100" s="1"/>
  <c r="M26" i="74" s="1"/>
  <c r="H22" i="86" s="1"/>
  <c r="X22" i="100" a="1"/>
  <c r="X22" i="100" s="1"/>
  <c r="S26" i="74" s="1"/>
  <c r="J22" i="100" a="1"/>
  <c r="J22" i="100" s="1"/>
  <c r="E26" i="74" s="1"/>
  <c r="V22" i="100" a="1"/>
  <c r="V22" i="100" s="1"/>
  <c r="Q26" i="74" s="1"/>
  <c r="AB22" i="100" a="1"/>
  <c r="AB22" i="100" s="1"/>
  <c r="W26" i="74" s="1"/>
  <c r="O57" i="100" a="1"/>
  <c r="O57" i="100" s="1"/>
  <c r="J63" i="74" s="1"/>
  <c r="H57" i="100" a="1"/>
  <c r="H57" i="100" s="1"/>
  <c r="AB57" i="100" a="1"/>
  <c r="AB57" i="100" s="1"/>
  <c r="W63" i="74" s="1"/>
  <c r="U57" i="100" a="1"/>
  <c r="U57" i="100" s="1"/>
  <c r="P63" i="74" s="1"/>
  <c r="N57" i="100" a="1"/>
  <c r="N57" i="100" s="1"/>
  <c r="I63" i="74" s="1"/>
  <c r="G57" i="100" a="1"/>
  <c r="G57" i="100" s="1"/>
  <c r="AA57" i="100" a="1"/>
  <c r="AA57" i="100" s="1"/>
  <c r="V63" i="74" s="1"/>
  <c r="T57" i="100" a="1"/>
  <c r="T57" i="100" s="1"/>
  <c r="O63" i="74" s="1"/>
  <c r="F57" i="100" a="1"/>
  <c r="F57" i="100" s="1"/>
  <c r="Z57" i="100" a="1"/>
  <c r="Z57" i="100" s="1"/>
  <c r="U63" i="74" s="1"/>
  <c r="S57" i="100" a="1"/>
  <c r="S57" i="100" s="1"/>
  <c r="N63" i="74" s="1"/>
  <c r="M57" i="100" a="1"/>
  <c r="M57" i="100" s="1"/>
  <c r="H63" i="74" s="1"/>
  <c r="E57" i="100" a="1"/>
  <c r="E57" i="100" s="1"/>
  <c r="Y57" i="100" a="1"/>
  <c r="Y57" i="100" s="1"/>
  <c r="T63" i="74" s="1"/>
  <c r="R57" i="100" a="1"/>
  <c r="R57" i="100" s="1"/>
  <c r="M63" i="74" s="1"/>
  <c r="L57" i="100" a="1"/>
  <c r="L57" i="100" s="1"/>
  <c r="G63" i="74" s="1"/>
  <c r="V57" i="100" a="1"/>
  <c r="V57" i="100" s="1"/>
  <c r="Q63" i="74" s="1"/>
  <c r="P57" i="100" a="1"/>
  <c r="P57" i="100" s="1"/>
  <c r="K63" i="74" s="1"/>
  <c r="I57" i="100" a="1"/>
  <c r="I57" i="100" s="1"/>
  <c r="D63" i="74" s="1"/>
  <c r="W57" i="100" a="1"/>
  <c r="W57" i="100" s="1"/>
  <c r="R63" i="74" s="1"/>
  <c r="Q57" i="100" a="1"/>
  <c r="Q57" i="100" s="1"/>
  <c r="L63" i="74" s="1"/>
  <c r="K57" i="100" a="1"/>
  <c r="K57" i="100" s="1"/>
  <c r="F63" i="74" s="1"/>
  <c r="J57" i="100" a="1"/>
  <c r="J57" i="100" s="1"/>
  <c r="E63" i="74" s="1"/>
  <c r="X57" i="100" a="1"/>
  <c r="X57" i="100" s="1"/>
  <c r="S63" i="74" s="1"/>
  <c r="X61" i="100" a="1"/>
  <c r="X61" i="100" s="1"/>
  <c r="S67" i="74" s="1"/>
  <c r="K61" i="100" a="1"/>
  <c r="K61" i="100" s="1"/>
  <c r="F67" i="74" s="1"/>
  <c r="W61" i="100" a="1"/>
  <c r="W61" i="100" s="1"/>
  <c r="R67" i="74" s="1"/>
  <c r="Q61" i="100" a="1"/>
  <c r="Q61" i="100" s="1"/>
  <c r="L67" i="74" s="1"/>
  <c r="J61" i="100" a="1"/>
  <c r="J61" i="100" s="1"/>
  <c r="E67" i="74" s="1"/>
  <c r="V61" i="100" a="1"/>
  <c r="V61" i="100" s="1"/>
  <c r="Q67" i="74" s="1"/>
  <c r="P61" i="100" a="1"/>
  <c r="P61" i="100" s="1"/>
  <c r="K67" i="74" s="1"/>
  <c r="I61" i="100" a="1"/>
  <c r="I61" i="100" s="1"/>
  <c r="D67" i="74" s="1"/>
  <c r="O61" i="100" a="1"/>
  <c r="O61" i="100" s="1"/>
  <c r="J67" i="74" s="1"/>
  <c r="H61" i="100" a="1"/>
  <c r="H61" i="100" s="1"/>
  <c r="AB61" i="100" a="1"/>
  <c r="AB61" i="100" s="1"/>
  <c r="W67" i="74" s="1"/>
  <c r="U61" i="100" a="1"/>
  <c r="U61" i="100" s="1"/>
  <c r="P67" i="74" s="1"/>
  <c r="N61" i="100" a="1"/>
  <c r="N61" i="100" s="1"/>
  <c r="G61" i="100" a="1"/>
  <c r="G61" i="100" s="1"/>
  <c r="Y61" i="100" a="1"/>
  <c r="Y61" i="100" s="1"/>
  <c r="T67" i="74" s="1"/>
  <c r="R61" i="100" a="1"/>
  <c r="R61" i="100" s="1"/>
  <c r="M67" i="74" s="1"/>
  <c r="L61" i="100" a="1"/>
  <c r="L61" i="100" s="1"/>
  <c r="G67" i="74" s="1"/>
  <c r="E61" i="100" a="1"/>
  <c r="E61" i="100" s="1"/>
  <c r="M61" i="100" a="1"/>
  <c r="M61" i="100" s="1"/>
  <c r="H67" i="74" s="1"/>
  <c r="F61" i="100" a="1"/>
  <c r="F61" i="100" s="1"/>
  <c r="AA61" i="100" a="1"/>
  <c r="AA61" i="100" s="1"/>
  <c r="V67" i="74" s="1"/>
  <c r="Z61" i="100" a="1"/>
  <c r="Z61" i="100" s="1"/>
  <c r="U67" i="74" s="1"/>
  <c r="Z65" i="100" a="1"/>
  <c r="Z65" i="100" s="1"/>
  <c r="U71" i="74" s="1"/>
  <c r="S65" i="100" a="1"/>
  <c r="S65" i="100" s="1"/>
  <c r="N71" i="74" s="1"/>
  <c r="L65" i="100" a="1"/>
  <c r="L65" i="100" s="1"/>
  <c r="G71" i="74" s="1"/>
  <c r="E65" i="100" a="1"/>
  <c r="E65" i="100" s="1"/>
  <c r="Y65" i="100" a="1"/>
  <c r="Y65" i="100" s="1"/>
  <c r="T71" i="74" s="1"/>
  <c r="R65" i="100" a="1"/>
  <c r="R65" i="100" s="1"/>
  <c r="M71" i="74" s="1"/>
  <c r="K65" i="100" a="1"/>
  <c r="K65" i="100" s="1"/>
  <c r="F71" i="74" s="1"/>
  <c r="X65" i="100" a="1"/>
  <c r="X65" i="100" s="1"/>
  <c r="S71" i="74" s="1"/>
  <c r="Q65" i="100" a="1"/>
  <c r="Q65" i="100" s="1"/>
  <c r="L71" i="74" s="1"/>
  <c r="J65" i="100" a="1"/>
  <c r="J65" i="100" s="1"/>
  <c r="E71" i="74" s="1"/>
  <c r="W65" i="100" a="1"/>
  <c r="W65" i="100" s="1"/>
  <c r="R71" i="74" s="1"/>
  <c r="P65" i="100" a="1"/>
  <c r="P65" i="100" s="1"/>
  <c r="K71" i="74" s="1"/>
  <c r="I65" i="100" a="1"/>
  <c r="I65" i="100" s="1"/>
  <c r="D71" i="74" s="1"/>
  <c r="V65" i="100" a="1"/>
  <c r="V65" i="100" s="1"/>
  <c r="Q71" i="74" s="1"/>
  <c r="O65" i="100" a="1"/>
  <c r="O65" i="100" s="1"/>
  <c r="J71" i="74" s="1"/>
  <c r="H65" i="100" a="1"/>
  <c r="H65" i="100" s="1"/>
  <c r="AA65" i="100" a="1"/>
  <c r="AA65" i="100" s="1"/>
  <c r="V71" i="74" s="1"/>
  <c r="T65" i="100" a="1"/>
  <c r="T65" i="100" s="1"/>
  <c r="O71" i="74" s="1"/>
  <c r="M65" i="100" a="1"/>
  <c r="M65" i="100" s="1"/>
  <c r="H71" i="74" s="1"/>
  <c r="AB65" i="100" a="1"/>
  <c r="AB65" i="100" s="1"/>
  <c r="W71" i="74" s="1"/>
  <c r="U65" i="100" a="1"/>
  <c r="U65" i="100" s="1"/>
  <c r="P71" i="74" s="1"/>
  <c r="N65" i="100" a="1"/>
  <c r="N65" i="100" s="1"/>
  <c r="I71" i="74" s="1"/>
  <c r="W70" i="100" a="1"/>
  <c r="W70" i="100" s="1"/>
  <c r="R76" i="74" s="1"/>
  <c r="P70" i="100" a="1"/>
  <c r="P70" i="100" s="1"/>
  <c r="K76" i="74" s="1"/>
  <c r="H70" i="100" a="1"/>
  <c r="H70" i="100" s="1"/>
  <c r="V70" i="100" a="1"/>
  <c r="V70" i="100" s="1"/>
  <c r="Q76" i="74" s="1"/>
  <c r="O70" i="100" a="1"/>
  <c r="O70" i="100" s="1"/>
  <c r="J76" i="74" s="1"/>
  <c r="G70" i="100" a="1"/>
  <c r="G70" i="100" s="1"/>
  <c r="N70" i="100" a="1"/>
  <c r="N70" i="100" s="1"/>
  <c r="F70" i="100" a="1"/>
  <c r="F70" i="100" s="1"/>
  <c r="AB70" i="100" a="1"/>
  <c r="AB70" i="100" s="1"/>
  <c r="W76" i="74" s="1"/>
  <c r="U70" i="100" a="1"/>
  <c r="U70" i="100" s="1"/>
  <c r="P76" i="74" s="1"/>
  <c r="M70" i="100" a="1"/>
  <c r="M70" i="100" s="1"/>
  <c r="H76" i="74" s="1"/>
  <c r="AA70" i="100" a="1"/>
  <c r="AA70" i="100" s="1"/>
  <c r="V76" i="74" s="1"/>
  <c r="T70" i="100" a="1"/>
  <c r="T70" i="100" s="1"/>
  <c r="O76" i="74" s="1"/>
  <c r="L70" i="100" a="1"/>
  <c r="L70" i="100" s="1"/>
  <c r="G76" i="74" s="1"/>
  <c r="E70" i="100" a="1"/>
  <c r="E70" i="100" s="1"/>
  <c r="X70" i="100" a="1"/>
  <c r="X70" i="100" s="1"/>
  <c r="S76" i="74" s="1"/>
  <c r="Q70" i="100" a="1"/>
  <c r="Q70" i="100" s="1"/>
  <c r="L76" i="74" s="1"/>
  <c r="I70" i="100" a="1"/>
  <c r="I70" i="100" s="1"/>
  <c r="D76" i="74" s="1"/>
  <c r="R70" i="100" a="1"/>
  <c r="R70" i="100" s="1"/>
  <c r="M76" i="74" s="1"/>
  <c r="K70" i="100" a="1"/>
  <c r="K70" i="100" s="1"/>
  <c r="F76" i="74" s="1"/>
  <c r="J70" i="100" a="1"/>
  <c r="J70" i="100" s="1"/>
  <c r="E76" i="74" s="1"/>
  <c r="S70" i="100" a="1"/>
  <c r="S70" i="100" s="1"/>
  <c r="N76" i="74" s="1"/>
  <c r="AB101" i="100" a="1"/>
  <c r="AB101" i="100" s="1"/>
  <c r="W108" i="74" s="1"/>
  <c r="T101" i="100" a="1"/>
  <c r="T101" i="100" s="1"/>
  <c r="O108" i="74" s="1"/>
  <c r="L101" i="100" a="1"/>
  <c r="L101" i="100" s="1"/>
  <c r="G108" i="74" s="1"/>
  <c r="Z101" i="100" a="1"/>
  <c r="Z101" i="100" s="1"/>
  <c r="U108" i="74" s="1"/>
  <c r="R101" i="100" a="1"/>
  <c r="R101" i="100" s="1"/>
  <c r="M108" i="74" s="1"/>
  <c r="J101" i="100" a="1"/>
  <c r="J101" i="100" s="1"/>
  <c r="E108" i="74" s="1"/>
  <c r="Y101" i="100" a="1"/>
  <c r="Y101" i="100" s="1"/>
  <c r="T108" i="74" s="1"/>
  <c r="Q101" i="100" a="1"/>
  <c r="Q101" i="100" s="1"/>
  <c r="L108" i="74" s="1"/>
  <c r="I101" i="100" a="1"/>
  <c r="I101" i="100" s="1"/>
  <c r="D108" i="74" s="1"/>
  <c r="X101" i="100" a="1"/>
  <c r="X101" i="100" s="1"/>
  <c r="S108" i="74" s="1"/>
  <c r="P101" i="100" a="1"/>
  <c r="P101" i="100" s="1"/>
  <c r="K108" i="74" s="1"/>
  <c r="H101" i="100" a="1"/>
  <c r="H101" i="100" s="1"/>
  <c r="U101" i="100" a="1"/>
  <c r="U101" i="100" s="1"/>
  <c r="P108" i="74" s="1"/>
  <c r="M101" i="100" a="1"/>
  <c r="M101" i="100" s="1"/>
  <c r="H108" i="74" s="1"/>
  <c r="E101" i="100" a="1"/>
  <c r="E101" i="100" s="1"/>
  <c r="G101" i="100" a="1"/>
  <c r="G101" i="100" s="1"/>
  <c r="AA101" i="100" a="1"/>
  <c r="AA101" i="100" s="1"/>
  <c r="V108" i="74" s="1"/>
  <c r="F101" i="100" a="1"/>
  <c r="F101" i="100" s="1"/>
  <c r="W101" i="100" a="1"/>
  <c r="W101" i="100" s="1"/>
  <c r="R108" i="74" s="1"/>
  <c r="V101" i="100" a="1"/>
  <c r="V101" i="100" s="1"/>
  <c r="Q108" i="74" s="1"/>
  <c r="S101" i="100" a="1"/>
  <c r="S101" i="100" s="1"/>
  <c r="N108" i="74" s="1"/>
  <c r="K101" i="100" a="1"/>
  <c r="K101" i="100" s="1"/>
  <c r="F108" i="74" s="1"/>
  <c r="O101" i="100" a="1"/>
  <c r="O101" i="100" s="1"/>
  <c r="J108" i="74" s="1"/>
  <c r="N101" i="100" a="1"/>
  <c r="N101" i="100" s="1"/>
  <c r="I108" i="74" s="1"/>
  <c r="T105" i="100" a="1"/>
  <c r="T105" i="100" s="1"/>
  <c r="O112" i="74" s="1"/>
  <c r="N105" i="100" a="1"/>
  <c r="N105" i="100" s="1"/>
  <c r="I112" i="74" s="1"/>
  <c r="H105" i="100" a="1"/>
  <c r="H105" i="100" s="1"/>
  <c r="X105" i="100" a="1"/>
  <c r="X105" i="100" s="1"/>
  <c r="S112" i="74" s="1"/>
  <c r="R105" i="100" a="1"/>
  <c r="R105" i="100" s="1"/>
  <c r="M112" i="74" s="1"/>
  <c r="L105" i="100" a="1"/>
  <c r="L105" i="100" s="1"/>
  <c r="G112" i="74" s="1"/>
  <c r="F105" i="100" a="1"/>
  <c r="F105" i="100" s="1"/>
  <c r="W105" i="100" a="1"/>
  <c r="W105" i="100" s="1"/>
  <c r="R112" i="74" s="1"/>
  <c r="K105" i="100" a="1"/>
  <c r="K105" i="100" s="1"/>
  <c r="F112" i="74" s="1"/>
  <c r="E105" i="100" a="1"/>
  <c r="E105" i="100" s="1"/>
  <c r="AB105" i="100" a="1"/>
  <c r="AB105" i="100" s="1"/>
  <c r="W112" i="74" s="1"/>
  <c r="Q105" i="100" a="1"/>
  <c r="Q105" i="100" s="1"/>
  <c r="L112" i="74" s="1"/>
  <c r="Z105" i="100" a="1"/>
  <c r="Z105" i="100" s="1"/>
  <c r="U112" i="74" s="1"/>
  <c r="U105" i="100" a="1"/>
  <c r="U105" i="100" s="1"/>
  <c r="P112" i="74" s="1"/>
  <c r="I105" i="100" a="1"/>
  <c r="I105" i="100" s="1"/>
  <c r="D112" i="74" s="1"/>
  <c r="V105" i="100" a="1"/>
  <c r="V105" i="100" s="1"/>
  <c r="Q112" i="74" s="1"/>
  <c r="G105" i="100" a="1"/>
  <c r="G105" i="100" s="1"/>
  <c r="S105" i="100" a="1"/>
  <c r="S105" i="100" s="1"/>
  <c r="N112" i="74" s="1"/>
  <c r="P105" i="100" a="1"/>
  <c r="P105" i="100" s="1"/>
  <c r="K112" i="74" s="1"/>
  <c r="O105" i="100" a="1"/>
  <c r="O105" i="100" s="1"/>
  <c r="J112" i="74" s="1"/>
  <c r="Y105" i="100" a="1"/>
  <c r="Y105" i="100" s="1"/>
  <c r="T112" i="74" s="1"/>
  <c r="M105" i="100" a="1"/>
  <c r="M105" i="100" s="1"/>
  <c r="H112" i="74" s="1"/>
  <c r="J105" i="100" a="1"/>
  <c r="J105" i="100" s="1"/>
  <c r="E112" i="74" s="1"/>
  <c r="AA105" i="100" a="1"/>
  <c r="AA105" i="100" s="1"/>
  <c r="V112" i="74" s="1"/>
  <c r="X109" i="100" a="1"/>
  <c r="X109" i="100" s="1"/>
  <c r="S116" i="74" s="1"/>
  <c r="Q109" i="100" a="1"/>
  <c r="Q109" i="100" s="1"/>
  <c r="L116" i="74" s="1"/>
  <c r="J109" i="100" a="1"/>
  <c r="J109" i="100" s="1"/>
  <c r="E116" i="74" s="1"/>
  <c r="Y109" i="100" a="1"/>
  <c r="Y109" i="100" s="1"/>
  <c r="T116" i="74" s="1"/>
  <c r="P109" i="100" a="1"/>
  <c r="P109" i="100" s="1"/>
  <c r="K116" i="74" s="1"/>
  <c r="I109" i="100" a="1"/>
  <c r="I109" i="100" s="1"/>
  <c r="D116" i="74" s="1"/>
  <c r="V109" i="100" a="1"/>
  <c r="V109" i="100" s="1"/>
  <c r="Q116" i="74" s="1"/>
  <c r="N109" i="100" a="1"/>
  <c r="N109" i="100" s="1"/>
  <c r="G109" i="100" a="1"/>
  <c r="G109" i="100" s="1"/>
  <c r="F109" i="100" a="1"/>
  <c r="F109" i="100" s="1"/>
  <c r="U109" i="100" a="1"/>
  <c r="U109" i="100" s="1"/>
  <c r="P116" i="74" s="1"/>
  <c r="M109" i="100" a="1"/>
  <c r="M109" i="100" s="1"/>
  <c r="H116" i="74" s="1"/>
  <c r="Z109" i="100" a="1"/>
  <c r="Z109" i="100" s="1"/>
  <c r="U116" i="74" s="1"/>
  <c r="R109" i="100" a="1"/>
  <c r="R109" i="100" s="1"/>
  <c r="M116" i="74" s="1"/>
  <c r="W109" i="100" a="1"/>
  <c r="W109" i="100" s="1"/>
  <c r="R116" i="74" s="1"/>
  <c r="T109" i="100" a="1"/>
  <c r="T109" i="100" s="1"/>
  <c r="O116" i="74" s="1"/>
  <c r="S109" i="100" a="1"/>
  <c r="S109" i="100" s="1"/>
  <c r="N116" i="74" s="1"/>
  <c r="O109" i="100" a="1"/>
  <c r="O109" i="100" s="1"/>
  <c r="J116" i="74" s="1"/>
  <c r="L109" i="100" a="1"/>
  <c r="L109" i="100" s="1"/>
  <c r="G116" i="74" s="1"/>
  <c r="AA109" i="100" a="1"/>
  <c r="AA109" i="100" s="1"/>
  <c r="V116" i="74" s="1"/>
  <c r="E109" i="100" a="1"/>
  <c r="E109" i="100" s="1"/>
  <c r="H109" i="100" a="1"/>
  <c r="H109" i="100" s="1"/>
  <c r="AB113" i="100" a="1"/>
  <c r="AB113" i="100" s="1"/>
  <c r="W120" i="74" s="1"/>
  <c r="T113" i="100" a="1"/>
  <c r="T113" i="100" s="1"/>
  <c r="O120" i="74" s="1"/>
  <c r="L113" i="100" a="1"/>
  <c r="L113" i="100" s="1"/>
  <c r="G120" i="74" s="1"/>
  <c r="Z113" i="100" a="1"/>
  <c r="Z113" i="100" s="1"/>
  <c r="U120" i="74" s="1"/>
  <c r="Q113" i="100" a="1"/>
  <c r="Q113" i="100" s="1"/>
  <c r="L120" i="74" s="1"/>
  <c r="I113" i="100" a="1"/>
  <c r="I113" i="100" s="1"/>
  <c r="D120" i="74" s="1"/>
  <c r="X113" i="100" a="1"/>
  <c r="X113" i="100" s="1"/>
  <c r="S120" i="74" s="1"/>
  <c r="O113" i="100" a="1"/>
  <c r="O113" i="100" s="1"/>
  <c r="J120" i="74" s="1"/>
  <c r="G113" i="100" a="1"/>
  <c r="G113" i="100" s="1"/>
  <c r="W113" i="100" a="1"/>
  <c r="W113" i="100" s="1"/>
  <c r="R120" i="74" s="1"/>
  <c r="N113" i="100" a="1"/>
  <c r="N113" i="100" s="1"/>
  <c r="I120" i="74" s="1"/>
  <c r="F113" i="100" a="1"/>
  <c r="F113" i="100" s="1"/>
  <c r="V113" i="100" a="1"/>
  <c r="V113" i="100" s="1"/>
  <c r="Q120" i="74" s="1"/>
  <c r="M113" i="100" a="1"/>
  <c r="M113" i="100" s="1"/>
  <c r="H120" i="74" s="1"/>
  <c r="E113" i="100" a="1"/>
  <c r="E113" i="100" s="1"/>
  <c r="AA113" i="100" a="1"/>
  <c r="AA113" i="100" s="1"/>
  <c r="V120" i="74" s="1"/>
  <c r="R113" i="100" a="1"/>
  <c r="R113" i="100" s="1"/>
  <c r="M120" i="74" s="1"/>
  <c r="K113" i="100" a="1"/>
  <c r="K113" i="100" s="1"/>
  <c r="F120" i="74" s="1"/>
  <c r="J113" i="100" a="1"/>
  <c r="J113" i="100" s="1"/>
  <c r="E120" i="74" s="1"/>
  <c r="H113" i="100" a="1"/>
  <c r="H113" i="100" s="1"/>
  <c r="Y113" i="100" a="1"/>
  <c r="Y113" i="100" s="1"/>
  <c r="T120" i="74" s="1"/>
  <c r="P113" i="100" a="1"/>
  <c r="P113" i="100" s="1"/>
  <c r="K120" i="74" s="1"/>
  <c r="U113" i="100" a="1"/>
  <c r="U113" i="100" s="1"/>
  <c r="P120" i="74" s="1"/>
  <c r="S113" i="100" a="1"/>
  <c r="S113" i="100" s="1"/>
  <c r="N120" i="74" s="1"/>
  <c r="AA118" i="100" a="1"/>
  <c r="AA118" i="100" s="1"/>
  <c r="V125" i="74" s="1"/>
  <c r="S118" i="100" a="1"/>
  <c r="S118" i="100" s="1"/>
  <c r="N125" i="74" s="1"/>
  <c r="K118" i="100" a="1"/>
  <c r="K118" i="100" s="1"/>
  <c r="F125" i="74" s="1"/>
  <c r="E118" i="100" a="1"/>
  <c r="E118" i="100" s="1"/>
  <c r="AB118" i="100" a="1"/>
  <c r="AB118" i="100" s="1"/>
  <c r="W125" i="74" s="1"/>
  <c r="T118" i="100" a="1"/>
  <c r="T118" i="100" s="1"/>
  <c r="O125" i="74" s="1"/>
  <c r="L118" i="100" a="1"/>
  <c r="L118" i="100" s="1"/>
  <c r="G125" i="74" s="1"/>
  <c r="Q118" i="100" a="1"/>
  <c r="Q118" i="100" s="1"/>
  <c r="L125" i="74" s="1"/>
  <c r="H118" i="100" a="1"/>
  <c r="H118" i="100" s="1"/>
  <c r="Y118" i="100" a="1"/>
  <c r="Y118" i="100" s="1"/>
  <c r="T125" i="74" s="1"/>
  <c r="O118" i="100" a="1"/>
  <c r="O118" i="100" s="1"/>
  <c r="J125" i="74" s="1"/>
  <c r="F118" i="100" a="1"/>
  <c r="F118" i="100" s="1"/>
  <c r="X118" i="100" a="1"/>
  <c r="X118" i="100" s="1"/>
  <c r="S125" i="74" s="1"/>
  <c r="N118" i="100" a="1"/>
  <c r="N118" i="100" s="1"/>
  <c r="I125" i="74" s="1"/>
  <c r="W118" i="100" a="1"/>
  <c r="W118" i="100" s="1"/>
  <c r="R125" i="74" s="1"/>
  <c r="M118" i="100" a="1"/>
  <c r="M118" i="100" s="1"/>
  <c r="H125" i="74" s="1"/>
  <c r="R118" i="100" a="1"/>
  <c r="R118" i="100" s="1"/>
  <c r="M125" i="74" s="1"/>
  <c r="I118" i="100" a="1"/>
  <c r="I118" i="100" s="1"/>
  <c r="D125" i="74" s="1"/>
  <c r="G118" i="100" a="1"/>
  <c r="G118" i="100" s="1"/>
  <c r="Z118" i="100" a="1"/>
  <c r="Z118" i="100" s="1"/>
  <c r="U125" i="74" s="1"/>
  <c r="V118" i="100" a="1"/>
  <c r="V118" i="100" s="1"/>
  <c r="Q125" i="74" s="1"/>
  <c r="J118" i="100" a="1"/>
  <c r="J118" i="100" s="1"/>
  <c r="E125" i="74" s="1"/>
  <c r="U118" i="100" a="1"/>
  <c r="U118" i="100" s="1"/>
  <c r="P125" i="74" s="1"/>
  <c r="P118" i="100" a="1"/>
  <c r="P118" i="100" s="1"/>
  <c r="K125" i="74" s="1"/>
  <c r="Z148" i="100" a="1"/>
  <c r="Z148" i="100" s="1"/>
  <c r="U157" i="74" s="1"/>
  <c r="T148" i="100" a="1"/>
  <c r="T148" i="100" s="1"/>
  <c r="O157" i="74" s="1"/>
  <c r="G148" i="100" a="1"/>
  <c r="G148" i="100" s="1"/>
  <c r="X148" i="100" a="1"/>
  <c r="X148" i="100" s="1"/>
  <c r="S157" i="74" s="1"/>
  <c r="K148" i="100" a="1"/>
  <c r="K148" i="100" s="1"/>
  <c r="F157" i="74" s="1"/>
  <c r="E148" i="100" a="1"/>
  <c r="E148" i="100" s="1"/>
  <c r="AA148" i="100" a="1"/>
  <c r="AA148" i="100" s="1"/>
  <c r="V157" i="74" s="1"/>
  <c r="U148" i="100" a="1"/>
  <c r="U148" i="100" s="1"/>
  <c r="P157" i="74" s="1"/>
  <c r="N148" i="100" a="1"/>
  <c r="N148" i="100" s="1"/>
  <c r="I157" i="74" s="1"/>
  <c r="H148" i="100" a="1"/>
  <c r="H148" i="100" s="1"/>
  <c r="Y148" i="100" a="1"/>
  <c r="Y148" i="100" s="1"/>
  <c r="T157" i="74" s="1"/>
  <c r="O148" i="100" a="1"/>
  <c r="O148" i="100" s="1"/>
  <c r="J157" i="74" s="1"/>
  <c r="W148" i="100" a="1"/>
  <c r="W148" i="100" s="1"/>
  <c r="R157" i="74" s="1"/>
  <c r="M148" i="100" a="1"/>
  <c r="M148" i="100" s="1"/>
  <c r="H157" i="74" s="1"/>
  <c r="V148" i="100" a="1"/>
  <c r="V148" i="100" s="1"/>
  <c r="Q157" i="74" s="1"/>
  <c r="L148" i="100" a="1"/>
  <c r="L148" i="100" s="1"/>
  <c r="G157" i="74" s="1"/>
  <c r="J148" i="100" a="1"/>
  <c r="J148" i="100" s="1"/>
  <c r="E157" i="74" s="1"/>
  <c r="S148" i="100" a="1"/>
  <c r="S148" i="100" s="1"/>
  <c r="N157" i="74" s="1"/>
  <c r="P148" i="100" a="1"/>
  <c r="P148" i="100" s="1"/>
  <c r="K157" i="74" s="1"/>
  <c r="R148" i="100" a="1"/>
  <c r="R148" i="100" s="1"/>
  <c r="M157" i="74" s="1"/>
  <c r="Q148" i="100" a="1"/>
  <c r="Q148" i="100" s="1"/>
  <c r="L157" i="74" s="1"/>
  <c r="I148" i="100" a="1"/>
  <c r="I148" i="100" s="1"/>
  <c r="D157" i="74" s="1"/>
  <c r="F148" i="100" a="1"/>
  <c r="F148" i="100" s="1"/>
  <c r="AB148" i="100" a="1"/>
  <c r="AB148" i="100" s="1"/>
  <c r="W157" i="74" s="1"/>
  <c r="V152" i="100" a="1"/>
  <c r="V152" i="100" s="1"/>
  <c r="Q161" i="74" s="1"/>
  <c r="O152" i="100" a="1"/>
  <c r="O152" i="100" s="1"/>
  <c r="J161" i="74" s="1"/>
  <c r="H152" i="100" a="1"/>
  <c r="H152" i="100" s="1"/>
  <c r="AA152" i="100" a="1"/>
  <c r="AA152" i="100" s="1"/>
  <c r="V161" i="74" s="1"/>
  <c r="S152" i="100" a="1"/>
  <c r="S152" i="100" s="1"/>
  <c r="N161" i="74" s="1"/>
  <c r="M152" i="100" a="1"/>
  <c r="M152" i="100" s="1"/>
  <c r="H161" i="74" s="1"/>
  <c r="E152" i="100" a="1"/>
  <c r="E152" i="100" s="1"/>
  <c r="Z152" i="100" a="1"/>
  <c r="Z152" i="100" s="1"/>
  <c r="U161" i="74" s="1"/>
  <c r="R152" i="100" a="1"/>
  <c r="R152" i="100" s="1"/>
  <c r="M161" i="74" s="1"/>
  <c r="L152" i="100" a="1"/>
  <c r="L152" i="100" s="1"/>
  <c r="G161" i="74" s="1"/>
  <c r="W152" i="100" a="1"/>
  <c r="W152" i="100" s="1"/>
  <c r="R161" i="74" s="1"/>
  <c r="P152" i="100" a="1"/>
  <c r="P152" i="100" s="1"/>
  <c r="K161" i="74" s="1"/>
  <c r="I152" i="100" a="1"/>
  <c r="I152" i="100" s="1"/>
  <c r="D161" i="74" s="1"/>
  <c r="X152" i="100" a="1"/>
  <c r="X152" i="100" s="1"/>
  <c r="S161" i="74" s="1"/>
  <c r="J152" i="100" a="1"/>
  <c r="J152" i="100" s="1"/>
  <c r="E161" i="74" s="1"/>
  <c r="U152" i="100" a="1"/>
  <c r="U152" i="100" s="1"/>
  <c r="P161" i="74" s="1"/>
  <c r="G152" i="100" a="1"/>
  <c r="G152" i="100" s="1"/>
  <c r="T152" i="100" a="1"/>
  <c r="T152" i="100" s="1"/>
  <c r="O161" i="74" s="1"/>
  <c r="F152" i="100" a="1"/>
  <c r="F152" i="100" s="1"/>
  <c r="Q152" i="100" a="1"/>
  <c r="Q152" i="100" s="1"/>
  <c r="L161" i="74" s="1"/>
  <c r="Y152" i="100" a="1"/>
  <c r="Y152" i="100" s="1"/>
  <c r="T161" i="74" s="1"/>
  <c r="K152" i="100" a="1"/>
  <c r="K152" i="100" s="1"/>
  <c r="F161" i="74" s="1"/>
  <c r="AB152" i="100" a="1"/>
  <c r="AB152" i="100" s="1"/>
  <c r="W161" i="74" s="1"/>
  <c r="N152" i="100" a="1"/>
  <c r="N152" i="100" s="1"/>
  <c r="I161" i="74" s="1"/>
  <c r="AA156" i="100" a="1"/>
  <c r="AA156" i="100" s="1"/>
  <c r="V165" i="74" s="1"/>
  <c r="T156" i="100" a="1"/>
  <c r="T156" i="100" s="1"/>
  <c r="O165" i="74" s="1"/>
  <c r="F156" i="100" a="1"/>
  <c r="F156" i="100" s="1"/>
  <c r="X156" i="100" a="1"/>
  <c r="X156" i="100" s="1"/>
  <c r="S165" i="74" s="1"/>
  <c r="K156" i="100" a="1"/>
  <c r="K156" i="100" s="1"/>
  <c r="F165" i="74" s="1"/>
  <c r="W156" i="100" a="1"/>
  <c r="W156" i="100" s="1"/>
  <c r="R165" i="74" s="1"/>
  <c r="Q156" i="100" a="1"/>
  <c r="Q156" i="100" s="1"/>
  <c r="L165" i="74" s="1"/>
  <c r="J156" i="100" a="1"/>
  <c r="J156" i="100" s="1"/>
  <c r="E165" i="74" s="1"/>
  <c r="AB156" i="100" a="1"/>
  <c r="AB156" i="100" s="1"/>
  <c r="W165" i="74" s="1"/>
  <c r="U156" i="100" a="1"/>
  <c r="U156" i="100" s="1"/>
  <c r="P165" i="74" s="1"/>
  <c r="N156" i="100" a="1"/>
  <c r="N156" i="100" s="1"/>
  <c r="I165" i="74" s="1"/>
  <c r="G156" i="100" a="1"/>
  <c r="G156" i="100" s="1"/>
  <c r="O156" i="100" a="1"/>
  <c r="O156" i="100" s="1"/>
  <c r="J165" i="74" s="1"/>
  <c r="Z156" i="100" a="1"/>
  <c r="Z156" i="100" s="1"/>
  <c r="U165" i="74" s="1"/>
  <c r="M156" i="100" a="1"/>
  <c r="M156" i="100" s="1"/>
  <c r="H165" i="74" s="1"/>
  <c r="Y156" i="100" a="1"/>
  <c r="Y156" i="100" s="1"/>
  <c r="T165" i="74" s="1"/>
  <c r="L156" i="100" a="1"/>
  <c r="L156" i="100" s="1"/>
  <c r="G165" i="74" s="1"/>
  <c r="V156" i="100" a="1"/>
  <c r="V156" i="100" s="1"/>
  <c r="Q165" i="74" s="1"/>
  <c r="I156" i="100" a="1"/>
  <c r="I156" i="100" s="1"/>
  <c r="D165" i="74" s="1"/>
  <c r="H156" i="100" a="1"/>
  <c r="H156" i="100" s="1"/>
  <c r="P156" i="100" a="1"/>
  <c r="P156" i="100" s="1"/>
  <c r="K165" i="74" s="1"/>
  <c r="S156" i="100" a="1"/>
  <c r="S156" i="100" s="1"/>
  <c r="N165" i="74" s="1"/>
  <c r="R156" i="100" a="1"/>
  <c r="R156" i="100" s="1"/>
  <c r="M165" i="74" s="1"/>
  <c r="E156" i="100" a="1"/>
  <c r="E156" i="100" s="1"/>
  <c r="Y160" i="100" a="1"/>
  <c r="Y160" i="100" s="1"/>
  <c r="T169" i="74" s="1"/>
  <c r="R160" i="100" a="1"/>
  <c r="R160" i="100" s="1"/>
  <c r="M169" i="74" s="1"/>
  <c r="L160" i="100" a="1"/>
  <c r="L160" i="100" s="1"/>
  <c r="G169" i="74" s="1"/>
  <c r="X160" i="100" a="1"/>
  <c r="X160" i="100" s="1"/>
  <c r="S169" i="74" s="1"/>
  <c r="V160" i="100" a="1"/>
  <c r="V160" i="100" s="1"/>
  <c r="Q169" i="74" s="1"/>
  <c r="P160" i="100" a="1"/>
  <c r="P160" i="100" s="1"/>
  <c r="K169" i="74" s="1"/>
  <c r="I160" i="100" a="1"/>
  <c r="I160" i="100" s="1"/>
  <c r="D169" i="74" s="1"/>
  <c r="O160" i="100" a="1"/>
  <c r="O160" i="100" s="1"/>
  <c r="J169" i="74" s="1"/>
  <c r="H160" i="100" a="1"/>
  <c r="H160" i="100" s="1"/>
  <c r="Z160" i="100" a="1"/>
  <c r="Z160" i="100" s="1"/>
  <c r="U169" i="74" s="1"/>
  <c r="S160" i="100" a="1"/>
  <c r="S160" i="100" s="1"/>
  <c r="N169" i="74" s="1"/>
  <c r="M160" i="100" a="1"/>
  <c r="M160" i="100" s="1"/>
  <c r="H169" i="74" s="1"/>
  <c r="E160" i="100" a="1"/>
  <c r="E160" i="100" s="1"/>
  <c r="T160" i="100" a="1"/>
  <c r="T160" i="100" s="1"/>
  <c r="O169" i="74" s="1"/>
  <c r="F160" i="100" a="1"/>
  <c r="F160" i="100" s="1"/>
  <c r="Q160" i="100" a="1"/>
  <c r="Q160" i="100" s="1"/>
  <c r="L169" i="74" s="1"/>
  <c r="N160" i="100" a="1"/>
  <c r="N160" i="100" s="1"/>
  <c r="I169" i="74" s="1"/>
  <c r="AB160" i="100" a="1"/>
  <c r="AB160" i="100" s="1"/>
  <c r="W169" i="74" s="1"/>
  <c r="U160" i="100" a="1"/>
  <c r="U160" i="100" s="1"/>
  <c r="P169" i="74" s="1"/>
  <c r="G160" i="100" a="1"/>
  <c r="G160" i="100" s="1"/>
  <c r="K160" i="100" a="1"/>
  <c r="K160" i="100" s="1"/>
  <c r="F169" i="74" s="1"/>
  <c r="J160" i="100" a="1"/>
  <c r="J160" i="100" s="1"/>
  <c r="E169" i="74" s="1"/>
  <c r="W160" i="100" a="1"/>
  <c r="W160" i="100" s="1"/>
  <c r="R169" i="74" s="1"/>
  <c r="AA160" i="100" a="1"/>
  <c r="AA160" i="100" s="1"/>
  <c r="V169" i="74" s="1"/>
  <c r="M22" i="100" a="1"/>
  <c r="M22" i="100" s="1"/>
  <c r="H26" i="74" s="1"/>
  <c r="Z21" i="100" a="1"/>
  <c r="Z21" i="100" s="1"/>
  <c r="U25" i="74" s="1"/>
  <c r="E21" i="100" a="1"/>
  <c r="E21" i="100" s="1"/>
  <c r="R20" i="100" a="1"/>
  <c r="R20" i="100" s="1"/>
  <c r="M24" i="74" s="1"/>
  <c r="H20" i="86" s="1"/>
  <c r="F20" i="100" a="1"/>
  <c r="F20" i="100" s="1"/>
  <c r="R19" i="100" a="1"/>
  <c r="R19" i="100" s="1"/>
  <c r="M23" i="74" s="1"/>
  <c r="H19" i="86" s="1"/>
  <c r="H19" i="100" a="1"/>
  <c r="H19" i="100" s="1"/>
  <c r="S18" i="100" a="1"/>
  <c r="S18" i="100" s="1"/>
  <c r="N22" i="74" s="1"/>
  <c r="H18" i="100" a="1"/>
  <c r="H18" i="100" s="1"/>
  <c r="T17" i="100" a="1"/>
  <c r="T17" i="100" s="1"/>
  <c r="O21" i="74" s="1"/>
  <c r="I158" i="91" s="1"/>
  <c r="H17" i="100" a="1"/>
  <c r="H17" i="100" s="1"/>
  <c r="U16" i="100" a="1"/>
  <c r="U16" i="100" s="1"/>
  <c r="P20" i="74" s="1"/>
  <c r="J140" i="91" s="1"/>
  <c r="H16" i="100" a="1"/>
  <c r="H16" i="100" s="1"/>
  <c r="V15" i="100" a="1"/>
  <c r="V15" i="100" s="1"/>
  <c r="Q19" i="74" s="1"/>
  <c r="K122" i="91" s="1"/>
  <c r="I15" i="100" a="1"/>
  <c r="I15" i="100" s="1"/>
  <c r="D19" i="74" s="1"/>
  <c r="K14" i="100" a="1"/>
  <c r="K14" i="100" s="1"/>
  <c r="F18" i="74" s="1"/>
  <c r="V13" i="100" a="1"/>
  <c r="V13" i="100" s="1"/>
  <c r="Q17" i="74" s="1"/>
  <c r="K86" i="91" s="1"/>
  <c r="K13" i="100" a="1"/>
  <c r="K13" i="100" s="1"/>
  <c r="F17" i="74" s="1"/>
  <c r="X12" i="100" a="1"/>
  <c r="X12" i="100" s="1"/>
  <c r="S16" i="74" s="1"/>
  <c r="K12" i="100" a="1"/>
  <c r="K12" i="100" s="1"/>
  <c r="F16" i="74" s="1"/>
  <c r="Y11" i="100" a="1"/>
  <c r="Y11" i="100" s="1"/>
  <c r="T15" i="74" s="1"/>
  <c r="M11" i="100" a="1"/>
  <c r="M11" i="100" s="1"/>
  <c r="H15" i="74" s="1"/>
  <c r="Z10" i="100" a="1"/>
  <c r="Z10" i="100" s="1"/>
  <c r="U14" i="74" s="1"/>
  <c r="N10" i="100" a="1"/>
  <c r="N10" i="100" s="1"/>
  <c r="I14" i="74" s="1"/>
  <c r="X9" i="100" a="1"/>
  <c r="X9" i="100" s="1"/>
  <c r="S13" i="74" s="1"/>
  <c r="I9" i="100" a="1"/>
  <c r="I9" i="100" s="1"/>
  <c r="D13" i="74" s="1"/>
  <c r="S8" i="100" a="1"/>
  <c r="S8" i="100" s="1"/>
  <c r="N12" i="74" s="1"/>
  <c r="H32" i="91" s="1"/>
  <c r="E8" i="100" a="1"/>
  <c r="E8" i="100" s="1"/>
  <c r="Q24" i="100" a="1"/>
  <c r="Q24" i="100" s="1"/>
  <c r="L28" i="74" s="1"/>
  <c r="V25" i="100" a="1"/>
  <c r="V25" i="100" s="1"/>
  <c r="Q29" i="74" s="1"/>
  <c r="G31" i="100" a="1"/>
  <c r="G31" i="100" s="1"/>
  <c r="I32" i="100" a="1"/>
  <c r="I32" i="100" s="1"/>
  <c r="D37" i="74" s="1"/>
  <c r="J33" i="100" a="1"/>
  <c r="J33" i="100" s="1"/>
  <c r="E38" i="74" s="1"/>
  <c r="K34" i="100" a="1"/>
  <c r="K34" i="100" s="1"/>
  <c r="F39" i="74" s="1"/>
  <c r="P35" i="100" a="1"/>
  <c r="P35" i="100" s="1"/>
  <c r="K40" i="74" s="1"/>
  <c r="U36" i="100" a="1"/>
  <c r="U36" i="100" s="1"/>
  <c r="P41" i="74" s="1"/>
  <c r="Z37" i="100" a="1"/>
  <c r="Z37" i="100" s="1"/>
  <c r="U42" i="74" s="1"/>
  <c r="H39" i="100" a="1"/>
  <c r="H39" i="100" s="1"/>
  <c r="S41" i="100" a="1"/>
  <c r="S41" i="100" s="1"/>
  <c r="N46" i="74" s="1"/>
  <c r="Y42" i="100" a="1"/>
  <c r="Y42" i="100" s="1"/>
  <c r="T47" i="74" s="1"/>
  <c r="G44" i="100" a="1"/>
  <c r="G44" i="100" s="1"/>
  <c r="M45" i="100" a="1"/>
  <c r="M45" i="100" s="1"/>
  <c r="H50" i="74" s="1"/>
  <c r="S47" i="100" a="1"/>
  <c r="S47" i="100" s="1"/>
  <c r="N52" i="74" s="1"/>
  <c r="X48" i="100" a="1"/>
  <c r="X48" i="100" s="1"/>
  <c r="S53" i="74" s="1"/>
  <c r="K56" i="100" a="1"/>
  <c r="K56" i="100" s="1"/>
  <c r="F62" i="74" s="1"/>
  <c r="P60" i="100" a="1"/>
  <c r="P60" i="100" s="1"/>
  <c r="K66" i="74" s="1"/>
  <c r="G65" i="100" a="1"/>
  <c r="G65" i="100" s="1"/>
  <c r="Z70" i="100" a="1"/>
  <c r="Z70" i="100" s="1"/>
  <c r="U76" i="74" s="1"/>
  <c r="W84" i="100" a="1"/>
  <c r="W84" i="100" s="1"/>
  <c r="R90" i="74" s="1"/>
  <c r="AB109" i="100" a="1"/>
  <c r="AB109" i="100" s="1"/>
  <c r="W116" i="74" s="1"/>
  <c r="T74" i="76" l="1"/>
  <c r="T75" i="76" s="1"/>
  <c r="S72" i="12"/>
  <c r="S77" i="12" s="1"/>
  <c r="T79" i="76"/>
  <c r="Q74" i="76"/>
  <c r="Q75" i="76" s="1"/>
  <c r="J74" i="76"/>
  <c r="M83" i="90"/>
  <c r="Q83" i="90"/>
  <c r="K74" i="76"/>
  <c r="G35" i="90" s="1"/>
  <c r="V78" i="76"/>
  <c r="J80" i="76"/>
  <c r="L83" i="90"/>
  <c r="T78" i="76"/>
  <c r="V178" i="51"/>
  <c r="V183" i="51" s="1"/>
  <c r="H178" i="51"/>
  <c r="H183" i="51" s="1"/>
  <c r="S178" i="51"/>
  <c r="S183" i="51" s="1"/>
  <c r="M14" i="91"/>
  <c r="P572" i="94"/>
  <c r="I40" i="35"/>
  <c r="P571" i="94"/>
  <c r="P570" i="94"/>
  <c r="P573" i="94"/>
  <c r="Q40" i="35"/>
  <c r="H40" i="35"/>
  <c r="N40" i="35"/>
  <c r="Q135" i="77"/>
  <c r="O108" i="90"/>
  <c r="Q66" i="94"/>
  <c r="O130" i="48"/>
  <c r="K84" i="90"/>
  <c r="V132" i="48"/>
  <c r="R132" i="48"/>
  <c r="Q132" i="48"/>
  <c r="O133" i="48"/>
  <c r="R133" i="48"/>
  <c r="N108" i="90"/>
  <c r="O129" i="48"/>
  <c r="R130" i="48"/>
  <c r="T134" i="77"/>
  <c r="V130" i="48"/>
  <c r="O131" i="48"/>
  <c r="V133" i="48"/>
  <c r="O132" i="48"/>
  <c r="Q133" i="48"/>
  <c r="V131" i="48"/>
  <c r="R129" i="48"/>
  <c r="Q129" i="48"/>
  <c r="V66" i="94"/>
  <c r="Q130" i="48"/>
  <c r="R131" i="48"/>
  <c r="T130" i="48"/>
  <c r="U130" i="77"/>
  <c r="Q36" i="90" s="1"/>
  <c r="K137" i="77"/>
  <c r="M137" i="77"/>
  <c r="S132" i="48"/>
  <c r="U132" i="48"/>
  <c r="U130" i="48"/>
  <c r="U128" i="48" s="1"/>
  <c r="U133" i="48"/>
  <c r="U131" i="48"/>
  <c r="U66" i="94"/>
  <c r="T66" i="94"/>
  <c r="F35" i="90"/>
  <c r="J75" i="76"/>
  <c r="P35" i="90"/>
  <c r="H75" i="76"/>
  <c r="D35" i="90"/>
  <c r="K75" i="76"/>
  <c r="G32" i="91"/>
  <c r="H8" i="86"/>
  <c r="AB572" i="94"/>
  <c r="AB577" i="94"/>
  <c r="D63" i="86"/>
  <c r="N78" i="83"/>
  <c r="J68" i="90"/>
  <c r="P54" i="78"/>
  <c r="P55" i="78" s="1"/>
  <c r="P58" i="78"/>
  <c r="AD73" i="54"/>
  <c r="I145" i="91" s="1"/>
  <c r="AD71" i="54"/>
  <c r="I143" i="91" s="1"/>
  <c r="AD72" i="54"/>
  <c r="I144" i="91" s="1"/>
  <c r="AD70" i="54"/>
  <c r="O180" i="80"/>
  <c r="K148" i="90"/>
  <c r="O184" i="80"/>
  <c r="O42" i="84"/>
  <c r="O46" i="84"/>
  <c r="K141" i="90"/>
  <c r="K40" i="35"/>
  <c r="P58" i="82"/>
  <c r="P59" i="82" s="1"/>
  <c r="P62" i="82"/>
  <c r="AF56" i="49"/>
  <c r="K55" i="91" s="1"/>
  <c r="AF54" i="49"/>
  <c r="K53" i="91" s="1"/>
  <c r="AF55" i="49"/>
  <c r="K54" i="91" s="1"/>
  <c r="AF53" i="49"/>
  <c r="E131" i="90"/>
  <c r="I74" i="76"/>
  <c r="I78" i="76"/>
  <c r="K139" i="90"/>
  <c r="O58" i="82"/>
  <c r="O62" i="82"/>
  <c r="V27" i="52"/>
  <c r="V32" i="52" s="1"/>
  <c r="T52" i="49"/>
  <c r="T57" i="49" s="1"/>
  <c r="M136" i="77"/>
  <c r="I84" i="90"/>
  <c r="AB57" i="53"/>
  <c r="AB58" i="53"/>
  <c r="G125" i="91" s="1"/>
  <c r="AB59" i="53"/>
  <c r="G126" i="91" s="1"/>
  <c r="AB60" i="53"/>
  <c r="G127" i="91" s="1"/>
  <c r="H56" i="53"/>
  <c r="H61" i="53" s="1"/>
  <c r="D137" i="90"/>
  <c r="H106" i="79"/>
  <c r="H110" i="79"/>
  <c r="S74" i="76"/>
  <c r="O131" i="90"/>
  <c r="S78" i="76"/>
  <c r="F65" i="90"/>
  <c r="J113" i="79"/>
  <c r="T137" i="77"/>
  <c r="P60" i="90"/>
  <c r="D68" i="90"/>
  <c r="H78" i="83"/>
  <c r="Q115" i="90"/>
  <c r="U63" i="82"/>
  <c r="AE181" i="51"/>
  <c r="J180" i="91" s="1"/>
  <c r="AE179" i="51"/>
  <c r="AE182" i="51"/>
  <c r="J181" i="91" s="1"/>
  <c r="AE180" i="51"/>
  <c r="J179" i="91" s="1"/>
  <c r="H89" i="90"/>
  <c r="L112" i="79"/>
  <c r="Q52" i="49"/>
  <c r="Q57" i="49" s="1"/>
  <c r="J77" i="83"/>
  <c r="F92" i="90"/>
  <c r="AC31" i="52"/>
  <c r="H109" i="91" s="1"/>
  <c r="AC29" i="52"/>
  <c r="H107" i="91" s="1"/>
  <c r="AC30" i="52"/>
  <c r="H108" i="91" s="1"/>
  <c r="AC28" i="52"/>
  <c r="Q110" i="79"/>
  <c r="M137" i="90"/>
  <c r="Q106" i="79"/>
  <c r="I58" i="78"/>
  <c r="E134" i="90"/>
  <c r="I54" i="78"/>
  <c r="H108" i="90"/>
  <c r="L135" i="77"/>
  <c r="K93" i="90"/>
  <c r="O48" i="84"/>
  <c r="H184" i="80"/>
  <c r="H180" i="80"/>
  <c r="D148" i="90"/>
  <c r="V104" i="50"/>
  <c r="V109" i="50" s="1"/>
  <c r="V25" i="96"/>
  <c r="R15" i="90" s="1"/>
  <c r="V23" i="96"/>
  <c r="R39" i="90"/>
  <c r="R81" i="76"/>
  <c r="N59" i="90"/>
  <c r="K69" i="54"/>
  <c r="K74" i="54" s="1"/>
  <c r="M33" i="81"/>
  <c r="M29" i="81"/>
  <c r="M30" i="81" s="1"/>
  <c r="Q178" i="51"/>
  <c r="Q183" i="51" s="1"/>
  <c r="U104" i="50"/>
  <c r="U109" i="50" s="1"/>
  <c r="P81" i="76"/>
  <c r="L59" i="90"/>
  <c r="S46" i="84"/>
  <c r="O141" i="90"/>
  <c r="S42" i="84"/>
  <c r="AE107" i="50"/>
  <c r="J90" i="91" s="1"/>
  <c r="AE105" i="50"/>
  <c r="AE108" i="50"/>
  <c r="J91" i="91" s="1"/>
  <c r="AE106" i="50"/>
  <c r="J89" i="91" s="1"/>
  <c r="U61" i="78"/>
  <c r="Q62" i="90"/>
  <c r="V15" i="94"/>
  <c r="AG15" i="12"/>
  <c r="H140" i="90"/>
  <c r="L75" i="83"/>
  <c r="L71" i="83"/>
  <c r="N59" i="78"/>
  <c r="J110" i="90"/>
  <c r="T135" i="77"/>
  <c r="P108" i="90"/>
  <c r="D75" i="86"/>
  <c r="K75" i="12"/>
  <c r="N74" i="12"/>
  <c r="Q74" i="12"/>
  <c r="L86" i="91"/>
  <c r="I13" i="86"/>
  <c r="L122" i="91"/>
  <c r="I15" i="86"/>
  <c r="I11" i="86"/>
  <c r="L68" i="91"/>
  <c r="P69" i="90"/>
  <c r="T49" i="84"/>
  <c r="M92" i="90"/>
  <c r="Q77" i="83"/>
  <c r="U65" i="82"/>
  <c r="Q67" i="90"/>
  <c r="R104" i="50"/>
  <c r="R109" i="50" s="1"/>
  <c r="J130" i="77"/>
  <c r="J134" i="77"/>
  <c r="F132" i="90"/>
  <c r="K56" i="53"/>
  <c r="K61" i="53" s="1"/>
  <c r="J52" i="49"/>
  <c r="J57" i="49" s="1"/>
  <c r="AD60" i="53"/>
  <c r="I127" i="91" s="1"/>
  <c r="AD57" i="53"/>
  <c r="AD59" i="53"/>
  <c r="I126" i="91" s="1"/>
  <c r="AD58" i="53"/>
  <c r="I125" i="91" s="1"/>
  <c r="J40" i="35"/>
  <c r="AB73" i="54"/>
  <c r="G145" i="91" s="1"/>
  <c r="AB71" i="54"/>
  <c r="G143" i="91" s="1"/>
  <c r="AB72" i="54"/>
  <c r="G144" i="91" s="1"/>
  <c r="AB70" i="54"/>
  <c r="O104" i="50"/>
  <c r="O109" i="50" s="1"/>
  <c r="AE56" i="49"/>
  <c r="J55" i="91" s="1"/>
  <c r="AE54" i="49"/>
  <c r="J53" i="91" s="1"/>
  <c r="AE55" i="49"/>
  <c r="J54" i="91" s="1"/>
  <c r="AE53" i="49"/>
  <c r="S48" i="84"/>
  <c r="O93" i="90"/>
  <c r="S71" i="83"/>
  <c r="S75" i="83"/>
  <c r="O140" i="90"/>
  <c r="N104" i="50"/>
  <c r="N109" i="50" s="1"/>
  <c r="AF181" i="51"/>
  <c r="K180" i="91" s="1"/>
  <c r="AF179" i="51"/>
  <c r="AF182" i="51"/>
  <c r="K181" i="91" s="1"/>
  <c r="AF180" i="51"/>
  <c r="K179" i="91" s="1"/>
  <c r="D60" i="90"/>
  <c r="H137" i="77"/>
  <c r="G92" i="90"/>
  <c r="K77" i="83"/>
  <c r="E115" i="90"/>
  <c r="I63" i="82"/>
  <c r="K113" i="90"/>
  <c r="O111" i="79"/>
  <c r="AB55" i="49"/>
  <c r="G54" i="91" s="1"/>
  <c r="AB53" i="49"/>
  <c r="AB56" i="49"/>
  <c r="G55" i="91" s="1"/>
  <c r="AB54" i="49"/>
  <c r="G53" i="91" s="1"/>
  <c r="L14" i="94"/>
  <c r="L570" i="94" s="1"/>
  <c r="L75" i="12"/>
  <c r="L73" i="12"/>
  <c r="L76" i="12"/>
  <c r="L74" i="12"/>
  <c r="Q56" i="53"/>
  <c r="Q61" i="53" s="1"/>
  <c r="R27" i="52"/>
  <c r="R32" i="52" s="1"/>
  <c r="K132" i="90"/>
  <c r="O130" i="77"/>
  <c r="O134" i="77"/>
  <c r="R47" i="84"/>
  <c r="N117" i="90"/>
  <c r="L69" i="54"/>
  <c r="L74" i="54" s="1"/>
  <c r="AG105" i="50"/>
  <c r="AG108" i="50"/>
  <c r="L91" i="91" s="1"/>
  <c r="AG106" i="50"/>
  <c r="L89" i="91" s="1"/>
  <c r="AG107" i="50"/>
  <c r="L90" i="91" s="1"/>
  <c r="J25" i="96"/>
  <c r="F15" i="90" s="1"/>
  <c r="J23" i="96"/>
  <c r="F39" i="90"/>
  <c r="L79" i="76"/>
  <c r="H107" i="90"/>
  <c r="V187" i="80"/>
  <c r="R76" i="90"/>
  <c r="AF105" i="50"/>
  <c r="AF108" i="50"/>
  <c r="K91" i="91" s="1"/>
  <c r="AF106" i="50"/>
  <c r="K89" i="91" s="1"/>
  <c r="AF107" i="50"/>
  <c r="K90" i="91" s="1"/>
  <c r="M78" i="76"/>
  <c r="M74" i="76"/>
  <c r="M75" i="76" s="1"/>
  <c r="U187" i="80"/>
  <c r="Q76" i="90"/>
  <c r="I61" i="78"/>
  <c r="E62" i="90"/>
  <c r="U69" i="54"/>
  <c r="U74" i="54" s="1"/>
  <c r="O139" i="90"/>
  <c r="S62" i="82"/>
  <c r="S58" i="82"/>
  <c r="S104" i="50"/>
  <c r="S109" i="50" s="1"/>
  <c r="M134" i="90"/>
  <c r="Q58" i="78"/>
  <c r="Q54" i="78"/>
  <c r="H135" i="77"/>
  <c r="D108" i="90"/>
  <c r="AC75" i="12"/>
  <c r="H18" i="91" s="1"/>
  <c r="AC73" i="12"/>
  <c r="AC76" i="12"/>
  <c r="H19" i="91" s="1"/>
  <c r="AC74" i="12"/>
  <c r="H17" i="91" s="1"/>
  <c r="N76" i="12"/>
  <c r="D10" i="94"/>
  <c r="I14" i="86"/>
  <c r="L104" i="91"/>
  <c r="G158" i="91"/>
  <c r="H17" i="86"/>
  <c r="L27" i="52"/>
  <c r="L32" i="52" s="1"/>
  <c r="D69" i="90"/>
  <c r="H49" i="84"/>
  <c r="P116" i="90"/>
  <c r="T76" i="83"/>
  <c r="AE71" i="54"/>
  <c r="J143" i="91" s="1"/>
  <c r="AE72" i="54"/>
  <c r="J144" i="91" s="1"/>
  <c r="AE70" i="54"/>
  <c r="AE73" i="54"/>
  <c r="J145" i="91" s="1"/>
  <c r="E67" i="90"/>
  <c r="I65" i="82"/>
  <c r="V29" i="81"/>
  <c r="V33" i="81"/>
  <c r="R138" i="90"/>
  <c r="AC107" i="50"/>
  <c r="H90" i="91" s="1"/>
  <c r="AC105" i="50"/>
  <c r="AC108" i="50"/>
  <c r="H91" i="91" s="1"/>
  <c r="AC106" i="50"/>
  <c r="H89" i="91" s="1"/>
  <c r="S69" i="54"/>
  <c r="S74" i="54" s="1"/>
  <c r="AC73" i="54"/>
  <c r="H145" i="91" s="1"/>
  <c r="AC71" i="54"/>
  <c r="H143" i="91" s="1"/>
  <c r="AC72" i="54"/>
  <c r="H144" i="91" s="1"/>
  <c r="AC70" i="54"/>
  <c r="M76" i="90"/>
  <c r="Q187" i="80"/>
  <c r="S111" i="79"/>
  <c r="O113" i="90"/>
  <c r="Q61" i="78"/>
  <c r="M62" i="90"/>
  <c r="O132" i="90"/>
  <c r="S130" i="77"/>
  <c r="S134" i="77"/>
  <c r="R117" i="90"/>
  <c r="V47" i="84"/>
  <c r="Q66" i="90"/>
  <c r="U36" i="81"/>
  <c r="AE29" i="52"/>
  <c r="J107" i="91" s="1"/>
  <c r="AE30" i="52"/>
  <c r="J108" i="91" s="1"/>
  <c r="AE28" i="52"/>
  <c r="AE31" i="52"/>
  <c r="J109" i="91" s="1"/>
  <c r="K136" i="77"/>
  <c r="G84" i="90"/>
  <c r="J116" i="90"/>
  <c r="N76" i="83"/>
  <c r="H139" i="90"/>
  <c r="L58" i="82"/>
  <c r="L62" i="82"/>
  <c r="R56" i="53"/>
  <c r="R61" i="53" s="1"/>
  <c r="N137" i="90"/>
  <c r="R106" i="79"/>
  <c r="R110" i="79"/>
  <c r="O110" i="90"/>
  <c r="S59" i="78"/>
  <c r="R40" i="35"/>
  <c r="P75" i="83"/>
  <c r="P71" i="83"/>
  <c r="P72" i="83" s="1"/>
  <c r="AD181" i="51"/>
  <c r="I180" i="91" s="1"/>
  <c r="AD179" i="51"/>
  <c r="AD182" i="51"/>
  <c r="I181" i="91" s="1"/>
  <c r="AD180" i="51"/>
  <c r="I179" i="91" s="1"/>
  <c r="O59" i="90"/>
  <c r="S81" i="76"/>
  <c r="U46" i="84"/>
  <c r="Q141" i="90"/>
  <c r="U42" i="84"/>
  <c r="O65" i="90"/>
  <c r="S113" i="79"/>
  <c r="K61" i="78"/>
  <c r="G62" i="90"/>
  <c r="O52" i="49"/>
  <c r="O57" i="49" s="1"/>
  <c r="O78" i="76"/>
  <c r="O74" i="76"/>
  <c r="K131" i="90"/>
  <c r="Q78" i="83"/>
  <c r="M68" i="90"/>
  <c r="J187" i="80"/>
  <c r="F76" i="90"/>
  <c r="S136" i="77"/>
  <c r="O84" i="90"/>
  <c r="O92" i="90"/>
  <c r="S77" i="83"/>
  <c r="AG72" i="54"/>
  <c r="L144" i="91" s="1"/>
  <c r="AG70" i="54"/>
  <c r="AG73" i="54"/>
  <c r="L145" i="91" s="1"/>
  <c r="AG71" i="54"/>
  <c r="L143" i="91" s="1"/>
  <c r="G67" i="90"/>
  <c r="K65" i="82"/>
  <c r="I187" i="80"/>
  <c r="E76" i="90"/>
  <c r="L60" i="78"/>
  <c r="H86" i="90"/>
  <c r="T14" i="94"/>
  <c r="T74" i="12"/>
  <c r="AE14" i="12"/>
  <c r="T75" i="12"/>
  <c r="T73" i="12"/>
  <c r="T76" i="12"/>
  <c r="Q35" i="81"/>
  <c r="M90" i="90"/>
  <c r="AD107" i="50"/>
  <c r="I90" i="91" s="1"/>
  <c r="AD105" i="50"/>
  <c r="AD108" i="50"/>
  <c r="I91" i="91" s="1"/>
  <c r="AD106" i="50"/>
  <c r="I89" i="91" s="1"/>
  <c r="K134" i="77"/>
  <c r="G132" i="90"/>
  <c r="K130" i="77"/>
  <c r="N73" i="12"/>
  <c r="L74" i="91"/>
  <c r="L79" i="91" s="1"/>
  <c r="AG25" i="97"/>
  <c r="G93" i="90"/>
  <c r="K48" i="84"/>
  <c r="D116" i="90"/>
  <c r="H76" i="83"/>
  <c r="L64" i="82"/>
  <c r="H91" i="90"/>
  <c r="J29" i="81"/>
  <c r="J33" i="81"/>
  <c r="F138" i="90"/>
  <c r="O116" i="90"/>
  <c r="S76" i="83"/>
  <c r="I130" i="77"/>
  <c r="I134" i="77"/>
  <c r="E132" i="90"/>
  <c r="H68" i="90"/>
  <c r="L78" i="83"/>
  <c r="Q34" i="81"/>
  <c r="M114" i="90"/>
  <c r="P100" i="90"/>
  <c r="T186" i="80"/>
  <c r="R137" i="90"/>
  <c r="V106" i="79"/>
  <c r="V110" i="79"/>
  <c r="P86" i="90"/>
  <c r="T60" i="78"/>
  <c r="K81" i="76"/>
  <c r="G59" i="90"/>
  <c r="J47" i="84"/>
  <c r="F117" i="90"/>
  <c r="Q65" i="82"/>
  <c r="M67" i="90"/>
  <c r="E66" i="90"/>
  <c r="I36" i="81"/>
  <c r="AF30" i="52"/>
  <c r="K108" i="91" s="1"/>
  <c r="AF28" i="52"/>
  <c r="AF31" i="52"/>
  <c r="K109" i="91" s="1"/>
  <c r="AF29" i="52"/>
  <c r="K107" i="91" s="1"/>
  <c r="U137" i="77"/>
  <c r="Q60" i="90"/>
  <c r="O137" i="90"/>
  <c r="S106" i="79"/>
  <c r="S110" i="79"/>
  <c r="J108" i="90"/>
  <c r="N135" i="77"/>
  <c r="M140" i="90"/>
  <c r="Q71" i="83"/>
  <c r="Q75" i="83"/>
  <c r="V54" i="78"/>
  <c r="R134" i="90"/>
  <c r="V58" i="78"/>
  <c r="I46" i="84"/>
  <c r="E141" i="90"/>
  <c r="I42" i="84"/>
  <c r="R78" i="83"/>
  <c r="N68" i="90"/>
  <c r="AB31" i="52"/>
  <c r="G109" i="91" s="1"/>
  <c r="AB29" i="52"/>
  <c r="G107" i="91" s="1"/>
  <c r="AB30" i="52"/>
  <c r="G108" i="91" s="1"/>
  <c r="AB28" i="52"/>
  <c r="V112" i="79"/>
  <c r="R89" i="90"/>
  <c r="N60" i="78"/>
  <c r="J86" i="90"/>
  <c r="K49" i="84"/>
  <c r="G69" i="90"/>
  <c r="T77" i="83"/>
  <c r="P92" i="90"/>
  <c r="U25" i="96"/>
  <c r="Q15" i="90" s="1"/>
  <c r="U23" i="96"/>
  <c r="Q39" i="90"/>
  <c r="V135" i="77"/>
  <c r="R108" i="90"/>
  <c r="R116" i="90"/>
  <c r="V76" i="83"/>
  <c r="N64" i="82"/>
  <c r="J91" i="90"/>
  <c r="L186" i="80"/>
  <c r="H100" i="90"/>
  <c r="M65" i="90"/>
  <c r="Q113" i="79"/>
  <c r="O59" i="78"/>
  <c r="K110" i="90"/>
  <c r="H14" i="94"/>
  <c r="H573" i="94" s="1"/>
  <c r="H75" i="12"/>
  <c r="H73" i="12"/>
  <c r="H76" i="12"/>
  <c r="H74" i="12"/>
  <c r="T34" i="81"/>
  <c r="P114" i="90"/>
  <c r="T187" i="80"/>
  <c r="P76" i="90"/>
  <c r="O81" i="76"/>
  <c r="K59" i="90"/>
  <c r="G50" i="91"/>
  <c r="H10" i="86"/>
  <c r="H14" i="86"/>
  <c r="G104" i="91"/>
  <c r="K79" i="91"/>
  <c r="K80" i="91" s="1"/>
  <c r="G74" i="91"/>
  <c r="G79" i="91" s="1"/>
  <c r="G80" i="91" s="1"/>
  <c r="AB25" i="97"/>
  <c r="I74" i="91"/>
  <c r="AD25" i="97"/>
  <c r="N47" i="84"/>
  <c r="J117" i="90"/>
  <c r="K71" i="83"/>
  <c r="G140" i="90"/>
  <c r="K75" i="83"/>
  <c r="T69" i="54"/>
  <c r="T74" i="54" s="1"/>
  <c r="O63" i="82"/>
  <c r="K115" i="90"/>
  <c r="N178" i="51"/>
  <c r="N183" i="51" s="1"/>
  <c r="V71" i="83"/>
  <c r="V75" i="83"/>
  <c r="R140" i="90"/>
  <c r="H66" i="90"/>
  <c r="L36" i="81"/>
  <c r="J65" i="90"/>
  <c r="N113" i="79"/>
  <c r="O107" i="90"/>
  <c r="S79" i="76"/>
  <c r="K92" i="90"/>
  <c r="O77" i="83"/>
  <c r="R69" i="54"/>
  <c r="R74" i="54" s="1"/>
  <c r="P138" i="90"/>
  <c r="T29" i="81"/>
  <c r="T33" i="81"/>
  <c r="D100" i="90"/>
  <c r="H186" i="80"/>
  <c r="J106" i="79"/>
  <c r="J110" i="79"/>
  <c r="F137" i="90"/>
  <c r="H60" i="78"/>
  <c r="D86" i="90"/>
  <c r="M69" i="90"/>
  <c r="Q49" i="84"/>
  <c r="V40" i="35"/>
  <c r="G68" i="90"/>
  <c r="K78" i="83"/>
  <c r="Q69" i="54"/>
  <c r="Q74" i="54" s="1"/>
  <c r="AC60" i="53"/>
  <c r="H127" i="91" s="1"/>
  <c r="AC59" i="53"/>
  <c r="H126" i="91" s="1"/>
  <c r="AC57" i="53"/>
  <c r="AC58" i="53"/>
  <c r="H125" i="91" s="1"/>
  <c r="I56" i="53"/>
  <c r="I61" i="53" s="1"/>
  <c r="K178" i="51"/>
  <c r="K183" i="51" s="1"/>
  <c r="M107" i="90"/>
  <c r="Q79" i="76"/>
  <c r="Q77" i="76" s="1"/>
  <c r="M11" i="90" s="1"/>
  <c r="M42" i="84"/>
  <c r="M43" i="84" s="1"/>
  <c r="M46" i="84"/>
  <c r="P91" i="90"/>
  <c r="T64" i="82"/>
  <c r="T56" i="53"/>
  <c r="T61" i="53" s="1"/>
  <c r="H90" i="90"/>
  <c r="L35" i="81"/>
  <c r="J178" i="51"/>
  <c r="J183" i="51" s="1"/>
  <c r="E60" i="90"/>
  <c r="I137" i="77"/>
  <c r="Q19" i="94"/>
  <c r="AB19" i="12"/>
  <c r="AB75" i="12" s="1"/>
  <c r="G18" i="91" s="1"/>
  <c r="P66" i="90"/>
  <c r="T36" i="81"/>
  <c r="M132" i="90"/>
  <c r="Q130" i="77"/>
  <c r="Q134" i="77"/>
  <c r="J69" i="90"/>
  <c r="N49" i="84"/>
  <c r="S40" i="35"/>
  <c r="O124" i="90"/>
  <c r="S185" i="80"/>
  <c r="F134" i="90"/>
  <c r="J54" i="78"/>
  <c r="J58" i="78"/>
  <c r="AB43" i="35"/>
  <c r="H162" i="91" s="1"/>
  <c r="AB41" i="35"/>
  <c r="AB44" i="35"/>
  <c r="H163" i="91" s="1"/>
  <c r="AB42" i="35"/>
  <c r="H161" i="91" s="1"/>
  <c r="AB45" i="35"/>
  <c r="K104" i="50"/>
  <c r="K109" i="50" s="1"/>
  <c r="P74" i="76"/>
  <c r="L131" i="90"/>
  <c r="P78" i="76"/>
  <c r="U77" i="83"/>
  <c r="Q92" i="90"/>
  <c r="Q27" i="52"/>
  <c r="Q32" i="52" s="1"/>
  <c r="F89" i="90"/>
  <c r="J112" i="79"/>
  <c r="Q59" i="78"/>
  <c r="M110" i="90"/>
  <c r="J93" i="90"/>
  <c r="N48" i="84"/>
  <c r="H77" i="83"/>
  <c r="D92" i="90"/>
  <c r="N65" i="90"/>
  <c r="R113" i="79"/>
  <c r="I25" i="96"/>
  <c r="E15" i="90" s="1"/>
  <c r="I23" i="96"/>
  <c r="E39" i="90"/>
  <c r="J135" i="77"/>
  <c r="F108" i="90"/>
  <c r="U14" i="94"/>
  <c r="U74" i="12"/>
  <c r="AF14" i="12"/>
  <c r="U75" i="12"/>
  <c r="U73" i="12"/>
  <c r="U76" i="12"/>
  <c r="F116" i="90"/>
  <c r="J76" i="83"/>
  <c r="Q63" i="82"/>
  <c r="M115" i="90"/>
  <c r="R35" i="81"/>
  <c r="N90" i="90"/>
  <c r="O185" i="80"/>
  <c r="K124" i="90"/>
  <c r="T112" i="79"/>
  <c r="P89" i="90"/>
  <c r="N134" i="90"/>
  <c r="R58" i="78"/>
  <c r="R54" i="78"/>
  <c r="I69" i="54"/>
  <c r="I74" i="54" s="1"/>
  <c r="H34" i="81"/>
  <c r="D114" i="90"/>
  <c r="H187" i="80"/>
  <c r="D76" i="90"/>
  <c r="O178" i="51"/>
  <c r="O183" i="51" s="1"/>
  <c r="R80" i="76"/>
  <c r="N83" i="90"/>
  <c r="Q42" i="84"/>
  <c r="Q46" i="84"/>
  <c r="M141" i="90"/>
  <c r="R58" i="82"/>
  <c r="N139" i="90"/>
  <c r="R62" i="82"/>
  <c r="O69" i="90"/>
  <c r="S49" i="84"/>
  <c r="J71" i="83"/>
  <c r="F140" i="90"/>
  <c r="J75" i="83"/>
  <c r="O35" i="81"/>
  <c r="K90" i="90"/>
  <c r="Q112" i="79"/>
  <c r="M89" i="90"/>
  <c r="N116" i="90"/>
  <c r="R76" i="83"/>
  <c r="H29" i="81"/>
  <c r="H33" i="81"/>
  <c r="D138" i="90"/>
  <c r="G124" i="90"/>
  <c r="K185" i="80"/>
  <c r="G110" i="90"/>
  <c r="K59" i="78"/>
  <c r="T48" i="84"/>
  <c r="P93" i="90"/>
  <c r="J92" i="90"/>
  <c r="N77" i="83"/>
  <c r="H64" i="82"/>
  <c r="D91" i="90"/>
  <c r="K114" i="90"/>
  <c r="O34" i="81"/>
  <c r="L136" i="77"/>
  <c r="H84" i="90"/>
  <c r="D66" i="90"/>
  <c r="H36" i="81"/>
  <c r="M23" i="96"/>
  <c r="I39" i="90"/>
  <c r="M25" i="96"/>
  <c r="I15" i="90" s="1"/>
  <c r="D11" i="86" s="1"/>
  <c r="Q59" i="90"/>
  <c r="U81" i="76"/>
  <c r="M93" i="90"/>
  <c r="Q48" i="84"/>
  <c r="O66" i="90"/>
  <c r="S36" i="81"/>
  <c r="V180" i="80"/>
  <c r="R148" i="90"/>
  <c r="V184" i="80"/>
  <c r="N66" i="90"/>
  <c r="R36" i="81"/>
  <c r="L187" i="80"/>
  <c r="H76" i="90"/>
  <c r="I77" i="83"/>
  <c r="E92" i="90"/>
  <c r="M66" i="90"/>
  <c r="Q36" i="81"/>
  <c r="T58" i="78"/>
  <c r="T54" i="78"/>
  <c r="P134" i="90"/>
  <c r="V79" i="76"/>
  <c r="R107" i="90"/>
  <c r="Q47" i="84"/>
  <c r="M117" i="90"/>
  <c r="K76" i="83"/>
  <c r="G116" i="90"/>
  <c r="H67" i="90"/>
  <c r="L65" i="82"/>
  <c r="O148" i="90"/>
  <c r="S184" i="80"/>
  <c r="S180" i="80"/>
  <c r="U112" i="79"/>
  <c r="Q89" i="90"/>
  <c r="V61" i="78"/>
  <c r="R62" i="90"/>
  <c r="M134" i="77"/>
  <c r="I132" i="90"/>
  <c r="M130" i="77"/>
  <c r="I14" i="94"/>
  <c r="I571" i="94" s="1"/>
  <c r="I75" i="12"/>
  <c r="I73" i="12"/>
  <c r="I76" i="12"/>
  <c r="I74" i="12"/>
  <c r="M75" i="83"/>
  <c r="M71" i="83"/>
  <c r="M72" i="83" s="1"/>
  <c r="T62" i="82"/>
  <c r="T58" i="82"/>
  <c r="P139" i="90"/>
  <c r="U34" i="81"/>
  <c r="Q114" i="90"/>
  <c r="N148" i="90"/>
  <c r="R184" i="80"/>
  <c r="R180" i="80"/>
  <c r="D89" i="90"/>
  <c r="H112" i="79"/>
  <c r="K33" i="81"/>
  <c r="G138" i="90"/>
  <c r="K29" i="81"/>
  <c r="K186" i="80"/>
  <c r="G100" i="90"/>
  <c r="L52" i="49"/>
  <c r="L57" i="49" s="1"/>
  <c r="U79" i="76"/>
  <c r="Q107" i="90"/>
  <c r="V130" i="77"/>
  <c r="H24" i="86"/>
  <c r="G176" i="91"/>
  <c r="L50" i="91"/>
  <c r="M50" i="91" s="1"/>
  <c r="I10" i="86"/>
  <c r="AF58" i="53"/>
  <c r="K125" i="91" s="1"/>
  <c r="AF59" i="53"/>
  <c r="K126" i="91" s="1"/>
  <c r="AF60" i="53"/>
  <c r="K127" i="91" s="1"/>
  <c r="AF57" i="53"/>
  <c r="S187" i="80"/>
  <c r="O76" i="90"/>
  <c r="V48" i="84"/>
  <c r="R93" i="90"/>
  <c r="T65" i="82"/>
  <c r="P67" i="90"/>
  <c r="R34" i="81"/>
  <c r="N114" i="90"/>
  <c r="T111" i="79"/>
  <c r="P113" i="90"/>
  <c r="R61" i="78"/>
  <c r="N62" i="90"/>
  <c r="AG56" i="49"/>
  <c r="L55" i="91" s="1"/>
  <c r="AG54" i="49"/>
  <c r="L53" i="91" s="1"/>
  <c r="AG55" i="49"/>
  <c r="L54" i="91" s="1"/>
  <c r="AG53" i="49"/>
  <c r="T19" i="94"/>
  <c r="AE19" i="12"/>
  <c r="U71" i="83"/>
  <c r="U75" i="83"/>
  <c r="Q140" i="90"/>
  <c r="N180" i="80"/>
  <c r="J148" i="90"/>
  <c r="N184" i="80"/>
  <c r="N54" i="78"/>
  <c r="J134" i="90"/>
  <c r="N58" i="78"/>
  <c r="I52" i="49"/>
  <c r="I57" i="49" s="1"/>
  <c r="D93" i="90"/>
  <c r="H48" i="84"/>
  <c r="AF44" i="35"/>
  <c r="L163" i="91" s="1"/>
  <c r="AF42" i="35"/>
  <c r="L161" i="91" s="1"/>
  <c r="AF45" i="35"/>
  <c r="AF43" i="35"/>
  <c r="L162" i="91" s="1"/>
  <c r="AF41" i="35"/>
  <c r="M116" i="90"/>
  <c r="Q76" i="83"/>
  <c r="G115" i="90"/>
  <c r="K63" i="82"/>
  <c r="N138" i="90"/>
  <c r="R29" i="81"/>
  <c r="R33" i="81"/>
  <c r="N23" i="96"/>
  <c r="J39" i="90"/>
  <c r="N25" i="96"/>
  <c r="J15" i="90" s="1"/>
  <c r="E11" i="86" s="1"/>
  <c r="K108" i="90"/>
  <c r="O135" i="77"/>
  <c r="T40" i="35"/>
  <c r="G90" i="90"/>
  <c r="K35" i="81"/>
  <c r="J76" i="90"/>
  <c r="N187" i="80"/>
  <c r="J62" i="90"/>
  <c r="N61" i="78"/>
  <c r="R52" i="49"/>
  <c r="R57" i="49" s="1"/>
  <c r="I81" i="76"/>
  <c r="E59" i="90"/>
  <c r="P117" i="90"/>
  <c r="T47" i="84"/>
  <c r="AC43" i="35"/>
  <c r="I162" i="91" s="1"/>
  <c r="AC41" i="35"/>
  <c r="AC44" i="35"/>
  <c r="I163" i="91" s="1"/>
  <c r="AC42" i="35"/>
  <c r="I161" i="91" s="1"/>
  <c r="AC45" i="35"/>
  <c r="N69" i="54"/>
  <c r="N74" i="54" s="1"/>
  <c r="R90" i="90"/>
  <c r="V35" i="81"/>
  <c r="J180" i="80"/>
  <c r="F148" i="90"/>
  <c r="J184" i="80"/>
  <c r="L104" i="50"/>
  <c r="L109" i="50" s="1"/>
  <c r="S137" i="77"/>
  <c r="O60" i="90"/>
  <c r="U35" i="81"/>
  <c r="Q90" i="90"/>
  <c r="O186" i="80"/>
  <c r="K100" i="90"/>
  <c r="S80" i="76"/>
  <c r="O83" i="90"/>
  <c r="L76" i="83"/>
  <c r="H116" i="90"/>
  <c r="T35" i="81"/>
  <c r="P90" i="90"/>
  <c r="P110" i="79"/>
  <c r="P106" i="79"/>
  <c r="P107" i="79" s="1"/>
  <c r="H58" i="78"/>
  <c r="D134" i="90"/>
  <c r="H54" i="78"/>
  <c r="T46" i="84"/>
  <c r="P141" i="90"/>
  <c r="T42" i="84"/>
  <c r="J140" i="90"/>
  <c r="N75" i="83"/>
  <c r="N71" i="83"/>
  <c r="O64" i="82"/>
  <c r="K91" i="90"/>
  <c r="E89" i="90"/>
  <c r="I112" i="79"/>
  <c r="J61" i="78"/>
  <c r="F62" i="90"/>
  <c r="Q81" i="76"/>
  <c r="M59" i="90"/>
  <c r="V69" i="54"/>
  <c r="V74" i="54" s="1"/>
  <c r="H62" i="82"/>
  <c r="D139" i="90"/>
  <c r="H58" i="82"/>
  <c r="L33" i="81"/>
  <c r="H138" i="90"/>
  <c r="L29" i="81"/>
  <c r="K111" i="79"/>
  <c r="G113" i="90"/>
  <c r="K60" i="90"/>
  <c r="O137" i="77"/>
  <c r="J124" i="90"/>
  <c r="N185" i="80"/>
  <c r="I79" i="76"/>
  <c r="E107" i="90"/>
  <c r="AD75" i="12"/>
  <c r="I18" i="91" s="1"/>
  <c r="AD73" i="12"/>
  <c r="AD76" i="12"/>
  <c r="I19" i="91" s="1"/>
  <c r="AD74" i="12"/>
  <c r="I17" i="91" s="1"/>
  <c r="V74" i="76"/>
  <c r="L176" i="91"/>
  <c r="I24" i="86"/>
  <c r="J24" i="86" s="1"/>
  <c r="R100" i="90"/>
  <c r="V186" i="80"/>
  <c r="K65" i="90"/>
  <c r="O113" i="79"/>
  <c r="F93" i="90"/>
  <c r="J48" i="84"/>
  <c r="D67" i="90"/>
  <c r="H65" i="82"/>
  <c r="Q138" i="90"/>
  <c r="U29" i="81"/>
  <c r="U33" i="81"/>
  <c r="H111" i="79"/>
  <c r="D113" i="90"/>
  <c r="U60" i="78"/>
  <c r="Q86" i="90"/>
  <c r="I71" i="83"/>
  <c r="E140" i="90"/>
  <c r="I75" i="83"/>
  <c r="V56" i="53"/>
  <c r="V61" i="53" s="1"/>
  <c r="K47" i="84"/>
  <c r="G117" i="90"/>
  <c r="T71" i="83"/>
  <c r="T75" i="83"/>
  <c r="P140" i="90"/>
  <c r="R66" i="90"/>
  <c r="V36" i="81"/>
  <c r="O100" i="90"/>
  <c r="S186" i="80"/>
  <c r="H65" i="90"/>
  <c r="L113" i="79"/>
  <c r="O86" i="90"/>
  <c r="S60" i="78"/>
  <c r="H52" i="49"/>
  <c r="H57" i="49" s="1"/>
  <c r="J139" i="90"/>
  <c r="N58" i="82"/>
  <c r="N62" i="82"/>
  <c r="K76" i="90"/>
  <c r="O187" i="80"/>
  <c r="O61" i="78"/>
  <c r="K62" i="90"/>
  <c r="N132" i="90"/>
  <c r="R130" i="77"/>
  <c r="R134" i="77"/>
  <c r="K69" i="90"/>
  <c r="O49" i="84"/>
  <c r="Q68" i="90"/>
  <c r="U78" i="83"/>
  <c r="O91" i="90"/>
  <c r="S64" i="82"/>
  <c r="J114" i="90"/>
  <c r="N34" i="81"/>
  <c r="M100" i="90"/>
  <c r="Q186" i="80"/>
  <c r="I178" i="51"/>
  <c r="I183" i="51" s="1"/>
  <c r="M86" i="90"/>
  <c r="Q60" i="78"/>
  <c r="AC53" i="49"/>
  <c r="AC56" i="49"/>
  <c r="H55" i="91" s="1"/>
  <c r="AC54" i="49"/>
  <c r="H53" i="91" s="1"/>
  <c r="AC55" i="49"/>
  <c r="H54" i="91" s="1"/>
  <c r="H83" i="90"/>
  <c r="L80" i="76"/>
  <c r="D117" i="90"/>
  <c r="H47" i="84"/>
  <c r="F90" i="90"/>
  <c r="J35" i="81"/>
  <c r="R84" i="90"/>
  <c r="V136" i="77"/>
  <c r="N65" i="82"/>
  <c r="J67" i="90"/>
  <c r="E90" i="90"/>
  <c r="I35" i="81"/>
  <c r="R185" i="80"/>
  <c r="N124" i="90"/>
  <c r="K25" i="96"/>
  <c r="G15" i="90" s="1"/>
  <c r="K23" i="96"/>
  <c r="G39" i="90"/>
  <c r="J79" i="76"/>
  <c r="F107" i="90"/>
  <c r="K140" i="90"/>
  <c r="O75" i="83"/>
  <c r="O71" i="83"/>
  <c r="S63" i="82"/>
  <c r="O115" i="90"/>
  <c r="D90" i="90"/>
  <c r="H35" i="81"/>
  <c r="J104" i="50"/>
  <c r="J109" i="50" s="1"/>
  <c r="Q137" i="77"/>
  <c r="M60" i="90"/>
  <c r="H46" i="84"/>
  <c r="D141" i="90"/>
  <c r="H42" i="84"/>
  <c r="R63" i="82"/>
  <c r="N115" i="90"/>
  <c r="L111" i="79"/>
  <c r="H113" i="90"/>
  <c r="T80" i="76"/>
  <c r="P83" i="90"/>
  <c r="O40" i="35"/>
  <c r="N110" i="79"/>
  <c r="J137" i="90"/>
  <c r="N106" i="79"/>
  <c r="H104" i="50"/>
  <c r="H109" i="50" s="1"/>
  <c r="R136" i="77"/>
  <c r="N84" i="90"/>
  <c r="Q69" i="90"/>
  <c r="U49" i="84"/>
  <c r="M148" i="90"/>
  <c r="Q184" i="80"/>
  <c r="Q180" i="80"/>
  <c r="L78" i="76"/>
  <c r="H131" i="90"/>
  <c r="L74" i="76"/>
  <c r="I16" i="86"/>
  <c r="L140" i="91"/>
  <c r="J186" i="80"/>
  <c r="F100" i="90"/>
  <c r="R112" i="79"/>
  <c r="N89" i="90"/>
  <c r="S61" i="78"/>
  <c r="O62" i="90"/>
  <c r="K64" i="82"/>
  <c r="G91" i="90"/>
  <c r="AE60" i="53"/>
  <c r="J127" i="91" s="1"/>
  <c r="AE58" i="53"/>
  <c r="J125" i="91" s="1"/>
  <c r="AE59" i="53"/>
  <c r="J126" i="91" s="1"/>
  <c r="AE57" i="53"/>
  <c r="I29" i="81"/>
  <c r="I33" i="81"/>
  <c r="E138" i="90"/>
  <c r="R187" i="80"/>
  <c r="N76" i="90"/>
  <c r="K106" i="79"/>
  <c r="K110" i="79"/>
  <c r="G137" i="90"/>
  <c r="I60" i="78"/>
  <c r="E86" i="90"/>
  <c r="N69" i="90"/>
  <c r="R49" i="84"/>
  <c r="S65" i="82"/>
  <c r="O67" i="90"/>
  <c r="J141" i="90"/>
  <c r="N42" i="84"/>
  <c r="N46" i="84"/>
  <c r="H71" i="83"/>
  <c r="D140" i="90"/>
  <c r="H75" i="83"/>
  <c r="R65" i="82"/>
  <c r="N67" i="90"/>
  <c r="F66" i="90"/>
  <c r="J36" i="81"/>
  <c r="R124" i="90"/>
  <c r="V185" i="80"/>
  <c r="O112" i="79"/>
  <c r="K89" i="90"/>
  <c r="R110" i="90"/>
  <c r="V59" i="78"/>
  <c r="N100" i="90"/>
  <c r="R186" i="80"/>
  <c r="G65" i="90"/>
  <c r="K113" i="79"/>
  <c r="N86" i="90"/>
  <c r="R60" i="78"/>
  <c r="V81" i="76"/>
  <c r="R59" i="90"/>
  <c r="R48" i="84"/>
  <c r="N93" i="90"/>
  <c r="AD41" i="35"/>
  <c r="AD44" i="35"/>
  <c r="J163" i="91" s="1"/>
  <c r="AD42" i="35"/>
  <c r="J161" i="91" s="1"/>
  <c r="AD45" i="35"/>
  <c r="AD43" i="35"/>
  <c r="J162" i="91" s="1"/>
  <c r="E68" i="90"/>
  <c r="I78" i="83"/>
  <c r="R115" i="90"/>
  <c r="V63" i="82"/>
  <c r="M138" i="90"/>
  <c r="Q29" i="81"/>
  <c r="Q33" i="81"/>
  <c r="P124" i="90"/>
  <c r="T185" i="80"/>
  <c r="P110" i="90"/>
  <c r="T59" i="78"/>
  <c r="K107" i="90"/>
  <c r="O79" i="76"/>
  <c r="G141" i="90"/>
  <c r="K42" i="84"/>
  <c r="K46" i="84"/>
  <c r="F84" i="90"/>
  <c r="J136" i="77"/>
  <c r="S47" i="84"/>
  <c r="O117" i="90"/>
  <c r="Q64" i="82"/>
  <c r="M91" i="90"/>
  <c r="L34" i="81"/>
  <c r="H114" i="90"/>
  <c r="U184" i="80"/>
  <c r="U180" i="80"/>
  <c r="Q148" i="90"/>
  <c r="P65" i="90"/>
  <c r="T113" i="79"/>
  <c r="L61" i="78"/>
  <c r="H62" i="90"/>
  <c r="V62" i="82"/>
  <c r="V58" i="82"/>
  <c r="R139" i="90"/>
  <c r="K34" i="81"/>
  <c r="G114" i="90"/>
  <c r="K187" i="80"/>
  <c r="G76" i="90"/>
  <c r="AC180" i="51"/>
  <c r="H179" i="91" s="1"/>
  <c r="AC181" i="51"/>
  <c r="H180" i="91" s="1"/>
  <c r="AC179" i="51"/>
  <c r="AC182" i="51"/>
  <c r="H181" i="91" s="1"/>
  <c r="T136" i="77"/>
  <c r="P84" i="90"/>
  <c r="U62" i="82"/>
  <c r="U58" i="82"/>
  <c r="Q139" i="90"/>
  <c r="O110" i="79"/>
  <c r="K137" i="90"/>
  <c r="O106" i="79"/>
  <c r="I104" i="50"/>
  <c r="I109" i="50" s="1"/>
  <c r="N52" i="49"/>
  <c r="N57" i="49" s="1"/>
  <c r="H80" i="76"/>
  <c r="H77" i="76" s="1"/>
  <c r="D11" i="90" s="1"/>
  <c r="D83" i="90"/>
  <c r="R69" i="90"/>
  <c r="V49" i="84"/>
  <c r="U135" i="77"/>
  <c r="Q108" i="90"/>
  <c r="E69" i="90"/>
  <c r="I49" i="84"/>
  <c r="O78" i="83"/>
  <c r="K68" i="90"/>
  <c r="S112" i="79"/>
  <c r="O89" i="90"/>
  <c r="S25" i="96"/>
  <c r="O15" i="90" s="1"/>
  <c r="S23" i="96"/>
  <c r="O39" i="90"/>
  <c r="T130" i="77"/>
  <c r="G122" i="91"/>
  <c r="H15" i="86"/>
  <c r="G140" i="91"/>
  <c r="M140" i="91" s="1"/>
  <c r="H16" i="86"/>
  <c r="L32" i="91"/>
  <c r="I8" i="86"/>
  <c r="G86" i="91"/>
  <c r="H13" i="86"/>
  <c r="H27" i="52"/>
  <c r="H32" i="52" s="1"/>
  <c r="U111" i="79"/>
  <c r="Q113" i="90"/>
  <c r="V60" i="78"/>
  <c r="R86" i="90"/>
  <c r="P42" i="84"/>
  <c r="P43" i="84" s="1"/>
  <c r="P46" i="84"/>
  <c r="N63" i="82"/>
  <c r="J115" i="90"/>
  <c r="Q100" i="90"/>
  <c r="U186" i="80"/>
  <c r="L59" i="78"/>
  <c r="H110" i="90"/>
  <c r="U48" i="84"/>
  <c r="Q93" i="90"/>
  <c r="V64" i="82"/>
  <c r="R91" i="90"/>
  <c r="L178" i="51"/>
  <c r="L183" i="51" s="1"/>
  <c r="D132" i="90"/>
  <c r="H130" i="77"/>
  <c r="H134" i="77"/>
  <c r="Q91" i="90"/>
  <c r="U64" i="82"/>
  <c r="U56" i="53"/>
  <c r="U61" i="53" s="1"/>
  <c r="F124" i="90"/>
  <c r="J185" i="80"/>
  <c r="N113" i="90"/>
  <c r="R111" i="79"/>
  <c r="F110" i="90"/>
  <c r="J59" i="78"/>
  <c r="O14" i="94"/>
  <c r="O569" i="94" s="1"/>
  <c r="O73" i="12"/>
  <c r="O76" i="12"/>
  <c r="O74" i="12"/>
  <c r="O75" i="12"/>
  <c r="U40" i="35"/>
  <c r="R68" i="90"/>
  <c r="V78" i="83"/>
  <c r="Q124" i="90"/>
  <c r="U185" i="80"/>
  <c r="N112" i="79"/>
  <c r="J89" i="90"/>
  <c r="Q110" i="90"/>
  <c r="U59" i="78"/>
  <c r="J81" i="76"/>
  <c r="F59" i="90"/>
  <c r="Q117" i="90"/>
  <c r="U47" i="84"/>
  <c r="H92" i="90"/>
  <c r="L77" i="83"/>
  <c r="F115" i="90"/>
  <c r="J63" i="82"/>
  <c r="D124" i="90"/>
  <c r="H185" i="80"/>
  <c r="D110" i="90"/>
  <c r="H59" i="78"/>
  <c r="R74" i="76"/>
  <c r="N131" i="90"/>
  <c r="R78" i="76"/>
  <c r="P29" i="81"/>
  <c r="P30" i="81" s="1"/>
  <c r="P33" i="81"/>
  <c r="AD29" i="52"/>
  <c r="I107" i="91" s="1"/>
  <c r="AD30" i="52"/>
  <c r="I108" i="91" s="1"/>
  <c r="AD28" i="52"/>
  <c r="AD31" i="52"/>
  <c r="I109" i="91" s="1"/>
  <c r="I108" i="90"/>
  <c r="M135" i="77"/>
  <c r="V46" i="84"/>
  <c r="R141" i="90"/>
  <c r="V42" i="84"/>
  <c r="T63" i="82"/>
  <c r="P115" i="90"/>
  <c r="O33" i="81"/>
  <c r="K138" i="90"/>
  <c r="O29" i="81"/>
  <c r="I184" i="80"/>
  <c r="I180" i="80"/>
  <c r="E148" i="90"/>
  <c r="H113" i="79"/>
  <c r="D65" i="90"/>
  <c r="O60" i="78"/>
  <c r="K86" i="90"/>
  <c r="N60" i="90"/>
  <c r="R137" i="77"/>
  <c r="AA45" i="35"/>
  <c r="AA43" i="35"/>
  <c r="G162" i="91" s="1"/>
  <c r="AA41" i="35"/>
  <c r="AA44" i="35"/>
  <c r="G163" i="91" s="1"/>
  <c r="AA42" i="35"/>
  <c r="G161" i="91" s="1"/>
  <c r="J62" i="82"/>
  <c r="F139" i="90"/>
  <c r="J58" i="82"/>
  <c r="N33" i="81"/>
  <c r="J138" i="90"/>
  <c r="N29" i="81"/>
  <c r="N186" i="80"/>
  <c r="J100" i="90"/>
  <c r="H136" i="77"/>
  <c r="D84" i="90"/>
  <c r="V14" i="94"/>
  <c r="AG14" i="12"/>
  <c r="V75" i="12"/>
  <c r="V73" i="12"/>
  <c r="V76" i="12"/>
  <c r="V74" i="12"/>
  <c r="I62" i="82"/>
  <c r="E139" i="90"/>
  <c r="I58" i="82"/>
  <c r="S35" i="81"/>
  <c r="O90" i="90"/>
  <c r="AB180" i="51"/>
  <c r="G179" i="91" s="1"/>
  <c r="AB181" i="51"/>
  <c r="G180" i="91" s="1"/>
  <c r="AB179" i="51"/>
  <c r="AB182" i="51"/>
  <c r="G181" i="91" s="1"/>
  <c r="S58" i="78"/>
  <c r="S54" i="78"/>
  <c r="O134" i="90"/>
  <c r="K79" i="76"/>
  <c r="G107" i="90"/>
  <c r="F69" i="90"/>
  <c r="J49" i="84"/>
  <c r="J69" i="54"/>
  <c r="J74" i="54" s="1"/>
  <c r="I135" i="77"/>
  <c r="E108" i="90"/>
  <c r="H93" i="90"/>
  <c r="L48" i="84"/>
  <c r="N92" i="90"/>
  <c r="R77" i="83"/>
  <c r="AF71" i="54"/>
  <c r="K143" i="91" s="1"/>
  <c r="AF72" i="54"/>
  <c r="K144" i="91" s="1"/>
  <c r="AF70" i="54"/>
  <c r="AF73" i="54"/>
  <c r="K145" i="91" s="1"/>
  <c r="V65" i="82"/>
  <c r="R67" i="90"/>
  <c r="V111" i="79"/>
  <c r="R113" i="90"/>
  <c r="T61" i="78"/>
  <c r="P62" i="90"/>
  <c r="K74" i="12"/>
  <c r="Q73" i="12"/>
  <c r="N27" i="52"/>
  <c r="N32" i="52" s="1"/>
  <c r="J74" i="91"/>
  <c r="J79" i="91" s="1"/>
  <c r="J80" i="91" s="1"/>
  <c r="AE25" i="97"/>
  <c r="H74" i="91"/>
  <c r="AC25" i="97"/>
  <c r="P180" i="80"/>
  <c r="P181" i="80" s="1"/>
  <c r="P184" i="80"/>
  <c r="I111" i="79"/>
  <c r="E113" i="90"/>
  <c r="J60" i="78"/>
  <c r="F86" i="90"/>
  <c r="K52" i="49"/>
  <c r="K57" i="49" s="1"/>
  <c r="Q58" i="82"/>
  <c r="M139" i="90"/>
  <c r="Q62" i="82"/>
  <c r="I186" i="80"/>
  <c r="E100" i="90"/>
  <c r="O54" i="78"/>
  <c r="K134" i="90"/>
  <c r="O58" i="78"/>
  <c r="E93" i="90"/>
  <c r="I48" i="84"/>
  <c r="J64" i="82"/>
  <c r="F91" i="90"/>
  <c r="N107" i="90"/>
  <c r="R79" i="76"/>
  <c r="I64" i="82"/>
  <c r="E91" i="90"/>
  <c r="M180" i="80"/>
  <c r="M181" i="80" s="1"/>
  <c r="M184" i="80"/>
  <c r="Q137" i="90"/>
  <c r="U106" i="79"/>
  <c r="U110" i="79"/>
  <c r="M54" i="78"/>
  <c r="M55" i="78" s="1"/>
  <c r="M58" i="78"/>
  <c r="V137" i="77"/>
  <c r="R60" i="90"/>
  <c r="F68" i="90"/>
  <c r="J78" i="83"/>
  <c r="E124" i="90"/>
  <c r="I185" i="80"/>
  <c r="AG181" i="51"/>
  <c r="L180" i="91" s="1"/>
  <c r="AG179" i="51"/>
  <c r="AG182" i="51"/>
  <c r="L181" i="91" s="1"/>
  <c r="AG180" i="51"/>
  <c r="L179" i="91" s="1"/>
  <c r="M113" i="90"/>
  <c r="Q111" i="79"/>
  <c r="E110" i="90"/>
  <c r="I59" i="78"/>
  <c r="S52" i="49"/>
  <c r="S57" i="49" s="1"/>
  <c r="I47" i="84"/>
  <c r="E117" i="90"/>
  <c r="K116" i="90"/>
  <c r="O76" i="83"/>
  <c r="M58" i="82"/>
  <c r="M59" i="82" s="1"/>
  <c r="M62" i="82"/>
  <c r="K180" i="80"/>
  <c r="G148" i="90"/>
  <c r="K184" i="80"/>
  <c r="G134" i="90"/>
  <c r="K54" i="78"/>
  <c r="K58" i="78"/>
  <c r="P59" i="90"/>
  <c r="T81" i="76"/>
  <c r="K67" i="90"/>
  <c r="O65" i="82"/>
  <c r="S27" i="52"/>
  <c r="S32" i="52" s="1"/>
  <c r="Q65" i="90"/>
  <c r="U113" i="79"/>
  <c r="P130" i="77"/>
  <c r="P131" i="77" s="1"/>
  <c r="P134" i="77"/>
  <c r="J46" i="84"/>
  <c r="F141" i="90"/>
  <c r="J42" i="84"/>
  <c r="S78" i="83"/>
  <c r="O68" i="90"/>
  <c r="H63" i="82"/>
  <c r="D115" i="90"/>
  <c r="G89" i="90"/>
  <c r="K112" i="79"/>
  <c r="R59" i="78"/>
  <c r="N110" i="90"/>
  <c r="Q84" i="90"/>
  <c r="U136" i="77"/>
  <c r="Q185" i="80"/>
  <c r="M124" i="90"/>
  <c r="K135" i="77"/>
  <c r="G108" i="90"/>
  <c r="J14" i="94"/>
  <c r="J569" i="94" s="1"/>
  <c r="J75" i="12"/>
  <c r="J73" i="12"/>
  <c r="J76" i="12"/>
  <c r="J74" i="12"/>
  <c r="V34" i="81"/>
  <c r="R114" i="90"/>
  <c r="N78" i="76"/>
  <c r="N74" i="76"/>
  <c r="J131" i="90"/>
  <c r="T25" i="96"/>
  <c r="P15" i="90" s="1"/>
  <c r="T23" i="96"/>
  <c r="P39" i="90"/>
  <c r="L134" i="77"/>
  <c r="H132" i="90"/>
  <c r="L130" i="77"/>
  <c r="O47" i="84"/>
  <c r="K117" i="90"/>
  <c r="Q116" i="90"/>
  <c r="U76" i="83"/>
  <c r="F67" i="90"/>
  <c r="J65" i="82"/>
  <c r="J111" i="79"/>
  <c r="F113" i="90"/>
  <c r="H61" i="78"/>
  <c r="D62" i="90"/>
  <c r="J60" i="90"/>
  <c r="N137" i="77"/>
  <c r="K76" i="12"/>
  <c r="Q75" i="12"/>
  <c r="L158" i="91"/>
  <c r="M158" i="91" s="1"/>
  <c r="I17" i="86"/>
  <c r="H11" i="86"/>
  <c r="G68" i="91"/>
  <c r="V128" i="48"/>
  <c r="H69" i="54"/>
  <c r="H74" i="54" s="1"/>
  <c r="L106" i="79"/>
  <c r="L110" i="79"/>
  <c r="H137" i="90"/>
  <c r="L40" i="35"/>
  <c r="H124" i="90"/>
  <c r="L185" i="80"/>
  <c r="AB107" i="50"/>
  <c r="G90" i="91" s="1"/>
  <c r="AB105" i="50"/>
  <c r="AB108" i="50"/>
  <c r="G91" i="91" s="1"/>
  <c r="AB106" i="50"/>
  <c r="G89" i="91" s="1"/>
  <c r="L47" i="84"/>
  <c r="H117" i="90"/>
  <c r="J56" i="53"/>
  <c r="J61" i="53" s="1"/>
  <c r="U52" i="49"/>
  <c r="U57" i="49" s="1"/>
  <c r="U74" i="76"/>
  <c r="Q131" i="90"/>
  <c r="U78" i="76"/>
  <c r="H115" i="90"/>
  <c r="L63" i="82"/>
  <c r="O138" i="90"/>
  <c r="S29" i="81"/>
  <c r="S33" i="81"/>
  <c r="AG30" i="52"/>
  <c r="L108" i="91" s="1"/>
  <c r="AG28" i="52"/>
  <c r="AG31" i="52"/>
  <c r="L109" i="91" s="1"/>
  <c r="AG29" i="52"/>
  <c r="L107" i="91" s="1"/>
  <c r="E137" i="90"/>
  <c r="I106" i="79"/>
  <c r="I110" i="79"/>
  <c r="F60" i="90"/>
  <c r="J137" i="77"/>
  <c r="AE41" i="35"/>
  <c r="AE44" i="35"/>
  <c r="K163" i="91" s="1"/>
  <c r="AE42" i="35"/>
  <c r="K161" i="91" s="1"/>
  <c r="AE45" i="35"/>
  <c r="AE43" i="35"/>
  <c r="K162" i="91" s="1"/>
  <c r="L180" i="80"/>
  <c r="H148" i="90"/>
  <c r="L184" i="80"/>
  <c r="P137" i="90"/>
  <c r="T106" i="79"/>
  <c r="T110" i="79"/>
  <c r="H134" i="90"/>
  <c r="L54" i="78"/>
  <c r="L58" i="78"/>
  <c r="AD53" i="49"/>
  <c r="AD56" i="49"/>
  <c r="I55" i="91" s="1"/>
  <c r="AD54" i="49"/>
  <c r="I53" i="91" s="1"/>
  <c r="AD55" i="49"/>
  <c r="I54" i="91" s="1"/>
  <c r="L107" i="90"/>
  <c r="P79" i="76"/>
  <c r="H141" i="90"/>
  <c r="L42" i="84"/>
  <c r="L46" i="84"/>
  <c r="R71" i="83"/>
  <c r="R75" i="83"/>
  <c r="N140" i="90"/>
  <c r="U178" i="51"/>
  <c r="U183" i="51" s="1"/>
  <c r="R65" i="90"/>
  <c r="V113" i="79"/>
  <c r="P68" i="90"/>
  <c r="T78" i="83"/>
  <c r="N91" i="90"/>
  <c r="R64" i="82"/>
  <c r="E65" i="90"/>
  <c r="I113" i="79"/>
  <c r="L25" i="96"/>
  <c r="H15" i="90" s="1"/>
  <c r="C11" i="86" s="1"/>
  <c r="L23" i="96"/>
  <c r="H39" i="90"/>
  <c r="V77" i="83"/>
  <c r="R92" i="90"/>
  <c r="K62" i="82"/>
  <c r="G139" i="90"/>
  <c r="K58" i="82"/>
  <c r="N111" i="79"/>
  <c r="J113" i="90"/>
  <c r="U58" i="78"/>
  <c r="U54" i="78"/>
  <c r="Q134" i="90"/>
  <c r="E84" i="90"/>
  <c r="I136" i="77"/>
  <c r="L49" i="84"/>
  <c r="H69" i="90"/>
  <c r="P148" i="90"/>
  <c r="T184" i="80"/>
  <c r="T180" i="80"/>
  <c r="R178" i="51"/>
  <c r="R183" i="51" s="1"/>
  <c r="N134" i="77"/>
  <c r="J132" i="90"/>
  <c r="N130" i="77"/>
  <c r="J34" i="81"/>
  <c r="F114" i="90"/>
  <c r="N56" i="53"/>
  <c r="N61" i="53" s="1"/>
  <c r="T104" i="50"/>
  <c r="T109" i="50" s="1"/>
  <c r="H25" i="96"/>
  <c r="D15" i="90" s="1"/>
  <c r="H23" i="96"/>
  <c r="D39" i="90"/>
  <c r="R46" i="84"/>
  <c r="N141" i="90"/>
  <c r="R42" i="84"/>
  <c r="E116" i="90"/>
  <c r="I76" i="83"/>
  <c r="AG58" i="53"/>
  <c r="L125" i="91" s="1"/>
  <c r="AG59" i="53"/>
  <c r="L126" i="91" s="1"/>
  <c r="AG57" i="53"/>
  <c r="AG60" i="53"/>
  <c r="L127" i="91" s="1"/>
  <c r="M110" i="79"/>
  <c r="M106" i="79"/>
  <c r="M107" i="79" s="1"/>
  <c r="K60" i="78"/>
  <c r="G86" i="90"/>
  <c r="Q136" i="77"/>
  <c r="M84" i="90"/>
  <c r="K73" i="12"/>
  <c r="R72" i="12"/>
  <c r="R77" i="12" s="1"/>
  <c r="N75" i="12"/>
  <c r="M128" i="48"/>
  <c r="AE132" i="48"/>
  <c r="J37" i="91" s="1"/>
  <c r="I132" i="85" s="1"/>
  <c r="AD130" i="48"/>
  <c r="I35" i="91" s="1"/>
  <c r="I40" i="91" s="1"/>
  <c r="AC132" i="48"/>
  <c r="H37" i="91" s="1"/>
  <c r="G132" i="85" s="1"/>
  <c r="AD133" i="48"/>
  <c r="K128" i="48"/>
  <c r="I128" i="48"/>
  <c r="T128" i="48"/>
  <c r="AC130" i="48"/>
  <c r="H35" i="91" s="1"/>
  <c r="G84" i="85" s="1"/>
  <c r="AD132" i="48"/>
  <c r="I37" i="91" s="1"/>
  <c r="H132" i="85" s="1"/>
  <c r="AC133" i="48"/>
  <c r="AB133" i="48"/>
  <c r="AB130" i="48"/>
  <c r="G35" i="91" s="1"/>
  <c r="AB132" i="48"/>
  <c r="G37" i="91" s="1"/>
  <c r="AB131" i="48"/>
  <c r="G36" i="91" s="1"/>
  <c r="AB129" i="48"/>
  <c r="AE133" i="48"/>
  <c r="S571" i="94"/>
  <c r="S572" i="94"/>
  <c r="S569" i="94"/>
  <c r="S573" i="94"/>
  <c r="S570" i="94"/>
  <c r="J128" i="48"/>
  <c r="AD129" i="48"/>
  <c r="AC129" i="48"/>
  <c r="AE130" i="48"/>
  <c r="J35" i="91" s="1"/>
  <c r="AF132" i="48"/>
  <c r="K37" i="91" s="1"/>
  <c r="AF131" i="48"/>
  <c r="K36" i="91" s="1"/>
  <c r="AF129" i="48"/>
  <c r="AF133" i="48"/>
  <c r="AF130" i="48"/>
  <c r="K35" i="91" s="1"/>
  <c r="N572" i="94"/>
  <c r="N569" i="94"/>
  <c r="N573" i="94"/>
  <c r="N570" i="94"/>
  <c r="N571" i="94"/>
  <c r="M572" i="94"/>
  <c r="M569" i="94"/>
  <c r="M573" i="94"/>
  <c r="M570" i="94"/>
  <c r="M571" i="94"/>
  <c r="S128" i="48"/>
  <c r="AD131" i="48"/>
  <c r="I36" i="91" s="1"/>
  <c r="AC131" i="48"/>
  <c r="H36" i="91" s="1"/>
  <c r="AE129" i="48"/>
  <c r="K571" i="94"/>
  <c r="K572" i="94"/>
  <c r="K569" i="94"/>
  <c r="K573" i="94"/>
  <c r="K570" i="94"/>
  <c r="R571" i="94"/>
  <c r="R572" i="94"/>
  <c r="R569" i="94"/>
  <c r="R573" i="94"/>
  <c r="R570" i="94"/>
  <c r="L128" i="48"/>
  <c r="O128" i="48"/>
  <c r="AE131" i="48"/>
  <c r="J36" i="91" s="1"/>
  <c r="AG133" i="48"/>
  <c r="AG130" i="48"/>
  <c r="L35" i="91" s="1"/>
  <c r="AG132" i="48"/>
  <c r="L37" i="91" s="1"/>
  <c r="L42" i="91" s="1"/>
  <c r="AG131" i="48"/>
  <c r="L36" i="91" s="1"/>
  <c r="AG129" i="48"/>
  <c r="Q128" i="48"/>
  <c r="H128" i="48"/>
  <c r="N128" i="48"/>
  <c r="I79" i="91"/>
  <c r="I80" i="91" s="1"/>
  <c r="H79" i="91"/>
  <c r="H80" i="91" s="1"/>
  <c r="AB74" i="12" l="1"/>
  <c r="G17" i="91" s="1"/>
  <c r="AB76" i="12"/>
  <c r="G19" i="91" s="1"/>
  <c r="K77" i="76"/>
  <c r="G11" i="90" s="1"/>
  <c r="J77" i="76"/>
  <c r="F11" i="90" s="1"/>
  <c r="AB73" i="12"/>
  <c r="M35" i="90"/>
  <c r="T77" i="76"/>
  <c r="P11" i="90" s="1"/>
  <c r="L72" i="12"/>
  <c r="L77" i="12" s="1"/>
  <c r="K72" i="12"/>
  <c r="K77" i="12" s="1"/>
  <c r="P568" i="94"/>
  <c r="M176" i="91"/>
  <c r="J8" i="86"/>
  <c r="M32" i="91"/>
  <c r="J17" i="86"/>
  <c r="J10" i="86"/>
  <c r="Q572" i="94"/>
  <c r="O570" i="94"/>
  <c r="L573" i="94"/>
  <c r="I573" i="94"/>
  <c r="T571" i="94"/>
  <c r="V570" i="94"/>
  <c r="U569" i="94"/>
  <c r="H569" i="94"/>
  <c r="Q571" i="94"/>
  <c r="H572" i="94"/>
  <c r="H571" i="94"/>
  <c r="H570" i="94"/>
  <c r="U573" i="94"/>
  <c r="O572" i="94"/>
  <c r="O571" i="94"/>
  <c r="O573" i="94"/>
  <c r="U570" i="94"/>
  <c r="I570" i="94"/>
  <c r="L569" i="94"/>
  <c r="Q570" i="94"/>
  <c r="J573" i="94"/>
  <c r="V572" i="94"/>
  <c r="J570" i="94"/>
  <c r="J572" i="94"/>
  <c r="V573" i="94"/>
  <c r="J571" i="94"/>
  <c r="T572" i="94"/>
  <c r="V569" i="94"/>
  <c r="Q573" i="94"/>
  <c r="AB580" i="94"/>
  <c r="U572" i="94"/>
  <c r="L572" i="94"/>
  <c r="T570" i="94"/>
  <c r="V571" i="94"/>
  <c r="L571" i="94"/>
  <c r="T573" i="94"/>
  <c r="T569" i="94"/>
  <c r="Q569" i="94"/>
  <c r="I569" i="94"/>
  <c r="U571" i="94"/>
  <c r="I572" i="94"/>
  <c r="U131" i="77"/>
  <c r="R128" i="48"/>
  <c r="G11" i="86"/>
  <c r="U133" i="77"/>
  <c r="Q12" i="90" s="1"/>
  <c r="L80" i="91"/>
  <c r="M79" i="91"/>
  <c r="I58" i="91"/>
  <c r="H86" i="85"/>
  <c r="J117" i="85"/>
  <c r="K167" i="91"/>
  <c r="L106" i="91"/>
  <c r="AG27" i="52"/>
  <c r="J140" i="85"/>
  <c r="K150" i="91"/>
  <c r="E43" i="90"/>
  <c r="I61" i="82"/>
  <c r="E19" i="90" s="1"/>
  <c r="I59" i="82"/>
  <c r="H178" i="91"/>
  <c r="AC178" i="51"/>
  <c r="H52" i="91"/>
  <c r="AC52" i="49"/>
  <c r="H83" i="85"/>
  <c r="I22" i="91"/>
  <c r="L32" i="81"/>
  <c r="H18" i="90" s="1"/>
  <c r="C14" i="86" s="1"/>
  <c r="L30" i="81"/>
  <c r="H42" i="90"/>
  <c r="I160" i="91"/>
  <c r="AC40" i="35"/>
  <c r="I164" i="91" s="1"/>
  <c r="H45" i="85" s="1"/>
  <c r="J38" i="90"/>
  <c r="N57" i="78"/>
  <c r="J14" i="90" s="1"/>
  <c r="E10" i="86" s="1"/>
  <c r="N55" i="78"/>
  <c r="K86" i="85"/>
  <c r="L58" i="91"/>
  <c r="M133" i="77"/>
  <c r="I12" i="90" s="1"/>
  <c r="D8" i="86" s="1"/>
  <c r="M131" i="77"/>
  <c r="I36" i="90"/>
  <c r="P42" i="90"/>
  <c r="T32" i="81"/>
  <c r="P18" i="90" s="1"/>
  <c r="T30" i="81"/>
  <c r="H89" i="85"/>
  <c r="I94" i="91"/>
  <c r="G140" i="85"/>
  <c r="H150" i="91"/>
  <c r="J142" i="91"/>
  <c r="AE69" i="54"/>
  <c r="J14" i="86"/>
  <c r="J89" i="85"/>
  <c r="K94" i="91"/>
  <c r="K137" i="85"/>
  <c r="L96" i="91"/>
  <c r="H115" i="85"/>
  <c r="I131" i="91"/>
  <c r="G90" i="85"/>
  <c r="H112" i="91"/>
  <c r="F83" i="85"/>
  <c r="G22" i="91"/>
  <c r="H134" i="85"/>
  <c r="I60" i="91"/>
  <c r="K114" i="85"/>
  <c r="L113" i="91"/>
  <c r="K142" i="91"/>
  <c r="AF69" i="54"/>
  <c r="G124" i="85"/>
  <c r="H185" i="91"/>
  <c r="E42" i="90"/>
  <c r="I32" i="81"/>
  <c r="E18" i="90" s="1"/>
  <c r="I30" i="81"/>
  <c r="H45" i="84"/>
  <c r="D21" i="90" s="1"/>
  <c r="H43" i="84"/>
  <c r="D45" i="90"/>
  <c r="I24" i="91"/>
  <c r="H131" i="85"/>
  <c r="H117" i="85"/>
  <c r="I167" i="91"/>
  <c r="K134" i="85"/>
  <c r="L60" i="91"/>
  <c r="N43" i="90"/>
  <c r="R61" i="82"/>
  <c r="N19" i="90" s="1"/>
  <c r="R59" i="82"/>
  <c r="N38" i="90"/>
  <c r="R57" i="78"/>
  <c r="N14" i="90" s="1"/>
  <c r="R55" i="78"/>
  <c r="J57" i="78"/>
  <c r="F14" i="90" s="1"/>
  <c r="J55" i="78"/>
  <c r="F38" i="90"/>
  <c r="V74" i="83"/>
  <c r="R20" i="90" s="1"/>
  <c r="V72" i="83"/>
  <c r="R44" i="90"/>
  <c r="I45" i="84"/>
  <c r="E21" i="90" s="1"/>
  <c r="I43" i="84"/>
  <c r="E45" i="90"/>
  <c r="S109" i="79"/>
  <c r="O17" i="90" s="1"/>
  <c r="S107" i="79"/>
  <c r="O41" i="90"/>
  <c r="H137" i="85"/>
  <c r="I96" i="91"/>
  <c r="S131" i="77"/>
  <c r="O36" i="90"/>
  <c r="S133" i="77"/>
  <c r="O12" i="90" s="1"/>
  <c r="I116" i="85"/>
  <c r="J149" i="91"/>
  <c r="O43" i="90"/>
  <c r="S61" i="82"/>
  <c r="O19" i="90" s="1"/>
  <c r="S59" i="82"/>
  <c r="J137" i="85"/>
  <c r="K96" i="91"/>
  <c r="L88" i="91"/>
  <c r="AG104" i="50"/>
  <c r="J52" i="91"/>
  <c r="AE52" i="49"/>
  <c r="I124" i="91"/>
  <c r="AD56" i="53"/>
  <c r="I89" i="85"/>
  <c r="J94" i="91"/>
  <c r="G138" i="85"/>
  <c r="H114" i="91"/>
  <c r="K45" i="90"/>
  <c r="O45" i="84"/>
  <c r="K21" i="90" s="1"/>
  <c r="F17" i="86" s="1"/>
  <c r="O43" i="84"/>
  <c r="H27" i="88"/>
  <c r="F131" i="85"/>
  <c r="G24" i="91"/>
  <c r="K139" i="85"/>
  <c r="L132" i="91"/>
  <c r="I52" i="91"/>
  <c r="AD52" i="49"/>
  <c r="J93" i="85"/>
  <c r="K166" i="91"/>
  <c r="G94" i="91"/>
  <c r="F89" i="85"/>
  <c r="J45" i="84"/>
  <c r="F21" i="90" s="1"/>
  <c r="J43" i="84"/>
  <c r="F45" i="90"/>
  <c r="J116" i="85"/>
  <c r="K149" i="91"/>
  <c r="N32" i="81"/>
  <c r="J18" i="90" s="1"/>
  <c r="E14" i="86" s="1"/>
  <c r="N30" i="81"/>
  <c r="J42" i="90"/>
  <c r="G100" i="85"/>
  <c r="H184" i="91"/>
  <c r="K45" i="84"/>
  <c r="G21" i="90" s="1"/>
  <c r="K43" i="84"/>
  <c r="G45" i="90"/>
  <c r="J124" i="91"/>
  <c r="AE56" i="53"/>
  <c r="I16" i="91"/>
  <c r="AD72" i="12"/>
  <c r="L160" i="91"/>
  <c r="AF40" i="35"/>
  <c r="L164" i="91" s="1"/>
  <c r="K45" i="85" s="1"/>
  <c r="K124" i="91"/>
  <c r="AF56" i="53"/>
  <c r="I88" i="91"/>
  <c r="AD104" i="50"/>
  <c r="G89" i="85"/>
  <c r="H94" i="91"/>
  <c r="I92" i="85"/>
  <c r="J148" i="91"/>
  <c r="K88" i="91"/>
  <c r="AF104" i="50"/>
  <c r="I110" i="85"/>
  <c r="J59" i="91"/>
  <c r="H139" i="85"/>
  <c r="I132" i="91"/>
  <c r="I137" i="85"/>
  <c r="J96" i="91"/>
  <c r="F139" i="85"/>
  <c r="G132" i="91"/>
  <c r="E35" i="90"/>
  <c r="I77" i="76"/>
  <c r="E11" i="90" s="1"/>
  <c r="I75" i="76"/>
  <c r="G25" i="88"/>
  <c r="G16" i="91"/>
  <c r="L124" i="91"/>
  <c r="AG56" i="53"/>
  <c r="J141" i="85"/>
  <c r="K168" i="91"/>
  <c r="S30" i="81"/>
  <c r="O42" i="90"/>
  <c r="S32" i="81"/>
  <c r="O18" i="90" s="1"/>
  <c r="F137" i="85"/>
  <c r="G96" i="91"/>
  <c r="J35" i="90"/>
  <c r="N77" i="76"/>
  <c r="J11" i="90" s="1"/>
  <c r="E7" i="86" s="1"/>
  <c r="N75" i="76"/>
  <c r="K55" i="78"/>
  <c r="G38" i="90"/>
  <c r="K57" i="78"/>
  <c r="G14" i="90" s="1"/>
  <c r="M43" i="90"/>
  <c r="Q61" i="82"/>
  <c r="M19" i="90" s="1"/>
  <c r="Q59" i="82"/>
  <c r="J92" i="85"/>
  <c r="K148" i="91"/>
  <c r="V45" i="84"/>
  <c r="R21" i="90" s="1"/>
  <c r="V43" i="84"/>
  <c r="R45" i="90"/>
  <c r="O109" i="79"/>
  <c r="K17" i="90" s="1"/>
  <c r="F13" i="86" s="1"/>
  <c r="O107" i="79"/>
  <c r="K41" i="90"/>
  <c r="Q52" i="90"/>
  <c r="U183" i="80"/>
  <c r="Q28" i="90" s="1"/>
  <c r="U181" i="80"/>
  <c r="I115" i="85"/>
  <c r="J131" i="91"/>
  <c r="J16" i="86"/>
  <c r="J41" i="90"/>
  <c r="N109" i="79"/>
  <c r="J17" i="90" s="1"/>
  <c r="E13" i="86" s="1"/>
  <c r="N107" i="79"/>
  <c r="R131" i="77"/>
  <c r="N36" i="90"/>
  <c r="R133" i="77"/>
  <c r="N12" i="90" s="1"/>
  <c r="H107" i="85"/>
  <c r="I23" i="91"/>
  <c r="D43" i="90"/>
  <c r="H61" i="82"/>
  <c r="D19" i="90" s="1"/>
  <c r="H59" i="82"/>
  <c r="N74" i="83"/>
  <c r="J20" i="90" s="1"/>
  <c r="E16" i="86" s="1"/>
  <c r="J44" i="90"/>
  <c r="N72" i="83"/>
  <c r="K117" i="85"/>
  <c r="L167" i="91"/>
  <c r="J52" i="90"/>
  <c r="N183" i="80"/>
  <c r="J28" i="90" s="1"/>
  <c r="E24" i="86" s="1"/>
  <c r="N181" i="80"/>
  <c r="K132" i="91"/>
  <c r="J139" i="85"/>
  <c r="P43" i="90"/>
  <c r="T61" i="82"/>
  <c r="P19" i="90" s="1"/>
  <c r="T59" i="82"/>
  <c r="U72" i="12"/>
  <c r="U77" i="12" s="1"/>
  <c r="H113" i="85"/>
  <c r="I95" i="91"/>
  <c r="U45" i="84"/>
  <c r="Q21" i="90" s="1"/>
  <c r="U43" i="84"/>
  <c r="Q45" i="90"/>
  <c r="G137" i="85"/>
  <c r="H96" i="91"/>
  <c r="G83" i="85"/>
  <c r="H22" i="91"/>
  <c r="F86" i="85"/>
  <c r="G58" i="91"/>
  <c r="J100" i="85"/>
  <c r="K184" i="91"/>
  <c r="J58" i="91"/>
  <c r="I86" i="85"/>
  <c r="J88" i="91"/>
  <c r="AE104" i="50"/>
  <c r="F115" i="85"/>
  <c r="G131" i="91"/>
  <c r="F107" i="85"/>
  <c r="G23" i="91"/>
  <c r="K115" i="85"/>
  <c r="L131" i="91"/>
  <c r="L55" i="78"/>
  <c r="H38" i="90"/>
  <c r="L57" i="78"/>
  <c r="H14" i="90" s="1"/>
  <c r="C10" i="86" s="1"/>
  <c r="K160" i="91"/>
  <c r="AE40" i="35"/>
  <c r="K164" i="91" s="1"/>
  <c r="G88" i="91"/>
  <c r="AB104" i="50"/>
  <c r="Q72" i="12"/>
  <c r="Q77" i="12" s="1"/>
  <c r="O38" i="90"/>
  <c r="S57" i="78"/>
  <c r="O14" i="90" s="1"/>
  <c r="S55" i="78"/>
  <c r="R77" i="76"/>
  <c r="N11" i="90" s="1"/>
  <c r="R75" i="76"/>
  <c r="N35" i="90"/>
  <c r="J130" i="91"/>
  <c r="I91" i="85"/>
  <c r="H35" i="90"/>
  <c r="L77" i="76"/>
  <c r="H11" i="90" s="1"/>
  <c r="C7" i="86" s="1"/>
  <c r="L75" i="76"/>
  <c r="J115" i="85"/>
  <c r="K131" i="91"/>
  <c r="G42" i="90"/>
  <c r="K32" i="81"/>
  <c r="G18" i="90" s="1"/>
  <c r="K30" i="81"/>
  <c r="M45" i="90"/>
  <c r="Q45" i="84"/>
  <c r="M21" i="90" s="1"/>
  <c r="Q43" i="84"/>
  <c r="I138" i="85"/>
  <c r="J114" i="91"/>
  <c r="H88" i="91"/>
  <c r="AC104" i="50"/>
  <c r="G131" i="85"/>
  <c r="H24" i="91"/>
  <c r="F134" i="85"/>
  <c r="G60" i="91"/>
  <c r="J148" i="85"/>
  <c r="K186" i="91"/>
  <c r="J60" i="91"/>
  <c r="I134" i="85"/>
  <c r="I113" i="85"/>
  <c r="J95" i="91"/>
  <c r="I57" i="78"/>
  <c r="E14" i="90" s="1"/>
  <c r="I55" i="78"/>
  <c r="E38" i="90"/>
  <c r="F91" i="85"/>
  <c r="G130" i="91"/>
  <c r="K52" i="91"/>
  <c r="AF52" i="49"/>
  <c r="K52" i="90"/>
  <c r="O183" i="80"/>
  <c r="K28" i="90" s="1"/>
  <c r="F24" i="86" s="1"/>
  <c r="O181" i="80"/>
  <c r="K91" i="85"/>
  <c r="L130" i="91"/>
  <c r="R74" i="83"/>
  <c r="N20" i="90" s="1"/>
  <c r="R72" i="83"/>
  <c r="N44" i="90"/>
  <c r="F113" i="85"/>
  <c r="G95" i="91"/>
  <c r="V72" i="12"/>
  <c r="V77" i="12" s="1"/>
  <c r="J61" i="82"/>
  <c r="F19" i="90" s="1"/>
  <c r="J59" i="82"/>
  <c r="F43" i="90"/>
  <c r="O72" i="12"/>
  <c r="O77" i="12" s="1"/>
  <c r="D36" i="90"/>
  <c r="H133" i="77"/>
  <c r="D12" i="90" s="1"/>
  <c r="H131" i="77"/>
  <c r="I117" i="85"/>
  <c r="J167" i="91"/>
  <c r="I139" i="85"/>
  <c r="J132" i="91"/>
  <c r="I74" i="83"/>
  <c r="E20" i="90" s="1"/>
  <c r="E44" i="90"/>
  <c r="I72" i="83"/>
  <c r="F52" i="90"/>
  <c r="J183" i="80"/>
  <c r="F28" i="90" s="1"/>
  <c r="J181" i="80"/>
  <c r="K93" i="85"/>
  <c r="L166" i="91"/>
  <c r="J91" i="85"/>
  <c r="K130" i="91"/>
  <c r="AF73" i="12"/>
  <c r="AF76" i="12"/>
  <c r="K19" i="91" s="1"/>
  <c r="AF74" i="12"/>
  <c r="K17" i="91" s="1"/>
  <c r="AF75" i="12"/>
  <c r="K18" i="91" s="1"/>
  <c r="L35" i="90"/>
  <c r="P77" i="76"/>
  <c r="L11" i="90" s="1"/>
  <c r="P75" i="76"/>
  <c r="H72" i="12"/>
  <c r="H77" i="12" s="1"/>
  <c r="J90" i="85"/>
  <c r="K112" i="91"/>
  <c r="J106" i="91"/>
  <c r="AE27" i="52"/>
  <c r="G113" i="85"/>
  <c r="H95" i="91"/>
  <c r="H16" i="91"/>
  <c r="AC72" i="12"/>
  <c r="G52" i="91"/>
  <c r="AB52" i="49"/>
  <c r="K178" i="91"/>
  <c r="AF178" i="51"/>
  <c r="J15" i="86"/>
  <c r="L74" i="83"/>
  <c r="H20" i="90" s="1"/>
  <c r="C16" i="86" s="1"/>
  <c r="H44" i="90"/>
  <c r="L72" i="83"/>
  <c r="O45" i="90"/>
  <c r="S45" i="84"/>
  <c r="O21" i="90" s="1"/>
  <c r="S43" i="84"/>
  <c r="G124" i="91"/>
  <c r="AB56" i="53"/>
  <c r="J110" i="85"/>
  <c r="K59" i="91"/>
  <c r="I142" i="91"/>
  <c r="AD69" i="54"/>
  <c r="N133" i="77"/>
  <c r="J12" i="90" s="1"/>
  <c r="E8" i="86" s="1"/>
  <c r="N131" i="77"/>
  <c r="J36" i="90"/>
  <c r="Q38" i="90"/>
  <c r="U57" i="78"/>
  <c r="Q14" i="90" s="1"/>
  <c r="U55" i="78"/>
  <c r="F148" i="85"/>
  <c r="G186" i="91"/>
  <c r="T45" i="84"/>
  <c r="P21" i="90" s="1"/>
  <c r="T43" i="84"/>
  <c r="P45" i="90"/>
  <c r="K141" i="85"/>
  <c r="L168" i="91"/>
  <c r="Q44" i="90"/>
  <c r="U74" i="83"/>
  <c r="Q20" i="90" s="1"/>
  <c r="U72" i="83"/>
  <c r="H130" i="91"/>
  <c r="G91" i="85"/>
  <c r="R38" i="90"/>
  <c r="V57" i="78"/>
  <c r="R14" i="90" s="1"/>
  <c r="V55" i="78"/>
  <c r="J138" i="85"/>
  <c r="K114" i="91"/>
  <c r="E36" i="90"/>
  <c r="I133" i="77"/>
  <c r="E12" i="90" s="1"/>
  <c r="I131" i="77"/>
  <c r="R109" i="79"/>
  <c r="N17" i="90" s="1"/>
  <c r="R107" i="79"/>
  <c r="N41" i="90"/>
  <c r="I114" i="85"/>
  <c r="J113" i="91"/>
  <c r="G107" i="85"/>
  <c r="H23" i="91"/>
  <c r="O133" i="77"/>
  <c r="K12" i="90" s="1"/>
  <c r="F8" i="86" s="1"/>
  <c r="O131" i="77"/>
  <c r="K36" i="90"/>
  <c r="F110" i="85"/>
  <c r="G59" i="91"/>
  <c r="J124" i="85"/>
  <c r="K185" i="91"/>
  <c r="G142" i="91"/>
  <c r="AB69" i="54"/>
  <c r="M122" i="91"/>
  <c r="J86" i="85"/>
  <c r="K58" i="91"/>
  <c r="H116" i="85"/>
  <c r="I149" i="91"/>
  <c r="L43" i="84"/>
  <c r="H45" i="90"/>
  <c r="L45" i="84"/>
  <c r="H21" i="90" s="1"/>
  <c r="C17" i="86" s="1"/>
  <c r="T109" i="79"/>
  <c r="P17" i="90" s="1"/>
  <c r="T107" i="79"/>
  <c r="P41" i="90"/>
  <c r="K181" i="80"/>
  <c r="G52" i="90"/>
  <c r="K183" i="80"/>
  <c r="G28" i="90" s="1"/>
  <c r="K100" i="85"/>
  <c r="L184" i="91"/>
  <c r="G178" i="91"/>
  <c r="AB178" i="51"/>
  <c r="AG73" i="12"/>
  <c r="AG76" i="12"/>
  <c r="L19" i="91" s="1"/>
  <c r="AG74" i="12"/>
  <c r="L17" i="91" s="1"/>
  <c r="AG75" i="12"/>
  <c r="L18" i="91" s="1"/>
  <c r="Q43" i="90"/>
  <c r="U61" i="82"/>
  <c r="Q19" i="90" s="1"/>
  <c r="U59" i="82"/>
  <c r="I93" i="85"/>
  <c r="J166" i="91"/>
  <c r="M52" i="90"/>
  <c r="Q183" i="80"/>
  <c r="M28" i="90" s="1"/>
  <c r="Q181" i="80"/>
  <c r="O52" i="90"/>
  <c r="S183" i="80"/>
  <c r="O28" i="90" s="1"/>
  <c r="S181" i="80"/>
  <c r="P38" i="90"/>
  <c r="T57" i="78"/>
  <c r="P14" i="90" s="1"/>
  <c r="T55" i="78"/>
  <c r="R52" i="90"/>
  <c r="V183" i="80"/>
  <c r="R28" i="90" s="1"/>
  <c r="V181" i="80"/>
  <c r="H124" i="91"/>
  <c r="AC56" i="53"/>
  <c r="G106" i="91"/>
  <c r="AB27" i="52"/>
  <c r="K106" i="91"/>
  <c r="AF27" i="52"/>
  <c r="T72" i="12"/>
  <c r="T77" i="12" s="1"/>
  <c r="K92" i="85"/>
  <c r="L148" i="91"/>
  <c r="J112" i="91"/>
  <c r="I90" i="85"/>
  <c r="F116" i="85"/>
  <c r="G149" i="91"/>
  <c r="F36" i="90"/>
  <c r="J133" i="77"/>
  <c r="F12" i="90" s="1"/>
  <c r="J131" i="77"/>
  <c r="J13" i="86"/>
  <c r="Q109" i="79"/>
  <c r="M17" i="90" s="1"/>
  <c r="Q107" i="79"/>
  <c r="M41" i="90"/>
  <c r="J184" i="91"/>
  <c r="I100" i="85"/>
  <c r="J134" i="85"/>
  <c r="K60" i="91"/>
  <c r="I148" i="91"/>
  <c r="H92" i="85"/>
  <c r="N45" i="90"/>
  <c r="R45" i="84"/>
  <c r="N21" i="90" s="1"/>
  <c r="R43" i="84"/>
  <c r="I107" i="79"/>
  <c r="E41" i="90"/>
  <c r="I109" i="79"/>
  <c r="E17" i="90" s="1"/>
  <c r="H36" i="90"/>
  <c r="L133" i="77"/>
  <c r="H12" i="90" s="1"/>
  <c r="C8" i="86" s="1"/>
  <c r="L131" i="77"/>
  <c r="K148" i="85"/>
  <c r="L186" i="91"/>
  <c r="U107" i="79"/>
  <c r="Q41" i="90"/>
  <c r="U109" i="79"/>
  <c r="Q17" i="90" s="1"/>
  <c r="F124" i="85"/>
  <c r="G185" i="91"/>
  <c r="G166" i="91"/>
  <c r="F93" i="85"/>
  <c r="E52" i="90"/>
  <c r="I183" i="80"/>
  <c r="E28" i="90" s="1"/>
  <c r="I181" i="80"/>
  <c r="H138" i="85"/>
  <c r="I114" i="91"/>
  <c r="R43" i="90"/>
  <c r="V61" i="82"/>
  <c r="R19" i="90" s="1"/>
  <c r="V59" i="82"/>
  <c r="J168" i="91"/>
  <c r="I141" i="85"/>
  <c r="H72" i="83"/>
  <c r="H74" i="83"/>
  <c r="D20" i="90" s="1"/>
  <c r="D44" i="90"/>
  <c r="G41" i="90"/>
  <c r="K109" i="79"/>
  <c r="G17" i="90" s="1"/>
  <c r="K107" i="79"/>
  <c r="R32" i="81"/>
  <c r="N18" i="90" s="1"/>
  <c r="R30" i="81"/>
  <c r="N42" i="90"/>
  <c r="J74" i="83"/>
  <c r="F20" i="90" s="1"/>
  <c r="F44" i="90"/>
  <c r="J72" i="83"/>
  <c r="G93" i="85"/>
  <c r="H166" i="91"/>
  <c r="G115" i="85"/>
  <c r="H131" i="91"/>
  <c r="F41" i="90"/>
  <c r="J109" i="79"/>
  <c r="F17" i="90" s="1"/>
  <c r="J107" i="79"/>
  <c r="K74" i="83"/>
  <c r="G20" i="90" s="1"/>
  <c r="G44" i="90"/>
  <c r="K72" i="83"/>
  <c r="F114" i="85"/>
  <c r="G113" i="91"/>
  <c r="Q74" i="83"/>
  <c r="M20" i="90" s="1"/>
  <c r="Q72" i="83"/>
  <c r="M44" i="90"/>
  <c r="J114" i="85"/>
  <c r="K113" i="91"/>
  <c r="R41" i="90"/>
  <c r="V109" i="79"/>
  <c r="R17" i="90" s="1"/>
  <c r="V107" i="79"/>
  <c r="N72" i="12"/>
  <c r="N77" i="12" s="1"/>
  <c r="L150" i="91"/>
  <c r="K140" i="85"/>
  <c r="K35" i="90"/>
  <c r="O77" i="76"/>
  <c r="K11" i="90" s="1"/>
  <c r="F7" i="86" s="1"/>
  <c r="O75" i="76"/>
  <c r="I184" i="91"/>
  <c r="H100" i="85"/>
  <c r="R42" i="90"/>
  <c r="V32" i="81"/>
  <c r="R18" i="90" s="1"/>
  <c r="V30" i="81"/>
  <c r="F92" i="85"/>
  <c r="G148" i="91"/>
  <c r="M86" i="91"/>
  <c r="I148" i="85"/>
  <c r="J186" i="91"/>
  <c r="I150" i="91"/>
  <c r="H140" i="85"/>
  <c r="G27" i="88"/>
  <c r="Q35" i="90"/>
  <c r="U77" i="76"/>
  <c r="Q11" i="90" s="1"/>
  <c r="U75" i="76"/>
  <c r="J72" i="12"/>
  <c r="J77" i="12" s="1"/>
  <c r="L178" i="91"/>
  <c r="AG178" i="51"/>
  <c r="F100" i="85"/>
  <c r="G184" i="91"/>
  <c r="F141" i="85"/>
  <c r="G168" i="91"/>
  <c r="I106" i="91"/>
  <c r="AD27" i="52"/>
  <c r="P36" i="90"/>
  <c r="T133" i="77"/>
  <c r="P12" i="90" s="1"/>
  <c r="T131" i="77"/>
  <c r="J160" i="91"/>
  <c r="AD40" i="35"/>
  <c r="J164" i="91" s="1"/>
  <c r="I45" i="85" s="1"/>
  <c r="G110" i="85"/>
  <c r="H59" i="91"/>
  <c r="D38" i="90"/>
  <c r="H57" i="78"/>
  <c r="D14" i="90" s="1"/>
  <c r="H55" i="78"/>
  <c r="N52" i="90"/>
  <c r="R183" i="80"/>
  <c r="N28" i="90" s="1"/>
  <c r="R181" i="80"/>
  <c r="I72" i="12"/>
  <c r="I77" i="12" s="1"/>
  <c r="G141" i="85"/>
  <c r="H168" i="91"/>
  <c r="Q133" i="77"/>
  <c r="M12" i="90" s="1"/>
  <c r="Q131" i="77"/>
  <c r="M36" i="90"/>
  <c r="G139" i="85"/>
  <c r="H132" i="91"/>
  <c r="F90" i="85"/>
  <c r="G112" i="91"/>
  <c r="G36" i="90"/>
  <c r="K133" i="77"/>
  <c r="G12" i="90" s="1"/>
  <c r="K131" i="77"/>
  <c r="AE75" i="12"/>
  <c r="J18" i="91" s="1"/>
  <c r="AE73" i="12"/>
  <c r="AE76" i="12"/>
  <c r="J19" i="91" s="1"/>
  <c r="AE74" i="12"/>
  <c r="J17" i="91" s="1"/>
  <c r="L142" i="91"/>
  <c r="AG69" i="54"/>
  <c r="H148" i="85"/>
  <c r="I186" i="91"/>
  <c r="H142" i="91"/>
  <c r="AC69" i="54"/>
  <c r="M38" i="90"/>
  <c r="Q57" i="78"/>
  <c r="M14" i="90" s="1"/>
  <c r="Q55" i="78"/>
  <c r="F140" i="85"/>
  <c r="G150" i="91"/>
  <c r="J178" i="91"/>
  <c r="AE178" i="51"/>
  <c r="S75" i="76"/>
  <c r="O35" i="90"/>
  <c r="S77" i="76"/>
  <c r="O11" i="90" s="1"/>
  <c r="P52" i="90"/>
  <c r="T183" i="80"/>
  <c r="P28" i="90" s="1"/>
  <c r="T181" i="80"/>
  <c r="K61" i="82"/>
  <c r="G19" i="90" s="1"/>
  <c r="K59" i="82"/>
  <c r="G43" i="90"/>
  <c r="L112" i="91"/>
  <c r="K90" i="85"/>
  <c r="K124" i="85"/>
  <c r="L185" i="91"/>
  <c r="K38" i="90"/>
  <c r="O57" i="78"/>
  <c r="K14" i="90" s="1"/>
  <c r="F10" i="86" s="1"/>
  <c r="O55" i="78"/>
  <c r="G160" i="91"/>
  <c r="AA40" i="35"/>
  <c r="G164" i="91" s="1"/>
  <c r="F45" i="85" s="1"/>
  <c r="O32" i="81"/>
  <c r="K18" i="90" s="1"/>
  <c r="F14" i="86" s="1"/>
  <c r="O30" i="81"/>
  <c r="K42" i="90"/>
  <c r="H114" i="85"/>
  <c r="I113" i="91"/>
  <c r="N43" i="84"/>
  <c r="J45" i="90"/>
  <c r="N45" i="84"/>
  <c r="J21" i="90" s="1"/>
  <c r="E17" i="86" s="1"/>
  <c r="G86" i="85"/>
  <c r="H58" i="91"/>
  <c r="N59" i="82"/>
  <c r="J43" i="90"/>
  <c r="N61" i="82"/>
  <c r="J19" i="90" s="1"/>
  <c r="E15" i="86" s="1"/>
  <c r="H93" i="85"/>
  <c r="I166" i="91"/>
  <c r="L52" i="91"/>
  <c r="AG52" i="49"/>
  <c r="R36" i="90"/>
  <c r="V133" i="77"/>
  <c r="R12" i="90" s="1"/>
  <c r="V131" i="77"/>
  <c r="H160" i="91"/>
  <c r="AB40" i="35"/>
  <c r="H164" i="91" s="1"/>
  <c r="F138" i="85"/>
  <c r="G114" i="91"/>
  <c r="K116" i="85"/>
  <c r="L149" i="91"/>
  <c r="I178" i="91"/>
  <c r="AD178" i="51"/>
  <c r="L61" i="82"/>
  <c r="H19" i="90" s="1"/>
  <c r="C15" i="86" s="1"/>
  <c r="L59" i="82"/>
  <c r="H43" i="90"/>
  <c r="G116" i="85"/>
  <c r="H149" i="91"/>
  <c r="K113" i="85"/>
  <c r="L95" i="91"/>
  <c r="S74" i="83"/>
  <c r="O20" i="90" s="1"/>
  <c r="S72" i="83"/>
  <c r="O44" i="90"/>
  <c r="D52" i="90"/>
  <c r="H183" i="80"/>
  <c r="D28" i="90" s="1"/>
  <c r="H181" i="80"/>
  <c r="H106" i="91"/>
  <c r="AC27" i="52"/>
  <c r="I124" i="85"/>
  <c r="J185" i="91"/>
  <c r="I27" i="88"/>
  <c r="H110" i="85"/>
  <c r="I59" i="91"/>
  <c r="L181" i="80"/>
  <c r="H52" i="90"/>
  <c r="L183" i="80"/>
  <c r="H28" i="90" s="1"/>
  <c r="C24" i="86" s="1"/>
  <c r="K138" i="85"/>
  <c r="L114" i="91"/>
  <c r="H41" i="90"/>
  <c r="L109" i="79"/>
  <c r="H17" i="90" s="1"/>
  <c r="C13" i="86" s="1"/>
  <c r="L107" i="79"/>
  <c r="F117" i="85"/>
  <c r="G167" i="91"/>
  <c r="I112" i="91"/>
  <c r="H90" i="85"/>
  <c r="G148" i="85"/>
  <c r="H186" i="91"/>
  <c r="Q32" i="81"/>
  <c r="M18" i="90" s="1"/>
  <c r="Q30" i="81"/>
  <c r="M42" i="90"/>
  <c r="O74" i="83"/>
  <c r="K20" i="90" s="1"/>
  <c r="F16" i="86" s="1"/>
  <c r="K44" i="90"/>
  <c r="O72" i="83"/>
  <c r="G134" i="85"/>
  <c r="H60" i="91"/>
  <c r="T72" i="83"/>
  <c r="P44" i="90"/>
  <c r="T74" i="83"/>
  <c r="P20" i="90" s="1"/>
  <c r="Q42" i="90"/>
  <c r="U32" i="81"/>
  <c r="Q18" i="90" s="1"/>
  <c r="U30" i="81"/>
  <c r="R35" i="90"/>
  <c r="V77" i="76"/>
  <c r="R11" i="90" s="1"/>
  <c r="V75" i="76"/>
  <c r="H141" i="85"/>
  <c r="I168" i="91"/>
  <c r="K110" i="85"/>
  <c r="L59" i="91"/>
  <c r="D42" i="90"/>
  <c r="H32" i="81"/>
  <c r="D18" i="90" s="1"/>
  <c r="H30" i="81"/>
  <c r="G117" i="85"/>
  <c r="H167" i="91"/>
  <c r="F42" i="90"/>
  <c r="J32" i="81"/>
  <c r="F18" i="90" s="1"/>
  <c r="J30" i="81"/>
  <c r="H124" i="85"/>
  <c r="I185" i="91"/>
  <c r="G92" i="85"/>
  <c r="H148" i="91"/>
  <c r="I140" i="85"/>
  <c r="J150" i="91"/>
  <c r="M104" i="91"/>
  <c r="J113" i="85"/>
  <c r="K95" i="91"/>
  <c r="L94" i="91"/>
  <c r="K89" i="85"/>
  <c r="I130" i="91"/>
  <c r="H91" i="85"/>
  <c r="G114" i="85"/>
  <c r="H113" i="91"/>
  <c r="H107" i="79"/>
  <c r="D41" i="90"/>
  <c r="H109" i="79"/>
  <c r="D17" i="90" s="1"/>
  <c r="O59" i="82"/>
  <c r="K43" i="90"/>
  <c r="O61" i="82"/>
  <c r="K19" i="90" s="1"/>
  <c r="F15" i="86" s="1"/>
  <c r="H42" i="91"/>
  <c r="J42" i="91"/>
  <c r="H84" i="85"/>
  <c r="I42" i="91"/>
  <c r="H40" i="91"/>
  <c r="K568" i="94"/>
  <c r="K40" i="91"/>
  <c r="J84" i="85"/>
  <c r="F108" i="85"/>
  <c r="G41" i="91"/>
  <c r="L40" i="91"/>
  <c r="K84" i="85"/>
  <c r="I34" i="91"/>
  <c r="AD128" i="48"/>
  <c r="I38" i="91" s="1"/>
  <c r="H36" i="85" s="1"/>
  <c r="G34" i="91"/>
  <c r="AB128" i="48"/>
  <c r="G38" i="91" s="1"/>
  <c r="F36" i="85" s="1"/>
  <c r="I108" i="85"/>
  <c r="J41" i="91"/>
  <c r="M568" i="94"/>
  <c r="F132" i="85"/>
  <c r="G42" i="91"/>
  <c r="J34" i="91"/>
  <c r="AE128" i="48"/>
  <c r="J38" i="91" s="1"/>
  <c r="I36" i="85" s="1"/>
  <c r="K34" i="91"/>
  <c r="AF128" i="48"/>
  <c r="K38" i="91" s="1"/>
  <c r="F84" i="85"/>
  <c r="G40" i="91"/>
  <c r="R568" i="94"/>
  <c r="G108" i="85"/>
  <c r="H41" i="91"/>
  <c r="J108" i="85"/>
  <c r="K41" i="91"/>
  <c r="S568" i="94"/>
  <c r="H108" i="85"/>
  <c r="I41" i="91"/>
  <c r="J132" i="85"/>
  <c r="K42" i="91"/>
  <c r="J40" i="91"/>
  <c r="I84" i="85"/>
  <c r="L34" i="91"/>
  <c r="AG128" i="48"/>
  <c r="L38" i="91" s="1"/>
  <c r="K36" i="85" s="1"/>
  <c r="K108" i="85"/>
  <c r="L41" i="91"/>
  <c r="K132" i="85"/>
  <c r="N568" i="94"/>
  <c r="H34" i="91"/>
  <c r="AC128" i="48"/>
  <c r="H38" i="91" s="1"/>
  <c r="G36" i="85" s="1"/>
  <c r="AB72" i="12" l="1"/>
  <c r="O568" i="94"/>
  <c r="H568" i="94"/>
  <c r="Q568" i="94"/>
  <c r="T568" i="94"/>
  <c r="J568" i="94"/>
  <c r="I568" i="94"/>
  <c r="U568" i="94"/>
  <c r="V568" i="94"/>
  <c r="AB569" i="94" s="1"/>
  <c r="L568" i="94"/>
  <c r="G16" i="86"/>
  <c r="G7" i="86"/>
  <c r="H83" i="88"/>
  <c r="H23" i="88"/>
  <c r="H40" i="88"/>
  <c r="F121" i="88"/>
  <c r="J41" i="88"/>
  <c r="I81" i="88"/>
  <c r="I123" i="88"/>
  <c r="J39" i="88"/>
  <c r="G12" i="88"/>
  <c r="G128" i="91"/>
  <c r="F43" i="85" s="1"/>
  <c r="AB61" i="53"/>
  <c r="F62" i="85"/>
  <c r="G57" i="91"/>
  <c r="J53" i="88"/>
  <c r="K92" i="91"/>
  <c r="AF109" i="50"/>
  <c r="I20" i="91"/>
  <c r="H35" i="85" s="1"/>
  <c r="AD77" i="12"/>
  <c r="K97" i="88"/>
  <c r="I128" i="91"/>
  <c r="AD61" i="53"/>
  <c r="I110" i="88"/>
  <c r="H67" i="88"/>
  <c r="H121" i="88"/>
  <c r="F69" i="88"/>
  <c r="J65" i="85"/>
  <c r="K93" i="91"/>
  <c r="H59" i="85"/>
  <c r="I21" i="91"/>
  <c r="I25" i="91" s="1"/>
  <c r="J110" i="88"/>
  <c r="H67" i="85"/>
  <c r="I129" i="91"/>
  <c r="K41" i="88"/>
  <c r="G54" i="88"/>
  <c r="H96" i="88"/>
  <c r="I165" i="91"/>
  <c r="I169" i="91" s="1"/>
  <c r="H69" i="85"/>
  <c r="J107" i="85"/>
  <c r="K23" i="91"/>
  <c r="G45" i="85"/>
  <c r="G68" i="85"/>
  <c r="H147" i="91"/>
  <c r="H66" i="85"/>
  <c r="I111" i="91"/>
  <c r="I115" i="91" s="1"/>
  <c r="G96" i="88"/>
  <c r="G146" i="91"/>
  <c r="F44" i="85" s="1"/>
  <c r="AB74" i="54"/>
  <c r="I82" i="88"/>
  <c r="G95" i="88"/>
  <c r="H21" i="91"/>
  <c r="G59" i="85"/>
  <c r="K22" i="91"/>
  <c r="J83" i="85"/>
  <c r="K57" i="91"/>
  <c r="J62" i="85"/>
  <c r="K96" i="88"/>
  <c r="F39" i="88"/>
  <c r="J109" i="88"/>
  <c r="J128" i="91"/>
  <c r="AE61" i="53"/>
  <c r="F13" i="88"/>
  <c r="J56" i="91"/>
  <c r="AE57" i="49"/>
  <c r="K146" i="91"/>
  <c r="J44" i="85" s="1"/>
  <c r="AF74" i="54"/>
  <c r="F81" i="88"/>
  <c r="H111" i="88"/>
  <c r="F123" i="88"/>
  <c r="K109" i="88"/>
  <c r="F68" i="85"/>
  <c r="G147" i="91"/>
  <c r="J131" i="85"/>
  <c r="K24" i="91"/>
  <c r="F41" i="88"/>
  <c r="I96" i="88"/>
  <c r="I109" i="88"/>
  <c r="I67" i="85"/>
  <c r="J129" i="91"/>
  <c r="I62" i="85"/>
  <c r="J57" i="91"/>
  <c r="H124" i="88"/>
  <c r="K147" i="91"/>
  <c r="J68" i="85"/>
  <c r="K69" i="88"/>
  <c r="J111" i="88"/>
  <c r="F83" i="88"/>
  <c r="F69" i="85"/>
  <c r="G165" i="91"/>
  <c r="H146" i="91"/>
  <c r="AC74" i="54"/>
  <c r="I110" i="91"/>
  <c r="H42" i="85" s="1"/>
  <c r="AD32" i="52"/>
  <c r="I53" i="88"/>
  <c r="H20" i="91"/>
  <c r="G35" i="85" s="1"/>
  <c r="AC77" i="12"/>
  <c r="J26" i="88"/>
  <c r="K25" i="88"/>
  <c r="G82" i="88"/>
  <c r="G41" i="88"/>
  <c r="F124" i="88"/>
  <c r="K68" i="88"/>
  <c r="I25" i="88"/>
  <c r="H95" i="88"/>
  <c r="H54" i="88"/>
  <c r="H125" i="88"/>
  <c r="G69" i="85"/>
  <c r="H165" i="91"/>
  <c r="H169" i="91" s="1"/>
  <c r="G39" i="88"/>
  <c r="G26" i="88"/>
  <c r="F27" i="88"/>
  <c r="H25" i="88"/>
  <c r="G13" i="86"/>
  <c r="I54" i="88"/>
  <c r="G110" i="88"/>
  <c r="H55" i="88"/>
  <c r="F125" i="88"/>
  <c r="G123" i="88"/>
  <c r="K107" i="85"/>
  <c r="O36" i="85" s="1"/>
  <c r="L23" i="91"/>
  <c r="G68" i="88"/>
  <c r="K16" i="91"/>
  <c r="AF72" i="12"/>
  <c r="I97" i="88"/>
  <c r="F68" i="88"/>
  <c r="F95" i="88"/>
  <c r="F12" i="88"/>
  <c r="G11" i="88"/>
  <c r="J97" i="88"/>
  <c r="L92" i="91"/>
  <c r="AG109" i="50"/>
  <c r="H13" i="88"/>
  <c r="G14" i="86"/>
  <c r="L110" i="91"/>
  <c r="AG32" i="52"/>
  <c r="K23" i="88"/>
  <c r="G169" i="91"/>
  <c r="H53" i="88"/>
  <c r="J82" i="88"/>
  <c r="F55" i="88"/>
  <c r="F67" i="85"/>
  <c r="G129" i="91"/>
  <c r="G133" i="91" s="1"/>
  <c r="K56" i="91"/>
  <c r="J38" i="85" s="1"/>
  <c r="AF57" i="49"/>
  <c r="J55" i="88"/>
  <c r="G23" i="88"/>
  <c r="F26" i="88"/>
  <c r="K67" i="88"/>
  <c r="H110" i="91"/>
  <c r="G42" i="85" s="1"/>
  <c r="AC32" i="52"/>
  <c r="L146" i="91"/>
  <c r="K44" i="85" s="1"/>
  <c r="AG74" i="54"/>
  <c r="G97" i="88"/>
  <c r="I125" i="88"/>
  <c r="K83" i="85"/>
  <c r="O35" i="85" s="1"/>
  <c r="L22" i="91"/>
  <c r="J54" i="88"/>
  <c r="J110" i="91"/>
  <c r="I42" i="85" s="1"/>
  <c r="AE32" i="52"/>
  <c r="G13" i="88"/>
  <c r="J96" i="88"/>
  <c r="F97" i="88"/>
  <c r="G67" i="88"/>
  <c r="F67" i="88"/>
  <c r="L93" i="91"/>
  <c r="K65" i="85"/>
  <c r="H69" i="88"/>
  <c r="K82" i="88"/>
  <c r="J67" i="88"/>
  <c r="K66" i="85"/>
  <c r="L111" i="91"/>
  <c r="K110" i="91"/>
  <c r="J42" i="85" s="1"/>
  <c r="AF32" i="52"/>
  <c r="J25" i="88"/>
  <c r="G66" i="85"/>
  <c r="H111" i="91"/>
  <c r="H115" i="91" s="1"/>
  <c r="K54" i="88"/>
  <c r="J182" i="91"/>
  <c r="I52" i="85" s="1"/>
  <c r="AE183" i="51"/>
  <c r="K68" i="85"/>
  <c r="L147" i="91"/>
  <c r="F53" i="88"/>
  <c r="I55" i="88"/>
  <c r="K111" i="88"/>
  <c r="F82" i="88"/>
  <c r="F54" i="88"/>
  <c r="J66" i="85"/>
  <c r="K111" i="91"/>
  <c r="K131" i="85"/>
  <c r="O37" i="85" s="1"/>
  <c r="L24" i="91"/>
  <c r="G17" i="86"/>
  <c r="I66" i="85"/>
  <c r="J111" i="91"/>
  <c r="J95" i="88"/>
  <c r="I124" i="88"/>
  <c r="H92" i="91"/>
  <c r="G41" i="85" s="1"/>
  <c r="AC109" i="50"/>
  <c r="G92" i="91"/>
  <c r="AB109" i="50"/>
  <c r="F96" i="88"/>
  <c r="G69" i="88"/>
  <c r="H12" i="88"/>
  <c r="J125" i="88"/>
  <c r="I92" i="91"/>
  <c r="AD109" i="50"/>
  <c r="G8" i="86"/>
  <c r="H11" i="88"/>
  <c r="G15" i="86"/>
  <c r="K81" i="88"/>
  <c r="I76" i="85"/>
  <c r="J183" i="91"/>
  <c r="G40" i="88"/>
  <c r="L16" i="91"/>
  <c r="AG72" i="12"/>
  <c r="L20" i="91" s="1"/>
  <c r="G65" i="85"/>
  <c r="H93" i="91"/>
  <c r="H97" i="91" s="1"/>
  <c r="F65" i="85"/>
  <c r="G93" i="91"/>
  <c r="J92" i="91"/>
  <c r="AE109" i="50"/>
  <c r="L128" i="91"/>
  <c r="AG61" i="53"/>
  <c r="I69" i="88"/>
  <c r="H65" i="85"/>
  <c r="I93" i="91"/>
  <c r="J69" i="88"/>
  <c r="H41" i="88"/>
  <c r="J146" i="91"/>
  <c r="AE74" i="54"/>
  <c r="H56" i="91"/>
  <c r="G38" i="85" s="1"/>
  <c r="AC57" i="49"/>
  <c r="J124" i="88"/>
  <c r="K26" i="88"/>
  <c r="I111" i="88"/>
  <c r="H81" i="88"/>
  <c r="G109" i="88"/>
  <c r="K83" i="88"/>
  <c r="J22" i="91"/>
  <c r="I83" i="85"/>
  <c r="L182" i="91"/>
  <c r="K52" i="85" s="1"/>
  <c r="AG183" i="51"/>
  <c r="G110" i="91"/>
  <c r="AB32" i="52"/>
  <c r="F40" i="88"/>
  <c r="K27" i="88"/>
  <c r="J27" i="88"/>
  <c r="F25" i="88"/>
  <c r="I26" i="88"/>
  <c r="J68" i="88"/>
  <c r="G124" i="88"/>
  <c r="G24" i="86"/>
  <c r="I182" i="91"/>
  <c r="H52" i="85" s="1"/>
  <c r="AD183" i="51"/>
  <c r="K62" i="85"/>
  <c r="L57" i="91"/>
  <c r="H82" i="88"/>
  <c r="I131" i="85"/>
  <c r="J24" i="91"/>
  <c r="I121" i="88"/>
  <c r="K76" i="85"/>
  <c r="L183" i="91"/>
  <c r="G151" i="91"/>
  <c r="G111" i="91"/>
  <c r="F66" i="85"/>
  <c r="G182" i="91"/>
  <c r="AB183" i="51"/>
  <c r="K125" i="88"/>
  <c r="I146" i="91"/>
  <c r="AD74" i="54"/>
  <c r="J81" i="88"/>
  <c r="K123" i="88"/>
  <c r="J45" i="85"/>
  <c r="I65" i="85"/>
  <c r="J93" i="91"/>
  <c r="K67" i="85"/>
  <c r="L129" i="91"/>
  <c r="K128" i="91"/>
  <c r="AF61" i="53"/>
  <c r="G53" i="88"/>
  <c r="J123" i="88"/>
  <c r="I68" i="85"/>
  <c r="J147" i="91"/>
  <c r="K39" i="88"/>
  <c r="G62" i="85"/>
  <c r="H57" i="91"/>
  <c r="H39" i="88"/>
  <c r="H109" i="88"/>
  <c r="H128" i="91"/>
  <c r="G43" i="85" s="1"/>
  <c r="AC61" i="53"/>
  <c r="F76" i="85"/>
  <c r="G183" i="91"/>
  <c r="H68" i="85"/>
  <c r="I147" i="91"/>
  <c r="K182" i="91"/>
  <c r="J52" i="85" s="1"/>
  <c r="AF183" i="51"/>
  <c r="K95" i="88"/>
  <c r="I68" i="88"/>
  <c r="I83" i="88"/>
  <c r="I95" i="88"/>
  <c r="J69" i="85"/>
  <c r="K165" i="91"/>
  <c r="K169" i="91" s="1"/>
  <c r="I39" i="88"/>
  <c r="G20" i="91"/>
  <c r="AB77" i="12"/>
  <c r="H97" i="88"/>
  <c r="J67" i="85"/>
  <c r="K129" i="91"/>
  <c r="I56" i="91"/>
  <c r="AD57" i="49"/>
  <c r="G83" i="88"/>
  <c r="F11" i="88"/>
  <c r="H182" i="91"/>
  <c r="G52" i="85" s="1"/>
  <c r="AC183" i="51"/>
  <c r="K110" i="88"/>
  <c r="K40" i="88"/>
  <c r="L56" i="91"/>
  <c r="AG57" i="49"/>
  <c r="I183" i="91"/>
  <c r="H76" i="85"/>
  <c r="F111" i="88"/>
  <c r="J16" i="91"/>
  <c r="AE72" i="12"/>
  <c r="I69" i="85"/>
  <c r="J165" i="91"/>
  <c r="J169" i="91" s="1"/>
  <c r="F109" i="88"/>
  <c r="H26" i="88"/>
  <c r="F23" i="88"/>
  <c r="G55" i="88"/>
  <c r="H123" i="88"/>
  <c r="I107" i="85"/>
  <c r="J23" i="91"/>
  <c r="G125" i="88"/>
  <c r="H129" i="91"/>
  <c r="G67" i="85"/>
  <c r="H110" i="88"/>
  <c r="J83" i="88"/>
  <c r="J76" i="85"/>
  <c r="K183" i="91"/>
  <c r="I41" i="88"/>
  <c r="G10" i="86"/>
  <c r="K124" i="88"/>
  <c r="F59" i="85"/>
  <c r="G21" i="91"/>
  <c r="K121" i="88"/>
  <c r="H62" i="85"/>
  <c r="I57" i="91"/>
  <c r="G111" i="88"/>
  <c r="G76" i="85"/>
  <c r="H183" i="91"/>
  <c r="I23" i="88"/>
  <c r="K55" i="88"/>
  <c r="F110" i="88"/>
  <c r="K53" i="88"/>
  <c r="K61" i="91"/>
  <c r="J40" i="88"/>
  <c r="G56" i="91"/>
  <c r="AB57" i="49"/>
  <c r="H68" i="88"/>
  <c r="I40" i="88"/>
  <c r="L165" i="91"/>
  <c r="L169" i="91" s="1"/>
  <c r="K69" i="85"/>
  <c r="I67" i="88"/>
  <c r="G81" i="88"/>
  <c r="I39" i="91"/>
  <c r="I43" i="91" s="1"/>
  <c r="H60" i="85"/>
  <c r="J60" i="85"/>
  <c r="K39" i="91"/>
  <c r="K43" i="91" s="1"/>
  <c r="J36" i="85"/>
  <c r="I60" i="85"/>
  <c r="J39" i="91"/>
  <c r="J43" i="91" s="1"/>
  <c r="G60" i="85"/>
  <c r="H39" i="91"/>
  <c r="H43" i="91" s="1"/>
  <c r="N36" i="85"/>
  <c r="K60" i="85"/>
  <c r="L39" i="91"/>
  <c r="L43" i="91" s="1"/>
  <c r="F60" i="85"/>
  <c r="G39" i="91"/>
  <c r="G43" i="91" s="1"/>
  <c r="N35" i="85"/>
  <c r="N37" i="85"/>
  <c r="H25" i="91" l="1"/>
  <c r="E32" i="86" s="1"/>
  <c r="G10" i="85" s="1"/>
  <c r="L187" i="91"/>
  <c r="J187" i="91"/>
  <c r="G49" i="86" s="1"/>
  <c r="I27" i="85" s="1"/>
  <c r="E42" i="86"/>
  <c r="G20" i="85" s="1"/>
  <c r="H170" i="91"/>
  <c r="H98" i="91"/>
  <c r="E38" i="86"/>
  <c r="G16" i="85" s="1"/>
  <c r="F39" i="86"/>
  <c r="H17" i="85" s="1"/>
  <c r="I116" i="91"/>
  <c r="E39" i="86"/>
  <c r="G17" i="85" s="1"/>
  <c r="H116" i="91"/>
  <c r="H42" i="86"/>
  <c r="J20" i="85" s="1"/>
  <c r="K170" i="91"/>
  <c r="F38" i="85"/>
  <c r="G61" i="91"/>
  <c r="K38" i="85"/>
  <c r="L61" i="91"/>
  <c r="G24" i="88"/>
  <c r="G52" i="88"/>
  <c r="F52" i="88"/>
  <c r="F80" i="88"/>
  <c r="K38" i="88"/>
  <c r="K41" i="85"/>
  <c r="L97" i="91"/>
  <c r="H133" i="91"/>
  <c r="F122" i="88"/>
  <c r="I38" i="88"/>
  <c r="J38" i="88"/>
  <c r="L151" i="91"/>
  <c r="H122" i="88"/>
  <c r="K187" i="91"/>
  <c r="J94" i="88"/>
  <c r="I108" i="88"/>
  <c r="J121" i="88"/>
  <c r="G37" i="88"/>
  <c r="K43" i="85"/>
  <c r="L133" i="91"/>
  <c r="I52" i="88"/>
  <c r="G134" i="91"/>
  <c r="D40" i="86"/>
  <c r="F108" i="88"/>
  <c r="I38" i="85"/>
  <c r="J61" i="91"/>
  <c r="H10" i="88"/>
  <c r="J188" i="91"/>
  <c r="K20" i="91"/>
  <c r="AF77" i="12"/>
  <c r="I94" i="88"/>
  <c r="J11" i="88"/>
  <c r="F38" i="88"/>
  <c r="I12" i="88"/>
  <c r="I80" i="88"/>
  <c r="G80" i="88"/>
  <c r="H43" i="85"/>
  <c r="I133" i="91"/>
  <c r="K115" i="91"/>
  <c r="G93" i="88"/>
  <c r="J20" i="91"/>
  <c r="AE77" i="12"/>
  <c r="I41" i="85"/>
  <c r="J97" i="91"/>
  <c r="D42" i="86"/>
  <c r="G170" i="91"/>
  <c r="J23" i="88"/>
  <c r="I59" i="85"/>
  <c r="J21" i="91"/>
  <c r="K52" i="88"/>
  <c r="G9" i="88"/>
  <c r="G10" i="88"/>
  <c r="H80" i="88"/>
  <c r="F93" i="88"/>
  <c r="I122" i="88"/>
  <c r="L188" i="91"/>
  <c r="I49" i="86"/>
  <c r="I44" i="85"/>
  <c r="J151" i="91"/>
  <c r="J59" i="85"/>
  <c r="K21" i="91"/>
  <c r="J66" i="88"/>
  <c r="K122" i="88"/>
  <c r="J52" i="88"/>
  <c r="H38" i="88"/>
  <c r="G51" i="88"/>
  <c r="G25" i="91"/>
  <c r="F35" i="85"/>
  <c r="F66" i="88"/>
  <c r="K66" i="88"/>
  <c r="G122" i="88"/>
  <c r="I43" i="85"/>
  <c r="J133" i="91"/>
  <c r="D41" i="86"/>
  <c r="G152" i="91"/>
  <c r="L170" i="91"/>
  <c r="I42" i="86"/>
  <c r="M169" i="91"/>
  <c r="K13" i="88"/>
  <c r="K107" i="88"/>
  <c r="J37" i="88"/>
  <c r="G108" i="88"/>
  <c r="K151" i="91"/>
  <c r="H35" i="86"/>
  <c r="J13" i="85" s="1"/>
  <c r="K62" i="91"/>
  <c r="J24" i="88"/>
  <c r="F42" i="86"/>
  <c r="H20" i="85" s="1"/>
  <c r="I170" i="91"/>
  <c r="J43" i="85"/>
  <c r="K133" i="91"/>
  <c r="H44" i="85"/>
  <c r="I151" i="91"/>
  <c r="F42" i="85"/>
  <c r="G115" i="91"/>
  <c r="G66" i="88"/>
  <c r="F41" i="85"/>
  <c r="G97" i="91"/>
  <c r="H61" i="91"/>
  <c r="J79" i="88"/>
  <c r="I79" i="88"/>
  <c r="K42" i="85"/>
  <c r="L115" i="91"/>
  <c r="K12" i="88"/>
  <c r="J108" i="88"/>
  <c r="H9" i="88"/>
  <c r="G42" i="86"/>
  <c r="I20" i="85" s="1"/>
  <c r="J170" i="91"/>
  <c r="I24" i="88"/>
  <c r="H24" i="88"/>
  <c r="H52" i="88"/>
  <c r="J51" i="88"/>
  <c r="I13" i="88"/>
  <c r="K35" i="85"/>
  <c r="AG77" i="12"/>
  <c r="J80" i="88"/>
  <c r="G79" i="88"/>
  <c r="F94" i="88"/>
  <c r="I187" i="91"/>
  <c r="H79" i="88"/>
  <c r="G121" i="88"/>
  <c r="H51" i="88"/>
  <c r="K24" i="88"/>
  <c r="F10" i="88"/>
  <c r="K94" i="88"/>
  <c r="K51" i="88"/>
  <c r="H66" i="88"/>
  <c r="K59" i="85"/>
  <c r="O34" i="85" s="1"/>
  <c r="L21" i="91"/>
  <c r="L25" i="91" s="1"/>
  <c r="I32" i="86" s="1"/>
  <c r="H41" i="85"/>
  <c r="I97" i="91"/>
  <c r="G65" i="88"/>
  <c r="K108" i="88"/>
  <c r="K80" i="88"/>
  <c r="H94" i="88"/>
  <c r="J41" i="85"/>
  <c r="K97" i="91"/>
  <c r="F24" i="88"/>
  <c r="G94" i="88"/>
  <c r="G38" i="88"/>
  <c r="J122" i="88"/>
  <c r="H108" i="88"/>
  <c r="I11" i="88"/>
  <c r="I26" i="91"/>
  <c r="F32" i="86"/>
  <c r="H10" i="85" s="1"/>
  <c r="G44" i="85"/>
  <c r="H151" i="91"/>
  <c r="J12" i="88"/>
  <c r="H38" i="85"/>
  <c r="I61" i="91"/>
  <c r="I66" i="88"/>
  <c r="F52" i="85"/>
  <c r="G187" i="91"/>
  <c r="I51" i="88"/>
  <c r="K11" i="88"/>
  <c r="J13" i="88"/>
  <c r="J107" i="88"/>
  <c r="F107" i="88"/>
  <c r="J115" i="91"/>
  <c r="H187" i="91"/>
  <c r="D33" i="86"/>
  <c r="G44" i="91"/>
  <c r="E33" i="86"/>
  <c r="G11" i="85" s="1"/>
  <c r="H44" i="91"/>
  <c r="N34" i="85"/>
  <c r="H33" i="86"/>
  <c r="J11" i="85" s="1"/>
  <c r="K44" i="91"/>
  <c r="F33" i="86"/>
  <c r="H11" i="85" s="1"/>
  <c r="I44" i="91"/>
  <c r="M43" i="91"/>
  <c r="I33" i="86"/>
  <c r="L44" i="91"/>
  <c r="G33" i="86"/>
  <c r="I11" i="85" s="1"/>
  <c r="J44" i="91"/>
  <c r="H26" i="91" l="1"/>
  <c r="K10" i="85"/>
  <c r="L7" i="86"/>
  <c r="O38" i="85"/>
  <c r="N38" i="85"/>
  <c r="H62" i="91"/>
  <c r="E35" i="86"/>
  <c r="G13" i="85" s="1"/>
  <c r="J35" i="85"/>
  <c r="K25" i="91"/>
  <c r="D35" i="86"/>
  <c r="G62" i="91"/>
  <c r="H22" i="88"/>
  <c r="I22" i="88"/>
  <c r="K20" i="85"/>
  <c r="L17" i="86"/>
  <c r="F9" i="88"/>
  <c r="K17" i="86"/>
  <c r="F20" i="85"/>
  <c r="L134" i="91"/>
  <c r="M133" i="91"/>
  <c r="I40" i="86"/>
  <c r="F37" i="88"/>
  <c r="G22" i="88"/>
  <c r="F65" i="88"/>
  <c r="J36" i="88"/>
  <c r="G26" i="91"/>
  <c r="D32" i="86"/>
  <c r="J10" i="88"/>
  <c r="G38" i="86"/>
  <c r="I16" i="85" s="1"/>
  <c r="J98" i="91"/>
  <c r="I50" i="88"/>
  <c r="K93" i="88"/>
  <c r="I41" i="86"/>
  <c r="L152" i="91"/>
  <c r="M151" i="91"/>
  <c r="E41" i="86"/>
  <c r="G19" i="85" s="1"/>
  <c r="H152" i="91"/>
  <c r="F38" i="86"/>
  <c r="H16" i="85" s="1"/>
  <c r="I98" i="91"/>
  <c r="H41" i="86"/>
  <c r="J19" i="85" s="1"/>
  <c r="K152" i="91"/>
  <c r="J152" i="91"/>
  <c r="G41" i="86"/>
  <c r="I19" i="85" s="1"/>
  <c r="I65" i="88"/>
  <c r="J120" i="88"/>
  <c r="G107" i="88"/>
  <c r="H8" i="88"/>
  <c r="G116" i="91"/>
  <c r="D39" i="86"/>
  <c r="H188" i="91"/>
  <c r="E49" i="86"/>
  <c r="G27" i="85" s="1"/>
  <c r="G188" i="91"/>
  <c r="D49" i="86"/>
  <c r="H65" i="88"/>
  <c r="L116" i="91"/>
  <c r="I39" i="86"/>
  <c r="M115" i="91"/>
  <c r="F79" i="88"/>
  <c r="K16" i="86"/>
  <c r="F19" i="85"/>
  <c r="I107" i="88"/>
  <c r="G39" i="86"/>
  <c r="I17" i="85" s="1"/>
  <c r="J116" i="91"/>
  <c r="F51" i="88"/>
  <c r="H38" i="86"/>
  <c r="J16" i="85" s="1"/>
  <c r="K98" i="91"/>
  <c r="K79" i="88"/>
  <c r="I152" i="91"/>
  <c r="F41" i="86"/>
  <c r="H19" i="85" s="1"/>
  <c r="G40" i="86"/>
  <c r="I18" i="85" s="1"/>
  <c r="J134" i="91"/>
  <c r="M187" i="91"/>
  <c r="I35" i="85"/>
  <c r="J25" i="91"/>
  <c r="G35" i="86"/>
  <c r="I13" i="85" s="1"/>
  <c r="J62" i="91"/>
  <c r="G78" i="88"/>
  <c r="J65" i="88"/>
  <c r="K10" i="88"/>
  <c r="H107" i="88"/>
  <c r="I93" i="88"/>
  <c r="L24" i="86"/>
  <c r="K27" i="85"/>
  <c r="I37" i="88"/>
  <c r="H78" i="88"/>
  <c r="K9" i="88"/>
  <c r="I120" i="88"/>
  <c r="H40" i="86"/>
  <c r="J18" i="85" s="1"/>
  <c r="K134" i="91"/>
  <c r="I62" i="91"/>
  <c r="F35" i="86"/>
  <c r="H13" i="85" s="1"/>
  <c r="J93" i="88"/>
  <c r="H39" i="86"/>
  <c r="J17" i="85" s="1"/>
  <c r="K116" i="91"/>
  <c r="G64" i="88"/>
  <c r="J22" i="88"/>
  <c r="H37" i="88"/>
  <c r="I10" i="88"/>
  <c r="F40" i="86"/>
  <c r="H18" i="85" s="1"/>
  <c r="I134" i="91"/>
  <c r="F18" i="85"/>
  <c r="K15" i="86"/>
  <c r="E40" i="86"/>
  <c r="G18" i="85" s="1"/>
  <c r="H134" i="91"/>
  <c r="L98" i="91"/>
  <c r="M97" i="91"/>
  <c r="I38" i="86"/>
  <c r="L62" i="91"/>
  <c r="I35" i="86"/>
  <c r="M61" i="91"/>
  <c r="H120" i="88"/>
  <c r="H93" i="88"/>
  <c r="F49" i="86"/>
  <c r="H27" i="85" s="1"/>
  <c r="I188" i="91"/>
  <c r="G8" i="88"/>
  <c r="G98" i="91"/>
  <c r="D38" i="86"/>
  <c r="H49" i="86"/>
  <c r="J27" i="85" s="1"/>
  <c r="K188" i="91"/>
  <c r="K65" i="88"/>
  <c r="K37" i="88"/>
  <c r="G120" i="88"/>
  <c r="K11" i="85"/>
  <c r="L8" i="86"/>
  <c r="K8" i="86"/>
  <c r="F11" i="85"/>
  <c r="O40" i="85" l="1"/>
  <c r="O39" i="85"/>
  <c r="M17" i="86"/>
  <c r="H50" i="88"/>
  <c r="G92" i="88"/>
  <c r="H106" i="88"/>
  <c r="F106" i="88"/>
  <c r="F17" i="85"/>
  <c r="K14" i="86"/>
  <c r="K120" i="88"/>
  <c r="K22" i="88"/>
  <c r="J106" i="88"/>
  <c r="I64" i="88"/>
  <c r="H64" i="88"/>
  <c r="J78" i="88"/>
  <c r="F22" i="88"/>
  <c r="H36" i="88"/>
  <c r="K50" i="88"/>
  <c r="J64" i="88"/>
  <c r="L14" i="86"/>
  <c r="K17" i="85"/>
  <c r="L15" i="86"/>
  <c r="M15" i="86" s="1"/>
  <c r="K18" i="85"/>
  <c r="H92" i="88"/>
  <c r="I36" i="88"/>
  <c r="G106" i="88"/>
  <c r="F10" i="85"/>
  <c r="K7" i="86"/>
  <c r="F92" i="88"/>
  <c r="J50" i="88"/>
  <c r="K13" i="85"/>
  <c r="L10" i="86"/>
  <c r="F16" i="85"/>
  <c r="K13" i="86"/>
  <c r="G32" i="86"/>
  <c r="I10" i="85" s="1"/>
  <c r="J26" i="91"/>
  <c r="K10" i="86"/>
  <c r="F13" i="85"/>
  <c r="F120" i="88"/>
  <c r="K26" i="91"/>
  <c r="H32" i="86"/>
  <c r="J10" i="85" s="1"/>
  <c r="K16" i="85"/>
  <c r="L13" i="86"/>
  <c r="J92" i="88"/>
  <c r="I9" i="88"/>
  <c r="I78" i="88"/>
  <c r="K24" i="86"/>
  <c r="M24" i="86" s="1"/>
  <c r="F27" i="85"/>
  <c r="L16" i="86"/>
  <c r="M16" i="86" s="1"/>
  <c r="K19" i="85"/>
  <c r="J9" i="88"/>
  <c r="M25" i="91"/>
  <c r="L26" i="91"/>
  <c r="G36" i="88"/>
  <c r="I92" i="88"/>
  <c r="G50" i="88"/>
  <c r="I106" i="88"/>
  <c r="M8" i="86"/>
  <c r="M14" i="86" l="1"/>
  <c r="M13" i="86"/>
  <c r="M10" i="86"/>
  <c r="K64" i="88"/>
  <c r="K36" i="88"/>
  <c r="K106" i="88"/>
  <c r="J8" i="88"/>
  <c r="K92" i="88"/>
  <c r="F78" i="88"/>
  <c r="F50" i="88"/>
  <c r="K78" i="88"/>
  <c r="F36" i="88"/>
  <c r="F8" i="88"/>
  <c r="I8" i="88"/>
  <c r="M7" i="86"/>
  <c r="F64" i="88"/>
  <c r="K8" i="8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<sst xmlns="http://schemas.openxmlformats.org/spreadsheetml/2006/main" count="33420" uniqueCount="1099">
  <si>
    <t>ANH</t>
  </si>
  <si>
    <t>Anglian Water</t>
  </si>
  <si>
    <t>Bathing Water Quality - Query</t>
  </si>
  <si>
    <t>Summary</t>
  </si>
  <si>
    <t>Unit</t>
  </si>
  <si>
    <t>Value</t>
  </si>
  <si>
    <t>Rules</t>
  </si>
  <si>
    <t>Total sites</t>
  </si>
  <si>
    <t>Nr</t>
  </si>
  <si>
    <t>If a consistent deterioration (i.e. 2 or more recent) AND investigation - accept</t>
  </si>
  <si>
    <t>Ofwat view on included sites</t>
  </si>
  <si>
    <t>Where inconsistent past performance then push higher</t>
  </si>
  <si>
    <t>Company view on BWs in company area (Table line OUT5.57)</t>
  </si>
  <si>
    <t>Where investment actions are complete pre 2029 then push higher</t>
  </si>
  <si>
    <t>*row 12 relates to the calendar year bathing season, 15th May to 30th September for which performance is recorded; row 13 relates to the financial reporting year that this information will be reported to Ofwat</t>
  </si>
  <si>
    <t xml:space="preserve">2024-25 to 2029-30 Company Submission </t>
  </si>
  <si>
    <t>Note down date for improvement activities to allow tracking into PR29. Dates found on AC of WINEP schemes sheet</t>
  </si>
  <si>
    <t>2024-25 to 2029-30 Ofwat view</t>
  </si>
  <si>
    <t>**check against 2015 to 2022 for consistent deterioration</t>
  </si>
  <si>
    <t xml:space="preserve">**check site name (column C) against column BD of WINEP Schemes excel </t>
  </si>
  <si>
    <t>Company</t>
  </si>
  <si>
    <t>Label</t>
  </si>
  <si>
    <t>Location_type</t>
  </si>
  <si>
    <t>Units</t>
  </si>
  <si>
    <t>Ofwat view on included/excluded sites</t>
  </si>
  <si>
    <t>2015-16</t>
  </si>
  <si>
    <t>2016-17</t>
  </si>
  <si>
    <t>2017-18</t>
  </si>
  <si>
    <t>2018-19</t>
  </si>
  <si>
    <t>2019-20</t>
  </si>
  <si>
    <t>2020-21</t>
  </si>
  <si>
    <t>2021-22</t>
  </si>
  <si>
    <t>2022-23</t>
  </si>
  <si>
    <t>2023-24</t>
  </si>
  <si>
    <t>2024-25</t>
  </si>
  <si>
    <t>2025-26</t>
  </si>
  <si>
    <t>2026-27</t>
  </si>
  <si>
    <t>2027-28</t>
  </si>
  <si>
    <t>2028-29</t>
  </si>
  <si>
    <t>2029-30</t>
  </si>
  <si>
    <t>Comments to be provided where 'Not applicable - other' has been selected to explain reasons for it being not applicable, and any case where you are proposing a change to the previous assessment as summarised in column F.</t>
  </si>
  <si>
    <t>Any sites deteriorating over 2015-2022</t>
  </si>
  <si>
    <t>Cross check w WINEP</t>
  </si>
  <si>
    <t>Comment line / decision</t>
  </si>
  <si>
    <t>Ofwat intervention</t>
  </si>
  <si>
    <t>AWS comment</t>
  </si>
  <si>
    <t>Improvement action?</t>
  </si>
  <si>
    <t>Anderby</t>
  </si>
  <si>
    <t>coastal</t>
  </si>
  <si>
    <t>Categorisation</t>
  </si>
  <si>
    <t>Included</t>
  </si>
  <si>
    <t>N</t>
  </si>
  <si>
    <t>Brightlingsea</t>
  </si>
  <si>
    <t>Caister Point</t>
  </si>
  <si>
    <t>Inconsistent forecast. Excellent in previous years - set forecast to Excellent</t>
  </si>
  <si>
    <t>Y</t>
  </si>
  <si>
    <t>Good</t>
  </si>
  <si>
    <t>Excellent</t>
  </si>
  <si>
    <t>This Bathing Water is likely to remain at Good in 2024 and 2025, and at risk of switching between Good and Excellent within AMP8.  A CREH study (submitted as part of our representations) which investigated Faecal Indictator Organism (FIO) concentrations in phaeocystic algal foam and beach-cast seaweed showed  that they should be consdered as potential sources of as they apprear to provide potential resevoirs of FIOs that could impact on Bathing Water quality. During investigation of elevated samples in 2021/2022/2023 on the occasions where there was no rainfall and associated AWS asset activity there was found to be evidence of phaocystic foam and/or piles on seaweed on the beach.</t>
  </si>
  <si>
    <t>Chapel St Leonards</t>
  </si>
  <si>
    <t>Clacton</t>
  </si>
  <si>
    <t>Excellent consistently in past but 2022-23 good so set as excellent</t>
  </si>
  <si>
    <t>Clacton (Groyne 41)</t>
  </si>
  <si>
    <t>Excluded</t>
  </si>
  <si>
    <t>De-designated in in 2020 - see query response.</t>
  </si>
  <si>
    <t>Clacton Beach Martello Tower</t>
  </si>
  <si>
    <t>Cleethorpes</t>
  </si>
  <si>
    <t>ND - 08AW100067a</t>
  </si>
  <si>
    <t>Push to excellent (actions complete 31/03/2027) - Actions to improve waters failing their Baseline class. Make excellent by 2029-30 to take into account lag on reporting</t>
  </si>
  <si>
    <t>* There have been a total of 4 discountable results between 2019-2023 - inclusion would have resulted in bathing water being classified as 'Sufficient'.  
* Potential for a further 2 discountable results in the 2024 data.  Inclusion of these results would result in a classification of 'Sufficient'
* Forecasts for this location are currently based on measurements of:
Rain, Time, Wind - not Spills etc
* Cleethorpes does not current meet the Excellent classification due to significant elevated results which were identified following dry periods and with no AWS asset activity, impact from 3rd party pollution (the pier has a leaky private foul system located adjacent to the bathing water) 
* Bathing water could return to an official classification of Excellent within AMP8, but not if discountable results are considered as per the PR24 PC definition</t>
  </si>
  <si>
    <t>Cromer</t>
  </si>
  <si>
    <t>Dovercourt</t>
  </si>
  <si>
    <t>East Runton</t>
  </si>
  <si>
    <t>Y, for one year only</t>
  </si>
  <si>
    <t>Felixstowe North</t>
  </si>
  <si>
    <t>Felixstowe South</t>
  </si>
  <si>
    <t>Frinton</t>
  </si>
  <si>
    <t>Gorleston Beach</t>
  </si>
  <si>
    <t>Great Yarmouth North</t>
  </si>
  <si>
    <t>Great Yarmouth Pier</t>
  </si>
  <si>
    <t>Great Yarmouth South</t>
  </si>
  <si>
    <t>Heacham</t>
  </si>
  <si>
    <t>IMP1 - 08AW102007a</t>
  </si>
  <si>
    <t>Holding line awaiting outcome of AMP7 investigation</t>
  </si>
  <si>
    <t>Hemsby</t>
  </si>
  <si>
    <t>Historically excellent is level delivered so should hold forecast at this level</t>
  </si>
  <si>
    <t xml:space="preserve">Whilst this Bathing Water is likely to return to Excellent in 2024, due to the increased EA sampling programme and removal of an elevated 2019 result, and remain so in 2025 and 2026 it is likely to go down to Good in 2027 and 2029 . A CREH study which investigated Faecal Iindicator Organism (FIO) concentrations in phaeocystic algal foam and beach-cast seaweed showed  that they should be consdered as potential sources of as they apprear to provide potential resevoirs of FIOs that could impact on Bathign Water quality. During investigation of elevated samples in 2021/2022/2023 on the occasions where there was no rainfall and associated AWS asset activity there was found to be evidence of phaocystic foam and/or piles on seaweed on the beach. </t>
  </si>
  <si>
    <t>Holland</t>
  </si>
  <si>
    <t>This Bathing Water is expected to drop to a Good classification at the end of the 2024 season as the 95%ile for I.E. is currently at 107.71 with just 7 samples left to go. There are unusually high results in 2022 and 2023 which will remain within the classification calculations until 2026 and 2027. Therefore, the Bathing Water is expected to remain Good for 2024 and 2025 whilst the results are still influencing percentiles despite the 2024 season being of reasonably good quality to date.</t>
  </si>
  <si>
    <t>Humberston Fitties</t>
  </si>
  <si>
    <t>Hunstanton (Old Hunstanton)</t>
  </si>
  <si>
    <t>IMP2 - 08AW102004a; ND - 08AW100086</t>
  </si>
  <si>
    <t>Holding line awaiting outcome of AMP7 investigation
Actions to improve waters failing their Baseline class (Actions complete 31/03/2027)</t>
  </si>
  <si>
    <t>Hunstanton Main Beach</t>
  </si>
  <si>
    <t>IMP2 - 08AW102004a</t>
  </si>
  <si>
    <t>Holding line awaiting outcome of AMP7 investigation. Sufficient in 2023 consider sufficient should be the bar.</t>
  </si>
  <si>
    <t>Poor</t>
  </si>
  <si>
    <t>Sufficient</t>
  </si>
  <si>
    <t xml:space="preserve">* We have predicted a mixture of sufficient and poor classifications for this bathing water throughout AMP8.
* There have been a total of 3 discountable results between 2019-2023, inclusion would plus results to borderline Sufficient / Poor, thus the prediction that bathing water will move around depending on results that year.
* At least one further discountable result in 2024 data
* Forecasts for this location are currently based on measurements of: Rain, Tide, Time, Wind
* Numerous Studies carried out by AWS and EA into water quality issues at Hunstanton Main.  Significant impact from diffuse pollution sources include birds and dogs (
* 19 out of 79 results betwen 2019-2023 exceeded 'Excellent' values.  No AWS asset activity was recorded on 17 occasions, indciating that AWS is not the root cause of water quality
* Heavy rainfall also not a factor in around 50% of all elevated results, again indicating impact from diffuse pollution sources.  Also makes improvements / predictions on what quality extremely difficult.
</t>
  </si>
  <si>
    <t>Ingoldmells South</t>
  </si>
  <si>
    <t>Jaywick</t>
  </si>
  <si>
    <t>Leigh Bell Wharf</t>
  </si>
  <si>
    <t>IMP3 - 08AW100073a</t>
  </si>
  <si>
    <t>Accept company forecast (improvements complete 31/03/2030) - Actions to improve waters to Good or Excellent where there is evidence of customer support</t>
  </si>
  <si>
    <t>Lowestoft (North of Claremont Pier)</t>
  </si>
  <si>
    <t>Historically (2020-23) excellent is level delivered so should hold forecast at this level</t>
  </si>
  <si>
    <t>Lowestoft (South of Claremont Pier)</t>
  </si>
  <si>
    <t>Historically good is level delivered so should hold forecast at this level</t>
  </si>
  <si>
    <t>Mablethorpe Town</t>
  </si>
  <si>
    <t>Moggs Eye</t>
  </si>
  <si>
    <t>Mundesley</t>
  </si>
  <si>
    <t>River Deben Estuary, Waldringfield</t>
  </si>
  <si>
    <t>INV2 - 08AW100076e</t>
  </si>
  <si>
    <t>Accept company forecast - Investigations for waters at risk of deterioration to a planning class of Poor</t>
  </si>
  <si>
    <t>Rutland Water Sykes Lane</t>
  </si>
  <si>
    <t>IMP2 - 08AW101979a; INV2 - 08AW100076i</t>
  </si>
  <si>
    <t>Holding line added at request of EA following designation of 2 BWs at Rutland Water in April 2023. Marked as proceed, but details to be agreed at later date further to outcomes of investigation
Investigations for waters at risk of deterioration to a planning class of Poor</t>
  </si>
  <si>
    <t>Rutland Water Whitwell Creek</t>
  </si>
  <si>
    <t>Sea Palling</t>
  </si>
  <si>
    <t>Sheringham</t>
  </si>
  <si>
    <t>Shoebury East</t>
  </si>
  <si>
    <t>Shoeburyness</t>
  </si>
  <si>
    <t>Skegness</t>
  </si>
  <si>
    <t>Southend Chalkwell</t>
  </si>
  <si>
    <t>IMP3 - 08AW100074a</t>
  </si>
  <si>
    <t>Southend Jubilee</t>
  </si>
  <si>
    <t>Southend Jubilee regularly has around 2-3 discountable results due to the issuing of Pollution Risk Forecasts by the Environment Agency, with a further 3 potentially eligible for discounting in the 2024 season. Including discountable results classification in 2021 and 2022 would have been sufficient not good (we have overwritten this in columns N and O). Without the inclusion of the discountable results the Bathing Water will achieve Good. However, with the decision to include the discountable results within the ODI there is no way for the Bathing Water to achieve a Good classification in 2024 or 2025. The 95%ile for I.E. at the current date with discountable results included is 276.85, this would need to improve by 76.86 to achieve a Good classification. This bathing water would be closer to dropping further to Poor, with discountable results included, than improving to Good as the 90%ile is currently at 165.08 for I.E., less than 20 away from boundary to Poor.</t>
  </si>
  <si>
    <t>Southend Thorpe Bay</t>
  </si>
  <si>
    <t>Southend Three Shells</t>
  </si>
  <si>
    <t>Southend Westcliff Bay</t>
  </si>
  <si>
    <t>Southwold The Denes</t>
  </si>
  <si>
    <t>Southwold The Pier</t>
  </si>
  <si>
    <t>Sutton-on-Sea</t>
  </si>
  <si>
    <t>Walton</t>
  </si>
  <si>
    <t>Wells</t>
  </si>
  <si>
    <t>West Mersea</t>
  </si>
  <si>
    <t>IMP3 - 08AW102006a</t>
  </si>
  <si>
    <t>West Runton</t>
  </si>
  <si>
    <t>NEW SITE 2024</t>
  </si>
  <si>
    <t>River Cam at Sheep’s Green, Cambridge</t>
  </si>
  <si>
    <t>Forecast categorisation</t>
  </si>
  <si>
    <t>Manningtree Beach, Essex</t>
  </si>
  <si>
    <t>River Stour at Sudbury</t>
  </si>
  <si>
    <t xml:space="preserve">Lookup </t>
  </si>
  <si>
    <t>Totals</t>
  </si>
  <si>
    <t>Total classified sites</t>
  </si>
  <si>
    <t>Total sites with actions to improve / limit deterioration (not just inv)</t>
  </si>
  <si>
    <t>Not applicable - not designated</t>
  </si>
  <si>
    <t>Not applicable</t>
  </si>
  <si>
    <t>Not applicable - not impacting</t>
  </si>
  <si>
    <t>Not applicable - other</t>
  </si>
  <si>
    <t>Poor (backcast)</t>
  </si>
  <si>
    <t>Sufficient (backcast)</t>
  </si>
  <si>
    <t>Good (backcast)</t>
  </si>
  <si>
    <t>Excellent (backcast)</t>
  </si>
  <si>
    <t>Not applicable (removed)</t>
  </si>
  <si>
    <t>END</t>
  </si>
  <si>
    <t>PR24 Performance Commitment Model</t>
  </si>
  <si>
    <t>Performance commitment</t>
  </si>
  <si>
    <t>Bathing water quality</t>
  </si>
  <si>
    <t>Version number:</t>
  </si>
  <si>
    <t>File name:</t>
  </si>
  <si>
    <t>Date:</t>
  </si>
  <si>
    <t>For enquiries please contact:</t>
  </si>
  <si>
    <t>PR24CostAssessmentTeam@ofwat.gov.uk</t>
  </si>
  <si>
    <t>Instructions:</t>
  </si>
  <si>
    <t>A separate model 'User guide' has been created to help the user in operating the model.</t>
  </si>
  <si>
    <t>Bathing Water Quality</t>
  </si>
  <si>
    <t>PR24 definition:</t>
  </si>
  <si>
    <t>Performance commitment definition - Bathing water quality (ofwat.gov.uk)</t>
  </si>
  <si>
    <t>For an overview of our PCL setting approach see 'PR24 draft determinations: delivering outcomes for customers and the environment'</t>
  </si>
  <si>
    <t xml:space="preserve">For company specific summaries see PR24 company specific performance commitment appendices </t>
  </si>
  <si>
    <t>Decimal places:</t>
  </si>
  <si>
    <t>Approach to setting PCL</t>
  </si>
  <si>
    <t>PCL Type</t>
  </si>
  <si>
    <t>Company specific</t>
  </si>
  <si>
    <t>Baseline</t>
  </si>
  <si>
    <t>Baseline 2024-25 'year 0' position set to maintain historical performance levels as a minimum.</t>
  </si>
  <si>
    <t>Performance from base</t>
  </si>
  <si>
    <t>We expect companies to maintain historical performance from base.</t>
  </si>
  <si>
    <t xml:space="preserve">Performance from enhancement </t>
  </si>
  <si>
    <t>We adjust for impacts of enhancement expenditure consistent with companies' WINEP/NEP programmes.</t>
  </si>
  <si>
    <t>BWQ_OFWAT_DD</t>
  </si>
  <si>
    <t>Run on 21 May 2024 13:00</t>
  </si>
  <si>
    <t>Acronym</t>
  </si>
  <si>
    <t>Reference</t>
  </si>
  <si>
    <t>Item description</t>
  </si>
  <si>
    <t>Model</t>
  </si>
  <si>
    <t>2030-31</t>
  </si>
  <si>
    <t>2031-32</t>
  </si>
  <si>
    <t>2032-33</t>
  </si>
  <si>
    <t>2033-34</t>
  </si>
  <si>
    <t>2034-35</t>
  </si>
  <si>
    <t>Constant</t>
  </si>
  <si>
    <t>Price Review 2024</t>
  </si>
  <si>
    <t>Run 10 - PR24 DD Data - All Batches</t>
  </si>
  <si>
    <t>Latest</t>
  </si>
  <si>
    <t>OUT2_15_PR24</t>
  </si>
  <si>
    <t>Outcome performance from base expenditure - Common PCs - Bathing water quality</t>
  </si>
  <si>
    <t>%</t>
  </si>
  <si>
    <t/>
  </si>
  <si>
    <t>OUT3_15_01_PR24</t>
  </si>
  <si>
    <t>Outcome performance from enhancement expenditure - Common PCs - Bathing water quality   - Variance between the overall performance (OUT1) and the performance trend delivered</t>
  </si>
  <si>
    <t>OUT5_08_PR24</t>
  </si>
  <si>
    <t>Underlying calculations for common performance commitments - wastewater - Bathing water quality - Bathing water quality</t>
  </si>
  <si>
    <t>OUT5_08_A_PR24</t>
  </si>
  <si>
    <t>Underlying calculations for common performance commitments - wastewater - Bathing water quality - Weight for poor bathing water</t>
  </si>
  <si>
    <t>OUT5_08_B_PR24</t>
  </si>
  <si>
    <t>Underlying calculations for common performance commitments - wastewater - Bathing water quality - Weight for sufficient bathing water</t>
  </si>
  <si>
    <t>OUT5_08_C_PR24</t>
  </si>
  <si>
    <t>Underlying calculations for common performance commitments - wastewater - Bathing water quality - Weight for good bathing water</t>
  </si>
  <si>
    <t>OUT5_08_D_PR24</t>
  </si>
  <si>
    <t>Underlying calculations for common performance commitments - wastewater - Bathing water quality - Weight for excellent bathing water</t>
  </si>
  <si>
    <t>OUT5_08_E_PR24</t>
  </si>
  <si>
    <t>Underlying calculations for common performance commitments - wastewater - Bathing water quality - Number of 'poor' bathing waters</t>
  </si>
  <si>
    <t>Number</t>
  </si>
  <si>
    <t>OUT5_08_F_PR24</t>
  </si>
  <si>
    <t>Underlying calculations for common performance commitments - wastewater - Bathing water quality - Number of 'sufficient' bathing waters</t>
  </si>
  <si>
    <t>OUT5_08_G_PR24</t>
  </si>
  <si>
    <t>Underlying calculations for common performance commitments - wastewater - Bathing water quality - Number of 'good' bathing waters</t>
  </si>
  <si>
    <t>OUT5_08_H_PR24</t>
  </si>
  <si>
    <t>Underlying calculations for common performance commitments - wastewater - Bathing water quality - Number of 'excellent' bathing waters</t>
  </si>
  <si>
    <t>OUT5_08_I_PR24</t>
  </si>
  <si>
    <t>Underlying calculations for common performance commitments - wastewater - Bathing water quality - Number of bathing waters in company area</t>
  </si>
  <si>
    <t>OUT5_08_J_PR24</t>
  </si>
  <si>
    <t>Underlying calculations for common performance commitments - wastewater - Bathing water quality - Weighted score for poor bathing waters</t>
  </si>
  <si>
    <t>OUT5_08_K_PR24</t>
  </si>
  <si>
    <t>Underlying calculations for common performance commitments - wastewater - Bathing water quality - Weighted score for sufficient bathing waters</t>
  </si>
  <si>
    <t>OUT5_08_L_PR24</t>
  </si>
  <si>
    <t>Underlying calculations for common performance commitments - wastewater - Bathing water quality - Weighted score for good bathing waters</t>
  </si>
  <si>
    <t>OUT5_08_M_PR24</t>
  </si>
  <si>
    <t>Underlying calculations for common performance commitments - wastewater - Bathing water quality - Weighted score for excellent bathing waters</t>
  </si>
  <si>
    <t>WSH</t>
  </si>
  <si>
    <t>HDD</t>
  </si>
  <si>
    <t>SVH</t>
  </si>
  <si>
    <t>NNE</t>
  </si>
  <si>
    <t>NES</t>
  </si>
  <si>
    <t>SVE</t>
  </si>
  <si>
    <t>SVT</t>
  </si>
  <si>
    <t>SWB</t>
  </si>
  <si>
    <t>SWT</t>
  </si>
  <si>
    <t>SBB</t>
  </si>
  <si>
    <t>SRN</t>
  </si>
  <si>
    <t>TMS</t>
  </si>
  <si>
    <t>NWT</t>
  </si>
  <si>
    <t>WSX</t>
  </si>
  <si>
    <t>YKY</t>
  </si>
  <si>
    <t>AFW</t>
  </si>
  <si>
    <t>BWH</t>
  </si>
  <si>
    <t>BRL</t>
  </si>
  <si>
    <t>CAM</t>
  </si>
  <si>
    <t>DVW</t>
  </si>
  <si>
    <t>ESK</t>
  </si>
  <si>
    <t>PRT</t>
  </si>
  <si>
    <t>SEW</t>
  </si>
  <si>
    <t>SSC</t>
  </si>
  <si>
    <t>SST</t>
  </si>
  <si>
    <t>SES</t>
  </si>
  <si>
    <t>PR19 PCLs (these are aligned to PR19 definition)</t>
  </si>
  <si>
    <t>Financial Year</t>
  </si>
  <si>
    <t>n/a</t>
  </si>
  <si>
    <t>-</t>
  </si>
  <si>
    <t>UUW</t>
  </si>
  <si>
    <t>Performance from totex</t>
  </si>
  <si>
    <t>UNITS</t>
  </si>
  <si>
    <t>DP</t>
  </si>
  <si>
    <t>Boncode</t>
  </si>
  <si>
    <t>2011-12</t>
  </si>
  <si>
    <t>2012-13</t>
  </si>
  <si>
    <t>2013-14</t>
  </si>
  <si>
    <t>2014-15</t>
  </si>
  <si>
    <t>Number of bathing waters in company area</t>
  </si>
  <si>
    <t>Number of 'poor' bathing waters</t>
  </si>
  <si>
    <t>Number of 'sufficient' bathing waters</t>
  </si>
  <si>
    <t>Number of 'good' bathing waters</t>
  </si>
  <si>
    <t>Number of 'excellent' bathing waters</t>
  </si>
  <si>
    <t>Weighting for bathing water classifications</t>
  </si>
  <si>
    <t>Weight for poor bathing water</t>
  </si>
  <si>
    <t>Weight for sufficient bathing water</t>
  </si>
  <si>
    <t>Weight for good bathing water</t>
  </si>
  <si>
    <t>Weight for excellent bathing water</t>
  </si>
  <si>
    <t>Reasoning for override</t>
  </si>
  <si>
    <t>Programme delievered from enhancement expenditure</t>
  </si>
  <si>
    <t>Bathing water numbers not reported during covid (rather than 0 bathing waters)</t>
  </si>
  <si>
    <t>This PC is not relevant to WOCs</t>
  </si>
  <si>
    <t>Historical performance</t>
  </si>
  <si>
    <t>Company forecasted peformance adjusted as per overrides tab</t>
  </si>
  <si>
    <t>Performance from Totex</t>
  </si>
  <si>
    <t>Performance from Base</t>
  </si>
  <si>
    <t>Weighting</t>
  </si>
  <si>
    <t>Bathing Water Quality Summary</t>
  </si>
  <si>
    <t>Average of last three years performance level</t>
  </si>
  <si>
    <t xml:space="preserve">Company proposed 2024-25 </t>
  </si>
  <si>
    <t xml:space="preserve">Company proposed 2029-30 </t>
  </si>
  <si>
    <t>Company proposed % improvement</t>
  </si>
  <si>
    <t>Ofwat proposed 2024-25</t>
  </si>
  <si>
    <t>Ofwat proposed 2029-30</t>
  </si>
  <si>
    <t>Ofwat proposed % improvement</t>
  </si>
  <si>
    <t>Comments</t>
  </si>
  <si>
    <t>Only Dŵr Cymru provided data for 2020 bathing water season. Other companies unable to due to covid.</t>
  </si>
  <si>
    <t>Severn Trent Water did not have any bathing waters prior to the new designations on 13 May 2024. These newly designated sites are not included in the PCL setting at draft determinations but will be included at final determinations as they have been designated before the 2025-30 period.</t>
  </si>
  <si>
    <t>Cost efficient companies.  We define cost efficient companies as those companies with the lowest efficiency scores i.e. the company has forecasted water base cost expenditure which closely aligns with our efficient modelled base cost allowances. The higher the efficiency score, the greater the distance the company view of costs against Ofwat view of costs.</t>
  </si>
  <si>
    <t>Stretch for the 2025-30 period from totex (Ofwat proposed)</t>
  </si>
  <si>
    <t>Sites with WINEP / NEP actions to improve classifications or limit deterioration</t>
  </si>
  <si>
    <t>Sites with actions to improve</t>
  </si>
  <si>
    <t>Industry total</t>
  </si>
  <si>
    <t>Classification</t>
  </si>
  <si>
    <t>Financial year</t>
  </si>
  <si>
    <t>Bathing water season</t>
  </si>
  <si>
    <t>2024-25 to 2029-30 improvement</t>
  </si>
  <si>
    <t>Comment</t>
  </si>
  <si>
    <t>Company forecast</t>
  </si>
  <si>
    <t>% score</t>
  </si>
  <si>
    <t>Overall score</t>
  </si>
  <si>
    <t>Ofwat proposed</t>
  </si>
  <si>
    <t>Number of sites</t>
  </si>
  <si>
    <t>Weighted score</t>
  </si>
  <si>
    <t>Comparison with company forecast</t>
  </si>
  <si>
    <t>PR24 DD PCLs</t>
  </si>
  <si>
    <t>Delete before publication</t>
  </si>
  <si>
    <t>BASELINE</t>
  </si>
  <si>
    <t>BONCODE</t>
  </si>
  <si>
    <t>UI</t>
  </si>
  <si>
    <t>C_OUT5_08_PR24_OFWAT_DD</t>
  </si>
  <si>
    <t>PR24 DD PCLs - supporting information</t>
  </si>
  <si>
    <t>Sector level</t>
  </si>
  <si>
    <t>Poor weighting</t>
  </si>
  <si>
    <t>C_OUT5_08_I_PR24_OFWAT_DD</t>
  </si>
  <si>
    <t>Sufficient weighting</t>
  </si>
  <si>
    <t>Good weighting</t>
  </si>
  <si>
    <t>Excellent weighting</t>
  </si>
  <si>
    <t>Percentage change between 2024-25 and 2029-30</t>
  </si>
  <si>
    <t>Absolute change between 2024-25 and 2029-30</t>
  </si>
  <si>
    <t>C_OUT5_08_E_PR24_OFWAT_DD</t>
  </si>
  <si>
    <t>C_OUT5_08_F_PR24_OFWAT_DD</t>
  </si>
  <si>
    <t>C_OUT5_08_G_PR24_OFWAT_DD</t>
  </si>
  <si>
    <t>C_OUT5_08_H_PR24_OFWAT_DD</t>
  </si>
  <si>
    <t>Weighting of bathing water classifications</t>
  </si>
  <si>
    <t>C_OUT5_08_A_PR24_OFWAT_DD</t>
  </si>
  <si>
    <t>C_OUT5_08_B_PR24_OFWAT_DD</t>
  </si>
  <si>
    <t>C_OUT5_08_C_PR24_OFWAT_DD</t>
  </si>
  <si>
    <t>C_OUT5_08_D_PR24_OFWAT_DD</t>
  </si>
  <si>
    <t>[Fountain will populate this cell with the report name. Keep this placeholder here]</t>
  </si>
  <si>
    <t>[Fountain will put a date and timestamp here]</t>
  </si>
  <si>
    <t>C_OUT5_08_A_PR24_OFWAT</t>
  </si>
  <si>
    <t>##BLANK</t>
  </si>
  <si>
    <t>C_OUT5_08_B_PR24_OFWAT</t>
  </si>
  <si>
    <t>C_OUT5_08_C_PR24_OFWAT</t>
  </si>
  <si>
    <t>C_OUT5_08_D_PR24_OFWAT</t>
  </si>
  <si>
    <t>C_OUT5_08_PR24_OFWAT</t>
  </si>
  <si>
    <t>C_OUT5_08_I_PR24_OFWAT</t>
  </si>
  <si>
    <t>C_OUT5_08_E_PR24_OFWAT</t>
  </si>
  <si>
    <t>C_OUT5_08_F_PR24_OFWAT</t>
  </si>
  <si>
    <t>C_OUT5_08_G_PR24_OFWAT</t>
  </si>
  <si>
    <t>C_OUT5_08_H_PR24_OFWAT</t>
  </si>
  <si>
    <t>PR24QA_PR24CA13_BWQ_OUT1</t>
  </si>
  <si>
    <t>Date &amp; Time for Model - PR24CA13</t>
  </si>
  <si>
    <t>Text</t>
  </si>
  <si>
    <t>PR24QA_PR24CA13_BWQ_OUT2</t>
  </si>
  <si>
    <t>Name of Model - PR24CA13</t>
  </si>
  <si>
    <t>PR24QA_PR24CA13_BWQ_OUT3</t>
  </si>
  <si>
    <t>F_Inputs time stamp - PR24CA13</t>
  </si>
  <si>
    <t>NA</t>
  </si>
  <si>
    <t>PR24QA_PR24CA13_BWQ_OUT4</t>
  </si>
  <si>
    <t>Model override switch for - PR24CA13</t>
  </si>
  <si>
    <t>nr</t>
  </si>
  <si>
    <t>None</t>
  </si>
  <si>
    <t>Total</t>
  </si>
  <si>
    <t>Not applicable (any reason)</t>
  </si>
  <si>
    <t>Welsh Water</t>
  </si>
  <si>
    <t>*row 12 relates to the calendar year that performance is recorded; row 13 relates to the calendar year that this information will be reported to Ofwat.</t>
  </si>
  <si>
    <t>Aberafan</t>
  </si>
  <si>
    <t>Aberdaron</t>
  </si>
  <si>
    <t>Aberdyfi</t>
  </si>
  <si>
    <t>Aberdyfi Rural</t>
  </si>
  <si>
    <t>Abereiddy</t>
  </si>
  <si>
    <t>Aberffraw</t>
  </si>
  <si>
    <t>Abergele (Pensarn)</t>
  </si>
  <si>
    <t>Abermawr</t>
  </si>
  <si>
    <t>Aberporth</t>
  </si>
  <si>
    <t>Abersoch</t>
  </si>
  <si>
    <t>Aberystwyth North</t>
  </si>
  <si>
    <t>Aberystwyth South</t>
  </si>
  <si>
    <t>Amroth Central</t>
  </si>
  <si>
    <t>Barafundle</t>
  </si>
  <si>
    <t>Barmouth</t>
  </si>
  <si>
    <t>Benllech</t>
  </si>
  <si>
    <t>Borth</t>
  </si>
  <si>
    <t>Borth Wen</t>
  </si>
  <si>
    <t>Bracelet Bay</t>
  </si>
  <si>
    <t>Broad Haven (Central)</t>
  </si>
  <si>
    <t>Broad Haven (South)</t>
  </si>
  <si>
    <t>Caerfai</t>
  </si>
  <si>
    <t>Castle Beach, Tenby</t>
  </si>
  <si>
    <t>Caswell Bay</t>
  </si>
  <si>
    <t>Cemaes</t>
  </si>
  <si>
    <t>Church Bay</t>
  </si>
  <si>
    <t>Cilborth</t>
  </si>
  <si>
    <t>Clarach South</t>
  </si>
  <si>
    <t>Cold Knap Barry</t>
  </si>
  <si>
    <t>Colhuw Beach</t>
  </si>
  <si>
    <t>Colwyn Bay</t>
  </si>
  <si>
    <t>Colwyn Bay Porth Eirias</t>
  </si>
  <si>
    <t>Coppet Hall</t>
  </si>
  <si>
    <t>Craig Du Beach Central</t>
  </si>
  <si>
    <t>Criccieth</t>
  </si>
  <si>
    <t>Dale</t>
  </si>
  <si>
    <t>Druidston Haven</t>
  </si>
  <si>
    <t>Dyffryn (Llanendwyn)</t>
  </si>
  <si>
    <t>Fairbourne</t>
  </si>
  <si>
    <t>Freshwater East</t>
  </si>
  <si>
    <t>Freshwater West</t>
  </si>
  <si>
    <t>Glan Don Beach</t>
  </si>
  <si>
    <t>Harlech</t>
  </si>
  <si>
    <t>Jackson's Bay Barry Island</t>
  </si>
  <si>
    <t>Kinmel Bay (Sandy Cove)</t>
  </si>
  <si>
    <t>Langland Bay</t>
  </si>
  <si>
    <t>Limeslade Bay</t>
  </si>
  <si>
    <t>Little Haven</t>
  </si>
  <si>
    <t>Llandanwg</t>
  </si>
  <si>
    <t>Llanddona</t>
  </si>
  <si>
    <t>Llanddwyn</t>
  </si>
  <si>
    <t>Llandudno North Shore</t>
  </si>
  <si>
    <t>Llandudno West Shore</t>
  </si>
  <si>
    <t>Llanfairfechan</t>
  </si>
  <si>
    <t>Llangrannog</t>
  </si>
  <si>
    <t>Llanrhystud</t>
  </si>
  <si>
    <t>Llyn Padarn</t>
  </si>
  <si>
    <t>inland</t>
  </si>
  <si>
    <t>Lydstep</t>
  </si>
  <si>
    <t>Manorbier</t>
  </si>
  <si>
    <t>Marine Lake, Rhyl</t>
  </si>
  <si>
    <t>Marloes Sands</t>
  </si>
  <si>
    <t>Morfa Dinlle</t>
  </si>
  <si>
    <t>Morfa Nefyn</t>
  </si>
  <si>
    <t>Mwnt</t>
  </si>
  <si>
    <t>New Quay Harbour</t>
  </si>
  <si>
    <t>New Quay North</t>
  </si>
  <si>
    <t>Newgale</t>
  </si>
  <si>
    <t>Newport North</t>
  </si>
  <si>
    <t>Nolton Haven</t>
  </si>
  <si>
    <t>Oxwich Bay</t>
  </si>
  <si>
    <t>Pembrey</t>
  </si>
  <si>
    <t>Penally</t>
  </si>
  <si>
    <t>Penarth Beach</t>
  </si>
  <si>
    <t>Penbryn</t>
  </si>
  <si>
    <t>Pendine</t>
  </si>
  <si>
    <t>Penmaenmawr</t>
  </si>
  <si>
    <t>Poppit West</t>
  </si>
  <si>
    <t>Port Eynon Bay</t>
  </si>
  <si>
    <t>Porth Dafarch</t>
  </si>
  <si>
    <t>Porth Neigwl</t>
  </si>
  <si>
    <t>Prestatyn</t>
  </si>
  <si>
    <t>Pwllheli</t>
  </si>
  <si>
    <t>Rest Bay Porthcawl</t>
  </si>
  <si>
    <t>Rhosneigr</t>
  </si>
  <si>
    <t>Rhossili</t>
  </si>
  <si>
    <t>Rhyl</t>
  </si>
  <si>
    <t>Rhyl East</t>
  </si>
  <si>
    <t>Sandy Bay Porthcawl</t>
  </si>
  <si>
    <t>Sandy Haven</t>
  </si>
  <si>
    <t>Saundersfoot</t>
  </si>
  <si>
    <t>Silver Bay Rhoscolyn</t>
  </si>
  <si>
    <t>Southerndown</t>
  </si>
  <si>
    <t>St Davids - Benllech</t>
  </si>
  <si>
    <t>Swansea Bay</t>
  </si>
  <si>
    <t>Tal-y-Bont</t>
  </si>
  <si>
    <t>Tenby North</t>
  </si>
  <si>
    <t>Tenby South</t>
  </si>
  <si>
    <t>Traeth Gwyn New Quay</t>
  </si>
  <si>
    <t>Traeth Lligwy</t>
  </si>
  <si>
    <t>Trearddur Bay</t>
  </si>
  <si>
    <t>Trecco Bay Porthcawl</t>
  </si>
  <si>
    <t>Tresaith</t>
  </si>
  <si>
    <t>Tywyn</t>
  </si>
  <si>
    <t>West Angle</t>
  </si>
  <si>
    <t>Whitesands</t>
  </si>
  <si>
    <t>Whitmore Bay Barry Island</t>
  </si>
  <si>
    <t>Wiseman's Bridge</t>
  </si>
  <si>
    <t>NEW 2023</t>
  </si>
  <si>
    <t>Ogmore By Sea</t>
  </si>
  <si>
    <t>Watchhouse Bay</t>
  </si>
  <si>
    <t>NEWSITE 2024</t>
  </si>
  <si>
    <t>Nefyn beach, Nefyn</t>
  </si>
  <si>
    <t>The Warren, Hay-on-Wye</t>
  </si>
  <si>
    <t>Northumbrian Water</t>
  </si>
  <si>
    <t>*row 12 relates to the calendar year bathing season, 15th May to 30th September for which performance is recorded; row 13 relates to the financial reporting year that this information will be reported to Ofwat.</t>
  </si>
  <si>
    <t>Amble Links</t>
  </si>
  <si>
    <t>Bamburgh Castle</t>
  </si>
  <si>
    <t>Beadnell</t>
  </si>
  <si>
    <t>Blyth South Beach</t>
  </si>
  <si>
    <t>Crimdon</t>
  </si>
  <si>
    <t>Druridge Bay North</t>
  </si>
  <si>
    <t>Druridge Bay South</t>
  </si>
  <si>
    <t>Low Newton</t>
  </si>
  <si>
    <t>Marsden</t>
  </si>
  <si>
    <t>Marske Sands</t>
  </si>
  <si>
    <t>Newbiggin North</t>
  </si>
  <si>
    <t>Newbiggin South</t>
  </si>
  <si>
    <t>Redcar Coatham</t>
  </si>
  <si>
    <t>Redcar Granville</t>
  </si>
  <si>
    <t>Redcar Lifeboat Station</t>
  </si>
  <si>
    <t>Redcar Stray</t>
  </si>
  <si>
    <t>Roker - Sunderland</t>
  </si>
  <si>
    <t>Saltburn</t>
  </si>
  <si>
    <t>Seaburn - Sunderland</t>
  </si>
  <si>
    <t>Seaham Beach</t>
  </si>
  <si>
    <t>Seaham Hall Beach</t>
  </si>
  <si>
    <t>Seahouses North</t>
  </si>
  <si>
    <t>Seaton Carew Centre</t>
  </si>
  <si>
    <t>Seaton Carew North</t>
  </si>
  <si>
    <t>Seaton Carew North Gare</t>
  </si>
  <si>
    <t>Seaton Sluice</t>
  </si>
  <si>
    <t>South Shields</t>
  </si>
  <si>
    <t>Spittal</t>
  </si>
  <si>
    <t>Tynemouth Cullercoats</t>
  </si>
  <si>
    <t xml:space="preserve">See word document response. </t>
  </si>
  <si>
    <t>Tynemouth King Edwards Bay</t>
  </si>
  <si>
    <t>Tynemouth Long Sands North</t>
  </si>
  <si>
    <t>Tynemouth Long Sands South</t>
  </si>
  <si>
    <t>Warkworth</t>
  </si>
  <si>
    <t>Whitley Bay</t>
  </si>
  <si>
    <t>Littlehaven Beach</t>
  </si>
  <si>
    <t>Severn Trent Water</t>
  </si>
  <si>
    <t xml:space="preserve">River Teme in Ludlow </t>
  </si>
  <si>
    <t>River Severn at Ironbridge</t>
  </si>
  <si>
    <t>River Severn in Shrewsbury</t>
  </si>
  <si>
    <t>Southern Water</t>
  </si>
  <si>
    <t>Beachlands Central</t>
  </si>
  <si>
    <t>Beachlands West</t>
  </si>
  <si>
    <t>Bembridge</t>
  </si>
  <si>
    <t>Bexhill</t>
  </si>
  <si>
    <t>Birling Gap</t>
  </si>
  <si>
    <t>Bognor Regis (Aldwick)</t>
  </si>
  <si>
    <t>Bognor Regis East</t>
  </si>
  <si>
    <t>Botany Bay, Broadstairs</t>
  </si>
  <si>
    <t>Bracklesham Bay</t>
  </si>
  <si>
    <t>Brighton Central</t>
  </si>
  <si>
    <t>Brighton Kemptown</t>
  </si>
  <si>
    <t>Broadstairs, Stone Bay</t>
  </si>
  <si>
    <t>Broadstairs, Viking Bay</t>
  </si>
  <si>
    <t>Calshot</t>
  </si>
  <si>
    <t>Camber</t>
  </si>
  <si>
    <t>Christchurch Bay</t>
  </si>
  <si>
    <t>Colwell Bay</t>
  </si>
  <si>
    <t>Compton Bay</t>
  </si>
  <si>
    <t>Cowes</t>
  </si>
  <si>
    <t>Deal Castle</t>
  </si>
  <si>
    <t>Dymchurch</t>
  </si>
  <si>
    <t>East Cowes</t>
  </si>
  <si>
    <t>Eastbourne</t>
  </si>
  <si>
    <t>Eastney</t>
  </si>
  <si>
    <t>Eastoke</t>
  </si>
  <si>
    <t>Felpham</t>
  </si>
  <si>
    <t>Folkestone</t>
  </si>
  <si>
    <t>Gurnard</t>
  </si>
  <si>
    <t>Hastings Pelham Beach</t>
  </si>
  <si>
    <t>Herne Bay</t>
  </si>
  <si>
    <t>Herne Bay Central</t>
  </si>
  <si>
    <t>Highcliffe</t>
  </si>
  <si>
    <t>Hillhead</t>
  </si>
  <si>
    <t>Hove</t>
  </si>
  <si>
    <t>Hythe</t>
  </si>
  <si>
    <t>Joss Bay, Broadstairs</t>
  </si>
  <si>
    <t>Lancing, Beach Green</t>
  </si>
  <si>
    <t>Lee-on-Solent</t>
  </si>
  <si>
    <t>Lepe</t>
  </si>
  <si>
    <t>Leysdown</t>
  </si>
  <si>
    <t>Littlehampton</t>
  </si>
  <si>
    <t>Littlestone</t>
  </si>
  <si>
    <t>Margate Fulsam Rock</t>
  </si>
  <si>
    <t>Margate The Bay</t>
  </si>
  <si>
    <t>Middleton-on-sea</t>
  </si>
  <si>
    <t>Milford-on-sea</t>
  </si>
  <si>
    <t>Minnis Bay, Birchington</t>
  </si>
  <si>
    <t>Minster Leas</t>
  </si>
  <si>
    <t>Norman`s Bay</t>
  </si>
  <si>
    <t>Pagham</t>
  </si>
  <si>
    <t>Pevensey Bay</t>
  </si>
  <si>
    <t>Ramsgate Sands</t>
  </si>
  <si>
    <t>Ramsgate Western Undercliffe</t>
  </si>
  <si>
    <t>Ryde</t>
  </si>
  <si>
    <t>Saltdean</t>
  </si>
  <si>
    <t>Sandgate</t>
  </si>
  <si>
    <t>Sandown</t>
  </si>
  <si>
    <t>Sandwich Bay</t>
  </si>
  <si>
    <t>Seaford</t>
  </si>
  <si>
    <t>Seagrove</t>
  </si>
  <si>
    <t>Selsey</t>
  </si>
  <si>
    <t>Shanklin</t>
  </si>
  <si>
    <t>Sheerness</t>
  </si>
  <si>
    <t>Shoreham Beach</t>
  </si>
  <si>
    <t>Southsea East</t>
  </si>
  <si>
    <t>Southwick</t>
  </si>
  <si>
    <t>St Helens</t>
  </si>
  <si>
    <t>St Leonards</t>
  </si>
  <si>
    <t>St Margaret`s Bay</t>
  </si>
  <si>
    <t>St Mary's Bay (Kent)</t>
  </si>
  <si>
    <t>St Mildred's Bay, Westgate</t>
  </si>
  <si>
    <t>Stokes Bay</t>
  </si>
  <si>
    <t>Tankerton</t>
  </si>
  <si>
    <t>Totland Bay</t>
  </si>
  <si>
    <t>Ventnor</t>
  </si>
  <si>
    <t>Walpole Bay, Margate</t>
  </si>
  <si>
    <t>West Bay, Westgate</t>
  </si>
  <si>
    <t>West Beach, Whitstable</t>
  </si>
  <si>
    <t>West Wittering</t>
  </si>
  <si>
    <t>Westbrook Bay, Margate</t>
  </si>
  <si>
    <t>Whitecliff Bay</t>
  </si>
  <si>
    <t>Winchelsea</t>
  </si>
  <si>
    <t>Worthing</t>
  </si>
  <si>
    <t>Yaverland</t>
  </si>
  <si>
    <t>Rottingdean Beach, east Sussex</t>
  </si>
  <si>
    <t>Worthing Beach House, Worthing</t>
  </si>
  <si>
    <t>Goring, Worthing</t>
  </si>
  <si>
    <t>South West Water</t>
  </si>
  <si>
    <t>Anstey's Cove (Torquay)</t>
  </si>
  <si>
    <t>Babbacombe</t>
  </si>
  <si>
    <t>Bantham</t>
  </si>
  <si>
    <t>Beacon Cove</t>
  </si>
  <si>
    <t>Beer</t>
  </si>
  <si>
    <t>Bigbury-on-Sea North</t>
  </si>
  <si>
    <t>Bigbury-on-Sea South</t>
  </si>
  <si>
    <t>Blackpool Sands</t>
  </si>
  <si>
    <t>Booby's Bay</t>
  </si>
  <si>
    <t>Bovisand</t>
  </si>
  <si>
    <t>Breakwater Beach (Shoalstone)</t>
  </si>
  <si>
    <t>Broadsands</t>
  </si>
  <si>
    <t>Budleigh Salterton</t>
  </si>
  <si>
    <t>Carbis Bay</t>
  </si>
  <si>
    <t>Cawsand</t>
  </si>
  <si>
    <t>Challaborough</t>
  </si>
  <si>
    <t>Chapel Porth</t>
  </si>
  <si>
    <t>Charlestown</t>
  </si>
  <si>
    <t>Church Cove</t>
  </si>
  <si>
    <t>Combe Martin</t>
  </si>
  <si>
    <t>Combesgate Beach, Woolacombe</t>
  </si>
  <si>
    <t>Constantine Bay</t>
  </si>
  <si>
    <t>Coverack</t>
  </si>
  <si>
    <t>Crackington Haven</t>
  </si>
  <si>
    <t>Crantock</t>
  </si>
  <si>
    <t>Crinnis Beach</t>
  </si>
  <si>
    <t>Crooklets</t>
  </si>
  <si>
    <t>Croyde Bay</t>
  </si>
  <si>
    <t>Dartmouth Castle and Sugary Cove</t>
  </si>
  <si>
    <t>Dawlish Coryton Cove</t>
  </si>
  <si>
    <t>Dawlish Town</t>
  </si>
  <si>
    <t>Dawlish Warren</t>
  </si>
  <si>
    <t>Daymer Bay</t>
  </si>
  <si>
    <t>Downderry</t>
  </si>
  <si>
    <t>Duporth</t>
  </si>
  <si>
    <t>East Looe</t>
  </si>
  <si>
    <t>Exmouth</t>
  </si>
  <si>
    <t>Fistral North</t>
  </si>
  <si>
    <t>Fistral South</t>
  </si>
  <si>
    <t>Godrevy Towans</t>
  </si>
  <si>
    <t>Goodrington</t>
  </si>
  <si>
    <t>Gorran Haven Little Perhaver</t>
  </si>
  <si>
    <t>Great Western</t>
  </si>
  <si>
    <t>Gwithian Towans</t>
  </si>
  <si>
    <t>Gwynver</t>
  </si>
  <si>
    <t>Gyllyngvase</t>
  </si>
  <si>
    <t>Harlyn Bay</t>
  </si>
  <si>
    <t>Hartland Quay</t>
  </si>
  <si>
    <t>Hayle Towans</t>
  </si>
  <si>
    <t>Hollicombe</t>
  </si>
  <si>
    <t>Holywell Bay</t>
  </si>
  <si>
    <t>Hope Cove</t>
  </si>
  <si>
    <t>Ilfracombe Hele</t>
  </si>
  <si>
    <t>Ilfracombe Tunnels Beach</t>
  </si>
  <si>
    <t>Ilfracombe Wildersmouth</t>
  </si>
  <si>
    <t>Site already de-designated - there is no sampling or classification.</t>
  </si>
  <si>
    <t>Instow</t>
  </si>
  <si>
    <t>Kennack Sands</t>
  </si>
  <si>
    <t>Kingsand</t>
  </si>
  <si>
    <t>Ladram Bay</t>
  </si>
  <si>
    <t>Long Rock</t>
  </si>
  <si>
    <t>Lusty Glaze</t>
  </si>
  <si>
    <t>Lyme Regis Church Cliff Beach</t>
  </si>
  <si>
    <t>Lyme Regis Front Beach</t>
  </si>
  <si>
    <t>Lynmouth</t>
  </si>
  <si>
    <t>Maenporth</t>
  </si>
  <si>
    <t>Maidencombe</t>
  </si>
  <si>
    <t>Marazion</t>
  </si>
  <si>
    <t>Mawgan Porth</t>
  </si>
  <si>
    <t>Meadfoot</t>
  </si>
  <si>
    <t>Mexico Towans</t>
  </si>
  <si>
    <t>Mill Bay</t>
  </si>
  <si>
    <t>Millendreath</t>
  </si>
  <si>
    <t>Mothecombe</t>
  </si>
  <si>
    <t>Mother Ivey`s Bay</t>
  </si>
  <si>
    <t>Ness Cove</t>
  </si>
  <si>
    <t>Northcott Mouth</t>
  </si>
  <si>
    <t>Oddicombe</t>
  </si>
  <si>
    <t>Paignton Paignton Sands</t>
  </si>
  <si>
    <t>Paignton Preston Sands</t>
  </si>
  <si>
    <t>Par Sands</t>
  </si>
  <si>
    <t>Pendower</t>
  </si>
  <si>
    <t>Pentewan</t>
  </si>
  <si>
    <t>Penzance</t>
  </si>
  <si>
    <t>Perranporth</t>
  </si>
  <si>
    <t>Perranporth Penhale Sands</t>
  </si>
  <si>
    <t>Perranuthnoe</t>
  </si>
  <si>
    <t>Plymouth Firestone Bay</t>
  </si>
  <si>
    <t>Plymouth Hoe East</t>
  </si>
  <si>
    <t>Plymouth Hoe West</t>
  </si>
  <si>
    <t>Poldhu Cove</t>
  </si>
  <si>
    <t>Polkerris</t>
  </si>
  <si>
    <t>Polstreath</t>
  </si>
  <si>
    <t>Polurrian Cove</t>
  </si>
  <si>
    <t>Polzeath</t>
  </si>
  <si>
    <t>Porth</t>
  </si>
  <si>
    <t>Porthallow</t>
  </si>
  <si>
    <t>Porthcothan</t>
  </si>
  <si>
    <t>Porthcurnick</t>
  </si>
  <si>
    <t>Porthcurno</t>
  </si>
  <si>
    <t>Porthgwidden</t>
  </si>
  <si>
    <t>Porthkidney Sands</t>
  </si>
  <si>
    <t>Porthleven Sands</t>
  </si>
  <si>
    <t>Porthluney</t>
  </si>
  <si>
    <t>Porthmeor</t>
  </si>
  <si>
    <t>Porthminster</t>
  </si>
  <si>
    <t>Porthoustock</t>
  </si>
  <si>
    <t>Porthpean</t>
  </si>
  <si>
    <t>Porthtowan</t>
  </si>
  <si>
    <t>Portmellon</t>
  </si>
  <si>
    <t>Portreath</t>
  </si>
  <si>
    <t>Portwrinkle</t>
  </si>
  <si>
    <t>Praa Sands East</t>
  </si>
  <si>
    <t>Praa Sands West</t>
  </si>
  <si>
    <t>Putsborough</t>
  </si>
  <si>
    <t>Readymoney Cove</t>
  </si>
  <si>
    <t>Rock</t>
  </si>
  <si>
    <t>Salcombe North Sands</t>
  </si>
  <si>
    <t>Salcombe South Sands</t>
  </si>
  <si>
    <t>Sandy Bay</t>
  </si>
  <si>
    <t>Sandymouth</t>
  </si>
  <si>
    <t>Saunton Sands</t>
  </si>
  <si>
    <t>Seaton (Cornwall)</t>
  </si>
  <si>
    <t>Seaton (Devon)</t>
  </si>
  <si>
    <t>Sennen</t>
  </si>
  <si>
    <t>Shaldon</t>
  </si>
  <si>
    <t>Sharrow</t>
  </si>
  <si>
    <t>Shorthorn Beach</t>
  </si>
  <si>
    <t>Sidmouth Jacobs Ladder</t>
  </si>
  <si>
    <t>Sidmouth Town</t>
  </si>
  <si>
    <t>Slapton Sands Monument</t>
  </si>
  <si>
    <t>Slapton Sands Torcross</t>
  </si>
  <si>
    <t>St Mary's Bay (Devon)</t>
  </si>
  <si>
    <t>Summerleaze</t>
  </si>
  <si>
    <t>Swanpool</t>
  </si>
  <si>
    <t>Teignmouth Holcombe</t>
  </si>
  <si>
    <t>Teignmouth Town</t>
  </si>
  <si>
    <t>Thurlestone North</t>
  </si>
  <si>
    <t>Thurlestone South</t>
  </si>
  <si>
    <t>Tolcarne</t>
  </si>
  <si>
    <t>Torre Abbey</t>
  </si>
  <si>
    <t>Towan</t>
  </si>
  <si>
    <t>Trebarwith Strand</t>
  </si>
  <si>
    <t>Tregonhawke</t>
  </si>
  <si>
    <t>Trevaunance Cove</t>
  </si>
  <si>
    <t>Trevone Bay</t>
  </si>
  <si>
    <t>Treyarnon Bay</t>
  </si>
  <si>
    <t>Upton Towans</t>
  </si>
  <si>
    <t>Vault Beach</t>
  </si>
  <si>
    <t>Watcombe</t>
  </si>
  <si>
    <t>Watergate Bay</t>
  </si>
  <si>
    <t>Wembury</t>
  </si>
  <si>
    <t>Westward Ho!</t>
  </si>
  <si>
    <t>Wherry Town</t>
  </si>
  <si>
    <t>Widemouth Sand</t>
  </si>
  <si>
    <t>Woolacombe Village</t>
  </si>
  <si>
    <t>Church Cliff Beach</t>
  </si>
  <si>
    <t>River dart at Stoke Gabriel</t>
  </si>
  <si>
    <t>River dart at Steamer quay, Totnes</t>
  </si>
  <si>
    <t>River dart at Dittisham</t>
  </si>
  <si>
    <t>River dart at Warfleet, Dartmouth</t>
  </si>
  <si>
    <t>Coastguards Beach, River Erme, South Devon</t>
  </si>
  <si>
    <t>Thames Water</t>
  </si>
  <si>
    <r>
      <rPr>
        <vertAlign val="superscript"/>
        <sz val="11"/>
        <color theme="1"/>
        <rFont val="Arial"/>
        <family val="2"/>
      </rPr>
      <t>†</t>
    </r>
    <r>
      <rPr>
        <sz val="11"/>
        <color theme="1"/>
        <rFont val="Arial"/>
        <family val="2"/>
      </rPr>
      <t>row 12 relates to the calendar year bathing season, 15th May to 30th September for which performance is recorded; row 13 relates to the financial reporting year that this information will be reported to Ofwat.</t>
    </r>
  </si>
  <si>
    <t>Cotswold Country Park and Beach</t>
  </si>
  <si>
    <t xml:space="preserve">There are no public, sewerage assets maintained by TW upstream of this bathing water and hence can not be impacted by the TW operation. Please see attached "Cotswold Country Park Beach_Location Plan" showing the TW assets in the vicinity of Cotswold Country Park. The nearest asset is Cirencester STW to the north east of the Park, but the effluent flows to the east into the River Churn which in turn then flows further eastwards away from the bathing water. Further the plan shows that there is no waterways that connect to the bathing water location. Finally, there has been no WINEP improvements identified that are associated with TW assets that would improve or have any impact on this bathing water </t>
  </si>
  <si>
    <t>Frensham Great Pond</t>
  </si>
  <si>
    <t>There is a TW asset upstream of Frensham Great Pond. In particular Churt SPS has a storm overflow which would flow into Frensham Great Pond. Please see attached "Frensham Great Pond_Location Plan" showing the TW assets in the vicinity of Frensham Great Pond. The pumping station is shown, highlighting that the adjacent water course flows towards Frensham Great Pond. This bathing water site forms part of our programme under AMP8 WINEP. Action 08TW100986 requires an upgarde at Churst SPS.</t>
  </si>
  <si>
    <t>Hampstead Heath (Ladies Pond)</t>
  </si>
  <si>
    <t>Hampstead Heath (Mens Pond)</t>
  </si>
  <si>
    <t>Hampstead Heath (Mixed Pond)</t>
  </si>
  <si>
    <t>The Serpentine - Hyde Park</t>
  </si>
  <si>
    <t>Wolvercote Mill Stream</t>
  </si>
  <si>
    <t>River Thames at Wallingford</t>
  </si>
  <si>
    <t>River Thames at Henley-on-Thames</t>
  </si>
  <si>
    <t>Wallingford Beach, River Thames</t>
  </si>
  <si>
    <t>United Utilities</t>
  </si>
  <si>
    <t>Ainsdale</t>
  </si>
  <si>
    <t>Allonby</t>
  </si>
  <si>
    <t>Allonby South</t>
  </si>
  <si>
    <t>De-designated 2019</t>
  </si>
  <si>
    <t>Askam in Furness</t>
  </si>
  <si>
    <t>De-designated 2014</t>
  </si>
  <si>
    <t>Bispham</t>
  </si>
  <si>
    <t>Blackpool Central</t>
  </si>
  <si>
    <t>Blackpool North</t>
  </si>
  <si>
    <t>Blackpool South</t>
  </si>
  <si>
    <t>Cleveleys</t>
  </si>
  <si>
    <t>Fleetwood</t>
  </si>
  <si>
    <t>Formby</t>
  </si>
  <si>
    <t>Haverigg</t>
  </si>
  <si>
    <t>Heysham Half Moon Bay</t>
  </si>
  <si>
    <t>De-designated 2013</t>
  </si>
  <si>
    <t>Meols</t>
  </si>
  <si>
    <t>Morecambe North</t>
  </si>
  <si>
    <t>Morecambe South</t>
  </si>
  <si>
    <t>Moreton</t>
  </si>
  <si>
    <t>Roan Head</t>
  </si>
  <si>
    <t>Seascale</t>
  </si>
  <si>
    <t>Silecroft</t>
  </si>
  <si>
    <t>Silloth</t>
  </si>
  <si>
    <t>De-designated 2018</t>
  </si>
  <si>
    <t>Southport</t>
  </si>
  <si>
    <t>St Annes</t>
  </si>
  <si>
    <t>St Annes North</t>
  </si>
  <si>
    <t>St Bees</t>
  </si>
  <si>
    <t>Wallasey</t>
  </si>
  <si>
    <t>Walney Biggar Bank</t>
  </si>
  <si>
    <t>Walney Sandy Gap</t>
  </si>
  <si>
    <t>Walney West Shore</t>
  </si>
  <si>
    <t>West Kirby</t>
  </si>
  <si>
    <t>Windermere, Fellfoot</t>
  </si>
  <si>
    <t>Windermere, Lakeside YMCA</t>
  </si>
  <si>
    <t>Windermere, Millerground Landing</t>
  </si>
  <si>
    <t>Windermere, Rayrigg Meadow</t>
  </si>
  <si>
    <t>Coniston Brown Howe</t>
  </si>
  <si>
    <t>Coniston Boating Centre</t>
  </si>
  <si>
    <t xml:space="preserve">Monk Coniston </t>
  </si>
  <si>
    <t>Derwent Water</t>
  </si>
  <si>
    <t>River Ribble at Edisford Bridge</t>
  </si>
  <si>
    <t>Wessex Water</t>
  </si>
  <si>
    <t>Berrow North of Unity Farm</t>
  </si>
  <si>
    <t>Blue Anchor West</t>
  </si>
  <si>
    <t>Bournemouth Alum Chine</t>
  </si>
  <si>
    <t>Bournemouth Boscombe Pier</t>
  </si>
  <si>
    <t>Bournemouth Durley Chine</t>
  </si>
  <si>
    <t>Bournemouth Fisherman`s Walk</t>
  </si>
  <si>
    <t>Bournemouth Hengistbury West</t>
  </si>
  <si>
    <t>Bournemouth Manor Steps</t>
  </si>
  <si>
    <t>Bournemouth Pier</t>
  </si>
  <si>
    <t>Bournemouth Southbourne</t>
  </si>
  <si>
    <t>Bowleaze Cove</t>
  </si>
  <si>
    <t>Brean</t>
  </si>
  <si>
    <t>Burnham Jetty North</t>
  </si>
  <si>
    <t>De-designated by EA prior to the 2021 season.</t>
  </si>
  <si>
    <t>Charmouth West</t>
  </si>
  <si>
    <t>Christchurch Avon Beach</t>
  </si>
  <si>
    <t>Christchurch Friar`s Cliff</t>
  </si>
  <si>
    <t>Christchurch Highcliffe Castle</t>
  </si>
  <si>
    <t>Christchurch Mudeford Sandbank East</t>
  </si>
  <si>
    <t>Church Ope Cove</t>
  </si>
  <si>
    <t>Clevedon Beach</t>
  </si>
  <si>
    <t>Dunster Beach</t>
  </si>
  <si>
    <t>Durdle Door East</t>
  </si>
  <si>
    <t>Durdle Door West</t>
  </si>
  <si>
    <t>Eypemouth</t>
  </si>
  <si>
    <t>Henleaze Lake</t>
  </si>
  <si>
    <t>Hive</t>
  </si>
  <si>
    <t>Kimmeridge Bay</t>
  </si>
  <si>
    <t>Lulworth Cove</t>
  </si>
  <si>
    <t>Minehead Terminus</t>
  </si>
  <si>
    <t>Poole Branksome Chine</t>
  </si>
  <si>
    <t>Poole Canford Cliffs Chine</t>
  </si>
  <si>
    <t>Poole Harbour Lake</t>
  </si>
  <si>
    <t>Poole Harbour Rockley Sands</t>
  </si>
  <si>
    <t>Poole Sandbanks Peninsular</t>
  </si>
  <si>
    <t>Poole Shore Road Beach</t>
  </si>
  <si>
    <t>Porlock Weir</t>
  </si>
  <si>
    <t>Portland Harbour Castle Cove</t>
  </si>
  <si>
    <t>Portland Harbour Sandsfoot Castle</t>
  </si>
  <si>
    <t>Ringstead Bay</t>
  </si>
  <si>
    <t>Seatown</t>
  </si>
  <si>
    <t>Shell Bay North</t>
  </si>
  <si>
    <t>Studland Knoll House</t>
  </si>
  <si>
    <t>Swanage Central</t>
  </si>
  <si>
    <t>West Bay (West)</t>
  </si>
  <si>
    <t>Weston Main</t>
  </si>
  <si>
    <t>Weston-super-Mare Sand Bay</t>
  </si>
  <si>
    <t>Weston-super-Mare Uphill Slipway</t>
  </si>
  <si>
    <t>Weymouth Central</t>
  </si>
  <si>
    <t>Weymouth Lodmoor</t>
  </si>
  <si>
    <t>River Avon at Fordingbridge</t>
  </si>
  <si>
    <t>River Tone in French Weir Park, Taunton</t>
  </si>
  <si>
    <t>Farleigh and District Swimming Club</t>
  </si>
  <si>
    <t>Yorkshire Water</t>
  </si>
  <si>
    <t>Bridlington North Beach</t>
  </si>
  <si>
    <t>Bridlington South Beach</t>
  </si>
  <si>
    <t>Cayton Bay</t>
  </si>
  <si>
    <t>Danes Dyke, Flamborough</t>
  </si>
  <si>
    <t>Filey</t>
  </si>
  <si>
    <t>Flamborough South Landing</t>
  </si>
  <si>
    <t>Fraisthorpe</t>
  </si>
  <si>
    <t>Hornsea</t>
  </si>
  <si>
    <t>Reighton</t>
  </si>
  <si>
    <t>Robin Hoods Bay</t>
  </si>
  <si>
    <t>Runswick Bay</t>
  </si>
  <si>
    <t>Sandsend</t>
  </si>
  <si>
    <t>Scarborough North Bay</t>
  </si>
  <si>
    <t>Scarborough South Bay</t>
  </si>
  <si>
    <t>Skipsea</t>
  </si>
  <si>
    <t>Staithes</t>
  </si>
  <si>
    <t>Staithes was de-designated as as a bathing water ahead of the 2016 bathing water season (https://www.gov.uk/government/consultations/bathing-waters-removing-staithes-from-the-list-of-designated-bathing-waters)</t>
  </si>
  <si>
    <t>Tunstall</t>
  </si>
  <si>
    <t xml:space="preserve">For 2024 calendar year, applied performance commitment logic of any bathing waters de-designated within the period would continue to reported at their last classification recieved. Tunstall was de-designated as a bathing water ahead of the 2023 bathing water season (https://www.gov.uk/government/consultations/bathing-waters-removing-tunstall-beach-from-the-list-of-designated-bathing-waters/outcome/summary-of-responses-and-government-response#:~:text=the%20standard%20way.-,Decision%20and%20next%20steps,site%20has%20been%20de%2Ddesignated.) </t>
  </si>
  <si>
    <t>Wharfe at Cromwheel, Ilkley</t>
  </si>
  <si>
    <t>For 2024 calendar year, applied performance commitment logic of any new desinations made within the AMP will not be eligible for reporting.</t>
  </si>
  <si>
    <t>Whitby</t>
  </si>
  <si>
    <t>Wilsthorpe</t>
  </si>
  <si>
    <t>Withernsea</t>
  </si>
  <si>
    <t>River Wharfe at Wetherby</t>
  </si>
  <si>
    <t>Inland</t>
  </si>
  <si>
    <t>Bathing water application submitted and currently awaiting Defra approval. From evidence collected both specifically on River Wharfe catchment and nationally on inland bathing water designations, if designated, we would forecast 'Poor' performance</t>
  </si>
  <si>
    <t>River Nidd at Knaresborough</t>
  </si>
  <si>
    <t>Weighted</t>
  </si>
  <si>
    <t>(Data taken from BWQ PC - compiled site lists and forecast performance .xlsx)</t>
  </si>
  <si>
    <t>2024-25 to 2029-30 Ofwat View</t>
  </si>
  <si>
    <t>Historic performance at sufficient so accept company forecast.</t>
  </si>
  <si>
    <t>Historical performance at good so push forecast to good</t>
  </si>
  <si>
    <t>Y but consistent sufficient now</t>
  </si>
  <si>
    <t>DCWW100530 Actions within NEP for AMP7, completion in AMP8</t>
  </si>
  <si>
    <t>Historic performance at excellent so push forecast to excellent</t>
  </si>
  <si>
    <t>Y but consistent sufficient</t>
  </si>
  <si>
    <t>Adjust to excellent, no historical performance justification for good</t>
  </si>
  <si>
    <t>Accept company forecast - noted in query response OFW-OBQ-WSH-087 that Rhyl East drops from good to sufficient due to inclusion of NRW discounted samples. This should be accounted for in our adjusted historical forecast - which is seen with multiple sufficient results</t>
  </si>
  <si>
    <t xml:space="preserve">Accept - classification has been inconsistent. </t>
  </si>
  <si>
    <t>2024-25 to 2029-30 Company Submission</t>
  </si>
  <si>
    <t>NDINV - 08NW100270a</t>
  </si>
  <si>
    <t>Push to excellent as only one past year below excellent - Investigations for waters failing their Baseline class</t>
  </si>
  <si>
    <t>NDINV - 08NW100142a</t>
  </si>
  <si>
    <t>Accept company forecast - Investigations for waters failing their Baseline class. Although only 2 years of good, EA has agreed to investigation indicating it is failing baseline class.</t>
  </si>
  <si>
    <t>No action listed</t>
  </si>
  <si>
    <t>5 x EnvAct_IMP3 - 08NW100217e, g, k, n, r</t>
  </si>
  <si>
    <t>Accept company forecast (improvements complete 31/03/2030) - Improvements to reduce storm overflows that spill to designated bathing waters to protect public health</t>
  </si>
  <si>
    <t>NDINV - 08NW100140a</t>
  </si>
  <si>
    <t>Accept company forecast - Investigations for waters failing their Baseline class</t>
  </si>
  <si>
    <t>2 x EnvAct_IMP3 - 08NW100217 l, q</t>
  </si>
  <si>
    <t>EnvAct_IMP3 - 08NW100217i</t>
  </si>
  <si>
    <t>INV3 - 08NW100217a; 2 x EnvAct_IMP3 - 08NW100217 m, v</t>
  </si>
  <si>
    <t>Accept company forecast - Investigations to lead to improving waters to Good or Excellent where there is evidence of customer support
Accept (improvements complete 31/03/2030) - Improvements to reduce storm overflows that spill to designated bathing waters to protect public health</t>
  </si>
  <si>
    <t>NDINV - 08NW100271a</t>
  </si>
  <si>
    <t>NDINV - 08NW100141a</t>
  </si>
  <si>
    <t>IMP3 - 08NW00139a; 12 x EnvAct_IMP3 - 08NW10027 a-d, f, h, p, s-u, w, x</t>
  </si>
  <si>
    <t>Accept company forecast (improvements complete 31/03/2030) - Actions to improve waters to Good or Excellent where there is evidence of customer support
Accept (improvements complete 31/03/2030) - Improvements to reduce storm overflows that spill to designated bathing waters to protect public health</t>
  </si>
  <si>
    <t xml:space="preserve">Intervention to keep bathing water included in the PC - given Defra rules changing. </t>
  </si>
  <si>
    <t>INV2 - 09SO104150a</t>
  </si>
  <si>
    <t>Accept company forecast - Investigations for waters at risk of deterioration to a planning class of Poor - investigation to look at potential for  Suds catchment AMP9 IMP</t>
  </si>
  <si>
    <t>Historically sufficient is level delivered so should hold forecast at this level, and accept company forecasted improvement.</t>
  </si>
  <si>
    <t>ND - 08SO101180a</t>
  </si>
  <si>
    <t>Accept company forecast (actions complete 31/03/2027, push higher) - Actions to improve waters failing their Baseline class</t>
  </si>
  <si>
    <t>NDINV - 08SO101009a</t>
  </si>
  <si>
    <t>Accept company forecast (investigations complete 30/04/2027) - Investigations for waters failing their baseline class</t>
  </si>
  <si>
    <t>NDINV - 08SO104704a</t>
  </si>
  <si>
    <t xml:space="preserve">Push 2024 to good - deterioration not justified. Accept company forecast (investigations complete 30/04/2027) - Investigations for waters failing their baseline class. </t>
  </si>
  <si>
    <t>NDINV - 08SO101012a</t>
  </si>
  <si>
    <t>Company forecast improvement so accept forecast</t>
  </si>
  <si>
    <t>NDINV - 08SO101008a</t>
  </si>
  <si>
    <t>NDINV - 08SO101007a</t>
  </si>
  <si>
    <t>EnvAct_IMP3 - 09SO101005a</t>
  </si>
  <si>
    <t>Accept company forecast (no completion date given) - Improvements to reduce storm overflows that spill to designated bathing waters to protect public health</t>
  </si>
  <si>
    <t>NDINV - 08SO101010a</t>
  </si>
  <si>
    <t>Historically sufficient is level delivered so should hold forecast at this level</t>
  </si>
  <si>
    <t>NDINV - 08SO101011a</t>
  </si>
  <si>
    <t>Accept compnay forecast of improvement to good level</t>
  </si>
  <si>
    <t>EnvAct_IMP3 - 08SW101420a</t>
  </si>
  <si>
    <t>Improvements to reduce storm overflows - but remaining at excellent so fine</t>
  </si>
  <si>
    <t>3 x EnvAct_IMP3 - 08SW101421a, 08SW101485a, 08SW101486a</t>
  </si>
  <si>
    <t>EnvAct_IMP3 - 08SW101637a</t>
  </si>
  <si>
    <t>EnvAct_IMP3 - 09SW101422a</t>
  </si>
  <si>
    <t>EnvAct_IMP3 - 08SW101588a</t>
  </si>
  <si>
    <t>EnvAct_IMP3 - 08SW101635a</t>
  </si>
  <si>
    <t>IMP1 - 08SW100178a
EnvAct_IMP3 - 08SW101573a</t>
  </si>
  <si>
    <t>Accept Company forecast -  improvement predicted up to excellent by 2029-30.</t>
  </si>
  <si>
    <t>2 x EnvAct_IMP3 - 08SW101459a, 08SW101460a</t>
  </si>
  <si>
    <t>IMP3 - 08SW100172a, b, c</t>
  </si>
  <si>
    <t>Actions complete 31/03/2030 so accept company forecast</t>
  </si>
  <si>
    <t>IMP3 - 08SW100148a, b
EnvAct IMP3 - 08SW101463a</t>
  </si>
  <si>
    <t>2 x EnvAct_IMP3 - 08SW101530a, 08SW101672a</t>
  </si>
  <si>
    <t>EnvAct_IMP3 - 08SW101631a</t>
  </si>
  <si>
    <t>Investment to improve - 08SW100161a - improvement predicted up to excellent by 2029-30, so fine.</t>
  </si>
  <si>
    <t>EnvAct_IMP3 - 08SW101470a</t>
  </si>
  <si>
    <t>4 x EnvAct_IMP3 - 08SW101426a, 08SW101434a, 08SW1013000a, 08SW101666a</t>
  </si>
  <si>
    <t>Improvements to reduce storm overflows - improving to good</t>
  </si>
  <si>
    <t>2 x EnvAct_IMP3 - 08SW101644a, 08SW101674a</t>
  </si>
  <si>
    <t>IMP3 - 08SW100125b</t>
  </si>
  <si>
    <t>EnvAct_IMP3 - 08SW101493a</t>
  </si>
  <si>
    <t>Improvements to reduce storm overflows - but improving to excellent so fine</t>
  </si>
  <si>
    <t>EnvAct_IMP3 - 08SW101624a</t>
  </si>
  <si>
    <t>EnvAct_IMP3 - 08SW101490a</t>
  </si>
  <si>
    <t>IMP3 - 08SW100150a</t>
  </si>
  <si>
    <t>EnvAct_IMP3 - 08SW101442a</t>
  </si>
  <si>
    <t>EnvAct_IMP3 - 08SW103001a</t>
  </si>
  <si>
    <t>N/A - dedesignated</t>
  </si>
  <si>
    <t>Investigation to confirm why site is failing its baseline class
Also 2 x EnvAct_IMP3 drivers</t>
  </si>
  <si>
    <t>Remaining at excellent so no intervention</t>
  </si>
  <si>
    <t>Assume this is AMP7 investment</t>
  </si>
  <si>
    <t>IMP3 - 08SW10144a, b, c, d</t>
  </si>
  <si>
    <t>Borderline</t>
  </si>
  <si>
    <t>Investment to limit deterioration - 08SW100100 - and BW goes up to excellent by 2029-30.</t>
  </si>
  <si>
    <t>3 x EnvAct_IMP3 - 09SW101419a, 08SW101535a, 08SW101542a</t>
  </si>
  <si>
    <t>Has IMP3 driver</t>
  </si>
  <si>
    <t>Completion date 31/03/2030 so not in period</t>
  </si>
  <si>
    <t>IMP3 - 08SW100141a, b, c</t>
  </si>
  <si>
    <t>3 x EnvAct_IMP3 - 08SW101455a, 08SW101466a, 08SW101611a</t>
  </si>
  <si>
    <t>EnvAct_IMP3 - 08SW101584a</t>
  </si>
  <si>
    <t>Improvements to reduce storm overflows (actions complete 31/03/2030) - remaining at good</t>
  </si>
  <si>
    <t>ND - 08SW100129a, b
IMP3 - 08SW100129c</t>
  </si>
  <si>
    <t>ND actions complete 31/03/2027 - push higher at end of period</t>
  </si>
  <si>
    <t>Investigation to confirm why site is failing its baseline class</t>
  </si>
  <si>
    <t>IMP3 - 08SW100125a
Also EnvAct_IMP3 drivers x3</t>
  </si>
  <si>
    <t>Investigtation to confirm why site is poor. But 2029-30 estimate is good.
EnvAct_IMP3 driver also</t>
  </si>
  <si>
    <t>Investigation to confirm why site is failing its baseline class - historical performance of excellent, now at good and predicted to remain at good</t>
  </si>
  <si>
    <t>Investigation action complete 30/04/2027 - accept company forecast</t>
  </si>
  <si>
    <t>Investigation to confirm why site is failing its baseline class - historical performance of excellent, however multiple years at good.</t>
  </si>
  <si>
    <t>Accept Company forecast.</t>
  </si>
  <si>
    <t>EnvAct_IMP3 - 08SW101625a</t>
  </si>
  <si>
    <t>EnvAct_IMP3 - 08SW101581a</t>
  </si>
  <si>
    <t xml:space="preserve">IMP2 driver </t>
  </si>
  <si>
    <t>2 x EnvAct_IMP3 - 08SW101438a, 08SW101472a</t>
  </si>
  <si>
    <t>Improvements to reduce reduce storm overflows - forecasted excellent so fine</t>
  </si>
  <si>
    <t>EnvAct_IMP3 - 08SW101585a</t>
  </si>
  <si>
    <t>Improvements to reduce storm overflows (actions complete 31/03/2030) - accept company forecast</t>
  </si>
  <si>
    <t>Investigation to confirm why site is failing its baseline class.
Also EnvAct_IMP3 driver</t>
  </si>
  <si>
    <t>Improvement to good which it is expecting to maintain.</t>
  </si>
  <si>
    <t>EnvAct_IMP3 - 08SW101590a</t>
  </si>
  <si>
    <t>EnvAct_IMP3 - 08SW101587a</t>
  </si>
  <si>
    <t>Went down from sufficient to poor - no investment on WINEP. Now forecast at sufficient - accept forecast</t>
  </si>
  <si>
    <t>EnvAct_IMP3 - 08SW101430a</t>
  </si>
  <si>
    <t>EnvAct_IMP3 - 08SW101591a</t>
  </si>
  <si>
    <t>Investigation to confirm why site is failing its baseline class - historical performance of excellent, now at good and predicted to remain at good - push to excellent?</t>
  </si>
  <si>
    <t>Accept company forecast - consistent good and have an investigation</t>
  </si>
  <si>
    <t>2 x EnvAct_IMP3 - 08SW103002a, 08SW101608a</t>
  </si>
  <si>
    <t>Improvements to reduce storm overflows - but improving to good so fine</t>
  </si>
  <si>
    <t>EnvAct_IMP3 - 08SW101609a</t>
  </si>
  <si>
    <t>2 x EnvAct_IMP3 - 08SW101510a, 08SW101511a</t>
  </si>
  <si>
    <t>2 x EnvAct_IMP3 - 08SW101617a, 08SW101670a</t>
  </si>
  <si>
    <t>EnvAct_IMP3 - 08SW101571a</t>
  </si>
  <si>
    <t>EnvAct_IMP3 - 08SW101649a</t>
  </si>
  <si>
    <t>EnvAct_IMP3 - 08SW101657a</t>
  </si>
  <si>
    <t>3 x EnvAct_IMP3 - 08SW101515a, 08SW101661a, 08SW101662a</t>
  </si>
  <si>
    <t>EnvAct_IMP3 - 08SW101566a</t>
  </si>
  <si>
    <t xml:space="preserve">Investigation to confirm why site is failing its baseline class - historical performance of excellent, now at good and predicted to remain at good </t>
  </si>
  <si>
    <t>EnvAct_IMP3 - 08SW101671a</t>
  </si>
  <si>
    <t>EnvAct_IMP3 - 08TW100986a</t>
  </si>
  <si>
    <t>Action to reduce storm overflow - accept company forecast</t>
  </si>
  <si>
    <t>EnvAct_IMP3 - 08UU101178a</t>
  </si>
  <si>
    <t>Accept company forecast (actions complete 31/03/2030) - improvements to reduce storm overflows</t>
  </si>
  <si>
    <t xml:space="preserve">Adjust to sufficient - deterioration not justified. </t>
  </si>
  <si>
    <t>EnvAct_IMP3 - 08UU101020a</t>
  </si>
  <si>
    <t>2 x IMP1 - 08UU101162a, 08UU102421a</t>
  </si>
  <si>
    <t>Actions complete 31/03/2026 - Actions to improve BWs with a current planning class of Poor
Push higher at end of period</t>
  </si>
  <si>
    <t>EnvAct_IMP3 - 08UU101026a
IMP1 - 08UU102420a</t>
  </si>
  <si>
    <t>Accept company forecast (actions complete 31/03/2030) - improvements to reduce storm overflows
Also actions to improve BWs with current planning class of Poor</t>
  </si>
  <si>
    <t>IMP1 - 08UU102419a</t>
  </si>
  <si>
    <t>Accept company forecast - actions to improve BWs with current planning class of Poor</t>
  </si>
  <si>
    <t>2 x IMP1 - 08UU101162a, 08UU102422a, 08UU102423a</t>
  </si>
  <si>
    <t>EnvAct_IMP3 - 08UU101371a</t>
  </si>
  <si>
    <t>EnvAct_IMP3 - 08WW101001at</t>
  </si>
  <si>
    <t>Accept company forecast (actions complete 31/03/2030) - improvements to reduce storm overflows, maintain good</t>
  </si>
  <si>
    <t>EnvAct_IMP3 - 08WW101001as</t>
  </si>
  <si>
    <t>Accept company forecast (actions complete 31/03/2030) - improvements to reduce storm overflows, maintain excellent</t>
  </si>
  <si>
    <t>EnvAct_IMP3 - 08WW101001ar</t>
  </si>
  <si>
    <t>EnvAct_IMP3 - 08WW101001pj</t>
  </si>
  <si>
    <t>3 x EnvAct_IMP3 - 08WW101001ad, 08WW101001ai, 08WW101001aj</t>
  </si>
  <si>
    <t>EnvAct_IMP3 - 08WW101001aq</t>
  </si>
  <si>
    <t>2 x EnvAct_IMP3 - 08WW101001ak, 08WW101001al</t>
  </si>
  <si>
    <t>Listed as secondary bathing water on 08WW101001aa (EnvAct_IMP3, improvements to reduce storm overflows, complete 31/03/2030)</t>
  </si>
  <si>
    <t>2 x EnvAct_IMP3 - 08WW101001aa, 08WW101001ac</t>
  </si>
  <si>
    <t>Adjust to excellent - deterioration not justified.</t>
  </si>
  <si>
    <t>EnvAct_IMP3 - 08WW101001au</t>
  </si>
  <si>
    <t>EnvAct_IMP3 - 08WW101001ph</t>
  </si>
  <si>
    <t>Accept company forecast (actions complete 31/03/2030) - improvements to reduce storm overflows, already excellent</t>
  </si>
  <si>
    <t>2 x EnvAct_IMP3 - 08WW101001ap, 08WW101001av</t>
  </si>
  <si>
    <t>EnvAct_IMP3 - 08WW101001ab</t>
  </si>
  <si>
    <t>Listed as secondary bathing water on 08WW101001am</t>
  </si>
  <si>
    <t>Accept company forecast as consistent years of poor</t>
  </si>
  <si>
    <t>Adjust to sufficient - only 1 year of poor</t>
  </si>
  <si>
    <t>EnvAct_IMP3 - 08WW101001am</t>
  </si>
  <si>
    <t>Accept company forecast (actions complete 31/03/2030) - improvements to reduce storm overflows, maintain sufficient</t>
  </si>
  <si>
    <t>EnvAct_IMP3 - 08WW101001an</t>
  </si>
  <si>
    <t>9 x IMP1 - 08YW100038a,b,c,d,e,f, 08YW100063a, 08YW100064a, 08YW100065a, 
INV1 - 08YW100040a</t>
  </si>
  <si>
    <t>Actions complete 31/03/2026 - Actions to improve waters with a planning class of Poor
Push to sufficient at end of period</t>
  </si>
  <si>
    <t>INV5 - 08YW100052a Accept company forecast - Investigations at non-designated waters where there is evidence of customer support</t>
  </si>
  <si>
    <t>Remove from forecast for now as BW not designated</t>
  </si>
  <si>
    <t>INV5 - 08YW100053a Accept company forecast - Investigations at non-designated waters where there is evidence of customer support</t>
  </si>
  <si>
    <t xml:space="preserve">Included </t>
  </si>
  <si>
    <t>ALL</t>
  </si>
  <si>
    <t>All companies</t>
  </si>
  <si>
    <t xml:space="preserve">Potential new bathing water - Edisford Bridge </t>
  </si>
  <si>
    <t>Potential new bathing water - Coniston</t>
  </si>
  <si>
    <t>Wharfe at Wetherby</t>
  </si>
  <si>
    <t>Nidd at Knaresborough</t>
  </si>
  <si>
    <t>Total sites with actions to improve / limit deterioration</t>
  </si>
  <si>
    <t>Total check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</si>
</sst>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quot;£&quot;#,##0.00"/>
    <numFmt numFmtId="165" formatCode="0.0%"/>
    <numFmt numFmtId="166" formatCode="[$-F400]h:mm:ss\ AM/PM"/>
    <numFmt numFmtId="167" formatCode="#,##0.0"/>
    <numFmt numFmtId="168" formatCode="#,##0_);\(#,##0\);&quot;-  &quot;;&quot; &quot;@&quot; &quot;"/>
    <numFmt numFmtId="169" formatCode="#,##0.0_);\(#,##0.0\);&quot;-  &quot;;&quot; &quot;@&quot; &quot;"/>
    <numFmt numFmtId="170" formatCode="###0_);\(###0\);&quot;-  &quot;;&quot; &quot;@&quot; &quot;"/>
    <numFmt numFmtId="171" formatCode="mmmm\ yyyy;@"/>
  </numFmts>
  <fonts count="46">
    <font>
      <sz val="11"/>
      <color theme="1"/>
      <name val="Arial"/>
      <family val="2"/>
    </font>
    <font>
      <b/>
      <sz val="15"/>
      <color theme="3"/>
      <name val="Arial"/>
      <family val="2"/>
    </font>
    <font>
      <b/>
      <sz val="11"/>
      <color theme="1"/>
      <name val="Arial"/>
      <family val="2"/>
    </font>
    <font>
      <sz val="14"/>
      <color theme="3"/>
      <name val="Arial"/>
      <family val="2"/>
    </font>
    <font>
      <b/>
      <sz val="15"/>
      <color theme="0"/>
      <name val="Arial"/>
      <family val="2"/>
    </font>
    <font>
      <sz val="12"/>
      <color rgb="FF0078C9"/>
      <name val="Arial"/>
      <family val="2"/>
    </font>
    <font>
      <vertAlign val="superscript"/>
      <sz val="11"/>
      <color theme="1"/>
      <name val="Arial"/>
      <family val="2"/>
    </font>
    <font>
      <sz val="11"/>
      <color rgb="FF000000"/>
      <name val="Arial"/>
      <family val="2"/>
    </font>
    <font>
      <sz val="15"/>
      <color theme="0"/>
      <name val="Franklin Gothic Demi"/>
      <family val="2"/>
    </font>
    <font>
      <sz val="11"/>
      <color theme="1"/>
      <name val="Arial"/>
      <family val="2"/>
    </font>
    <font>
      <u/>
      <sz val="11"/>
      <color theme="10"/>
      <name val="Arial"/>
      <family val="2"/>
    </font>
    <font>
      <sz val="8"/>
      <name val="Arial"/>
      <family val="2"/>
    </font>
    <font>
      <sz val="18"/>
      <color rgb="FFFFFFFF"/>
      <name val="Krub SemiBold"/>
      <charset val="222"/>
    </font>
    <font>
      <sz val="11"/>
      <color rgb="FFFFFFFF"/>
      <name val="Krub"/>
      <charset val="222"/>
    </font>
    <font>
      <sz val="11"/>
      <name val="Krub"/>
      <charset val="222"/>
    </font>
    <font>
      <sz val="11"/>
      <color rgb="FF000000"/>
      <name val="Krub"/>
      <charset val="222"/>
    </font>
    <font>
      <sz val="10"/>
      <color rgb="FF000000"/>
      <name val="Krub"/>
      <charset val="222"/>
    </font>
    <font>
      <sz val="11"/>
      <color rgb="FFFFFFFF"/>
      <name val="Arial"/>
      <family val="2"/>
    </font>
    <font>
      <sz val="11"/>
      <color indexed="8"/>
      <name val="Krub"/>
      <family val="2"/>
      <scheme val="minor"/>
    </font>
    <font>
      <sz val="11"/>
      <color theme="1"/>
      <name val="Krub"/>
      <charset val="222"/>
    </font>
    <font>
      <sz val="11"/>
      <color theme="0"/>
      <name val="Krub"/>
      <charset val="222"/>
    </font>
    <font>
      <sz val="11"/>
      <color theme="1"/>
      <name val="Krub"/>
      <family val="2"/>
      <scheme val="minor"/>
    </font>
    <font>
      <u/>
      <sz val="11"/>
      <color rgb="FF0071CE"/>
      <name val="Arial"/>
      <family val="2"/>
    </font>
    <font>
      <sz val="11"/>
      <color rgb="FF003595"/>
      <name val="Krub SemiBold"/>
      <charset val="222"/>
    </font>
    <font>
      <sz val="11"/>
      <color rgb="FF000000"/>
      <name val="Krub SemiBold"/>
      <charset val="222"/>
    </font>
    <font>
      <sz val="22"/>
      <color rgb="FFFFFFFF"/>
      <name val="Krub"/>
      <charset val="222"/>
    </font>
    <font>
      <sz val="11"/>
      <color rgb="FF003595"/>
      <name val="Arial"/>
      <family val="2"/>
    </font>
    <font>
      <sz val="11"/>
      <color rgb="FF003595"/>
      <name val="Krub"/>
      <charset val="222"/>
    </font>
    <font>
      <sz val="10"/>
      <color rgb="FFFFFFFF"/>
      <name val="Krub"/>
      <charset val="222"/>
    </font>
    <font>
      <sz val="10"/>
      <color theme="1"/>
      <name val="Krub"/>
      <family val="2"/>
      <scheme val="minor"/>
    </font>
    <font>
      <b/>
      <u/>
      <sz val="10"/>
      <name val="Krub"/>
      <family val="2"/>
      <scheme val="minor"/>
    </font>
    <font>
      <b/>
      <sz val="10"/>
      <name val="Krub"/>
      <family val="2"/>
      <scheme val="minor"/>
    </font>
    <font>
      <sz val="10"/>
      <color rgb="FF000000"/>
      <name val="Krub"/>
      <family val="2"/>
      <scheme val="minor"/>
    </font>
    <font>
      <sz val="10"/>
      <name val="Krub"/>
      <family val="2"/>
      <scheme val="minor"/>
    </font>
    <font>
      <b/>
      <sz val="11"/>
      <color rgb="FF000000"/>
      <name val="Krub"/>
      <charset val="222"/>
    </font>
    <font>
      <sz val="11"/>
      <color rgb="FF7030A0"/>
      <name val="Krub"/>
      <charset val="222"/>
    </font>
    <font>
      <b/>
      <sz val="11"/>
      <name val="Calibri"/>
      <family val="2"/>
    </font>
    <font>
      <b/>
      <u/>
      <sz val="11"/>
      <name val="Calibri"/>
      <family val="2"/>
    </font>
    <font>
      <sz val="11"/>
      <color theme="0"/>
      <name val="Krub SemiBold"/>
      <charset val="222"/>
    </font>
    <font>
      <sz val="8"/>
      <color theme="1"/>
      <name val="Tahoma"/>
      <family val="2"/>
    </font>
    <font>
      <sz val="24"/>
      <color theme="0"/>
      <name val="Krub"/>
      <family val="2"/>
      <scheme val="minor"/>
    </font>
    <font>
      <sz val="10"/>
      <name val="Calibri"/>
      <family val="2"/>
    </font>
    <font>
      <sz val="18"/>
      <name val="Krub"/>
      <family val="2"/>
      <scheme val="minor"/>
    </font>
    <font>
      <b/>
      <sz val="18"/>
      <name val="Krub"/>
      <family val="2"/>
      <scheme val="minor"/>
    </font>
    <font>
      <sz val="11"/>
      <color theme="1"/>
      <name val="Krub"/>
      <charset val="222"/>
      <scheme val="minor"/>
    </font>
    <font>
      <b/>
      <sz val="11"/>
      <color rgb="FF7030A0"/>
      <name val="Arial"/>
      <family val="2"/>
    </font>
  </fonts>
  <fills count="26">
    <fill>
      <patternFill patternType="none"/>
    </fill>
    <fill>
      <patternFill patternType="gray125"/>
    </fill>
    <fill>
      <patternFill patternType="solid">
        <fgColor rgb="FF003595"/>
        <bgColor indexed="64"/>
      </patternFill>
    </fill>
    <fill>
      <patternFill patternType="solid">
        <fgColor rgb="FFE0DCD8"/>
        <bgColor indexed="64"/>
      </patternFill>
    </fill>
    <fill>
      <patternFill patternType="solid">
        <fgColor theme="0" tint="-0.14999847407452621"/>
        <bgColor indexed="64"/>
      </patternFill>
    </fill>
    <fill>
      <patternFill patternType="solid">
        <fgColor rgb="FF003479"/>
        <bgColor indexed="64"/>
      </patternFill>
    </fill>
    <fill>
      <patternFill patternType="solid">
        <fgColor theme="5" tint="0.79998168889431442"/>
        <bgColor indexed="64"/>
      </patternFill>
    </fill>
    <fill>
      <patternFill patternType="solid">
        <fgColor rgb="FFCDDFFF"/>
        <bgColor indexed="64"/>
      </patternFill>
    </fill>
    <fill>
      <patternFill patternType="solid">
        <fgColor rgb="FFFFFFFF"/>
        <bgColor rgb="FF000000"/>
      </patternFill>
    </fill>
    <fill>
      <patternFill patternType="solid">
        <fgColor rgb="FF003595"/>
        <bgColor rgb="FF000000"/>
      </patternFill>
    </fill>
    <fill>
      <patternFill patternType="solid">
        <fgColor rgb="FFC1E3FF"/>
        <bgColor rgb="FF000000"/>
      </patternFill>
    </fill>
    <fill>
      <patternFill patternType="solid">
        <fgColor rgb="FFBFBFBF"/>
        <bgColor rgb="FF000000"/>
      </patternFill>
    </fill>
    <fill>
      <patternFill patternType="solid">
        <fgColor rgb="FF63656A"/>
        <bgColor rgb="FF000000"/>
      </patternFill>
    </fill>
    <fill>
      <patternFill patternType="solid">
        <fgColor rgb="FFFFFF00"/>
      </patternFill>
    </fill>
    <fill>
      <patternFill patternType="solid">
        <fgColor rgb="FFFFFFE0"/>
      </patternFill>
    </fill>
    <fill>
      <patternFill patternType="solid">
        <fgColor rgb="FFFFE6E1"/>
        <bgColor indexed="64"/>
      </patternFill>
    </fill>
    <fill>
      <patternFill patternType="solid">
        <fgColor rgb="FFFFF0D0"/>
        <bgColor rgb="FF000000"/>
      </patternFill>
    </fill>
    <fill>
      <patternFill patternType="solid">
        <fgColor rgb="FFE1FAC2"/>
        <bgColor rgb="FF000000"/>
      </patternFill>
    </fill>
    <fill>
      <patternFill patternType="solid">
        <fgColor rgb="FFFFB81D"/>
        <bgColor rgb="FF000000"/>
      </patternFill>
    </fill>
    <fill>
      <patternFill patternType="solid">
        <fgColor rgb="FFDFE0E1"/>
        <bgColor rgb="FF000000"/>
      </patternFill>
    </fill>
    <fill>
      <patternFill patternType="solid">
        <fgColor rgb="FFFFC4D2"/>
        <bgColor indexed="64"/>
      </patternFill>
    </fill>
    <fill>
      <patternFill patternType="solid">
        <fgColor theme="5" tint="0.59999389629810485"/>
        <bgColor indexed="64"/>
      </patternFill>
    </fill>
    <fill>
      <patternFill patternType="solid">
        <fgColor theme="4" tint="-0.249977111117893"/>
        <bgColor indexed="64"/>
      </patternFill>
    </fill>
    <fill>
      <patternFill patternType="solid">
        <fgColor theme="5"/>
        <bgColor rgb="FF000000"/>
      </patternFill>
    </fill>
    <fill>
      <patternFill patternType="solid">
        <fgColor rgb="FF92D050"/>
        <bgColor indexed="64"/>
      </patternFill>
    </fill>
    <fill>
      <patternFill patternType="solid">
        <fgColor rgb="FFA5EE4A"/>
        <bgColor indexed="64"/>
      </patternFill>
    </fill>
  </fills>
  <borders count="21">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style="medium">
        <color rgb="FF808080"/>
      </left>
      <right style="thin">
        <color rgb="FF808080"/>
      </right>
      <top style="medium">
        <color rgb="FF808080"/>
      </top>
      <bottom style="medium">
        <color rgb="FF808080"/>
      </bottom>
      <diagonal/>
    </border>
    <border>
      <left style="thin">
        <color rgb="FF808080"/>
      </left>
      <right style="thin">
        <color rgb="FF808080"/>
      </right>
      <top style="medium">
        <color rgb="FF808080"/>
      </top>
      <bottom style="medium">
        <color rgb="FF808080"/>
      </bottom>
      <diagonal/>
    </border>
    <border>
      <left/>
      <right style="thin">
        <color rgb="FF808080"/>
      </right>
      <top style="medium">
        <color rgb="FF808080"/>
      </top>
      <bottom style="medium">
        <color rgb="FF808080"/>
      </bottom>
      <diagonal/>
    </border>
    <border>
      <left/>
      <right/>
      <top style="thin">
        <color indexed="64"/>
      </top>
      <bottom/>
      <diagonal/>
    </border>
    <border>
      <left style="medium">
        <color rgb="FF808080"/>
      </left>
      <right style="thin">
        <color rgb="FF808080"/>
      </right>
      <top style="medium">
        <color rgb="FF808080"/>
      </top>
      <bottom/>
      <diagonal/>
    </border>
    <border>
      <left style="thin">
        <color rgb="FF808080"/>
      </left>
      <right style="thin">
        <color rgb="FF808080"/>
      </right>
      <top style="medium">
        <color rgb="FF808080"/>
      </top>
      <bottom/>
      <diagonal/>
    </border>
    <border>
      <left/>
      <right style="thin">
        <color rgb="FF808080"/>
      </right>
      <top style="medium">
        <color rgb="FF808080"/>
      </top>
      <bottom/>
      <diagonal/>
    </border>
    <border>
      <left style="medium">
        <color rgb="FF808080"/>
      </left>
      <right/>
      <top style="medium">
        <color rgb="FF808080"/>
      </top>
      <bottom style="medium">
        <color rgb="FF80808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rgb="FFA9D08E"/>
      </top>
      <bottom style="thin">
        <color rgb="FFA9D08E"/>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medium">
        <color rgb="FF808080"/>
      </left>
      <right style="thin">
        <color rgb="FF808080"/>
      </right>
      <top/>
      <bottom style="medium">
        <color rgb="FF808080"/>
      </bottom>
      <diagonal/>
    </border>
    <border>
      <left/>
      <right/>
      <top style="thin">
        <color indexed="64"/>
      </top>
      <bottom style="thin">
        <color indexed="64"/>
      </bottom>
      <diagonal/>
    </border>
  </borders>
  <cellStyleXfs count="11">
    <xf numFmtId="0" fontId="0" fillId="0" borderId="0"/>
    <xf numFmtId="0" fontId="1" fillId="0" borderId="1" applyNumberFormat="0" applyFill="0" applyAlignment="0" applyProtection="0"/>
    <xf numFmtId="164" fontId="8" fillId="5" borderId="0" applyNumberFormat="0">
      <alignment horizontal="left"/>
    </xf>
    <xf numFmtId="9" fontId="9" fillId="0" borderId="0" applyFont="0" applyFill="0" applyBorder="0" applyAlignment="0" applyProtection="0"/>
    <xf numFmtId="0" fontId="10" fillId="0" borderId="0" applyNumberFormat="0" applyFill="0" applyBorder="0" applyAlignment="0" applyProtection="0"/>
    <xf numFmtId="9" fontId="9" fillId="0" borderId="0" applyFont="0" applyFill="0" applyBorder="0" applyAlignment="0" applyProtection="0"/>
    <xf numFmtId="0" fontId="18" fillId="0" borderId="0"/>
    <xf numFmtId="43" fontId="9" fillId="0" borderId="0" applyFont="0" applyFill="0" applyBorder="0" applyAlignment="0" applyProtection="0"/>
    <xf numFmtId="168" fontId="39" fillId="0" borderId="0" applyFont="0" applyFill="0" applyBorder="0" applyProtection="0">
      <alignment vertical="top"/>
    </xf>
    <xf numFmtId="168" fontId="41" fillId="0" borderId="0" applyFill="0" applyBorder="0" applyProtection="0">
      <alignment vertical="top"/>
    </xf>
    <xf numFmtId="170" fontId="41" fillId="0" borderId="0" applyFont="0" applyFill="0" applyBorder="0" applyProtection="0">
      <alignment vertical="top"/>
    </xf>
  </cellStyleXfs>
  <cellXfs count="199">
    <xf numFmtId="0" fontId="0" fillId="0" borderId="0" xfId="0"/>
    <xf numFmtId="0" fontId="3" fillId="0" borderId="0" xfId="0" applyFont="1" applyProtection="1">
      <protection locked="0"/>
    </xf>
    <xf numFmtId="0" fontId="4" fillId="2" borderId="0" xfId="1" applyFont="1" applyFill="1" applyBorder="1" applyAlignment="1" applyProtection="1">
      <alignment horizontal="left" vertical="center"/>
      <protection locked="0"/>
    </xf>
    <xf numFmtId="0" fontId="2" fillId="0" borderId="2" xfId="0" applyFont="1" applyBorder="1"/>
    <xf numFmtId="0" fontId="0" fillId="0" borderId="2" xfId="0" applyBorder="1"/>
    <xf numFmtId="0" fontId="0" fillId="0" borderId="2" xfId="0" applyBorder="1" applyAlignment="1">
      <alignment wrapText="1"/>
    </xf>
    <xf numFmtId="0" fontId="5" fillId="3" borderId="3"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xf numFmtId="0" fontId="0" fillId="0" borderId="6" xfId="0" applyBorder="1"/>
    <xf numFmtId="0" fontId="2" fillId="0" borderId="0" xfId="0" applyFont="1"/>
    <xf numFmtId="0" fontId="2" fillId="4" borderId="0" xfId="0" applyFont="1" applyFill="1"/>
    <xf numFmtId="0" fontId="0" fillId="0" borderId="2" xfId="0" applyBorder="1" applyAlignment="1">
      <alignment horizontal="right"/>
    </xf>
    <xf numFmtId="0" fontId="5" fillId="3" borderId="7" xfId="0" applyFont="1" applyFill="1" applyBorder="1" applyAlignment="1" applyProtection="1">
      <alignment horizontal="center" vertical="center" wrapText="1"/>
      <protection locked="0"/>
    </xf>
    <xf numFmtId="0" fontId="5" fillId="3" borderId="8" xfId="0" applyFont="1" applyFill="1" applyBorder="1" applyAlignment="1" applyProtection="1">
      <alignment horizontal="center" vertical="center" wrapText="1"/>
      <protection locked="0"/>
    </xf>
    <xf numFmtId="0" fontId="5" fillId="3" borderId="9" xfId="0" applyFont="1" applyFill="1" applyBorder="1" applyAlignment="1" applyProtection="1">
      <alignment horizontal="center" vertical="center" wrapText="1"/>
      <protection locked="0"/>
    </xf>
    <xf numFmtId="0" fontId="0" fillId="0" borderId="0" xfId="0" quotePrefix="1"/>
    <xf numFmtId="0" fontId="7" fillId="0" borderId="0" xfId="0" applyFont="1"/>
    <xf numFmtId="0" fontId="0" fillId="0" borderId="0" xfId="0" applyAlignment="1">
      <alignment horizontal="right"/>
    </xf>
    <xf numFmtId="0" fontId="5" fillId="0" borderId="0" xfId="0" applyFont="1" applyAlignment="1" applyProtection="1">
      <alignment horizontal="center" vertical="center" wrapText="1"/>
      <protection locked="0"/>
    </xf>
    <xf numFmtId="0" fontId="5" fillId="3" borderId="10" xfId="0" applyFont="1" applyFill="1" applyBorder="1" applyAlignment="1" applyProtection="1">
      <alignment horizontal="center" vertical="center" wrapText="1"/>
      <protection locked="0"/>
    </xf>
    <xf numFmtId="0" fontId="0" fillId="6" borderId="0" xfId="0" applyFill="1"/>
    <xf numFmtId="0" fontId="0" fillId="0" borderId="0" xfId="0" applyAlignment="1">
      <alignment wrapText="1"/>
    </xf>
    <xf numFmtId="0" fontId="10" fillId="0" borderId="0" xfId="4"/>
    <xf numFmtId="0" fontId="0" fillId="0" borderId="0" xfId="0" applyAlignment="1">
      <alignment horizontal="left"/>
    </xf>
    <xf numFmtId="0" fontId="0" fillId="6" borderId="6" xfId="0" applyFill="1" applyBorder="1"/>
    <xf numFmtId="10" fontId="0" fillId="0" borderId="0" xfId="0" applyNumberFormat="1"/>
    <xf numFmtId="2" fontId="0" fillId="0" borderId="0" xfId="0" applyNumberFormat="1"/>
    <xf numFmtId="0" fontId="0" fillId="0" borderId="11" xfId="0" applyBorder="1"/>
    <xf numFmtId="1" fontId="0" fillId="0" borderId="0" xfId="0" applyNumberFormat="1"/>
    <xf numFmtId="0" fontId="4" fillId="2" borderId="0" xfId="1" applyFont="1" applyFill="1" applyBorder="1" applyAlignment="1" applyProtection="1">
      <alignment vertical="center"/>
      <protection locked="0"/>
    </xf>
    <xf numFmtId="10" fontId="2" fillId="4" borderId="0" xfId="0" applyNumberFormat="1" applyFont="1" applyFill="1"/>
    <xf numFmtId="0" fontId="4" fillId="7" borderId="0" xfId="1" applyFont="1" applyFill="1" applyBorder="1" applyAlignment="1" applyProtection="1">
      <alignment horizontal="left" vertical="center"/>
      <protection locked="0"/>
    </xf>
    <xf numFmtId="0" fontId="0" fillId="7" borderId="0" xfId="0" applyFill="1"/>
    <xf numFmtId="0" fontId="5" fillId="3" borderId="18" xfId="0" applyFont="1" applyFill="1" applyBorder="1" applyAlignment="1" applyProtection="1">
      <alignment horizontal="center" vertical="center" wrapText="1"/>
      <protection locked="0"/>
    </xf>
    <xf numFmtId="0" fontId="0" fillId="6" borderId="0" xfId="0" applyFill="1" applyAlignment="1">
      <alignment wrapText="1"/>
    </xf>
    <xf numFmtId="0" fontId="5" fillId="3" borderId="0" xfId="0" applyFont="1" applyFill="1" applyAlignment="1" applyProtection="1">
      <alignment horizontal="center" vertical="center" wrapText="1"/>
      <protection locked="0"/>
    </xf>
    <xf numFmtId="0" fontId="7" fillId="8" borderId="0" xfId="0" applyFont="1" applyFill="1"/>
    <xf numFmtId="0" fontId="7" fillId="9" borderId="0" xfId="0" applyFont="1" applyFill="1"/>
    <xf numFmtId="0" fontId="13" fillId="9" borderId="0" xfId="0" applyFont="1" applyFill="1"/>
    <xf numFmtId="0" fontId="7" fillId="8" borderId="6" xfId="0" applyFont="1" applyFill="1" applyBorder="1" applyAlignment="1">
      <alignment horizontal="left"/>
    </xf>
    <xf numFmtId="0" fontId="16" fillId="0" borderId="2" xfId="0" applyFont="1" applyBorder="1" applyAlignment="1">
      <alignment vertical="top"/>
    </xf>
    <xf numFmtId="0" fontId="16" fillId="0" borderId="0" xfId="0" applyFont="1" applyAlignment="1">
      <alignment vertical="top"/>
    </xf>
    <xf numFmtId="0" fontId="17" fillId="9" borderId="0" xfId="0" applyFont="1" applyFill="1"/>
    <xf numFmtId="0" fontId="15" fillId="0" borderId="2" xfId="0" applyFont="1" applyBorder="1"/>
    <xf numFmtId="165" fontId="0" fillId="0" borderId="2" xfId="0" applyNumberFormat="1" applyBorder="1"/>
    <xf numFmtId="165" fontId="0" fillId="0" borderId="0" xfId="0" applyNumberFormat="1"/>
    <xf numFmtId="9" fontId="0" fillId="0" borderId="0" xfId="0" applyNumberFormat="1"/>
    <xf numFmtId="0" fontId="15" fillId="0" borderId="0" xfId="0" applyFont="1"/>
    <xf numFmtId="0" fontId="21" fillId="0" borderId="0" xfId="0" applyFont="1"/>
    <xf numFmtId="0" fontId="15" fillId="9" borderId="0" xfId="0" applyFont="1" applyFill="1"/>
    <xf numFmtId="0" fontId="12" fillId="9" borderId="0" xfId="0" applyFont="1" applyFill="1"/>
    <xf numFmtId="0" fontId="22" fillId="0" borderId="0" xfId="4" applyFont="1" applyFill="1" applyBorder="1"/>
    <xf numFmtId="0" fontId="23" fillId="0" borderId="0" xfId="0" applyFont="1"/>
    <xf numFmtId="0" fontId="15" fillId="0" borderId="2" xfId="0" applyFont="1" applyBorder="1" applyAlignment="1">
      <alignment vertical="center" wrapText="1"/>
    </xf>
    <xf numFmtId="0" fontId="22" fillId="0" borderId="0" xfId="4" applyFont="1" applyFill="1" applyBorder="1" applyAlignment="1">
      <alignment vertical="center"/>
    </xf>
    <xf numFmtId="0" fontId="15" fillId="11" borderId="0" xfId="0" applyFont="1" applyFill="1"/>
    <xf numFmtId="0" fontId="15" fillId="0" borderId="0" xfId="0" applyFont="1" applyAlignment="1">
      <alignment horizontal="left"/>
    </xf>
    <xf numFmtId="0" fontId="15" fillId="8" borderId="0" xfId="0" applyFont="1" applyFill="1"/>
    <xf numFmtId="0" fontId="14" fillId="8" borderId="2" xfId="0" applyFont="1" applyFill="1" applyBorder="1"/>
    <xf numFmtId="0" fontId="15" fillId="8" borderId="2" xfId="0" applyFont="1" applyFill="1" applyBorder="1" applyAlignment="1">
      <alignment horizontal="center"/>
    </xf>
    <xf numFmtId="0" fontId="15" fillId="8" borderId="0" xfId="0" applyFont="1" applyFill="1" applyAlignment="1">
      <alignment horizontal="left"/>
    </xf>
    <xf numFmtId="0" fontId="15" fillId="8" borderId="2" xfId="0" applyFont="1" applyFill="1" applyBorder="1" applyAlignment="1">
      <alignment horizontal="left"/>
    </xf>
    <xf numFmtId="166" fontId="15" fillId="0" borderId="2" xfId="5" applyNumberFormat="1" applyFont="1" applyFill="1" applyBorder="1"/>
    <xf numFmtId="10" fontId="15" fillId="0" borderId="0" xfId="5" applyNumberFormat="1" applyFont="1" applyFill="1" applyBorder="1"/>
    <xf numFmtId="10" fontId="15" fillId="12" borderId="2" xfId="5" applyNumberFormat="1" applyFont="1" applyFill="1" applyBorder="1"/>
    <xf numFmtId="0" fontId="16" fillId="0" borderId="11" xfId="0" applyFont="1" applyBorder="1" applyAlignment="1">
      <alignment vertical="top"/>
    </xf>
    <xf numFmtId="10" fontId="15" fillId="0" borderId="0" xfId="0" applyNumberFormat="1" applyFont="1"/>
    <xf numFmtId="0" fontId="0" fillId="14" borderId="0" xfId="0" applyFill="1"/>
    <xf numFmtId="10" fontId="0" fillId="14" borderId="0" xfId="0" applyNumberFormat="1" applyFill="1"/>
    <xf numFmtId="3" fontId="0" fillId="14" borderId="0" xfId="0" applyNumberFormat="1" applyFill="1"/>
    <xf numFmtId="167" fontId="0" fillId="14" borderId="0" xfId="0" applyNumberFormat="1" applyFill="1"/>
    <xf numFmtId="0" fontId="13" fillId="0" borderId="2" xfId="0" applyFont="1" applyBorder="1"/>
    <xf numFmtId="0" fontId="12" fillId="0" borderId="0" xfId="0" applyFont="1" applyAlignment="1">
      <alignment horizontal="left"/>
    </xf>
    <xf numFmtId="0" fontId="0" fillId="9" borderId="0" xfId="0" applyFill="1"/>
    <xf numFmtId="0" fontId="15" fillId="8" borderId="2" xfId="0" applyFont="1" applyFill="1" applyBorder="1"/>
    <xf numFmtId="0" fontId="0" fillId="11" borderId="0" xfId="0" applyFill="1"/>
    <xf numFmtId="1" fontId="0" fillId="0" borderId="2" xfId="0" applyNumberFormat="1" applyBorder="1"/>
    <xf numFmtId="0" fontId="0" fillId="15" borderId="0" xfId="0" applyFill="1"/>
    <xf numFmtId="0" fontId="7" fillId="16" borderId="0" xfId="0" applyFont="1" applyFill="1"/>
    <xf numFmtId="0" fontId="7" fillId="17" borderId="0" xfId="0" applyFont="1" applyFill="1"/>
    <xf numFmtId="0" fontId="15" fillId="8" borderId="6" xfId="0" applyFont="1" applyFill="1" applyBorder="1"/>
    <xf numFmtId="0" fontId="15" fillId="16" borderId="2" xfId="0" applyFont="1" applyFill="1" applyBorder="1" applyAlignment="1">
      <alignment horizontal="center"/>
    </xf>
    <xf numFmtId="0" fontId="15" fillId="17" borderId="2" xfId="0" applyFont="1" applyFill="1" applyBorder="1" applyAlignment="1">
      <alignment horizontal="center"/>
    </xf>
    <xf numFmtId="0" fontId="15" fillId="8" borderId="6" xfId="0" applyFont="1" applyFill="1" applyBorder="1" applyAlignment="1">
      <alignment horizontal="left"/>
    </xf>
    <xf numFmtId="1" fontId="15" fillId="0" borderId="2" xfId="0" applyNumberFormat="1" applyFont="1" applyBorder="1"/>
    <xf numFmtId="1" fontId="15" fillId="0" borderId="0" xfId="0" applyNumberFormat="1" applyFont="1"/>
    <xf numFmtId="165" fontId="15" fillId="0" borderId="2" xfId="0" applyNumberFormat="1" applyFont="1" applyBorder="1"/>
    <xf numFmtId="0" fontId="0" fillId="18" borderId="0" xfId="0" applyFill="1"/>
    <xf numFmtId="0" fontId="24" fillId="19" borderId="0" xfId="0" applyFont="1" applyFill="1" applyAlignment="1">
      <alignment horizontal="center"/>
    </xf>
    <xf numFmtId="0" fontId="15" fillId="18" borderId="2" xfId="0" applyFont="1" applyFill="1" applyBorder="1"/>
    <xf numFmtId="0" fontId="15" fillId="0" borderId="2" xfId="0" applyFont="1" applyBorder="1" applyAlignment="1">
      <alignment horizontal="center" vertical="center"/>
    </xf>
    <xf numFmtId="0" fontId="16" fillId="0" borderId="0" xfId="0" applyFont="1"/>
    <xf numFmtId="2" fontId="15" fillId="0" borderId="2" xfId="5" applyNumberFormat="1" applyFont="1" applyFill="1" applyBorder="1" applyAlignment="1">
      <alignment horizontal="center" vertical="center"/>
    </xf>
    <xf numFmtId="166" fontId="0" fillId="0" borderId="0" xfId="0" applyNumberFormat="1"/>
    <xf numFmtId="2" fontId="15" fillId="0" borderId="0" xfId="5" applyNumberFormat="1" applyFont="1" applyFill="1" applyBorder="1" applyAlignment="1">
      <alignment horizontal="center" vertical="center"/>
    </xf>
    <xf numFmtId="0" fontId="25" fillId="9" borderId="0" xfId="0" applyFont="1" applyFill="1"/>
    <xf numFmtId="2" fontId="15" fillId="9" borderId="0" xfId="5" applyNumberFormat="1" applyFont="1" applyFill="1" applyBorder="1" applyAlignment="1">
      <alignment horizontal="center" vertical="center"/>
    </xf>
    <xf numFmtId="2" fontId="0" fillId="9" borderId="0" xfId="0" applyNumberFormat="1" applyFill="1"/>
    <xf numFmtId="0" fontId="26" fillId="9" borderId="0" xfId="0" applyFont="1" applyFill="1"/>
    <xf numFmtId="0" fontId="27" fillId="9" borderId="0" xfId="0" applyFont="1" applyFill="1"/>
    <xf numFmtId="2" fontId="27" fillId="9" borderId="0" xfId="5" applyNumberFormat="1" applyFont="1" applyFill="1" applyBorder="1" applyAlignment="1">
      <alignment horizontal="center" vertical="center"/>
    </xf>
    <xf numFmtId="2" fontId="26" fillId="9" borderId="0" xfId="0" applyNumberFormat="1" applyFont="1" applyFill="1"/>
    <xf numFmtId="1" fontId="15" fillId="0" borderId="2" xfId="5" applyNumberFormat="1" applyFont="1" applyFill="1" applyBorder="1" applyAlignment="1">
      <alignment horizontal="center" vertical="center"/>
    </xf>
    <xf numFmtId="0" fontId="28" fillId="9" borderId="0" xfId="0" applyFont="1" applyFill="1" applyAlignment="1">
      <alignment vertical="top"/>
    </xf>
    <xf numFmtId="0" fontId="15" fillId="0" borderId="2" xfId="0" applyFont="1" applyBorder="1" applyAlignment="1">
      <alignment horizontal="center"/>
    </xf>
    <xf numFmtId="0" fontId="29" fillId="0" borderId="0" xfId="0" applyFont="1"/>
    <xf numFmtId="0" fontId="30" fillId="0" borderId="0" xfId="0" applyFont="1"/>
    <xf numFmtId="0" fontId="31" fillId="13" borderId="0" xfId="0" applyFont="1" applyFill="1"/>
    <xf numFmtId="0" fontId="32" fillId="0" borderId="0" xfId="0" applyFont="1"/>
    <xf numFmtId="0" fontId="29" fillId="0" borderId="0" xfId="0" applyFont="1" applyAlignment="1">
      <alignment horizontal="left"/>
    </xf>
    <xf numFmtId="0" fontId="33" fillId="0" borderId="0" xfId="0" applyFont="1"/>
    <xf numFmtId="0" fontId="15" fillId="9" borderId="0" xfId="0" applyFont="1" applyFill="1" applyAlignment="1">
      <alignment wrapText="1"/>
    </xf>
    <xf numFmtId="0" fontId="13" fillId="0" borderId="0" xfId="0" applyFont="1"/>
    <xf numFmtId="0" fontId="15" fillId="0" borderId="0" xfId="0" applyFont="1" applyAlignment="1">
      <alignment wrapText="1"/>
    </xf>
    <xf numFmtId="0" fontId="15" fillId="0" borderId="2" xfId="0" applyFont="1" applyBorder="1" applyAlignment="1">
      <alignment horizontal="center" vertical="center" wrapText="1"/>
    </xf>
    <xf numFmtId="0" fontId="16" fillId="10" borderId="2" xfId="0" applyFont="1" applyFill="1" applyBorder="1" applyAlignment="1">
      <alignment horizontal="center" vertical="center"/>
    </xf>
    <xf numFmtId="10" fontId="15" fillId="0" borderId="2" xfId="5" applyNumberFormat="1" applyFont="1" applyFill="1" applyBorder="1" applyAlignment="1">
      <alignment horizontal="center" vertical="center" wrapText="1"/>
    </xf>
    <xf numFmtId="10" fontId="15" fillId="0" borderId="2" xfId="5" applyNumberFormat="1" applyFont="1" applyFill="1" applyBorder="1" applyAlignment="1">
      <alignment horizontal="center" vertical="center"/>
    </xf>
    <xf numFmtId="10" fontId="15" fillId="0" borderId="2" xfId="0" applyNumberFormat="1" applyFont="1" applyBorder="1" applyAlignment="1">
      <alignment horizontal="center" vertical="center"/>
    </xf>
    <xf numFmtId="0" fontId="16" fillId="0" borderId="2" xfId="0" applyFont="1" applyBorder="1" applyAlignment="1">
      <alignment horizontal="center" vertical="center"/>
    </xf>
    <xf numFmtId="0" fontId="15" fillId="0" borderId="0" xfId="0" applyFont="1" applyAlignment="1">
      <alignment horizontal="center" vertical="center"/>
    </xf>
    <xf numFmtId="0" fontId="15" fillId="10" borderId="0" xfId="0" applyFont="1" applyFill="1"/>
    <xf numFmtId="0" fontId="24" fillId="0" borderId="2" xfId="0" applyFont="1" applyBorder="1" applyAlignment="1">
      <alignment horizontal="center" vertical="center" wrapText="1"/>
    </xf>
    <xf numFmtId="0" fontId="15" fillId="0" borderId="2" xfId="0" applyFont="1" applyBorder="1" applyAlignment="1">
      <alignment horizontal="center" wrapText="1"/>
    </xf>
    <xf numFmtId="0" fontId="16" fillId="0" borderId="0" xfId="0" applyFont="1" applyAlignment="1">
      <alignment horizontal="center" vertical="center"/>
    </xf>
    <xf numFmtId="0" fontId="15" fillId="0" borderId="0" xfId="0" applyFont="1" applyAlignment="1">
      <alignment horizontal="center" wrapText="1"/>
    </xf>
    <xf numFmtId="10" fontId="15" fillId="0" borderId="0" xfId="5" applyNumberFormat="1" applyFont="1" applyFill="1" applyBorder="1" applyAlignment="1">
      <alignment horizontal="center" vertical="center"/>
    </xf>
    <xf numFmtId="10" fontId="15" fillId="0" borderId="0" xfId="0" applyNumberFormat="1" applyFont="1" applyAlignment="1">
      <alignment horizontal="center"/>
    </xf>
    <xf numFmtId="0" fontId="15" fillId="12" borderId="0" xfId="0" applyFont="1" applyFill="1"/>
    <xf numFmtId="0" fontId="15" fillId="12" borderId="0" xfId="0" applyFont="1" applyFill="1" applyAlignment="1">
      <alignment wrapText="1"/>
    </xf>
    <xf numFmtId="0" fontId="15" fillId="0" borderId="2" xfId="0" applyFont="1" applyBorder="1" applyAlignment="1">
      <alignment wrapText="1"/>
    </xf>
    <xf numFmtId="165" fontId="15" fillId="0" borderId="2" xfId="5" applyNumberFormat="1" applyFont="1" applyFill="1" applyBorder="1" applyAlignment="1">
      <alignment horizontal="center" vertical="center"/>
    </xf>
    <xf numFmtId="0" fontId="7" fillId="0" borderId="0" xfId="0" applyFont="1" applyAlignment="1">
      <alignment wrapText="1"/>
    </xf>
    <xf numFmtId="0" fontId="0" fillId="0" borderId="17" xfId="0" applyBorder="1"/>
    <xf numFmtId="0" fontId="0" fillId="0" borderId="17" xfId="0" applyBorder="1" applyAlignment="1">
      <alignment wrapText="1"/>
    </xf>
    <xf numFmtId="165" fontId="15" fillId="0" borderId="2" xfId="0" applyNumberFormat="1" applyFont="1" applyBorder="1" applyAlignment="1">
      <alignment horizontal="center" vertical="center"/>
    </xf>
    <xf numFmtId="165" fontId="15" fillId="0" borderId="2" xfId="0" applyNumberFormat="1" applyFont="1" applyBorder="1" applyAlignment="1">
      <alignment horizontal="center" vertical="center" wrapText="1"/>
    </xf>
    <xf numFmtId="9" fontId="15" fillId="0" borderId="2" xfId="0" applyNumberFormat="1" applyFont="1" applyBorder="1" applyAlignment="1">
      <alignment horizontal="center" vertical="center" wrapText="1"/>
    </xf>
    <xf numFmtId="165" fontId="19" fillId="0" borderId="2" xfId="0" applyNumberFormat="1" applyFont="1" applyBorder="1" applyAlignment="1">
      <alignment horizontal="center" vertical="center"/>
    </xf>
    <xf numFmtId="165" fontId="15" fillId="0" borderId="12" xfId="0" applyNumberFormat="1" applyFont="1" applyBorder="1" applyAlignment="1">
      <alignment horizontal="center" vertical="center" wrapText="1"/>
    </xf>
    <xf numFmtId="0" fontId="15" fillId="0" borderId="12" xfId="0" applyFont="1" applyBorder="1" applyAlignment="1">
      <alignment horizontal="center" vertical="center" wrapText="1"/>
    </xf>
    <xf numFmtId="2" fontId="19" fillId="0" borderId="12" xfId="0" applyNumberFormat="1" applyFont="1" applyBorder="1" applyAlignment="1">
      <alignment horizontal="center" vertical="center"/>
    </xf>
    <xf numFmtId="165" fontId="19" fillId="0" borderId="12" xfId="0" applyNumberFormat="1" applyFont="1" applyBorder="1" applyAlignment="1">
      <alignment horizontal="center" vertical="center"/>
    </xf>
    <xf numFmtId="165" fontId="15" fillId="0" borderId="11" xfId="0" applyNumberFormat="1" applyFont="1" applyBorder="1" applyAlignment="1">
      <alignment horizontal="center" vertical="center" wrapText="1"/>
    </xf>
    <xf numFmtId="0" fontId="34" fillId="0" borderId="2" xfId="0" applyFont="1" applyBorder="1" applyAlignment="1">
      <alignment horizontal="center" vertical="center" wrapText="1"/>
    </xf>
    <xf numFmtId="165" fontId="0" fillId="20" borderId="2" xfId="0" applyNumberFormat="1" applyFill="1" applyBorder="1"/>
    <xf numFmtId="10" fontId="16" fillId="0" borderId="2" xfId="0" applyNumberFormat="1" applyFont="1" applyBorder="1" applyAlignment="1">
      <alignment horizontal="center" vertical="center"/>
    </xf>
    <xf numFmtId="1" fontId="15" fillId="0" borderId="0" xfId="5" applyNumberFormat="1" applyFont="1" applyFill="1" applyBorder="1" applyAlignment="1">
      <alignment horizontal="center" vertical="center"/>
    </xf>
    <xf numFmtId="0" fontId="15" fillId="8" borderId="2" xfId="0" applyFont="1" applyFill="1" applyBorder="1" applyAlignment="1">
      <alignment horizontal="left" wrapText="1"/>
    </xf>
    <xf numFmtId="9" fontId="15" fillId="0" borderId="2" xfId="5" applyFont="1" applyFill="1" applyBorder="1" applyAlignment="1">
      <alignment horizontal="center" vertical="center"/>
    </xf>
    <xf numFmtId="9" fontId="15" fillId="0" borderId="2" xfId="0" applyNumberFormat="1" applyFont="1" applyBorder="1" applyAlignment="1">
      <alignment horizontal="center" vertical="center"/>
    </xf>
    <xf numFmtId="1" fontId="29" fillId="14" borderId="0" xfId="7" applyNumberFormat="1" applyFont="1" applyFill="1"/>
    <xf numFmtId="165" fontId="29" fillId="14" borderId="0" xfId="7" applyNumberFormat="1" applyFont="1" applyFill="1"/>
    <xf numFmtId="1" fontId="29" fillId="14" borderId="0" xfId="5" applyNumberFormat="1" applyFont="1" applyFill="1"/>
    <xf numFmtId="9" fontId="29" fillId="14" borderId="0" xfId="7" applyNumberFormat="1" applyFont="1" applyFill="1"/>
    <xf numFmtId="0" fontId="35" fillId="0" borderId="0" xfId="0" applyFont="1"/>
    <xf numFmtId="0" fontId="20" fillId="12" borderId="0" xfId="0" applyFont="1" applyFill="1"/>
    <xf numFmtId="0" fontId="0" fillId="21" borderId="0" xfId="0" applyFill="1"/>
    <xf numFmtId="0" fontId="15" fillId="0" borderId="2" xfId="0" applyFont="1" applyBorder="1" applyAlignment="1">
      <alignment horizontal="left" vertical="center" wrapText="1"/>
    </xf>
    <xf numFmtId="165" fontId="15" fillId="0" borderId="2" xfId="5" applyNumberFormat="1" applyFont="1" applyBorder="1" applyAlignment="1">
      <alignment horizontal="center" vertical="center"/>
    </xf>
    <xf numFmtId="10" fontId="15" fillId="0" borderId="0" xfId="5" applyNumberFormat="1" applyFont="1" applyAlignment="1">
      <alignment horizontal="center" vertical="center"/>
    </xf>
    <xf numFmtId="1" fontId="15" fillId="0" borderId="2" xfId="5" applyNumberFormat="1" applyFont="1" applyBorder="1" applyAlignment="1">
      <alignment horizontal="center" vertical="center"/>
    </xf>
    <xf numFmtId="0" fontId="15" fillId="0" borderId="2" xfId="0" applyFont="1" applyBorder="1" applyAlignment="1">
      <alignment horizontal="left" vertical="center"/>
    </xf>
    <xf numFmtId="0" fontId="36" fillId="13" borderId="0" xfId="0" applyFont="1" applyFill="1"/>
    <xf numFmtId="0" fontId="37" fillId="0" borderId="0" xfId="0" applyFont="1"/>
    <xf numFmtId="10" fontId="0" fillId="0" borderId="2" xfId="0" applyNumberFormat="1" applyBorder="1"/>
    <xf numFmtId="10" fontId="15" fillId="0" borderId="2" xfId="0" applyNumberFormat="1" applyFont="1" applyBorder="1"/>
    <xf numFmtId="0" fontId="5" fillId="3" borderId="19" xfId="0" applyFont="1" applyFill="1" applyBorder="1" applyAlignment="1" applyProtection="1">
      <alignment horizontal="center" vertical="center" wrapText="1"/>
      <protection locked="0"/>
    </xf>
    <xf numFmtId="0" fontId="5" fillId="3" borderId="2" xfId="0" applyFont="1" applyFill="1" applyBorder="1" applyAlignment="1" applyProtection="1">
      <alignment horizontal="center" vertical="center" wrapText="1"/>
      <protection locked="0"/>
    </xf>
    <xf numFmtId="168" fontId="40" fillId="2" borderId="0" xfId="8" applyFont="1" applyFill="1">
      <alignment vertical="top"/>
    </xf>
    <xf numFmtId="168" fontId="33" fillId="2" borderId="0" xfId="9" applyFont="1" applyFill="1">
      <alignment vertical="top"/>
    </xf>
    <xf numFmtId="168" fontId="33" fillId="0" borderId="0" xfId="9" applyFont="1" applyFill="1">
      <alignment vertical="top"/>
    </xf>
    <xf numFmtId="168" fontId="42" fillId="0" borderId="0" xfId="9" applyFont="1" applyFill="1">
      <alignment vertical="top"/>
    </xf>
    <xf numFmtId="168" fontId="43" fillId="0" borderId="0" xfId="9" applyFont="1" applyFill="1">
      <alignment vertical="top"/>
    </xf>
    <xf numFmtId="169" fontId="33" fillId="0" borderId="0" xfId="9" applyNumberFormat="1" applyFont="1" applyFill="1" applyAlignment="1">
      <alignment horizontal="left" vertical="top"/>
    </xf>
    <xf numFmtId="168" fontId="33" fillId="0" borderId="0" xfId="9" applyFont="1" applyFill="1" applyAlignment="1">
      <alignment horizontal="left" vertical="center"/>
    </xf>
    <xf numFmtId="171" fontId="33" fillId="0" borderId="0" xfId="10" applyNumberFormat="1" applyFont="1" applyFill="1" applyAlignment="1">
      <alignment horizontal="left" vertical="top"/>
    </xf>
    <xf numFmtId="168" fontId="10" fillId="0" borderId="0" xfId="4" applyNumberFormat="1" applyFill="1" applyAlignment="1">
      <alignment vertical="top"/>
    </xf>
    <xf numFmtId="168" fontId="29" fillId="0" borderId="0" xfId="8" applyFont="1" applyAlignment="1"/>
    <xf numFmtId="0" fontId="15" fillId="23" borderId="0" xfId="0" applyFont="1" applyFill="1"/>
    <xf numFmtId="0" fontId="44" fillId="0" borderId="0" xfId="0" applyFont="1"/>
    <xf numFmtId="0" fontId="0" fillId="24" borderId="0" xfId="0" applyFill="1"/>
    <xf numFmtId="0" fontId="0" fillId="0" borderId="2" xfId="0" applyBorder="1" applyAlignment="1">
      <alignment horizontal="center" vertical="center" wrapText="1"/>
    </xf>
    <xf numFmtId="0" fontId="45" fillId="4" borderId="0" xfId="0" applyFont="1" applyFill="1"/>
    <xf numFmtId="0" fontId="0" fillId="25" borderId="0" xfId="0" applyFill="1"/>
    <xf numFmtId="0" fontId="38" fillId="22" borderId="11" xfId="0" applyFont="1" applyFill="1" applyBorder="1" applyAlignment="1">
      <alignment horizontal="center"/>
    </xf>
    <xf numFmtId="0" fontId="38" fillId="22" borderId="20" xfId="0" applyFont="1" applyFill="1" applyBorder="1" applyAlignment="1">
      <alignment horizontal="center"/>
    </xf>
    <xf numFmtId="0" fontId="38" fillId="22" borderId="12" xfId="0" applyFont="1" applyFill="1" applyBorder="1" applyAlignment="1">
      <alignment horizontal="center"/>
    </xf>
    <xf numFmtId="0" fontId="15" fillId="0" borderId="2"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6" xfId="0" applyFont="1" applyBorder="1" applyAlignment="1">
      <alignment horizontal="center" vertical="center" wrapText="1"/>
    </xf>
    <xf numFmtId="0" fontId="24" fillId="10" borderId="15" xfId="0" applyFont="1" applyFill="1" applyBorder="1" applyAlignment="1">
      <alignment horizontal="center"/>
    </xf>
    <xf numFmtId="0" fontId="4" fillId="2" borderId="0" xfId="1" applyFont="1" applyFill="1" applyBorder="1" applyAlignment="1" applyProtection="1">
      <alignment horizontal="left" vertical="center"/>
      <protection locked="0"/>
    </xf>
    <xf numFmtId="0" fontId="15" fillId="8" borderId="0" xfId="0" applyFont="1" applyFill="1" applyAlignment="1"/>
    <xf numFmtId="0" fontId="15" fillId="8" borderId="15" xfId="0" applyFont="1" applyFill="1" applyBorder="1" applyAlignment="1"/>
    <xf numFmtId="0" fontId="7" fillId="8" borderId="15" xfId="0" applyFont="1" applyFill="1" applyBorder="1" applyAlignment="1"/>
    <xf numFmtId="0" fontId="15" fillId="0" borderId="15" xfId="0" applyFont="1" applyBorder="1" applyAlignment="1"/>
  </cellXfs>
  <cellStyles count="11">
    <cellStyle name="Comma" xfId="7" builtinId="3"/>
    <cellStyle name="Heading" xfId="2" xr:uid="{0FC0BC1D-A9A2-42E3-9C02-CBDDE4C15DA7}"/>
    <cellStyle name="Heading 1" xfId="1" builtinId="16"/>
    <cellStyle name="Hyperlink" xfId="4" builtinId="8"/>
    <cellStyle name="Normal" xfId="0" builtinId="0"/>
    <cellStyle name="Normal 2" xfId="9" xr:uid="{4D251A2C-9E56-4394-A6FE-E19625FFB536}"/>
    <cellStyle name="Normal 3" xfId="6" xr:uid="{8CF2BFEA-0A19-4C20-BDFF-5A5AAEE72ADB}"/>
    <cellStyle name="Normal 3 2" xfId="8" xr:uid="{1D5DC8C5-789C-4B4D-814B-4AB50365F93E}"/>
    <cellStyle name="Percent" xfId="5" builtinId="5"/>
    <cellStyle name="Percent 2" xfId="3" xr:uid="{3F3089AA-1DBD-44C1-8E70-5DD87F9E7A85}"/>
    <cellStyle name="Year" xfId="10" xr:uid="{7351CE27-5522-4D71-95A2-6BB4292B2F86}"/>
  </cellStyles>
  <dxfs count="929">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8"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8"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8"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8"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8"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4"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8"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rgb="FF63656A"/>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4" tint="0.59996337778862885"/>
        </patternFill>
      </fill>
    </dxf>
    <dxf>
      <fill>
        <patternFill>
          <bgColor theme="8"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4" tint="0.59996337778862885"/>
        </patternFill>
      </fill>
    </dxf>
    <dxf>
      <fill>
        <patternFill>
          <bgColor theme="8"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rgb="FF63656A"/>
        </patternFill>
      </fill>
    </dxf>
    <dxf>
      <fill>
        <patternFill>
          <bgColor rgb="FF63656A"/>
        </patternFill>
      </fill>
    </dxf>
    <dxf>
      <fill>
        <patternFill>
          <bgColor rgb="FFFFC4D2"/>
        </patternFill>
      </fill>
    </dxf>
    <dxf>
      <fill>
        <patternFill>
          <bgColor rgb="FFFFC4D2"/>
        </patternFill>
      </fill>
    </dxf>
    <dxf>
      <fill>
        <patternFill>
          <bgColor rgb="FFFFC4D2"/>
        </patternFill>
      </fill>
    </dxf>
    <dxf>
      <fill>
        <patternFill>
          <bgColor rgb="FFFFC4D2"/>
        </patternFill>
      </fill>
    </dxf>
    <dxf>
      <fill>
        <patternFill>
          <bgColor rgb="FFFFC4D2"/>
        </patternFill>
      </fill>
    </dxf>
    <dxf>
      <fill>
        <patternFill>
          <bgColor rgb="FFFFC4D2"/>
        </patternFill>
      </fill>
    </dxf>
    <dxf>
      <fill>
        <patternFill>
          <bgColor rgb="FFFFC4D2"/>
        </patternFill>
      </fill>
    </dxf>
    <dxf>
      <fill>
        <patternFill>
          <bgColor rgb="FFFFC4D2"/>
        </patternFill>
      </fill>
    </dxf>
    <dxf>
      <fill>
        <patternFill>
          <bgColor rgb="FFFFC4D2"/>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8"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8"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59996337778862885"/>
        </patternFill>
      </fill>
    </dxf>
  </dxfs>
  <tableStyles count="0" defaultTableStyle="TableStyleMedium2" defaultPivotStyle="PivotStyleLight16"/>
  <colors>
    <mruColors>
      <color rgb="FFFFB81D"/>
      <color rgb="FFB7D0FF"/>
      <color rgb="FF003595"/>
      <color rgb="FFA5EE4A"/>
      <color rgb="FFE1FAC2"/>
      <color rgb="FFFFC4D2"/>
      <color rgb="FFFFE6E1"/>
      <color rgb="FFCDD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eetMetadata" Target="metadata.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ustomXml" Target="../customXml/item3.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4</xdr:col>
      <xdr:colOff>202406</xdr:colOff>
      <xdr:row>0</xdr:row>
      <xdr:rowOff>47625</xdr:rowOff>
    </xdr:from>
    <xdr:ext cx="9782856" cy="392415"/>
    <xdr:sp macro="" textlink="">
      <xdr:nvSpPr>
        <xdr:cNvPr id="3" name="TextBox 1">
          <a:extLst>
            <a:ext uri="{FF2B5EF4-FFF2-40B4-BE49-F238E27FC236}">
              <a16:creationId xmlns:a16="http://schemas.microsoft.com/office/drawing/2014/main" id="{3CA7AA39-8A38-4C08-8FE5-2C2CCDADEFE5}"/>
            </a:ext>
          </a:extLst>
        </xdr:cNvPr>
        <xdr:cNvSpPr txBox="1"/>
      </xdr:nvSpPr>
      <xdr:spPr>
        <a:xfrm>
          <a:off x="9144000" y="47625"/>
          <a:ext cx="978285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800" b="1"/>
            <a:t>Columns</a:t>
          </a:r>
          <a:r>
            <a:rPr lang="en-GB" sz="1800" b="1" baseline="0"/>
            <a:t> B to V are company submission. Ofwat analysis for PCL is in columns X to AG</a:t>
          </a:r>
          <a:endParaRPr lang="en-GB" sz="1800" b="1"/>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7</xdr:col>
      <xdr:colOff>0</xdr:colOff>
      <xdr:row>6</xdr:row>
      <xdr:rowOff>55560</xdr:rowOff>
    </xdr:from>
    <xdr:to>
      <xdr:col>15</xdr:col>
      <xdr:colOff>828169</xdr:colOff>
      <xdr:row>9</xdr:row>
      <xdr:rowOff>114751</xdr:rowOff>
    </xdr:to>
    <xdr:sp macro="" textlink="">
      <xdr:nvSpPr>
        <xdr:cNvPr id="10" name="TextBox 1">
          <a:extLst>
            <a:ext uri="{FF2B5EF4-FFF2-40B4-BE49-F238E27FC236}">
              <a16:creationId xmlns:a16="http://schemas.microsoft.com/office/drawing/2014/main" id="{5D67231C-0749-4C1A-9741-B22E2846E09C}"/>
            </a:ext>
          </a:extLst>
        </xdr:cNvPr>
        <xdr:cNvSpPr txBox="1"/>
      </xdr:nvSpPr>
      <xdr:spPr>
        <a:xfrm>
          <a:off x="9032875" y="1404935"/>
          <a:ext cx="9337169" cy="7735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2015-2022 classifications calculated from the 90 and 95 percentiles of Escherichia coli (EC) and Intestinal enterococci (IE) sample data for each year at each bathing water in England and Wales.  Aligned with our PR24 Performance commitment definition this does not discount samples because of short term pollution. Data on samples has been obtained from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https://environment.data.gov.uk/bwq/profiles/data.html</a:t>
          </a:r>
          <a:r>
            <a:rPr lang="en-GB" sz="1100">
              <a:solidFill>
                <a:schemeClr val="dk1"/>
              </a:solidFill>
              <a:effectLst/>
              <a:latin typeface="Arial" panose="020B0604020202020204" pitchFamily="34" charset="0"/>
              <a:ea typeface="+mn-ea"/>
              <a:cs typeface="Arial" panose="020B0604020202020204" pitchFamily="34" charset="0"/>
            </a:rPr>
            <a:t> and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https://environment.data.gov.uk/wales/bathing-waters/profiles/index.html</a:t>
          </a:r>
          <a:r>
            <a:rPr lang="en-GB" sz="1100">
              <a:solidFill>
                <a:schemeClr val="dk1"/>
              </a:solidFill>
              <a:effectLst/>
              <a:latin typeface="Arial" panose="020B0604020202020204" pitchFamily="34" charset="0"/>
              <a:ea typeface="+mn-ea"/>
              <a:cs typeface="Arial" panose="020B0604020202020204" pitchFamily="34" charset="0"/>
            </a:rPr>
            <a:t>.</a:t>
          </a:r>
          <a:endParaRPr lang="en-GB" sz="1100">
            <a:latin typeface="Arial" panose="020B0604020202020204" pitchFamily="34" charset="0"/>
            <a:cs typeface="Arial" panose="020B060402020202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6</xdr:row>
      <xdr:rowOff>0</xdr:rowOff>
    </xdr:from>
    <xdr:to>
      <xdr:col>15</xdr:col>
      <xdr:colOff>823407</xdr:colOff>
      <xdr:row>9</xdr:row>
      <xdr:rowOff>244929</xdr:rowOff>
    </xdr:to>
    <xdr:sp macro="" textlink="">
      <xdr:nvSpPr>
        <xdr:cNvPr id="2" name="TextBox 1">
          <a:extLst>
            <a:ext uri="{FF2B5EF4-FFF2-40B4-BE49-F238E27FC236}">
              <a16:creationId xmlns:a16="http://schemas.microsoft.com/office/drawing/2014/main" id="{E0950E8E-2006-47EC-A930-6F0385B79C0A}"/>
            </a:ext>
          </a:extLst>
        </xdr:cNvPr>
        <xdr:cNvSpPr txBox="1"/>
      </xdr:nvSpPr>
      <xdr:spPr>
        <a:xfrm>
          <a:off x="10366375" y="1349375"/>
          <a:ext cx="9332407" cy="7688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2015-2022 classifications calculated from the 90 and 95 percentiles of Escherichia coli (EC) and Intestinal enterococci (IE) sample data for each year at each bathing water in England and Wales.  Aligned with our PR24 Performance commitment definition this does not discount samples because of short term pollution. Data on samples has been obtained from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https://environment.data.gov.uk/bwq/profiles/data.html</a:t>
          </a:r>
          <a:r>
            <a:rPr lang="en-GB" sz="1100">
              <a:solidFill>
                <a:schemeClr val="dk1"/>
              </a:solidFill>
              <a:effectLst/>
              <a:latin typeface="Arial" panose="020B0604020202020204" pitchFamily="34" charset="0"/>
              <a:ea typeface="+mn-ea"/>
              <a:cs typeface="Arial" panose="020B0604020202020204" pitchFamily="34" charset="0"/>
            </a:rPr>
            <a:t> and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https://environment.data.gov.uk/wales/bathing-waters/profiles/index.html</a:t>
          </a:r>
          <a:r>
            <a:rPr lang="en-GB" sz="1100">
              <a:solidFill>
                <a:schemeClr val="dk1"/>
              </a:solidFill>
              <a:effectLst/>
              <a:latin typeface="Arial" panose="020B0604020202020204" pitchFamily="34" charset="0"/>
              <a:ea typeface="+mn-ea"/>
              <a:cs typeface="Arial" panose="020B0604020202020204" pitchFamily="34" charset="0"/>
            </a:rPr>
            <a:t>.</a:t>
          </a:r>
          <a:endParaRPr lang="en-GB" sz="1100">
            <a:latin typeface="Arial" panose="020B0604020202020204" pitchFamily="34" charset="0"/>
            <a:cs typeface="Arial" panose="020B060402020202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0</xdr:colOff>
      <xdr:row>6</xdr:row>
      <xdr:rowOff>0</xdr:rowOff>
    </xdr:from>
    <xdr:to>
      <xdr:col>15</xdr:col>
      <xdr:colOff>841550</xdr:colOff>
      <xdr:row>9</xdr:row>
      <xdr:rowOff>74840</xdr:rowOff>
    </xdr:to>
    <xdr:sp macro="" textlink="">
      <xdr:nvSpPr>
        <xdr:cNvPr id="2" name="TextBox 1">
          <a:extLst>
            <a:ext uri="{FF2B5EF4-FFF2-40B4-BE49-F238E27FC236}">
              <a16:creationId xmlns:a16="http://schemas.microsoft.com/office/drawing/2014/main" id="{F07C77C1-B5D1-4740-927F-691DD6617DD2}"/>
            </a:ext>
          </a:extLst>
        </xdr:cNvPr>
        <xdr:cNvSpPr txBox="1"/>
      </xdr:nvSpPr>
      <xdr:spPr>
        <a:xfrm>
          <a:off x="9198429" y="1347107"/>
          <a:ext cx="9332407" cy="7688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2015-2022 classifications calculated from the 90 and 95 percentiles of Escherichia coli (EC) and Intestinal enterococci (IE) sample data for each year at each bathing water in England and Wales.  Aligned with our PR24 Performance commitment definition this does not discount samples because of short term pollution. Data on samples has been obtained from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https://environment.data.gov.uk/bwq/profiles/data.html</a:t>
          </a:r>
          <a:r>
            <a:rPr lang="en-GB" sz="1100">
              <a:solidFill>
                <a:schemeClr val="dk1"/>
              </a:solidFill>
              <a:effectLst/>
              <a:latin typeface="Arial" panose="020B0604020202020204" pitchFamily="34" charset="0"/>
              <a:ea typeface="+mn-ea"/>
              <a:cs typeface="Arial" panose="020B0604020202020204" pitchFamily="34" charset="0"/>
            </a:rPr>
            <a:t> and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https://environment.data.gov.uk/wales/bathing-waters/profiles/index.html</a:t>
          </a:r>
          <a:r>
            <a:rPr lang="en-GB" sz="1100">
              <a:solidFill>
                <a:schemeClr val="dk1"/>
              </a:solidFill>
              <a:effectLst/>
              <a:latin typeface="Arial" panose="020B0604020202020204" pitchFamily="34" charset="0"/>
              <a:ea typeface="+mn-ea"/>
              <a:cs typeface="Arial" panose="020B0604020202020204" pitchFamily="34" charset="0"/>
            </a:rPr>
            <a:t>.</a:t>
          </a:r>
          <a:endParaRPr lang="en-GB" sz="1100">
            <a:latin typeface="Arial" panose="020B0604020202020204" pitchFamily="34" charset="0"/>
            <a:cs typeface="Arial" panose="020B0604020202020204"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181653</xdr:colOff>
      <xdr:row>53</xdr:row>
      <xdr:rowOff>13606</xdr:rowOff>
    </xdr:from>
    <xdr:to>
      <xdr:col>2</xdr:col>
      <xdr:colOff>2862260</xdr:colOff>
      <xdr:row>59</xdr:row>
      <xdr:rowOff>86405</xdr:rowOff>
    </xdr:to>
    <xdr:sp macro="" textlink="">
      <xdr:nvSpPr>
        <xdr:cNvPr id="596" name="TextBox 1">
          <a:extLst>
            <a:ext uri="{FF2B5EF4-FFF2-40B4-BE49-F238E27FC236}">
              <a16:creationId xmlns:a16="http://schemas.microsoft.com/office/drawing/2014/main" id="{70D9B9CA-9A01-D0D8-EDE4-784ED0644E0D}"/>
            </a:ext>
          </a:extLst>
        </xdr:cNvPr>
        <xdr:cNvSpPr txBox="1"/>
      </xdr:nvSpPr>
      <xdr:spPr>
        <a:xfrm>
          <a:off x="862010" y="10273392"/>
          <a:ext cx="5388429" cy="11341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We note that United Utilities provided the forecast categorisations</a:t>
          </a:r>
          <a:r>
            <a:rPr lang="en-GB" sz="1100" baseline="0"/>
            <a:t> for two sites labelled as 'potential new bathing waters', Edisford Bridge and Coniston.</a:t>
          </a:r>
        </a:p>
        <a:p>
          <a:r>
            <a:rPr lang="en-GB" sz="1100" baseline="0"/>
            <a:t>With just those site names we were unable to determine which of the new sites designated as of May 2024 corresponded to the forecast sites provided. Therefore we ask that United Utilities, along with all other companies with new sites, provide forecasts for all new sites including those they had previously provided forecasts for.</a:t>
          </a:r>
          <a:endParaRPr lang="en-GB" sz="1100"/>
        </a:p>
      </xdr:txBody>
    </xdr:sp>
    <xdr:clientData/>
  </xdr:twoCellAnchor>
  <xdr:twoCellAnchor>
    <xdr:from>
      <xdr:col>7</xdr:col>
      <xdr:colOff>0</xdr:colOff>
      <xdr:row>6</xdr:row>
      <xdr:rowOff>0</xdr:rowOff>
    </xdr:from>
    <xdr:to>
      <xdr:col>15</xdr:col>
      <xdr:colOff>841550</xdr:colOff>
      <xdr:row>9</xdr:row>
      <xdr:rowOff>238125</xdr:rowOff>
    </xdr:to>
    <xdr:sp macro="" textlink="">
      <xdr:nvSpPr>
        <xdr:cNvPr id="2" name="TextBox 1">
          <a:extLst>
            <a:ext uri="{FF2B5EF4-FFF2-40B4-BE49-F238E27FC236}">
              <a16:creationId xmlns:a16="http://schemas.microsoft.com/office/drawing/2014/main" id="{AD83D0E0-5706-4F56-859C-62CACD7E139C}"/>
            </a:ext>
          </a:extLst>
        </xdr:cNvPr>
        <xdr:cNvSpPr txBox="1"/>
      </xdr:nvSpPr>
      <xdr:spPr>
        <a:xfrm>
          <a:off x="11253107" y="1347107"/>
          <a:ext cx="9332407" cy="7688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2015-2022 classifications calculated from the 90 and 95 percentiles of Escherichia coli (EC) and Intestinal enterococci (IE) sample data for each year at each bathing water in England and Wales.  Aligned with our PR24 Performance commitment definition this does not discount samples because of short term pollution. Data on samples has been obtained from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https://environment.data.gov.uk/bwq/profiles/data.html</a:t>
          </a:r>
          <a:r>
            <a:rPr lang="en-GB" sz="1100">
              <a:solidFill>
                <a:schemeClr val="dk1"/>
              </a:solidFill>
              <a:effectLst/>
              <a:latin typeface="Arial" panose="020B0604020202020204" pitchFamily="34" charset="0"/>
              <a:ea typeface="+mn-ea"/>
              <a:cs typeface="Arial" panose="020B0604020202020204" pitchFamily="34" charset="0"/>
            </a:rPr>
            <a:t> and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https://environment.data.gov.uk/wales/bathing-waters/profiles/index.html</a:t>
          </a:r>
          <a:r>
            <a:rPr lang="en-GB" sz="1100">
              <a:solidFill>
                <a:schemeClr val="dk1"/>
              </a:solidFill>
              <a:effectLst/>
              <a:latin typeface="Arial" panose="020B0604020202020204" pitchFamily="34" charset="0"/>
              <a:ea typeface="+mn-ea"/>
              <a:cs typeface="Arial" panose="020B0604020202020204" pitchFamily="34" charset="0"/>
            </a:rPr>
            <a:t>.</a:t>
          </a:r>
          <a:endParaRPr lang="en-GB" sz="1100">
            <a:latin typeface="Arial" panose="020B0604020202020204" pitchFamily="34" charset="0"/>
            <a:cs typeface="Arial" panose="020B0604020202020204"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0</xdr:colOff>
      <xdr:row>6</xdr:row>
      <xdr:rowOff>0</xdr:rowOff>
    </xdr:from>
    <xdr:to>
      <xdr:col>15</xdr:col>
      <xdr:colOff>841550</xdr:colOff>
      <xdr:row>9</xdr:row>
      <xdr:rowOff>238125</xdr:rowOff>
    </xdr:to>
    <xdr:sp macro="" textlink="">
      <xdr:nvSpPr>
        <xdr:cNvPr id="2" name="TextBox 1">
          <a:extLst>
            <a:ext uri="{FF2B5EF4-FFF2-40B4-BE49-F238E27FC236}">
              <a16:creationId xmlns:a16="http://schemas.microsoft.com/office/drawing/2014/main" id="{8EBAC849-A72D-45F7-A615-1FFF85844735}"/>
            </a:ext>
          </a:extLst>
        </xdr:cNvPr>
        <xdr:cNvSpPr txBox="1"/>
      </xdr:nvSpPr>
      <xdr:spPr>
        <a:xfrm>
          <a:off x="9062357" y="1347107"/>
          <a:ext cx="9332407" cy="7688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2015-2022 classifications calculated from the 90 and 95 percentiles of Escherichia coli (EC) and Intestinal enterococci (IE) sample data for each year at each bathing water in England and Wales.  Aligned with our PR24 Performance commitment definition this does not discount samples because of short term pollution. Data on samples has been obtained from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https://environment.data.gov.uk/bwq/profiles/data.html</a:t>
          </a:r>
          <a:r>
            <a:rPr lang="en-GB" sz="1100">
              <a:solidFill>
                <a:schemeClr val="dk1"/>
              </a:solidFill>
              <a:effectLst/>
              <a:latin typeface="Arial" panose="020B0604020202020204" pitchFamily="34" charset="0"/>
              <a:ea typeface="+mn-ea"/>
              <a:cs typeface="Arial" panose="020B0604020202020204" pitchFamily="34" charset="0"/>
            </a:rPr>
            <a:t> and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https://environment.data.gov.uk/wales/bathing-waters/profiles/index.html</a:t>
          </a:r>
          <a:r>
            <a:rPr lang="en-GB" sz="1100">
              <a:solidFill>
                <a:schemeClr val="dk1"/>
              </a:solidFill>
              <a:effectLst/>
              <a:latin typeface="Arial" panose="020B0604020202020204" pitchFamily="34" charset="0"/>
              <a:ea typeface="+mn-ea"/>
              <a:cs typeface="Arial" panose="020B0604020202020204" pitchFamily="34" charset="0"/>
            </a:rPr>
            <a:t>.</a:t>
          </a:r>
          <a:endParaRPr lang="en-GB" sz="1100">
            <a:latin typeface="Arial" panose="020B0604020202020204" pitchFamily="34" charset="0"/>
            <a:cs typeface="Arial" panose="020B0604020202020204" pitchFamily="34" charset="0"/>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372156</xdr:colOff>
      <xdr:row>37</xdr:row>
      <xdr:rowOff>27214</xdr:rowOff>
    </xdr:from>
    <xdr:to>
      <xdr:col>3</xdr:col>
      <xdr:colOff>943656</xdr:colOff>
      <xdr:row>45</xdr:row>
      <xdr:rowOff>100011</xdr:rowOff>
    </xdr:to>
    <xdr:sp macro="" textlink="">
      <xdr:nvSpPr>
        <xdr:cNvPr id="621" name="TextBox 1">
          <a:extLst>
            <a:ext uri="{FF2B5EF4-FFF2-40B4-BE49-F238E27FC236}">
              <a16:creationId xmlns:a16="http://schemas.microsoft.com/office/drawing/2014/main" id="{2C4C4979-4032-4F9C-9315-CB7E609C58DE}"/>
            </a:ext>
          </a:extLst>
        </xdr:cNvPr>
        <xdr:cNvSpPr txBox="1"/>
      </xdr:nvSpPr>
      <xdr:spPr>
        <a:xfrm>
          <a:off x="1501549" y="7633607"/>
          <a:ext cx="4476750" cy="1487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We</a:t>
          </a:r>
          <a:r>
            <a:rPr lang="en-GB" sz="1100" baseline="0"/>
            <a:t> note that Yorkshire Water provided forecasted categories for the two sites that were expected to be designated. Following the announcement on 13 May 2024, both sites are now designated and will be included in the PCL setting at final determinations. They will not be included in the PCL setting at draft determinations as they were only recently designated.</a:t>
          </a:r>
        </a:p>
        <a:p>
          <a:r>
            <a:rPr lang="en-GB" sz="1100" baseline="0"/>
            <a:t>We invite Yorkshire Water to review and resubmit forecasted categories for River Wharfe at Wetherby and River Nidd at Knaresborough if it wishes.</a:t>
          </a:r>
        </a:p>
      </xdr:txBody>
    </xdr:sp>
    <xdr:clientData/>
  </xdr:twoCellAnchor>
  <xdr:twoCellAnchor>
    <xdr:from>
      <xdr:col>7</xdr:col>
      <xdr:colOff>0</xdr:colOff>
      <xdr:row>6</xdr:row>
      <xdr:rowOff>0</xdr:rowOff>
    </xdr:from>
    <xdr:to>
      <xdr:col>15</xdr:col>
      <xdr:colOff>841550</xdr:colOff>
      <xdr:row>9</xdr:row>
      <xdr:rowOff>238125</xdr:rowOff>
    </xdr:to>
    <xdr:sp macro="" textlink="">
      <xdr:nvSpPr>
        <xdr:cNvPr id="2" name="TextBox 1">
          <a:extLst>
            <a:ext uri="{FF2B5EF4-FFF2-40B4-BE49-F238E27FC236}">
              <a16:creationId xmlns:a16="http://schemas.microsoft.com/office/drawing/2014/main" id="{B85F7A77-8AC0-41AE-B030-88894474A033}"/>
            </a:ext>
          </a:extLst>
        </xdr:cNvPr>
        <xdr:cNvSpPr txBox="1"/>
      </xdr:nvSpPr>
      <xdr:spPr>
        <a:xfrm>
          <a:off x="9484179" y="1347107"/>
          <a:ext cx="9332407" cy="7688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2015-2022 classifications calculated from the 90 and 95 percentiles of Escherichia coli (EC) and Intestinal enterococci (IE) sample data for each year at each bathing water in England and Wales.  Aligned with our PR24 Performance commitment definition this does not discount samples because of short term pollution. Data on samples has been obtained from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https://environment.data.gov.uk/bwq/profiles/data.html</a:t>
          </a:r>
          <a:r>
            <a:rPr lang="en-GB" sz="1100">
              <a:solidFill>
                <a:schemeClr val="dk1"/>
              </a:solidFill>
              <a:effectLst/>
              <a:latin typeface="Arial" panose="020B0604020202020204" pitchFamily="34" charset="0"/>
              <a:ea typeface="+mn-ea"/>
              <a:cs typeface="Arial" panose="020B0604020202020204" pitchFamily="34" charset="0"/>
            </a:rPr>
            <a:t> and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https://environment.data.gov.uk/wales/bathing-waters/profiles/index.html</a:t>
          </a:r>
          <a:r>
            <a:rPr lang="en-GB" sz="1100">
              <a:solidFill>
                <a:schemeClr val="dk1"/>
              </a:solidFill>
              <a:effectLst/>
              <a:latin typeface="Arial" panose="020B0604020202020204" pitchFamily="34" charset="0"/>
              <a:ea typeface="+mn-ea"/>
              <a:cs typeface="Arial" panose="020B0604020202020204" pitchFamily="34" charset="0"/>
            </a:rPr>
            <a:t>.</a:t>
          </a:r>
          <a:endParaRPr lang="en-GB" sz="1100">
            <a:latin typeface="Arial" panose="020B0604020202020204" pitchFamily="34" charset="0"/>
            <a:cs typeface="Arial" panose="020B0604020202020204" pitchFamily="34" charset="0"/>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38379</xdr:colOff>
      <xdr:row>1</xdr:row>
      <xdr:rowOff>134471</xdr:rowOff>
    </xdr:from>
    <xdr:to>
      <xdr:col>11</xdr:col>
      <xdr:colOff>698499</xdr:colOff>
      <xdr:row>5</xdr:row>
      <xdr:rowOff>2132013</xdr:rowOff>
    </xdr:to>
    <xdr:sp macro="" textlink="">
      <xdr:nvSpPr>
        <xdr:cNvPr id="2" name="TextBox 1">
          <a:extLst>
            <a:ext uri="{FF2B5EF4-FFF2-40B4-BE49-F238E27FC236}">
              <a16:creationId xmlns:a16="http://schemas.microsoft.com/office/drawing/2014/main" id="{A5C0548A-5651-46E2-9631-B7919F34C61A}"/>
            </a:ext>
          </a:extLst>
        </xdr:cNvPr>
        <xdr:cNvSpPr txBox="1"/>
      </xdr:nvSpPr>
      <xdr:spPr>
        <a:xfrm>
          <a:off x="435254" y="594846"/>
          <a:ext cx="9883495" cy="333104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Data is available over the historic period of 2015-16 to 2022-23 and forecast data out to 2035. Over the historic period, the number of bathing waters impacted by a company varies due to new sites becoming designated or sites becoming de-designated. Due to this variation, the overall score can unexpectedly decrease or increase when the total number of sites change, so what appears to be an improvement in score is not an improvement in bathing water quality and vice versa. We have managed this problem by forward- and back-casting sites to create a time comsistent site list.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Krub"/>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The time-consistent site list is generated using the following rules:</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Any site which was designated (moved from not designated to designated and given a classification) at some point between 2015-16 and 2022-23 has been back-cast as the earliest classification it was assigned. For example, a site designated in 2018 and given the classification 'poor' has been classified for all the previous years as 'poor (backcast)'.</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Any site which was de-designated (moved from designated with a classification to de-designated) at some point between 2015-16 and 2022-23 has been removed. For example, a site that was de-designated in 2022 has had all classifications prior to 2022 set as 'not applicable (removed)'.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Krub"/>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The time-consistent site list is used as the new baseline data set from which the 2024-25 baseline and performance from base and enhancement will be set. The performance commitment will cover all bathing waters designated at the time of PR24 final determinations, and we will re-baseline the performance commitment levels before final determinations, including the baseline data set.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Krub"/>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This summary sheet captures values from all company specific backcast tabs following.</a:t>
          </a:r>
        </a:p>
      </xdr:txBody>
    </xdr:sp>
    <xdr:clientData/>
  </xdr:twoCellAnchor>
</xdr:wsDr>
</file>

<file path=xl/drawings/drawing17.xml><?xml version="1.0" encoding="utf-8"?>
<xdr:wsDr xmlns:xdr="http://schemas.openxmlformats.org/drawingml/2006/spreadsheetDrawing" xmlns:a="http://schemas.openxmlformats.org/drawingml/2006/main">
  <xdr:oneCellAnchor>
    <xdr:from>
      <xdr:col>4</xdr:col>
      <xdr:colOff>670831</xdr:colOff>
      <xdr:row>0</xdr:row>
      <xdr:rowOff>68035</xdr:rowOff>
    </xdr:from>
    <xdr:ext cx="9782856" cy="392415"/>
    <xdr:sp macro="" textlink="">
      <xdr:nvSpPr>
        <xdr:cNvPr id="5" name="TextBox 1">
          <a:extLst>
            <a:ext uri="{FF2B5EF4-FFF2-40B4-BE49-F238E27FC236}">
              <a16:creationId xmlns:a16="http://schemas.microsoft.com/office/drawing/2014/main" id="{16A13991-7A6D-D1ED-7FAA-114C47C99B08}"/>
            </a:ext>
          </a:extLst>
        </xdr:cNvPr>
        <xdr:cNvSpPr txBox="1"/>
      </xdr:nvSpPr>
      <xdr:spPr>
        <a:xfrm>
          <a:off x="6231050" y="68035"/>
          <a:ext cx="978285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800" b="1"/>
            <a:t>Columns</a:t>
          </a:r>
          <a:r>
            <a:rPr lang="en-GB" sz="1800" b="1" baseline="0"/>
            <a:t> B to V are company submission. Ofwat analysis for PCL is in columns X to AG</a:t>
          </a:r>
          <a:endParaRPr lang="en-GB" sz="1800" b="1"/>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4</xdr:col>
      <xdr:colOff>0</xdr:colOff>
      <xdr:row>0</xdr:row>
      <xdr:rowOff>0</xdr:rowOff>
    </xdr:from>
    <xdr:ext cx="9782856" cy="392415"/>
    <xdr:sp macro="" textlink="">
      <xdr:nvSpPr>
        <xdr:cNvPr id="2" name="TextBox 1">
          <a:extLst>
            <a:ext uri="{FF2B5EF4-FFF2-40B4-BE49-F238E27FC236}">
              <a16:creationId xmlns:a16="http://schemas.microsoft.com/office/drawing/2014/main" id="{F38DC075-A565-4F6C-94AC-AC3718DEDD5C}"/>
            </a:ext>
          </a:extLst>
        </xdr:cNvPr>
        <xdr:cNvSpPr txBox="1"/>
      </xdr:nvSpPr>
      <xdr:spPr>
        <a:xfrm>
          <a:off x="6167438" y="0"/>
          <a:ext cx="978285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800" b="1"/>
            <a:t>Columns</a:t>
          </a:r>
          <a:r>
            <a:rPr lang="en-GB" sz="1800" b="1" baseline="0"/>
            <a:t> B to V are company submission. Ofwat analysis for PCL is in columns X to AG</a:t>
          </a:r>
          <a:endParaRPr lang="en-GB" sz="1800" b="1"/>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4</xdr:col>
      <xdr:colOff>0</xdr:colOff>
      <xdr:row>0</xdr:row>
      <xdr:rowOff>0</xdr:rowOff>
    </xdr:from>
    <xdr:ext cx="9782856" cy="392415"/>
    <xdr:sp macro="" textlink="">
      <xdr:nvSpPr>
        <xdr:cNvPr id="2" name="TextBox 1">
          <a:extLst>
            <a:ext uri="{FF2B5EF4-FFF2-40B4-BE49-F238E27FC236}">
              <a16:creationId xmlns:a16="http://schemas.microsoft.com/office/drawing/2014/main" id="{EE0939C7-5DE8-44A2-8CDF-319A5D3B7C63}"/>
            </a:ext>
          </a:extLst>
        </xdr:cNvPr>
        <xdr:cNvSpPr txBox="1"/>
      </xdr:nvSpPr>
      <xdr:spPr>
        <a:xfrm>
          <a:off x="8941594" y="0"/>
          <a:ext cx="978285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800" b="1"/>
            <a:t>Columns</a:t>
          </a:r>
          <a:r>
            <a:rPr lang="en-GB" sz="1800" b="1" baseline="0"/>
            <a:t> B to V are company submission. Ofwat analysis for PCL is in columns X to AG</a:t>
          </a:r>
          <a:endParaRPr lang="en-GB" sz="1800" b="1"/>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619941</xdr:colOff>
      <xdr:row>13</xdr:row>
      <xdr:rowOff>74839</xdr:rowOff>
    </xdr:from>
    <xdr:to>
      <xdr:col>8</xdr:col>
      <xdr:colOff>519620</xdr:colOff>
      <xdr:row>108</xdr:row>
      <xdr:rowOff>57151</xdr:rowOff>
    </xdr:to>
    <xdr:sp macro="" textlink="">
      <xdr:nvSpPr>
        <xdr:cNvPr id="2" name="TextBox 2">
          <a:extLst>
            <a:ext uri="{FF2B5EF4-FFF2-40B4-BE49-F238E27FC236}">
              <a16:creationId xmlns:a16="http://schemas.microsoft.com/office/drawing/2014/main" id="{37DDDB7B-AB28-447B-BABA-F8A1AF10FF8D}"/>
            </a:ext>
          </a:extLst>
        </xdr:cNvPr>
        <xdr:cNvSpPr txBox="1"/>
      </xdr:nvSpPr>
      <xdr:spPr>
        <a:xfrm>
          <a:off x="581841" y="3713389"/>
          <a:ext cx="8853179" cy="15698561"/>
        </a:xfrm>
        <a:prstGeom prst="rect">
          <a:avLst/>
        </a:prstGeom>
        <a:noFill/>
        <a:ln>
          <a:noFill/>
        </a:ln>
      </xdr:spPr>
      <xdr:txBody>
        <a:bodyPr lIns="27432" tIns="22860" rIns="0" bIns="0" rtlCol="0"/>
        <a:lstStyle/>
        <a:p>
          <a:pPr marL="0" indent="0" algn="l"/>
          <a:r>
            <a:rPr lang="en-US" sz="1100" b="1">
              <a:latin typeface="+mn-lt"/>
              <a:ea typeface="+mn-lt"/>
              <a:cs typeface="+mn-lt"/>
            </a:rPr>
            <a:t>Summary of the model:</a:t>
          </a:r>
          <a:endParaRPr lang="en-US" sz="1000" b="1">
            <a:solidFill>
              <a:srgbClr val="000000"/>
            </a:solidFill>
            <a:latin typeface="+mn-lt"/>
            <a:ea typeface="+mn-lt"/>
            <a:cs typeface="+mn-lt"/>
          </a:endParaRPr>
        </a:p>
        <a:p>
          <a:pPr marL="0" indent="0" algn="l"/>
          <a:endParaRPr lang="en-US" sz="1000" b="1">
            <a:solidFill>
              <a:srgbClr val="000000"/>
            </a:solidFill>
            <a:latin typeface="+mn-lt"/>
            <a:ea typeface="+mn-lt"/>
            <a:cs typeface="+mn-lt"/>
          </a:endParaRPr>
        </a:p>
        <a:p>
          <a:pPr marL="0" indent="0" algn="l"/>
          <a:r>
            <a:rPr lang="en-US" sz="1000">
              <a:latin typeface="+mn-lt"/>
              <a:ea typeface="+mn-lt"/>
              <a:cs typeface="+mn-lt"/>
            </a:rPr>
            <a:t>The model shows how we use</a:t>
          </a:r>
          <a:r>
            <a:rPr lang="en-US" sz="1000" baseline="0">
              <a:latin typeface="+mn-lt"/>
              <a:ea typeface="+mn-lt"/>
              <a:cs typeface="+mn-lt"/>
            </a:rPr>
            <a:t> historical and forecast data provided by companies (and in somecases external datasets provided by the Environment Agency or the Drinking Water Inspectorate) to set performance commitment levels for the 2025-30 period.</a:t>
          </a:r>
          <a:endParaRPr lang="en-US" sz="1000">
            <a:latin typeface="+mn-lt"/>
            <a:ea typeface="+mn-lt"/>
            <a:cs typeface="+mn-lt"/>
          </a:endParaRPr>
        </a:p>
        <a:p>
          <a:pPr marL="0" indent="0" algn="l"/>
          <a:endParaRPr lang="en-US" sz="1100" b="1">
            <a:latin typeface="+mn-lt"/>
            <a:ea typeface="+mn-lt"/>
            <a:cs typeface="+mn-lt"/>
          </a:endParaRPr>
        </a:p>
        <a:p>
          <a:pPr marL="0" indent="0" algn="l"/>
          <a:r>
            <a:rPr lang="en-US" sz="1100" b="1">
              <a:latin typeface="+mn-lt"/>
              <a:ea typeface="+mn-lt"/>
              <a:cs typeface="+mn-lt"/>
            </a:rPr>
            <a:t>Quality assurance: </a:t>
          </a:r>
          <a:endParaRPr lang="en-US" sz="1000" b="1">
            <a:latin typeface="+mn-lt"/>
            <a:ea typeface="+mn-lt"/>
            <a:cs typeface="+mn-lt"/>
          </a:endParaRPr>
        </a:p>
        <a:p>
          <a:pPr marL="0" indent="0" algn="l"/>
          <a:endParaRPr lang="en-US" sz="1000">
            <a:latin typeface="+mn-lt"/>
            <a:ea typeface="+mn-lt"/>
            <a:cs typeface="+mn-lt"/>
          </a:endParaRPr>
        </a:p>
        <a:p>
          <a:pPr marL="0" indent="0" algn="l"/>
          <a:r>
            <a:rPr lang="en-US" sz="1000">
              <a:latin typeface="+mn-lt"/>
              <a:ea typeface="+mn-lt"/>
              <a:cs typeface="+mn-lt"/>
            </a:rPr>
            <a:t>An earlier model has been subject to Ofwat internal quality assurance </a:t>
          </a:r>
        </a:p>
        <a:p>
          <a:pPr marL="0" indent="0" algn="l"/>
          <a:r>
            <a:rPr lang="en-US" sz="1000">
              <a:latin typeface="+mn-lt"/>
              <a:ea typeface="+mn-lt"/>
              <a:cs typeface="+mn-lt"/>
            </a:rPr>
            <a:t>Further changes detailed below have been subject to internal QA.</a:t>
          </a:r>
        </a:p>
        <a:p>
          <a:pPr marL="0" indent="0" algn="l"/>
          <a:r>
            <a:rPr lang="en-US" sz="1000">
              <a:latin typeface="+mn-lt"/>
              <a:ea typeface="+mn-lt"/>
              <a:cs typeface="+mn-lt"/>
            </a:rPr>
            <a:t>  </a:t>
          </a:r>
          <a:endParaRPr lang="en-US" sz="1100" b="1">
            <a:solidFill>
              <a:srgbClr val="000000"/>
            </a:solidFill>
            <a:latin typeface="+mn-lt"/>
            <a:ea typeface="+mn-lt"/>
            <a:cs typeface="+mn-lt"/>
          </a:endParaRPr>
        </a:p>
        <a:p>
          <a:pPr marL="0" indent="0" algn="l"/>
          <a:r>
            <a:rPr lang="en-US" sz="1100" b="1">
              <a:solidFill>
                <a:srgbClr val="000000"/>
              </a:solidFill>
              <a:latin typeface="+mn-lt"/>
              <a:ea typeface="+mn-lt"/>
              <a:cs typeface="+mn-lt"/>
            </a:rPr>
            <a:t>Disclaimer:</a:t>
          </a:r>
          <a:endParaRPr lang="en-US" sz="1000" b="1">
            <a:solidFill>
              <a:srgbClr val="000000"/>
            </a:solidFill>
            <a:latin typeface="+mn-lt"/>
            <a:ea typeface="+mn-lt"/>
            <a:cs typeface="+mn-lt"/>
          </a:endParaRPr>
        </a:p>
        <a:p>
          <a:pPr marL="0" indent="0" algn="l"/>
          <a:endParaRPr lang="en-US" sz="1000">
            <a:solidFill>
              <a:srgbClr val="000000"/>
            </a:solidFill>
            <a:latin typeface="+mn-lt"/>
            <a:ea typeface="+mn-lt"/>
            <a:cs typeface="+mn-lt"/>
          </a:endParaRPr>
        </a:p>
        <a:p>
          <a:pPr marL="0" indent="0" algn="l"/>
          <a:r>
            <a:rPr lang="en-US" sz="1000">
              <a:solidFill>
                <a:srgbClr val="000000"/>
              </a:solidFill>
              <a:latin typeface="+mn-lt"/>
              <a:ea typeface="+mn-lt"/>
              <a:cs typeface="+mn-lt"/>
            </a:rPr>
            <a:t>The model presents Ofwat’s view of the company’s notional capital structure. The model should not be relied on for assessing the company’s actual capital structure.    </a:t>
          </a:r>
        </a:p>
        <a:p>
          <a:pPr marL="0" indent="0" algn="l"/>
          <a:endParaRPr lang="en-US" sz="1000">
            <a:solidFill>
              <a:srgbClr val="000000"/>
            </a:solidFill>
            <a:latin typeface="+mn-lt"/>
            <a:ea typeface="+mn-lt"/>
            <a:cs typeface="+mn-lt"/>
          </a:endParaRPr>
        </a:p>
        <a:p>
          <a:pPr marL="0" indent="0" algn="l"/>
          <a:r>
            <a:rPr lang="en-US" sz="1000">
              <a:solidFill>
                <a:srgbClr val="000000"/>
              </a:solidFill>
              <a:latin typeface="+mn-lt"/>
              <a:ea typeface="+mn-lt"/>
              <a:cs typeface="+mn-lt"/>
            </a:rPr>
            <a:t>Test data is contained in the model. This is purely for test purposes and should not be taken as a statement of Ofwat policy.</a:t>
          </a:r>
        </a:p>
        <a:p>
          <a:pPr marL="0" indent="0" algn="l"/>
          <a:endParaRPr lang="en-US" sz="1000">
            <a:solidFill>
              <a:srgbClr val="000000"/>
            </a:solidFill>
            <a:latin typeface="+mn-lt"/>
            <a:ea typeface="+mn-lt"/>
            <a:cs typeface="+mn-lt"/>
          </a:endParaRPr>
        </a:p>
        <a:p>
          <a:pPr marL="0" indent="0" algn="l"/>
          <a:r>
            <a:rPr lang="en-US" sz="1000">
              <a:solidFill>
                <a:srgbClr val="000000"/>
              </a:solidFill>
              <a:latin typeface="+mn-lt"/>
              <a:ea typeface="+mn-lt"/>
              <a:cs typeface="+mn-lt"/>
            </a:rPr>
            <a:t>The model is not a policy statement. Users should refer to the "Creating tomorrow, together: Our final methodology for PR24" for information on our policies. </a:t>
          </a:r>
        </a:p>
        <a:p>
          <a:pPr marL="0" indent="0" algn="l"/>
          <a:endParaRPr lang="en-US" sz="1000">
            <a:solidFill>
              <a:srgbClr val="000000"/>
            </a:solidFill>
            <a:latin typeface="+mn-lt"/>
            <a:ea typeface="+mn-lt"/>
            <a:cs typeface="+mn-lt"/>
          </a:endParaRPr>
        </a:p>
        <a:p>
          <a:pPr marL="0" indent="0" algn="l"/>
          <a:endParaRPr lang="en-US" sz="1100" b="1">
            <a:solidFill>
              <a:srgbClr val="000000"/>
            </a:solidFill>
            <a:latin typeface="+mn-lt"/>
            <a:ea typeface="+mn-lt"/>
            <a:cs typeface="+mn-lt"/>
          </a:endParaRPr>
        </a:p>
        <a:p>
          <a:pPr marL="0" indent="0" algn="l"/>
          <a:r>
            <a:rPr lang="en-US" sz="1100" b="1">
              <a:solidFill>
                <a:srgbClr val="000000"/>
              </a:solidFill>
              <a:latin typeface="+mn-lt"/>
              <a:ea typeface="+mn-lt"/>
              <a:cs typeface="+mn-lt"/>
            </a:rPr>
            <a:t>Changes since previous published model:</a:t>
          </a:r>
        </a:p>
        <a:p>
          <a:pPr marL="0" indent="0" algn="l"/>
          <a:endParaRPr lang="en-US" sz="1100" b="1">
            <a:solidFill>
              <a:srgbClr val="000000"/>
            </a:solidFill>
            <a:latin typeface="+mn-lt"/>
            <a:ea typeface="+mn-lt"/>
            <a:cs typeface="+mn-lt"/>
          </a:endParaRPr>
        </a:p>
        <a:p>
          <a:pPr marL="0" indent="0" algn="l"/>
          <a:r>
            <a:rPr lang="en-US" sz="1100" b="0">
              <a:solidFill>
                <a:srgbClr val="000000"/>
              </a:solidFill>
              <a:latin typeface="+mn-lt"/>
              <a:ea typeface="+mn-lt"/>
              <a:cs typeface="+mn-lt"/>
            </a:rPr>
            <a:t>N/A</a:t>
          </a:r>
          <a:endParaRPr lang="en-US" sz="1000" b="0">
            <a:solidFill>
              <a:srgbClr val="000000"/>
            </a:solidFill>
            <a:latin typeface="+mn-lt"/>
            <a:ea typeface="+mn-lt"/>
            <a:cs typeface="+mn-lt"/>
          </a:endParaRPr>
        </a:p>
        <a:p>
          <a:pPr marL="0" indent="0" algn="l"/>
          <a:endParaRPr lang="en-US" sz="1100" b="1">
            <a:solidFill>
              <a:srgbClr val="000000"/>
            </a:solidFill>
            <a:latin typeface="+mn-lt"/>
            <a:ea typeface="+mn-lt"/>
            <a:cs typeface="+mn-lt"/>
          </a:endParaRPr>
        </a:p>
      </xdr:txBody>
    </xdr:sp>
    <xdr:clientData/>
  </xdr:twoCellAnchor>
  <xdr:oneCellAnchor>
    <xdr:from>
      <xdr:col>6</xdr:col>
      <xdr:colOff>514351</xdr:colOff>
      <xdr:row>1</xdr:row>
      <xdr:rowOff>9524</xdr:rowOff>
    </xdr:from>
    <xdr:ext cx="1667736" cy="922911"/>
    <xdr:pic>
      <xdr:nvPicPr>
        <xdr:cNvPr id="3" name="Picture 2">
          <a:extLst>
            <a:ext uri="{FF2B5EF4-FFF2-40B4-BE49-F238E27FC236}">
              <a16:creationId xmlns:a16="http://schemas.microsoft.com/office/drawing/2014/main" id="{19B392EE-3C04-4393-993F-D496FD5826E0}"/>
            </a:ext>
          </a:extLst>
        </xdr:cNvPr>
        <xdr:cNvPicPr>
          <a:picLocks noChangeAspect="1"/>
        </xdr:cNvPicPr>
      </xdr:nvPicPr>
      <xdr:blipFill>
        <a:blip xmlns:r="http://schemas.openxmlformats.org/officeDocument/2006/relationships" r:embed="rId1"/>
        <a:stretch>
          <a:fillRect/>
        </a:stretch>
      </xdr:blipFill>
      <xdr:spPr>
        <a:xfrm>
          <a:off x="8210551" y="609599"/>
          <a:ext cx="1667736" cy="922911"/>
        </a:xfrm>
        <a:prstGeom prst="rect">
          <a:avLst/>
        </a:prstGeom>
        <a:noFill/>
        <a:ln>
          <a:noFill/>
        </a:ln>
      </xdr:spPr>
    </xdr:pic>
    <xdr:clientData/>
  </xdr:oneCellAnchor>
</xdr:wsDr>
</file>

<file path=xl/drawings/drawing20.xml><?xml version="1.0" encoding="utf-8"?>
<xdr:wsDr xmlns:xdr="http://schemas.openxmlformats.org/drawingml/2006/spreadsheetDrawing" xmlns:a="http://schemas.openxmlformats.org/drawingml/2006/main">
  <xdr:oneCellAnchor>
    <xdr:from>
      <xdr:col>4</xdr:col>
      <xdr:colOff>0</xdr:colOff>
      <xdr:row>0</xdr:row>
      <xdr:rowOff>0</xdr:rowOff>
    </xdr:from>
    <xdr:ext cx="9782856" cy="392415"/>
    <xdr:sp macro="" textlink="">
      <xdr:nvSpPr>
        <xdr:cNvPr id="2" name="TextBox 1">
          <a:extLst>
            <a:ext uri="{FF2B5EF4-FFF2-40B4-BE49-F238E27FC236}">
              <a16:creationId xmlns:a16="http://schemas.microsoft.com/office/drawing/2014/main" id="{EA13F452-F421-459F-AE34-E12643FA55FA}"/>
            </a:ext>
          </a:extLst>
        </xdr:cNvPr>
        <xdr:cNvSpPr txBox="1"/>
      </xdr:nvSpPr>
      <xdr:spPr>
        <a:xfrm>
          <a:off x="5917406" y="0"/>
          <a:ext cx="978285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800" b="1"/>
            <a:t>Columns</a:t>
          </a:r>
          <a:r>
            <a:rPr lang="en-GB" sz="1800" b="1" baseline="0"/>
            <a:t> B to V are company submission. Ofwat analysis for PCL is in columns X to AG</a:t>
          </a:r>
          <a:endParaRPr lang="en-GB" sz="1800" b="1"/>
        </a:p>
      </xdr:txBody>
    </xdr:sp>
    <xdr:clientData/>
  </xdr:oneCellAnchor>
</xdr:wsDr>
</file>

<file path=xl/drawings/drawing21.xml><?xml version="1.0" encoding="utf-8"?>
<xdr:wsDr xmlns:xdr="http://schemas.openxmlformats.org/drawingml/2006/spreadsheetDrawing" xmlns:a="http://schemas.openxmlformats.org/drawingml/2006/main">
  <xdr:oneCellAnchor>
    <xdr:from>
      <xdr:col>4</xdr:col>
      <xdr:colOff>0</xdr:colOff>
      <xdr:row>0</xdr:row>
      <xdr:rowOff>0</xdr:rowOff>
    </xdr:from>
    <xdr:ext cx="9782856" cy="392415"/>
    <xdr:sp macro="" textlink="">
      <xdr:nvSpPr>
        <xdr:cNvPr id="2" name="TextBox 1">
          <a:extLst>
            <a:ext uri="{FF2B5EF4-FFF2-40B4-BE49-F238E27FC236}">
              <a16:creationId xmlns:a16="http://schemas.microsoft.com/office/drawing/2014/main" id="{3ADFA80F-3B48-4640-B91F-671998226F14}"/>
            </a:ext>
          </a:extLst>
        </xdr:cNvPr>
        <xdr:cNvSpPr txBox="1"/>
      </xdr:nvSpPr>
      <xdr:spPr>
        <a:xfrm>
          <a:off x="6607969" y="0"/>
          <a:ext cx="978285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800" b="1"/>
            <a:t>Columns</a:t>
          </a:r>
          <a:r>
            <a:rPr lang="en-GB" sz="1800" b="1" baseline="0"/>
            <a:t> B to V are company submission. Ofwat analysis for PCL is in columns X to AG</a:t>
          </a:r>
          <a:endParaRPr lang="en-GB" sz="1800" b="1"/>
        </a:p>
      </xdr:txBody>
    </xdr:sp>
    <xdr:clientData/>
  </xdr:oneCellAnchor>
</xdr:wsDr>
</file>

<file path=xl/drawings/drawing22.xml><?xml version="1.0" encoding="utf-8"?>
<xdr:wsDr xmlns:xdr="http://schemas.openxmlformats.org/drawingml/2006/spreadsheetDrawing" xmlns:a="http://schemas.openxmlformats.org/drawingml/2006/main">
  <xdr:oneCellAnchor>
    <xdr:from>
      <xdr:col>4</xdr:col>
      <xdr:colOff>0</xdr:colOff>
      <xdr:row>0</xdr:row>
      <xdr:rowOff>0</xdr:rowOff>
    </xdr:from>
    <xdr:ext cx="9782856" cy="392415"/>
    <xdr:sp macro="" textlink="">
      <xdr:nvSpPr>
        <xdr:cNvPr id="2" name="TextBox 1">
          <a:extLst>
            <a:ext uri="{FF2B5EF4-FFF2-40B4-BE49-F238E27FC236}">
              <a16:creationId xmlns:a16="http://schemas.microsoft.com/office/drawing/2014/main" id="{00321CB3-D0B4-491F-A00E-F1794E88CC54}"/>
            </a:ext>
          </a:extLst>
        </xdr:cNvPr>
        <xdr:cNvSpPr txBox="1"/>
      </xdr:nvSpPr>
      <xdr:spPr>
        <a:xfrm>
          <a:off x="6357938" y="0"/>
          <a:ext cx="978285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800" b="1"/>
            <a:t>Columns</a:t>
          </a:r>
          <a:r>
            <a:rPr lang="en-GB" sz="1800" b="1" baseline="0"/>
            <a:t> B to V are company submission. Ofwat analysis for PCL is in columns X to AG</a:t>
          </a:r>
          <a:endParaRPr lang="en-GB" sz="1800" b="1"/>
        </a:p>
      </xdr:txBody>
    </xdr:sp>
    <xdr:clientData/>
  </xdr:oneCellAnchor>
</xdr:wsDr>
</file>

<file path=xl/drawings/drawing23.xml><?xml version="1.0" encoding="utf-8"?>
<xdr:wsDr xmlns:xdr="http://schemas.openxmlformats.org/drawingml/2006/spreadsheetDrawing" xmlns:a="http://schemas.openxmlformats.org/drawingml/2006/main">
  <xdr:oneCellAnchor>
    <xdr:from>
      <xdr:col>4</xdr:col>
      <xdr:colOff>0</xdr:colOff>
      <xdr:row>0</xdr:row>
      <xdr:rowOff>0</xdr:rowOff>
    </xdr:from>
    <xdr:ext cx="9782856" cy="392415"/>
    <xdr:sp macro="" textlink="">
      <xdr:nvSpPr>
        <xdr:cNvPr id="2" name="TextBox 1">
          <a:extLst>
            <a:ext uri="{FF2B5EF4-FFF2-40B4-BE49-F238E27FC236}">
              <a16:creationId xmlns:a16="http://schemas.microsoft.com/office/drawing/2014/main" id="{834B2D47-264F-44E7-B2D0-406A684C513B}"/>
            </a:ext>
          </a:extLst>
        </xdr:cNvPr>
        <xdr:cNvSpPr txBox="1"/>
      </xdr:nvSpPr>
      <xdr:spPr>
        <a:xfrm>
          <a:off x="7965281" y="0"/>
          <a:ext cx="978285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800" b="1"/>
            <a:t>Columns</a:t>
          </a:r>
          <a:r>
            <a:rPr lang="en-GB" sz="1800" b="1" baseline="0"/>
            <a:t> B to V are company submission. Ofwat analysis for PCL is in columns X to AG</a:t>
          </a:r>
          <a:endParaRPr lang="en-GB" sz="1800" b="1"/>
        </a:p>
      </xdr:txBody>
    </xdr:sp>
    <xdr:clientData/>
  </xdr:oneCellAnchor>
</xdr:wsDr>
</file>

<file path=xl/drawings/drawing24.xml><?xml version="1.0" encoding="utf-8"?>
<xdr:wsDr xmlns:xdr="http://schemas.openxmlformats.org/drawingml/2006/spreadsheetDrawing" xmlns:a="http://schemas.openxmlformats.org/drawingml/2006/main">
  <xdr:oneCellAnchor>
    <xdr:from>
      <xdr:col>4</xdr:col>
      <xdr:colOff>0</xdr:colOff>
      <xdr:row>0</xdr:row>
      <xdr:rowOff>0</xdr:rowOff>
    </xdr:from>
    <xdr:ext cx="9782856" cy="392415"/>
    <xdr:sp macro="" textlink="">
      <xdr:nvSpPr>
        <xdr:cNvPr id="2" name="TextBox 1">
          <a:extLst>
            <a:ext uri="{FF2B5EF4-FFF2-40B4-BE49-F238E27FC236}">
              <a16:creationId xmlns:a16="http://schemas.microsoft.com/office/drawing/2014/main" id="{3EE6EBEA-F972-4ACA-A199-7D77C5A06859}"/>
            </a:ext>
          </a:extLst>
        </xdr:cNvPr>
        <xdr:cNvSpPr txBox="1"/>
      </xdr:nvSpPr>
      <xdr:spPr>
        <a:xfrm>
          <a:off x="6084094" y="0"/>
          <a:ext cx="978285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800" b="1"/>
            <a:t>Columns</a:t>
          </a:r>
          <a:r>
            <a:rPr lang="en-GB" sz="1800" b="1" baseline="0"/>
            <a:t> B to V are company submission. Ofwat analysis for PCL is in columns X to AG</a:t>
          </a:r>
          <a:endParaRPr lang="en-GB" sz="1800" b="1"/>
        </a:p>
      </xdr:txBody>
    </xdr:sp>
    <xdr:clientData/>
  </xdr:oneCellAnchor>
</xdr:wsDr>
</file>

<file path=xl/drawings/drawing25.xml><?xml version="1.0" encoding="utf-8"?>
<xdr:wsDr xmlns:xdr="http://schemas.openxmlformats.org/drawingml/2006/spreadsheetDrawing" xmlns:a="http://schemas.openxmlformats.org/drawingml/2006/main">
  <xdr:oneCellAnchor>
    <xdr:from>
      <xdr:col>3</xdr:col>
      <xdr:colOff>1143001</xdr:colOff>
      <xdr:row>0</xdr:row>
      <xdr:rowOff>119063</xdr:rowOff>
    </xdr:from>
    <xdr:ext cx="9782856" cy="392415"/>
    <xdr:sp macro="" textlink="">
      <xdr:nvSpPr>
        <xdr:cNvPr id="2" name="TextBox 1">
          <a:extLst>
            <a:ext uri="{FF2B5EF4-FFF2-40B4-BE49-F238E27FC236}">
              <a16:creationId xmlns:a16="http://schemas.microsoft.com/office/drawing/2014/main" id="{CC5E9E2B-FD42-4FD6-866B-121E244DBE65}"/>
            </a:ext>
          </a:extLst>
        </xdr:cNvPr>
        <xdr:cNvSpPr txBox="1"/>
      </xdr:nvSpPr>
      <xdr:spPr>
        <a:xfrm>
          <a:off x="6155532" y="119063"/>
          <a:ext cx="978285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800" b="1"/>
            <a:t>Columns</a:t>
          </a:r>
          <a:r>
            <a:rPr lang="en-GB" sz="1800" b="1" baseline="0"/>
            <a:t> B to V are company submission. Ofwat analysis for PCL is in columns X to AG</a:t>
          </a:r>
          <a:endParaRPr lang="en-GB" sz="1800" b="1"/>
        </a:p>
      </xdr:txBody>
    </xdr:sp>
    <xdr:clientData/>
  </xdr:oneCellAnchor>
</xdr:wsDr>
</file>

<file path=xl/drawings/drawing26.xml><?xml version="1.0" encoding="utf-8"?>
<xdr:wsDr xmlns:xdr="http://schemas.openxmlformats.org/drawingml/2006/spreadsheetDrawing" xmlns:a="http://schemas.openxmlformats.org/drawingml/2006/main">
  <xdr:oneCellAnchor>
    <xdr:from>
      <xdr:col>4</xdr:col>
      <xdr:colOff>0</xdr:colOff>
      <xdr:row>0</xdr:row>
      <xdr:rowOff>0</xdr:rowOff>
    </xdr:from>
    <xdr:ext cx="9782856" cy="692497"/>
    <xdr:sp macro="" textlink="">
      <xdr:nvSpPr>
        <xdr:cNvPr id="4" name="TextBox 1">
          <a:extLst>
            <a:ext uri="{FF2B5EF4-FFF2-40B4-BE49-F238E27FC236}">
              <a16:creationId xmlns:a16="http://schemas.microsoft.com/office/drawing/2014/main" id="{1B2E06D1-0CA4-4DD0-9EB8-D0E110B212CB}"/>
            </a:ext>
          </a:extLst>
        </xdr:cNvPr>
        <xdr:cNvSpPr txBox="1"/>
      </xdr:nvSpPr>
      <xdr:spPr>
        <a:xfrm>
          <a:off x="5750719" y="0"/>
          <a:ext cx="9782856" cy="6924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800" b="1"/>
            <a:t>Columns</a:t>
          </a:r>
          <a:r>
            <a:rPr lang="en-GB" sz="1800" b="1" baseline="0"/>
            <a:t> B to V are company submission.</a:t>
          </a:r>
        </a:p>
        <a:p>
          <a:endParaRPr lang="en-GB" sz="1800" b="1"/>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333374</xdr:colOff>
      <xdr:row>3</xdr:row>
      <xdr:rowOff>19050</xdr:rowOff>
    </xdr:from>
    <xdr:to>
      <xdr:col>13</xdr:col>
      <xdr:colOff>247650</xdr:colOff>
      <xdr:row>12</xdr:row>
      <xdr:rowOff>38100</xdr:rowOff>
    </xdr:to>
    <xdr:sp macro="" textlink="">
      <xdr:nvSpPr>
        <xdr:cNvPr id="6" name="TextBox 5">
          <a:extLst>
            <a:ext uri="{FF2B5EF4-FFF2-40B4-BE49-F238E27FC236}">
              <a16:creationId xmlns:a16="http://schemas.microsoft.com/office/drawing/2014/main" id="{4B12B739-C376-4BBD-86F0-53C4EC7181E7}"/>
            </a:ext>
          </a:extLst>
        </xdr:cNvPr>
        <xdr:cNvSpPr txBox="1"/>
      </xdr:nvSpPr>
      <xdr:spPr>
        <a:xfrm>
          <a:off x="333374" y="1047750"/>
          <a:ext cx="12277726" cy="173355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rgbClr val="003595"/>
              </a:solidFill>
              <a:effectLst/>
              <a:uLnTx/>
              <a:uFillTx/>
              <a:latin typeface="Krub SemiBold"/>
              <a:ea typeface="+mn-ea"/>
              <a:cs typeface="+mn-cs"/>
            </a:rPr>
            <a:t>Bathing water quality</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800" b="0" i="0" u="none" strike="noStrike" kern="0" cap="none" spc="0" normalizeH="0" baseline="0" noProof="0">
              <a:ln>
                <a:noFill/>
              </a:ln>
              <a:solidFill>
                <a:sysClr val="windowText" lastClr="000000"/>
              </a:solidFill>
              <a:effectLst/>
              <a:uLnTx/>
              <a:uFillTx/>
              <a:latin typeface="Krub"/>
              <a:ea typeface="+mn-ea"/>
              <a:cs typeface="+mn-cs"/>
            </a:rPr>
            <a:t>This performance commitment is designed to incentivise the company to improve water quality at surface waters designated for swimming within its region. The measure is reported as a weighted average score, given as a percentage.</a:t>
          </a:r>
          <a:br>
            <a:rPr kumimoji="0" lang="en-GB" sz="1800" b="0" i="0" u="none" strike="noStrike" kern="0" cap="none" spc="0" normalizeH="0" baseline="0" noProof="0">
              <a:ln>
                <a:noFill/>
              </a:ln>
              <a:solidFill>
                <a:sysClr val="windowText" lastClr="000000"/>
              </a:solidFill>
              <a:effectLst/>
              <a:uLnTx/>
              <a:uFillTx/>
              <a:latin typeface="Krub"/>
              <a:ea typeface="+mn-ea"/>
              <a:cs typeface="+mn-cs"/>
            </a:rPr>
          </a:br>
          <a:br>
            <a:rPr kumimoji="0" lang="en-GB" sz="1800" b="0" i="0" u="none" strike="noStrike" kern="0" cap="none" spc="0" normalizeH="0" baseline="0" noProof="0">
              <a:ln>
                <a:noFill/>
              </a:ln>
              <a:solidFill>
                <a:sysClr val="windowText" lastClr="000000"/>
              </a:solidFill>
              <a:effectLst/>
              <a:uLnTx/>
              <a:uFillTx/>
              <a:latin typeface="Krub"/>
              <a:ea typeface="+mn-ea"/>
              <a:cs typeface="+mn-cs"/>
            </a:rPr>
          </a:br>
          <a:r>
            <a:rPr kumimoji="0" lang="en-GB" sz="1800" b="0" i="0" u="none" strike="noStrike" kern="0" cap="none" spc="0" normalizeH="0" baseline="0" noProof="0">
              <a:ln>
                <a:noFill/>
              </a:ln>
              <a:solidFill>
                <a:sysClr val="windowText" lastClr="000000"/>
              </a:solidFill>
              <a:effectLst/>
              <a:uLnTx/>
              <a:uFillTx/>
              <a:latin typeface="Krub"/>
              <a:ea typeface="+mn-ea"/>
              <a:cs typeface="+mn-cs"/>
            </a:rPr>
            <a:t>Given the large number of sheets in this document, we have restructured the document. All the key inputs and outputs are towards the front of the sheet list with further site specific detail for each company listed at the back of the sheet list. </a:t>
          </a:r>
          <a:endParaRPr kumimoji="0" lang="en-GB" sz="1100" b="0" i="0" u="none" strike="noStrike" kern="0" cap="none" spc="0" normalizeH="0" baseline="0" noProof="0">
            <a:ln>
              <a:noFill/>
            </a:ln>
            <a:solidFill>
              <a:sysClr val="windowText" lastClr="000000"/>
            </a:solidFill>
            <a:effectLst/>
            <a:uLnTx/>
            <a:uFillTx/>
            <a:latin typeface="Krub"/>
            <a:ea typeface="+mn-ea"/>
            <a:cs typeface="+mn-cs"/>
          </a:endParaRPr>
        </a:p>
      </xdr:txBody>
    </xdr:sp>
    <xdr:clientData/>
  </xdr:twoCellAnchor>
  <xdr:twoCellAnchor>
    <xdr:from>
      <xdr:col>1</xdr:col>
      <xdr:colOff>76200</xdr:colOff>
      <xdr:row>23</xdr:row>
      <xdr:rowOff>361951</xdr:rowOff>
    </xdr:from>
    <xdr:to>
      <xdr:col>13</xdr:col>
      <xdr:colOff>228600</xdr:colOff>
      <xdr:row>23</xdr:row>
      <xdr:rowOff>3238500</xdr:rowOff>
    </xdr:to>
    <xdr:sp macro="" textlink="">
      <xdr:nvSpPr>
        <xdr:cNvPr id="9" name="TextBox 1">
          <a:extLst>
            <a:ext uri="{FF2B5EF4-FFF2-40B4-BE49-F238E27FC236}">
              <a16:creationId xmlns:a16="http://schemas.microsoft.com/office/drawing/2014/main" id="{C3BD337F-412E-42D5-B1C4-3D199972BB73}"/>
            </a:ext>
          </a:extLst>
        </xdr:cNvPr>
        <xdr:cNvSpPr txBox="1"/>
      </xdr:nvSpPr>
      <xdr:spPr>
        <a:xfrm>
          <a:off x="419100" y="7962901"/>
          <a:ext cx="12172950" cy="287654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sysClr val="windowText" lastClr="000000"/>
              </a:solidFill>
              <a:effectLst/>
              <a:uLnTx/>
              <a:uFillTx/>
              <a:latin typeface="Krub"/>
              <a:ea typeface="+mn-ea"/>
              <a:cs typeface="+mn-cs"/>
            </a:rPr>
            <a:t>Methodology for setting time-consistent (backcast) site list:</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Data is available over the historic period of 2015-16 to 2022-23 and forecast data out to 2035. Over the historic period, the number of bathing waters impacted by a company varies due to new sites becoming designated or sites becoming de-designated. Due to this variation, the overall score can unexpectedly decrease or increase when the total number of sites change, so what appears to be an improvement in score is not an improvement in bathing water quality and vice versa. We have managed this problem by forward- and back-casting sites to create a time consistent site list.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Krub"/>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The time-consistent site list is generated using the following rules:</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Any site which was designated (moved from not designated to designated and given a classification) at some point between 2015-16 and 2022-23 has been back-cast as the earliest classification it was assigned. For example, a site designated in 2018 and given the classification 'poor' has been classified for all the previous years as 'poor (backcast)'.</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Any site which was de-designated (moved from designated with a classification to de-designated) at some point between 2015-16 and 2022-23 has been removed. For example, a site that was de-designated in 2022 has had all classifications prior to 2022 set as 'not applicable (removed)'.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Krub"/>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The time-consistent site list is used as the new baseline data set from which the 2024-25 baseline and performance from base and enhancement will be set. The performance commitment will cover all bathing waters designated at the time of PR24 final determinations, and we will re-baseline the performance commitment levels before final determinations, including the baseline data set.</a:t>
          </a:r>
        </a:p>
      </xdr:txBody>
    </xdr:sp>
    <xdr:clientData/>
  </xdr:twoCellAnchor>
  <xdr:twoCellAnchor>
    <xdr:from>
      <xdr:col>1</xdr:col>
      <xdr:colOff>85725</xdr:colOff>
      <xdr:row>23</xdr:row>
      <xdr:rowOff>3333751</xdr:rowOff>
    </xdr:from>
    <xdr:to>
      <xdr:col>13</xdr:col>
      <xdr:colOff>219075</xdr:colOff>
      <xdr:row>24</xdr:row>
      <xdr:rowOff>1371600</xdr:rowOff>
    </xdr:to>
    <xdr:sp macro="" textlink="">
      <xdr:nvSpPr>
        <xdr:cNvPr id="13" name="TextBox 2">
          <a:extLst>
            <a:ext uri="{FF2B5EF4-FFF2-40B4-BE49-F238E27FC236}">
              <a16:creationId xmlns:a16="http://schemas.microsoft.com/office/drawing/2014/main" id="{B978D78E-3C98-4399-ADD6-1F80D08A730E}"/>
            </a:ext>
          </a:extLst>
        </xdr:cNvPr>
        <xdr:cNvSpPr txBox="1"/>
      </xdr:nvSpPr>
      <xdr:spPr>
        <a:xfrm>
          <a:off x="428625" y="10934701"/>
          <a:ext cx="12153900" cy="323849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sysClr val="windowText" lastClr="000000"/>
              </a:solidFill>
              <a:effectLst/>
              <a:uLnTx/>
              <a:uFillTx/>
              <a:latin typeface="Krub"/>
              <a:ea typeface="+mn-ea"/>
              <a:cs typeface="+mn-cs"/>
            </a:rPr>
            <a:t>Methodology for setting performance from enhancement:</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Using the backcast site list, we consider WINEP/NEP actions directly concerning bathing waters and actions concerning storm overflows. This is due to the Storm Overflow Discharge Reduction Plan requiring all storm overflows discharging near designated bathing waters to be improved by 2035 (Storm Overflow Dischage Reduction Plan, p15, September 2023).</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Krub"/>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With reference to WINEP/NEP actions, we have intervened or accepted the company forecast for a bathing water site according to the following rules:</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If a site shows consistent deterioration, which we define as a classification lower than that site's historic performance for at least 2 years, and no justification or action is given, we have pushed the forecasted classification for the whole 2025-30 period back up to historic consistent performance.</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If a site shows inconsistent past performance, such as changeable classification over at least 2 years, and no justification or action is given, we have pushed the forecasted classification for the whole 2025-30 period back up to historic consistent performance.</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Where a site has consistent deterioration or inconsistent past performance and has a WINEP or NEP investigation, we accept the company forecast. We feel that an investigation is not sufficient to cause the bathing water to improve as it is only intended to find a problem, not address the problem directly.</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Where a site has a WINEP or NEP action which is an improvement and the action is completed prior to 2029, we have pushed the classification higher at the end of the period, 2029-30. We allow this delay as we do not expect improvement actions to have an immediate effect after being implemented.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Krub"/>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Using these rules we have calculated a new forecast and calculated the weighted averages which are set as the performance commitment levels. A few WINEP/NEP actions were not included where we could not establish which bathing water the action applied to. We have published in this model the full site lists with revised forecasts according to the above rules. </a:t>
          </a:r>
          <a:r>
            <a:rPr kumimoji="0" lang="en-GB" sz="1100" b="1" i="0" u="none" strike="noStrike" kern="0" cap="none" spc="0" normalizeH="0" baseline="0" noProof="0">
              <a:ln>
                <a:noFill/>
              </a:ln>
              <a:solidFill>
                <a:srgbClr val="003595"/>
              </a:solidFill>
              <a:effectLst/>
              <a:uLnTx/>
              <a:uFillTx/>
              <a:latin typeface="Krub"/>
              <a:ea typeface="+mn-ea"/>
              <a:cs typeface="+mn-cs"/>
            </a:rPr>
            <a:t>In response to draft determinations, we invite companies to accept these interventions or provide sufficient and convincing evidence to support an alternative approach.</a:t>
          </a:r>
        </a:p>
      </xdr:txBody>
    </xdr:sp>
    <xdr:clientData/>
  </xdr:twoCellAnchor>
  <xdr:twoCellAnchor>
    <xdr:from>
      <xdr:col>1</xdr:col>
      <xdr:colOff>95250</xdr:colOff>
      <xdr:row>24</xdr:row>
      <xdr:rowOff>1438275</xdr:rowOff>
    </xdr:from>
    <xdr:to>
      <xdr:col>13</xdr:col>
      <xdr:colOff>209550</xdr:colOff>
      <xdr:row>24</xdr:row>
      <xdr:rowOff>2638425</xdr:rowOff>
    </xdr:to>
    <xdr:sp macro="" textlink="">
      <xdr:nvSpPr>
        <xdr:cNvPr id="975" name="TextBox 3">
          <a:extLst>
            <a:ext uri="{FF2B5EF4-FFF2-40B4-BE49-F238E27FC236}">
              <a16:creationId xmlns:a16="http://schemas.microsoft.com/office/drawing/2014/main" id="{2638552F-B1A7-DCD7-274C-2F2B01BE348B}"/>
            </a:ext>
          </a:extLst>
        </xdr:cNvPr>
        <xdr:cNvSpPr txBox="1"/>
      </xdr:nvSpPr>
      <xdr:spPr>
        <a:xfrm>
          <a:off x="438150" y="14239875"/>
          <a:ext cx="12134850" cy="1200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en-GB" sz="1100" b="1" i="0" u="none" strike="noStrike" kern="0" cap="none" spc="0" normalizeH="0" baseline="0">
              <a:ln>
                <a:noFill/>
              </a:ln>
              <a:solidFill>
                <a:sysClr val="windowText" lastClr="000000"/>
              </a:solidFill>
              <a:effectLst/>
              <a:uLnTx/>
              <a:uFillTx/>
              <a:latin typeface="Krub"/>
              <a:ea typeface="+mn-ea"/>
              <a:cs typeface="+mn-cs"/>
            </a:rPr>
            <a:t>New bathing waters designated in May 2024:</a:t>
          </a:r>
        </a:p>
        <a:p>
          <a:r>
            <a:rPr kumimoji="0" lang="en-GB" sz="1100" b="0" i="0" u="none" strike="noStrike" kern="0" cap="none" spc="0" normalizeH="0" baseline="0">
              <a:ln>
                <a:noFill/>
              </a:ln>
              <a:solidFill>
                <a:sysClr val="windowText" lastClr="000000"/>
              </a:solidFill>
              <a:effectLst/>
              <a:uLnTx/>
              <a:uFillTx/>
              <a:latin typeface="Krub"/>
              <a:ea typeface="+mn-ea"/>
              <a:cs typeface="+mn-cs"/>
            </a:rPr>
            <a:t>Following the announcement on 13 May 2024 that 27 new bathing waters have been designated, we </a:t>
          </a:r>
          <a:r>
            <a:rPr kumimoji="0" lang="en-GB" sz="1100" b="1" i="0" u="none" strike="noStrike" kern="0" cap="none" spc="0" normalizeH="0" baseline="0">
              <a:ln>
                <a:noFill/>
              </a:ln>
              <a:solidFill>
                <a:srgbClr val="003595"/>
              </a:solidFill>
              <a:effectLst/>
              <a:uLnTx/>
              <a:uFillTx/>
              <a:latin typeface="Krub"/>
              <a:ea typeface="+mn-ea"/>
              <a:cs typeface="+mn-cs"/>
            </a:rPr>
            <a:t>ask that companies provide forecasted classifications for these sites so that they can be included in the PCL setting for the 2025-30 period.</a:t>
          </a:r>
          <a:r>
            <a:rPr kumimoji="0" lang="en-GB" sz="1100" b="0" i="0" u="none" strike="noStrike" kern="0" cap="none" spc="0" normalizeH="0" baseline="0">
              <a:ln>
                <a:noFill/>
              </a:ln>
              <a:solidFill>
                <a:sysClr val="windowText" lastClr="000000"/>
              </a:solidFill>
              <a:effectLst/>
              <a:uLnTx/>
              <a:uFillTx/>
              <a:latin typeface="Krub"/>
              <a:ea typeface="+mn-ea"/>
              <a:cs typeface="+mn-cs"/>
            </a:rPr>
            <a:t> We do not have forecasted classifications for almost all of these new sites, therefore they have not been included in the PCL setting at draft determinations. As per the final methodology, any bathing waters designated at the time of PR24 final determinations are included in the bathing water PCL measure, therefore these sites will be included at final determinations.</a:t>
          </a:r>
        </a:p>
        <a:p>
          <a:r>
            <a:rPr kumimoji="0" lang="en-GB" sz="1100" b="0" i="0" u="none" strike="noStrike" kern="0" cap="none" spc="0" normalizeH="0" baseline="0">
              <a:ln>
                <a:noFill/>
              </a:ln>
              <a:solidFill>
                <a:sysClr val="windowText" lastClr="000000"/>
              </a:solidFill>
              <a:effectLst/>
              <a:uLnTx/>
              <a:uFillTx/>
              <a:latin typeface="Krub"/>
              <a:ea typeface="+mn-ea"/>
              <a:cs typeface="+mn-cs"/>
            </a:rPr>
            <a:t>In the company specific site list tabs, newly designated sites are highlighted in orange and added to the bottom of the site lists.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66675</xdr:colOff>
      <xdr:row>5</xdr:row>
      <xdr:rowOff>85725</xdr:rowOff>
    </xdr:from>
    <xdr:to>
      <xdr:col>15</xdr:col>
      <xdr:colOff>295275</xdr:colOff>
      <xdr:row>9</xdr:row>
      <xdr:rowOff>171450</xdr:rowOff>
    </xdr:to>
    <xdr:sp macro="" textlink="">
      <xdr:nvSpPr>
        <xdr:cNvPr id="4" name="TextBox 3">
          <a:extLst>
            <a:ext uri="{FF2B5EF4-FFF2-40B4-BE49-F238E27FC236}">
              <a16:creationId xmlns:a16="http://schemas.microsoft.com/office/drawing/2014/main" id="{198B0DFA-2ACC-40F0-BF15-75D4594C1AFD}"/>
            </a:ext>
          </a:extLst>
        </xdr:cNvPr>
        <xdr:cNvSpPr txBox="1"/>
      </xdr:nvSpPr>
      <xdr:spPr>
        <a:xfrm>
          <a:off x="6981825" y="1685925"/>
          <a:ext cx="4343400" cy="1228725"/>
        </a:xfrm>
        <a:prstGeom prst="rect">
          <a:avLst/>
        </a:prstGeom>
        <a:solidFill>
          <a:srgbClr val="FFB81D">
            <a:lumMod val="40000"/>
            <a:lumOff val="60000"/>
          </a:srgbClr>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This is a new PCL, no previous PCL has been set for bathing water quality (non-bespoke PCL).</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For companies where this PCL applies, but have not been previously set, the value is 'n/a'. For companies this PCL does not apply to the value is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474837</xdr:colOff>
      <xdr:row>30</xdr:row>
      <xdr:rowOff>36251</xdr:rowOff>
    </xdr:from>
    <xdr:to>
      <xdr:col>13</xdr:col>
      <xdr:colOff>190500</xdr:colOff>
      <xdr:row>33</xdr:row>
      <xdr:rowOff>95250</xdr:rowOff>
    </xdr:to>
    <xdr:sp macro="" textlink="">
      <xdr:nvSpPr>
        <xdr:cNvPr id="3" name="TextBox 3">
          <a:extLst>
            <a:ext uri="{FF2B5EF4-FFF2-40B4-BE49-F238E27FC236}">
              <a16:creationId xmlns:a16="http://schemas.microsoft.com/office/drawing/2014/main" id="{BB2E86DD-1174-44AD-8DEB-A35448D0F471}"/>
            </a:ext>
          </a:extLst>
        </xdr:cNvPr>
        <xdr:cNvSpPr txBox="1"/>
      </xdr:nvSpPr>
      <xdr:spPr>
        <a:xfrm>
          <a:off x="11428587" y="9335032"/>
          <a:ext cx="5454476" cy="91624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We set this PCL from totex, taking into account improvements from base and enhancement (WINEP / NEP schemes).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See Analysis_Company specific tab for details on company specific values such as numbers of individual classifications.</a:t>
          </a:r>
        </a:p>
      </xdr:txBody>
    </xdr:sp>
    <xdr:clientData/>
  </xdr:twoCellAnchor>
  <xdr:twoCellAnchor>
    <xdr:from>
      <xdr:col>4</xdr:col>
      <xdr:colOff>562942</xdr:colOff>
      <xdr:row>53</xdr:row>
      <xdr:rowOff>124355</xdr:rowOff>
    </xdr:from>
    <xdr:to>
      <xdr:col>8</xdr:col>
      <xdr:colOff>1416843</xdr:colOff>
      <xdr:row>61</xdr:row>
      <xdr:rowOff>166687</xdr:rowOff>
    </xdr:to>
    <xdr:sp macro="" textlink="">
      <xdr:nvSpPr>
        <xdr:cNvPr id="560" name="TextBox 1">
          <a:extLst>
            <a:ext uri="{FF2B5EF4-FFF2-40B4-BE49-F238E27FC236}">
              <a16:creationId xmlns:a16="http://schemas.microsoft.com/office/drawing/2014/main" id="{18DD48E2-7C76-42F5-A708-E7AB95E91613}"/>
            </a:ext>
          </a:extLst>
        </xdr:cNvPr>
        <xdr:cNvSpPr txBox="1"/>
      </xdr:nvSpPr>
      <xdr:spPr>
        <a:xfrm>
          <a:off x="4349130" y="17102668"/>
          <a:ext cx="6247432" cy="260217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This table counts all sites with WINEP or NEP actions to improve bathing water quality or limit deterioration. This considers all sites with at least one of the following drivers:</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BW_IMP1, actions to improve waters with a current planning class of Poor;</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BW_IMP2, actions to improve waters at risk of deterioration to a planning class of Poor (&gt;20% risk of failing Sufficient);</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BW_IMP3, actions to improve waters to Good or Excellent where there is evidence of customer support;</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BW_ND, actions to improve waters failing their Baseline class; or,</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EnvAct_IMP3, improvements to reduce storm overflows that spill to designated bathing waters to protect public health.</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Krub"/>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This does not count sites that only have drivers for investigation actions, as investigations do not necessarily cause an improvement to a bathing water.</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712334</xdr:colOff>
      <xdr:row>2</xdr:row>
      <xdr:rowOff>208869</xdr:rowOff>
    </xdr:from>
    <xdr:to>
      <xdr:col>13</xdr:col>
      <xdr:colOff>1257246</xdr:colOff>
      <xdr:row>8</xdr:row>
      <xdr:rowOff>2830286</xdr:rowOff>
    </xdr:to>
    <xdr:sp macro="" textlink="">
      <xdr:nvSpPr>
        <xdr:cNvPr id="2" name="TextBox 1">
          <a:extLst>
            <a:ext uri="{FF2B5EF4-FFF2-40B4-BE49-F238E27FC236}">
              <a16:creationId xmlns:a16="http://schemas.microsoft.com/office/drawing/2014/main" id="{DF146CFA-8F22-479F-83C3-5D344EEC36CE}"/>
            </a:ext>
          </a:extLst>
        </xdr:cNvPr>
        <xdr:cNvSpPr txBox="1"/>
      </xdr:nvSpPr>
      <xdr:spPr>
        <a:xfrm>
          <a:off x="4644798" y="957262"/>
          <a:ext cx="9893019" cy="43359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sysClr val="windowText" lastClr="000000"/>
              </a:solidFill>
              <a:effectLst/>
              <a:uLnTx/>
              <a:uFillTx/>
              <a:latin typeface="Krub"/>
              <a:ea typeface="+mn-ea"/>
              <a:cs typeface="+mn-cs"/>
            </a:rPr>
            <a:t>Methodology for setting performance from enhancement:</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Using the backcast site list, we consider WINEP/NEP actions directly concerning bathing waters and actions concerning storm overflows. This is due to the Storm Overflow Discharge Reduction Plan requiring all storm overflows discharging near designated bathing waters to be improved by 2035 (Storm Overflow Dischage Reduction Plan, p15, September 2023).</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Krub"/>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With reference to WINEP/NEP actions, we have intervened or accepted the company forecast for a bathing water site according to the following rules:</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If a site shows consistent deterioration, which we define as a classification lower than that site's historic performance for at least 2 years, and no justification or action is given, we have pushed the forecasted classification for the whole 2025-30 period back up to historic consistent performance.</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If a site shows inconsistent past performance, such as changeable classification over at least 2 years, and no justification or action is given, we have pushed the forecasted classification for the whole 2025-30 period back up to historic consistent performance.</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Where a site has consistent deterioration or inconsistent past performance and has a WINEP or NEP investigation, we accept the company forecast. We feel that an investigation is not sufficient to cause the bathing water to improve as it is only intended to find a problem, not address the problem directly.</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 Where a site has a WINEP or NEP action which is an improvement and the action is completed prior to 2029, we have pushed the classification higher at the end of the period, 2029-30. We allow this delay as we do not expect improvement actions to have an immediate effect after being implemented.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Krub"/>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Krub"/>
              <a:ea typeface="+mn-ea"/>
              <a:cs typeface="+mn-cs"/>
            </a:rPr>
            <a:t>Using these rules we have calculated a new forecast and calculated the weighted averages which are set as the performance commitment levels.A few WINEP/NEP actions were not included where we could not establish which bathing water the action applied to. We have published in this model the full site lists with revised forecasts according to the above rules. In response to draft determinations, we invite companies to accept these interventions or provide sufficient and convincing evidence to support an alternative approach.</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285750</xdr:colOff>
      <xdr:row>6</xdr:row>
      <xdr:rowOff>20637</xdr:rowOff>
    </xdr:from>
    <xdr:to>
      <xdr:col>16</xdr:col>
      <xdr:colOff>65942</xdr:colOff>
      <xdr:row>9</xdr:row>
      <xdr:rowOff>258762</xdr:rowOff>
    </xdr:to>
    <xdr:sp macro="" textlink="">
      <xdr:nvSpPr>
        <xdr:cNvPr id="6" name="TextBox 1">
          <a:extLst>
            <a:ext uri="{FF2B5EF4-FFF2-40B4-BE49-F238E27FC236}">
              <a16:creationId xmlns:a16="http://schemas.microsoft.com/office/drawing/2014/main" id="{6FD5BE49-7161-FAC5-CFEF-86353742D712}"/>
            </a:ext>
          </a:extLst>
        </xdr:cNvPr>
        <xdr:cNvSpPr txBox="1"/>
      </xdr:nvSpPr>
      <xdr:spPr>
        <a:xfrm>
          <a:off x="11745058" y="1346810"/>
          <a:ext cx="9407769" cy="75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2015-2022 classifications calculated from the 90 and 95 percentiles of Escherichia coli (EC) and Intestinal enterococci (IE) sample data for each year at each bathing water in England and Wales.  Aligned with our PR24 Performance commitment definition this does not discount samples because of short term pollution. Data on samples has been obtained from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https://environment.data.gov.uk/bwq/profiles/data.html</a:t>
          </a:r>
          <a:r>
            <a:rPr lang="en-GB" sz="1100">
              <a:solidFill>
                <a:schemeClr val="dk1"/>
              </a:solidFill>
              <a:effectLst/>
              <a:latin typeface="Arial" panose="020B0604020202020204" pitchFamily="34" charset="0"/>
              <a:ea typeface="+mn-ea"/>
              <a:cs typeface="Arial" panose="020B0604020202020204" pitchFamily="34" charset="0"/>
            </a:rPr>
            <a:t> and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https://environment.data.gov.uk/wales/bathing-waters/profiles/index.html</a:t>
          </a:r>
          <a:r>
            <a:rPr lang="en-GB" sz="1100">
              <a:solidFill>
                <a:schemeClr val="dk1"/>
              </a:solidFill>
              <a:effectLst/>
              <a:latin typeface="Arial" panose="020B0604020202020204" pitchFamily="34" charset="0"/>
              <a:ea typeface="+mn-ea"/>
              <a:cs typeface="Arial" panose="020B0604020202020204" pitchFamily="34" charset="0"/>
            </a:rPr>
            <a:t>.</a:t>
          </a:r>
          <a:endParaRPr lang="en-GB" sz="1100">
            <a:latin typeface="Arial" panose="020B0604020202020204" pitchFamily="34" charset="0"/>
            <a:cs typeface="Arial" panose="020B0604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0</xdr:colOff>
      <xdr:row>7</xdr:row>
      <xdr:rowOff>0</xdr:rowOff>
    </xdr:from>
    <xdr:to>
      <xdr:col>15</xdr:col>
      <xdr:colOff>828169</xdr:colOff>
      <xdr:row>9</xdr:row>
      <xdr:rowOff>249691</xdr:rowOff>
    </xdr:to>
    <xdr:sp macro="" textlink="">
      <xdr:nvSpPr>
        <xdr:cNvPr id="3" name="TextBox 1">
          <a:extLst>
            <a:ext uri="{FF2B5EF4-FFF2-40B4-BE49-F238E27FC236}">
              <a16:creationId xmlns:a16="http://schemas.microsoft.com/office/drawing/2014/main" id="{15C216C3-F35C-4182-8914-6724DE0994E8}"/>
            </a:ext>
          </a:extLst>
        </xdr:cNvPr>
        <xdr:cNvSpPr txBox="1"/>
      </xdr:nvSpPr>
      <xdr:spPr>
        <a:xfrm>
          <a:off x="8445500" y="1524000"/>
          <a:ext cx="9337169" cy="7735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2015-2022 classifications calculated from the 90 and 95 percentiles of Escherichia coli (EC) and Intestinal enterococci (IE) sample data for each year at each bathing water in England and Wales.  Aligned with our PR24 Performance commitment definition this does not discount samples because of short term pollution. Data on samples has been obtained from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https://environment.data.gov.uk/bwq/profiles/data.html</a:t>
          </a:r>
          <a:r>
            <a:rPr lang="en-GB" sz="1100">
              <a:solidFill>
                <a:schemeClr val="dk1"/>
              </a:solidFill>
              <a:effectLst/>
              <a:latin typeface="Arial" panose="020B0604020202020204" pitchFamily="34" charset="0"/>
              <a:ea typeface="+mn-ea"/>
              <a:cs typeface="Arial" panose="020B0604020202020204" pitchFamily="34" charset="0"/>
            </a:rPr>
            <a:t> and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https://environment.data.gov.uk/wales/bathing-waters/profiles/index.html</a:t>
          </a:r>
          <a:r>
            <a:rPr lang="en-GB" sz="1100">
              <a:solidFill>
                <a:schemeClr val="dk1"/>
              </a:solidFill>
              <a:effectLst/>
              <a:latin typeface="Arial" panose="020B0604020202020204" pitchFamily="34" charset="0"/>
              <a:ea typeface="+mn-ea"/>
              <a:cs typeface="Arial" panose="020B0604020202020204" pitchFamily="34" charset="0"/>
            </a:rPr>
            <a:t>.</a:t>
          </a:r>
          <a:endParaRPr lang="en-GB" sz="1100">
            <a:latin typeface="Arial" panose="020B0604020202020204" pitchFamily="34" charset="0"/>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0</xdr:colOff>
      <xdr:row>6</xdr:row>
      <xdr:rowOff>23810</xdr:rowOff>
    </xdr:from>
    <xdr:to>
      <xdr:col>15</xdr:col>
      <xdr:colOff>828169</xdr:colOff>
      <xdr:row>9</xdr:row>
      <xdr:rowOff>263977</xdr:rowOff>
    </xdr:to>
    <xdr:sp macro="" textlink="">
      <xdr:nvSpPr>
        <xdr:cNvPr id="10" name="TextBox 1">
          <a:extLst>
            <a:ext uri="{FF2B5EF4-FFF2-40B4-BE49-F238E27FC236}">
              <a16:creationId xmlns:a16="http://schemas.microsoft.com/office/drawing/2014/main" id="{4D41E6F1-290D-4543-A2BC-DB1DD895DA77}"/>
            </a:ext>
          </a:extLst>
        </xdr:cNvPr>
        <xdr:cNvSpPr txBox="1"/>
      </xdr:nvSpPr>
      <xdr:spPr>
        <a:xfrm>
          <a:off x="9572625" y="1373185"/>
          <a:ext cx="9337169" cy="7640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2015-2022 classifications calculated from the 90 and 95 percentiles of Escherichia coli (EC) and Intestinal enterococci (IE) sample data for each year at each bathing water in England and Wales.  Aligned with our PR24 Performance commitment definition this does not discount samples because of short term pollution. Data on samples has been obtained from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https://environment.data.gov.uk/bwq/profiles/data.html</a:t>
          </a:r>
          <a:r>
            <a:rPr lang="en-GB" sz="1100">
              <a:solidFill>
                <a:schemeClr val="dk1"/>
              </a:solidFill>
              <a:effectLst/>
              <a:latin typeface="Arial" panose="020B0604020202020204" pitchFamily="34" charset="0"/>
              <a:ea typeface="+mn-ea"/>
              <a:cs typeface="Arial" panose="020B0604020202020204" pitchFamily="34" charset="0"/>
            </a:rPr>
            <a:t> and </a:t>
          </a:r>
          <a:r>
            <a:rPr lang="en-GB" sz="11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https://environment.data.gov.uk/wales/bathing-waters/profiles/index.html</a:t>
          </a:r>
          <a:r>
            <a:rPr lang="en-GB" sz="1100">
              <a:solidFill>
                <a:schemeClr val="dk1"/>
              </a:solidFill>
              <a:effectLst/>
              <a:latin typeface="Arial" panose="020B0604020202020204" pitchFamily="34" charset="0"/>
              <a:ea typeface="+mn-ea"/>
              <a:cs typeface="Arial" panose="020B0604020202020204" pitchFamily="34" charset="0"/>
            </a:rPr>
            <a:t>.</a:t>
          </a:r>
          <a:endParaRPr lang="en-GB" sz="110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wat">
  <a:themeElements>
    <a:clrScheme name="Ofwat">
      <a:dk1>
        <a:sysClr val="windowText" lastClr="000000"/>
      </a:dk1>
      <a:lt1>
        <a:sysClr val="window" lastClr="FFFFFF"/>
      </a:lt1>
      <a:dk2>
        <a:srgbClr val="003595"/>
      </a:dk2>
      <a:lt2>
        <a:srgbClr val="DCECF5"/>
      </a:lt2>
      <a:accent1>
        <a:srgbClr val="0071CE"/>
      </a:accent1>
      <a:accent2>
        <a:srgbClr val="63656A"/>
      </a:accent2>
      <a:accent3>
        <a:srgbClr val="FFB81D"/>
      </a:accent3>
      <a:accent4>
        <a:srgbClr val="62A70F"/>
      </a:accent4>
      <a:accent5>
        <a:srgbClr val="FF8772"/>
      </a:accent5>
      <a:accent6>
        <a:srgbClr val="D60037"/>
      </a:accent6>
      <a:hlink>
        <a:srgbClr val="0071CE"/>
      </a:hlink>
      <a:folHlink>
        <a:srgbClr val="94368D"/>
      </a:folHlink>
    </a:clrScheme>
    <a:fontScheme name="Ofwat">
      <a:majorFont>
        <a:latin typeface="Krub SemiBold"/>
        <a:ea typeface=""/>
        <a:cs typeface=""/>
      </a:majorFont>
      <a:minorFont>
        <a:latin typeface="Krub"/>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Ofwat 2016" id="{A420DE61-A4E8-4DB5-890E-1E2F09860D19}" vid="{7B41E948-0C9A-4054-BED8-27FCA73304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PR24CostAssessmentTeam@ofwat.gov.uk" TargetMode="External"/></Relationships>
</file>

<file path=xl/worksheets/_rels/sheet40.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9.bin"/><Relationship Id="rId1" Type="http://schemas.openxmlformats.org/officeDocument/2006/relationships/hyperlink" Target="../../../../../../_layouts/15/guestaccess.aspx?share=EbBj4ZuoFjlLgQUOXIx5QvsBAkfWJrCp2MzKYE36mOw6XQ&amp;e=i4QP7s" TargetMode="External"/></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www.ofwat.gov.uk/wp-content/uploads/2022/12/Bathing_water_quality_PC_definition.pdf"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FC6A4-969E-49B2-AB9E-D4CE822911A4}">
  <dimension ref="A1"/>
  <sheetViews>
    <sheetView topLeftCell="A1048576" workbookViewId="0">
      <selection sqref="A1:XFD1048576"/>
    </sheetView>
  </sheetViews>
  <sheetFormatPr defaultRowHeight="14.1" customHeight="1" zeroHeight="1"/>
  <sheetData>
    <row r="1" hidden="1"/>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A7F31-EA5C-46DD-8E29-050F37253011}">
  <sheetPr>
    <tabColor theme="6" tint="0.79998168889431442"/>
  </sheetPr>
  <dimension ref="A1:Z184"/>
  <sheetViews>
    <sheetView topLeftCell="A51" zoomScale="80" zoomScaleNormal="80" workbookViewId="0">
      <selection activeCell="B3" sqref="B3:C5"/>
    </sheetView>
  </sheetViews>
  <sheetFormatPr defaultRowHeight="14.1"/>
  <cols>
    <col min="1" max="1" width="5.125" customWidth="1"/>
    <col min="3" max="3" width="23.75" customWidth="1"/>
    <col min="4" max="23" width="11" customWidth="1"/>
  </cols>
  <sheetData>
    <row r="1" spans="1:26" s="74" customFormat="1" ht="35.450000000000003">
      <c r="A1" s="38"/>
      <c r="B1" s="51" t="str">
        <f>Overview!B2&amp; " - Dataset"</f>
        <v>Bathing Water Quality - Dataset</v>
      </c>
      <c r="C1" s="51"/>
      <c r="D1" s="38"/>
      <c r="E1" s="38"/>
      <c r="F1" s="38"/>
      <c r="G1" s="38"/>
      <c r="H1" s="38"/>
      <c r="I1" s="38"/>
      <c r="J1" s="38"/>
      <c r="K1" s="38"/>
      <c r="L1" s="38"/>
      <c r="M1" s="38"/>
      <c r="N1" s="38"/>
      <c r="O1" s="38"/>
      <c r="P1" s="38"/>
      <c r="Q1" s="38"/>
      <c r="R1" s="38"/>
      <c r="S1" s="38"/>
      <c r="T1" s="38"/>
      <c r="U1" s="38"/>
      <c r="V1" s="38"/>
      <c r="W1" s="38"/>
    </row>
    <row r="2" spans="1:26" ht="16.350000000000001" customHeight="1">
      <c r="A2" s="17"/>
      <c r="B2" s="73"/>
      <c r="C2" s="73"/>
      <c r="D2" s="17"/>
      <c r="E2" s="17"/>
      <c r="F2" s="17"/>
      <c r="G2" s="17"/>
      <c r="H2" s="17"/>
      <c r="I2" s="17"/>
      <c r="J2" s="17"/>
      <c r="K2" s="17"/>
      <c r="L2" s="17"/>
      <c r="M2" s="17"/>
      <c r="N2" s="17"/>
      <c r="O2" s="17"/>
      <c r="P2" s="17"/>
      <c r="Q2" s="17"/>
      <c r="R2" s="17"/>
      <c r="S2" s="17"/>
      <c r="T2" s="17"/>
      <c r="U2" s="17"/>
      <c r="V2" s="17"/>
      <c r="W2" s="17"/>
    </row>
    <row r="3" spans="1:26">
      <c r="A3" s="17"/>
      <c r="B3" s="79"/>
      <c r="C3" s="17" t="s">
        <v>285</v>
      </c>
      <c r="D3" s="17"/>
      <c r="E3" s="17"/>
      <c r="F3" s="17"/>
      <c r="G3" s="17"/>
      <c r="H3" s="17"/>
      <c r="I3" s="17"/>
      <c r="L3" s="17"/>
      <c r="M3" s="17"/>
      <c r="N3" s="17"/>
      <c r="O3" s="17"/>
      <c r="P3" s="17"/>
      <c r="Q3" s="17"/>
      <c r="R3" s="17"/>
      <c r="S3" s="17"/>
      <c r="T3" s="17"/>
      <c r="U3" s="17"/>
      <c r="V3" s="17"/>
      <c r="W3" s="17"/>
      <c r="X3" s="52"/>
    </row>
    <row r="4" spans="1:26" ht="16.350000000000001" customHeight="1">
      <c r="A4" s="17"/>
      <c r="B4" s="17"/>
      <c r="C4" s="17"/>
      <c r="D4" s="17"/>
      <c r="E4" s="17"/>
      <c r="F4" s="17"/>
      <c r="G4" s="17"/>
      <c r="H4" s="17"/>
      <c r="I4" s="17"/>
      <c r="L4" s="17"/>
      <c r="M4" s="17"/>
      <c r="N4" s="17"/>
      <c r="O4" s="17"/>
      <c r="P4" s="17"/>
      <c r="Q4" s="17"/>
      <c r="R4" s="17"/>
      <c r="S4" s="17"/>
      <c r="T4" s="17"/>
      <c r="U4" s="17"/>
      <c r="V4" s="17"/>
      <c r="W4" s="17"/>
    </row>
    <row r="5" spans="1:26">
      <c r="A5" s="17"/>
      <c r="B5" s="80"/>
      <c r="C5" s="17" t="s">
        <v>286</v>
      </c>
      <c r="D5" s="17"/>
      <c r="E5" s="17"/>
      <c r="F5" s="17"/>
      <c r="G5" s="17"/>
      <c r="H5" s="17"/>
      <c r="I5" s="17"/>
      <c r="L5" s="17"/>
      <c r="M5" s="17"/>
      <c r="N5" s="17"/>
      <c r="O5" s="17"/>
      <c r="P5" s="17"/>
      <c r="Q5" s="17"/>
      <c r="R5" s="17"/>
      <c r="S5" s="17"/>
      <c r="T5" s="17"/>
      <c r="U5" s="17"/>
      <c r="V5" s="17"/>
      <c r="W5" s="17"/>
    </row>
    <row r="6" spans="1:26" ht="16.350000000000001" customHeight="1">
      <c r="A6" s="17"/>
      <c r="B6" s="73"/>
      <c r="C6" s="73"/>
      <c r="D6" s="17"/>
      <c r="E6" s="17"/>
      <c r="F6" s="17"/>
      <c r="G6" s="17"/>
      <c r="H6" s="17"/>
      <c r="I6" s="17"/>
      <c r="J6" s="17"/>
      <c r="K6" s="17"/>
      <c r="L6" s="17"/>
      <c r="M6" s="17"/>
      <c r="N6" s="17"/>
      <c r="O6" s="17"/>
      <c r="P6" s="17"/>
      <c r="Q6" s="17"/>
      <c r="R6" s="17"/>
      <c r="S6" s="17"/>
      <c r="T6" s="17"/>
      <c r="U6" s="17"/>
      <c r="V6" s="17"/>
      <c r="W6" s="17"/>
    </row>
    <row r="7" spans="1:26" s="74" customFormat="1" ht="21.95">
      <c r="A7" s="38"/>
      <c r="B7" s="39" t="s">
        <v>287</v>
      </c>
      <c r="C7" s="38"/>
      <c r="D7" s="38"/>
      <c r="E7" s="38"/>
      <c r="F7" s="38"/>
      <c r="G7" s="38"/>
      <c r="H7" s="38"/>
      <c r="I7" s="38"/>
      <c r="J7" s="38"/>
      <c r="K7" s="38"/>
      <c r="L7" s="38"/>
      <c r="M7" s="38"/>
      <c r="N7" s="38"/>
      <c r="O7" s="38"/>
      <c r="P7" s="38"/>
      <c r="Q7" s="38"/>
      <c r="R7" s="38"/>
      <c r="S7" s="38"/>
      <c r="T7" s="38"/>
      <c r="U7" s="38"/>
      <c r="V7" s="38"/>
      <c r="W7" s="38"/>
    </row>
    <row r="8" spans="1:26">
      <c r="A8" s="197"/>
      <c r="B8" s="197"/>
      <c r="C8" s="17"/>
      <c r="D8" s="17"/>
      <c r="E8" s="17"/>
      <c r="F8" s="17"/>
      <c r="G8" s="17"/>
      <c r="H8" s="17"/>
      <c r="I8" s="17"/>
      <c r="J8" s="17"/>
      <c r="K8" s="17"/>
      <c r="L8" s="17"/>
      <c r="M8" s="17"/>
      <c r="N8" s="17"/>
      <c r="O8" s="17"/>
      <c r="P8" s="17"/>
      <c r="Q8" s="17"/>
      <c r="R8" s="17"/>
      <c r="S8" s="17"/>
      <c r="T8" s="17"/>
      <c r="U8" s="17"/>
      <c r="V8" s="17"/>
      <c r="W8" s="17"/>
    </row>
    <row r="9" spans="1:26" ht="21.95">
      <c r="A9" s="81"/>
      <c r="B9" s="59" t="s">
        <v>259</v>
      </c>
      <c r="C9" s="75"/>
      <c r="D9" s="82" t="s">
        <v>25</v>
      </c>
      <c r="E9" s="82" t="s">
        <v>26</v>
      </c>
      <c r="F9" s="82" t="s">
        <v>27</v>
      </c>
      <c r="G9" s="82" t="s">
        <v>28</v>
      </c>
      <c r="H9" s="82" t="s">
        <v>29</v>
      </c>
      <c r="I9" s="82" t="s">
        <v>30</v>
      </c>
      <c r="J9" s="82" t="s">
        <v>31</v>
      </c>
      <c r="K9" s="82" t="s">
        <v>32</v>
      </c>
      <c r="L9" s="83" t="s">
        <v>33</v>
      </c>
      <c r="M9" s="83" t="s">
        <v>34</v>
      </c>
      <c r="N9" s="83" t="s">
        <v>35</v>
      </c>
      <c r="O9" s="83" t="s">
        <v>36</v>
      </c>
      <c r="P9" s="83" t="s">
        <v>37</v>
      </c>
      <c r="Q9" s="83" t="s">
        <v>38</v>
      </c>
      <c r="R9" s="83" t="s">
        <v>39</v>
      </c>
      <c r="S9" s="83" t="s">
        <v>188</v>
      </c>
      <c r="T9" s="83" t="s">
        <v>189</v>
      </c>
      <c r="U9" s="83" t="s">
        <v>190</v>
      </c>
      <c r="V9" s="83" t="s">
        <v>191</v>
      </c>
      <c r="W9" s="83" t="s">
        <v>192</v>
      </c>
    </row>
    <row r="10" spans="1:26" ht="21.95">
      <c r="A10" s="84"/>
      <c r="B10" s="62" t="s">
        <v>20</v>
      </c>
      <c r="C10" s="62" t="s">
        <v>23</v>
      </c>
      <c r="D10" s="62"/>
      <c r="E10" s="62"/>
      <c r="F10" s="62"/>
      <c r="G10" s="62"/>
      <c r="H10" s="62"/>
      <c r="I10" s="62"/>
      <c r="J10" s="62"/>
      <c r="K10" s="62"/>
      <c r="L10" s="62"/>
      <c r="M10" s="62"/>
      <c r="N10" s="62"/>
      <c r="O10" s="62"/>
      <c r="P10" s="62"/>
      <c r="Q10" s="62"/>
      <c r="R10" s="62"/>
      <c r="S10" s="62"/>
      <c r="T10" s="62"/>
      <c r="U10" s="62"/>
      <c r="V10" s="62"/>
      <c r="W10" s="62"/>
    </row>
    <row r="11" spans="1:26" ht="21.95">
      <c r="A11" s="58"/>
      <c r="B11" s="41" t="s">
        <v>0</v>
      </c>
      <c r="C11" s="44" t="s">
        <v>199</v>
      </c>
      <c r="D11" s="87">
        <f>IFERROR(ROUND(IF(Overrides!I7&lt;&gt;"",Overrides!I7,'F_Inputs Formatted'!I7),3),"-")</f>
        <v>0.873</v>
      </c>
      <c r="E11" s="87">
        <f>IFERROR(ROUND(IF(Overrides!J7&lt;&gt;"",Overrides!J7,'F_Inputs Formatted'!J7),3),"-")</f>
        <v>0.86199999999999999</v>
      </c>
      <c r="F11" s="87">
        <f>IFERROR(ROUND(IF(Overrides!K7&lt;&gt;"",Overrides!K7,'F_Inputs Formatted'!K7),3),"-")</f>
        <v>0.82799999999999996</v>
      </c>
      <c r="G11" s="87">
        <f>IFERROR(ROUND(IF(Overrides!L7&lt;&gt;"",Overrides!L7,'F_Inputs Formatted'!L7),3),"-")</f>
        <v>0.81499999999999995</v>
      </c>
      <c r="H11" s="87">
        <f>IFERROR(ROUND(IF(Overrides!M7&lt;&gt;"",Overrides!M7,'F_Inputs Formatted'!M7),3),"-")</f>
        <v>0.83499999999999996</v>
      </c>
      <c r="I11" s="87">
        <f>IFERROR(ROUND(IF(Overrides!N7&lt;&gt;"",Overrides!N7,'F_Inputs Formatted'!N7),3),"-")</f>
        <v>0.83499999999999996</v>
      </c>
      <c r="J11" s="87">
        <f>IFERROR(ROUND(IF(Overrides!O7&lt;&gt;"",Overrides!O7,'F_Inputs Formatted'!O7),3),"-")</f>
        <v>0.84499999999999997</v>
      </c>
      <c r="K11" s="87">
        <f>IFERROR(ROUND(IF(Overrides!P7&lt;&gt;"",Overrides!P7,'F_Inputs Formatted'!P7),3),"-")</f>
        <v>0.84499999999999997</v>
      </c>
      <c r="L11" s="87">
        <f>IFERROR(ROUND(IF(Overrides!Q7&lt;&gt;"",Overrides!Q7,'F_Inputs Formatted'!Q7),3),"-")</f>
        <v>0.81499999999999995</v>
      </c>
      <c r="M11" s="87">
        <f>IFERROR(ROUND(IF(Overrides!R7&lt;&gt;"",Overrides!R7,'F_Inputs Formatted'!R7),3),"-")</f>
        <v>0.80200000000000005</v>
      </c>
      <c r="N11" s="87">
        <f>IFERROR(ROUND(IF(Overrides!S7&lt;&gt;"",Overrides!S7,'F_Inputs Formatted'!S7),3),"-")</f>
        <v>0.80800000000000005</v>
      </c>
      <c r="O11" s="87">
        <f>IFERROR(ROUND(IF(Overrides!T7&lt;&gt;"",Overrides!T7,'F_Inputs Formatted'!T7),3),"-")</f>
        <v>0.82799999999999996</v>
      </c>
      <c r="P11" s="87">
        <f>IFERROR(ROUND(IF(Overrides!U7&lt;&gt;"",Overrides!U7,'F_Inputs Formatted'!U7),3),"-")</f>
        <v>0.84099999999999997</v>
      </c>
      <c r="Q11" s="87">
        <f>IFERROR(ROUND(IF(Overrides!V7&lt;&gt;"",Overrides!V7,'F_Inputs Formatted'!V7),3),"-")</f>
        <v>0.84099999999999997</v>
      </c>
      <c r="R11" s="87">
        <f>IFERROR(ROUND(IF(Overrides!W7&lt;&gt;"",Overrides!W7,'F_Inputs Formatted'!W7),3),"-")</f>
        <v>0.86799999999999999</v>
      </c>
      <c r="S11" s="87">
        <f>IFERROR(ROUND(IF(Overrides!X7&lt;&gt;"",Overrides!X7,'F_Inputs Formatted'!X7),3),"-")</f>
        <v>0.86099999999999999</v>
      </c>
      <c r="T11" s="87">
        <f>IFERROR(ROUND(IF(Overrides!Y7&lt;&gt;"",Overrides!Y7,'F_Inputs Formatted'!Y7),3),"-")</f>
        <v>0.86799999999999999</v>
      </c>
      <c r="U11" s="87">
        <f>IFERROR(ROUND(IF(Overrides!Z7&lt;&gt;"",Overrides!Z7,'F_Inputs Formatted'!Z7),3),"-")</f>
        <v>0.86799999999999999</v>
      </c>
      <c r="V11" s="87">
        <f>IFERROR(ROUND(IF(Overrides!AA7&lt;&gt;"",Overrides!AA7,'F_Inputs Formatted'!AA7),3),"-")</f>
        <v>0.90100000000000002</v>
      </c>
      <c r="W11" s="87">
        <f>IFERROR(ROUND(IF(Overrides!AB7&lt;&gt;"",Overrides!AB7,'F_Inputs Formatted'!AB7),3),"-")</f>
        <v>0.89500000000000002</v>
      </c>
      <c r="Y11" s="46"/>
      <c r="Z11" s="46"/>
    </row>
    <row r="12" spans="1:26" ht="21.95">
      <c r="A12" s="58"/>
      <c r="B12" s="41" t="s">
        <v>232</v>
      </c>
      <c r="C12" s="44" t="str">
        <f>$C$11</f>
        <v>%</v>
      </c>
      <c r="D12" s="87">
        <f>IFERROR(ROUND(IF(Overrides!I8&lt;&gt;"",Overrides!I8,'F_Inputs Formatted'!I8),3),"-")</f>
        <v>0.89700000000000002</v>
      </c>
      <c r="E12" s="87">
        <f>IFERROR(ROUND(IF(Overrides!J8&lt;&gt;"",Overrides!J8,'F_Inputs Formatted'!J8),3),"-")</f>
        <v>0.90800000000000003</v>
      </c>
      <c r="F12" s="87">
        <f>IFERROR(ROUND(IF(Overrides!K8&lt;&gt;"",Overrides!K8,'F_Inputs Formatted'!K8),3),"-")</f>
        <v>0.88700000000000001</v>
      </c>
      <c r="G12" s="87">
        <f>IFERROR(ROUND(IF(Overrides!L8&lt;&gt;"",Overrides!L8,'F_Inputs Formatted'!L8),3),"-")</f>
        <v>0.89300000000000002</v>
      </c>
      <c r="H12" s="87">
        <f>IFERROR(ROUND(IF(Overrides!M8&lt;&gt;"",Overrides!M8,'F_Inputs Formatted'!M8),3),"-")</f>
        <v>0.90700000000000003</v>
      </c>
      <c r="I12" s="87">
        <f>IFERROR(ROUND(IF(Overrides!N8&lt;&gt;"",Overrides!N8,'F_Inputs Formatted'!N8),3),"-")</f>
        <v>0.89100000000000001</v>
      </c>
      <c r="J12" s="87">
        <f>IFERROR(ROUND(IF(Overrides!O8&lt;&gt;"",Overrides!O8,'F_Inputs Formatted'!O8),3),"-")</f>
        <v>0.9</v>
      </c>
      <c r="K12" s="87">
        <f>IFERROR(ROUND(IF(Overrides!P8&lt;&gt;"",Overrides!P8,'F_Inputs Formatted'!P8),3),"-")</f>
        <v>0.90200000000000002</v>
      </c>
      <c r="L12" s="87">
        <f>IFERROR(ROUND(IF(Overrides!Q8&lt;&gt;"",Overrides!Q8,'F_Inputs Formatted'!Q8),3),"-")</f>
        <v>0.86699999999999999</v>
      </c>
      <c r="M12" s="87">
        <f>IFERROR(ROUND(IF(Overrides!R8&lt;&gt;"",Overrides!R8,'F_Inputs Formatted'!R8),3),"-")</f>
        <v>0.88300000000000001</v>
      </c>
      <c r="N12" s="87">
        <f>IFERROR(ROUND(IF(Overrides!S8&lt;&gt;"",Overrides!S8,'F_Inputs Formatted'!S8),3),"-")</f>
        <v>0.88300000000000001</v>
      </c>
      <c r="O12" s="87">
        <f>IFERROR(ROUND(IF(Overrides!T8&lt;&gt;"",Overrides!T8,'F_Inputs Formatted'!T8),3),"-")</f>
        <v>0.88300000000000001</v>
      </c>
      <c r="P12" s="87">
        <f>IFERROR(ROUND(IF(Overrides!U8&lt;&gt;"",Overrides!U8,'F_Inputs Formatted'!U8),3),"-")</f>
        <v>0.88300000000000001</v>
      </c>
      <c r="Q12" s="87">
        <f>IFERROR(ROUND(IF(Overrides!V8&lt;&gt;"",Overrides!V8,'F_Inputs Formatted'!V8),3),"-")</f>
        <v>0.88300000000000001</v>
      </c>
      <c r="R12" s="87">
        <f>IFERROR(ROUND(IF(Overrides!W8&lt;&gt;"",Overrides!W8,'F_Inputs Formatted'!W8),3),"-")</f>
        <v>0.88300000000000001</v>
      </c>
      <c r="S12" s="87">
        <f>IFERROR(ROUND(IF(Overrides!X8&lt;&gt;"",Overrides!X8,'F_Inputs Formatted'!X8),3),"-")</f>
        <v>0.88300000000000001</v>
      </c>
      <c r="T12" s="87">
        <f>IFERROR(ROUND(IF(Overrides!Y8&lt;&gt;"",Overrides!Y8,'F_Inputs Formatted'!Y8),3),"-")</f>
        <v>0.88300000000000001</v>
      </c>
      <c r="U12" s="87">
        <f>IFERROR(ROUND(IF(Overrides!Z8&lt;&gt;"",Overrides!Z8,'F_Inputs Formatted'!Z8),3),"-")</f>
        <v>0.88300000000000001</v>
      </c>
      <c r="V12" s="87">
        <f>IFERROR(ROUND(IF(Overrides!AA8&lt;&gt;"",Overrides!AA8,'F_Inputs Formatted'!AA8),3),"-")</f>
        <v>0.88300000000000001</v>
      </c>
      <c r="W12" s="87">
        <f>IFERROR(ROUND(IF(Overrides!AB8&lt;&gt;"",Overrides!AB8,'F_Inputs Formatted'!AB8),3),"-")</f>
        <v>0.88300000000000001</v>
      </c>
      <c r="Y12" s="46"/>
      <c r="Z12" s="46"/>
    </row>
    <row r="13" spans="1:26" ht="21.95">
      <c r="A13" s="58"/>
      <c r="B13" s="41" t="s">
        <v>233</v>
      </c>
      <c r="C13" s="44" t="str">
        <f t="shared" ref="C13:C29" si="0">$C$11</f>
        <v>%</v>
      </c>
      <c r="D13" s="87" t="str">
        <f>IFERROR(ROUND(IF(Overrides!I9&lt;&gt;"",Overrides!I9,'F_Inputs Formatted'!I9),3),"-")</f>
        <v>-</v>
      </c>
      <c r="E13" s="87" t="str">
        <f>IFERROR(ROUND(IF(Overrides!J9&lt;&gt;"",Overrides!J9,'F_Inputs Formatted'!J9),3),"-")</f>
        <v>-</v>
      </c>
      <c r="F13" s="87" t="str">
        <f>IFERROR(ROUND(IF(Overrides!K9&lt;&gt;"",Overrides!K9,'F_Inputs Formatted'!K9),3),"-")</f>
        <v>-</v>
      </c>
      <c r="G13" s="87" t="str">
        <f>IFERROR(ROUND(IF(Overrides!L9&lt;&gt;"",Overrides!L9,'F_Inputs Formatted'!L9),3),"-")</f>
        <v>-</v>
      </c>
      <c r="H13" s="87" t="str">
        <f>IFERROR(ROUND(IF(Overrides!M9&lt;&gt;"",Overrides!M9,'F_Inputs Formatted'!M9),3),"-")</f>
        <v>-</v>
      </c>
      <c r="I13" s="87" t="str">
        <f>IFERROR(ROUND(IF(Overrides!N9&lt;&gt;"",Overrides!N9,'F_Inputs Formatted'!N9),3),"-")</f>
        <v>-</v>
      </c>
      <c r="J13" s="87" t="str">
        <f>IFERROR(ROUND(IF(Overrides!O9&lt;&gt;"",Overrides!O9,'F_Inputs Formatted'!O9),3),"-")</f>
        <v>-</v>
      </c>
      <c r="K13" s="87" t="str">
        <f>IFERROR(ROUND(IF(Overrides!P9&lt;&gt;"",Overrides!P9,'F_Inputs Formatted'!P9),3),"-")</f>
        <v>-</v>
      </c>
      <c r="L13" s="87" t="str">
        <f>IFERROR(ROUND(IF(Overrides!Q9&lt;&gt;"",Overrides!Q9,'F_Inputs Formatted'!Q9),3),"-")</f>
        <v>-</v>
      </c>
      <c r="M13" s="87" t="str">
        <f>IFERROR(ROUND(IF(Overrides!R9&lt;&gt;"",Overrides!R9,'F_Inputs Formatted'!R9),3),"-")</f>
        <v>-</v>
      </c>
      <c r="N13" s="87" t="str">
        <f>IFERROR(ROUND(IF(Overrides!S9&lt;&gt;"",Overrides!S9,'F_Inputs Formatted'!S9),3),"-")</f>
        <v>-</v>
      </c>
      <c r="O13" s="87" t="str">
        <f>IFERROR(ROUND(IF(Overrides!T9&lt;&gt;"",Overrides!T9,'F_Inputs Formatted'!T9),3),"-")</f>
        <v>-</v>
      </c>
      <c r="P13" s="87" t="str">
        <f>IFERROR(ROUND(IF(Overrides!U9&lt;&gt;"",Overrides!U9,'F_Inputs Formatted'!U9),3),"-")</f>
        <v>-</v>
      </c>
      <c r="Q13" s="87" t="str">
        <f>IFERROR(ROUND(IF(Overrides!V9&lt;&gt;"",Overrides!V9,'F_Inputs Formatted'!V9),3),"-")</f>
        <v>-</v>
      </c>
      <c r="R13" s="87" t="str">
        <f>IFERROR(ROUND(IF(Overrides!W9&lt;&gt;"",Overrides!W9,'F_Inputs Formatted'!W9),3),"-")</f>
        <v>-</v>
      </c>
      <c r="S13" s="87" t="str">
        <f>IFERROR(ROUND(IF(Overrides!X9&lt;&gt;"",Overrides!X9,'F_Inputs Formatted'!X9),3),"-")</f>
        <v>-</v>
      </c>
      <c r="T13" s="87" t="str">
        <f>IFERROR(ROUND(IF(Overrides!Y9&lt;&gt;"",Overrides!Y9,'F_Inputs Formatted'!Y9),3),"-")</f>
        <v>-</v>
      </c>
      <c r="U13" s="87" t="str">
        <f>IFERROR(ROUND(IF(Overrides!Z9&lt;&gt;"",Overrides!Z9,'F_Inputs Formatted'!Z9),3),"-")</f>
        <v>-</v>
      </c>
      <c r="V13" s="87" t="str">
        <f>IFERROR(ROUND(IF(Overrides!AA9&lt;&gt;"",Overrides!AA9,'F_Inputs Formatted'!AA9),3),"-")</f>
        <v>-</v>
      </c>
      <c r="W13" s="87" t="str">
        <f>IFERROR(ROUND(IF(Overrides!AB9&lt;&gt;"",Overrides!AB9,'F_Inputs Formatted'!AB9),3),"-")</f>
        <v>-</v>
      </c>
      <c r="Y13" s="46"/>
      <c r="Z13" s="46"/>
    </row>
    <row r="14" spans="1:26" ht="21.95">
      <c r="A14" s="58"/>
      <c r="B14" s="41" t="s">
        <v>236</v>
      </c>
      <c r="C14" s="44" t="str">
        <f t="shared" si="0"/>
        <v>%</v>
      </c>
      <c r="D14" s="87">
        <f>IFERROR(ROUND(IF(Overrides!I10&lt;&gt;"",Overrides!I10,'F_Inputs Formatted'!I10),3),"-")</f>
        <v>0.76500000000000001</v>
      </c>
      <c r="E14" s="87">
        <f>IFERROR(ROUND(IF(Overrides!J10&lt;&gt;"",Overrides!J10,'F_Inputs Formatted'!J10),3),"-")</f>
        <v>0.85599999999999998</v>
      </c>
      <c r="F14" s="87">
        <f>IFERROR(ROUND(IF(Overrides!K10&lt;&gt;"",Overrides!K10,'F_Inputs Formatted'!K10),3),"-")</f>
        <v>0.83599999999999997</v>
      </c>
      <c r="G14" s="87">
        <f>IFERROR(ROUND(IF(Overrides!L10&lt;&gt;"",Overrides!L10,'F_Inputs Formatted'!L10),3),"-")</f>
        <v>0.85699999999999998</v>
      </c>
      <c r="H14" s="87">
        <f>IFERROR(ROUND(IF(Overrides!M10&lt;&gt;"",Overrides!M10,'F_Inputs Formatted'!M10),3),"-")</f>
        <v>0.84699999999999998</v>
      </c>
      <c r="I14" s="87" t="str">
        <f>IFERROR(ROUND(IF(Overrides!N10&lt;&gt;"",Overrides!N10,'F_Inputs Formatted'!N10),3),"-")</f>
        <v>-</v>
      </c>
      <c r="J14" s="87">
        <f>IFERROR(ROUND(IF(Overrides!O10&lt;&gt;"",Overrides!O10,'F_Inputs Formatted'!O10),3),"-")</f>
        <v>0.85699999999999998</v>
      </c>
      <c r="K14" s="87">
        <f>IFERROR(ROUND(IF(Overrides!P10&lt;&gt;"",Overrides!P10,'F_Inputs Formatted'!P10),3),"-")</f>
        <v>0.81599999999999995</v>
      </c>
      <c r="L14" s="87">
        <f>IFERROR(ROUND(IF(Overrides!Q10&lt;&gt;"",Overrides!Q10,'F_Inputs Formatted'!Q10),3),"-")</f>
        <v>0.81599999999999995</v>
      </c>
      <c r="M14" s="87">
        <f>IFERROR(ROUND(IF(Overrides!R10&lt;&gt;"",Overrides!R10,'F_Inputs Formatted'!R10),3),"-")</f>
        <v>0.79500000000000004</v>
      </c>
      <c r="N14" s="87">
        <f>IFERROR(ROUND(IF(Overrides!S10&lt;&gt;"",Overrides!S10,'F_Inputs Formatted'!S10),3),"-")</f>
        <v>0.79500000000000004</v>
      </c>
      <c r="O14" s="87">
        <f>IFERROR(ROUND(IF(Overrides!T10&lt;&gt;"",Overrides!T10,'F_Inputs Formatted'!T10),3),"-")</f>
        <v>0.79500000000000004</v>
      </c>
      <c r="P14" s="87">
        <f>IFERROR(ROUND(IF(Overrides!U10&lt;&gt;"",Overrides!U10,'F_Inputs Formatted'!U10),3),"-")</f>
        <v>0.80500000000000005</v>
      </c>
      <c r="Q14" s="87">
        <f>IFERROR(ROUND(IF(Overrides!V10&lt;&gt;"",Overrides!V10,'F_Inputs Formatted'!V10),3),"-")</f>
        <v>0.81499999999999995</v>
      </c>
      <c r="R14" s="87">
        <f>IFERROR(ROUND(IF(Overrides!W10&lt;&gt;"",Overrides!W10,'F_Inputs Formatted'!W10),3),"-")</f>
        <v>0.86699999999999999</v>
      </c>
      <c r="S14" s="87">
        <f>IFERROR(ROUND(IF(Overrides!X10&lt;&gt;"",Overrides!X10,'F_Inputs Formatted'!X10),3),"-")</f>
        <v>0.90400000000000003</v>
      </c>
      <c r="T14" s="87">
        <f>IFERROR(ROUND(IF(Overrides!Y10&lt;&gt;"",Overrides!Y10,'F_Inputs Formatted'!Y10),3),"-")</f>
        <v>0.90400000000000003</v>
      </c>
      <c r="U14" s="87">
        <f>IFERROR(ROUND(IF(Overrides!Z10&lt;&gt;"",Overrides!Z10,'F_Inputs Formatted'!Z10),3),"-")</f>
        <v>0.90400000000000003</v>
      </c>
      <c r="V14" s="87">
        <f>IFERROR(ROUND(IF(Overrides!AA10&lt;&gt;"",Overrides!AA10,'F_Inputs Formatted'!AA10),3),"-")</f>
        <v>0.91500000000000004</v>
      </c>
      <c r="W14" s="87">
        <f>IFERROR(ROUND(IF(Overrides!AB10&lt;&gt;"",Overrides!AB10,'F_Inputs Formatted'!AB10),3),"-")</f>
        <v>0.91500000000000004</v>
      </c>
      <c r="Y14" s="46"/>
      <c r="Z14" s="46"/>
    </row>
    <row r="15" spans="1:26" ht="21.95">
      <c r="A15" s="58"/>
      <c r="B15" s="41" t="s">
        <v>237</v>
      </c>
      <c r="C15" s="44" t="str">
        <f t="shared" si="0"/>
        <v>%</v>
      </c>
      <c r="D15" s="87" t="str">
        <f>IFERROR(ROUND(IF(Overrides!I11&lt;&gt;"",Overrides!I11,'F_Inputs Formatted'!I11),3),"-")</f>
        <v>-</v>
      </c>
      <c r="E15" s="87" t="str">
        <f>IFERROR(ROUND(IF(Overrides!J11&lt;&gt;"",Overrides!J11,'F_Inputs Formatted'!J11),3),"-")</f>
        <v>-</v>
      </c>
      <c r="F15" s="87" t="str">
        <f>IFERROR(ROUND(IF(Overrides!K11&lt;&gt;"",Overrides!K11,'F_Inputs Formatted'!K11),3),"-")</f>
        <v>-</v>
      </c>
      <c r="G15" s="87" t="str">
        <f>IFERROR(ROUND(IF(Overrides!L11&lt;&gt;"",Overrides!L11,'F_Inputs Formatted'!L11),3),"-")</f>
        <v>-</v>
      </c>
      <c r="H15" s="87" t="str">
        <f>IFERROR(ROUND(IF(Overrides!M11&lt;&gt;"",Overrides!M11,'F_Inputs Formatted'!M11),3),"-")</f>
        <v>-</v>
      </c>
      <c r="I15" s="87" t="str">
        <f>IFERROR(ROUND(IF(Overrides!N11&lt;&gt;"",Overrides!N11,'F_Inputs Formatted'!N11),3),"-")</f>
        <v>-</v>
      </c>
      <c r="J15" s="87" t="str">
        <f>IFERROR(ROUND(IF(Overrides!O11&lt;&gt;"",Overrides!O11,'F_Inputs Formatted'!O11),3),"-")</f>
        <v>-</v>
      </c>
      <c r="K15" s="87" t="str">
        <f>IFERROR(ROUND(IF(Overrides!P11&lt;&gt;"",Overrides!P11,'F_Inputs Formatted'!P11),3),"-")</f>
        <v>-</v>
      </c>
      <c r="L15" s="87" t="str">
        <f>IFERROR(ROUND(IF(Overrides!Q11&lt;&gt;"",Overrides!Q11,'F_Inputs Formatted'!Q11),3),"-")</f>
        <v>-</v>
      </c>
      <c r="M15" s="87" t="str">
        <f>IFERROR(ROUND(IF(Overrides!R11&lt;&gt;"",Overrides!R11,'F_Inputs Formatted'!R11),3),"-")</f>
        <v>-</v>
      </c>
      <c r="N15" s="87" t="str">
        <f>IFERROR(ROUND(IF(Overrides!S11&lt;&gt;"",Overrides!S11,'F_Inputs Formatted'!S11),3),"-")</f>
        <v>-</v>
      </c>
      <c r="O15" s="87" t="str">
        <f>IFERROR(ROUND(IF(Overrides!T11&lt;&gt;"",Overrides!T11,'F_Inputs Formatted'!T11),3),"-")</f>
        <v>-</v>
      </c>
      <c r="P15" s="87" t="str">
        <f>IFERROR(ROUND(IF(Overrides!U11&lt;&gt;"",Overrides!U11,'F_Inputs Formatted'!U11),3),"-")</f>
        <v>-</v>
      </c>
      <c r="Q15" s="87" t="str">
        <f>IFERROR(ROUND(IF(Overrides!V11&lt;&gt;"",Overrides!V11,'F_Inputs Formatted'!V11),3),"-")</f>
        <v>-</v>
      </c>
      <c r="R15" s="87" t="str">
        <f>IFERROR(ROUND(IF(Overrides!W11&lt;&gt;"",Overrides!W11,'F_Inputs Formatted'!W11),3),"-")</f>
        <v>-</v>
      </c>
      <c r="S15" s="87" t="str">
        <f>IFERROR(ROUND(IF(Overrides!X11&lt;&gt;"",Overrides!X11,'F_Inputs Formatted'!X11),3),"-")</f>
        <v>-</v>
      </c>
      <c r="T15" s="87" t="str">
        <f>IFERROR(ROUND(IF(Overrides!Y11&lt;&gt;"",Overrides!Y11,'F_Inputs Formatted'!Y11),3),"-")</f>
        <v>-</v>
      </c>
      <c r="U15" s="87" t="str">
        <f>IFERROR(ROUND(IF(Overrides!Z11&lt;&gt;"",Overrides!Z11,'F_Inputs Formatted'!Z11),3),"-")</f>
        <v>-</v>
      </c>
      <c r="V15" s="87" t="str">
        <f>IFERROR(ROUND(IF(Overrides!AA11&lt;&gt;"",Overrides!AA11,'F_Inputs Formatted'!AA11),3),"-")</f>
        <v>-</v>
      </c>
      <c r="W15" s="87" t="str">
        <f>IFERROR(ROUND(IF(Overrides!AB11&lt;&gt;"",Overrides!AB11,'F_Inputs Formatted'!AB11),3),"-")</f>
        <v>-</v>
      </c>
      <c r="Y15" s="46"/>
      <c r="Z15" s="46"/>
    </row>
    <row r="16" spans="1:26" ht="21.95">
      <c r="A16" s="58"/>
      <c r="B16" s="41" t="s">
        <v>241</v>
      </c>
      <c r="C16" s="44" t="str">
        <f t="shared" si="0"/>
        <v>%</v>
      </c>
      <c r="D16" s="87" t="str">
        <f>IFERROR(ROUND(IF(Overrides!I12&lt;&gt;"",Overrides!I12,'F_Inputs Formatted'!I12),3),"-")</f>
        <v>-</v>
      </c>
      <c r="E16" s="87" t="str">
        <f>IFERROR(ROUND(IF(Overrides!J12&lt;&gt;"",Overrides!J12,'F_Inputs Formatted'!J12),3),"-")</f>
        <v>-</v>
      </c>
      <c r="F16" s="87" t="str">
        <f>IFERROR(ROUND(IF(Overrides!K12&lt;&gt;"",Overrides!K12,'F_Inputs Formatted'!K12),3),"-")</f>
        <v>-</v>
      </c>
      <c r="G16" s="87" t="str">
        <f>IFERROR(ROUND(IF(Overrides!L12&lt;&gt;"",Overrides!L12,'F_Inputs Formatted'!L12),3),"-")</f>
        <v>-</v>
      </c>
      <c r="H16" s="87" t="str">
        <f>IFERROR(ROUND(IF(Overrides!M12&lt;&gt;"",Overrides!M12,'F_Inputs Formatted'!M12),3),"-")</f>
        <v>-</v>
      </c>
      <c r="I16" s="87" t="str">
        <f>IFERROR(ROUND(IF(Overrides!N12&lt;&gt;"",Overrides!N12,'F_Inputs Formatted'!N12),3),"-")</f>
        <v>-</v>
      </c>
      <c r="J16" s="87" t="str">
        <f>IFERROR(ROUND(IF(Overrides!O12&lt;&gt;"",Overrides!O12,'F_Inputs Formatted'!O12),3),"-")</f>
        <v>-</v>
      </c>
      <c r="K16" s="87" t="str">
        <f>IFERROR(ROUND(IF(Overrides!P12&lt;&gt;"",Overrides!P12,'F_Inputs Formatted'!P12),3),"-")</f>
        <v>-</v>
      </c>
      <c r="L16" s="87" t="str">
        <f>IFERROR(ROUND(IF(Overrides!Q12&lt;&gt;"",Overrides!Q12,'F_Inputs Formatted'!Q12),3),"-")</f>
        <v>-</v>
      </c>
      <c r="M16" s="87" t="str">
        <f>IFERROR(ROUND(IF(Overrides!R12&lt;&gt;"",Overrides!R12,'F_Inputs Formatted'!R12),3),"-")</f>
        <v>-</v>
      </c>
      <c r="N16" s="87" t="str">
        <f>IFERROR(ROUND(IF(Overrides!S12&lt;&gt;"",Overrides!S12,'F_Inputs Formatted'!S12),3),"-")</f>
        <v>-</v>
      </c>
      <c r="O16" s="87" t="str">
        <f>IFERROR(ROUND(IF(Overrides!T12&lt;&gt;"",Overrides!T12,'F_Inputs Formatted'!T12),3),"-")</f>
        <v>-</v>
      </c>
      <c r="P16" s="87" t="str">
        <f>IFERROR(ROUND(IF(Overrides!U12&lt;&gt;"",Overrides!U12,'F_Inputs Formatted'!U12),3),"-")</f>
        <v>-</v>
      </c>
      <c r="Q16" s="87" t="str">
        <f>IFERROR(ROUND(IF(Overrides!V12&lt;&gt;"",Overrides!V12,'F_Inputs Formatted'!V12),3),"-")</f>
        <v>-</v>
      </c>
      <c r="R16" s="87" t="str">
        <f>IFERROR(ROUND(IF(Overrides!W12&lt;&gt;"",Overrides!W12,'F_Inputs Formatted'!W12),3),"-")</f>
        <v>-</v>
      </c>
      <c r="S16" s="87" t="str">
        <f>IFERROR(ROUND(IF(Overrides!X12&lt;&gt;"",Overrides!X12,'F_Inputs Formatted'!X12),3),"-")</f>
        <v>-</v>
      </c>
      <c r="T16" s="87" t="str">
        <f>IFERROR(ROUND(IF(Overrides!Y12&lt;&gt;"",Overrides!Y12,'F_Inputs Formatted'!Y12),3),"-")</f>
        <v>-</v>
      </c>
      <c r="U16" s="87" t="str">
        <f>IFERROR(ROUND(IF(Overrides!Z12&lt;&gt;"",Overrides!Z12,'F_Inputs Formatted'!Z12),3),"-")</f>
        <v>-</v>
      </c>
      <c r="V16" s="87" t="str">
        <f>IFERROR(ROUND(IF(Overrides!AA12&lt;&gt;"",Overrides!AA12,'F_Inputs Formatted'!AA12),3),"-")</f>
        <v>-</v>
      </c>
      <c r="W16" s="87" t="str">
        <f>IFERROR(ROUND(IF(Overrides!AB12&lt;&gt;"",Overrides!AB12,'F_Inputs Formatted'!AB12),3),"-")</f>
        <v>-</v>
      </c>
      <c r="Y16" s="46"/>
      <c r="Z16" s="46"/>
    </row>
    <row r="17" spans="1:26" ht="21.95">
      <c r="A17" s="58"/>
      <c r="B17" s="41" t="s">
        <v>242</v>
      </c>
      <c r="C17" s="44" t="str">
        <f t="shared" si="0"/>
        <v>%</v>
      </c>
      <c r="D17" s="87">
        <f>IFERROR(ROUND(IF(Overrides!I13&lt;&gt;"",Overrides!I13,'F_Inputs Formatted'!I13),3),"-")</f>
        <v>0.84899999999999998</v>
      </c>
      <c r="E17" s="87">
        <f>IFERROR(ROUND(IF(Overrides!J13&lt;&gt;"",Overrides!J13,'F_Inputs Formatted'!J13),3),"-")</f>
        <v>0.84899999999999998</v>
      </c>
      <c r="F17" s="87">
        <f>IFERROR(ROUND(IF(Overrides!K13&lt;&gt;"",Overrides!K13,'F_Inputs Formatted'!K13),3),"-")</f>
        <v>0.85699999999999998</v>
      </c>
      <c r="G17" s="87">
        <f>IFERROR(ROUND(IF(Overrides!L13&lt;&gt;"",Overrides!L13,'F_Inputs Formatted'!L13),3),"-")</f>
        <v>0.86499999999999999</v>
      </c>
      <c r="H17" s="87">
        <f>IFERROR(ROUND(IF(Overrides!M13&lt;&gt;"",Overrides!M13,'F_Inputs Formatted'!M13),3),"-")</f>
        <v>0.88200000000000001</v>
      </c>
      <c r="I17" s="87">
        <f>IFERROR(ROUND(IF(Overrides!N13&lt;&gt;"",Overrides!N13,'F_Inputs Formatted'!N13),3),"-")</f>
        <v>0.88200000000000001</v>
      </c>
      <c r="J17" s="87">
        <f>IFERROR(ROUND(IF(Overrides!O13&lt;&gt;"",Overrides!O13,'F_Inputs Formatted'!O13),3),"-")</f>
        <v>0.89400000000000002</v>
      </c>
      <c r="K17" s="87">
        <f>IFERROR(ROUND(IF(Overrides!P13&lt;&gt;"",Overrides!P13,'F_Inputs Formatted'!P13),3),"-")</f>
        <v>0.86299999999999999</v>
      </c>
      <c r="L17" s="87">
        <f>IFERROR(ROUND(IF(Overrides!Q13&lt;&gt;"",Overrides!Q13,'F_Inputs Formatted'!Q13),3),"-")</f>
        <v>0.79900000000000004</v>
      </c>
      <c r="M17" s="87">
        <f>IFERROR(ROUND(IF(Overrides!R13&lt;&gt;"",Overrides!R13,'F_Inputs Formatted'!R13),3),"-")</f>
        <v>0.81499999999999995</v>
      </c>
      <c r="N17" s="87">
        <f>IFERROR(ROUND(IF(Overrides!S13&lt;&gt;"",Overrides!S13,'F_Inputs Formatted'!S13),3),"-")</f>
        <v>0.85899999999999999</v>
      </c>
      <c r="O17" s="87">
        <f>IFERROR(ROUND(IF(Overrides!T13&lt;&gt;"",Overrides!T13,'F_Inputs Formatted'!T13),3),"-")</f>
        <v>0.86699999999999999</v>
      </c>
      <c r="P17" s="87">
        <f>IFERROR(ROUND(IF(Overrides!U13&lt;&gt;"",Overrides!U13,'F_Inputs Formatted'!U13),3),"-")</f>
        <v>0.88300000000000001</v>
      </c>
      <c r="Q17" s="87">
        <f>IFERROR(ROUND(IF(Overrides!V13&lt;&gt;"",Overrides!V13,'F_Inputs Formatted'!V13),3),"-")</f>
        <v>0.88300000000000001</v>
      </c>
      <c r="R17" s="87">
        <f>IFERROR(ROUND(IF(Overrides!W13&lt;&gt;"",Overrides!W13,'F_Inputs Formatted'!W13),3),"-")</f>
        <v>0.88300000000000001</v>
      </c>
      <c r="S17" s="87">
        <f>IFERROR(ROUND(IF(Overrides!X13&lt;&gt;"",Overrides!X13,'F_Inputs Formatted'!X13),3),"-")</f>
        <v>0.88300000000000001</v>
      </c>
      <c r="T17" s="87">
        <f>IFERROR(ROUND(IF(Overrides!Y13&lt;&gt;"",Overrides!Y13,'F_Inputs Formatted'!Y13),3),"-")</f>
        <v>0.88300000000000001</v>
      </c>
      <c r="U17" s="87">
        <f>IFERROR(ROUND(IF(Overrides!Z13&lt;&gt;"",Overrides!Z13,'F_Inputs Formatted'!Z13),3),"-")</f>
        <v>0.88700000000000001</v>
      </c>
      <c r="V17" s="87">
        <f>IFERROR(ROUND(IF(Overrides!AA13&lt;&gt;"",Overrides!AA13,'F_Inputs Formatted'!AA13),3),"-")</f>
        <v>0.89100000000000001</v>
      </c>
      <c r="W17" s="87">
        <f>IFERROR(ROUND(IF(Overrides!AB13&lt;&gt;"",Overrides!AB13,'F_Inputs Formatted'!AB13),3),"-")</f>
        <v>0.89100000000000001</v>
      </c>
      <c r="Y17" s="46"/>
      <c r="Z17" s="46"/>
    </row>
    <row r="18" spans="1:26" ht="21.95">
      <c r="A18" s="58"/>
      <c r="B18" s="41" t="s">
        <v>243</v>
      </c>
      <c r="C18" s="44" t="str">
        <f t="shared" si="0"/>
        <v>%</v>
      </c>
      <c r="D18" s="87">
        <f>IFERROR(ROUND(IF(Overrides!I14&lt;&gt;"",Overrides!I14,'F_Inputs Formatted'!I14),3),"-")</f>
        <v>0.66</v>
      </c>
      <c r="E18" s="87">
        <f>IFERROR(ROUND(IF(Overrides!J14&lt;&gt;"",Overrides!J14,'F_Inputs Formatted'!J14),3),"-")</f>
        <v>1</v>
      </c>
      <c r="F18" s="87">
        <f>IFERROR(ROUND(IF(Overrides!K14&lt;&gt;"",Overrides!K14,'F_Inputs Formatted'!K14),3),"-")</f>
        <v>1</v>
      </c>
      <c r="G18" s="87">
        <f>IFERROR(ROUND(IF(Overrides!L14&lt;&gt;"",Overrides!L14,'F_Inputs Formatted'!L14),3),"-")</f>
        <v>1</v>
      </c>
      <c r="H18" s="87">
        <f>IFERROR(ROUND(IF(Overrides!M14&lt;&gt;"",Overrides!M14,'F_Inputs Formatted'!M14),3),"-")</f>
        <v>1</v>
      </c>
      <c r="I18" s="87" t="str">
        <f>IFERROR(ROUND(IF(Overrides!N14&lt;&gt;"",Overrides!N14,'F_Inputs Formatted'!N14),3),"-")</f>
        <v>-</v>
      </c>
      <c r="J18" s="87">
        <f>IFERROR(ROUND(IF(Overrides!O14&lt;&gt;"",Overrides!O14,'F_Inputs Formatted'!O14),3),"-")</f>
        <v>1</v>
      </c>
      <c r="K18" s="87">
        <f>IFERROR(ROUND(IF(Overrides!P14&lt;&gt;"",Overrides!P14,'F_Inputs Formatted'!P14),3),"-")</f>
        <v>0.5</v>
      </c>
      <c r="L18" s="87">
        <f>IFERROR(ROUND(IF(Overrides!Q14&lt;&gt;"",Overrides!Q14,'F_Inputs Formatted'!Q14),3),"-")</f>
        <v>0.5</v>
      </c>
      <c r="M18" s="87">
        <f>IFERROR(ROUND(IF(Overrides!R14&lt;&gt;"",Overrides!R14,'F_Inputs Formatted'!R14),3),"-")</f>
        <v>0.5</v>
      </c>
      <c r="N18" s="87">
        <f>IFERROR(ROUND(IF(Overrides!S14&lt;&gt;"",Overrides!S14,'F_Inputs Formatted'!S14),3),"-")</f>
        <v>0.5</v>
      </c>
      <c r="O18" s="87">
        <f>IFERROR(ROUND(IF(Overrides!T14&lt;&gt;"",Overrides!T14,'F_Inputs Formatted'!T14),3),"-")</f>
        <v>0.5</v>
      </c>
      <c r="P18" s="87">
        <f>IFERROR(ROUND(IF(Overrides!U14&lt;&gt;"",Overrides!U14,'F_Inputs Formatted'!U14),3),"-")</f>
        <v>0.5</v>
      </c>
      <c r="Q18" s="87">
        <f>IFERROR(ROUND(IF(Overrides!V14&lt;&gt;"",Overrides!V14,'F_Inputs Formatted'!V14),3),"-")</f>
        <v>0.5</v>
      </c>
      <c r="R18" s="87">
        <f>IFERROR(ROUND(IF(Overrides!W14&lt;&gt;"",Overrides!W14,'F_Inputs Formatted'!W14),3),"-")</f>
        <v>0.66500000000000004</v>
      </c>
      <c r="S18" s="87">
        <f>IFERROR(ROUND(IF(Overrides!X14&lt;&gt;"",Overrides!X14,'F_Inputs Formatted'!X14),3),"-")</f>
        <v>0.66500000000000004</v>
      </c>
      <c r="T18" s="87">
        <f>IFERROR(ROUND(IF(Overrides!Y14&lt;&gt;"",Overrides!Y14,'F_Inputs Formatted'!Y14),3),"-")</f>
        <v>0.66500000000000004</v>
      </c>
      <c r="U18" s="87">
        <f>IFERROR(ROUND(IF(Overrides!Z14&lt;&gt;"",Overrides!Z14,'F_Inputs Formatted'!Z14),3),"-")</f>
        <v>0.66500000000000004</v>
      </c>
      <c r="V18" s="87">
        <f>IFERROR(ROUND(IF(Overrides!AA14&lt;&gt;"",Overrides!AA14,'F_Inputs Formatted'!AA14),3),"-")</f>
        <v>0.66500000000000004</v>
      </c>
      <c r="W18" s="87">
        <f>IFERROR(ROUND(IF(Overrides!AB14&lt;&gt;"",Overrides!AB14,'F_Inputs Formatted'!AB14),3),"-")</f>
        <v>0.66500000000000004</v>
      </c>
      <c r="Y18" s="46"/>
      <c r="Z18" s="46"/>
    </row>
    <row r="19" spans="1:26" ht="21.95">
      <c r="A19" s="48"/>
      <c r="B19" s="66" t="s">
        <v>262</v>
      </c>
      <c r="C19" s="44" t="str">
        <f t="shared" si="0"/>
        <v>%</v>
      </c>
      <c r="D19" s="87">
        <f>IFERROR(ROUND(IF(Overrides!I15&lt;&gt;"",Overrides!I15,'F_Inputs Formatted'!I15),3),"-")</f>
        <v>0.47099999999999997</v>
      </c>
      <c r="E19" s="87">
        <f>IFERROR(ROUND(IF(Overrides!J15&lt;&gt;"",Overrides!J15,'F_Inputs Formatted'!J15),3),"-")</f>
        <v>0.621</v>
      </c>
      <c r="F19" s="87">
        <f>IFERROR(ROUND(IF(Overrides!K15&lt;&gt;"",Overrides!K15,'F_Inputs Formatted'!K15),3),"-")</f>
        <v>0.58799999999999997</v>
      </c>
      <c r="G19" s="87">
        <f>IFERROR(ROUND(IF(Overrides!L15&lt;&gt;"",Overrides!L15,'F_Inputs Formatted'!L15),3),"-")</f>
        <v>0.58599999999999997</v>
      </c>
      <c r="H19" s="87">
        <f>IFERROR(ROUND(IF(Overrides!M15&lt;&gt;"",Overrides!M15,'F_Inputs Formatted'!M15),3),"-")</f>
        <v>0.58399999999999996</v>
      </c>
      <c r="I19" s="87" t="str">
        <f>IFERROR(ROUND(IF(Overrides!N15&lt;&gt;"",Overrides!N15,'F_Inputs Formatted'!N15),3),"-")</f>
        <v>-</v>
      </c>
      <c r="J19" s="87">
        <f>IFERROR(ROUND(IF(Overrides!O15&lt;&gt;"",Overrides!O15,'F_Inputs Formatted'!O15),3),"-")</f>
        <v>0.60699999999999998</v>
      </c>
      <c r="K19" s="87">
        <f>IFERROR(ROUND(IF(Overrides!P15&lt;&gt;"",Overrides!P15,'F_Inputs Formatted'!P15),3),"-")</f>
        <v>0.61799999999999999</v>
      </c>
      <c r="L19" s="87">
        <f>IFERROR(ROUND(IF(Overrides!Q15&lt;&gt;"",Overrides!Q15,'F_Inputs Formatted'!Q15),3),"-")</f>
        <v>0.59599999999999997</v>
      </c>
      <c r="M19" s="87">
        <f>IFERROR(ROUND(IF(Overrides!R15&lt;&gt;"",Overrides!R15,'F_Inputs Formatted'!R15),3),"-")</f>
        <v>0.59599999999999997</v>
      </c>
      <c r="N19" s="87">
        <f>IFERROR(ROUND(IF(Overrides!S15&lt;&gt;"",Overrides!S15,'F_Inputs Formatted'!S15),3),"-")</f>
        <v>0.59599999999999997</v>
      </c>
      <c r="O19" s="87">
        <f>IFERROR(ROUND(IF(Overrides!T15&lt;&gt;"",Overrides!T15,'F_Inputs Formatted'!T15),3),"-")</f>
        <v>0.59599999999999997</v>
      </c>
      <c r="P19" s="87">
        <f>IFERROR(ROUND(IF(Overrides!U15&lt;&gt;"",Overrides!U15,'F_Inputs Formatted'!U15),3),"-")</f>
        <v>0.59599999999999997</v>
      </c>
      <c r="Q19" s="87">
        <f>IFERROR(ROUND(IF(Overrides!V15&lt;&gt;"",Overrides!V15,'F_Inputs Formatted'!V15),3),"-")</f>
        <v>0.59599999999999997</v>
      </c>
      <c r="R19" s="87">
        <f>IFERROR(ROUND(IF(Overrides!W15&lt;&gt;"",Overrides!W15,'F_Inputs Formatted'!W15),3),"-")</f>
        <v>0.60699999999999998</v>
      </c>
      <c r="S19" s="87">
        <f>IFERROR(ROUND(IF(Overrides!X15&lt;&gt;"",Overrides!X15,'F_Inputs Formatted'!X15),3),"-")</f>
        <v>0.60699999999999998</v>
      </c>
      <c r="T19" s="87">
        <f>IFERROR(ROUND(IF(Overrides!Y15&lt;&gt;"",Overrides!Y15,'F_Inputs Formatted'!Y15),3),"-")</f>
        <v>0.60699999999999998</v>
      </c>
      <c r="U19" s="87">
        <f>IFERROR(ROUND(IF(Overrides!Z15&lt;&gt;"",Overrides!Z15,'F_Inputs Formatted'!Z15),3),"-")</f>
        <v>0.60699999999999998</v>
      </c>
      <c r="V19" s="87">
        <f>IFERROR(ROUND(IF(Overrides!AA15&lt;&gt;"",Overrides!AA15,'F_Inputs Formatted'!AA15),3),"-")</f>
        <v>0.60699999999999998</v>
      </c>
      <c r="W19" s="87">
        <f>IFERROR(ROUND(IF(Overrides!AB15&lt;&gt;"",Overrides!AB15,'F_Inputs Formatted'!AB15),3),"-")</f>
        <v>0.60699999999999998</v>
      </c>
      <c r="Y19" s="46"/>
      <c r="Z19" s="46"/>
    </row>
    <row r="20" spans="1:26" ht="21.95">
      <c r="A20" s="58"/>
      <c r="B20" s="41" t="s">
        <v>245</v>
      </c>
      <c r="C20" s="44" t="str">
        <f t="shared" si="0"/>
        <v>%</v>
      </c>
      <c r="D20" s="87">
        <f>IFERROR(ROUND(IF(Overrides!I16&lt;&gt;"",Overrides!I16,'F_Inputs Formatted'!I16),3),"-")</f>
        <v>0.85599999999999998</v>
      </c>
      <c r="E20" s="87">
        <f>IFERROR(ROUND(IF(Overrides!J16&lt;&gt;"",Overrides!J16,'F_Inputs Formatted'!J16),3),"-")</f>
        <v>0.871</v>
      </c>
      <c r="F20" s="87">
        <f>IFERROR(ROUND(IF(Overrides!K16&lt;&gt;"",Overrides!K16,'F_Inputs Formatted'!K16),3),"-")</f>
        <v>0.85699999999999998</v>
      </c>
      <c r="G20" s="87">
        <f>IFERROR(ROUND(IF(Overrides!L16&lt;&gt;"",Overrides!L16,'F_Inputs Formatted'!L16),3),"-")</f>
        <v>0.85699999999999998</v>
      </c>
      <c r="H20" s="87">
        <f>IFERROR(ROUND(IF(Overrides!M16&lt;&gt;"",Overrides!M16,'F_Inputs Formatted'!M16),3),"-")</f>
        <v>0.86699999999999999</v>
      </c>
      <c r="I20" s="87" t="str">
        <f>IFERROR(ROUND(IF(Overrides!N16&lt;&gt;"",Overrides!N16,'F_Inputs Formatted'!N16),3),"-")</f>
        <v>-</v>
      </c>
      <c r="J20" s="87">
        <f>IFERROR(ROUND(IF(Overrides!O16&lt;&gt;"",Overrides!O16,'F_Inputs Formatted'!O16),3),"-")</f>
        <v>0.83199999999999996</v>
      </c>
      <c r="K20" s="87">
        <f>IFERROR(ROUND(IF(Overrides!P16&lt;&gt;"",Overrides!P16,'F_Inputs Formatted'!P16),3),"-")</f>
        <v>0.85699999999999998</v>
      </c>
      <c r="L20" s="87">
        <f>IFERROR(ROUND(IF(Overrides!Q16&lt;&gt;"",Overrides!Q16,'F_Inputs Formatted'!Q16),3),"-")</f>
        <v>0.85699999999999998</v>
      </c>
      <c r="M20" s="87">
        <f>IFERROR(ROUND(IF(Overrides!R16&lt;&gt;"",Overrides!R16,'F_Inputs Formatted'!R16),3),"-")</f>
        <v>0.85699999999999998</v>
      </c>
      <c r="N20" s="87">
        <f>IFERROR(ROUND(IF(Overrides!S16&lt;&gt;"",Overrides!S16,'F_Inputs Formatted'!S16),3),"-")</f>
        <v>0.85699999999999998</v>
      </c>
      <c r="O20" s="87">
        <f>IFERROR(ROUND(IF(Overrides!T16&lt;&gt;"",Overrides!T16,'F_Inputs Formatted'!T16),3),"-")</f>
        <v>0.85699999999999998</v>
      </c>
      <c r="P20" s="87">
        <f>IFERROR(ROUND(IF(Overrides!U16&lt;&gt;"",Overrides!U16,'F_Inputs Formatted'!U16),3),"-")</f>
        <v>0.85699999999999998</v>
      </c>
      <c r="Q20" s="87">
        <f>IFERROR(ROUND(IF(Overrides!V16&lt;&gt;"",Overrides!V16,'F_Inputs Formatted'!V16),3),"-")</f>
        <v>0.85699999999999998</v>
      </c>
      <c r="R20" s="87">
        <f>IFERROR(ROUND(IF(Overrides!W16&lt;&gt;"",Overrides!W16,'F_Inputs Formatted'!W16),3),"-")</f>
        <v>0.85699999999999998</v>
      </c>
      <c r="S20" s="87">
        <f>IFERROR(ROUND(IF(Overrides!X16&lt;&gt;"",Overrides!X16,'F_Inputs Formatted'!X16),3),"-")</f>
        <v>0.86399999999999999</v>
      </c>
      <c r="T20" s="87">
        <f>IFERROR(ROUND(IF(Overrides!Y16&lt;&gt;"",Overrides!Y16,'F_Inputs Formatted'!Y16),3),"-")</f>
        <v>0.86399999999999999</v>
      </c>
      <c r="U20" s="87">
        <f>IFERROR(ROUND(IF(Overrides!Z16&lt;&gt;"",Overrides!Z16,'F_Inputs Formatted'!Z16),3),"-")</f>
        <v>0.86399999999999999</v>
      </c>
      <c r="V20" s="87">
        <f>IFERROR(ROUND(IF(Overrides!AA16&lt;&gt;"",Overrides!AA16,'F_Inputs Formatted'!AA16),3),"-")</f>
        <v>0.86399999999999999</v>
      </c>
      <c r="W20" s="87">
        <f>IFERROR(ROUND(IF(Overrides!AB16&lt;&gt;"",Overrides!AB16,'F_Inputs Formatted'!AB16),3),"-")</f>
        <v>0.86399999999999999</v>
      </c>
      <c r="Y20" s="46"/>
      <c r="Z20" s="46"/>
    </row>
    <row r="21" spans="1:26" ht="21.95">
      <c r="A21" s="58"/>
      <c r="B21" s="41" t="s">
        <v>246</v>
      </c>
      <c r="C21" s="44" t="str">
        <f t="shared" si="0"/>
        <v>%</v>
      </c>
      <c r="D21" s="87">
        <f>IFERROR(ROUND(IF(Overrides!I17&lt;&gt;"",Overrides!I17,'F_Inputs Formatted'!I17),3),"-")</f>
        <v>0.747</v>
      </c>
      <c r="E21" s="87">
        <f>IFERROR(ROUND(IF(Overrides!J17&lt;&gt;"",Overrides!J17,'F_Inputs Formatted'!J17),3),"-")</f>
        <v>0.71399999999999997</v>
      </c>
      <c r="F21" s="87">
        <f>IFERROR(ROUND(IF(Overrides!K17&lt;&gt;"",Overrides!K17,'F_Inputs Formatted'!K17),3),"-")</f>
        <v>0.64600000000000002</v>
      </c>
      <c r="G21" s="87">
        <f>IFERROR(ROUND(IF(Overrides!L17&lt;&gt;"",Overrides!L17,'F_Inputs Formatted'!L17),3),"-")</f>
        <v>0.629</v>
      </c>
      <c r="H21" s="87">
        <f>IFERROR(ROUND(IF(Overrides!M17&lt;&gt;"",Overrides!M17,'F_Inputs Formatted'!M17),3),"-")</f>
        <v>0.69699999999999995</v>
      </c>
      <c r="I21" s="87">
        <f>IFERROR(ROUND(IF(Overrides!N17&lt;&gt;"",Overrides!N17,'F_Inputs Formatted'!N17),3),"-")</f>
        <v>0.73399999999999999</v>
      </c>
      <c r="J21" s="87">
        <f>IFERROR(ROUND(IF(Overrides!O17&lt;&gt;"",Overrides!O17,'F_Inputs Formatted'!O17),3),"-")</f>
        <v>0.69799999999999995</v>
      </c>
      <c r="K21" s="87">
        <f>IFERROR(ROUND(IF(Overrides!P17&lt;&gt;"",Overrides!P17,'F_Inputs Formatted'!P17),3),"-")</f>
        <v>0.80500000000000005</v>
      </c>
      <c r="L21" s="87">
        <f>IFERROR(ROUND(IF(Overrides!Q17&lt;&gt;"",Overrides!Q17,'F_Inputs Formatted'!Q17),3),"-")</f>
        <v>0.71599999999999997</v>
      </c>
      <c r="M21" s="87">
        <f>IFERROR(ROUND(IF(Overrides!R17&lt;&gt;"",Overrides!R17,'F_Inputs Formatted'!R17),3),"-")</f>
        <v>0.73799999999999999</v>
      </c>
      <c r="N21" s="87">
        <f>IFERROR(ROUND(IF(Overrides!S17&lt;&gt;"",Overrides!S17,'F_Inputs Formatted'!S17),3),"-")</f>
        <v>0.73499999999999999</v>
      </c>
      <c r="O21" s="87">
        <f>IFERROR(ROUND(IF(Overrides!T17&lt;&gt;"",Overrides!T17,'F_Inputs Formatted'!T17),3),"-")</f>
        <v>0.73499999999999999</v>
      </c>
      <c r="P21" s="87">
        <f>IFERROR(ROUND(IF(Overrides!U17&lt;&gt;"",Overrides!U17,'F_Inputs Formatted'!U17),3),"-")</f>
        <v>0.73499999999999999</v>
      </c>
      <c r="Q21" s="87">
        <f>IFERROR(ROUND(IF(Overrides!V17&lt;&gt;"",Overrides!V17,'F_Inputs Formatted'!V17),3),"-")</f>
        <v>0.82299999999999995</v>
      </c>
      <c r="R21" s="87">
        <f>IFERROR(ROUND(IF(Overrides!W17&lt;&gt;"",Overrides!W17,'F_Inputs Formatted'!W17),3),"-")</f>
        <v>0.82299999999999995</v>
      </c>
      <c r="S21" s="87">
        <f>IFERROR(ROUND(IF(Overrides!X17&lt;&gt;"",Overrides!X17,'F_Inputs Formatted'!X17),3),"-")</f>
        <v>0.76100000000000001</v>
      </c>
      <c r="T21" s="87">
        <f>IFERROR(ROUND(IF(Overrides!Y17&lt;&gt;"",Overrides!Y17,'F_Inputs Formatted'!Y17),3),"-")</f>
        <v>0.76100000000000001</v>
      </c>
      <c r="U21" s="87">
        <f>IFERROR(ROUND(IF(Overrides!Z17&lt;&gt;"",Overrides!Z17,'F_Inputs Formatted'!Z17),3),"-")</f>
        <v>0.76100000000000001</v>
      </c>
      <c r="V21" s="87">
        <f>IFERROR(ROUND(IF(Overrides!AA17&lt;&gt;"",Overrides!AA17,'F_Inputs Formatted'!AA17),3),"-")</f>
        <v>0.79200000000000004</v>
      </c>
      <c r="W21" s="87">
        <f>IFERROR(ROUND(IF(Overrides!AB17&lt;&gt;"",Overrides!AB17,'F_Inputs Formatted'!AB17),3),"-")</f>
        <v>0.79200000000000004</v>
      </c>
      <c r="Y21" s="46"/>
      <c r="Z21" s="46"/>
    </row>
    <row r="22" spans="1:26" ht="21.95">
      <c r="A22" s="58"/>
      <c r="B22" s="41" t="s">
        <v>247</v>
      </c>
      <c r="C22" s="44" t="str">
        <f t="shared" si="0"/>
        <v>%</v>
      </c>
      <c r="D22" s="87" t="str">
        <f>IFERROR(ROUND(IF(Overrides!I18&lt;&gt;"",Overrides!I18,'F_Inputs Formatted'!I18),3),"-")</f>
        <v>-</v>
      </c>
      <c r="E22" s="87" t="str">
        <f>IFERROR(ROUND(IF(Overrides!J18&lt;&gt;"",Overrides!J18,'F_Inputs Formatted'!J18),3),"-")</f>
        <v>-</v>
      </c>
      <c r="F22" s="87" t="str">
        <f>IFERROR(ROUND(IF(Overrides!K18&lt;&gt;"",Overrides!K18,'F_Inputs Formatted'!K18),3),"-")</f>
        <v>-</v>
      </c>
      <c r="G22" s="87" t="str">
        <f>IFERROR(ROUND(IF(Overrides!L18&lt;&gt;"",Overrides!L18,'F_Inputs Formatted'!L18),3),"-")</f>
        <v>-</v>
      </c>
      <c r="H22" s="87" t="str">
        <f>IFERROR(ROUND(IF(Overrides!M18&lt;&gt;"",Overrides!M18,'F_Inputs Formatted'!M18),3),"-")</f>
        <v>-</v>
      </c>
      <c r="I22" s="87" t="str">
        <f>IFERROR(ROUND(IF(Overrides!N18&lt;&gt;"",Overrides!N18,'F_Inputs Formatted'!N18),3),"-")</f>
        <v>-</v>
      </c>
      <c r="J22" s="87" t="str">
        <f>IFERROR(ROUND(IF(Overrides!O18&lt;&gt;"",Overrides!O18,'F_Inputs Formatted'!O18),3),"-")</f>
        <v>-</v>
      </c>
      <c r="K22" s="87" t="str">
        <f>IFERROR(ROUND(IF(Overrides!P18&lt;&gt;"",Overrides!P18,'F_Inputs Formatted'!P18),3),"-")</f>
        <v>-</v>
      </c>
      <c r="L22" s="87" t="str">
        <f>IFERROR(ROUND(IF(Overrides!Q18&lt;&gt;"",Overrides!Q18,'F_Inputs Formatted'!Q18),3),"-")</f>
        <v>-</v>
      </c>
      <c r="M22" s="87" t="str">
        <f>IFERROR(ROUND(IF(Overrides!R18&lt;&gt;"",Overrides!R18,'F_Inputs Formatted'!R18),3),"-")</f>
        <v>-</v>
      </c>
      <c r="N22" s="87" t="str">
        <f>IFERROR(ROUND(IF(Overrides!S18&lt;&gt;"",Overrides!S18,'F_Inputs Formatted'!S18),3),"-")</f>
        <v>-</v>
      </c>
      <c r="O22" s="87" t="str">
        <f>IFERROR(ROUND(IF(Overrides!T18&lt;&gt;"",Overrides!T18,'F_Inputs Formatted'!T18),3),"-")</f>
        <v>-</v>
      </c>
      <c r="P22" s="87" t="str">
        <f>IFERROR(ROUND(IF(Overrides!U18&lt;&gt;"",Overrides!U18,'F_Inputs Formatted'!U18),3),"-")</f>
        <v>-</v>
      </c>
      <c r="Q22" s="87" t="str">
        <f>IFERROR(ROUND(IF(Overrides!V18&lt;&gt;"",Overrides!V18,'F_Inputs Formatted'!V18),3),"-")</f>
        <v>-</v>
      </c>
      <c r="R22" s="87" t="str">
        <f>IFERROR(ROUND(IF(Overrides!W18&lt;&gt;"",Overrides!W18,'F_Inputs Formatted'!W18),3),"-")</f>
        <v>-</v>
      </c>
      <c r="S22" s="87" t="str">
        <f>IFERROR(ROUND(IF(Overrides!X18&lt;&gt;"",Overrides!X18,'F_Inputs Formatted'!X18),3),"-")</f>
        <v>-</v>
      </c>
      <c r="T22" s="87" t="str">
        <f>IFERROR(ROUND(IF(Overrides!Y18&lt;&gt;"",Overrides!Y18,'F_Inputs Formatted'!Y18),3),"-")</f>
        <v>-</v>
      </c>
      <c r="U22" s="87" t="str">
        <f>IFERROR(ROUND(IF(Overrides!Z18&lt;&gt;"",Overrides!Z18,'F_Inputs Formatted'!Z18),3),"-")</f>
        <v>-</v>
      </c>
      <c r="V22" s="87" t="str">
        <f>IFERROR(ROUND(IF(Overrides!AA18&lt;&gt;"",Overrides!AA18,'F_Inputs Formatted'!AA18),3),"-")</f>
        <v>-</v>
      </c>
      <c r="W22" s="87" t="str">
        <f>IFERROR(ROUND(IF(Overrides!AB18&lt;&gt;"",Overrides!AB18,'F_Inputs Formatted'!AB18),3),"-")</f>
        <v>-</v>
      </c>
      <c r="Y22" s="46"/>
      <c r="Z22" s="46"/>
    </row>
    <row r="23" spans="1:26" ht="21.95">
      <c r="A23" s="48"/>
      <c r="B23" s="41" t="s">
        <v>253</v>
      </c>
      <c r="C23" s="44" t="str">
        <f t="shared" si="0"/>
        <v>%</v>
      </c>
      <c r="D23" s="87" t="str">
        <f>IFERROR(ROUND(IF(Overrides!I19&lt;&gt;"",Overrides!I19,'F_Inputs Formatted'!I19),3),"-")</f>
        <v>-</v>
      </c>
      <c r="E23" s="87" t="str">
        <f>IFERROR(ROUND(IF(Overrides!J19&lt;&gt;"",Overrides!J19,'F_Inputs Formatted'!J19),3),"-")</f>
        <v>-</v>
      </c>
      <c r="F23" s="87" t="str">
        <f>IFERROR(ROUND(IF(Overrides!K19&lt;&gt;"",Overrides!K19,'F_Inputs Formatted'!K19),3),"-")</f>
        <v>-</v>
      </c>
      <c r="G23" s="87" t="str">
        <f>IFERROR(ROUND(IF(Overrides!L19&lt;&gt;"",Overrides!L19,'F_Inputs Formatted'!L19),3),"-")</f>
        <v>-</v>
      </c>
      <c r="H23" s="87" t="str">
        <f>IFERROR(ROUND(IF(Overrides!M19&lt;&gt;"",Overrides!M19,'F_Inputs Formatted'!M19),3),"-")</f>
        <v>-</v>
      </c>
      <c r="I23" s="87" t="str">
        <f>IFERROR(ROUND(IF(Overrides!N19&lt;&gt;"",Overrides!N19,'F_Inputs Formatted'!N19),3),"-")</f>
        <v>-</v>
      </c>
      <c r="J23" s="87" t="str">
        <f>IFERROR(ROUND(IF(Overrides!O19&lt;&gt;"",Overrides!O19,'F_Inputs Formatted'!O19),3),"-")</f>
        <v>-</v>
      </c>
      <c r="K23" s="87" t="str">
        <f>IFERROR(ROUND(IF(Overrides!P19&lt;&gt;"",Overrides!P19,'F_Inputs Formatted'!P19),3),"-")</f>
        <v>-</v>
      </c>
      <c r="L23" s="87" t="str">
        <f>IFERROR(ROUND(IF(Overrides!Q19&lt;&gt;"",Overrides!Q19,'F_Inputs Formatted'!Q19),3),"-")</f>
        <v>-</v>
      </c>
      <c r="M23" s="87" t="str">
        <f>IFERROR(ROUND(IF(Overrides!R19&lt;&gt;"",Overrides!R19,'F_Inputs Formatted'!R19),3),"-")</f>
        <v>-</v>
      </c>
      <c r="N23" s="87" t="str">
        <f>IFERROR(ROUND(IF(Overrides!S19&lt;&gt;"",Overrides!S19,'F_Inputs Formatted'!S19),3),"-")</f>
        <v>-</v>
      </c>
      <c r="O23" s="87" t="str">
        <f>IFERROR(ROUND(IF(Overrides!T19&lt;&gt;"",Overrides!T19,'F_Inputs Formatted'!T19),3),"-")</f>
        <v>-</v>
      </c>
      <c r="P23" s="87" t="str">
        <f>IFERROR(ROUND(IF(Overrides!U19&lt;&gt;"",Overrides!U19,'F_Inputs Formatted'!U19),3),"-")</f>
        <v>-</v>
      </c>
      <c r="Q23" s="87" t="str">
        <f>IFERROR(ROUND(IF(Overrides!V19&lt;&gt;"",Overrides!V19,'F_Inputs Formatted'!V19),3),"-")</f>
        <v>-</v>
      </c>
      <c r="R23" s="87" t="str">
        <f>IFERROR(ROUND(IF(Overrides!W19&lt;&gt;"",Overrides!W19,'F_Inputs Formatted'!W19),3),"-")</f>
        <v>-</v>
      </c>
      <c r="S23" s="87" t="str">
        <f>IFERROR(ROUND(IF(Overrides!X19&lt;&gt;"",Overrides!X19,'F_Inputs Formatted'!X19),3),"-")</f>
        <v>-</v>
      </c>
      <c r="T23" s="87" t="str">
        <f>IFERROR(ROUND(IF(Overrides!Y19&lt;&gt;"",Overrides!Y19,'F_Inputs Formatted'!Y19),3),"-")</f>
        <v>-</v>
      </c>
      <c r="U23" s="87" t="str">
        <f>IFERROR(ROUND(IF(Overrides!Z19&lt;&gt;"",Overrides!Z19,'F_Inputs Formatted'!Z19),3),"-")</f>
        <v>-</v>
      </c>
      <c r="V23" s="87" t="str">
        <f>IFERROR(ROUND(IF(Overrides!AA19&lt;&gt;"",Overrides!AA19,'F_Inputs Formatted'!AA19),3),"-")</f>
        <v>-</v>
      </c>
      <c r="W23" s="87" t="str">
        <f>IFERROR(ROUND(IF(Overrides!AB19&lt;&gt;"",Overrides!AB19,'F_Inputs Formatted'!AB19),3),"-")</f>
        <v>-</v>
      </c>
      <c r="Y23" s="46"/>
      <c r="Z23" s="46"/>
    </row>
    <row r="24" spans="1:26" ht="21.95">
      <c r="A24" s="58"/>
      <c r="B24" s="41" t="s">
        <v>254</v>
      </c>
      <c r="C24" s="44" t="str">
        <f t="shared" si="0"/>
        <v>%</v>
      </c>
      <c r="D24" s="87" t="str">
        <f>IFERROR(ROUND(IF(Overrides!I20&lt;&gt;"",Overrides!I20,'F_Inputs Formatted'!I20),3),"-")</f>
        <v>-</v>
      </c>
      <c r="E24" s="87" t="str">
        <f>IFERROR(ROUND(IF(Overrides!J20&lt;&gt;"",Overrides!J20,'F_Inputs Formatted'!J20),3),"-")</f>
        <v>-</v>
      </c>
      <c r="F24" s="87" t="str">
        <f>IFERROR(ROUND(IF(Overrides!K20&lt;&gt;"",Overrides!K20,'F_Inputs Formatted'!K20),3),"-")</f>
        <v>-</v>
      </c>
      <c r="G24" s="87" t="str">
        <f>IFERROR(ROUND(IF(Overrides!L20&lt;&gt;"",Overrides!L20,'F_Inputs Formatted'!L20),3),"-")</f>
        <v>-</v>
      </c>
      <c r="H24" s="87" t="str">
        <f>IFERROR(ROUND(IF(Overrides!M20&lt;&gt;"",Overrides!M20,'F_Inputs Formatted'!M20),3),"-")</f>
        <v>-</v>
      </c>
      <c r="I24" s="87" t="str">
        <f>IFERROR(ROUND(IF(Overrides!N20&lt;&gt;"",Overrides!N20,'F_Inputs Formatted'!N20),3),"-")</f>
        <v>-</v>
      </c>
      <c r="J24" s="87" t="str">
        <f>IFERROR(ROUND(IF(Overrides!O20&lt;&gt;"",Overrides!O20,'F_Inputs Formatted'!O20),3),"-")</f>
        <v>-</v>
      </c>
      <c r="K24" s="87" t="str">
        <f>IFERROR(ROUND(IF(Overrides!P20&lt;&gt;"",Overrides!P20,'F_Inputs Formatted'!P20),3),"-")</f>
        <v>-</v>
      </c>
      <c r="L24" s="87" t="str">
        <f>IFERROR(ROUND(IF(Overrides!Q20&lt;&gt;"",Overrides!Q20,'F_Inputs Formatted'!Q20),3),"-")</f>
        <v>-</v>
      </c>
      <c r="M24" s="87" t="str">
        <f>IFERROR(ROUND(IF(Overrides!R20&lt;&gt;"",Overrides!R20,'F_Inputs Formatted'!R20),3),"-")</f>
        <v>-</v>
      </c>
      <c r="N24" s="87" t="str">
        <f>IFERROR(ROUND(IF(Overrides!S20&lt;&gt;"",Overrides!S20,'F_Inputs Formatted'!S20),3),"-")</f>
        <v>-</v>
      </c>
      <c r="O24" s="87" t="str">
        <f>IFERROR(ROUND(IF(Overrides!T20&lt;&gt;"",Overrides!T20,'F_Inputs Formatted'!T20),3),"-")</f>
        <v>-</v>
      </c>
      <c r="P24" s="87" t="str">
        <f>IFERROR(ROUND(IF(Overrides!U20&lt;&gt;"",Overrides!U20,'F_Inputs Formatted'!U20),3),"-")</f>
        <v>-</v>
      </c>
      <c r="Q24" s="87" t="str">
        <f>IFERROR(ROUND(IF(Overrides!V20&lt;&gt;"",Overrides!V20,'F_Inputs Formatted'!V20),3),"-")</f>
        <v>-</v>
      </c>
      <c r="R24" s="87" t="str">
        <f>IFERROR(ROUND(IF(Overrides!W20&lt;&gt;"",Overrides!W20,'F_Inputs Formatted'!W20),3),"-")</f>
        <v>-</v>
      </c>
      <c r="S24" s="87" t="str">
        <f>IFERROR(ROUND(IF(Overrides!X20&lt;&gt;"",Overrides!X20,'F_Inputs Formatted'!X20),3),"-")</f>
        <v>-</v>
      </c>
      <c r="T24" s="87" t="str">
        <f>IFERROR(ROUND(IF(Overrides!Y20&lt;&gt;"",Overrides!Y20,'F_Inputs Formatted'!Y20),3),"-")</f>
        <v>-</v>
      </c>
      <c r="U24" s="87" t="str">
        <f>IFERROR(ROUND(IF(Overrides!Z20&lt;&gt;"",Overrides!Z20,'F_Inputs Formatted'!Z20),3),"-")</f>
        <v>-</v>
      </c>
      <c r="V24" s="87" t="str">
        <f>IFERROR(ROUND(IF(Overrides!AA20&lt;&gt;"",Overrides!AA20,'F_Inputs Formatted'!AA20),3),"-")</f>
        <v>-</v>
      </c>
      <c r="W24" s="87" t="str">
        <f>IFERROR(ROUND(IF(Overrides!AB20&lt;&gt;"",Overrides!AB20,'F_Inputs Formatted'!AB20),3),"-")</f>
        <v>-</v>
      </c>
      <c r="Y24" s="46"/>
      <c r="Z24" s="46"/>
    </row>
    <row r="25" spans="1:26" ht="21.95">
      <c r="A25" s="58"/>
      <c r="B25" s="41" t="s">
        <v>255</v>
      </c>
      <c r="C25" s="44" t="str">
        <f t="shared" si="0"/>
        <v>%</v>
      </c>
      <c r="D25" s="87" t="str">
        <f>IFERROR(ROUND(IF(Overrides!I21&lt;&gt;"",Overrides!I21,'F_Inputs Formatted'!I21),3),"-")</f>
        <v>-</v>
      </c>
      <c r="E25" s="87" t="str">
        <f>IFERROR(ROUND(IF(Overrides!J21&lt;&gt;"",Overrides!J21,'F_Inputs Formatted'!J21),3),"-")</f>
        <v>-</v>
      </c>
      <c r="F25" s="87" t="str">
        <f>IFERROR(ROUND(IF(Overrides!K21&lt;&gt;"",Overrides!K21,'F_Inputs Formatted'!K21),3),"-")</f>
        <v>-</v>
      </c>
      <c r="G25" s="87" t="str">
        <f>IFERROR(ROUND(IF(Overrides!L21&lt;&gt;"",Overrides!L21,'F_Inputs Formatted'!L21),3),"-")</f>
        <v>-</v>
      </c>
      <c r="H25" s="87" t="str">
        <f>IFERROR(ROUND(IF(Overrides!M21&lt;&gt;"",Overrides!M21,'F_Inputs Formatted'!M21),3),"-")</f>
        <v>-</v>
      </c>
      <c r="I25" s="87" t="str">
        <f>IFERROR(ROUND(IF(Overrides!N21&lt;&gt;"",Overrides!N21,'F_Inputs Formatted'!N21),3),"-")</f>
        <v>-</v>
      </c>
      <c r="J25" s="87" t="str">
        <f>IFERROR(ROUND(IF(Overrides!O21&lt;&gt;"",Overrides!O21,'F_Inputs Formatted'!O21),3),"-")</f>
        <v>-</v>
      </c>
      <c r="K25" s="87" t="str">
        <f>IFERROR(ROUND(IF(Overrides!P21&lt;&gt;"",Overrides!P21,'F_Inputs Formatted'!P21),3),"-")</f>
        <v>-</v>
      </c>
      <c r="L25" s="87" t="str">
        <f>IFERROR(ROUND(IF(Overrides!Q21&lt;&gt;"",Overrides!Q21,'F_Inputs Formatted'!Q21),3),"-")</f>
        <v>-</v>
      </c>
      <c r="M25" s="87" t="str">
        <f>IFERROR(ROUND(IF(Overrides!R21&lt;&gt;"",Overrides!R21,'F_Inputs Formatted'!R21),3),"-")</f>
        <v>-</v>
      </c>
      <c r="N25" s="87" t="str">
        <f>IFERROR(ROUND(IF(Overrides!S21&lt;&gt;"",Overrides!S21,'F_Inputs Formatted'!S21),3),"-")</f>
        <v>-</v>
      </c>
      <c r="O25" s="87" t="str">
        <f>IFERROR(ROUND(IF(Overrides!T21&lt;&gt;"",Overrides!T21,'F_Inputs Formatted'!T21),3),"-")</f>
        <v>-</v>
      </c>
      <c r="P25" s="87" t="str">
        <f>IFERROR(ROUND(IF(Overrides!U21&lt;&gt;"",Overrides!U21,'F_Inputs Formatted'!U21),3),"-")</f>
        <v>-</v>
      </c>
      <c r="Q25" s="87" t="str">
        <f>IFERROR(ROUND(IF(Overrides!V21&lt;&gt;"",Overrides!V21,'F_Inputs Formatted'!V21),3),"-")</f>
        <v>-</v>
      </c>
      <c r="R25" s="87" t="str">
        <f>IFERROR(ROUND(IF(Overrides!W21&lt;&gt;"",Overrides!W21,'F_Inputs Formatted'!W21),3),"-")</f>
        <v>-</v>
      </c>
      <c r="S25" s="87" t="str">
        <f>IFERROR(ROUND(IF(Overrides!X21&lt;&gt;"",Overrides!X21,'F_Inputs Formatted'!X21),3),"-")</f>
        <v>-</v>
      </c>
      <c r="T25" s="87" t="str">
        <f>IFERROR(ROUND(IF(Overrides!Y21&lt;&gt;"",Overrides!Y21,'F_Inputs Formatted'!Y21),3),"-")</f>
        <v>-</v>
      </c>
      <c r="U25" s="87" t="str">
        <f>IFERROR(ROUND(IF(Overrides!Z21&lt;&gt;"",Overrides!Z21,'F_Inputs Formatted'!Z21),3),"-")</f>
        <v>-</v>
      </c>
      <c r="V25" s="87" t="str">
        <f>IFERROR(ROUND(IF(Overrides!AA21&lt;&gt;"",Overrides!AA21,'F_Inputs Formatted'!AA21),3),"-")</f>
        <v>-</v>
      </c>
      <c r="W25" s="87" t="str">
        <f>IFERROR(ROUND(IF(Overrides!AB21&lt;&gt;"",Overrides!AB21,'F_Inputs Formatted'!AB21),3),"-")</f>
        <v>-</v>
      </c>
      <c r="Y25" s="46"/>
      <c r="Z25" s="46"/>
    </row>
    <row r="26" spans="1:26" ht="21.95">
      <c r="A26" s="58"/>
      <c r="B26" s="41" t="s">
        <v>257</v>
      </c>
      <c r="C26" s="44" t="str">
        <f t="shared" si="0"/>
        <v>%</v>
      </c>
      <c r="D26" s="87" t="str">
        <f>IFERROR(ROUND(IF(Overrides!I22&lt;&gt;"",Overrides!I22,'F_Inputs Formatted'!I22),3),"-")</f>
        <v>-</v>
      </c>
      <c r="E26" s="87" t="str">
        <f>IFERROR(ROUND(IF(Overrides!J22&lt;&gt;"",Overrides!J22,'F_Inputs Formatted'!J22),3),"-")</f>
        <v>-</v>
      </c>
      <c r="F26" s="87" t="str">
        <f>IFERROR(ROUND(IF(Overrides!K22&lt;&gt;"",Overrides!K22,'F_Inputs Formatted'!K22),3),"-")</f>
        <v>-</v>
      </c>
      <c r="G26" s="87" t="str">
        <f>IFERROR(ROUND(IF(Overrides!L22&lt;&gt;"",Overrides!L22,'F_Inputs Formatted'!L22),3),"-")</f>
        <v>-</v>
      </c>
      <c r="H26" s="87" t="str">
        <f>IFERROR(ROUND(IF(Overrides!M22&lt;&gt;"",Overrides!M22,'F_Inputs Formatted'!M22),3),"-")</f>
        <v>-</v>
      </c>
      <c r="I26" s="87" t="str">
        <f>IFERROR(ROUND(IF(Overrides!N22&lt;&gt;"",Overrides!N22,'F_Inputs Formatted'!N22),3),"-")</f>
        <v>-</v>
      </c>
      <c r="J26" s="87" t="str">
        <f>IFERROR(ROUND(IF(Overrides!O22&lt;&gt;"",Overrides!O22,'F_Inputs Formatted'!O22),3),"-")</f>
        <v>-</v>
      </c>
      <c r="K26" s="87" t="str">
        <f>IFERROR(ROUND(IF(Overrides!P22&lt;&gt;"",Overrides!P22,'F_Inputs Formatted'!P22),3),"-")</f>
        <v>-</v>
      </c>
      <c r="L26" s="87" t="str">
        <f>IFERROR(ROUND(IF(Overrides!Q22&lt;&gt;"",Overrides!Q22,'F_Inputs Formatted'!Q22),3),"-")</f>
        <v>-</v>
      </c>
      <c r="M26" s="87" t="str">
        <f>IFERROR(ROUND(IF(Overrides!R22&lt;&gt;"",Overrides!R22,'F_Inputs Formatted'!R22),3),"-")</f>
        <v>-</v>
      </c>
      <c r="N26" s="87" t="str">
        <f>IFERROR(ROUND(IF(Overrides!S22&lt;&gt;"",Overrides!S22,'F_Inputs Formatted'!S22),3),"-")</f>
        <v>-</v>
      </c>
      <c r="O26" s="87" t="str">
        <f>IFERROR(ROUND(IF(Overrides!T22&lt;&gt;"",Overrides!T22,'F_Inputs Formatted'!T22),3),"-")</f>
        <v>-</v>
      </c>
      <c r="P26" s="87" t="str">
        <f>IFERROR(ROUND(IF(Overrides!U22&lt;&gt;"",Overrides!U22,'F_Inputs Formatted'!U22),3),"-")</f>
        <v>-</v>
      </c>
      <c r="Q26" s="87" t="str">
        <f>IFERROR(ROUND(IF(Overrides!V22&lt;&gt;"",Overrides!V22,'F_Inputs Formatted'!V22),3),"-")</f>
        <v>-</v>
      </c>
      <c r="R26" s="87" t="str">
        <f>IFERROR(ROUND(IF(Overrides!W22&lt;&gt;"",Overrides!W22,'F_Inputs Formatted'!W22),3),"-")</f>
        <v>-</v>
      </c>
      <c r="S26" s="87" t="str">
        <f>IFERROR(ROUND(IF(Overrides!X22&lt;&gt;"",Overrides!X22,'F_Inputs Formatted'!X22),3),"-")</f>
        <v>-</v>
      </c>
      <c r="T26" s="87" t="str">
        <f>IFERROR(ROUND(IF(Overrides!Y22&lt;&gt;"",Overrides!Y22,'F_Inputs Formatted'!Y22),3),"-")</f>
        <v>-</v>
      </c>
      <c r="U26" s="87" t="str">
        <f>IFERROR(ROUND(IF(Overrides!Z22&lt;&gt;"",Overrides!Z22,'F_Inputs Formatted'!Z22),3),"-")</f>
        <v>-</v>
      </c>
      <c r="V26" s="87" t="str">
        <f>IFERROR(ROUND(IF(Overrides!AA22&lt;&gt;"",Overrides!AA22,'F_Inputs Formatted'!AA22),3),"-")</f>
        <v>-</v>
      </c>
      <c r="W26" s="87" t="str">
        <f>IFERROR(ROUND(IF(Overrides!AB22&lt;&gt;"",Overrides!AB22,'F_Inputs Formatted'!AB22),3),"-")</f>
        <v>-</v>
      </c>
      <c r="Y26" s="46"/>
      <c r="Z26" s="46"/>
    </row>
    <row r="27" spans="1:26" ht="21.95">
      <c r="A27" s="58"/>
      <c r="Y27" s="46"/>
      <c r="Z27" s="46"/>
    </row>
    <row r="28" spans="1:26" ht="21.95">
      <c r="A28" s="58"/>
      <c r="B28" s="41" t="s">
        <v>239</v>
      </c>
      <c r="C28" s="44" t="str">
        <f t="shared" si="0"/>
        <v>%</v>
      </c>
      <c r="D28" s="87">
        <f>IFERROR(ROUND(IF(Overrides!I24&lt;&gt;"",Overrides!I24,'F_Inputs Formatted'!I24),3),"-")</f>
        <v>0.86599999999999999</v>
      </c>
      <c r="E28" s="87">
        <f>IFERROR(ROUND(IF(Overrides!J24&lt;&gt;"",Overrides!J24,'F_Inputs Formatted'!J24),3),"-")</f>
        <v>0.91700000000000004</v>
      </c>
      <c r="F28" s="87">
        <f>IFERROR(ROUND(IF(Overrides!K24&lt;&gt;"",Overrides!K24,'F_Inputs Formatted'!K24),3),"-")</f>
        <v>0.89100000000000001</v>
      </c>
      <c r="G28" s="87">
        <f>IFERROR(ROUND(IF(Overrides!L24&lt;&gt;"",Overrides!L24,'F_Inputs Formatted'!L24),3),"-")</f>
        <v>0.90800000000000003</v>
      </c>
      <c r="H28" s="87">
        <f>IFERROR(ROUND(IF(Overrides!M24&lt;&gt;"",Overrides!M24,'F_Inputs Formatted'!M24),3),"-")</f>
        <v>0.92800000000000005</v>
      </c>
      <c r="I28" s="87" t="str">
        <f>IFERROR(ROUND(IF(Overrides!N24&lt;&gt;"",Overrides!N24,'F_Inputs Formatted'!N24),3),"-")</f>
        <v>-</v>
      </c>
      <c r="J28" s="87">
        <f>IFERROR(ROUND(IF(Overrides!O24&lt;&gt;"",Overrides!O24,'F_Inputs Formatted'!O24),3),"-")</f>
        <v>0.92300000000000004</v>
      </c>
      <c r="K28" s="87">
        <f>IFERROR(ROUND(IF(Overrides!P24&lt;&gt;"",Overrides!P24,'F_Inputs Formatted'!P24),3),"-")</f>
        <v>0.93400000000000005</v>
      </c>
      <c r="L28" s="87">
        <f>IFERROR(ROUND(IF(Overrides!Q24&lt;&gt;"",Overrides!Q24,'F_Inputs Formatted'!Q24),3),"-")</f>
        <v>0.93500000000000005</v>
      </c>
      <c r="M28" s="87">
        <f>IFERROR(ROUND(IF(Overrides!R24&lt;&gt;"",Overrides!R24,'F_Inputs Formatted'!R24),3),"-")</f>
        <v>0.93500000000000005</v>
      </c>
      <c r="N28" s="87">
        <f>IFERROR(ROUND(IF(Overrides!S24&lt;&gt;"",Overrides!S24,'F_Inputs Formatted'!S24),3),"-")</f>
        <v>0.93500000000000005</v>
      </c>
      <c r="O28" s="87">
        <f>IFERROR(ROUND(IF(Overrides!T24&lt;&gt;"",Overrides!T24,'F_Inputs Formatted'!T24),3),"-")</f>
        <v>0.93500000000000005</v>
      </c>
      <c r="P28" s="87">
        <f>IFERROR(ROUND(IF(Overrides!U24&lt;&gt;"",Overrides!U24,'F_Inputs Formatted'!U24),3),"-")</f>
        <v>0.93700000000000006</v>
      </c>
      <c r="Q28" s="87">
        <f>IFERROR(ROUND(IF(Overrides!V24&lt;&gt;"",Overrides!V24,'F_Inputs Formatted'!V24),3),"-")</f>
        <v>0.94199999999999995</v>
      </c>
      <c r="R28" s="87">
        <f>IFERROR(ROUND(IF(Overrides!W24&lt;&gt;"",Overrides!W24,'F_Inputs Formatted'!W24),3),"-")</f>
        <v>0.94199999999999995</v>
      </c>
      <c r="S28" s="87">
        <f>IFERROR(ROUND(IF(Overrides!X24&lt;&gt;"",Overrides!X24,'F_Inputs Formatted'!X24),3),"-")</f>
        <v>0.94399999999999995</v>
      </c>
      <c r="T28" s="87">
        <f>IFERROR(ROUND(IF(Overrides!Y24&lt;&gt;"",Overrides!Y24,'F_Inputs Formatted'!Y24),3),"-")</f>
        <v>0.94599999999999995</v>
      </c>
      <c r="U28" s="87">
        <f>IFERROR(ROUND(IF(Overrides!Z24&lt;&gt;"",Overrides!Z24,'F_Inputs Formatted'!Z24),3),"-")</f>
        <v>0.95099999999999996</v>
      </c>
      <c r="V28" s="87">
        <f>IFERROR(ROUND(IF(Overrides!AA24&lt;&gt;"",Overrides!AA24,'F_Inputs Formatted'!AA24),3),"-")</f>
        <v>0.95099999999999996</v>
      </c>
      <c r="W28" s="87">
        <f>IFERROR(ROUND(IF(Overrides!AB24&lt;&gt;"",Overrides!AB24,'F_Inputs Formatted'!AB24),3),"-")</f>
        <v>0.95099999999999996</v>
      </c>
      <c r="Y28" s="46"/>
      <c r="Z28" s="46"/>
    </row>
    <row r="29" spans="1:26" ht="21.95">
      <c r="A29" s="58"/>
      <c r="B29" s="41" t="s">
        <v>249</v>
      </c>
      <c r="C29" s="44" t="str">
        <f t="shared" si="0"/>
        <v>%</v>
      </c>
      <c r="D29" s="87" t="str">
        <f>IFERROR(ROUND(IF(Overrides!I25&lt;&gt;"",Overrides!I25,'F_Inputs Formatted'!I25),3),"-")</f>
        <v>-</v>
      </c>
      <c r="E29" s="87" t="str">
        <f>IFERROR(ROUND(IF(Overrides!J25&lt;&gt;"",Overrides!J25,'F_Inputs Formatted'!J25),3),"-")</f>
        <v>-</v>
      </c>
      <c r="F29" s="87" t="str">
        <f>IFERROR(ROUND(IF(Overrides!K25&lt;&gt;"",Overrides!K25,'F_Inputs Formatted'!K25),3),"-")</f>
        <v>-</v>
      </c>
      <c r="G29" s="87" t="str">
        <f>IFERROR(ROUND(IF(Overrides!L25&lt;&gt;"",Overrides!L25,'F_Inputs Formatted'!L25),3),"-")</f>
        <v>-</v>
      </c>
      <c r="H29" s="87" t="str">
        <f>IFERROR(ROUND(IF(Overrides!M25&lt;&gt;"",Overrides!M25,'F_Inputs Formatted'!M25),3),"-")</f>
        <v>-</v>
      </c>
      <c r="I29" s="87" t="str">
        <f>IFERROR(ROUND(IF(Overrides!N25&lt;&gt;"",Overrides!N25,'F_Inputs Formatted'!N25),3),"-")</f>
        <v>-</v>
      </c>
      <c r="J29" s="87" t="str">
        <f>IFERROR(ROUND(IF(Overrides!O25&lt;&gt;"",Overrides!O25,'F_Inputs Formatted'!O25),3),"-")</f>
        <v>-</v>
      </c>
      <c r="K29" s="87" t="str">
        <f>IFERROR(ROUND(IF(Overrides!P25&lt;&gt;"",Overrides!P25,'F_Inputs Formatted'!P25),3),"-")</f>
        <v>-</v>
      </c>
      <c r="L29" s="87" t="str">
        <f>IFERROR(ROUND(IF(Overrides!Q25&lt;&gt;"",Overrides!Q25,'F_Inputs Formatted'!Q25),3),"-")</f>
        <v>-</v>
      </c>
      <c r="M29" s="87" t="str">
        <f>IFERROR(ROUND(IF(Overrides!R25&lt;&gt;"",Overrides!R25,'F_Inputs Formatted'!R25),3),"-")</f>
        <v>-</v>
      </c>
      <c r="N29" s="87" t="str">
        <f>IFERROR(ROUND(IF(Overrides!S25&lt;&gt;"",Overrides!S25,'F_Inputs Formatted'!S25),3),"-")</f>
        <v>-</v>
      </c>
      <c r="O29" s="87" t="str">
        <f>IFERROR(ROUND(IF(Overrides!T25&lt;&gt;"",Overrides!T25,'F_Inputs Formatted'!T25),3),"-")</f>
        <v>-</v>
      </c>
      <c r="P29" s="87" t="str">
        <f>IFERROR(ROUND(IF(Overrides!U25&lt;&gt;"",Overrides!U25,'F_Inputs Formatted'!U25),3),"-")</f>
        <v>-</v>
      </c>
      <c r="Q29" s="87" t="str">
        <f>IFERROR(ROUND(IF(Overrides!V25&lt;&gt;"",Overrides!V25,'F_Inputs Formatted'!V25),3),"-")</f>
        <v>-</v>
      </c>
      <c r="R29" s="87" t="str">
        <f>IFERROR(ROUND(IF(Overrides!W25&lt;&gt;"",Overrides!W25,'F_Inputs Formatted'!W25),3),"-")</f>
        <v>-</v>
      </c>
      <c r="S29" s="87" t="str">
        <f>IFERROR(ROUND(IF(Overrides!X25&lt;&gt;"",Overrides!X25,'F_Inputs Formatted'!X25),3),"-")</f>
        <v>-</v>
      </c>
      <c r="T29" s="87" t="str">
        <f>IFERROR(ROUND(IF(Overrides!Y25&lt;&gt;"",Overrides!Y25,'F_Inputs Formatted'!Y25),3),"-")</f>
        <v>-</v>
      </c>
      <c r="U29" s="87" t="str">
        <f>IFERROR(ROUND(IF(Overrides!Z25&lt;&gt;"",Overrides!Z25,'F_Inputs Formatted'!Z25),3),"-")</f>
        <v>-</v>
      </c>
      <c r="V29" s="87" t="str">
        <f>IFERROR(ROUND(IF(Overrides!AA25&lt;&gt;"",Overrides!AA25,'F_Inputs Formatted'!AA25),3),"-")</f>
        <v>-</v>
      </c>
      <c r="W29" s="87" t="str">
        <f>IFERROR(ROUND(IF(Overrides!AB25&lt;&gt;"",Overrides!AB25,'F_Inputs Formatted'!AB25),3),"-")</f>
        <v>-</v>
      </c>
      <c r="Y29" s="46"/>
      <c r="Z29" s="46"/>
    </row>
    <row r="30" spans="1:26" ht="21.95">
      <c r="A30" s="58"/>
      <c r="B30" s="48"/>
      <c r="C30" s="48"/>
      <c r="D30" s="48"/>
      <c r="E30" s="48"/>
      <c r="F30" s="48"/>
      <c r="G30" s="48"/>
      <c r="H30" s="48"/>
      <c r="I30" s="48"/>
      <c r="J30" s="48"/>
      <c r="K30" s="48"/>
      <c r="L30" s="48"/>
      <c r="M30" s="48"/>
      <c r="N30" s="48"/>
      <c r="O30" s="48"/>
      <c r="P30" s="48"/>
      <c r="Q30" s="48"/>
      <c r="R30" s="48"/>
      <c r="S30" s="48"/>
      <c r="T30" s="48"/>
      <c r="U30" s="48"/>
      <c r="V30" s="48"/>
      <c r="W30" s="48"/>
    </row>
    <row r="31" spans="1:26" s="74" customFormat="1" ht="21.95">
      <c r="A31" s="38"/>
      <c r="B31" s="39" t="s">
        <v>288</v>
      </c>
      <c r="C31" s="38"/>
      <c r="D31" s="38"/>
      <c r="E31" s="38"/>
      <c r="F31" s="38"/>
      <c r="G31" s="38"/>
      <c r="H31" s="38"/>
      <c r="I31" s="38"/>
      <c r="J31" s="38"/>
      <c r="K31" s="38"/>
      <c r="L31" s="38"/>
      <c r="M31" s="38"/>
      <c r="N31" s="38"/>
      <c r="O31" s="38"/>
      <c r="P31" s="38"/>
      <c r="Q31" s="38"/>
      <c r="R31" s="38"/>
      <c r="S31" s="38"/>
      <c r="T31" s="38"/>
      <c r="U31" s="38"/>
      <c r="V31" s="38"/>
      <c r="W31" s="38"/>
    </row>
    <row r="32" spans="1:26">
      <c r="A32" s="197"/>
      <c r="B32" s="197"/>
      <c r="C32" s="17"/>
      <c r="D32" s="17"/>
      <c r="E32" s="17"/>
      <c r="F32" s="17"/>
      <c r="G32" s="17"/>
      <c r="H32" s="17"/>
      <c r="I32" s="17"/>
      <c r="J32" s="17"/>
      <c r="K32" s="17"/>
      <c r="L32" s="17"/>
      <c r="M32" s="17"/>
      <c r="N32" s="17"/>
      <c r="O32" s="17"/>
      <c r="P32" s="17"/>
      <c r="Q32" s="17"/>
      <c r="R32" s="17"/>
      <c r="S32" s="17"/>
      <c r="T32" s="17"/>
      <c r="U32" s="17"/>
      <c r="V32" s="17"/>
      <c r="W32" s="17"/>
    </row>
    <row r="33" spans="1:23" ht="21.95">
      <c r="A33" s="81"/>
      <c r="B33" s="59" t="s">
        <v>259</v>
      </c>
      <c r="C33" s="75"/>
      <c r="D33" s="82" t="s">
        <v>25</v>
      </c>
      <c r="E33" s="82" t="s">
        <v>26</v>
      </c>
      <c r="F33" s="82" t="s">
        <v>27</v>
      </c>
      <c r="G33" s="82" t="s">
        <v>28</v>
      </c>
      <c r="H33" s="82" t="s">
        <v>29</v>
      </c>
      <c r="I33" s="82" t="s">
        <v>30</v>
      </c>
      <c r="J33" s="82" t="s">
        <v>31</v>
      </c>
      <c r="K33" s="82" t="s">
        <v>32</v>
      </c>
      <c r="L33" s="83" t="s">
        <v>33</v>
      </c>
      <c r="M33" s="83" t="s">
        <v>34</v>
      </c>
      <c r="N33" s="83" t="s">
        <v>35</v>
      </c>
      <c r="O33" s="83" t="s">
        <v>36</v>
      </c>
      <c r="P33" s="83" t="s">
        <v>37</v>
      </c>
      <c r="Q33" s="83" t="s">
        <v>38</v>
      </c>
      <c r="R33" s="83" t="s">
        <v>39</v>
      </c>
      <c r="S33" s="83" t="s">
        <v>188</v>
      </c>
      <c r="T33" s="83" t="s">
        <v>189</v>
      </c>
      <c r="U33" s="83" t="s">
        <v>190</v>
      </c>
      <c r="V33" s="83" t="s">
        <v>191</v>
      </c>
      <c r="W33" s="83" t="s">
        <v>192</v>
      </c>
    </row>
    <row r="34" spans="1:23" ht="21.95">
      <c r="A34" s="84"/>
      <c r="B34" s="62" t="s">
        <v>20</v>
      </c>
      <c r="C34" s="62" t="s">
        <v>23</v>
      </c>
      <c r="D34" s="62"/>
      <c r="E34" s="62"/>
      <c r="F34" s="62"/>
      <c r="G34" s="62"/>
      <c r="H34" s="62"/>
      <c r="I34" s="62"/>
      <c r="J34" s="62"/>
      <c r="K34" s="62"/>
      <c r="L34" s="62"/>
      <c r="M34" s="62"/>
      <c r="N34" s="62"/>
      <c r="O34" s="62"/>
      <c r="P34" s="62"/>
      <c r="Q34" s="62"/>
      <c r="R34" s="62"/>
      <c r="S34" s="62"/>
      <c r="T34" s="62"/>
      <c r="U34" s="62"/>
      <c r="V34" s="62"/>
      <c r="W34" s="62"/>
    </row>
    <row r="35" spans="1:23" ht="21.95">
      <c r="A35" s="58"/>
      <c r="B35" s="41" t="s">
        <v>0</v>
      </c>
      <c r="C35" s="44" t="s">
        <v>199</v>
      </c>
      <c r="D35" s="87" t="str">
        <f>IFERROR(ROUND(IF(Overrides!I30&lt;&gt;"",Overrides!I30,'F_Inputs Formatted'!I30),3),"-")</f>
        <v>-</v>
      </c>
      <c r="E35" s="87" t="str">
        <f>IFERROR(ROUND(IF(Overrides!J30&lt;&gt;"",Overrides!J30,'F_Inputs Formatted'!J30),3),"-")</f>
        <v>-</v>
      </c>
      <c r="F35" s="87" t="str">
        <f>IFERROR(ROUND(IF(Overrides!K30&lt;&gt;"",Overrides!K30,'F_Inputs Formatted'!K30),3),"-")</f>
        <v>-</v>
      </c>
      <c r="G35" s="87" t="str">
        <f>IFERROR(ROUND(IF(Overrides!L30&lt;&gt;"",Overrides!L30,'F_Inputs Formatted'!L30),3),"-")</f>
        <v>-</v>
      </c>
      <c r="H35" s="87" t="str">
        <f>IFERROR(ROUND(IF(Overrides!M30&lt;&gt;"",Overrides!M30,'F_Inputs Formatted'!M30),3),"-")</f>
        <v>-</v>
      </c>
      <c r="I35" s="87" t="str">
        <f>IFERROR(ROUND(IF(Overrides!N30&lt;&gt;"",Overrides!N30,'F_Inputs Formatted'!N30),3),"-")</f>
        <v>-</v>
      </c>
      <c r="J35" s="87" t="str">
        <f>IFERROR(ROUND(IF(Overrides!O30&lt;&gt;"",Overrides!O30,'F_Inputs Formatted'!O30),3),"-")</f>
        <v>-</v>
      </c>
      <c r="K35" s="87">
        <f>IFERROR(ROUND(IF(Overrides!P30&lt;&gt;"",Overrides!P30,'F_Inputs Formatted'!P30),3),"-")</f>
        <v>0</v>
      </c>
      <c r="L35" s="87">
        <f>IFERROR(ROUND(IF(Overrides!Q30&lt;&gt;"",Overrides!Q30,'F_Inputs Formatted'!Q30),3),"-")</f>
        <v>0</v>
      </c>
      <c r="M35" s="87">
        <f>IFERROR(ROUND(IF(Overrides!R30&lt;&gt;"",Overrides!R30,'F_Inputs Formatted'!R30),3),"-")</f>
        <v>0</v>
      </c>
      <c r="N35" s="87">
        <f>IFERROR(ROUND(IF(Overrides!S30&lt;&gt;"",Overrides!S30,'F_Inputs Formatted'!S30),3),"-")</f>
        <v>0</v>
      </c>
      <c r="O35" s="87">
        <f>IFERROR(ROUND(IF(Overrides!T30&lt;&gt;"",Overrides!T30,'F_Inputs Formatted'!T30),3),"-")</f>
        <v>0</v>
      </c>
      <c r="P35" s="87">
        <f>IFERROR(ROUND(IF(Overrides!U30&lt;&gt;"",Overrides!U30,'F_Inputs Formatted'!U30),3),"-")</f>
        <v>0</v>
      </c>
      <c r="Q35" s="87">
        <f>IFERROR(ROUND(IF(Overrides!V30&lt;&gt;"",Overrides!V30,'F_Inputs Formatted'!V30),3),"-")</f>
        <v>0</v>
      </c>
      <c r="R35" s="87">
        <f>IFERROR(ROUND(IF(Overrides!W30&lt;&gt;"",Overrides!W30,'F_Inputs Formatted'!W30),3),"-")</f>
        <v>0</v>
      </c>
      <c r="S35" s="87">
        <f>IFERROR(ROUND(IF(Overrides!X30&lt;&gt;"",Overrides!X30,'F_Inputs Formatted'!X30),3),"-")</f>
        <v>0</v>
      </c>
      <c r="T35" s="87">
        <f>IFERROR(ROUND(IF(Overrides!Y30&lt;&gt;"",Overrides!Y30,'F_Inputs Formatted'!Y30),3),"-")</f>
        <v>0</v>
      </c>
      <c r="U35" s="87">
        <f>IFERROR(ROUND(IF(Overrides!Z30&lt;&gt;"",Overrides!Z30,'F_Inputs Formatted'!Z30),3),"-")</f>
        <v>0</v>
      </c>
      <c r="V35" s="87">
        <f>IFERROR(ROUND(IF(Overrides!AA30&lt;&gt;"",Overrides!AA30,'F_Inputs Formatted'!AA30),3),"-")</f>
        <v>0</v>
      </c>
      <c r="W35" s="87">
        <f>IFERROR(ROUND(IF(Overrides!AB30&lt;&gt;"",Overrides!AB30,'F_Inputs Formatted'!AB30),3),"-")</f>
        <v>0</v>
      </c>
    </row>
    <row r="36" spans="1:23" ht="21.95">
      <c r="A36" s="58"/>
      <c r="B36" s="41" t="s">
        <v>232</v>
      </c>
      <c r="C36" s="44" t="str">
        <f>$C$11</f>
        <v>%</v>
      </c>
      <c r="D36" s="87" t="str">
        <f>IFERROR(ROUND(IF(Overrides!I31&lt;&gt;"",Overrides!I31,'F_Inputs Formatted'!I31),3),"-")</f>
        <v>-</v>
      </c>
      <c r="E36" s="87" t="str">
        <f>IFERROR(ROUND(IF(Overrides!J31&lt;&gt;"",Overrides!J31,'F_Inputs Formatted'!J31),3),"-")</f>
        <v>-</v>
      </c>
      <c r="F36" s="87" t="str">
        <f>IFERROR(ROUND(IF(Overrides!K31&lt;&gt;"",Overrides!K31,'F_Inputs Formatted'!K31),3),"-")</f>
        <v>-</v>
      </c>
      <c r="G36" s="87" t="str">
        <f>IFERROR(ROUND(IF(Overrides!L31&lt;&gt;"",Overrides!L31,'F_Inputs Formatted'!L31),3),"-")</f>
        <v>-</v>
      </c>
      <c r="H36" s="87" t="str">
        <f>IFERROR(ROUND(IF(Overrides!M31&lt;&gt;"",Overrides!M31,'F_Inputs Formatted'!M31),3),"-")</f>
        <v>-</v>
      </c>
      <c r="I36" s="87" t="str">
        <f>IFERROR(ROUND(IF(Overrides!N31&lt;&gt;"",Overrides!N31,'F_Inputs Formatted'!N31),3),"-")</f>
        <v>-</v>
      </c>
      <c r="J36" s="87" t="str">
        <f>IFERROR(ROUND(IF(Overrides!O31&lt;&gt;"",Overrides!O31,'F_Inputs Formatted'!O31),3),"-")</f>
        <v>-</v>
      </c>
      <c r="K36" s="87">
        <f>IFERROR(ROUND(IF(Overrides!P31&lt;&gt;"",Overrides!P31,'F_Inputs Formatted'!P31),3),"-")</f>
        <v>0.90200000000000002</v>
      </c>
      <c r="L36" s="87">
        <f>IFERROR(ROUND(IF(Overrides!Q31&lt;&gt;"",Overrides!Q31,'F_Inputs Formatted'!Q31),3),"-")</f>
        <v>0.86699999999999999</v>
      </c>
      <c r="M36" s="87">
        <f>IFERROR(ROUND(IF(Overrides!R31&lt;&gt;"",Overrides!R31,'F_Inputs Formatted'!R31),3),"-")</f>
        <v>0.88300000000000001</v>
      </c>
      <c r="N36" s="87">
        <f>IFERROR(ROUND(IF(Overrides!S31&lt;&gt;"",Overrides!S31,'F_Inputs Formatted'!S31),3),"-")</f>
        <v>0.88300000000000001</v>
      </c>
      <c r="O36" s="87">
        <f>IFERROR(ROUND(IF(Overrides!T31&lt;&gt;"",Overrides!T31,'F_Inputs Formatted'!T31),3),"-")</f>
        <v>0.88300000000000001</v>
      </c>
      <c r="P36" s="87">
        <f>IFERROR(ROUND(IF(Overrides!U31&lt;&gt;"",Overrides!U31,'F_Inputs Formatted'!U31),3),"-")</f>
        <v>0.88300000000000001</v>
      </c>
      <c r="Q36" s="87">
        <f>IFERROR(ROUND(IF(Overrides!V31&lt;&gt;"",Overrides!V31,'F_Inputs Formatted'!V31),3),"-")</f>
        <v>0.88300000000000001</v>
      </c>
      <c r="R36" s="87">
        <f>IFERROR(ROUND(IF(Overrides!W31&lt;&gt;"",Overrides!W31,'F_Inputs Formatted'!W31),3),"-")</f>
        <v>0.88300000000000001</v>
      </c>
      <c r="S36" s="87">
        <f>IFERROR(ROUND(IF(Overrides!X31&lt;&gt;"",Overrides!X31,'F_Inputs Formatted'!X31),3),"-")</f>
        <v>0.88300000000000001</v>
      </c>
      <c r="T36" s="87">
        <f>IFERROR(ROUND(IF(Overrides!Y31&lt;&gt;"",Overrides!Y31,'F_Inputs Formatted'!Y31),3),"-")</f>
        <v>0.88300000000000001</v>
      </c>
      <c r="U36" s="87">
        <f>IFERROR(ROUND(IF(Overrides!Z31&lt;&gt;"",Overrides!Z31,'F_Inputs Formatted'!Z31),3),"-")</f>
        <v>0.88300000000000001</v>
      </c>
      <c r="V36" s="87">
        <f>IFERROR(ROUND(IF(Overrides!AA31&lt;&gt;"",Overrides!AA31,'F_Inputs Formatted'!AA31),3),"-")</f>
        <v>0.88300000000000001</v>
      </c>
      <c r="W36" s="87">
        <f>IFERROR(ROUND(IF(Overrides!AB31&lt;&gt;"",Overrides!AB31,'F_Inputs Formatted'!AB31),3),"-")</f>
        <v>0.88300000000000001</v>
      </c>
    </row>
    <row r="37" spans="1:23" ht="21.95">
      <c r="A37" s="58"/>
      <c r="B37" s="41" t="s">
        <v>233</v>
      </c>
      <c r="C37" s="44" t="str">
        <f t="shared" ref="C37:C53" si="1">$C$11</f>
        <v>%</v>
      </c>
      <c r="D37" s="87" t="str">
        <f>IFERROR(ROUND(IF(Overrides!I32&lt;&gt;"",Overrides!I32,'F_Inputs Formatted'!I32),3),"-")</f>
        <v>-</v>
      </c>
      <c r="E37" s="87" t="str">
        <f>IFERROR(ROUND(IF(Overrides!J32&lt;&gt;"",Overrides!J32,'F_Inputs Formatted'!J32),3),"-")</f>
        <v>-</v>
      </c>
      <c r="F37" s="87" t="str">
        <f>IFERROR(ROUND(IF(Overrides!K32&lt;&gt;"",Overrides!K32,'F_Inputs Formatted'!K32),3),"-")</f>
        <v>-</v>
      </c>
      <c r="G37" s="87" t="str">
        <f>IFERROR(ROUND(IF(Overrides!L32&lt;&gt;"",Overrides!L32,'F_Inputs Formatted'!L32),3),"-")</f>
        <v>-</v>
      </c>
      <c r="H37" s="87" t="str">
        <f>IFERROR(ROUND(IF(Overrides!M32&lt;&gt;"",Overrides!M32,'F_Inputs Formatted'!M32),3),"-")</f>
        <v>-</v>
      </c>
      <c r="I37" s="87" t="str">
        <f>IFERROR(ROUND(IF(Overrides!N32&lt;&gt;"",Overrides!N32,'F_Inputs Formatted'!N32),3),"-")</f>
        <v>-</v>
      </c>
      <c r="J37" s="87" t="str">
        <f>IFERROR(ROUND(IF(Overrides!O32&lt;&gt;"",Overrides!O32,'F_Inputs Formatted'!O32),3),"-")</f>
        <v>-</v>
      </c>
      <c r="K37" s="87" t="str">
        <f>IFERROR(ROUND(IF(Overrides!P32&lt;&gt;"",Overrides!P32,'F_Inputs Formatted'!P32),3),"-")</f>
        <v>-</v>
      </c>
      <c r="L37" s="87" t="str">
        <f>IFERROR(ROUND(IF(Overrides!Q32&lt;&gt;"",Overrides!Q32,'F_Inputs Formatted'!Q32),3),"-")</f>
        <v>-</v>
      </c>
      <c r="M37" s="87" t="str">
        <f>IFERROR(ROUND(IF(Overrides!R32&lt;&gt;"",Overrides!R32,'F_Inputs Formatted'!R32),3),"-")</f>
        <v>-</v>
      </c>
      <c r="N37" s="87" t="str">
        <f>IFERROR(ROUND(IF(Overrides!S32&lt;&gt;"",Overrides!S32,'F_Inputs Formatted'!S32),3),"-")</f>
        <v>-</v>
      </c>
      <c r="O37" s="87" t="str">
        <f>IFERROR(ROUND(IF(Overrides!T32&lt;&gt;"",Overrides!T32,'F_Inputs Formatted'!T32),3),"-")</f>
        <v>-</v>
      </c>
      <c r="P37" s="87" t="str">
        <f>IFERROR(ROUND(IF(Overrides!U32&lt;&gt;"",Overrides!U32,'F_Inputs Formatted'!U32),3),"-")</f>
        <v>-</v>
      </c>
      <c r="Q37" s="87" t="str">
        <f>IFERROR(ROUND(IF(Overrides!V32&lt;&gt;"",Overrides!V32,'F_Inputs Formatted'!V32),3),"-")</f>
        <v>-</v>
      </c>
      <c r="R37" s="87" t="str">
        <f>IFERROR(ROUND(IF(Overrides!W32&lt;&gt;"",Overrides!W32,'F_Inputs Formatted'!W32),3),"-")</f>
        <v>-</v>
      </c>
      <c r="S37" s="87" t="str">
        <f>IFERROR(ROUND(IF(Overrides!X32&lt;&gt;"",Overrides!X32,'F_Inputs Formatted'!X32),3),"-")</f>
        <v>-</v>
      </c>
      <c r="T37" s="87" t="str">
        <f>IFERROR(ROUND(IF(Overrides!Y32&lt;&gt;"",Overrides!Y32,'F_Inputs Formatted'!Y32),3),"-")</f>
        <v>-</v>
      </c>
      <c r="U37" s="87" t="str">
        <f>IFERROR(ROUND(IF(Overrides!Z32&lt;&gt;"",Overrides!Z32,'F_Inputs Formatted'!Z32),3),"-")</f>
        <v>-</v>
      </c>
      <c r="V37" s="87" t="str">
        <f>IFERROR(ROUND(IF(Overrides!AA32&lt;&gt;"",Overrides!AA32,'F_Inputs Formatted'!AA32),3),"-")</f>
        <v>-</v>
      </c>
      <c r="W37" s="87" t="str">
        <f>IFERROR(ROUND(IF(Overrides!AB32&lt;&gt;"",Overrides!AB32,'F_Inputs Formatted'!AB32),3),"-")</f>
        <v>-</v>
      </c>
    </row>
    <row r="38" spans="1:23" ht="21.95">
      <c r="A38" s="58"/>
      <c r="B38" s="41" t="s">
        <v>236</v>
      </c>
      <c r="C38" s="44" t="str">
        <f t="shared" si="1"/>
        <v>%</v>
      </c>
      <c r="D38" s="87">
        <f>IFERROR(ROUND(IF(Overrides!I33&lt;&gt;"",Overrides!I33,'F_Inputs Formatted'!I33),3),"-")</f>
        <v>0.76500000000000001</v>
      </c>
      <c r="E38" s="87">
        <f>IFERROR(ROUND(IF(Overrides!J33&lt;&gt;"",Overrides!J33,'F_Inputs Formatted'!J33),3),"-")</f>
        <v>0.85599999999999998</v>
      </c>
      <c r="F38" s="87">
        <f>IFERROR(ROUND(IF(Overrides!K33&lt;&gt;"",Overrides!K33,'F_Inputs Formatted'!K33),3),"-")</f>
        <v>0.83599999999999997</v>
      </c>
      <c r="G38" s="87">
        <f>IFERROR(ROUND(IF(Overrides!L33&lt;&gt;"",Overrides!L33,'F_Inputs Formatted'!L33),3),"-")</f>
        <v>0.85699999999999998</v>
      </c>
      <c r="H38" s="87">
        <f>IFERROR(ROUND(IF(Overrides!M33&lt;&gt;"",Overrides!M33,'F_Inputs Formatted'!M33),3),"-")</f>
        <v>0.84699999999999998</v>
      </c>
      <c r="I38" s="87">
        <f>IFERROR(ROUND(IF(Overrides!N33&lt;&gt;"",Overrides!N33,'F_Inputs Formatted'!N33),3),"-")</f>
        <v>0</v>
      </c>
      <c r="J38" s="87">
        <f>IFERROR(ROUND(IF(Overrides!O33&lt;&gt;"",Overrides!O33,'F_Inputs Formatted'!O33),3),"-")</f>
        <v>0.85699999999999998</v>
      </c>
      <c r="K38" s="87">
        <f>IFERROR(ROUND(IF(Overrides!P33&lt;&gt;"",Overrides!P33,'F_Inputs Formatted'!P33),3),"-")</f>
        <v>0.81599999999999995</v>
      </c>
      <c r="L38" s="87">
        <f>IFERROR(ROUND(IF(Overrides!Q33&lt;&gt;"",Overrides!Q33,'F_Inputs Formatted'!Q33),3),"-")</f>
        <v>0.81599999999999995</v>
      </c>
      <c r="M38" s="87">
        <f>IFERROR(ROUND(IF(Overrides!R33&lt;&gt;"",Overrides!R33,'F_Inputs Formatted'!R33),3),"-")</f>
        <v>0.79500000000000004</v>
      </c>
      <c r="N38" s="87">
        <f>IFERROR(ROUND(IF(Overrides!S33&lt;&gt;"",Overrides!S33,'F_Inputs Formatted'!S33),3),"-")</f>
        <v>0.79500000000000004</v>
      </c>
      <c r="O38" s="87">
        <f>IFERROR(ROUND(IF(Overrides!T33&lt;&gt;"",Overrides!T33,'F_Inputs Formatted'!T33),3),"-")</f>
        <v>0.79500000000000004</v>
      </c>
      <c r="P38" s="87">
        <f>IFERROR(ROUND(IF(Overrides!U33&lt;&gt;"",Overrides!U33,'F_Inputs Formatted'!U33),3),"-")</f>
        <v>0.79500000000000004</v>
      </c>
      <c r="Q38" s="87">
        <f>IFERROR(ROUND(IF(Overrides!V33&lt;&gt;"",Overrides!V33,'F_Inputs Formatted'!V33),3),"-")</f>
        <v>0.79500000000000004</v>
      </c>
      <c r="R38" s="87">
        <f>IFERROR(ROUND(IF(Overrides!W33&lt;&gt;"",Overrides!W33,'F_Inputs Formatted'!W33),3),"-")</f>
        <v>0.79500000000000004</v>
      </c>
      <c r="S38" s="87">
        <f>IFERROR(ROUND(IF(Overrides!X33&lt;&gt;"",Overrides!X33,'F_Inputs Formatted'!X33),3),"-")</f>
        <v>0.82</v>
      </c>
      <c r="T38" s="87">
        <f>IFERROR(ROUND(IF(Overrides!Y33&lt;&gt;"",Overrides!Y33,'F_Inputs Formatted'!Y33),3),"-")</f>
        <v>0.82</v>
      </c>
      <c r="U38" s="87">
        <f>IFERROR(ROUND(IF(Overrides!Z33&lt;&gt;"",Overrides!Z33,'F_Inputs Formatted'!Z33),3),"-")</f>
        <v>0.82</v>
      </c>
      <c r="V38" s="87">
        <f>IFERROR(ROUND(IF(Overrides!AA33&lt;&gt;"",Overrides!AA33,'F_Inputs Formatted'!AA33),3),"-")</f>
        <v>0.82</v>
      </c>
      <c r="W38" s="87">
        <f>IFERROR(ROUND(IF(Overrides!AB33&lt;&gt;"",Overrides!AB33,'F_Inputs Formatted'!AB33),3),"-")</f>
        <v>0.82</v>
      </c>
    </row>
    <row r="39" spans="1:23" ht="21.95">
      <c r="A39" s="58"/>
      <c r="B39" s="41" t="s">
        <v>237</v>
      </c>
      <c r="C39" s="44" t="str">
        <f t="shared" si="1"/>
        <v>%</v>
      </c>
      <c r="D39" s="87">
        <f>IFERROR(ROUND(IF(Overrides!I34&lt;&gt;"",Overrides!I34,'F_Inputs Formatted'!I34),3),"-")</f>
        <v>0</v>
      </c>
      <c r="E39" s="87">
        <f>IFERROR(ROUND(IF(Overrides!J34&lt;&gt;"",Overrides!J34,'F_Inputs Formatted'!J34),3),"-")</f>
        <v>0</v>
      </c>
      <c r="F39" s="87">
        <f>IFERROR(ROUND(IF(Overrides!K34&lt;&gt;"",Overrides!K34,'F_Inputs Formatted'!K34),3),"-")</f>
        <v>0</v>
      </c>
      <c r="G39" s="87">
        <f>IFERROR(ROUND(IF(Overrides!L34&lt;&gt;"",Overrides!L34,'F_Inputs Formatted'!L34),3),"-")</f>
        <v>0</v>
      </c>
      <c r="H39" s="87">
        <f>IFERROR(ROUND(IF(Overrides!M34&lt;&gt;"",Overrides!M34,'F_Inputs Formatted'!M34),3),"-")</f>
        <v>0</v>
      </c>
      <c r="I39" s="87">
        <f>IFERROR(ROUND(IF(Overrides!N34&lt;&gt;"",Overrides!N34,'F_Inputs Formatted'!N34),3),"-")</f>
        <v>0</v>
      </c>
      <c r="J39" s="87">
        <f>IFERROR(ROUND(IF(Overrides!O34&lt;&gt;"",Overrides!O34,'F_Inputs Formatted'!O34),3),"-")</f>
        <v>0</v>
      </c>
      <c r="K39" s="87">
        <f>IFERROR(ROUND(IF(Overrides!P34&lt;&gt;"",Overrides!P34,'F_Inputs Formatted'!P34),3),"-")</f>
        <v>0</v>
      </c>
      <c r="L39" s="87">
        <f>IFERROR(ROUND(IF(Overrides!Q34&lt;&gt;"",Overrides!Q34,'F_Inputs Formatted'!Q34),3),"-")</f>
        <v>0</v>
      </c>
      <c r="M39" s="87">
        <f>IFERROR(ROUND(IF(Overrides!R34&lt;&gt;"",Overrides!R34,'F_Inputs Formatted'!R34),3),"-")</f>
        <v>0</v>
      </c>
      <c r="N39" s="87">
        <f>IFERROR(ROUND(IF(Overrides!S34&lt;&gt;"",Overrides!S34,'F_Inputs Formatted'!S34),3),"-")</f>
        <v>0</v>
      </c>
      <c r="O39" s="87">
        <f>IFERROR(ROUND(IF(Overrides!T34&lt;&gt;"",Overrides!T34,'F_Inputs Formatted'!T34),3),"-")</f>
        <v>0</v>
      </c>
      <c r="P39" s="87">
        <f>IFERROR(ROUND(IF(Overrides!U34&lt;&gt;"",Overrides!U34,'F_Inputs Formatted'!U34),3),"-")</f>
        <v>0</v>
      </c>
      <c r="Q39" s="87">
        <f>IFERROR(ROUND(IF(Overrides!V34&lt;&gt;"",Overrides!V34,'F_Inputs Formatted'!V34),3),"-")</f>
        <v>0</v>
      </c>
      <c r="R39" s="87">
        <f>IFERROR(ROUND(IF(Overrides!W34&lt;&gt;"",Overrides!W34,'F_Inputs Formatted'!W34),3),"-")</f>
        <v>0</v>
      </c>
      <c r="S39" s="87">
        <f>IFERROR(ROUND(IF(Overrides!X34&lt;&gt;"",Overrides!X34,'F_Inputs Formatted'!X34),3),"-")</f>
        <v>0</v>
      </c>
      <c r="T39" s="87">
        <f>IFERROR(ROUND(IF(Overrides!Y34&lt;&gt;"",Overrides!Y34,'F_Inputs Formatted'!Y34),3),"-")</f>
        <v>0</v>
      </c>
      <c r="U39" s="87">
        <f>IFERROR(ROUND(IF(Overrides!Z34&lt;&gt;"",Overrides!Z34,'F_Inputs Formatted'!Z34),3),"-")</f>
        <v>0</v>
      </c>
      <c r="V39" s="87">
        <f>IFERROR(ROUND(IF(Overrides!AA34&lt;&gt;"",Overrides!AA34,'F_Inputs Formatted'!AA34),3),"-")</f>
        <v>0</v>
      </c>
      <c r="W39" s="87">
        <f>IFERROR(ROUND(IF(Overrides!AB34&lt;&gt;"",Overrides!AB34,'F_Inputs Formatted'!AB34),3),"-")</f>
        <v>0</v>
      </c>
    </row>
    <row r="40" spans="1:23" ht="21.95">
      <c r="A40" s="58"/>
      <c r="B40" s="41" t="s">
        <v>241</v>
      </c>
      <c r="C40" s="44" t="str">
        <f t="shared" si="1"/>
        <v>%</v>
      </c>
      <c r="D40" s="87" t="str">
        <f>IFERROR(ROUND(IF(Overrides!I35&lt;&gt;"",Overrides!I35,'F_Inputs Formatted'!I35),3),"-")</f>
        <v>-</v>
      </c>
      <c r="E40" s="87" t="str">
        <f>IFERROR(ROUND(IF(Overrides!J35&lt;&gt;"",Overrides!J35,'F_Inputs Formatted'!J35),3),"-")</f>
        <v>-</v>
      </c>
      <c r="F40" s="87" t="str">
        <f>IFERROR(ROUND(IF(Overrides!K35&lt;&gt;"",Overrides!K35,'F_Inputs Formatted'!K35),3),"-")</f>
        <v>-</v>
      </c>
      <c r="G40" s="87" t="str">
        <f>IFERROR(ROUND(IF(Overrides!L35&lt;&gt;"",Overrides!L35,'F_Inputs Formatted'!L35),3),"-")</f>
        <v>-</v>
      </c>
      <c r="H40" s="87" t="str">
        <f>IFERROR(ROUND(IF(Overrides!M35&lt;&gt;"",Overrides!M35,'F_Inputs Formatted'!M35),3),"-")</f>
        <v>-</v>
      </c>
      <c r="I40" s="87" t="str">
        <f>IFERROR(ROUND(IF(Overrides!N35&lt;&gt;"",Overrides!N35,'F_Inputs Formatted'!N35),3),"-")</f>
        <v>-</v>
      </c>
      <c r="J40" s="87" t="str">
        <f>IFERROR(ROUND(IF(Overrides!O35&lt;&gt;"",Overrides!O35,'F_Inputs Formatted'!O35),3),"-")</f>
        <v>-</v>
      </c>
      <c r="K40" s="87" t="str">
        <f>IFERROR(ROUND(IF(Overrides!P35&lt;&gt;"",Overrides!P35,'F_Inputs Formatted'!P35),3),"-")</f>
        <v>-</v>
      </c>
      <c r="L40" s="87" t="str">
        <f>IFERROR(ROUND(IF(Overrides!Q35&lt;&gt;"",Overrides!Q35,'F_Inputs Formatted'!Q35),3),"-")</f>
        <v>-</v>
      </c>
      <c r="M40" s="87" t="str">
        <f>IFERROR(ROUND(IF(Overrides!R35&lt;&gt;"",Overrides!R35,'F_Inputs Formatted'!R35),3),"-")</f>
        <v>-</v>
      </c>
      <c r="N40" s="87" t="str">
        <f>IFERROR(ROUND(IF(Overrides!S35&lt;&gt;"",Overrides!S35,'F_Inputs Formatted'!S35),3),"-")</f>
        <v>-</v>
      </c>
      <c r="O40" s="87" t="str">
        <f>IFERROR(ROUND(IF(Overrides!T35&lt;&gt;"",Overrides!T35,'F_Inputs Formatted'!T35),3),"-")</f>
        <v>-</v>
      </c>
      <c r="P40" s="87" t="str">
        <f>IFERROR(ROUND(IF(Overrides!U35&lt;&gt;"",Overrides!U35,'F_Inputs Formatted'!U35),3),"-")</f>
        <v>-</v>
      </c>
      <c r="Q40" s="87" t="str">
        <f>IFERROR(ROUND(IF(Overrides!V35&lt;&gt;"",Overrides!V35,'F_Inputs Formatted'!V35),3),"-")</f>
        <v>-</v>
      </c>
      <c r="R40" s="87" t="str">
        <f>IFERROR(ROUND(IF(Overrides!W35&lt;&gt;"",Overrides!W35,'F_Inputs Formatted'!W35),3),"-")</f>
        <v>-</v>
      </c>
      <c r="S40" s="87" t="str">
        <f>IFERROR(ROUND(IF(Overrides!X35&lt;&gt;"",Overrides!X35,'F_Inputs Formatted'!X35),3),"-")</f>
        <v>-</v>
      </c>
      <c r="T40" s="87" t="str">
        <f>IFERROR(ROUND(IF(Overrides!Y35&lt;&gt;"",Overrides!Y35,'F_Inputs Formatted'!Y35),3),"-")</f>
        <v>-</v>
      </c>
      <c r="U40" s="87" t="str">
        <f>IFERROR(ROUND(IF(Overrides!Z35&lt;&gt;"",Overrides!Z35,'F_Inputs Formatted'!Z35),3),"-")</f>
        <v>-</v>
      </c>
      <c r="V40" s="87" t="str">
        <f>IFERROR(ROUND(IF(Overrides!AA35&lt;&gt;"",Overrides!AA35,'F_Inputs Formatted'!AA35),3),"-")</f>
        <v>-</v>
      </c>
      <c r="W40" s="87" t="str">
        <f>IFERROR(ROUND(IF(Overrides!AB35&lt;&gt;"",Overrides!AB35,'F_Inputs Formatted'!AB35),3),"-")</f>
        <v>-</v>
      </c>
    </row>
    <row r="41" spans="1:23" ht="21.95">
      <c r="A41" s="58"/>
      <c r="B41" s="41" t="s">
        <v>242</v>
      </c>
      <c r="C41" s="44" t="str">
        <f t="shared" si="1"/>
        <v>%</v>
      </c>
      <c r="D41" s="87">
        <f>IFERROR(ROUND(IF(Overrides!I36&lt;&gt;"",Overrides!I36,'F_Inputs Formatted'!I36),3),"-")</f>
        <v>0.84899999999999998</v>
      </c>
      <c r="E41" s="87">
        <f>IFERROR(ROUND(IF(Overrides!J36&lt;&gt;"",Overrides!J36,'F_Inputs Formatted'!J36),3),"-")</f>
        <v>0.84899999999999998</v>
      </c>
      <c r="F41" s="87">
        <f>IFERROR(ROUND(IF(Overrides!K36&lt;&gt;"",Overrides!K36,'F_Inputs Formatted'!K36),3),"-")</f>
        <v>0.85699999999999998</v>
      </c>
      <c r="G41" s="87">
        <f>IFERROR(ROUND(IF(Overrides!L36&lt;&gt;"",Overrides!L36,'F_Inputs Formatted'!L36),3),"-")</f>
        <v>0.86499999999999999</v>
      </c>
      <c r="H41" s="87">
        <f>IFERROR(ROUND(IF(Overrides!M36&lt;&gt;"",Overrides!M36,'F_Inputs Formatted'!M36),3),"-")</f>
        <v>0.88200000000000001</v>
      </c>
      <c r="I41" s="87">
        <f>IFERROR(ROUND(IF(Overrides!N36&lt;&gt;"",Overrides!N36,'F_Inputs Formatted'!N36),3),"-")</f>
        <v>0.88200000000000001</v>
      </c>
      <c r="J41" s="87">
        <f>IFERROR(ROUND(IF(Overrides!O36&lt;&gt;"",Overrides!O36,'F_Inputs Formatted'!O36),3),"-")</f>
        <v>0.89400000000000002</v>
      </c>
      <c r="K41" s="87">
        <f>IFERROR(ROUND(IF(Overrides!P36&lt;&gt;"",Overrides!P36,'F_Inputs Formatted'!P36),3),"-")</f>
        <v>0.86299999999999999</v>
      </c>
      <c r="L41" s="87">
        <f>IFERROR(ROUND(IF(Overrides!Q36&lt;&gt;"",Overrides!Q36,'F_Inputs Formatted'!Q36),3),"-")</f>
        <v>0.79900000000000004</v>
      </c>
      <c r="M41" s="87">
        <f>IFERROR(ROUND(IF(Overrides!R36&lt;&gt;"",Overrides!R36,'F_Inputs Formatted'!R36),3),"-")</f>
        <v>0.81499999999999995</v>
      </c>
      <c r="N41" s="87">
        <f>IFERROR(ROUND(IF(Overrides!S36&lt;&gt;"",Overrides!S36,'F_Inputs Formatted'!S36),3),"-")</f>
        <v>0.85899999999999999</v>
      </c>
      <c r="O41" s="87">
        <f>IFERROR(ROUND(IF(Overrides!T36&lt;&gt;"",Overrides!T36,'F_Inputs Formatted'!T36),3),"-")</f>
        <v>0.86699999999999999</v>
      </c>
      <c r="P41" s="87">
        <f>IFERROR(ROUND(IF(Overrides!U36&lt;&gt;"",Overrides!U36,'F_Inputs Formatted'!U36),3),"-")</f>
        <v>0.88300000000000001</v>
      </c>
      <c r="Q41" s="87">
        <f>IFERROR(ROUND(IF(Overrides!V36&lt;&gt;"",Overrides!V36,'F_Inputs Formatted'!V36),3),"-")</f>
        <v>0.88300000000000001</v>
      </c>
      <c r="R41" s="87">
        <f>IFERROR(ROUND(IF(Overrides!W36&lt;&gt;"",Overrides!W36,'F_Inputs Formatted'!W36),3),"-")</f>
        <v>0.88300000000000001</v>
      </c>
      <c r="S41" s="87">
        <f>IFERROR(ROUND(IF(Overrides!X36&lt;&gt;"",Overrides!X36,'F_Inputs Formatted'!X36),3),"-")</f>
        <v>0.88300000000000001</v>
      </c>
      <c r="T41" s="87">
        <f>IFERROR(ROUND(IF(Overrides!Y36&lt;&gt;"",Overrides!Y36,'F_Inputs Formatted'!Y36),3),"-")</f>
        <v>0.88300000000000001</v>
      </c>
      <c r="U41" s="87">
        <f>IFERROR(ROUND(IF(Overrides!Z36&lt;&gt;"",Overrides!Z36,'F_Inputs Formatted'!Z36),3),"-")</f>
        <v>0.88700000000000001</v>
      </c>
      <c r="V41" s="87">
        <f>IFERROR(ROUND(IF(Overrides!AA36&lt;&gt;"",Overrides!AA36,'F_Inputs Formatted'!AA36),3),"-")</f>
        <v>0.89100000000000001</v>
      </c>
      <c r="W41" s="87">
        <f>IFERROR(ROUND(IF(Overrides!AB36&lt;&gt;"",Overrides!AB36,'F_Inputs Formatted'!AB36),3),"-")</f>
        <v>0.89100000000000001</v>
      </c>
    </row>
    <row r="42" spans="1:23" ht="21.95">
      <c r="A42" s="58"/>
      <c r="B42" s="41" t="s">
        <v>243</v>
      </c>
      <c r="C42" s="44" t="str">
        <f t="shared" si="1"/>
        <v>%</v>
      </c>
      <c r="D42" s="87">
        <f>IFERROR(ROUND(IF(Overrides!I37&lt;&gt;"",Overrides!I37,'F_Inputs Formatted'!I37),3),"-")</f>
        <v>0.66</v>
      </c>
      <c r="E42" s="87">
        <f>IFERROR(ROUND(IF(Overrides!J37&lt;&gt;"",Overrides!J37,'F_Inputs Formatted'!J37),3),"-")</f>
        <v>1</v>
      </c>
      <c r="F42" s="87">
        <f>IFERROR(ROUND(IF(Overrides!K37&lt;&gt;"",Overrides!K37,'F_Inputs Formatted'!K37),3),"-")</f>
        <v>1</v>
      </c>
      <c r="G42" s="87">
        <f>IFERROR(ROUND(IF(Overrides!L37&lt;&gt;"",Overrides!L37,'F_Inputs Formatted'!L37),3),"-")</f>
        <v>1</v>
      </c>
      <c r="H42" s="87">
        <f>IFERROR(ROUND(IF(Overrides!M37&lt;&gt;"",Overrides!M37,'F_Inputs Formatted'!M37),3),"-")</f>
        <v>1</v>
      </c>
      <c r="I42" s="87">
        <f>IFERROR(ROUND(IF(Overrides!N37&lt;&gt;"",Overrides!N37,'F_Inputs Formatted'!N37),3),"-")</f>
        <v>0</v>
      </c>
      <c r="J42" s="87">
        <f>IFERROR(ROUND(IF(Overrides!O37&lt;&gt;"",Overrides!O37,'F_Inputs Formatted'!O37),3),"-")</f>
        <v>1</v>
      </c>
      <c r="K42" s="87">
        <f>IFERROR(ROUND(IF(Overrides!P37&lt;&gt;"",Overrides!P37,'F_Inputs Formatted'!P37),3),"-")</f>
        <v>0.5</v>
      </c>
      <c r="L42" s="87">
        <f>IFERROR(ROUND(IF(Overrides!Q37&lt;&gt;"",Overrides!Q37,'F_Inputs Formatted'!Q37),3),"-")</f>
        <v>0.5</v>
      </c>
      <c r="M42" s="87">
        <f>IFERROR(ROUND(IF(Overrides!R37&lt;&gt;"",Overrides!R37,'F_Inputs Formatted'!R37),3),"-")</f>
        <v>0.5</v>
      </c>
      <c r="N42" s="87">
        <f>IFERROR(ROUND(IF(Overrides!S37&lt;&gt;"",Overrides!S37,'F_Inputs Formatted'!S37),3),"-")</f>
        <v>0.5</v>
      </c>
      <c r="O42" s="87">
        <f>IFERROR(ROUND(IF(Overrides!T37&lt;&gt;"",Overrides!T37,'F_Inputs Formatted'!T37),3),"-")</f>
        <v>0.5</v>
      </c>
      <c r="P42" s="87">
        <f>IFERROR(ROUND(IF(Overrides!U37&lt;&gt;"",Overrides!U37,'F_Inputs Formatted'!U37),3),"-")</f>
        <v>0.5</v>
      </c>
      <c r="Q42" s="87">
        <f>IFERROR(ROUND(IF(Overrides!V37&lt;&gt;"",Overrides!V37,'F_Inputs Formatted'!V37),3),"-")</f>
        <v>0.5</v>
      </c>
      <c r="R42" s="87">
        <f>IFERROR(ROUND(IF(Overrides!W37&lt;&gt;"",Overrides!W37,'F_Inputs Formatted'!W37),3),"-")</f>
        <v>0.5</v>
      </c>
      <c r="S42" s="87">
        <f>IFERROR(ROUND(IF(Overrides!X37&lt;&gt;"",Overrides!X37,'F_Inputs Formatted'!X37),3),"-")</f>
        <v>0.5</v>
      </c>
      <c r="T42" s="87">
        <f>IFERROR(ROUND(IF(Overrides!Y37&lt;&gt;"",Overrides!Y37,'F_Inputs Formatted'!Y37),3),"-")</f>
        <v>0.5</v>
      </c>
      <c r="U42" s="87">
        <f>IFERROR(ROUND(IF(Overrides!Z37&lt;&gt;"",Overrides!Z37,'F_Inputs Formatted'!Z37),3),"-")</f>
        <v>0.5</v>
      </c>
      <c r="V42" s="87">
        <f>IFERROR(ROUND(IF(Overrides!AA37&lt;&gt;"",Overrides!AA37,'F_Inputs Formatted'!AA37),3),"-")</f>
        <v>0.5</v>
      </c>
      <c r="W42" s="87">
        <f>IFERROR(ROUND(IF(Overrides!AB37&lt;&gt;"",Overrides!AB37,'F_Inputs Formatted'!AB37),3),"-")</f>
        <v>0.5</v>
      </c>
    </row>
    <row r="43" spans="1:23" ht="21.95">
      <c r="A43" s="48"/>
      <c r="B43" s="66" t="s">
        <v>262</v>
      </c>
      <c r="C43" s="44" t="str">
        <f t="shared" si="1"/>
        <v>%</v>
      </c>
      <c r="D43" s="87" t="str">
        <f>IFERROR(ROUND(IF(Overrides!I38&lt;&gt;"",Overrides!I38,'F_Inputs Formatted'!I38),3),"-")</f>
        <v>-</v>
      </c>
      <c r="E43" s="87" t="str">
        <f>IFERROR(ROUND(IF(Overrides!J38&lt;&gt;"",Overrides!J38,'F_Inputs Formatted'!J38),3),"-")</f>
        <v>-</v>
      </c>
      <c r="F43" s="87" t="str">
        <f>IFERROR(ROUND(IF(Overrides!K38&lt;&gt;"",Overrides!K38,'F_Inputs Formatted'!K38),3),"-")</f>
        <v>-</v>
      </c>
      <c r="G43" s="87" t="str">
        <f>IFERROR(ROUND(IF(Overrides!L38&lt;&gt;"",Overrides!L38,'F_Inputs Formatted'!L38),3),"-")</f>
        <v>-</v>
      </c>
      <c r="H43" s="87" t="str">
        <f>IFERROR(ROUND(IF(Overrides!M38&lt;&gt;"",Overrides!M38,'F_Inputs Formatted'!M38),3),"-")</f>
        <v>-</v>
      </c>
      <c r="I43" s="87" t="str">
        <f>IFERROR(ROUND(IF(Overrides!N38&lt;&gt;"",Overrides!N38,'F_Inputs Formatted'!N38),3),"-")</f>
        <v>-</v>
      </c>
      <c r="J43" s="87" t="str">
        <f>IFERROR(ROUND(IF(Overrides!O38&lt;&gt;"",Overrides!O38,'F_Inputs Formatted'!O38),3),"-")</f>
        <v>-</v>
      </c>
      <c r="K43" s="87" t="str">
        <f>IFERROR(ROUND(IF(Overrides!P38&lt;&gt;"",Overrides!P38,'F_Inputs Formatted'!P38),3),"-")</f>
        <v>-</v>
      </c>
      <c r="L43" s="87" t="str">
        <f>IFERROR(ROUND(IF(Overrides!Q38&lt;&gt;"",Overrides!Q38,'F_Inputs Formatted'!Q38),3),"-")</f>
        <v>-</v>
      </c>
      <c r="M43" s="87" t="str">
        <f>IFERROR(ROUND(IF(Overrides!R38&lt;&gt;"",Overrides!R38,'F_Inputs Formatted'!R38),3),"-")</f>
        <v>-</v>
      </c>
      <c r="N43" s="87" t="str">
        <f>IFERROR(ROUND(IF(Overrides!S38&lt;&gt;"",Overrides!S38,'F_Inputs Formatted'!S38),3),"-")</f>
        <v>-</v>
      </c>
      <c r="O43" s="87" t="str">
        <f>IFERROR(ROUND(IF(Overrides!T38&lt;&gt;"",Overrides!T38,'F_Inputs Formatted'!T38),3),"-")</f>
        <v>-</v>
      </c>
      <c r="P43" s="87" t="str">
        <f>IFERROR(ROUND(IF(Overrides!U38&lt;&gt;"",Overrides!U38,'F_Inputs Formatted'!U38),3),"-")</f>
        <v>-</v>
      </c>
      <c r="Q43" s="87" t="str">
        <f>IFERROR(ROUND(IF(Overrides!V38&lt;&gt;"",Overrides!V38,'F_Inputs Formatted'!V38),3),"-")</f>
        <v>-</v>
      </c>
      <c r="R43" s="87" t="str">
        <f>IFERROR(ROUND(IF(Overrides!W38&lt;&gt;"",Overrides!W38,'F_Inputs Formatted'!W38),3),"-")</f>
        <v>-</v>
      </c>
      <c r="S43" s="87" t="str">
        <f>IFERROR(ROUND(IF(Overrides!X38&lt;&gt;"",Overrides!X38,'F_Inputs Formatted'!X38),3),"-")</f>
        <v>-</v>
      </c>
      <c r="T43" s="87" t="str">
        <f>IFERROR(ROUND(IF(Overrides!Y38&lt;&gt;"",Overrides!Y38,'F_Inputs Formatted'!Y38),3),"-")</f>
        <v>-</v>
      </c>
      <c r="U43" s="87" t="str">
        <f>IFERROR(ROUND(IF(Overrides!Z38&lt;&gt;"",Overrides!Z38,'F_Inputs Formatted'!Z38),3),"-")</f>
        <v>-</v>
      </c>
      <c r="V43" s="87" t="str">
        <f>IFERROR(ROUND(IF(Overrides!AA38&lt;&gt;"",Overrides!AA38,'F_Inputs Formatted'!AA38),3),"-")</f>
        <v>-</v>
      </c>
      <c r="W43" s="87" t="str">
        <f>IFERROR(ROUND(IF(Overrides!AB38&lt;&gt;"",Overrides!AB38,'F_Inputs Formatted'!AB38),3),"-")</f>
        <v>-</v>
      </c>
    </row>
    <row r="44" spans="1:23" ht="21.95">
      <c r="A44" s="58"/>
      <c r="B44" s="41" t="s">
        <v>245</v>
      </c>
      <c r="C44" s="44" t="str">
        <f t="shared" si="1"/>
        <v>%</v>
      </c>
      <c r="D44" s="87">
        <f>IFERROR(ROUND(IF(Overrides!I39&lt;&gt;"",Overrides!I39,'F_Inputs Formatted'!I39),3),"-")</f>
        <v>0.85599999999999998</v>
      </c>
      <c r="E44" s="87">
        <f>IFERROR(ROUND(IF(Overrides!J39&lt;&gt;"",Overrides!J39,'F_Inputs Formatted'!J39),3),"-")</f>
        <v>0.871</v>
      </c>
      <c r="F44" s="87">
        <f>IFERROR(ROUND(IF(Overrides!K39&lt;&gt;"",Overrides!K39,'F_Inputs Formatted'!K39),3),"-")</f>
        <v>0.85699999999999998</v>
      </c>
      <c r="G44" s="87">
        <f>IFERROR(ROUND(IF(Overrides!L39&lt;&gt;"",Overrides!L39,'F_Inputs Formatted'!L39),3),"-")</f>
        <v>0.85699999999999998</v>
      </c>
      <c r="H44" s="87">
        <f>IFERROR(ROUND(IF(Overrides!M39&lt;&gt;"",Overrides!M39,'F_Inputs Formatted'!M39),3),"-")</f>
        <v>0.86699999999999999</v>
      </c>
      <c r="I44" s="87">
        <f>IFERROR(ROUND(IF(Overrides!N39&lt;&gt;"",Overrides!N39,'F_Inputs Formatted'!N39),3),"-")</f>
        <v>0.86699999999999999</v>
      </c>
      <c r="J44" s="87">
        <f>IFERROR(ROUND(IF(Overrides!O39&lt;&gt;"",Overrides!O39,'F_Inputs Formatted'!O39),3),"-")</f>
        <v>0.83199999999999996</v>
      </c>
      <c r="K44" s="87">
        <f>IFERROR(ROUND(IF(Overrides!P39&lt;&gt;"",Overrides!P39,'F_Inputs Formatted'!P39),3),"-")</f>
        <v>0.85699999999999998</v>
      </c>
      <c r="L44" s="87">
        <f>IFERROR(ROUND(IF(Overrides!Q39&lt;&gt;"",Overrides!Q39,'F_Inputs Formatted'!Q39),3),"-")</f>
        <v>0.85699999999999998</v>
      </c>
      <c r="M44" s="87">
        <f>IFERROR(ROUND(IF(Overrides!R39&lt;&gt;"",Overrides!R39,'F_Inputs Formatted'!R39),3),"-")</f>
        <v>0.85699999999999998</v>
      </c>
      <c r="N44" s="87">
        <f>IFERROR(ROUND(IF(Overrides!S39&lt;&gt;"",Overrides!S39,'F_Inputs Formatted'!S39),3),"-")</f>
        <v>0.85699999999999998</v>
      </c>
      <c r="O44" s="87">
        <f>IFERROR(ROUND(IF(Overrides!T39&lt;&gt;"",Overrides!T39,'F_Inputs Formatted'!T39),3),"-")</f>
        <v>0.85699999999999998</v>
      </c>
      <c r="P44" s="87">
        <f>IFERROR(ROUND(IF(Overrides!U39&lt;&gt;"",Overrides!U39,'F_Inputs Formatted'!U39),3),"-")</f>
        <v>0.85699999999999998</v>
      </c>
      <c r="Q44" s="87">
        <f>IFERROR(ROUND(IF(Overrides!V39&lt;&gt;"",Overrides!V39,'F_Inputs Formatted'!V39),3),"-")</f>
        <v>0.85699999999999998</v>
      </c>
      <c r="R44" s="87">
        <f>IFERROR(ROUND(IF(Overrides!W39&lt;&gt;"",Overrides!W39,'F_Inputs Formatted'!W39),3),"-")</f>
        <v>0.85699999999999998</v>
      </c>
      <c r="S44" s="87">
        <f>IFERROR(ROUND(IF(Overrides!X39&lt;&gt;"",Overrides!X39,'F_Inputs Formatted'!X39),3),"-")</f>
        <v>0.86399999999999999</v>
      </c>
      <c r="T44" s="87">
        <f>IFERROR(ROUND(IF(Overrides!Y39&lt;&gt;"",Overrides!Y39,'F_Inputs Formatted'!Y39),3),"-")</f>
        <v>0.86399999999999999</v>
      </c>
      <c r="U44" s="87">
        <f>IFERROR(ROUND(IF(Overrides!Z39&lt;&gt;"",Overrides!Z39,'F_Inputs Formatted'!Z39),3),"-")</f>
        <v>0.86399999999999999</v>
      </c>
      <c r="V44" s="87">
        <f>IFERROR(ROUND(IF(Overrides!AA39&lt;&gt;"",Overrides!AA39,'F_Inputs Formatted'!AA39),3),"-")</f>
        <v>0.86399999999999999</v>
      </c>
      <c r="W44" s="87">
        <f>IFERROR(ROUND(IF(Overrides!AB39&lt;&gt;"",Overrides!AB39,'F_Inputs Formatted'!AB39),3),"-")</f>
        <v>0.86399999999999999</v>
      </c>
    </row>
    <row r="45" spans="1:23" ht="21.95">
      <c r="A45" s="58"/>
      <c r="B45" s="41" t="s">
        <v>246</v>
      </c>
      <c r="C45" s="44" t="str">
        <f t="shared" si="1"/>
        <v>%</v>
      </c>
      <c r="D45" s="87">
        <f>IFERROR(ROUND(IF(Overrides!I40&lt;&gt;"",Overrides!I40,'F_Inputs Formatted'!I40),3),"-")</f>
        <v>0.747</v>
      </c>
      <c r="E45" s="87">
        <f>IFERROR(ROUND(IF(Overrides!J40&lt;&gt;"",Overrides!J40,'F_Inputs Formatted'!J40),3),"-")</f>
        <v>0.71399999999999997</v>
      </c>
      <c r="F45" s="87">
        <f>IFERROR(ROUND(IF(Overrides!K40&lt;&gt;"",Overrides!K40,'F_Inputs Formatted'!K40),3),"-")</f>
        <v>0.64600000000000002</v>
      </c>
      <c r="G45" s="87">
        <f>IFERROR(ROUND(IF(Overrides!L40&lt;&gt;"",Overrides!L40,'F_Inputs Formatted'!L40),3),"-")</f>
        <v>0.629</v>
      </c>
      <c r="H45" s="87">
        <f>IFERROR(ROUND(IF(Overrides!M40&lt;&gt;"",Overrides!M40,'F_Inputs Formatted'!M40),3),"-")</f>
        <v>0.69699999999999995</v>
      </c>
      <c r="I45" s="87">
        <f>IFERROR(ROUND(IF(Overrides!N40&lt;&gt;"",Overrides!N40,'F_Inputs Formatted'!N40),3),"-")</f>
        <v>0.73399999999999999</v>
      </c>
      <c r="J45" s="87">
        <f>IFERROR(ROUND(IF(Overrides!O40&lt;&gt;"",Overrides!O40,'F_Inputs Formatted'!O40),3),"-")</f>
        <v>0.69799999999999995</v>
      </c>
      <c r="K45" s="87">
        <f>IFERROR(ROUND(IF(Overrides!P40&lt;&gt;"",Overrides!P40,'F_Inputs Formatted'!P40),3),"-")</f>
        <v>0.80500000000000005</v>
      </c>
      <c r="L45" s="87">
        <f>IFERROR(ROUND(IF(Overrides!Q40&lt;&gt;"",Overrides!Q40,'F_Inputs Formatted'!Q40),3),"-")</f>
        <v>0.71599999999999997</v>
      </c>
      <c r="M45" s="87">
        <f>IFERROR(ROUND(IF(Overrides!R40&lt;&gt;"",Overrides!R40,'F_Inputs Formatted'!R40),3),"-")</f>
        <v>0.73799999999999999</v>
      </c>
      <c r="N45" s="87">
        <f>IFERROR(ROUND(IF(Overrides!S40&lt;&gt;"",Overrides!S40,'F_Inputs Formatted'!S40),3),"-")</f>
        <v>0.73499999999999999</v>
      </c>
      <c r="O45" s="87">
        <f>IFERROR(ROUND(IF(Overrides!T40&lt;&gt;"",Overrides!T40,'F_Inputs Formatted'!T40),3),"-")</f>
        <v>0.73499999999999999</v>
      </c>
      <c r="P45" s="87">
        <f>IFERROR(ROUND(IF(Overrides!U40&lt;&gt;"",Overrides!U40,'F_Inputs Formatted'!U40),3),"-")</f>
        <v>0.73499999999999999</v>
      </c>
      <c r="Q45" s="87">
        <f>IFERROR(ROUND(IF(Overrides!V40&lt;&gt;"",Overrides!V40,'F_Inputs Formatted'!V40),3),"-")</f>
        <v>0.82299999999999995</v>
      </c>
      <c r="R45" s="87">
        <f>IFERROR(ROUND(IF(Overrides!W40&lt;&gt;"",Overrides!W40,'F_Inputs Formatted'!W40),3),"-")</f>
        <v>0.82299999999999995</v>
      </c>
      <c r="S45" s="87">
        <f>IFERROR(ROUND(IF(Overrides!X40&lt;&gt;"",Overrides!X40,'F_Inputs Formatted'!X40),3),"-")</f>
        <v>0.76100000000000001</v>
      </c>
      <c r="T45" s="87">
        <f>IFERROR(ROUND(IF(Overrides!Y40&lt;&gt;"",Overrides!Y40,'F_Inputs Formatted'!Y40),3),"-")</f>
        <v>0.76100000000000001</v>
      </c>
      <c r="U45" s="87">
        <f>IFERROR(ROUND(IF(Overrides!Z40&lt;&gt;"",Overrides!Z40,'F_Inputs Formatted'!Z40),3),"-")</f>
        <v>0.76100000000000001</v>
      </c>
      <c r="V45" s="87">
        <f>IFERROR(ROUND(IF(Overrides!AA40&lt;&gt;"",Overrides!AA40,'F_Inputs Formatted'!AA40),3),"-")</f>
        <v>0.79200000000000004</v>
      </c>
      <c r="W45" s="87">
        <f>IFERROR(ROUND(IF(Overrides!AB40&lt;&gt;"",Overrides!AB40,'F_Inputs Formatted'!AB40),3),"-")</f>
        <v>0.79200000000000004</v>
      </c>
    </row>
    <row r="46" spans="1:23" ht="21.95">
      <c r="A46" s="58"/>
      <c r="B46" s="41" t="s">
        <v>247</v>
      </c>
      <c r="C46" s="44" t="str">
        <f t="shared" si="1"/>
        <v>%</v>
      </c>
      <c r="D46" s="87" t="str">
        <f>IFERROR(ROUND(IF(Overrides!I41&lt;&gt;"",Overrides!I41,'F_Inputs Formatted'!I41),3),"-")</f>
        <v>-</v>
      </c>
      <c r="E46" s="87" t="str">
        <f>IFERROR(ROUND(IF(Overrides!J41&lt;&gt;"",Overrides!J41,'F_Inputs Formatted'!J41),3),"-")</f>
        <v>-</v>
      </c>
      <c r="F46" s="87" t="str">
        <f>IFERROR(ROUND(IF(Overrides!K41&lt;&gt;"",Overrides!K41,'F_Inputs Formatted'!K41),3),"-")</f>
        <v>-</v>
      </c>
      <c r="G46" s="87" t="str">
        <f>IFERROR(ROUND(IF(Overrides!L41&lt;&gt;"",Overrides!L41,'F_Inputs Formatted'!L41),3),"-")</f>
        <v>-</v>
      </c>
      <c r="H46" s="87" t="str">
        <f>IFERROR(ROUND(IF(Overrides!M41&lt;&gt;"",Overrides!M41,'F_Inputs Formatted'!M41),3),"-")</f>
        <v>-</v>
      </c>
      <c r="I46" s="87" t="str">
        <f>IFERROR(ROUND(IF(Overrides!N41&lt;&gt;"",Overrides!N41,'F_Inputs Formatted'!N41),3),"-")</f>
        <v>-</v>
      </c>
      <c r="J46" s="87" t="str">
        <f>IFERROR(ROUND(IF(Overrides!O41&lt;&gt;"",Overrides!O41,'F_Inputs Formatted'!O41),3),"-")</f>
        <v>-</v>
      </c>
      <c r="K46" s="87" t="str">
        <f>IFERROR(ROUND(IF(Overrides!P41&lt;&gt;"",Overrides!P41,'F_Inputs Formatted'!P41),3),"-")</f>
        <v>-</v>
      </c>
      <c r="L46" s="87" t="str">
        <f>IFERROR(ROUND(IF(Overrides!Q41&lt;&gt;"",Overrides!Q41,'F_Inputs Formatted'!Q41),3),"-")</f>
        <v>-</v>
      </c>
      <c r="M46" s="87" t="str">
        <f>IFERROR(ROUND(IF(Overrides!R41&lt;&gt;"",Overrides!R41,'F_Inputs Formatted'!R41),3),"-")</f>
        <v>-</v>
      </c>
      <c r="N46" s="87" t="str">
        <f>IFERROR(ROUND(IF(Overrides!S41&lt;&gt;"",Overrides!S41,'F_Inputs Formatted'!S41),3),"-")</f>
        <v>-</v>
      </c>
      <c r="O46" s="87" t="str">
        <f>IFERROR(ROUND(IF(Overrides!T41&lt;&gt;"",Overrides!T41,'F_Inputs Formatted'!T41),3),"-")</f>
        <v>-</v>
      </c>
      <c r="P46" s="87" t="str">
        <f>IFERROR(ROUND(IF(Overrides!U41&lt;&gt;"",Overrides!U41,'F_Inputs Formatted'!U41),3),"-")</f>
        <v>-</v>
      </c>
      <c r="Q46" s="87" t="str">
        <f>IFERROR(ROUND(IF(Overrides!V41&lt;&gt;"",Overrides!V41,'F_Inputs Formatted'!V41),3),"-")</f>
        <v>-</v>
      </c>
      <c r="R46" s="87" t="str">
        <f>IFERROR(ROUND(IF(Overrides!W41&lt;&gt;"",Overrides!W41,'F_Inputs Formatted'!W41),3),"-")</f>
        <v>-</v>
      </c>
      <c r="S46" s="87" t="str">
        <f>IFERROR(ROUND(IF(Overrides!X41&lt;&gt;"",Overrides!X41,'F_Inputs Formatted'!X41),3),"-")</f>
        <v>-</v>
      </c>
      <c r="T46" s="87" t="str">
        <f>IFERROR(ROUND(IF(Overrides!Y41&lt;&gt;"",Overrides!Y41,'F_Inputs Formatted'!Y41),3),"-")</f>
        <v>-</v>
      </c>
      <c r="U46" s="87" t="str">
        <f>IFERROR(ROUND(IF(Overrides!Z41&lt;&gt;"",Overrides!Z41,'F_Inputs Formatted'!Z41),3),"-")</f>
        <v>-</v>
      </c>
      <c r="V46" s="87" t="str">
        <f>IFERROR(ROUND(IF(Overrides!AA41&lt;&gt;"",Overrides!AA41,'F_Inputs Formatted'!AA41),3),"-")</f>
        <v>-</v>
      </c>
      <c r="W46" s="87" t="str">
        <f>IFERROR(ROUND(IF(Overrides!AB41&lt;&gt;"",Overrides!AB41,'F_Inputs Formatted'!AB41),3),"-")</f>
        <v>-</v>
      </c>
    </row>
    <row r="47" spans="1:23" ht="21.95">
      <c r="A47" s="48"/>
      <c r="B47" s="41" t="s">
        <v>253</v>
      </c>
      <c r="C47" s="44" t="str">
        <f t="shared" si="1"/>
        <v>%</v>
      </c>
      <c r="D47" s="87" t="str">
        <f>IFERROR(ROUND(IF(Overrides!I42&lt;&gt;"",Overrides!I42,'F_Inputs Formatted'!I42),3),"-")</f>
        <v>-</v>
      </c>
      <c r="E47" s="87" t="str">
        <f>IFERROR(ROUND(IF(Overrides!J42&lt;&gt;"",Overrides!J42,'F_Inputs Formatted'!J42),3),"-")</f>
        <v>-</v>
      </c>
      <c r="F47" s="87" t="str">
        <f>IFERROR(ROUND(IF(Overrides!K42&lt;&gt;"",Overrides!K42,'F_Inputs Formatted'!K42),3),"-")</f>
        <v>-</v>
      </c>
      <c r="G47" s="87" t="str">
        <f>IFERROR(ROUND(IF(Overrides!L42&lt;&gt;"",Overrides!L42,'F_Inputs Formatted'!L42),3),"-")</f>
        <v>-</v>
      </c>
      <c r="H47" s="87" t="str">
        <f>IFERROR(ROUND(IF(Overrides!M42&lt;&gt;"",Overrides!M42,'F_Inputs Formatted'!M42),3),"-")</f>
        <v>-</v>
      </c>
      <c r="I47" s="87" t="str">
        <f>IFERROR(ROUND(IF(Overrides!N42&lt;&gt;"",Overrides!N42,'F_Inputs Formatted'!N42),3),"-")</f>
        <v>-</v>
      </c>
      <c r="J47" s="87" t="str">
        <f>IFERROR(ROUND(IF(Overrides!O42&lt;&gt;"",Overrides!O42,'F_Inputs Formatted'!O42),3),"-")</f>
        <v>-</v>
      </c>
      <c r="K47" s="87" t="str">
        <f>IFERROR(ROUND(IF(Overrides!P42&lt;&gt;"",Overrides!P42,'F_Inputs Formatted'!P42),3),"-")</f>
        <v>-</v>
      </c>
      <c r="L47" s="87" t="str">
        <f>IFERROR(ROUND(IF(Overrides!Q42&lt;&gt;"",Overrides!Q42,'F_Inputs Formatted'!Q42),3),"-")</f>
        <v>-</v>
      </c>
      <c r="M47" s="87" t="str">
        <f>IFERROR(ROUND(IF(Overrides!R42&lt;&gt;"",Overrides!R42,'F_Inputs Formatted'!R42),3),"-")</f>
        <v>-</v>
      </c>
      <c r="N47" s="87" t="str">
        <f>IFERROR(ROUND(IF(Overrides!S42&lt;&gt;"",Overrides!S42,'F_Inputs Formatted'!S42),3),"-")</f>
        <v>-</v>
      </c>
      <c r="O47" s="87" t="str">
        <f>IFERROR(ROUND(IF(Overrides!T42&lt;&gt;"",Overrides!T42,'F_Inputs Formatted'!T42),3),"-")</f>
        <v>-</v>
      </c>
      <c r="P47" s="87" t="str">
        <f>IFERROR(ROUND(IF(Overrides!U42&lt;&gt;"",Overrides!U42,'F_Inputs Formatted'!U42),3),"-")</f>
        <v>-</v>
      </c>
      <c r="Q47" s="87" t="str">
        <f>IFERROR(ROUND(IF(Overrides!V42&lt;&gt;"",Overrides!V42,'F_Inputs Formatted'!V42),3),"-")</f>
        <v>-</v>
      </c>
      <c r="R47" s="87" t="str">
        <f>IFERROR(ROUND(IF(Overrides!W42&lt;&gt;"",Overrides!W42,'F_Inputs Formatted'!W42),3),"-")</f>
        <v>-</v>
      </c>
      <c r="S47" s="87" t="str">
        <f>IFERROR(ROUND(IF(Overrides!X42&lt;&gt;"",Overrides!X42,'F_Inputs Formatted'!X42),3),"-")</f>
        <v>-</v>
      </c>
      <c r="T47" s="87" t="str">
        <f>IFERROR(ROUND(IF(Overrides!Y42&lt;&gt;"",Overrides!Y42,'F_Inputs Formatted'!Y42),3),"-")</f>
        <v>-</v>
      </c>
      <c r="U47" s="87" t="str">
        <f>IFERROR(ROUND(IF(Overrides!Z42&lt;&gt;"",Overrides!Z42,'F_Inputs Formatted'!Z42),3),"-")</f>
        <v>-</v>
      </c>
      <c r="V47" s="87" t="str">
        <f>IFERROR(ROUND(IF(Overrides!AA42&lt;&gt;"",Overrides!AA42,'F_Inputs Formatted'!AA42),3),"-")</f>
        <v>-</v>
      </c>
      <c r="W47" s="87" t="str">
        <f>IFERROR(ROUND(IF(Overrides!AB42&lt;&gt;"",Overrides!AB42,'F_Inputs Formatted'!AB42),3),"-")</f>
        <v>-</v>
      </c>
    </row>
    <row r="48" spans="1:23" ht="21.95">
      <c r="A48" s="58"/>
      <c r="B48" s="41" t="s">
        <v>254</v>
      </c>
      <c r="C48" s="44" t="str">
        <f t="shared" si="1"/>
        <v>%</v>
      </c>
      <c r="D48" s="87" t="str">
        <f>IFERROR(ROUND(IF(Overrides!I43&lt;&gt;"",Overrides!I43,'F_Inputs Formatted'!I43),3),"-")</f>
        <v>-</v>
      </c>
      <c r="E48" s="87" t="str">
        <f>IFERROR(ROUND(IF(Overrides!J43&lt;&gt;"",Overrides!J43,'F_Inputs Formatted'!J43),3),"-")</f>
        <v>-</v>
      </c>
      <c r="F48" s="87" t="str">
        <f>IFERROR(ROUND(IF(Overrides!K43&lt;&gt;"",Overrides!K43,'F_Inputs Formatted'!K43),3),"-")</f>
        <v>-</v>
      </c>
      <c r="G48" s="87" t="str">
        <f>IFERROR(ROUND(IF(Overrides!L43&lt;&gt;"",Overrides!L43,'F_Inputs Formatted'!L43),3),"-")</f>
        <v>-</v>
      </c>
      <c r="H48" s="87" t="str">
        <f>IFERROR(ROUND(IF(Overrides!M43&lt;&gt;"",Overrides!M43,'F_Inputs Formatted'!M43),3),"-")</f>
        <v>-</v>
      </c>
      <c r="I48" s="87" t="str">
        <f>IFERROR(ROUND(IF(Overrides!N43&lt;&gt;"",Overrides!N43,'F_Inputs Formatted'!N43),3),"-")</f>
        <v>-</v>
      </c>
      <c r="J48" s="87" t="str">
        <f>IFERROR(ROUND(IF(Overrides!O43&lt;&gt;"",Overrides!O43,'F_Inputs Formatted'!O43),3),"-")</f>
        <v>-</v>
      </c>
      <c r="K48" s="87" t="str">
        <f>IFERROR(ROUND(IF(Overrides!P43&lt;&gt;"",Overrides!P43,'F_Inputs Formatted'!P43),3),"-")</f>
        <v>-</v>
      </c>
      <c r="L48" s="87" t="str">
        <f>IFERROR(ROUND(IF(Overrides!Q43&lt;&gt;"",Overrides!Q43,'F_Inputs Formatted'!Q43),3),"-")</f>
        <v>-</v>
      </c>
      <c r="M48" s="87" t="str">
        <f>IFERROR(ROUND(IF(Overrides!R43&lt;&gt;"",Overrides!R43,'F_Inputs Formatted'!R43),3),"-")</f>
        <v>-</v>
      </c>
      <c r="N48" s="87" t="str">
        <f>IFERROR(ROUND(IF(Overrides!S43&lt;&gt;"",Overrides!S43,'F_Inputs Formatted'!S43),3),"-")</f>
        <v>-</v>
      </c>
      <c r="O48" s="87" t="str">
        <f>IFERROR(ROUND(IF(Overrides!T43&lt;&gt;"",Overrides!T43,'F_Inputs Formatted'!T43),3),"-")</f>
        <v>-</v>
      </c>
      <c r="P48" s="87" t="str">
        <f>IFERROR(ROUND(IF(Overrides!U43&lt;&gt;"",Overrides!U43,'F_Inputs Formatted'!U43),3),"-")</f>
        <v>-</v>
      </c>
      <c r="Q48" s="87" t="str">
        <f>IFERROR(ROUND(IF(Overrides!V43&lt;&gt;"",Overrides!V43,'F_Inputs Formatted'!V43),3),"-")</f>
        <v>-</v>
      </c>
      <c r="R48" s="87" t="str">
        <f>IFERROR(ROUND(IF(Overrides!W43&lt;&gt;"",Overrides!W43,'F_Inputs Formatted'!W43),3),"-")</f>
        <v>-</v>
      </c>
      <c r="S48" s="87" t="str">
        <f>IFERROR(ROUND(IF(Overrides!X43&lt;&gt;"",Overrides!X43,'F_Inputs Formatted'!X43),3),"-")</f>
        <v>-</v>
      </c>
      <c r="T48" s="87" t="str">
        <f>IFERROR(ROUND(IF(Overrides!Y43&lt;&gt;"",Overrides!Y43,'F_Inputs Formatted'!Y43),3),"-")</f>
        <v>-</v>
      </c>
      <c r="U48" s="87" t="str">
        <f>IFERROR(ROUND(IF(Overrides!Z43&lt;&gt;"",Overrides!Z43,'F_Inputs Formatted'!Z43),3),"-")</f>
        <v>-</v>
      </c>
      <c r="V48" s="87" t="str">
        <f>IFERROR(ROUND(IF(Overrides!AA43&lt;&gt;"",Overrides!AA43,'F_Inputs Formatted'!AA43),3),"-")</f>
        <v>-</v>
      </c>
      <c r="W48" s="87" t="str">
        <f>IFERROR(ROUND(IF(Overrides!AB43&lt;&gt;"",Overrides!AB43,'F_Inputs Formatted'!AB43),3),"-")</f>
        <v>-</v>
      </c>
    </row>
    <row r="49" spans="1:26" ht="21.95">
      <c r="A49" s="58"/>
      <c r="B49" s="41" t="s">
        <v>255</v>
      </c>
      <c r="C49" s="44" t="str">
        <f t="shared" si="1"/>
        <v>%</v>
      </c>
      <c r="D49" s="87" t="str">
        <f>IFERROR(ROUND(IF(Overrides!I44&lt;&gt;"",Overrides!I44,'F_Inputs Formatted'!I44),3),"-")</f>
        <v>-</v>
      </c>
      <c r="E49" s="87" t="str">
        <f>IFERROR(ROUND(IF(Overrides!J44&lt;&gt;"",Overrides!J44,'F_Inputs Formatted'!J44),3),"-")</f>
        <v>-</v>
      </c>
      <c r="F49" s="87" t="str">
        <f>IFERROR(ROUND(IF(Overrides!K44&lt;&gt;"",Overrides!K44,'F_Inputs Formatted'!K44),3),"-")</f>
        <v>-</v>
      </c>
      <c r="G49" s="87" t="str">
        <f>IFERROR(ROUND(IF(Overrides!L44&lt;&gt;"",Overrides!L44,'F_Inputs Formatted'!L44),3),"-")</f>
        <v>-</v>
      </c>
      <c r="H49" s="87" t="str">
        <f>IFERROR(ROUND(IF(Overrides!M44&lt;&gt;"",Overrides!M44,'F_Inputs Formatted'!M44),3),"-")</f>
        <v>-</v>
      </c>
      <c r="I49" s="87" t="str">
        <f>IFERROR(ROUND(IF(Overrides!N44&lt;&gt;"",Overrides!N44,'F_Inputs Formatted'!N44),3),"-")</f>
        <v>-</v>
      </c>
      <c r="J49" s="87" t="str">
        <f>IFERROR(ROUND(IF(Overrides!O44&lt;&gt;"",Overrides!O44,'F_Inputs Formatted'!O44),3),"-")</f>
        <v>-</v>
      </c>
      <c r="K49" s="87" t="str">
        <f>IFERROR(ROUND(IF(Overrides!P44&lt;&gt;"",Overrides!P44,'F_Inputs Formatted'!P44),3),"-")</f>
        <v>-</v>
      </c>
      <c r="L49" s="87" t="str">
        <f>IFERROR(ROUND(IF(Overrides!Q44&lt;&gt;"",Overrides!Q44,'F_Inputs Formatted'!Q44),3),"-")</f>
        <v>-</v>
      </c>
      <c r="M49" s="87" t="str">
        <f>IFERROR(ROUND(IF(Overrides!R44&lt;&gt;"",Overrides!R44,'F_Inputs Formatted'!R44),3),"-")</f>
        <v>-</v>
      </c>
      <c r="N49" s="87" t="str">
        <f>IFERROR(ROUND(IF(Overrides!S44&lt;&gt;"",Overrides!S44,'F_Inputs Formatted'!S44),3),"-")</f>
        <v>-</v>
      </c>
      <c r="O49" s="87" t="str">
        <f>IFERROR(ROUND(IF(Overrides!T44&lt;&gt;"",Overrides!T44,'F_Inputs Formatted'!T44),3),"-")</f>
        <v>-</v>
      </c>
      <c r="P49" s="87" t="str">
        <f>IFERROR(ROUND(IF(Overrides!U44&lt;&gt;"",Overrides!U44,'F_Inputs Formatted'!U44),3),"-")</f>
        <v>-</v>
      </c>
      <c r="Q49" s="87" t="str">
        <f>IFERROR(ROUND(IF(Overrides!V44&lt;&gt;"",Overrides!V44,'F_Inputs Formatted'!V44),3),"-")</f>
        <v>-</v>
      </c>
      <c r="R49" s="87" t="str">
        <f>IFERROR(ROUND(IF(Overrides!W44&lt;&gt;"",Overrides!W44,'F_Inputs Formatted'!W44),3),"-")</f>
        <v>-</v>
      </c>
      <c r="S49" s="87" t="str">
        <f>IFERROR(ROUND(IF(Overrides!X44&lt;&gt;"",Overrides!X44,'F_Inputs Formatted'!X44),3),"-")</f>
        <v>-</v>
      </c>
      <c r="T49" s="87" t="str">
        <f>IFERROR(ROUND(IF(Overrides!Y44&lt;&gt;"",Overrides!Y44,'F_Inputs Formatted'!Y44),3),"-")</f>
        <v>-</v>
      </c>
      <c r="U49" s="87" t="str">
        <f>IFERROR(ROUND(IF(Overrides!Z44&lt;&gt;"",Overrides!Z44,'F_Inputs Formatted'!Z44),3),"-")</f>
        <v>-</v>
      </c>
      <c r="V49" s="87" t="str">
        <f>IFERROR(ROUND(IF(Overrides!AA44&lt;&gt;"",Overrides!AA44,'F_Inputs Formatted'!AA44),3),"-")</f>
        <v>-</v>
      </c>
      <c r="W49" s="87" t="str">
        <f>IFERROR(ROUND(IF(Overrides!AB44&lt;&gt;"",Overrides!AB44,'F_Inputs Formatted'!AB44),3),"-")</f>
        <v>-</v>
      </c>
    </row>
    <row r="50" spans="1:26" ht="21.95">
      <c r="A50" s="58"/>
      <c r="B50" s="41" t="s">
        <v>257</v>
      </c>
      <c r="C50" s="44" t="str">
        <f t="shared" si="1"/>
        <v>%</v>
      </c>
      <c r="D50" s="87" t="str">
        <f>IFERROR(ROUND(IF(Overrides!I45&lt;&gt;"",Overrides!I45,'F_Inputs Formatted'!I45),3),"-")</f>
        <v>-</v>
      </c>
      <c r="E50" s="87" t="str">
        <f>IFERROR(ROUND(IF(Overrides!J45&lt;&gt;"",Overrides!J45,'F_Inputs Formatted'!J45),3),"-")</f>
        <v>-</v>
      </c>
      <c r="F50" s="87" t="str">
        <f>IFERROR(ROUND(IF(Overrides!K45&lt;&gt;"",Overrides!K45,'F_Inputs Formatted'!K45),3),"-")</f>
        <v>-</v>
      </c>
      <c r="G50" s="87" t="str">
        <f>IFERROR(ROUND(IF(Overrides!L45&lt;&gt;"",Overrides!L45,'F_Inputs Formatted'!L45),3),"-")</f>
        <v>-</v>
      </c>
      <c r="H50" s="87" t="str">
        <f>IFERROR(ROUND(IF(Overrides!M45&lt;&gt;"",Overrides!M45,'F_Inputs Formatted'!M45),3),"-")</f>
        <v>-</v>
      </c>
      <c r="I50" s="87" t="str">
        <f>IFERROR(ROUND(IF(Overrides!N45&lt;&gt;"",Overrides!N45,'F_Inputs Formatted'!N45),3),"-")</f>
        <v>-</v>
      </c>
      <c r="J50" s="87" t="str">
        <f>IFERROR(ROUND(IF(Overrides!O45&lt;&gt;"",Overrides!O45,'F_Inputs Formatted'!O45),3),"-")</f>
        <v>-</v>
      </c>
      <c r="K50" s="87" t="str">
        <f>IFERROR(ROUND(IF(Overrides!P45&lt;&gt;"",Overrides!P45,'F_Inputs Formatted'!P45),3),"-")</f>
        <v>-</v>
      </c>
      <c r="L50" s="87" t="str">
        <f>IFERROR(ROUND(IF(Overrides!Q45&lt;&gt;"",Overrides!Q45,'F_Inputs Formatted'!Q45),3),"-")</f>
        <v>-</v>
      </c>
      <c r="M50" s="87" t="str">
        <f>IFERROR(ROUND(IF(Overrides!R45&lt;&gt;"",Overrides!R45,'F_Inputs Formatted'!R45),3),"-")</f>
        <v>-</v>
      </c>
      <c r="N50" s="87" t="str">
        <f>IFERROR(ROUND(IF(Overrides!S45&lt;&gt;"",Overrides!S45,'F_Inputs Formatted'!S45),3),"-")</f>
        <v>-</v>
      </c>
      <c r="O50" s="87" t="str">
        <f>IFERROR(ROUND(IF(Overrides!T45&lt;&gt;"",Overrides!T45,'F_Inputs Formatted'!T45),3),"-")</f>
        <v>-</v>
      </c>
      <c r="P50" s="87" t="str">
        <f>IFERROR(ROUND(IF(Overrides!U45&lt;&gt;"",Overrides!U45,'F_Inputs Formatted'!U45),3),"-")</f>
        <v>-</v>
      </c>
      <c r="Q50" s="87" t="str">
        <f>IFERROR(ROUND(IF(Overrides!V45&lt;&gt;"",Overrides!V45,'F_Inputs Formatted'!V45),3),"-")</f>
        <v>-</v>
      </c>
      <c r="R50" s="87" t="str">
        <f>IFERROR(ROUND(IF(Overrides!W45&lt;&gt;"",Overrides!W45,'F_Inputs Formatted'!W45),3),"-")</f>
        <v>-</v>
      </c>
      <c r="S50" s="87" t="str">
        <f>IFERROR(ROUND(IF(Overrides!X45&lt;&gt;"",Overrides!X45,'F_Inputs Formatted'!X45),3),"-")</f>
        <v>-</v>
      </c>
      <c r="T50" s="87" t="str">
        <f>IFERROR(ROUND(IF(Overrides!Y45&lt;&gt;"",Overrides!Y45,'F_Inputs Formatted'!Y45),3),"-")</f>
        <v>-</v>
      </c>
      <c r="U50" s="87" t="str">
        <f>IFERROR(ROUND(IF(Overrides!Z45&lt;&gt;"",Overrides!Z45,'F_Inputs Formatted'!Z45),3),"-")</f>
        <v>-</v>
      </c>
      <c r="V50" s="87" t="str">
        <f>IFERROR(ROUND(IF(Overrides!AA45&lt;&gt;"",Overrides!AA45,'F_Inputs Formatted'!AA45),3),"-")</f>
        <v>-</v>
      </c>
      <c r="W50" s="87" t="str">
        <f>IFERROR(ROUND(IF(Overrides!AB45&lt;&gt;"",Overrides!AB45,'F_Inputs Formatted'!AB45),3),"-")</f>
        <v>-</v>
      </c>
    </row>
    <row r="51" spans="1:26" ht="21.95">
      <c r="A51" s="58"/>
    </row>
    <row r="52" spans="1:26" ht="21.95">
      <c r="A52" s="58"/>
      <c r="B52" s="41" t="s">
        <v>239</v>
      </c>
      <c r="C52" s="44" t="str">
        <f t="shared" si="1"/>
        <v>%</v>
      </c>
      <c r="D52" s="87">
        <f>IFERROR(ROUND(IF(Overrides!I47&lt;&gt;"",Overrides!I47,'F_Inputs Formatted'!I47),3),"-")</f>
        <v>0</v>
      </c>
      <c r="E52" s="87">
        <f>IFERROR(ROUND(IF(Overrides!J47&lt;&gt;"",Overrides!J47,'F_Inputs Formatted'!J47),3),"-")</f>
        <v>0</v>
      </c>
      <c r="F52" s="87">
        <f>IFERROR(ROUND(IF(Overrides!K47&lt;&gt;"",Overrides!K47,'F_Inputs Formatted'!K47),3),"-")</f>
        <v>0</v>
      </c>
      <c r="G52" s="87">
        <f>IFERROR(ROUND(IF(Overrides!L47&lt;&gt;"",Overrides!L47,'F_Inputs Formatted'!L47),3),"-")</f>
        <v>0</v>
      </c>
      <c r="H52" s="87">
        <f>IFERROR(ROUND(IF(Overrides!M47&lt;&gt;"",Overrides!M47,'F_Inputs Formatted'!M47),3),"-")</f>
        <v>0</v>
      </c>
      <c r="I52" s="87">
        <f>IFERROR(ROUND(IF(Overrides!N47&lt;&gt;"",Overrides!N47,'F_Inputs Formatted'!N47),3),"-")</f>
        <v>0</v>
      </c>
      <c r="J52" s="87">
        <f>IFERROR(ROUND(IF(Overrides!O47&lt;&gt;"",Overrides!O47,'F_Inputs Formatted'!O47),3),"-")</f>
        <v>0</v>
      </c>
      <c r="K52" s="87">
        <f>IFERROR(ROUND(IF(Overrides!P47&lt;&gt;"",Overrides!P47,'F_Inputs Formatted'!P47),3),"-")</f>
        <v>0</v>
      </c>
      <c r="L52" s="87">
        <f>IFERROR(ROUND(IF(Overrides!Q47&lt;&gt;"",Overrides!Q47,'F_Inputs Formatted'!Q47),3),"-")</f>
        <v>0</v>
      </c>
      <c r="M52" s="87">
        <f>IFERROR(ROUND(IF(Overrides!R47&lt;&gt;"",Overrides!R47,'F_Inputs Formatted'!R47),3),"-")</f>
        <v>0</v>
      </c>
      <c r="N52" s="87">
        <f>IFERROR(ROUND(IF(Overrides!S47&lt;&gt;"",Overrides!S47,'F_Inputs Formatted'!S47),3),"-")</f>
        <v>0</v>
      </c>
      <c r="O52" s="87">
        <f>IFERROR(ROUND(IF(Overrides!T47&lt;&gt;"",Overrides!T47,'F_Inputs Formatted'!T47),3),"-")</f>
        <v>0</v>
      </c>
      <c r="P52" s="87">
        <f>IFERROR(ROUND(IF(Overrides!U47&lt;&gt;"",Overrides!U47,'F_Inputs Formatted'!U47),3),"-")</f>
        <v>0</v>
      </c>
      <c r="Q52" s="87">
        <f>IFERROR(ROUND(IF(Overrides!V47&lt;&gt;"",Overrides!V47,'F_Inputs Formatted'!V47),3),"-")</f>
        <v>0</v>
      </c>
      <c r="R52" s="87">
        <f>IFERROR(ROUND(IF(Overrides!W47&lt;&gt;"",Overrides!W47,'F_Inputs Formatted'!W47),3),"-")</f>
        <v>0</v>
      </c>
      <c r="S52" s="87">
        <f>IFERROR(ROUND(IF(Overrides!X47&lt;&gt;"",Overrides!X47,'F_Inputs Formatted'!X47),3),"-")</f>
        <v>0</v>
      </c>
      <c r="T52" s="87">
        <f>IFERROR(ROUND(IF(Overrides!Y47&lt;&gt;"",Overrides!Y47,'F_Inputs Formatted'!Y47),3),"-")</f>
        <v>0</v>
      </c>
      <c r="U52" s="87">
        <f>IFERROR(ROUND(IF(Overrides!Z47&lt;&gt;"",Overrides!Z47,'F_Inputs Formatted'!Z47),3),"-")</f>
        <v>0</v>
      </c>
      <c r="V52" s="87">
        <f>IFERROR(ROUND(IF(Overrides!AA47&lt;&gt;"",Overrides!AA47,'F_Inputs Formatted'!AA47),3),"-")</f>
        <v>0</v>
      </c>
      <c r="W52" s="87">
        <f>IFERROR(ROUND(IF(Overrides!AB47&lt;&gt;"",Overrides!AB47,'F_Inputs Formatted'!AB47),3),"-")</f>
        <v>0</v>
      </c>
      <c r="Z52" s="27"/>
    </row>
    <row r="53" spans="1:26" ht="21.95">
      <c r="A53" s="58"/>
      <c r="B53" s="41" t="s">
        <v>249</v>
      </c>
      <c r="C53" s="44" t="str">
        <f t="shared" si="1"/>
        <v>%</v>
      </c>
      <c r="D53" s="87" t="str">
        <f>IFERROR(ROUND(IF(Overrides!I48&lt;&gt;"",Overrides!I48,'F_Inputs Formatted'!I48),3),"-")</f>
        <v>-</v>
      </c>
      <c r="E53" s="87" t="str">
        <f>IFERROR(ROUND(IF(Overrides!J48&lt;&gt;"",Overrides!J48,'F_Inputs Formatted'!J48),3),"-")</f>
        <v>-</v>
      </c>
      <c r="F53" s="87" t="str">
        <f>IFERROR(ROUND(IF(Overrides!K48&lt;&gt;"",Overrides!K48,'F_Inputs Formatted'!K48),3),"-")</f>
        <v>-</v>
      </c>
      <c r="G53" s="87" t="str">
        <f>IFERROR(ROUND(IF(Overrides!L48&lt;&gt;"",Overrides!L48,'F_Inputs Formatted'!L48),3),"-")</f>
        <v>-</v>
      </c>
      <c r="H53" s="87" t="str">
        <f>IFERROR(ROUND(IF(Overrides!M48&lt;&gt;"",Overrides!M48,'F_Inputs Formatted'!M48),3),"-")</f>
        <v>-</v>
      </c>
      <c r="I53" s="87" t="str">
        <f>IFERROR(ROUND(IF(Overrides!N48&lt;&gt;"",Overrides!N48,'F_Inputs Formatted'!N48),3),"-")</f>
        <v>-</v>
      </c>
      <c r="J53" s="87" t="str">
        <f>IFERROR(ROUND(IF(Overrides!O48&lt;&gt;"",Overrides!O48,'F_Inputs Formatted'!O48),3),"-")</f>
        <v>-</v>
      </c>
      <c r="K53" s="87" t="str">
        <f>IFERROR(ROUND(IF(Overrides!P48&lt;&gt;"",Overrides!P48,'F_Inputs Formatted'!P48),3),"-")</f>
        <v>-</v>
      </c>
      <c r="L53" s="87" t="str">
        <f>IFERROR(ROUND(IF(Overrides!Q48&lt;&gt;"",Overrides!Q48,'F_Inputs Formatted'!Q48),3),"-")</f>
        <v>-</v>
      </c>
      <c r="M53" s="87" t="str">
        <f>IFERROR(ROUND(IF(Overrides!R48&lt;&gt;"",Overrides!R48,'F_Inputs Formatted'!R48),3),"-")</f>
        <v>-</v>
      </c>
      <c r="N53" s="87" t="str">
        <f>IFERROR(ROUND(IF(Overrides!S48&lt;&gt;"",Overrides!S48,'F_Inputs Formatted'!S48),3),"-")</f>
        <v>-</v>
      </c>
      <c r="O53" s="87" t="str">
        <f>IFERROR(ROUND(IF(Overrides!T48&lt;&gt;"",Overrides!T48,'F_Inputs Formatted'!T48),3),"-")</f>
        <v>-</v>
      </c>
      <c r="P53" s="87" t="str">
        <f>IFERROR(ROUND(IF(Overrides!U48&lt;&gt;"",Overrides!U48,'F_Inputs Formatted'!U48),3),"-")</f>
        <v>-</v>
      </c>
      <c r="Q53" s="87" t="str">
        <f>IFERROR(ROUND(IF(Overrides!V48&lt;&gt;"",Overrides!V48,'F_Inputs Formatted'!V48),3),"-")</f>
        <v>-</v>
      </c>
      <c r="R53" s="87" t="str">
        <f>IFERROR(ROUND(IF(Overrides!W48&lt;&gt;"",Overrides!W48,'F_Inputs Formatted'!W48),3),"-")</f>
        <v>-</v>
      </c>
      <c r="S53" s="87" t="str">
        <f>IFERROR(ROUND(IF(Overrides!X48&lt;&gt;"",Overrides!X48,'F_Inputs Formatted'!X48),3),"-")</f>
        <v>-</v>
      </c>
      <c r="T53" s="87" t="str">
        <f>IFERROR(ROUND(IF(Overrides!Y48&lt;&gt;"",Overrides!Y48,'F_Inputs Formatted'!Y48),3),"-")</f>
        <v>-</v>
      </c>
      <c r="U53" s="87" t="str">
        <f>IFERROR(ROUND(IF(Overrides!Z48&lt;&gt;"",Overrides!Z48,'F_Inputs Formatted'!Z48),3),"-")</f>
        <v>-</v>
      </c>
      <c r="V53" s="87" t="str">
        <f>IFERROR(ROUND(IF(Overrides!AA48&lt;&gt;"",Overrides!AA48,'F_Inputs Formatted'!AA48),3),"-")</f>
        <v>-</v>
      </c>
      <c r="W53" s="87" t="str">
        <f>IFERROR(ROUND(IF(Overrides!AB48&lt;&gt;"",Overrides!AB48,'F_Inputs Formatted'!AB48),3),"-")</f>
        <v>-</v>
      </c>
    </row>
    <row r="54" spans="1:26" ht="21.95">
      <c r="A54" s="58"/>
      <c r="B54" s="48"/>
      <c r="C54" s="48"/>
      <c r="D54" s="48"/>
      <c r="E54" s="48"/>
      <c r="F54" s="48"/>
      <c r="G54" s="48"/>
      <c r="H54" s="48"/>
      <c r="I54" s="48"/>
      <c r="J54" s="48"/>
      <c r="K54" s="48"/>
      <c r="L54" s="48"/>
      <c r="M54" s="48"/>
      <c r="N54" s="48"/>
      <c r="O54" s="48"/>
      <c r="P54" s="48"/>
      <c r="Q54" s="48"/>
      <c r="R54" s="48"/>
      <c r="S54" s="48"/>
      <c r="T54" s="48"/>
      <c r="U54" s="48"/>
      <c r="V54" s="48"/>
      <c r="W54" s="48"/>
    </row>
    <row r="55" spans="1:26" ht="21.95">
      <c r="A55" s="39"/>
      <c r="B55" s="39" t="s">
        <v>271</v>
      </c>
      <c r="C55" s="39"/>
      <c r="D55" s="39"/>
      <c r="E55" s="39"/>
      <c r="F55" s="39"/>
      <c r="G55" s="39"/>
      <c r="H55" s="39"/>
      <c r="I55" s="39"/>
      <c r="J55" s="39"/>
      <c r="K55" s="39"/>
      <c r="L55" s="39"/>
      <c r="M55" s="39"/>
      <c r="N55" s="39"/>
      <c r="O55" s="39"/>
      <c r="P55" s="39"/>
      <c r="Q55" s="39"/>
      <c r="R55" s="39"/>
      <c r="S55" s="39"/>
      <c r="T55" s="39"/>
      <c r="U55" s="39"/>
      <c r="V55" s="39"/>
      <c r="W55" s="39"/>
    </row>
    <row r="56" spans="1:26" ht="21.95">
      <c r="A56" s="198"/>
      <c r="B56" s="198"/>
      <c r="C56" s="48"/>
      <c r="D56" s="48"/>
      <c r="E56" s="48"/>
      <c r="F56" s="48"/>
      <c r="G56" s="48"/>
      <c r="H56" s="48"/>
      <c r="I56" s="48"/>
      <c r="J56" s="48"/>
      <c r="K56" s="48"/>
      <c r="L56" s="48"/>
      <c r="M56" s="48"/>
      <c r="N56" s="48"/>
      <c r="O56" s="48"/>
      <c r="P56" s="48"/>
      <c r="Q56" s="48"/>
      <c r="R56" s="48"/>
      <c r="S56" s="48"/>
      <c r="T56" s="48"/>
      <c r="U56" s="48"/>
      <c r="V56" s="48"/>
      <c r="W56" s="48"/>
    </row>
    <row r="57" spans="1:26" ht="21.95">
      <c r="A57" s="81"/>
      <c r="B57" s="59" t="s">
        <v>259</v>
      </c>
      <c r="C57" s="75"/>
      <c r="D57" s="82" t="s">
        <v>25</v>
      </c>
      <c r="E57" s="82" t="s">
        <v>26</v>
      </c>
      <c r="F57" s="82" t="s">
        <v>27</v>
      </c>
      <c r="G57" s="82" t="s">
        <v>28</v>
      </c>
      <c r="H57" s="82" t="s">
        <v>29</v>
      </c>
      <c r="I57" s="82" t="s">
        <v>30</v>
      </c>
      <c r="J57" s="82" t="s">
        <v>31</v>
      </c>
      <c r="K57" s="82" t="s">
        <v>32</v>
      </c>
      <c r="L57" s="83" t="s">
        <v>33</v>
      </c>
      <c r="M57" s="83" t="s">
        <v>34</v>
      </c>
      <c r="N57" s="83" t="s">
        <v>35</v>
      </c>
      <c r="O57" s="83" t="s">
        <v>36</v>
      </c>
      <c r="P57" s="83" t="s">
        <v>37</v>
      </c>
      <c r="Q57" s="83" t="s">
        <v>38</v>
      </c>
      <c r="R57" s="83" t="s">
        <v>39</v>
      </c>
      <c r="S57" s="83" t="s">
        <v>188</v>
      </c>
      <c r="T57" s="83" t="s">
        <v>189</v>
      </c>
      <c r="U57" s="83" t="s">
        <v>190</v>
      </c>
      <c r="V57" s="83" t="s">
        <v>191</v>
      </c>
      <c r="W57" s="83" t="s">
        <v>192</v>
      </c>
    </row>
    <row r="58" spans="1:26" ht="21.95">
      <c r="A58" s="58"/>
      <c r="B58" s="44" t="s">
        <v>20</v>
      </c>
      <c r="C58" s="44" t="s">
        <v>4</v>
      </c>
      <c r="D58" s="72"/>
      <c r="E58" s="72"/>
      <c r="F58" s="72"/>
      <c r="G58" s="72"/>
      <c r="H58" s="72"/>
      <c r="I58" s="72"/>
      <c r="J58" s="72"/>
      <c r="K58" s="72"/>
      <c r="L58" s="72"/>
      <c r="M58" s="72"/>
      <c r="N58" s="72"/>
      <c r="O58" s="72"/>
      <c r="P58" s="72"/>
      <c r="Q58" s="72"/>
      <c r="R58" s="72"/>
      <c r="S58" s="72"/>
      <c r="T58" s="72"/>
      <c r="U58" s="72"/>
      <c r="V58" s="72"/>
      <c r="W58" s="72"/>
    </row>
    <row r="59" spans="1:26" ht="21.95">
      <c r="A59" s="58"/>
      <c r="B59" s="41" t="s">
        <v>0</v>
      </c>
      <c r="C59" s="44" t="s">
        <v>215</v>
      </c>
      <c r="D59" s="85">
        <f>IFERROR(ROUND(IF(Overrides!I53&lt;&gt;"",Overrides!I53,'F_Inputs Formatted'!I53),0),"-")</f>
        <v>48</v>
      </c>
      <c r="E59" s="85">
        <f>IFERROR(ROUND(IF(Overrides!J53&lt;&gt;"",Overrides!J53,'F_Inputs Formatted'!J53),0),"-")</f>
        <v>49</v>
      </c>
      <c r="F59" s="85">
        <f>IFERROR(ROUND(IF(Overrides!K53&lt;&gt;"",Overrides!K53,'F_Inputs Formatted'!K53),0),"-")</f>
        <v>49</v>
      </c>
      <c r="G59" s="85">
        <f>IFERROR(ROUND(IF(Overrides!L53&lt;&gt;"",Overrides!L53,'F_Inputs Formatted'!L53),0),"-")</f>
        <v>49</v>
      </c>
      <c r="H59" s="85">
        <f>IFERROR(ROUND(IF(Overrides!M53&lt;&gt;"",Overrides!M53,'F_Inputs Formatted'!M53),0),"-")</f>
        <v>49</v>
      </c>
      <c r="I59" s="85">
        <f>IFERROR(ROUND(IF(Overrides!N53&lt;&gt;"",Overrides!N53,'F_Inputs Formatted'!N53),0),"-")</f>
        <v>49</v>
      </c>
      <c r="J59" s="85">
        <f>IFERROR(ROUND(IF(Overrides!O53&lt;&gt;"",Overrides!O53,'F_Inputs Formatted'!O53),0),"-")</f>
        <v>48</v>
      </c>
      <c r="K59" s="85">
        <f>IFERROR(ROUND(IF(Overrides!P53&lt;&gt;"",Overrides!P53,'F_Inputs Formatted'!P53),0),"-")</f>
        <v>48</v>
      </c>
      <c r="L59" s="85">
        <f>IFERROR(ROUND(IF(Overrides!Q53&lt;&gt;"",Overrides!Q53,'F_Inputs Formatted'!Q53),0),"-")</f>
        <v>51</v>
      </c>
      <c r="M59" s="85">
        <f>IFERROR(ROUND(IF(Overrides!R53&lt;&gt;"",Overrides!R53,'F_Inputs Formatted'!R53),0),"-")</f>
        <v>51</v>
      </c>
      <c r="N59" s="85">
        <f>IFERROR(ROUND(IF(Overrides!S53&lt;&gt;"",Overrides!S53,'F_Inputs Formatted'!S53),0),"-")</f>
        <v>51</v>
      </c>
      <c r="O59" s="85">
        <f>IFERROR(ROUND(IF(Overrides!T53&lt;&gt;"",Overrides!T53,'F_Inputs Formatted'!T53),0),"-")</f>
        <v>51</v>
      </c>
      <c r="P59" s="85">
        <f>IFERROR(ROUND(IF(Overrides!U53&lt;&gt;"",Overrides!U53,'F_Inputs Formatted'!U53),0),"-")</f>
        <v>51</v>
      </c>
      <c r="Q59" s="85">
        <f>IFERROR(ROUND(IF(Overrides!V53&lt;&gt;"",Overrides!V53,'F_Inputs Formatted'!V53),0),"-")</f>
        <v>51</v>
      </c>
      <c r="R59" s="85">
        <f>IFERROR(ROUND(IF(Overrides!W53&lt;&gt;"",Overrides!W53,'F_Inputs Formatted'!W53),0),"-")</f>
        <v>51</v>
      </c>
      <c r="S59" s="85">
        <f>IFERROR(ROUND(IF(Overrides!X53&lt;&gt;"",Overrides!X53,'F_Inputs Formatted'!X53),0),"-")</f>
        <v>51</v>
      </c>
      <c r="T59" s="85">
        <f>IFERROR(ROUND(IF(Overrides!Y53&lt;&gt;"",Overrides!Y53,'F_Inputs Formatted'!Y53),0),"-")</f>
        <v>51</v>
      </c>
      <c r="U59" s="85">
        <f>IFERROR(ROUND(IF(Overrides!Z53&lt;&gt;"",Overrides!Z53,'F_Inputs Formatted'!Z53),0),"-")</f>
        <v>51</v>
      </c>
      <c r="V59" s="85">
        <f>IFERROR(ROUND(IF(Overrides!AA53&lt;&gt;"",Overrides!AA53,'F_Inputs Formatted'!AA53),0),"-")</f>
        <v>51</v>
      </c>
      <c r="W59" s="85">
        <f>IFERROR(ROUND(IF(Overrides!AB53&lt;&gt;"",Overrides!AB53,'F_Inputs Formatted'!AB53),0),"-")</f>
        <v>51</v>
      </c>
    </row>
    <row r="60" spans="1:26" ht="21.95">
      <c r="A60" s="58"/>
      <c r="B60" s="41" t="s">
        <v>232</v>
      </c>
      <c r="C60" s="44" t="str">
        <f>C$59</f>
        <v>Number</v>
      </c>
      <c r="D60" s="85">
        <f>IFERROR(ROUND(IF(Overrides!I54&lt;&gt;"",Overrides!I54,'F_Inputs Formatted'!I54),0),"-")</f>
        <v>102</v>
      </c>
      <c r="E60" s="85">
        <f>IFERROR(ROUND(IF(Overrides!J54&lt;&gt;"",Overrides!J54,'F_Inputs Formatted'!J54),0),"-")</f>
        <v>103</v>
      </c>
      <c r="F60" s="85">
        <f>IFERROR(ROUND(IF(Overrides!K54&lt;&gt;"",Overrides!K54,'F_Inputs Formatted'!K54),0),"-")</f>
        <v>104</v>
      </c>
      <c r="G60" s="85">
        <f>IFERROR(ROUND(IF(Overrides!L54&lt;&gt;"",Overrides!L54,'F_Inputs Formatted'!L54),0),"-")</f>
        <v>104</v>
      </c>
      <c r="H60" s="85">
        <f>IFERROR(ROUND(IF(Overrides!M54&lt;&gt;"",Overrides!M54,'F_Inputs Formatted'!M54),0),"-")</f>
        <v>105</v>
      </c>
      <c r="I60" s="85">
        <f>IFERROR(ROUND(IF(Overrides!N54&lt;&gt;"",Overrides!N54,'F_Inputs Formatted'!N54),0),"-")</f>
        <v>105</v>
      </c>
      <c r="J60" s="85">
        <f>IFERROR(ROUND(IF(Overrides!O54&lt;&gt;"",Overrides!O54,'F_Inputs Formatted'!O54),0),"-")</f>
        <v>105</v>
      </c>
      <c r="K60" s="85">
        <f>IFERROR(ROUND(IF(Overrides!P54&lt;&gt;"",Overrides!P54,'F_Inputs Formatted'!P54),0),"-")</f>
        <v>107</v>
      </c>
      <c r="L60" s="85">
        <f>IFERROR(ROUND(IF(Overrides!Q54&lt;&gt;"",Overrides!Q54,'F_Inputs Formatted'!Q54),0),"-")</f>
        <v>109</v>
      </c>
      <c r="M60" s="85">
        <f>IFERROR(ROUND(IF(Overrides!R54&lt;&gt;"",Overrides!R54,'F_Inputs Formatted'!R54),0),"-")</f>
        <v>109</v>
      </c>
      <c r="N60" s="85">
        <f>IFERROR(ROUND(IF(Overrides!S54&lt;&gt;"",Overrides!S54,'F_Inputs Formatted'!S54),0),"-")</f>
        <v>109</v>
      </c>
      <c r="O60" s="85">
        <f>IFERROR(ROUND(IF(Overrides!T54&lt;&gt;"",Overrides!T54,'F_Inputs Formatted'!T54),0),"-")</f>
        <v>109</v>
      </c>
      <c r="P60" s="85">
        <f>IFERROR(ROUND(IF(Overrides!U54&lt;&gt;"",Overrides!U54,'F_Inputs Formatted'!U54),0),"-")</f>
        <v>109</v>
      </c>
      <c r="Q60" s="85">
        <f>IFERROR(ROUND(IF(Overrides!V54&lt;&gt;"",Overrides!V54,'F_Inputs Formatted'!V54),0),"-")</f>
        <v>109</v>
      </c>
      <c r="R60" s="85">
        <f>IFERROR(ROUND(IF(Overrides!W54&lt;&gt;"",Overrides!W54,'F_Inputs Formatted'!W54),0),"-")</f>
        <v>109</v>
      </c>
      <c r="S60" s="85">
        <f>IFERROR(ROUND(IF(Overrides!X54&lt;&gt;"",Overrides!X54,'F_Inputs Formatted'!X54),0),"-")</f>
        <v>109</v>
      </c>
      <c r="T60" s="85">
        <f>IFERROR(ROUND(IF(Overrides!Y54&lt;&gt;"",Overrides!Y54,'F_Inputs Formatted'!Y54),0),"-")</f>
        <v>109</v>
      </c>
      <c r="U60" s="85">
        <f>IFERROR(ROUND(IF(Overrides!Z54&lt;&gt;"",Overrides!Z54,'F_Inputs Formatted'!Z54),0),"-")</f>
        <v>109</v>
      </c>
      <c r="V60" s="85">
        <f>IFERROR(ROUND(IF(Overrides!AA54&lt;&gt;"",Overrides!AA54,'F_Inputs Formatted'!AA54),0),"-")</f>
        <v>109</v>
      </c>
      <c r="W60" s="85">
        <f>IFERROR(ROUND(IF(Overrides!AB54&lt;&gt;"",Overrides!AB54,'F_Inputs Formatted'!AB54),0),"-")</f>
        <v>109</v>
      </c>
    </row>
    <row r="61" spans="1:26" ht="21.95">
      <c r="A61" s="58"/>
      <c r="B61" s="41" t="s">
        <v>233</v>
      </c>
      <c r="C61" s="44" t="str">
        <f t="shared" ref="C61:C77" si="2">C$59</f>
        <v>Number</v>
      </c>
      <c r="D61" s="85">
        <f>IFERROR(ROUND(IF(Overrides!I55&lt;&gt;"",Overrides!I55,'F_Inputs Formatted'!I55),0),"-")</f>
        <v>0</v>
      </c>
      <c r="E61" s="85">
        <f>IFERROR(ROUND(IF(Overrides!J55&lt;&gt;"",Overrides!J55,'F_Inputs Formatted'!J55),0),"-")</f>
        <v>0</v>
      </c>
      <c r="F61" s="85">
        <f>IFERROR(ROUND(IF(Overrides!K55&lt;&gt;"",Overrides!K55,'F_Inputs Formatted'!K55),0),"-")</f>
        <v>0</v>
      </c>
      <c r="G61" s="85">
        <f>IFERROR(ROUND(IF(Overrides!L55&lt;&gt;"",Overrides!L55,'F_Inputs Formatted'!L55),0),"-")</f>
        <v>0</v>
      </c>
      <c r="H61" s="85">
        <f>IFERROR(ROUND(IF(Overrides!M55&lt;&gt;"",Overrides!M55,'F_Inputs Formatted'!M55),0),"-")</f>
        <v>0</v>
      </c>
      <c r="I61" s="85">
        <f>IFERROR(ROUND(IF(Overrides!N55&lt;&gt;"",Overrides!N55,'F_Inputs Formatted'!N55),0),"-")</f>
        <v>0</v>
      </c>
      <c r="J61" s="85">
        <f>IFERROR(ROUND(IF(Overrides!O55&lt;&gt;"",Overrides!O55,'F_Inputs Formatted'!O55),0),"-")</f>
        <v>0</v>
      </c>
      <c r="K61" s="85">
        <f>IFERROR(ROUND(IF(Overrides!P55&lt;&gt;"",Overrides!P55,'F_Inputs Formatted'!P55),0),"-")</f>
        <v>0</v>
      </c>
      <c r="L61" s="85">
        <f>IFERROR(ROUND(IF(Overrides!Q55&lt;&gt;"",Overrides!Q55,'F_Inputs Formatted'!Q55),0),"-")</f>
        <v>0</v>
      </c>
      <c r="M61" s="85">
        <f>IFERROR(ROUND(IF(Overrides!R55&lt;&gt;"",Overrides!R55,'F_Inputs Formatted'!R55),0),"-")</f>
        <v>0</v>
      </c>
      <c r="N61" s="85">
        <f>IFERROR(ROUND(IF(Overrides!S55&lt;&gt;"",Overrides!S55,'F_Inputs Formatted'!S55),0),"-")</f>
        <v>0</v>
      </c>
      <c r="O61" s="85">
        <f>IFERROR(ROUND(IF(Overrides!T55&lt;&gt;"",Overrides!T55,'F_Inputs Formatted'!T55),0),"-")</f>
        <v>0</v>
      </c>
      <c r="P61" s="85">
        <f>IFERROR(ROUND(IF(Overrides!U55&lt;&gt;"",Overrides!U55,'F_Inputs Formatted'!U55),0),"-")</f>
        <v>0</v>
      </c>
      <c r="Q61" s="85">
        <f>IFERROR(ROUND(IF(Overrides!V55&lt;&gt;"",Overrides!V55,'F_Inputs Formatted'!V55),0),"-")</f>
        <v>0</v>
      </c>
      <c r="R61" s="85">
        <f>IFERROR(ROUND(IF(Overrides!W55&lt;&gt;"",Overrides!W55,'F_Inputs Formatted'!W55),0),"-")</f>
        <v>0</v>
      </c>
      <c r="S61" s="85">
        <f>IFERROR(ROUND(IF(Overrides!X55&lt;&gt;"",Overrides!X55,'F_Inputs Formatted'!X55),0),"-")</f>
        <v>0</v>
      </c>
      <c r="T61" s="85">
        <f>IFERROR(ROUND(IF(Overrides!Y55&lt;&gt;"",Overrides!Y55,'F_Inputs Formatted'!Y55),0),"-")</f>
        <v>0</v>
      </c>
      <c r="U61" s="85">
        <f>IFERROR(ROUND(IF(Overrides!Z55&lt;&gt;"",Overrides!Z55,'F_Inputs Formatted'!Z55),0),"-")</f>
        <v>0</v>
      </c>
      <c r="V61" s="85">
        <f>IFERROR(ROUND(IF(Overrides!AA55&lt;&gt;"",Overrides!AA55,'F_Inputs Formatted'!AA55),0),"-")</f>
        <v>0</v>
      </c>
      <c r="W61" s="85">
        <f>IFERROR(ROUND(IF(Overrides!AB55&lt;&gt;"",Overrides!AB55,'F_Inputs Formatted'!AB55),0),"-")</f>
        <v>0</v>
      </c>
    </row>
    <row r="62" spans="1:26" ht="21.95">
      <c r="A62" s="58"/>
      <c r="B62" s="41" t="s">
        <v>236</v>
      </c>
      <c r="C62" s="44" t="str">
        <f t="shared" si="2"/>
        <v>Number</v>
      </c>
      <c r="D62" s="85">
        <f>IFERROR(ROUND(IF(Overrides!I56&lt;&gt;"",Overrides!I56,'F_Inputs Formatted'!I56),0),"-")</f>
        <v>33</v>
      </c>
      <c r="E62" s="85">
        <f>IFERROR(ROUND(IF(Overrides!J56&lt;&gt;"",Overrides!J56,'F_Inputs Formatted'!J56),0),"-")</f>
        <v>33</v>
      </c>
      <c r="F62" s="85">
        <f>IFERROR(ROUND(IF(Overrides!K56&lt;&gt;"",Overrides!K56,'F_Inputs Formatted'!K56),0),"-")</f>
        <v>33</v>
      </c>
      <c r="G62" s="85">
        <f>IFERROR(ROUND(IF(Overrides!L56&lt;&gt;"",Overrides!L56,'F_Inputs Formatted'!L56),0),"-")</f>
        <v>33</v>
      </c>
      <c r="H62" s="85">
        <f>IFERROR(ROUND(IF(Overrides!M56&lt;&gt;"",Overrides!M56,'F_Inputs Formatted'!M56),0),"-")</f>
        <v>33</v>
      </c>
      <c r="I62" s="85" t="str">
        <f>IFERROR(ROUND(IF(Overrides!N56&lt;&gt;"",Overrides!N56,'F_Inputs Formatted'!N56),0),"-")</f>
        <v>-</v>
      </c>
      <c r="J62" s="85">
        <f>IFERROR(ROUND(IF(Overrides!O56&lt;&gt;"",Overrides!O56,'F_Inputs Formatted'!O56),0),"-")</f>
        <v>33</v>
      </c>
      <c r="K62" s="85">
        <f>IFERROR(ROUND(IF(Overrides!P56&lt;&gt;"",Overrides!P56,'F_Inputs Formatted'!P56),0),"-")</f>
        <v>33</v>
      </c>
      <c r="L62" s="85">
        <f>IFERROR(ROUND(IF(Overrides!Q56&lt;&gt;"",Overrides!Q56,'F_Inputs Formatted'!Q56),0),"-")</f>
        <v>33</v>
      </c>
      <c r="M62" s="85">
        <f>IFERROR(ROUND(IF(Overrides!R56&lt;&gt;"",Overrides!R56,'F_Inputs Formatted'!R56),0),"-")</f>
        <v>33</v>
      </c>
      <c r="N62" s="85">
        <f>IFERROR(ROUND(IF(Overrides!S56&lt;&gt;"",Overrides!S56,'F_Inputs Formatted'!S56),0),"-")</f>
        <v>33</v>
      </c>
      <c r="O62" s="85">
        <f>IFERROR(ROUND(IF(Overrides!T56&lt;&gt;"",Overrides!T56,'F_Inputs Formatted'!T56),0),"-")</f>
        <v>33</v>
      </c>
      <c r="P62" s="85">
        <f>IFERROR(ROUND(IF(Overrides!U56&lt;&gt;"",Overrides!U56,'F_Inputs Formatted'!U56),0),"-")</f>
        <v>33</v>
      </c>
      <c r="Q62" s="85">
        <f>IFERROR(ROUND(IF(Overrides!V56&lt;&gt;"",Overrides!V56,'F_Inputs Formatted'!V56),0),"-")</f>
        <v>33</v>
      </c>
      <c r="R62" s="85">
        <f>IFERROR(ROUND(IF(Overrides!W56&lt;&gt;"",Overrides!W56,'F_Inputs Formatted'!W56),0),"-")</f>
        <v>33</v>
      </c>
      <c r="S62" s="85">
        <f>IFERROR(ROUND(IF(Overrides!X56&lt;&gt;"",Overrides!X56,'F_Inputs Formatted'!X56),0),"-")</f>
        <v>32</v>
      </c>
      <c r="T62" s="85">
        <f>IFERROR(ROUND(IF(Overrides!Y56&lt;&gt;"",Overrides!Y56,'F_Inputs Formatted'!Y56),0),"-")</f>
        <v>32</v>
      </c>
      <c r="U62" s="85">
        <f>IFERROR(ROUND(IF(Overrides!Z56&lt;&gt;"",Overrides!Z56,'F_Inputs Formatted'!Z56),0),"-")</f>
        <v>32</v>
      </c>
      <c r="V62" s="85">
        <f>IFERROR(ROUND(IF(Overrides!AA56&lt;&gt;"",Overrides!AA56,'F_Inputs Formatted'!AA56),0),"-")</f>
        <v>32</v>
      </c>
      <c r="W62" s="85">
        <f>IFERROR(ROUND(IF(Overrides!AB56&lt;&gt;"",Overrides!AB56,'F_Inputs Formatted'!AB56),0),"-")</f>
        <v>32</v>
      </c>
    </row>
    <row r="63" spans="1:26" ht="21.95">
      <c r="A63" s="58"/>
      <c r="B63" s="41" t="s">
        <v>237</v>
      </c>
      <c r="C63" s="44" t="str">
        <f t="shared" si="2"/>
        <v>Number</v>
      </c>
      <c r="D63" s="85">
        <f>IFERROR(ROUND(IF(Overrides!I57&lt;&gt;"",Overrides!I57,'F_Inputs Formatted'!I57),0),"-")</f>
        <v>0</v>
      </c>
      <c r="E63" s="85">
        <f>IFERROR(ROUND(IF(Overrides!J57&lt;&gt;"",Overrides!J57,'F_Inputs Formatted'!J57),0),"-")</f>
        <v>0</v>
      </c>
      <c r="F63" s="85">
        <f>IFERROR(ROUND(IF(Overrides!K57&lt;&gt;"",Overrides!K57,'F_Inputs Formatted'!K57),0),"-")</f>
        <v>0</v>
      </c>
      <c r="G63" s="85">
        <f>IFERROR(ROUND(IF(Overrides!L57&lt;&gt;"",Overrides!L57,'F_Inputs Formatted'!L57),0),"-")</f>
        <v>0</v>
      </c>
      <c r="H63" s="85">
        <f>IFERROR(ROUND(IF(Overrides!M57&lt;&gt;"",Overrides!M57,'F_Inputs Formatted'!M57),0),"-")</f>
        <v>0</v>
      </c>
      <c r="I63" s="85">
        <f>IFERROR(ROUND(IF(Overrides!N57&lt;&gt;"",Overrides!N57,'F_Inputs Formatted'!N57),0),"-")</f>
        <v>0</v>
      </c>
      <c r="J63" s="85">
        <f>IFERROR(ROUND(IF(Overrides!O57&lt;&gt;"",Overrides!O57,'F_Inputs Formatted'!O57),0),"-")</f>
        <v>0</v>
      </c>
      <c r="K63" s="85">
        <f>IFERROR(ROUND(IF(Overrides!P57&lt;&gt;"",Overrides!P57,'F_Inputs Formatted'!P57),0),"-")</f>
        <v>0</v>
      </c>
      <c r="L63" s="85">
        <f>IFERROR(ROUND(IF(Overrides!Q57&lt;&gt;"",Overrides!Q57,'F_Inputs Formatted'!Q57),0),"-")</f>
        <v>0</v>
      </c>
      <c r="M63" s="85">
        <f>IFERROR(ROUND(IF(Overrides!R57&lt;&gt;"",Overrides!R57,'F_Inputs Formatted'!R57),0),"-")</f>
        <v>0</v>
      </c>
      <c r="N63" s="85">
        <f>IFERROR(ROUND(IF(Overrides!S57&lt;&gt;"",Overrides!S57,'F_Inputs Formatted'!S57),0),"-")</f>
        <v>0</v>
      </c>
      <c r="O63" s="85">
        <f>IFERROR(ROUND(IF(Overrides!T57&lt;&gt;"",Overrides!T57,'F_Inputs Formatted'!T57),0),"-")</f>
        <v>0</v>
      </c>
      <c r="P63" s="85">
        <f>IFERROR(ROUND(IF(Overrides!U57&lt;&gt;"",Overrides!U57,'F_Inputs Formatted'!U57),0),"-")</f>
        <v>0</v>
      </c>
      <c r="Q63" s="85">
        <f>IFERROR(ROUND(IF(Overrides!V57&lt;&gt;"",Overrides!V57,'F_Inputs Formatted'!V57),0),"-")</f>
        <v>0</v>
      </c>
      <c r="R63" s="85">
        <f>IFERROR(ROUND(IF(Overrides!W57&lt;&gt;"",Overrides!W57,'F_Inputs Formatted'!W57),0),"-")</f>
        <v>0</v>
      </c>
      <c r="S63" s="85">
        <f>IFERROR(ROUND(IF(Overrides!X57&lt;&gt;"",Overrides!X57,'F_Inputs Formatted'!X57),0),"-")</f>
        <v>0</v>
      </c>
      <c r="T63" s="85">
        <f>IFERROR(ROUND(IF(Overrides!Y57&lt;&gt;"",Overrides!Y57,'F_Inputs Formatted'!Y57),0),"-")</f>
        <v>0</v>
      </c>
      <c r="U63" s="85">
        <f>IFERROR(ROUND(IF(Overrides!Z57&lt;&gt;"",Overrides!Z57,'F_Inputs Formatted'!Z57),0),"-")</f>
        <v>0</v>
      </c>
      <c r="V63" s="85">
        <f>IFERROR(ROUND(IF(Overrides!AA57&lt;&gt;"",Overrides!AA57,'F_Inputs Formatted'!AA57),0),"-")</f>
        <v>0</v>
      </c>
      <c r="W63" s="85">
        <f>IFERROR(ROUND(IF(Overrides!AB57&lt;&gt;"",Overrides!AB57,'F_Inputs Formatted'!AB57),0),"-")</f>
        <v>0</v>
      </c>
    </row>
    <row r="64" spans="1:26" ht="21.95">
      <c r="A64" s="58"/>
      <c r="B64" s="41" t="s">
        <v>241</v>
      </c>
      <c r="C64" s="44" t="str">
        <f t="shared" si="2"/>
        <v>Number</v>
      </c>
      <c r="D64" s="85">
        <f>IFERROR(ROUND(IF(Overrides!I58&lt;&gt;"",Overrides!I58,'F_Inputs Formatted'!I58),0),"-")</f>
        <v>0</v>
      </c>
      <c r="E64" s="85">
        <f>IFERROR(ROUND(IF(Overrides!J58&lt;&gt;"",Overrides!J58,'F_Inputs Formatted'!J58),0),"-")</f>
        <v>0</v>
      </c>
      <c r="F64" s="85">
        <f>IFERROR(ROUND(IF(Overrides!K58&lt;&gt;"",Overrides!K58,'F_Inputs Formatted'!K58),0),"-")</f>
        <v>0</v>
      </c>
      <c r="G64" s="85">
        <f>IFERROR(ROUND(IF(Overrides!L58&lt;&gt;"",Overrides!L58,'F_Inputs Formatted'!L58),0),"-")</f>
        <v>0</v>
      </c>
      <c r="H64" s="85">
        <f>IFERROR(ROUND(IF(Overrides!M58&lt;&gt;"",Overrides!M58,'F_Inputs Formatted'!M58),0),"-")</f>
        <v>0</v>
      </c>
      <c r="I64" s="85">
        <f>IFERROR(ROUND(IF(Overrides!N58&lt;&gt;"",Overrides!N58,'F_Inputs Formatted'!N58),0),"-")</f>
        <v>0</v>
      </c>
      <c r="J64" s="85">
        <f>IFERROR(ROUND(IF(Overrides!O58&lt;&gt;"",Overrides!O58,'F_Inputs Formatted'!O58),0),"-")</f>
        <v>0</v>
      </c>
      <c r="K64" s="85">
        <f>IFERROR(ROUND(IF(Overrides!P58&lt;&gt;"",Overrides!P58,'F_Inputs Formatted'!P58),0),"-")</f>
        <v>0</v>
      </c>
      <c r="L64" s="85">
        <f>IFERROR(ROUND(IF(Overrides!Q58&lt;&gt;"",Overrides!Q58,'F_Inputs Formatted'!Q58),0),"-")</f>
        <v>0</v>
      </c>
      <c r="M64" s="85">
        <f>IFERROR(ROUND(IF(Overrides!R58&lt;&gt;"",Overrides!R58,'F_Inputs Formatted'!R58),0),"-")</f>
        <v>0</v>
      </c>
      <c r="N64" s="85">
        <f>IFERROR(ROUND(IF(Overrides!S58&lt;&gt;"",Overrides!S58,'F_Inputs Formatted'!S58),0),"-")</f>
        <v>0</v>
      </c>
      <c r="O64" s="85">
        <f>IFERROR(ROUND(IF(Overrides!T58&lt;&gt;"",Overrides!T58,'F_Inputs Formatted'!T58),0),"-")</f>
        <v>0</v>
      </c>
      <c r="P64" s="85">
        <f>IFERROR(ROUND(IF(Overrides!U58&lt;&gt;"",Overrides!U58,'F_Inputs Formatted'!U58),0),"-")</f>
        <v>0</v>
      </c>
      <c r="Q64" s="85">
        <f>IFERROR(ROUND(IF(Overrides!V58&lt;&gt;"",Overrides!V58,'F_Inputs Formatted'!V58),0),"-")</f>
        <v>0</v>
      </c>
      <c r="R64" s="85">
        <f>IFERROR(ROUND(IF(Overrides!W58&lt;&gt;"",Overrides!W58,'F_Inputs Formatted'!W58),0),"-")</f>
        <v>0</v>
      </c>
      <c r="S64" s="85">
        <f>IFERROR(ROUND(IF(Overrides!X58&lt;&gt;"",Overrides!X58,'F_Inputs Formatted'!X58),0),"-")</f>
        <v>0</v>
      </c>
      <c r="T64" s="85">
        <f>IFERROR(ROUND(IF(Overrides!Y58&lt;&gt;"",Overrides!Y58,'F_Inputs Formatted'!Y58),0),"-")</f>
        <v>0</v>
      </c>
      <c r="U64" s="85">
        <f>IFERROR(ROUND(IF(Overrides!Z58&lt;&gt;"",Overrides!Z58,'F_Inputs Formatted'!Z58),0),"-")</f>
        <v>0</v>
      </c>
      <c r="V64" s="85">
        <f>IFERROR(ROUND(IF(Overrides!AA58&lt;&gt;"",Overrides!AA58,'F_Inputs Formatted'!AA58),0),"-")</f>
        <v>0</v>
      </c>
      <c r="W64" s="85">
        <f>IFERROR(ROUND(IF(Overrides!AB58&lt;&gt;"",Overrides!AB58,'F_Inputs Formatted'!AB58),0),"-")</f>
        <v>0</v>
      </c>
    </row>
    <row r="65" spans="1:23" ht="21.95">
      <c r="A65" s="58"/>
      <c r="B65" s="41" t="s">
        <v>242</v>
      </c>
      <c r="C65" s="44" t="str">
        <f t="shared" si="2"/>
        <v>Number</v>
      </c>
      <c r="D65" s="85">
        <f>IFERROR(ROUND(IF(Overrides!I59&lt;&gt;"",Overrides!I59,'F_Inputs Formatted'!I59),0),"-")</f>
        <v>83</v>
      </c>
      <c r="E65" s="85">
        <f>IFERROR(ROUND(IF(Overrides!J59&lt;&gt;"",Overrides!J59,'F_Inputs Formatted'!J59),0),"-")</f>
        <v>83</v>
      </c>
      <c r="F65" s="85">
        <f>IFERROR(ROUND(IF(Overrides!K59&lt;&gt;"",Overrides!K59,'F_Inputs Formatted'!K59),0),"-")</f>
        <v>83</v>
      </c>
      <c r="G65" s="85">
        <f>IFERROR(ROUND(IF(Overrides!L59&lt;&gt;"",Overrides!L59,'F_Inputs Formatted'!L59),0),"-")</f>
        <v>83</v>
      </c>
      <c r="H65" s="85">
        <f>IFERROR(ROUND(IF(Overrides!M59&lt;&gt;"",Overrides!M59,'F_Inputs Formatted'!M59),0),"-")</f>
        <v>83</v>
      </c>
      <c r="I65" s="85">
        <f>IFERROR(ROUND(IF(Overrides!N59&lt;&gt;"",Overrides!N59,'F_Inputs Formatted'!N59),0),"-")</f>
        <v>83</v>
      </c>
      <c r="J65" s="85">
        <f>IFERROR(ROUND(IF(Overrides!O59&lt;&gt;"",Overrides!O59,'F_Inputs Formatted'!O59),0),"-")</f>
        <v>83</v>
      </c>
      <c r="K65" s="85">
        <f>IFERROR(ROUND(IF(Overrides!P59&lt;&gt;"",Overrides!P59,'F_Inputs Formatted'!P59),0),"-")</f>
        <v>84</v>
      </c>
      <c r="L65" s="85">
        <f>IFERROR(ROUND(IF(Overrides!Q59&lt;&gt;"",Overrides!Q59,'F_Inputs Formatted'!Q59),0),"-")</f>
        <v>84</v>
      </c>
      <c r="M65" s="85">
        <f>IFERROR(ROUND(IF(Overrides!R59&lt;&gt;"",Overrides!R59,'F_Inputs Formatted'!R59),0),"-")</f>
        <v>84</v>
      </c>
      <c r="N65" s="85">
        <f>IFERROR(ROUND(IF(Overrides!S59&lt;&gt;"",Overrides!S59,'F_Inputs Formatted'!S59),0),"-")</f>
        <v>84</v>
      </c>
      <c r="O65" s="85">
        <f>IFERROR(ROUND(IF(Overrides!T59&lt;&gt;"",Overrides!T59,'F_Inputs Formatted'!T59),0),"-")</f>
        <v>84</v>
      </c>
      <c r="P65" s="85">
        <f>IFERROR(ROUND(IF(Overrides!U59&lt;&gt;"",Overrides!U59,'F_Inputs Formatted'!U59),0),"-")</f>
        <v>84</v>
      </c>
      <c r="Q65" s="85">
        <f>IFERROR(ROUND(IF(Overrides!V59&lt;&gt;"",Overrides!V59,'F_Inputs Formatted'!V59),0),"-")</f>
        <v>84</v>
      </c>
      <c r="R65" s="85">
        <f>IFERROR(ROUND(IF(Overrides!W59&lt;&gt;"",Overrides!W59,'F_Inputs Formatted'!W59),0),"-")</f>
        <v>84</v>
      </c>
      <c r="S65" s="85">
        <f>IFERROR(ROUND(IF(Overrides!X59&lt;&gt;"",Overrides!X59,'F_Inputs Formatted'!X59),0),"-")</f>
        <v>84</v>
      </c>
      <c r="T65" s="85">
        <f>IFERROR(ROUND(IF(Overrides!Y59&lt;&gt;"",Overrides!Y59,'F_Inputs Formatted'!Y59),0),"-")</f>
        <v>84</v>
      </c>
      <c r="U65" s="85">
        <f>IFERROR(ROUND(IF(Overrides!Z59&lt;&gt;"",Overrides!Z59,'F_Inputs Formatted'!Z59),0),"-")</f>
        <v>84</v>
      </c>
      <c r="V65" s="85">
        <f>IFERROR(ROUND(IF(Overrides!AA59&lt;&gt;"",Overrides!AA59,'F_Inputs Formatted'!AA59),0),"-")</f>
        <v>84</v>
      </c>
      <c r="W65" s="85">
        <f>IFERROR(ROUND(IF(Overrides!AB59&lt;&gt;"",Overrides!AB59,'F_Inputs Formatted'!AB59),0),"-")</f>
        <v>84</v>
      </c>
    </row>
    <row r="66" spans="1:23" ht="21.95">
      <c r="A66" s="58"/>
      <c r="B66" s="41" t="s">
        <v>243</v>
      </c>
      <c r="C66" s="44" t="str">
        <f t="shared" si="2"/>
        <v>Number</v>
      </c>
      <c r="D66" s="85">
        <f>IFERROR(ROUND(IF(Overrides!I60&lt;&gt;"",Overrides!I60,'F_Inputs Formatted'!I60),0),"-")</f>
        <v>1</v>
      </c>
      <c r="E66" s="85">
        <f>IFERROR(ROUND(IF(Overrides!J60&lt;&gt;"",Overrides!J60,'F_Inputs Formatted'!J60),0),"-")</f>
        <v>1</v>
      </c>
      <c r="F66" s="85">
        <f>IFERROR(ROUND(IF(Overrides!K60&lt;&gt;"",Overrides!K60,'F_Inputs Formatted'!K60),0),"-")</f>
        <v>1</v>
      </c>
      <c r="G66" s="85">
        <f>IFERROR(ROUND(IF(Overrides!L60&lt;&gt;"",Overrides!L60,'F_Inputs Formatted'!L60),0),"-")</f>
        <v>1</v>
      </c>
      <c r="H66" s="85">
        <f>IFERROR(ROUND(IF(Overrides!M60&lt;&gt;"",Overrides!M60,'F_Inputs Formatted'!M60),0),"-")</f>
        <v>1</v>
      </c>
      <c r="I66" s="85" t="str">
        <f>IFERROR(ROUND(IF(Overrides!N60&lt;&gt;"",Overrides!N60,'F_Inputs Formatted'!N60),0),"-")</f>
        <v>-</v>
      </c>
      <c r="J66" s="85">
        <f>IFERROR(ROUND(IF(Overrides!O60&lt;&gt;"",Overrides!O60,'F_Inputs Formatted'!O60),0),"-")</f>
        <v>1</v>
      </c>
      <c r="K66" s="85">
        <f>IFERROR(ROUND(IF(Overrides!P60&lt;&gt;"",Overrides!P60,'F_Inputs Formatted'!P60),0),"-")</f>
        <v>2</v>
      </c>
      <c r="L66" s="85">
        <f>IFERROR(ROUND(IF(Overrides!Q60&lt;&gt;"",Overrides!Q60,'F_Inputs Formatted'!Q60),0),"-")</f>
        <v>2</v>
      </c>
      <c r="M66" s="85">
        <f>IFERROR(ROUND(IF(Overrides!R60&lt;&gt;"",Overrides!R60,'F_Inputs Formatted'!R60),0),"-")</f>
        <v>2</v>
      </c>
      <c r="N66" s="85">
        <f>IFERROR(ROUND(IF(Overrides!S60&lt;&gt;"",Overrides!S60,'F_Inputs Formatted'!S60),0),"-")</f>
        <v>2</v>
      </c>
      <c r="O66" s="85">
        <f>IFERROR(ROUND(IF(Overrides!T60&lt;&gt;"",Overrides!T60,'F_Inputs Formatted'!T60),0),"-")</f>
        <v>2</v>
      </c>
      <c r="P66" s="85">
        <f>IFERROR(ROUND(IF(Overrides!U60&lt;&gt;"",Overrides!U60,'F_Inputs Formatted'!U60),0),"-")</f>
        <v>2</v>
      </c>
      <c r="Q66" s="85">
        <f>IFERROR(ROUND(IF(Overrides!V60&lt;&gt;"",Overrides!V60,'F_Inputs Formatted'!V60),0),"-")</f>
        <v>2</v>
      </c>
      <c r="R66" s="85">
        <f>IFERROR(ROUND(IF(Overrides!W60&lt;&gt;"",Overrides!W60,'F_Inputs Formatted'!W60),0),"-")</f>
        <v>2</v>
      </c>
      <c r="S66" s="85">
        <f>IFERROR(ROUND(IF(Overrides!X60&lt;&gt;"",Overrides!X60,'F_Inputs Formatted'!X60),0),"-")</f>
        <v>2</v>
      </c>
      <c r="T66" s="85">
        <f>IFERROR(ROUND(IF(Overrides!Y60&lt;&gt;"",Overrides!Y60,'F_Inputs Formatted'!Y60),0),"-")</f>
        <v>2</v>
      </c>
      <c r="U66" s="85">
        <f>IFERROR(ROUND(IF(Overrides!Z60&lt;&gt;"",Overrides!Z60,'F_Inputs Formatted'!Z60),0),"-")</f>
        <v>2</v>
      </c>
      <c r="V66" s="85">
        <f>IFERROR(ROUND(IF(Overrides!AA60&lt;&gt;"",Overrides!AA60,'F_Inputs Formatted'!AA60),0),"-")</f>
        <v>2</v>
      </c>
      <c r="W66" s="85">
        <f>IFERROR(ROUND(IF(Overrides!AB60&lt;&gt;"",Overrides!AB60,'F_Inputs Formatted'!AB60),0),"-")</f>
        <v>2</v>
      </c>
    </row>
    <row r="67" spans="1:23" ht="21.95">
      <c r="A67" s="48"/>
      <c r="B67" s="41" t="s">
        <v>262</v>
      </c>
      <c r="C67" s="44" t="str">
        <f t="shared" si="2"/>
        <v>Number</v>
      </c>
      <c r="D67" s="85">
        <f>IFERROR(ROUND(IF(Overrides!I61&lt;&gt;"",Overrides!I61,'F_Inputs Formatted'!I61),0),"-")</f>
        <v>31</v>
      </c>
      <c r="E67" s="85">
        <f>IFERROR(ROUND(IF(Overrides!J61&lt;&gt;"",Overrides!J61,'F_Inputs Formatted'!J61),0),"-")</f>
        <v>31</v>
      </c>
      <c r="F67" s="85">
        <f>IFERROR(ROUND(IF(Overrides!K61&lt;&gt;"",Overrides!K61,'F_Inputs Formatted'!K61),0),"-")</f>
        <v>31</v>
      </c>
      <c r="G67" s="85">
        <f>IFERROR(ROUND(IF(Overrides!L61&lt;&gt;"",Overrides!L61,'F_Inputs Formatted'!L61),0),"-")</f>
        <v>30</v>
      </c>
      <c r="H67" s="85">
        <f>IFERROR(ROUND(IF(Overrides!M61&lt;&gt;"",Overrides!M61,'F_Inputs Formatted'!M61),0),"-")</f>
        <v>29</v>
      </c>
      <c r="I67" s="85" t="str">
        <f>IFERROR(ROUND(IF(Overrides!N61&lt;&gt;"",Overrides!N61,'F_Inputs Formatted'!N61),0),"-")</f>
        <v>-</v>
      </c>
      <c r="J67" s="85">
        <f>IFERROR(ROUND(IF(Overrides!O61&lt;&gt;"",Overrides!O61,'F_Inputs Formatted'!O61),0),"-")</f>
        <v>29</v>
      </c>
      <c r="K67" s="85">
        <f>IFERROR(ROUND(IF(Overrides!P61&lt;&gt;"",Overrides!P61,'F_Inputs Formatted'!P61),0),"-")</f>
        <v>29</v>
      </c>
      <c r="L67" s="85">
        <f>IFERROR(ROUND(IF(Overrides!Q61&lt;&gt;"",Overrides!Q61,'F_Inputs Formatted'!Q61),0),"-")</f>
        <v>29</v>
      </c>
      <c r="M67" s="85">
        <f>IFERROR(ROUND(IF(Overrides!R61&lt;&gt;"",Overrides!R61,'F_Inputs Formatted'!R61),0),"-")</f>
        <v>29</v>
      </c>
      <c r="N67" s="85">
        <f>IFERROR(ROUND(IF(Overrides!S61&lt;&gt;"",Overrides!S61,'F_Inputs Formatted'!S61),0),"-")</f>
        <v>29</v>
      </c>
      <c r="O67" s="85">
        <f>IFERROR(ROUND(IF(Overrides!T61&lt;&gt;"",Overrides!T61,'F_Inputs Formatted'!T61),0),"-")</f>
        <v>29</v>
      </c>
      <c r="P67" s="85">
        <f>IFERROR(ROUND(IF(Overrides!U61&lt;&gt;"",Overrides!U61,'F_Inputs Formatted'!U61),0),"-")</f>
        <v>29</v>
      </c>
      <c r="Q67" s="85">
        <f>IFERROR(ROUND(IF(Overrides!V61&lt;&gt;"",Overrides!V61,'F_Inputs Formatted'!V61),0),"-")</f>
        <v>29</v>
      </c>
      <c r="R67" s="85">
        <f>IFERROR(ROUND(IF(Overrides!W61&lt;&gt;"",Overrides!W61,'F_Inputs Formatted'!W61),0),"-")</f>
        <v>29</v>
      </c>
      <c r="S67" s="85">
        <f>IFERROR(ROUND(IF(Overrides!X61&lt;&gt;"",Overrides!X61,'F_Inputs Formatted'!X61),0),"-")</f>
        <v>29</v>
      </c>
      <c r="T67" s="85">
        <f>IFERROR(ROUND(IF(Overrides!Y61&lt;&gt;"",Overrides!Y61,'F_Inputs Formatted'!Y61),0),"-")</f>
        <v>29</v>
      </c>
      <c r="U67" s="85">
        <f>IFERROR(ROUND(IF(Overrides!Z61&lt;&gt;"",Overrides!Z61,'F_Inputs Formatted'!Z61),0),"-")</f>
        <v>29</v>
      </c>
      <c r="V67" s="85">
        <f>IFERROR(ROUND(IF(Overrides!AA61&lt;&gt;"",Overrides!AA61,'F_Inputs Formatted'!AA61),0),"-")</f>
        <v>29</v>
      </c>
      <c r="W67" s="85">
        <f>IFERROR(ROUND(IF(Overrides!AB61&lt;&gt;"",Overrides!AB61,'F_Inputs Formatted'!AB61),0),"-")</f>
        <v>29</v>
      </c>
    </row>
    <row r="68" spans="1:23" ht="21.95">
      <c r="A68" s="58"/>
      <c r="B68" s="41" t="s">
        <v>245</v>
      </c>
      <c r="C68" s="44" t="str">
        <f t="shared" si="2"/>
        <v>Number</v>
      </c>
      <c r="D68" s="85">
        <f>IFERROR(ROUND(IF(Overrides!I62&lt;&gt;"",Overrides!I62,'F_Inputs Formatted'!I62),0),"-")</f>
        <v>47</v>
      </c>
      <c r="E68" s="85">
        <f>IFERROR(ROUND(IF(Overrides!J62&lt;&gt;"",Overrides!J62,'F_Inputs Formatted'!J62),0),"-")</f>
        <v>47</v>
      </c>
      <c r="F68" s="85">
        <f>IFERROR(ROUND(IF(Overrides!K62&lt;&gt;"",Overrides!K62,'F_Inputs Formatted'!K62),0),"-")</f>
        <v>47</v>
      </c>
      <c r="G68" s="85">
        <f>IFERROR(ROUND(IF(Overrides!L62&lt;&gt;"",Overrides!L62,'F_Inputs Formatted'!L62),0),"-")</f>
        <v>47</v>
      </c>
      <c r="H68" s="85">
        <f>IFERROR(ROUND(IF(Overrides!M62&lt;&gt;"",Overrides!M62,'F_Inputs Formatted'!M62),0),"-")</f>
        <v>48</v>
      </c>
      <c r="I68" s="85" t="str">
        <f>IFERROR(ROUND(IF(Overrides!N62&lt;&gt;"",Overrides!N62,'F_Inputs Formatted'!N62),0),"-")</f>
        <v>-</v>
      </c>
      <c r="J68" s="85">
        <f>IFERROR(ROUND(IF(Overrides!O62&lt;&gt;"",Overrides!O62,'F_Inputs Formatted'!O62),0),"-")</f>
        <v>48</v>
      </c>
      <c r="K68" s="85">
        <f>IFERROR(ROUND(IF(Overrides!P62&lt;&gt;"",Overrides!P62,'F_Inputs Formatted'!P62),0),"-")</f>
        <v>47</v>
      </c>
      <c r="L68" s="85">
        <f>IFERROR(ROUND(IF(Overrides!Q62&lt;&gt;"",Overrides!Q62,'F_Inputs Formatted'!Q62),0),"-")</f>
        <v>47</v>
      </c>
      <c r="M68" s="85">
        <f>IFERROR(ROUND(IF(Overrides!R62&lt;&gt;"",Overrides!R62,'F_Inputs Formatted'!R62),0),"-")</f>
        <v>47</v>
      </c>
      <c r="N68" s="85">
        <f>IFERROR(ROUND(IF(Overrides!S62&lt;&gt;"",Overrides!S62,'F_Inputs Formatted'!S62),0),"-")</f>
        <v>47</v>
      </c>
      <c r="O68" s="85">
        <f>IFERROR(ROUND(IF(Overrides!T62&lt;&gt;"",Overrides!T62,'F_Inputs Formatted'!T62),0),"-")</f>
        <v>47</v>
      </c>
      <c r="P68" s="85">
        <f>IFERROR(ROUND(IF(Overrides!U62&lt;&gt;"",Overrides!U62,'F_Inputs Formatted'!U62),0),"-")</f>
        <v>47</v>
      </c>
      <c r="Q68" s="85">
        <f>IFERROR(ROUND(IF(Overrides!V62&lt;&gt;"",Overrides!V62,'F_Inputs Formatted'!V62),0),"-")</f>
        <v>47</v>
      </c>
      <c r="R68" s="85">
        <f>IFERROR(ROUND(IF(Overrides!W62&lt;&gt;"",Overrides!W62,'F_Inputs Formatted'!W62),0),"-")</f>
        <v>47</v>
      </c>
      <c r="S68" s="85">
        <f>IFERROR(ROUND(IF(Overrides!X62&lt;&gt;"",Overrides!X62,'F_Inputs Formatted'!X62),0),"-")</f>
        <v>47</v>
      </c>
      <c r="T68" s="85">
        <f>IFERROR(ROUND(IF(Overrides!Y62&lt;&gt;"",Overrides!Y62,'F_Inputs Formatted'!Y62),0),"-")</f>
        <v>47</v>
      </c>
      <c r="U68" s="85">
        <f>IFERROR(ROUND(IF(Overrides!Z62&lt;&gt;"",Overrides!Z62,'F_Inputs Formatted'!Z62),0),"-")</f>
        <v>47</v>
      </c>
      <c r="V68" s="85">
        <f>IFERROR(ROUND(IF(Overrides!AA62&lt;&gt;"",Overrides!AA62,'F_Inputs Formatted'!AA62),0),"-")</f>
        <v>47</v>
      </c>
      <c r="W68" s="85">
        <f>IFERROR(ROUND(IF(Overrides!AB62&lt;&gt;"",Overrides!AB62,'F_Inputs Formatted'!AB62),0),"-")</f>
        <v>47</v>
      </c>
    </row>
    <row r="69" spans="1:23" ht="21.95">
      <c r="A69" s="58"/>
      <c r="B69" s="41" t="s">
        <v>246</v>
      </c>
      <c r="C69" s="44" t="str">
        <f t="shared" si="2"/>
        <v>Number</v>
      </c>
      <c r="D69" s="85">
        <f>IFERROR(ROUND(IF(Overrides!I63&lt;&gt;"",Overrides!I63,'F_Inputs Formatted'!I63),0),"-")</f>
        <v>20</v>
      </c>
      <c r="E69" s="85">
        <f>IFERROR(ROUND(IF(Overrides!J63&lt;&gt;"",Overrides!J63,'F_Inputs Formatted'!J63),0),"-")</f>
        <v>20</v>
      </c>
      <c r="F69" s="85">
        <f>IFERROR(ROUND(IF(Overrides!K63&lt;&gt;"",Overrides!K63,'F_Inputs Formatted'!K63),0),"-")</f>
        <v>20</v>
      </c>
      <c r="G69" s="85">
        <f>IFERROR(ROUND(IF(Overrides!L63&lt;&gt;"",Overrides!L63,'F_Inputs Formatted'!L63),0),"-")</f>
        <v>20</v>
      </c>
      <c r="H69" s="85">
        <f>IFERROR(ROUND(IF(Overrides!M63&lt;&gt;"",Overrides!M63,'F_Inputs Formatted'!M63),0),"-")</f>
        <v>20</v>
      </c>
      <c r="I69" s="85">
        <f>IFERROR(ROUND(IF(Overrides!N63&lt;&gt;"",Overrides!N63,'F_Inputs Formatted'!N63),0),"-")</f>
        <v>19</v>
      </c>
      <c r="J69" s="85">
        <f>IFERROR(ROUND(IF(Overrides!O63&lt;&gt;"",Overrides!O63,'F_Inputs Formatted'!O63),0),"-")</f>
        <v>19</v>
      </c>
      <c r="K69" s="85">
        <f>IFERROR(ROUND(IF(Overrides!P63&lt;&gt;"",Overrides!P63,'F_Inputs Formatted'!P63),0),"-")</f>
        <v>19</v>
      </c>
      <c r="L69" s="85">
        <f>IFERROR(ROUND(IF(Overrides!Q63&lt;&gt;"",Overrides!Q63,'F_Inputs Formatted'!Q63),0),"-")</f>
        <v>19</v>
      </c>
      <c r="M69" s="85">
        <f>IFERROR(ROUND(IF(Overrides!R63&lt;&gt;"",Overrides!R63,'F_Inputs Formatted'!R63),0),"-")</f>
        <v>19</v>
      </c>
      <c r="N69" s="85">
        <f>IFERROR(ROUND(IF(Overrides!S63&lt;&gt;"",Overrides!S63,'F_Inputs Formatted'!S63),0),"-")</f>
        <v>19</v>
      </c>
      <c r="O69" s="85">
        <f>IFERROR(ROUND(IF(Overrides!T63&lt;&gt;"",Overrides!T63,'F_Inputs Formatted'!T63),0),"-")</f>
        <v>19</v>
      </c>
      <c r="P69" s="85">
        <f>IFERROR(ROUND(IF(Overrides!U63&lt;&gt;"",Overrides!U63,'F_Inputs Formatted'!U63),0),"-")</f>
        <v>19</v>
      </c>
      <c r="Q69" s="85">
        <f>IFERROR(ROUND(IF(Overrides!V63&lt;&gt;"",Overrides!V63,'F_Inputs Formatted'!V63),0),"-")</f>
        <v>19</v>
      </c>
      <c r="R69" s="85">
        <f>IFERROR(ROUND(IF(Overrides!W63&lt;&gt;"",Overrides!W63,'F_Inputs Formatted'!W63),0),"-")</f>
        <v>19</v>
      </c>
      <c r="S69" s="85">
        <f>IFERROR(ROUND(IF(Overrides!X63&lt;&gt;"",Overrides!X63,'F_Inputs Formatted'!X63),0),"-")</f>
        <v>21</v>
      </c>
      <c r="T69" s="85">
        <f>IFERROR(ROUND(IF(Overrides!Y63&lt;&gt;"",Overrides!Y63,'F_Inputs Formatted'!Y63),0),"-")</f>
        <v>21</v>
      </c>
      <c r="U69" s="85">
        <f>IFERROR(ROUND(IF(Overrides!Z63&lt;&gt;"",Overrides!Z63,'F_Inputs Formatted'!Z63),0),"-")</f>
        <v>21</v>
      </c>
      <c r="V69" s="85">
        <f>IFERROR(ROUND(IF(Overrides!AA63&lt;&gt;"",Overrides!AA63,'F_Inputs Formatted'!AA63),0),"-")</f>
        <v>21</v>
      </c>
      <c r="W69" s="85">
        <f>IFERROR(ROUND(IF(Overrides!AB63&lt;&gt;"",Overrides!AB63,'F_Inputs Formatted'!AB63),0),"-")</f>
        <v>21</v>
      </c>
    </row>
    <row r="70" spans="1:23" ht="21.95">
      <c r="A70" s="58"/>
      <c r="B70" s="41" t="s">
        <v>247</v>
      </c>
      <c r="C70" s="44" t="str">
        <f t="shared" si="2"/>
        <v>Number</v>
      </c>
      <c r="D70" s="85">
        <f>IFERROR(ROUND(IF(Overrides!I64&lt;&gt;"",Overrides!I64,'F_Inputs Formatted'!I64),0),"-")</f>
        <v>0</v>
      </c>
      <c r="E70" s="85">
        <f>IFERROR(ROUND(IF(Overrides!J64&lt;&gt;"",Overrides!J64,'F_Inputs Formatted'!J64),0),"-")</f>
        <v>0</v>
      </c>
      <c r="F70" s="85">
        <f>IFERROR(ROUND(IF(Overrides!K64&lt;&gt;"",Overrides!K64,'F_Inputs Formatted'!K64),0),"-")</f>
        <v>0</v>
      </c>
      <c r="G70" s="85">
        <f>IFERROR(ROUND(IF(Overrides!L64&lt;&gt;"",Overrides!L64,'F_Inputs Formatted'!L64),0),"-")</f>
        <v>0</v>
      </c>
      <c r="H70" s="85">
        <f>IFERROR(ROUND(IF(Overrides!M64&lt;&gt;"",Overrides!M64,'F_Inputs Formatted'!M64),0),"-")</f>
        <v>0</v>
      </c>
      <c r="I70" s="85">
        <f>IFERROR(ROUND(IF(Overrides!N64&lt;&gt;"",Overrides!N64,'F_Inputs Formatted'!N64),0),"-")</f>
        <v>0</v>
      </c>
      <c r="J70" s="85">
        <f>IFERROR(ROUND(IF(Overrides!O64&lt;&gt;"",Overrides!O64,'F_Inputs Formatted'!O64),0),"-")</f>
        <v>0</v>
      </c>
      <c r="K70" s="85">
        <f>IFERROR(ROUND(IF(Overrides!P64&lt;&gt;"",Overrides!P64,'F_Inputs Formatted'!P64),0),"-")</f>
        <v>0</v>
      </c>
      <c r="L70" s="85">
        <f>IFERROR(ROUND(IF(Overrides!Q64&lt;&gt;"",Overrides!Q64,'F_Inputs Formatted'!Q64),0),"-")</f>
        <v>0</v>
      </c>
      <c r="M70" s="85">
        <f>IFERROR(ROUND(IF(Overrides!R64&lt;&gt;"",Overrides!R64,'F_Inputs Formatted'!R64),0),"-")</f>
        <v>0</v>
      </c>
      <c r="N70" s="85">
        <f>IFERROR(ROUND(IF(Overrides!S64&lt;&gt;"",Overrides!S64,'F_Inputs Formatted'!S64),0),"-")</f>
        <v>0</v>
      </c>
      <c r="O70" s="85">
        <f>IFERROR(ROUND(IF(Overrides!T64&lt;&gt;"",Overrides!T64,'F_Inputs Formatted'!T64),0),"-")</f>
        <v>0</v>
      </c>
      <c r="P70" s="85">
        <f>IFERROR(ROUND(IF(Overrides!U64&lt;&gt;"",Overrides!U64,'F_Inputs Formatted'!U64),0),"-")</f>
        <v>0</v>
      </c>
      <c r="Q70" s="85">
        <f>IFERROR(ROUND(IF(Overrides!V64&lt;&gt;"",Overrides!V64,'F_Inputs Formatted'!V64),0),"-")</f>
        <v>0</v>
      </c>
      <c r="R70" s="85">
        <f>IFERROR(ROUND(IF(Overrides!W64&lt;&gt;"",Overrides!W64,'F_Inputs Formatted'!W64),0),"-")</f>
        <v>0</v>
      </c>
      <c r="S70" s="85">
        <f>IFERROR(ROUND(IF(Overrides!X64&lt;&gt;"",Overrides!X64,'F_Inputs Formatted'!X64),0),"-")</f>
        <v>0</v>
      </c>
      <c r="T70" s="85">
        <f>IFERROR(ROUND(IF(Overrides!Y64&lt;&gt;"",Overrides!Y64,'F_Inputs Formatted'!Y64),0),"-")</f>
        <v>0</v>
      </c>
      <c r="U70" s="85">
        <f>IFERROR(ROUND(IF(Overrides!Z64&lt;&gt;"",Overrides!Z64,'F_Inputs Formatted'!Z64),0),"-")</f>
        <v>0</v>
      </c>
      <c r="V70" s="85">
        <f>IFERROR(ROUND(IF(Overrides!AA64&lt;&gt;"",Overrides!AA64,'F_Inputs Formatted'!AA64),0),"-")</f>
        <v>0</v>
      </c>
      <c r="W70" s="85">
        <f>IFERROR(ROUND(IF(Overrides!AB64&lt;&gt;"",Overrides!AB64,'F_Inputs Formatted'!AB64),0),"-")</f>
        <v>0</v>
      </c>
    </row>
    <row r="71" spans="1:23" ht="21.95">
      <c r="A71" s="48"/>
      <c r="B71" s="41" t="s">
        <v>253</v>
      </c>
      <c r="C71" s="44" t="str">
        <f t="shared" si="2"/>
        <v>Number</v>
      </c>
      <c r="D71" s="85">
        <f>IFERROR(ROUND(IF(Overrides!I65&lt;&gt;"",Overrides!I65,'F_Inputs Formatted'!I65),0),"-")</f>
        <v>0</v>
      </c>
      <c r="E71" s="85">
        <f>IFERROR(ROUND(IF(Overrides!J65&lt;&gt;"",Overrides!J65,'F_Inputs Formatted'!J65),0),"-")</f>
        <v>0</v>
      </c>
      <c r="F71" s="85">
        <f>IFERROR(ROUND(IF(Overrides!K65&lt;&gt;"",Overrides!K65,'F_Inputs Formatted'!K65),0),"-")</f>
        <v>0</v>
      </c>
      <c r="G71" s="85">
        <f>IFERROR(ROUND(IF(Overrides!L65&lt;&gt;"",Overrides!L65,'F_Inputs Formatted'!L65),0),"-")</f>
        <v>0</v>
      </c>
      <c r="H71" s="85">
        <f>IFERROR(ROUND(IF(Overrides!M65&lt;&gt;"",Overrides!M65,'F_Inputs Formatted'!M65),0),"-")</f>
        <v>0</v>
      </c>
      <c r="I71" s="85">
        <f>IFERROR(ROUND(IF(Overrides!N65&lt;&gt;"",Overrides!N65,'F_Inputs Formatted'!N65),0),"-")</f>
        <v>0</v>
      </c>
      <c r="J71" s="85">
        <f>IFERROR(ROUND(IF(Overrides!O65&lt;&gt;"",Overrides!O65,'F_Inputs Formatted'!O65),0),"-")</f>
        <v>0</v>
      </c>
      <c r="K71" s="85">
        <f>IFERROR(ROUND(IF(Overrides!P65&lt;&gt;"",Overrides!P65,'F_Inputs Formatted'!P65),0),"-")</f>
        <v>0</v>
      </c>
      <c r="L71" s="85">
        <f>IFERROR(ROUND(IF(Overrides!Q65&lt;&gt;"",Overrides!Q65,'F_Inputs Formatted'!Q65),0),"-")</f>
        <v>0</v>
      </c>
      <c r="M71" s="85">
        <f>IFERROR(ROUND(IF(Overrides!R65&lt;&gt;"",Overrides!R65,'F_Inputs Formatted'!R65),0),"-")</f>
        <v>0</v>
      </c>
      <c r="N71" s="85">
        <f>IFERROR(ROUND(IF(Overrides!S65&lt;&gt;"",Overrides!S65,'F_Inputs Formatted'!S65),0),"-")</f>
        <v>0</v>
      </c>
      <c r="O71" s="85">
        <f>IFERROR(ROUND(IF(Overrides!T65&lt;&gt;"",Overrides!T65,'F_Inputs Formatted'!T65),0),"-")</f>
        <v>0</v>
      </c>
      <c r="P71" s="85">
        <f>IFERROR(ROUND(IF(Overrides!U65&lt;&gt;"",Overrides!U65,'F_Inputs Formatted'!U65),0),"-")</f>
        <v>0</v>
      </c>
      <c r="Q71" s="85">
        <f>IFERROR(ROUND(IF(Overrides!V65&lt;&gt;"",Overrides!V65,'F_Inputs Formatted'!V65),0),"-")</f>
        <v>0</v>
      </c>
      <c r="R71" s="85">
        <f>IFERROR(ROUND(IF(Overrides!W65&lt;&gt;"",Overrides!W65,'F_Inputs Formatted'!W65),0),"-")</f>
        <v>0</v>
      </c>
      <c r="S71" s="85">
        <f>IFERROR(ROUND(IF(Overrides!X65&lt;&gt;"",Overrides!X65,'F_Inputs Formatted'!X65),0),"-")</f>
        <v>0</v>
      </c>
      <c r="T71" s="85">
        <f>IFERROR(ROUND(IF(Overrides!Y65&lt;&gt;"",Overrides!Y65,'F_Inputs Formatted'!Y65),0),"-")</f>
        <v>0</v>
      </c>
      <c r="U71" s="85">
        <f>IFERROR(ROUND(IF(Overrides!Z65&lt;&gt;"",Overrides!Z65,'F_Inputs Formatted'!Z65),0),"-")</f>
        <v>0</v>
      </c>
      <c r="V71" s="85">
        <f>IFERROR(ROUND(IF(Overrides!AA65&lt;&gt;"",Overrides!AA65,'F_Inputs Formatted'!AA65),0),"-")</f>
        <v>0</v>
      </c>
      <c r="W71" s="85">
        <f>IFERROR(ROUND(IF(Overrides!AB65&lt;&gt;"",Overrides!AB65,'F_Inputs Formatted'!AB65),0),"-")</f>
        <v>0</v>
      </c>
    </row>
    <row r="72" spans="1:23" ht="21.95">
      <c r="A72" s="58"/>
      <c r="B72" s="41" t="s">
        <v>254</v>
      </c>
      <c r="C72" s="44" t="str">
        <f t="shared" si="2"/>
        <v>Number</v>
      </c>
      <c r="D72" s="85">
        <f>IFERROR(ROUND(IF(Overrides!I66&lt;&gt;"",Overrides!I66,'F_Inputs Formatted'!I66),0),"-")</f>
        <v>0</v>
      </c>
      <c r="E72" s="85">
        <f>IFERROR(ROUND(IF(Overrides!J66&lt;&gt;"",Overrides!J66,'F_Inputs Formatted'!J66),0),"-")</f>
        <v>0</v>
      </c>
      <c r="F72" s="85">
        <f>IFERROR(ROUND(IF(Overrides!K66&lt;&gt;"",Overrides!K66,'F_Inputs Formatted'!K66),0),"-")</f>
        <v>0</v>
      </c>
      <c r="G72" s="85">
        <f>IFERROR(ROUND(IF(Overrides!L66&lt;&gt;"",Overrides!L66,'F_Inputs Formatted'!L66),0),"-")</f>
        <v>0</v>
      </c>
      <c r="H72" s="85">
        <f>IFERROR(ROUND(IF(Overrides!M66&lt;&gt;"",Overrides!M66,'F_Inputs Formatted'!M66),0),"-")</f>
        <v>0</v>
      </c>
      <c r="I72" s="85">
        <f>IFERROR(ROUND(IF(Overrides!N66&lt;&gt;"",Overrides!N66,'F_Inputs Formatted'!N66),0),"-")</f>
        <v>0</v>
      </c>
      <c r="J72" s="85">
        <f>IFERROR(ROUND(IF(Overrides!O66&lt;&gt;"",Overrides!O66,'F_Inputs Formatted'!O66),0),"-")</f>
        <v>0</v>
      </c>
      <c r="K72" s="85">
        <f>IFERROR(ROUND(IF(Overrides!P66&lt;&gt;"",Overrides!P66,'F_Inputs Formatted'!P66),0),"-")</f>
        <v>0</v>
      </c>
      <c r="L72" s="85">
        <f>IFERROR(ROUND(IF(Overrides!Q66&lt;&gt;"",Overrides!Q66,'F_Inputs Formatted'!Q66),0),"-")</f>
        <v>0</v>
      </c>
      <c r="M72" s="85">
        <f>IFERROR(ROUND(IF(Overrides!R66&lt;&gt;"",Overrides!R66,'F_Inputs Formatted'!R66),0),"-")</f>
        <v>0</v>
      </c>
      <c r="N72" s="85">
        <f>IFERROR(ROUND(IF(Overrides!S66&lt;&gt;"",Overrides!S66,'F_Inputs Formatted'!S66),0),"-")</f>
        <v>0</v>
      </c>
      <c r="O72" s="85">
        <f>IFERROR(ROUND(IF(Overrides!T66&lt;&gt;"",Overrides!T66,'F_Inputs Formatted'!T66),0),"-")</f>
        <v>0</v>
      </c>
      <c r="P72" s="85">
        <f>IFERROR(ROUND(IF(Overrides!U66&lt;&gt;"",Overrides!U66,'F_Inputs Formatted'!U66),0),"-")</f>
        <v>0</v>
      </c>
      <c r="Q72" s="85">
        <f>IFERROR(ROUND(IF(Overrides!V66&lt;&gt;"",Overrides!V66,'F_Inputs Formatted'!V66),0),"-")</f>
        <v>0</v>
      </c>
      <c r="R72" s="85">
        <f>IFERROR(ROUND(IF(Overrides!W66&lt;&gt;"",Overrides!W66,'F_Inputs Formatted'!W66),0),"-")</f>
        <v>0</v>
      </c>
      <c r="S72" s="85">
        <f>IFERROR(ROUND(IF(Overrides!X66&lt;&gt;"",Overrides!X66,'F_Inputs Formatted'!X66),0),"-")</f>
        <v>0</v>
      </c>
      <c r="T72" s="85">
        <f>IFERROR(ROUND(IF(Overrides!Y66&lt;&gt;"",Overrides!Y66,'F_Inputs Formatted'!Y66),0),"-")</f>
        <v>0</v>
      </c>
      <c r="U72" s="85">
        <f>IFERROR(ROUND(IF(Overrides!Z66&lt;&gt;"",Overrides!Z66,'F_Inputs Formatted'!Z66),0),"-")</f>
        <v>0</v>
      </c>
      <c r="V72" s="85">
        <f>IFERROR(ROUND(IF(Overrides!AA66&lt;&gt;"",Overrides!AA66,'F_Inputs Formatted'!AA66),0),"-")</f>
        <v>0</v>
      </c>
      <c r="W72" s="85">
        <f>IFERROR(ROUND(IF(Overrides!AB66&lt;&gt;"",Overrides!AB66,'F_Inputs Formatted'!AB66),0),"-")</f>
        <v>0</v>
      </c>
    </row>
    <row r="73" spans="1:23" ht="21.95">
      <c r="A73" s="58"/>
      <c r="B73" s="41" t="s">
        <v>255</v>
      </c>
      <c r="C73" s="44" t="str">
        <f t="shared" si="2"/>
        <v>Number</v>
      </c>
      <c r="D73" s="85">
        <f>IFERROR(ROUND(IF(Overrides!I67&lt;&gt;"",Overrides!I67,'F_Inputs Formatted'!I67),0),"-")</f>
        <v>0</v>
      </c>
      <c r="E73" s="85">
        <f>IFERROR(ROUND(IF(Overrides!J67&lt;&gt;"",Overrides!J67,'F_Inputs Formatted'!J67),0),"-")</f>
        <v>0</v>
      </c>
      <c r="F73" s="85">
        <f>IFERROR(ROUND(IF(Overrides!K67&lt;&gt;"",Overrides!K67,'F_Inputs Formatted'!K67),0),"-")</f>
        <v>0</v>
      </c>
      <c r="G73" s="85">
        <f>IFERROR(ROUND(IF(Overrides!L67&lt;&gt;"",Overrides!L67,'F_Inputs Formatted'!L67),0),"-")</f>
        <v>0</v>
      </c>
      <c r="H73" s="85">
        <f>IFERROR(ROUND(IF(Overrides!M67&lt;&gt;"",Overrides!M67,'F_Inputs Formatted'!M67),0),"-")</f>
        <v>0</v>
      </c>
      <c r="I73" s="85">
        <f>IFERROR(ROUND(IF(Overrides!N67&lt;&gt;"",Overrides!N67,'F_Inputs Formatted'!N67),0),"-")</f>
        <v>0</v>
      </c>
      <c r="J73" s="85">
        <f>IFERROR(ROUND(IF(Overrides!O67&lt;&gt;"",Overrides!O67,'F_Inputs Formatted'!O67),0),"-")</f>
        <v>0</v>
      </c>
      <c r="K73" s="85">
        <f>IFERROR(ROUND(IF(Overrides!P67&lt;&gt;"",Overrides!P67,'F_Inputs Formatted'!P67),0),"-")</f>
        <v>0</v>
      </c>
      <c r="L73" s="85">
        <f>IFERROR(ROUND(IF(Overrides!Q67&lt;&gt;"",Overrides!Q67,'F_Inputs Formatted'!Q67),0),"-")</f>
        <v>0</v>
      </c>
      <c r="M73" s="85">
        <f>IFERROR(ROUND(IF(Overrides!R67&lt;&gt;"",Overrides!R67,'F_Inputs Formatted'!R67),0),"-")</f>
        <v>0</v>
      </c>
      <c r="N73" s="85">
        <f>IFERROR(ROUND(IF(Overrides!S67&lt;&gt;"",Overrides!S67,'F_Inputs Formatted'!S67),0),"-")</f>
        <v>0</v>
      </c>
      <c r="O73" s="85">
        <f>IFERROR(ROUND(IF(Overrides!T67&lt;&gt;"",Overrides!T67,'F_Inputs Formatted'!T67),0),"-")</f>
        <v>0</v>
      </c>
      <c r="P73" s="85">
        <f>IFERROR(ROUND(IF(Overrides!U67&lt;&gt;"",Overrides!U67,'F_Inputs Formatted'!U67),0),"-")</f>
        <v>0</v>
      </c>
      <c r="Q73" s="85">
        <f>IFERROR(ROUND(IF(Overrides!V67&lt;&gt;"",Overrides!V67,'F_Inputs Formatted'!V67),0),"-")</f>
        <v>0</v>
      </c>
      <c r="R73" s="85">
        <f>IFERROR(ROUND(IF(Overrides!W67&lt;&gt;"",Overrides!W67,'F_Inputs Formatted'!W67),0),"-")</f>
        <v>0</v>
      </c>
      <c r="S73" s="85">
        <f>IFERROR(ROUND(IF(Overrides!X67&lt;&gt;"",Overrides!X67,'F_Inputs Formatted'!X67),0),"-")</f>
        <v>0</v>
      </c>
      <c r="T73" s="85">
        <f>IFERROR(ROUND(IF(Overrides!Y67&lt;&gt;"",Overrides!Y67,'F_Inputs Formatted'!Y67),0),"-")</f>
        <v>0</v>
      </c>
      <c r="U73" s="85">
        <f>IFERROR(ROUND(IF(Overrides!Z67&lt;&gt;"",Overrides!Z67,'F_Inputs Formatted'!Z67),0),"-")</f>
        <v>0</v>
      </c>
      <c r="V73" s="85">
        <f>IFERROR(ROUND(IF(Overrides!AA67&lt;&gt;"",Overrides!AA67,'F_Inputs Formatted'!AA67),0),"-")</f>
        <v>0</v>
      </c>
      <c r="W73" s="85">
        <f>IFERROR(ROUND(IF(Overrides!AB67&lt;&gt;"",Overrides!AB67,'F_Inputs Formatted'!AB67),0),"-")</f>
        <v>0</v>
      </c>
    </row>
    <row r="74" spans="1:23" ht="21.95">
      <c r="A74" s="58"/>
      <c r="B74" s="41" t="s">
        <v>257</v>
      </c>
      <c r="C74" s="44" t="str">
        <f t="shared" si="2"/>
        <v>Number</v>
      </c>
      <c r="D74" s="85">
        <f>IFERROR(ROUND(IF(Overrides!I68&lt;&gt;"",Overrides!I68,'F_Inputs Formatted'!I68),0),"-")</f>
        <v>0</v>
      </c>
      <c r="E74" s="85">
        <f>IFERROR(ROUND(IF(Overrides!J68&lt;&gt;"",Overrides!J68,'F_Inputs Formatted'!J68),0),"-")</f>
        <v>0</v>
      </c>
      <c r="F74" s="85">
        <f>IFERROR(ROUND(IF(Overrides!K68&lt;&gt;"",Overrides!K68,'F_Inputs Formatted'!K68),0),"-")</f>
        <v>0</v>
      </c>
      <c r="G74" s="85">
        <f>IFERROR(ROUND(IF(Overrides!L68&lt;&gt;"",Overrides!L68,'F_Inputs Formatted'!L68),0),"-")</f>
        <v>0</v>
      </c>
      <c r="H74" s="85">
        <f>IFERROR(ROUND(IF(Overrides!M68&lt;&gt;"",Overrides!M68,'F_Inputs Formatted'!M68),0),"-")</f>
        <v>0</v>
      </c>
      <c r="I74" s="85">
        <f>IFERROR(ROUND(IF(Overrides!N68&lt;&gt;"",Overrides!N68,'F_Inputs Formatted'!N68),0),"-")</f>
        <v>0</v>
      </c>
      <c r="J74" s="85">
        <f>IFERROR(ROUND(IF(Overrides!O68&lt;&gt;"",Overrides!O68,'F_Inputs Formatted'!O68),0),"-")</f>
        <v>0</v>
      </c>
      <c r="K74" s="85">
        <f>IFERROR(ROUND(IF(Overrides!P68&lt;&gt;"",Overrides!P68,'F_Inputs Formatted'!P68),0),"-")</f>
        <v>0</v>
      </c>
      <c r="L74" s="85">
        <f>IFERROR(ROUND(IF(Overrides!Q68&lt;&gt;"",Overrides!Q68,'F_Inputs Formatted'!Q68),0),"-")</f>
        <v>0</v>
      </c>
      <c r="M74" s="85">
        <f>IFERROR(ROUND(IF(Overrides!R68&lt;&gt;"",Overrides!R68,'F_Inputs Formatted'!R68),0),"-")</f>
        <v>0</v>
      </c>
      <c r="N74" s="85">
        <f>IFERROR(ROUND(IF(Overrides!S68&lt;&gt;"",Overrides!S68,'F_Inputs Formatted'!S68),0),"-")</f>
        <v>0</v>
      </c>
      <c r="O74" s="85">
        <f>IFERROR(ROUND(IF(Overrides!T68&lt;&gt;"",Overrides!T68,'F_Inputs Formatted'!T68),0),"-")</f>
        <v>0</v>
      </c>
      <c r="P74" s="85">
        <f>IFERROR(ROUND(IF(Overrides!U68&lt;&gt;"",Overrides!U68,'F_Inputs Formatted'!U68),0),"-")</f>
        <v>0</v>
      </c>
      <c r="Q74" s="85">
        <f>IFERROR(ROUND(IF(Overrides!V68&lt;&gt;"",Overrides!V68,'F_Inputs Formatted'!V68),0),"-")</f>
        <v>0</v>
      </c>
      <c r="R74" s="85">
        <f>IFERROR(ROUND(IF(Overrides!W68&lt;&gt;"",Overrides!W68,'F_Inputs Formatted'!W68),0),"-")</f>
        <v>0</v>
      </c>
      <c r="S74" s="85">
        <f>IFERROR(ROUND(IF(Overrides!X68&lt;&gt;"",Overrides!X68,'F_Inputs Formatted'!X68),0),"-")</f>
        <v>0</v>
      </c>
      <c r="T74" s="85">
        <f>IFERROR(ROUND(IF(Overrides!Y68&lt;&gt;"",Overrides!Y68,'F_Inputs Formatted'!Y68),0),"-")</f>
        <v>0</v>
      </c>
      <c r="U74" s="85">
        <f>IFERROR(ROUND(IF(Overrides!Z68&lt;&gt;"",Overrides!Z68,'F_Inputs Formatted'!Z68),0),"-")</f>
        <v>0</v>
      </c>
      <c r="V74" s="85">
        <f>IFERROR(ROUND(IF(Overrides!AA68&lt;&gt;"",Overrides!AA68,'F_Inputs Formatted'!AA68),0),"-")</f>
        <v>0</v>
      </c>
      <c r="W74" s="85">
        <f>IFERROR(ROUND(IF(Overrides!AB68&lt;&gt;"",Overrides!AB68,'F_Inputs Formatted'!AB68),0),"-")</f>
        <v>0</v>
      </c>
    </row>
    <row r="75" spans="1:23" ht="21.95">
      <c r="A75" s="58"/>
    </row>
    <row r="76" spans="1:23" ht="21.95">
      <c r="A76" s="58"/>
      <c r="B76" s="41" t="s">
        <v>239</v>
      </c>
      <c r="C76" s="44" t="str">
        <f t="shared" si="2"/>
        <v>Number</v>
      </c>
      <c r="D76" s="85">
        <f>IFERROR(ROUND(IF(Overrides!I70&lt;&gt;"",Overrides!I70,'F_Inputs Formatted'!I70),0),"-")</f>
        <v>143</v>
      </c>
      <c r="E76" s="85">
        <f>IFERROR(ROUND(IF(Overrides!J70&lt;&gt;"",Overrides!J70,'F_Inputs Formatted'!J70),0),"-")</f>
        <v>143</v>
      </c>
      <c r="F76" s="85">
        <f>IFERROR(ROUND(IF(Overrides!K70&lt;&gt;"",Overrides!K70,'F_Inputs Formatted'!K70),0),"-")</f>
        <v>143</v>
      </c>
      <c r="G76" s="85">
        <f>IFERROR(ROUND(IF(Overrides!L70&lt;&gt;"",Overrides!L70,'F_Inputs Formatted'!L70),0),"-")</f>
        <v>151</v>
      </c>
      <c r="H76" s="85">
        <f>IFERROR(ROUND(IF(Overrides!M70&lt;&gt;"",Overrides!M70,'F_Inputs Formatted'!M70),0),"-")</f>
        <v>151</v>
      </c>
      <c r="I76" s="85" t="str">
        <f>IFERROR(ROUND(IF(Overrides!N70&lt;&gt;"",Overrides!N70,'F_Inputs Formatted'!N70),0),"-")</f>
        <v>-</v>
      </c>
      <c r="J76" s="85">
        <f>IFERROR(ROUND(IF(Overrides!O70&lt;&gt;"",Overrides!O70,'F_Inputs Formatted'!O70),0),"-")</f>
        <v>149</v>
      </c>
      <c r="K76" s="85">
        <f>IFERROR(ROUND(IF(Overrides!P70&lt;&gt;"",Overrides!P70,'F_Inputs Formatted'!P70),0),"-")</f>
        <v>150</v>
      </c>
      <c r="L76" s="85">
        <f>IFERROR(ROUND(IF(Overrides!Q70&lt;&gt;"",Overrides!Q70,'F_Inputs Formatted'!Q70),0),"-")</f>
        <v>151</v>
      </c>
      <c r="M76" s="85">
        <f>IFERROR(ROUND(IF(Overrides!R70&lt;&gt;"",Overrides!R70,'F_Inputs Formatted'!R70),0),"-")</f>
        <v>151</v>
      </c>
      <c r="N76" s="85">
        <f>IFERROR(ROUND(IF(Overrides!S70&lt;&gt;"",Overrides!S70,'F_Inputs Formatted'!S70),0),"-")</f>
        <v>151</v>
      </c>
      <c r="O76" s="85">
        <f>IFERROR(ROUND(IF(Overrides!T70&lt;&gt;"",Overrides!T70,'F_Inputs Formatted'!T70),0),"-")</f>
        <v>151</v>
      </c>
      <c r="P76" s="85">
        <f>IFERROR(ROUND(IF(Overrides!U70&lt;&gt;"",Overrides!U70,'F_Inputs Formatted'!U70),0),"-")</f>
        <v>151</v>
      </c>
      <c r="Q76" s="85">
        <f>IFERROR(ROUND(IF(Overrides!V70&lt;&gt;"",Overrides!V70,'F_Inputs Formatted'!V70),0),"-")</f>
        <v>151</v>
      </c>
      <c r="R76" s="85">
        <f>IFERROR(ROUND(IF(Overrides!W70&lt;&gt;"",Overrides!W70,'F_Inputs Formatted'!W70),0),"-")</f>
        <v>151</v>
      </c>
      <c r="S76" s="85">
        <f>IFERROR(ROUND(IF(Overrides!X70&lt;&gt;"",Overrides!X70,'F_Inputs Formatted'!X70),0),"-")</f>
        <v>151</v>
      </c>
      <c r="T76" s="85">
        <f>IFERROR(ROUND(IF(Overrides!Y70&lt;&gt;"",Overrides!Y70,'F_Inputs Formatted'!Y70),0),"-")</f>
        <v>151</v>
      </c>
      <c r="U76" s="85">
        <f>IFERROR(ROUND(IF(Overrides!Z70&lt;&gt;"",Overrides!Z70,'F_Inputs Formatted'!Z70),0),"-")</f>
        <v>151</v>
      </c>
      <c r="V76" s="85">
        <f>IFERROR(ROUND(IF(Overrides!AA70&lt;&gt;"",Overrides!AA70,'F_Inputs Formatted'!AA70),0),"-")</f>
        <v>151</v>
      </c>
      <c r="W76" s="85">
        <f>IFERROR(ROUND(IF(Overrides!AB70&lt;&gt;"",Overrides!AB70,'F_Inputs Formatted'!AB70),0),"-")</f>
        <v>151</v>
      </c>
    </row>
    <row r="77" spans="1:23" ht="21.95">
      <c r="A77" s="58"/>
      <c r="B77" s="41" t="s">
        <v>249</v>
      </c>
      <c r="C77" s="44" t="str">
        <f t="shared" si="2"/>
        <v>Number</v>
      </c>
      <c r="D77" s="85">
        <f>IFERROR(ROUND(IF(Overrides!I71&lt;&gt;"",Overrides!I71,'F_Inputs Formatted'!I71),0),"-")</f>
        <v>0</v>
      </c>
      <c r="E77" s="85">
        <f>IFERROR(ROUND(IF(Overrides!J71&lt;&gt;"",Overrides!J71,'F_Inputs Formatted'!J71),0),"-")</f>
        <v>0</v>
      </c>
      <c r="F77" s="85">
        <f>IFERROR(ROUND(IF(Overrides!K71&lt;&gt;"",Overrides!K71,'F_Inputs Formatted'!K71),0),"-")</f>
        <v>0</v>
      </c>
      <c r="G77" s="85">
        <f>IFERROR(ROUND(IF(Overrides!L71&lt;&gt;"",Overrides!L71,'F_Inputs Formatted'!L71),0),"-")</f>
        <v>0</v>
      </c>
      <c r="H77" s="85">
        <f>IFERROR(ROUND(IF(Overrides!M71&lt;&gt;"",Overrides!M71,'F_Inputs Formatted'!M71),0),"-")</f>
        <v>0</v>
      </c>
      <c r="I77" s="85">
        <f>IFERROR(ROUND(IF(Overrides!N71&lt;&gt;"",Overrides!N71,'F_Inputs Formatted'!N71),0),"-")</f>
        <v>0</v>
      </c>
      <c r="J77" s="85">
        <f>IFERROR(ROUND(IF(Overrides!O71&lt;&gt;"",Overrides!O71,'F_Inputs Formatted'!O71),0),"-")</f>
        <v>0</v>
      </c>
      <c r="K77" s="85">
        <f>IFERROR(ROUND(IF(Overrides!P71&lt;&gt;"",Overrides!P71,'F_Inputs Formatted'!P71),0),"-")</f>
        <v>0</v>
      </c>
      <c r="L77" s="85">
        <f>IFERROR(ROUND(IF(Overrides!Q71&lt;&gt;"",Overrides!Q71,'F_Inputs Formatted'!Q71),0),"-")</f>
        <v>0</v>
      </c>
      <c r="M77" s="85">
        <f>IFERROR(ROUND(IF(Overrides!R71&lt;&gt;"",Overrides!R71,'F_Inputs Formatted'!R71),0),"-")</f>
        <v>0</v>
      </c>
      <c r="N77" s="85">
        <f>IFERROR(ROUND(IF(Overrides!S71&lt;&gt;"",Overrides!S71,'F_Inputs Formatted'!S71),0),"-")</f>
        <v>0</v>
      </c>
      <c r="O77" s="85">
        <f>IFERROR(ROUND(IF(Overrides!T71&lt;&gt;"",Overrides!T71,'F_Inputs Formatted'!T71),0),"-")</f>
        <v>0</v>
      </c>
      <c r="P77" s="85">
        <f>IFERROR(ROUND(IF(Overrides!U71&lt;&gt;"",Overrides!U71,'F_Inputs Formatted'!U71),0),"-")</f>
        <v>0</v>
      </c>
      <c r="Q77" s="85">
        <f>IFERROR(ROUND(IF(Overrides!V71&lt;&gt;"",Overrides!V71,'F_Inputs Formatted'!V71),0),"-")</f>
        <v>0</v>
      </c>
      <c r="R77" s="85">
        <f>IFERROR(ROUND(IF(Overrides!W71&lt;&gt;"",Overrides!W71,'F_Inputs Formatted'!W71),0),"-")</f>
        <v>0</v>
      </c>
      <c r="S77" s="85">
        <f>IFERROR(ROUND(IF(Overrides!X71&lt;&gt;"",Overrides!X71,'F_Inputs Formatted'!X71),0),"-")</f>
        <v>0</v>
      </c>
      <c r="T77" s="85">
        <f>IFERROR(ROUND(IF(Overrides!Y71&lt;&gt;"",Overrides!Y71,'F_Inputs Formatted'!Y71),0),"-")</f>
        <v>0</v>
      </c>
      <c r="U77" s="85">
        <f>IFERROR(ROUND(IF(Overrides!Z71&lt;&gt;"",Overrides!Z71,'F_Inputs Formatted'!Z71),0),"-")</f>
        <v>0</v>
      </c>
      <c r="V77" s="85">
        <f>IFERROR(ROUND(IF(Overrides!AA71&lt;&gt;"",Overrides!AA71,'F_Inputs Formatted'!AA71),0),"-")</f>
        <v>0</v>
      </c>
      <c r="W77" s="85">
        <f>IFERROR(ROUND(IF(Overrides!AB71&lt;&gt;"",Overrides!AB71,'F_Inputs Formatted'!AB71),0),"-")</f>
        <v>0</v>
      </c>
    </row>
    <row r="78" spans="1:23" ht="21.95">
      <c r="A78" s="58"/>
      <c r="B78" s="58"/>
      <c r="C78" s="48"/>
      <c r="D78" s="48"/>
      <c r="E78" s="48"/>
      <c r="F78" s="48"/>
      <c r="G78" s="48"/>
      <c r="H78" s="48"/>
      <c r="I78" s="48"/>
      <c r="J78" s="48"/>
      <c r="K78" s="48"/>
      <c r="L78" s="48"/>
      <c r="M78" s="48"/>
      <c r="N78" s="48"/>
      <c r="O78" s="48"/>
      <c r="P78" s="48"/>
      <c r="Q78" s="48"/>
      <c r="R78" s="48"/>
      <c r="S78" s="48"/>
      <c r="T78" s="48"/>
      <c r="U78" s="48"/>
      <c r="V78" s="48"/>
      <c r="W78" s="48"/>
    </row>
    <row r="79" spans="1:23" ht="21.95">
      <c r="A79" s="39"/>
      <c r="B79" s="39" t="s">
        <v>272</v>
      </c>
      <c r="C79" s="39"/>
      <c r="D79" s="39"/>
      <c r="E79" s="39"/>
      <c r="F79" s="39"/>
      <c r="G79" s="39"/>
      <c r="H79" s="39"/>
      <c r="I79" s="39"/>
      <c r="J79" s="39"/>
      <c r="K79" s="39"/>
      <c r="L79" s="39"/>
      <c r="M79" s="39"/>
      <c r="N79" s="39"/>
      <c r="O79" s="39"/>
      <c r="P79" s="39"/>
      <c r="Q79" s="39"/>
      <c r="R79" s="39"/>
      <c r="S79" s="39"/>
      <c r="T79" s="39"/>
      <c r="U79" s="39"/>
      <c r="V79" s="39"/>
      <c r="W79" s="39"/>
    </row>
    <row r="80" spans="1:23" ht="21.95">
      <c r="A80" s="198"/>
      <c r="B80" s="198"/>
      <c r="C80" s="48"/>
      <c r="D80" s="48"/>
      <c r="E80" s="48"/>
      <c r="F80" s="48"/>
      <c r="G80" s="48"/>
      <c r="H80" s="48"/>
      <c r="I80" s="48"/>
      <c r="J80" s="48"/>
      <c r="K80" s="48"/>
      <c r="L80" s="48"/>
      <c r="M80" s="48"/>
      <c r="N80" s="48"/>
      <c r="O80" s="48"/>
      <c r="P80" s="48"/>
      <c r="Q80" s="48"/>
      <c r="R80" s="48"/>
      <c r="S80" s="48"/>
      <c r="T80" s="48"/>
      <c r="U80" s="48"/>
      <c r="V80" s="48"/>
      <c r="W80" s="48"/>
    </row>
    <row r="81" spans="1:23" ht="21.95">
      <c r="A81" s="81"/>
      <c r="B81" s="59" t="s">
        <v>259</v>
      </c>
      <c r="C81" s="75"/>
      <c r="D81" s="82" t="s">
        <v>25</v>
      </c>
      <c r="E81" s="82" t="s">
        <v>26</v>
      </c>
      <c r="F81" s="82" t="s">
        <v>27</v>
      </c>
      <c r="G81" s="82" t="s">
        <v>28</v>
      </c>
      <c r="H81" s="82" t="s">
        <v>29</v>
      </c>
      <c r="I81" s="82" t="s">
        <v>30</v>
      </c>
      <c r="J81" s="82" t="s">
        <v>31</v>
      </c>
      <c r="K81" s="82" t="s">
        <v>32</v>
      </c>
      <c r="L81" s="83" t="s">
        <v>33</v>
      </c>
      <c r="M81" s="83" t="s">
        <v>34</v>
      </c>
      <c r="N81" s="83" t="s">
        <v>35</v>
      </c>
      <c r="O81" s="83" t="s">
        <v>36</v>
      </c>
      <c r="P81" s="83" t="s">
        <v>37</v>
      </c>
      <c r="Q81" s="83" t="s">
        <v>38</v>
      </c>
      <c r="R81" s="83" t="s">
        <v>39</v>
      </c>
      <c r="S81" s="83" t="s">
        <v>188</v>
      </c>
      <c r="T81" s="83" t="s">
        <v>189</v>
      </c>
      <c r="U81" s="83" t="s">
        <v>190</v>
      </c>
      <c r="V81" s="83" t="s">
        <v>191</v>
      </c>
      <c r="W81" s="83" t="s">
        <v>192</v>
      </c>
    </row>
    <row r="82" spans="1:23" ht="21.95">
      <c r="A82" s="58"/>
      <c r="B82" s="44" t="s">
        <v>20</v>
      </c>
      <c r="C82" s="44" t="s">
        <v>4</v>
      </c>
      <c r="D82" s="72"/>
      <c r="E82" s="72"/>
      <c r="F82" s="72"/>
      <c r="G82" s="72"/>
      <c r="H82" s="72"/>
      <c r="I82" s="72"/>
      <c r="J82" s="72"/>
      <c r="K82" s="72"/>
      <c r="L82" s="72"/>
      <c r="M82" s="72"/>
      <c r="N82" s="72"/>
      <c r="O82" s="72"/>
      <c r="P82" s="72"/>
      <c r="Q82" s="72"/>
      <c r="R82" s="72"/>
      <c r="S82" s="72"/>
      <c r="T82" s="72"/>
      <c r="U82" s="72"/>
      <c r="V82" s="72"/>
      <c r="W82" s="72"/>
    </row>
    <row r="83" spans="1:23" ht="21.95">
      <c r="A83" s="58"/>
      <c r="B83" s="41" t="s">
        <v>0</v>
      </c>
      <c r="C83" s="44" t="s">
        <v>215</v>
      </c>
      <c r="D83" s="85">
        <f>IFERROR(ROUND(IF(Overrides!I77&lt;&gt;"",Overrides!I77,'F_Inputs Formatted'!I77),0),"-")</f>
        <v>1</v>
      </c>
      <c r="E83" s="85">
        <f>IFERROR(ROUND(IF(Overrides!J77&lt;&gt;"",Overrides!J77,'F_Inputs Formatted'!J77),0),"-")</f>
        <v>1</v>
      </c>
      <c r="F83" s="85">
        <f>IFERROR(ROUND(IF(Overrides!K77&lt;&gt;"",Overrides!K77,'F_Inputs Formatted'!K77),0),"-")</f>
        <v>1</v>
      </c>
      <c r="G83" s="85">
        <f>IFERROR(ROUND(IF(Overrides!L77&lt;&gt;"",Overrides!L77,'F_Inputs Formatted'!L77),0),"-")</f>
        <v>2</v>
      </c>
      <c r="H83" s="85">
        <f>IFERROR(ROUND(IF(Overrides!M77&lt;&gt;"",Overrides!M77,'F_Inputs Formatted'!M77),0),"-")</f>
        <v>1</v>
      </c>
      <c r="I83" s="85">
        <f>IFERROR(ROUND(IF(Overrides!N77&lt;&gt;"",Overrides!N77,'F_Inputs Formatted'!N77),0),"-")</f>
        <v>1</v>
      </c>
      <c r="J83" s="85">
        <f>IFERROR(ROUND(IF(Overrides!O77&lt;&gt;"",Overrides!O77,'F_Inputs Formatted'!O77),0),"-")</f>
        <v>2</v>
      </c>
      <c r="K83" s="85">
        <f>IFERROR(ROUND(IF(Overrides!P77&lt;&gt;"",Overrides!P77,'F_Inputs Formatted'!P77),0),"-")</f>
        <v>2</v>
      </c>
      <c r="L83" s="85">
        <f>IFERROR(ROUND(IF(Overrides!Q77&lt;&gt;"",Overrides!Q77,'F_Inputs Formatted'!Q77),0),"-")</f>
        <v>2</v>
      </c>
      <c r="M83" s="85">
        <f>IFERROR(ROUND(IF(Overrides!R77&lt;&gt;"",Overrides!R77,'F_Inputs Formatted'!R77),0),"-")</f>
        <v>3</v>
      </c>
      <c r="N83" s="85">
        <f>IFERROR(ROUND(IF(Overrides!S77&lt;&gt;"",Overrides!S77,'F_Inputs Formatted'!S77),0),"-")</f>
        <v>2</v>
      </c>
      <c r="O83" s="85">
        <f>IFERROR(ROUND(IF(Overrides!T77&lt;&gt;"",Overrides!T77,'F_Inputs Formatted'!T77),0),"-")</f>
        <v>2</v>
      </c>
      <c r="P83" s="85">
        <f>IFERROR(ROUND(IF(Overrides!U77&lt;&gt;"",Overrides!U77,'F_Inputs Formatted'!U77),0),"-")</f>
        <v>3</v>
      </c>
      <c r="Q83" s="85">
        <f>IFERROR(ROUND(IF(Overrides!V77&lt;&gt;"",Overrides!V77,'F_Inputs Formatted'!V77),0),"-")</f>
        <v>3</v>
      </c>
      <c r="R83" s="85">
        <f>IFERROR(ROUND(IF(Overrides!W77&lt;&gt;"",Overrides!W77,'F_Inputs Formatted'!W77),0),"-")</f>
        <v>2</v>
      </c>
      <c r="S83" s="85">
        <f>IFERROR(ROUND(IF(Overrides!X77&lt;&gt;"",Overrides!X77,'F_Inputs Formatted'!X77),0),"-")</f>
        <v>2</v>
      </c>
      <c r="T83" s="85">
        <f>IFERROR(ROUND(IF(Overrides!Y77&lt;&gt;"",Overrides!Y77,'F_Inputs Formatted'!Y77),0),"-")</f>
        <v>2</v>
      </c>
      <c r="U83" s="85">
        <f>IFERROR(ROUND(IF(Overrides!Z77&lt;&gt;"",Overrides!Z77,'F_Inputs Formatted'!Z77),0),"-")</f>
        <v>1</v>
      </c>
      <c r="V83" s="85">
        <f>IFERROR(ROUND(IF(Overrides!AA77&lt;&gt;"",Overrides!AA77,'F_Inputs Formatted'!AA77),0),"-")</f>
        <v>2</v>
      </c>
      <c r="W83" s="85">
        <f>IFERROR(ROUND(IF(Overrides!AB77&lt;&gt;"",Overrides!AB77,'F_Inputs Formatted'!AB77),0),"-")</f>
        <v>2</v>
      </c>
    </row>
    <row r="84" spans="1:23" ht="21.95">
      <c r="A84" s="58"/>
      <c r="B84" s="41" t="s">
        <v>232</v>
      </c>
      <c r="C84" s="44" t="str">
        <f>$C$83</f>
        <v>Number</v>
      </c>
      <c r="D84" s="85">
        <f>IFERROR(ROUND(IF(Overrides!I78&lt;&gt;"",Overrides!I78,'F_Inputs Formatted'!I78),0),"-")</f>
        <v>2</v>
      </c>
      <c r="E84" s="85">
        <f>IFERROR(ROUND(IF(Overrides!J78&lt;&gt;"",Overrides!J78,'F_Inputs Formatted'!J78),0),"-")</f>
        <v>1</v>
      </c>
      <c r="F84" s="85">
        <f>IFERROR(ROUND(IF(Overrides!K78&lt;&gt;"",Overrides!K78,'F_Inputs Formatted'!K78),0),"-")</f>
        <v>2</v>
      </c>
      <c r="G84" s="85">
        <f>IFERROR(ROUND(IF(Overrides!L78&lt;&gt;"",Overrides!L78,'F_Inputs Formatted'!L78),0),"-")</f>
        <v>2</v>
      </c>
      <c r="H84" s="85">
        <f>IFERROR(ROUND(IF(Overrides!M78&lt;&gt;"",Overrides!M78,'F_Inputs Formatted'!M78),0),"-")</f>
        <v>1</v>
      </c>
      <c r="I84" s="85">
        <f>IFERROR(ROUND(IF(Overrides!N78&lt;&gt;"",Overrides!N78,'F_Inputs Formatted'!N78),0),"-")</f>
        <v>1</v>
      </c>
      <c r="J84" s="85">
        <f>IFERROR(ROUND(IF(Overrides!O78&lt;&gt;"",Overrides!O78,'F_Inputs Formatted'!O78),0),"-")</f>
        <v>0</v>
      </c>
      <c r="K84" s="85">
        <f>IFERROR(ROUND(IF(Overrides!P78&lt;&gt;"",Overrides!P78,'F_Inputs Formatted'!P78),0),"-")</f>
        <v>2</v>
      </c>
      <c r="L84" s="85">
        <f>IFERROR(ROUND(IF(Overrides!Q78&lt;&gt;"",Overrides!Q78,'F_Inputs Formatted'!Q78),0),"-")</f>
        <v>3</v>
      </c>
      <c r="M84" s="85">
        <f>IFERROR(ROUND(IF(Overrides!R78&lt;&gt;"",Overrides!R78,'F_Inputs Formatted'!R78),0),"-")</f>
        <v>3</v>
      </c>
      <c r="N84" s="85">
        <f>IFERROR(ROUND(IF(Overrides!S78&lt;&gt;"",Overrides!S78,'F_Inputs Formatted'!S78),0),"-")</f>
        <v>3</v>
      </c>
      <c r="O84" s="85">
        <f>IFERROR(ROUND(IF(Overrides!T78&lt;&gt;"",Overrides!T78,'F_Inputs Formatted'!T78),0),"-")</f>
        <v>3</v>
      </c>
      <c r="P84" s="85">
        <f>IFERROR(ROUND(IF(Overrides!U78&lt;&gt;"",Overrides!U78,'F_Inputs Formatted'!U78),0),"-")</f>
        <v>3</v>
      </c>
      <c r="Q84" s="85">
        <f>IFERROR(ROUND(IF(Overrides!V78&lt;&gt;"",Overrides!V78,'F_Inputs Formatted'!V78),0),"-")</f>
        <v>3</v>
      </c>
      <c r="R84" s="85">
        <f>IFERROR(ROUND(IF(Overrides!W78&lt;&gt;"",Overrides!W78,'F_Inputs Formatted'!W78),0),"-")</f>
        <v>3</v>
      </c>
      <c r="S84" s="85">
        <f>IFERROR(ROUND(IF(Overrides!X78&lt;&gt;"",Overrides!X78,'F_Inputs Formatted'!X78),0),"-")</f>
        <v>3</v>
      </c>
      <c r="T84" s="85">
        <f>IFERROR(ROUND(IF(Overrides!Y78&lt;&gt;"",Overrides!Y78,'F_Inputs Formatted'!Y78),0),"-")</f>
        <v>3</v>
      </c>
      <c r="U84" s="85">
        <f>IFERROR(ROUND(IF(Overrides!Z78&lt;&gt;"",Overrides!Z78,'F_Inputs Formatted'!Z78),0),"-")</f>
        <v>3</v>
      </c>
      <c r="V84" s="85">
        <f>IFERROR(ROUND(IF(Overrides!AA78&lt;&gt;"",Overrides!AA78,'F_Inputs Formatted'!AA78),0),"-")</f>
        <v>3</v>
      </c>
      <c r="W84" s="85">
        <f>IFERROR(ROUND(IF(Overrides!AB78&lt;&gt;"",Overrides!AB78,'F_Inputs Formatted'!AB78),0),"-")</f>
        <v>3</v>
      </c>
    </row>
    <row r="85" spans="1:23" ht="21.95">
      <c r="A85" s="58"/>
      <c r="B85" s="41" t="s">
        <v>233</v>
      </c>
      <c r="C85" s="44" t="str">
        <f t="shared" ref="C85:C101" si="3">$C$83</f>
        <v>Number</v>
      </c>
      <c r="D85" s="85">
        <f>IFERROR(ROUND(IF(Overrides!I79&lt;&gt;"",Overrides!I79,'F_Inputs Formatted'!I79),0),"-")</f>
        <v>0</v>
      </c>
      <c r="E85" s="85">
        <f>IFERROR(ROUND(IF(Overrides!J79&lt;&gt;"",Overrides!J79,'F_Inputs Formatted'!J79),0),"-")</f>
        <v>0</v>
      </c>
      <c r="F85" s="85">
        <f>IFERROR(ROUND(IF(Overrides!K79&lt;&gt;"",Overrides!K79,'F_Inputs Formatted'!K79),0),"-")</f>
        <v>0</v>
      </c>
      <c r="G85" s="85">
        <f>IFERROR(ROUND(IF(Overrides!L79&lt;&gt;"",Overrides!L79,'F_Inputs Formatted'!L79),0),"-")</f>
        <v>0</v>
      </c>
      <c r="H85" s="85">
        <f>IFERROR(ROUND(IF(Overrides!M79&lt;&gt;"",Overrides!M79,'F_Inputs Formatted'!M79),0),"-")</f>
        <v>0</v>
      </c>
      <c r="I85" s="85">
        <f>IFERROR(ROUND(IF(Overrides!N79&lt;&gt;"",Overrides!N79,'F_Inputs Formatted'!N79),0),"-")</f>
        <v>0</v>
      </c>
      <c r="J85" s="85">
        <f>IFERROR(ROUND(IF(Overrides!O79&lt;&gt;"",Overrides!O79,'F_Inputs Formatted'!O79),0),"-")</f>
        <v>0</v>
      </c>
      <c r="K85" s="85">
        <f>IFERROR(ROUND(IF(Overrides!P79&lt;&gt;"",Overrides!P79,'F_Inputs Formatted'!P79),0),"-")</f>
        <v>0</v>
      </c>
      <c r="L85" s="85">
        <f>IFERROR(ROUND(IF(Overrides!Q79&lt;&gt;"",Overrides!Q79,'F_Inputs Formatted'!Q79),0),"-")</f>
        <v>0</v>
      </c>
      <c r="M85" s="85">
        <f>IFERROR(ROUND(IF(Overrides!R79&lt;&gt;"",Overrides!R79,'F_Inputs Formatted'!R79),0),"-")</f>
        <v>0</v>
      </c>
      <c r="N85" s="85">
        <f>IFERROR(ROUND(IF(Overrides!S79&lt;&gt;"",Overrides!S79,'F_Inputs Formatted'!S79),0),"-")</f>
        <v>0</v>
      </c>
      <c r="O85" s="85">
        <f>IFERROR(ROUND(IF(Overrides!T79&lt;&gt;"",Overrides!T79,'F_Inputs Formatted'!T79),0),"-")</f>
        <v>0</v>
      </c>
      <c r="P85" s="85">
        <f>IFERROR(ROUND(IF(Overrides!U79&lt;&gt;"",Overrides!U79,'F_Inputs Formatted'!U79),0),"-")</f>
        <v>0</v>
      </c>
      <c r="Q85" s="85">
        <f>IFERROR(ROUND(IF(Overrides!V79&lt;&gt;"",Overrides!V79,'F_Inputs Formatted'!V79),0),"-")</f>
        <v>0</v>
      </c>
      <c r="R85" s="85">
        <f>IFERROR(ROUND(IF(Overrides!W79&lt;&gt;"",Overrides!W79,'F_Inputs Formatted'!W79),0),"-")</f>
        <v>0</v>
      </c>
      <c r="S85" s="85">
        <f>IFERROR(ROUND(IF(Overrides!X79&lt;&gt;"",Overrides!X79,'F_Inputs Formatted'!X79),0),"-")</f>
        <v>0</v>
      </c>
      <c r="T85" s="85">
        <f>IFERROR(ROUND(IF(Overrides!Y79&lt;&gt;"",Overrides!Y79,'F_Inputs Formatted'!Y79),0),"-")</f>
        <v>0</v>
      </c>
      <c r="U85" s="85">
        <f>IFERROR(ROUND(IF(Overrides!Z79&lt;&gt;"",Overrides!Z79,'F_Inputs Formatted'!Z79),0),"-")</f>
        <v>0</v>
      </c>
      <c r="V85" s="85">
        <f>IFERROR(ROUND(IF(Overrides!AA79&lt;&gt;"",Overrides!AA79,'F_Inputs Formatted'!AA79),0),"-")</f>
        <v>0</v>
      </c>
      <c r="W85" s="85">
        <f>IFERROR(ROUND(IF(Overrides!AB79&lt;&gt;"",Overrides!AB79,'F_Inputs Formatted'!AB79),0),"-")</f>
        <v>0</v>
      </c>
    </row>
    <row r="86" spans="1:23" ht="21.95">
      <c r="A86" s="58"/>
      <c r="B86" s="41" t="s">
        <v>236</v>
      </c>
      <c r="C86" s="44" t="str">
        <f t="shared" si="3"/>
        <v>Number</v>
      </c>
      <c r="D86" s="85">
        <f>IFERROR(ROUND(IF(Overrides!I80&lt;&gt;"",Overrides!I80,'F_Inputs Formatted'!I80),0),"-")</f>
        <v>1</v>
      </c>
      <c r="E86" s="85">
        <f>IFERROR(ROUND(IF(Overrides!J80&lt;&gt;"",Overrides!J80,'F_Inputs Formatted'!J80),0),"-")</f>
        <v>0</v>
      </c>
      <c r="F86" s="85">
        <f>IFERROR(ROUND(IF(Overrides!K80&lt;&gt;"",Overrides!K80,'F_Inputs Formatted'!K80),0),"-")</f>
        <v>0</v>
      </c>
      <c r="G86" s="85">
        <f>IFERROR(ROUND(IF(Overrides!L80&lt;&gt;"",Overrides!L80,'F_Inputs Formatted'!L80),0),"-")</f>
        <v>1</v>
      </c>
      <c r="H86" s="85">
        <f>IFERROR(ROUND(IF(Overrides!M80&lt;&gt;"",Overrides!M80,'F_Inputs Formatted'!M80),0),"-")</f>
        <v>1</v>
      </c>
      <c r="I86" s="85" t="str">
        <f>IFERROR(ROUND(IF(Overrides!N80&lt;&gt;"",Overrides!N80,'F_Inputs Formatted'!N80),0),"-")</f>
        <v>-</v>
      </c>
      <c r="J86" s="85">
        <f>IFERROR(ROUND(IF(Overrides!O80&lt;&gt;"",Overrides!O80,'F_Inputs Formatted'!O80),0),"-")</f>
        <v>1</v>
      </c>
      <c r="K86" s="85">
        <f>IFERROR(ROUND(IF(Overrides!P80&lt;&gt;"",Overrides!P80,'F_Inputs Formatted'!P80),0),"-")</f>
        <v>1</v>
      </c>
      <c r="L86" s="85">
        <f>IFERROR(ROUND(IF(Overrides!Q80&lt;&gt;"",Overrides!Q80,'F_Inputs Formatted'!Q80),0),"-")</f>
        <v>1</v>
      </c>
      <c r="M86" s="85">
        <f>IFERROR(ROUND(IF(Overrides!R80&lt;&gt;"",Overrides!R80,'F_Inputs Formatted'!R80),0),"-")</f>
        <v>1</v>
      </c>
      <c r="N86" s="85">
        <f>IFERROR(ROUND(IF(Overrides!S80&lt;&gt;"",Overrides!S80,'F_Inputs Formatted'!S80),0),"-")</f>
        <v>1</v>
      </c>
      <c r="O86" s="85">
        <f>IFERROR(ROUND(IF(Overrides!T80&lt;&gt;"",Overrides!T80,'F_Inputs Formatted'!T80),0),"-")</f>
        <v>1</v>
      </c>
      <c r="P86" s="85">
        <f>IFERROR(ROUND(IF(Overrides!U80&lt;&gt;"",Overrides!U80,'F_Inputs Formatted'!U80),0),"-")</f>
        <v>1</v>
      </c>
      <c r="Q86" s="85">
        <f>IFERROR(ROUND(IF(Overrides!V80&lt;&gt;"",Overrides!V80,'F_Inputs Formatted'!V80),0),"-")</f>
        <v>1</v>
      </c>
      <c r="R86" s="85">
        <f>IFERROR(ROUND(IF(Overrides!W80&lt;&gt;"",Overrides!W80,'F_Inputs Formatted'!W80),0),"-")</f>
        <v>1</v>
      </c>
      <c r="S86" s="85">
        <f>IFERROR(ROUND(IF(Overrides!X80&lt;&gt;"",Overrides!X80,'F_Inputs Formatted'!X80),0),"-")</f>
        <v>0</v>
      </c>
      <c r="T86" s="85">
        <f>IFERROR(ROUND(IF(Overrides!Y80&lt;&gt;"",Overrides!Y80,'F_Inputs Formatted'!Y80),0),"-")</f>
        <v>0</v>
      </c>
      <c r="U86" s="85">
        <f>IFERROR(ROUND(IF(Overrides!Z80&lt;&gt;"",Overrides!Z80,'F_Inputs Formatted'!Z80),0),"-")</f>
        <v>0</v>
      </c>
      <c r="V86" s="85">
        <f>IFERROR(ROUND(IF(Overrides!AA80&lt;&gt;"",Overrides!AA80,'F_Inputs Formatted'!AA80),0),"-")</f>
        <v>0</v>
      </c>
      <c r="W86" s="85">
        <f>IFERROR(ROUND(IF(Overrides!AB80&lt;&gt;"",Overrides!AB80,'F_Inputs Formatted'!AB80),0),"-")</f>
        <v>0</v>
      </c>
    </row>
    <row r="87" spans="1:23" ht="21.95">
      <c r="A87" s="58"/>
      <c r="B87" s="41" t="s">
        <v>237</v>
      </c>
      <c r="C87" s="44" t="str">
        <f t="shared" si="3"/>
        <v>Number</v>
      </c>
      <c r="D87" s="85">
        <f>IFERROR(ROUND(IF(Overrides!I81&lt;&gt;"",Overrides!I81,'F_Inputs Formatted'!I81),0),"-")</f>
        <v>0</v>
      </c>
      <c r="E87" s="85">
        <f>IFERROR(ROUND(IF(Overrides!J81&lt;&gt;"",Overrides!J81,'F_Inputs Formatted'!J81),0),"-")</f>
        <v>0</v>
      </c>
      <c r="F87" s="85">
        <f>IFERROR(ROUND(IF(Overrides!K81&lt;&gt;"",Overrides!K81,'F_Inputs Formatted'!K81),0),"-")</f>
        <v>0</v>
      </c>
      <c r="G87" s="85">
        <f>IFERROR(ROUND(IF(Overrides!L81&lt;&gt;"",Overrides!L81,'F_Inputs Formatted'!L81),0),"-")</f>
        <v>0</v>
      </c>
      <c r="H87" s="85">
        <f>IFERROR(ROUND(IF(Overrides!M81&lt;&gt;"",Overrides!M81,'F_Inputs Formatted'!M81),0),"-")</f>
        <v>0</v>
      </c>
      <c r="I87" s="85">
        <f>IFERROR(ROUND(IF(Overrides!N81&lt;&gt;"",Overrides!N81,'F_Inputs Formatted'!N81),0),"-")</f>
        <v>0</v>
      </c>
      <c r="J87" s="85">
        <f>IFERROR(ROUND(IF(Overrides!O81&lt;&gt;"",Overrides!O81,'F_Inputs Formatted'!O81),0),"-")</f>
        <v>0</v>
      </c>
      <c r="K87" s="85">
        <f>IFERROR(ROUND(IF(Overrides!P81&lt;&gt;"",Overrides!P81,'F_Inputs Formatted'!P81),0),"-")</f>
        <v>0</v>
      </c>
      <c r="L87" s="85">
        <f>IFERROR(ROUND(IF(Overrides!Q81&lt;&gt;"",Overrides!Q81,'F_Inputs Formatted'!Q81),0),"-")</f>
        <v>0</v>
      </c>
      <c r="M87" s="85">
        <f>IFERROR(ROUND(IF(Overrides!R81&lt;&gt;"",Overrides!R81,'F_Inputs Formatted'!R81),0),"-")</f>
        <v>0</v>
      </c>
      <c r="N87" s="85">
        <f>IFERROR(ROUND(IF(Overrides!S81&lt;&gt;"",Overrides!S81,'F_Inputs Formatted'!S81),0),"-")</f>
        <v>0</v>
      </c>
      <c r="O87" s="85">
        <f>IFERROR(ROUND(IF(Overrides!T81&lt;&gt;"",Overrides!T81,'F_Inputs Formatted'!T81),0),"-")</f>
        <v>0</v>
      </c>
      <c r="P87" s="85">
        <f>IFERROR(ROUND(IF(Overrides!U81&lt;&gt;"",Overrides!U81,'F_Inputs Formatted'!U81),0),"-")</f>
        <v>0</v>
      </c>
      <c r="Q87" s="85">
        <f>IFERROR(ROUND(IF(Overrides!V81&lt;&gt;"",Overrides!V81,'F_Inputs Formatted'!V81),0),"-")</f>
        <v>0</v>
      </c>
      <c r="R87" s="85">
        <f>IFERROR(ROUND(IF(Overrides!W81&lt;&gt;"",Overrides!W81,'F_Inputs Formatted'!W81),0),"-")</f>
        <v>0</v>
      </c>
      <c r="S87" s="85">
        <f>IFERROR(ROUND(IF(Overrides!X81&lt;&gt;"",Overrides!X81,'F_Inputs Formatted'!X81),0),"-")</f>
        <v>0</v>
      </c>
      <c r="T87" s="85">
        <f>IFERROR(ROUND(IF(Overrides!Y81&lt;&gt;"",Overrides!Y81,'F_Inputs Formatted'!Y81),0),"-")</f>
        <v>0</v>
      </c>
      <c r="U87" s="85">
        <f>IFERROR(ROUND(IF(Overrides!Z81&lt;&gt;"",Overrides!Z81,'F_Inputs Formatted'!Z81),0),"-")</f>
        <v>0</v>
      </c>
      <c r="V87" s="85">
        <f>IFERROR(ROUND(IF(Overrides!AA81&lt;&gt;"",Overrides!AA81,'F_Inputs Formatted'!AA81),0),"-")</f>
        <v>0</v>
      </c>
      <c r="W87" s="85">
        <f>IFERROR(ROUND(IF(Overrides!AB81&lt;&gt;"",Overrides!AB81,'F_Inputs Formatted'!AB81),0),"-")</f>
        <v>0</v>
      </c>
    </row>
    <row r="88" spans="1:23" ht="21.95">
      <c r="A88" s="58"/>
      <c r="B88" s="41" t="s">
        <v>241</v>
      </c>
      <c r="C88" s="44" t="str">
        <f t="shared" si="3"/>
        <v>Number</v>
      </c>
      <c r="D88" s="85" t="str">
        <f>IFERROR(ROUND(IF(Overrides!I82&lt;&gt;"",Overrides!I82,'F_Inputs Formatted'!I82),0),"-")</f>
        <v>-</v>
      </c>
      <c r="E88" s="85" t="str">
        <f>IFERROR(ROUND(IF(Overrides!J82&lt;&gt;"",Overrides!J82,'F_Inputs Formatted'!J82),0),"-")</f>
        <v>-</v>
      </c>
      <c r="F88" s="85" t="str">
        <f>IFERROR(ROUND(IF(Overrides!K82&lt;&gt;"",Overrides!K82,'F_Inputs Formatted'!K82),0),"-")</f>
        <v>-</v>
      </c>
      <c r="G88" s="85" t="str">
        <f>IFERROR(ROUND(IF(Overrides!L82&lt;&gt;"",Overrides!L82,'F_Inputs Formatted'!L82),0),"-")</f>
        <v>-</v>
      </c>
      <c r="H88" s="85" t="str">
        <f>IFERROR(ROUND(IF(Overrides!M82&lt;&gt;"",Overrides!M82,'F_Inputs Formatted'!M82),0),"-")</f>
        <v>-</v>
      </c>
      <c r="I88" s="85" t="str">
        <f>IFERROR(ROUND(IF(Overrides!N82&lt;&gt;"",Overrides!N82,'F_Inputs Formatted'!N82),0),"-")</f>
        <v>-</v>
      </c>
      <c r="J88" s="85" t="str">
        <f>IFERROR(ROUND(IF(Overrides!O82&lt;&gt;"",Overrides!O82,'F_Inputs Formatted'!O82),0),"-")</f>
        <v>-</v>
      </c>
      <c r="K88" s="85" t="str">
        <f>IFERROR(ROUND(IF(Overrides!P82&lt;&gt;"",Overrides!P82,'F_Inputs Formatted'!P82),0),"-")</f>
        <v>-</v>
      </c>
      <c r="L88" s="85" t="str">
        <f>IFERROR(ROUND(IF(Overrides!Q82&lt;&gt;"",Overrides!Q82,'F_Inputs Formatted'!Q82),0),"-")</f>
        <v>-</v>
      </c>
      <c r="M88" s="85" t="str">
        <f>IFERROR(ROUND(IF(Overrides!R82&lt;&gt;"",Overrides!R82,'F_Inputs Formatted'!R82),0),"-")</f>
        <v>-</v>
      </c>
      <c r="N88" s="85" t="str">
        <f>IFERROR(ROUND(IF(Overrides!S82&lt;&gt;"",Overrides!S82,'F_Inputs Formatted'!S82),0),"-")</f>
        <v>-</v>
      </c>
      <c r="O88" s="85" t="str">
        <f>IFERROR(ROUND(IF(Overrides!T82&lt;&gt;"",Overrides!T82,'F_Inputs Formatted'!T82),0),"-")</f>
        <v>-</v>
      </c>
      <c r="P88" s="85" t="str">
        <f>IFERROR(ROUND(IF(Overrides!U82&lt;&gt;"",Overrides!U82,'F_Inputs Formatted'!U82),0),"-")</f>
        <v>-</v>
      </c>
      <c r="Q88" s="85" t="str">
        <f>IFERROR(ROUND(IF(Overrides!V82&lt;&gt;"",Overrides!V82,'F_Inputs Formatted'!V82),0),"-")</f>
        <v>-</v>
      </c>
      <c r="R88" s="85" t="str">
        <f>IFERROR(ROUND(IF(Overrides!W82&lt;&gt;"",Overrides!W82,'F_Inputs Formatted'!W82),0),"-")</f>
        <v>-</v>
      </c>
      <c r="S88" s="85" t="str">
        <f>IFERROR(ROUND(IF(Overrides!X82&lt;&gt;"",Overrides!X82,'F_Inputs Formatted'!X82),0),"-")</f>
        <v>-</v>
      </c>
      <c r="T88" s="85" t="str">
        <f>IFERROR(ROUND(IF(Overrides!Y82&lt;&gt;"",Overrides!Y82,'F_Inputs Formatted'!Y82),0),"-")</f>
        <v>-</v>
      </c>
      <c r="U88" s="85" t="str">
        <f>IFERROR(ROUND(IF(Overrides!Z82&lt;&gt;"",Overrides!Z82,'F_Inputs Formatted'!Z82),0),"-")</f>
        <v>-</v>
      </c>
      <c r="V88" s="85" t="str">
        <f>IFERROR(ROUND(IF(Overrides!AA82&lt;&gt;"",Overrides!AA82,'F_Inputs Formatted'!AA82),0),"-")</f>
        <v>-</v>
      </c>
      <c r="W88" s="85" t="str">
        <f>IFERROR(ROUND(IF(Overrides!AB82&lt;&gt;"",Overrides!AB82,'F_Inputs Formatted'!AB82),0),"-")</f>
        <v>-</v>
      </c>
    </row>
    <row r="89" spans="1:23" ht="21.95">
      <c r="A89" s="58"/>
      <c r="B89" s="41" t="s">
        <v>242</v>
      </c>
      <c r="C89" s="44" t="str">
        <f t="shared" si="3"/>
        <v>Number</v>
      </c>
      <c r="D89" s="85">
        <f>IFERROR(ROUND(IF(Overrides!I83&lt;&gt;"",Overrides!I83,'F_Inputs Formatted'!I83),0),"-")</f>
        <v>1</v>
      </c>
      <c r="E89" s="85">
        <f>IFERROR(ROUND(IF(Overrides!J83&lt;&gt;"",Overrides!J83,'F_Inputs Formatted'!J83),0),"-")</f>
        <v>1</v>
      </c>
      <c r="F89" s="85">
        <f>IFERROR(ROUND(IF(Overrides!K83&lt;&gt;"",Overrides!K83,'F_Inputs Formatted'!K83),0),"-")</f>
        <v>0</v>
      </c>
      <c r="G89" s="85">
        <f>IFERROR(ROUND(IF(Overrides!L83&lt;&gt;"",Overrides!L83,'F_Inputs Formatted'!L83),0),"-")</f>
        <v>0</v>
      </c>
      <c r="H89" s="85">
        <f>IFERROR(ROUND(IF(Overrides!M83&lt;&gt;"",Overrides!M83,'F_Inputs Formatted'!M83),0),"-")</f>
        <v>0</v>
      </c>
      <c r="I89" s="85">
        <f>IFERROR(ROUND(IF(Overrides!N83&lt;&gt;"",Overrides!N83,'F_Inputs Formatted'!N83),0),"-")</f>
        <v>0</v>
      </c>
      <c r="J89" s="85">
        <f>IFERROR(ROUND(IF(Overrides!O83&lt;&gt;"",Overrides!O83,'F_Inputs Formatted'!O83),0),"-")</f>
        <v>0</v>
      </c>
      <c r="K89" s="85">
        <f>IFERROR(ROUND(IF(Overrides!P83&lt;&gt;"",Overrides!P83,'F_Inputs Formatted'!P83),0),"-")</f>
        <v>2</v>
      </c>
      <c r="L89" s="85">
        <f>IFERROR(ROUND(IF(Overrides!Q83&lt;&gt;"",Overrides!Q83,'F_Inputs Formatted'!Q83),0),"-")</f>
        <v>4</v>
      </c>
      <c r="M89" s="85">
        <f>IFERROR(ROUND(IF(Overrides!R83&lt;&gt;"",Overrides!R83,'F_Inputs Formatted'!R83),0),"-")</f>
        <v>4</v>
      </c>
      <c r="N89" s="85">
        <f>IFERROR(ROUND(IF(Overrides!S83&lt;&gt;"",Overrides!S83,'F_Inputs Formatted'!S83),0),"-")</f>
        <v>2</v>
      </c>
      <c r="O89" s="85">
        <f>IFERROR(ROUND(IF(Overrides!T83&lt;&gt;"",Overrides!T83,'F_Inputs Formatted'!T83),0),"-")</f>
        <v>2</v>
      </c>
      <c r="P89" s="85">
        <f>IFERROR(ROUND(IF(Overrides!U83&lt;&gt;"",Overrides!U83,'F_Inputs Formatted'!U83),0),"-")</f>
        <v>0</v>
      </c>
      <c r="Q89" s="85">
        <f>IFERROR(ROUND(IF(Overrides!V83&lt;&gt;"",Overrides!V83,'F_Inputs Formatted'!V83),0),"-")</f>
        <v>0</v>
      </c>
      <c r="R89" s="85">
        <f>IFERROR(ROUND(IF(Overrides!W83&lt;&gt;"",Overrides!W83,'F_Inputs Formatted'!W83),0),"-")</f>
        <v>0</v>
      </c>
      <c r="S89" s="85">
        <f>IFERROR(ROUND(IF(Overrides!X83&lt;&gt;"",Overrides!X83,'F_Inputs Formatted'!X83),0),"-")</f>
        <v>0</v>
      </c>
      <c r="T89" s="85">
        <f>IFERROR(ROUND(IF(Overrides!Y83&lt;&gt;"",Overrides!Y83,'F_Inputs Formatted'!Y83),0),"-")</f>
        <v>0</v>
      </c>
      <c r="U89" s="85">
        <f>IFERROR(ROUND(IF(Overrides!Z83&lt;&gt;"",Overrides!Z83,'F_Inputs Formatted'!Z83),0),"-")</f>
        <v>0</v>
      </c>
      <c r="V89" s="85">
        <f>IFERROR(ROUND(IF(Overrides!AA83&lt;&gt;"",Overrides!AA83,'F_Inputs Formatted'!AA83),0),"-")</f>
        <v>0</v>
      </c>
      <c r="W89" s="85">
        <f>IFERROR(ROUND(IF(Overrides!AB83&lt;&gt;"",Overrides!AB83,'F_Inputs Formatted'!AB83),0),"-")</f>
        <v>0</v>
      </c>
    </row>
    <row r="90" spans="1:23" ht="21.95">
      <c r="A90" s="58"/>
      <c r="B90" s="41" t="s">
        <v>243</v>
      </c>
      <c r="C90" s="44" t="str">
        <f t="shared" si="3"/>
        <v>Number</v>
      </c>
      <c r="D90" s="85">
        <f>IFERROR(ROUND(IF(Overrides!I84&lt;&gt;"",Overrides!I84,'F_Inputs Formatted'!I84),0),"-")</f>
        <v>0</v>
      </c>
      <c r="E90" s="85">
        <f>IFERROR(ROUND(IF(Overrides!J84&lt;&gt;"",Overrides!J84,'F_Inputs Formatted'!J84),0),"-")</f>
        <v>0</v>
      </c>
      <c r="F90" s="85">
        <f>IFERROR(ROUND(IF(Overrides!K84&lt;&gt;"",Overrides!K84,'F_Inputs Formatted'!K84),0),"-")</f>
        <v>0</v>
      </c>
      <c r="G90" s="85">
        <f>IFERROR(ROUND(IF(Overrides!L84&lt;&gt;"",Overrides!L84,'F_Inputs Formatted'!L84),0),"-")</f>
        <v>0</v>
      </c>
      <c r="H90" s="85">
        <f>IFERROR(ROUND(IF(Overrides!M84&lt;&gt;"",Overrides!M84,'F_Inputs Formatted'!M84),0),"-")</f>
        <v>0</v>
      </c>
      <c r="I90" s="85" t="str">
        <f>IFERROR(ROUND(IF(Overrides!N84&lt;&gt;"",Overrides!N84,'F_Inputs Formatted'!N84),0),"-")</f>
        <v>-</v>
      </c>
      <c r="J90" s="85">
        <f>IFERROR(ROUND(IF(Overrides!O84&lt;&gt;"",Overrides!O84,'F_Inputs Formatted'!O84),0),"-")</f>
        <v>0</v>
      </c>
      <c r="K90" s="85">
        <f>IFERROR(ROUND(IF(Overrides!P84&lt;&gt;"",Overrides!P84,'F_Inputs Formatted'!P84),0),"-")</f>
        <v>1</v>
      </c>
      <c r="L90" s="85">
        <f>IFERROR(ROUND(IF(Overrides!Q84&lt;&gt;"",Overrides!Q84,'F_Inputs Formatted'!Q84),0),"-")</f>
        <v>1</v>
      </c>
      <c r="M90" s="85">
        <f>IFERROR(ROUND(IF(Overrides!R84&lt;&gt;"",Overrides!R84,'F_Inputs Formatted'!R84),0),"-")</f>
        <v>1</v>
      </c>
      <c r="N90" s="85">
        <f>IFERROR(ROUND(IF(Overrides!S84&lt;&gt;"",Overrides!S84,'F_Inputs Formatted'!S84),0),"-")</f>
        <v>1</v>
      </c>
      <c r="O90" s="85">
        <f>IFERROR(ROUND(IF(Overrides!T84&lt;&gt;"",Overrides!T84,'F_Inputs Formatted'!T84),0),"-")</f>
        <v>1</v>
      </c>
      <c r="P90" s="85">
        <f>IFERROR(ROUND(IF(Overrides!U84&lt;&gt;"",Overrides!U84,'F_Inputs Formatted'!U84),0),"-")</f>
        <v>1</v>
      </c>
      <c r="Q90" s="85">
        <f>IFERROR(ROUND(IF(Overrides!V84&lt;&gt;"",Overrides!V84,'F_Inputs Formatted'!V84),0),"-")</f>
        <v>1</v>
      </c>
      <c r="R90" s="85">
        <f>IFERROR(ROUND(IF(Overrides!W84&lt;&gt;"",Overrides!W84,'F_Inputs Formatted'!W84),0),"-")</f>
        <v>0</v>
      </c>
      <c r="S90" s="85">
        <f>IFERROR(ROUND(IF(Overrides!X84&lt;&gt;"",Overrides!X84,'F_Inputs Formatted'!X84),0),"-")</f>
        <v>0</v>
      </c>
      <c r="T90" s="85">
        <f>IFERROR(ROUND(IF(Overrides!Y84&lt;&gt;"",Overrides!Y84,'F_Inputs Formatted'!Y84),0),"-")</f>
        <v>0</v>
      </c>
      <c r="U90" s="85">
        <f>IFERROR(ROUND(IF(Overrides!Z84&lt;&gt;"",Overrides!Z84,'F_Inputs Formatted'!Z84),0),"-")</f>
        <v>0</v>
      </c>
      <c r="V90" s="85">
        <f>IFERROR(ROUND(IF(Overrides!AA84&lt;&gt;"",Overrides!AA84,'F_Inputs Formatted'!AA84),0),"-")</f>
        <v>0</v>
      </c>
      <c r="W90" s="85">
        <f>IFERROR(ROUND(IF(Overrides!AB84&lt;&gt;"",Overrides!AB84,'F_Inputs Formatted'!AB84),0),"-")</f>
        <v>0</v>
      </c>
    </row>
    <row r="91" spans="1:23" ht="21.95">
      <c r="A91" s="48"/>
      <c r="B91" s="41" t="s">
        <v>262</v>
      </c>
      <c r="C91" s="44" t="str">
        <f t="shared" si="3"/>
        <v>Number</v>
      </c>
      <c r="D91" s="85">
        <f>IFERROR(ROUND(IF(Overrides!I85&lt;&gt;"",Overrides!I85,'F_Inputs Formatted'!I85),0),"-")</f>
        <v>8</v>
      </c>
      <c r="E91" s="85">
        <f>IFERROR(ROUND(IF(Overrides!J85&lt;&gt;"",Overrides!J85,'F_Inputs Formatted'!J85),0),"-")</f>
        <v>2</v>
      </c>
      <c r="F91" s="85">
        <f>IFERROR(ROUND(IF(Overrides!K85&lt;&gt;"",Overrides!K85,'F_Inputs Formatted'!K85),0),"-")</f>
        <v>3</v>
      </c>
      <c r="G91" s="85">
        <f>IFERROR(ROUND(IF(Overrides!L85&lt;&gt;"",Overrides!L85,'F_Inputs Formatted'!L85),0),"-")</f>
        <v>2</v>
      </c>
      <c r="H91" s="85">
        <f>IFERROR(ROUND(IF(Overrides!M85&lt;&gt;"",Overrides!M85,'F_Inputs Formatted'!M85),0),"-")</f>
        <v>3</v>
      </c>
      <c r="I91" s="85" t="str">
        <f>IFERROR(ROUND(IF(Overrides!N85&lt;&gt;"",Overrides!N85,'F_Inputs Formatted'!N85),0),"-")</f>
        <v>-</v>
      </c>
      <c r="J91" s="85">
        <f>IFERROR(ROUND(IF(Overrides!O85&lt;&gt;"",Overrides!O85,'F_Inputs Formatted'!O85),0),"-")</f>
        <v>3</v>
      </c>
      <c r="K91" s="85">
        <f>IFERROR(ROUND(IF(Overrides!P85&lt;&gt;"",Overrides!P85,'F_Inputs Formatted'!P85),0),"-")</f>
        <v>5</v>
      </c>
      <c r="L91" s="85">
        <f>IFERROR(ROUND(IF(Overrides!Q85&lt;&gt;"",Overrides!Q85,'F_Inputs Formatted'!Q85),0),"-")</f>
        <v>6</v>
      </c>
      <c r="M91" s="85">
        <f>IFERROR(ROUND(IF(Overrides!R85&lt;&gt;"",Overrides!R85,'F_Inputs Formatted'!R85),0),"-")</f>
        <v>6</v>
      </c>
      <c r="N91" s="85">
        <f>IFERROR(ROUND(IF(Overrides!S85&lt;&gt;"",Overrides!S85,'F_Inputs Formatted'!S85),0),"-")</f>
        <v>6</v>
      </c>
      <c r="O91" s="85">
        <f>IFERROR(ROUND(IF(Overrides!T85&lt;&gt;"",Overrides!T85,'F_Inputs Formatted'!T85),0),"-")</f>
        <v>6</v>
      </c>
      <c r="P91" s="85">
        <f>IFERROR(ROUND(IF(Overrides!U85&lt;&gt;"",Overrides!U85,'F_Inputs Formatted'!U85),0),"-")</f>
        <v>6</v>
      </c>
      <c r="Q91" s="85">
        <f>IFERROR(ROUND(IF(Overrides!V85&lt;&gt;"",Overrides!V85,'F_Inputs Formatted'!V85),0),"-")</f>
        <v>6</v>
      </c>
      <c r="R91" s="85">
        <f>IFERROR(ROUND(IF(Overrides!W85&lt;&gt;"",Overrides!W85,'F_Inputs Formatted'!W85),0),"-")</f>
        <v>5</v>
      </c>
      <c r="S91" s="85">
        <f>IFERROR(ROUND(IF(Overrides!X85&lt;&gt;"",Overrides!X85,'F_Inputs Formatted'!X85),0),"-")</f>
        <v>5</v>
      </c>
      <c r="T91" s="85">
        <f>IFERROR(ROUND(IF(Overrides!Y85&lt;&gt;"",Overrides!Y85,'F_Inputs Formatted'!Y85),0),"-")</f>
        <v>5</v>
      </c>
      <c r="U91" s="85">
        <f>IFERROR(ROUND(IF(Overrides!Z85&lt;&gt;"",Overrides!Z85,'F_Inputs Formatted'!Z85),0),"-")</f>
        <v>5</v>
      </c>
      <c r="V91" s="85">
        <f>IFERROR(ROUND(IF(Overrides!AA85&lt;&gt;"",Overrides!AA85,'F_Inputs Formatted'!AA85),0),"-")</f>
        <v>5</v>
      </c>
      <c r="W91" s="85">
        <f>IFERROR(ROUND(IF(Overrides!AB85&lt;&gt;"",Overrides!AB85,'F_Inputs Formatted'!AB85),0),"-")</f>
        <v>5</v>
      </c>
    </row>
    <row r="92" spans="1:23" ht="21.95">
      <c r="A92" s="58"/>
      <c r="B92" s="41" t="s">
        <v>245</v>
      </c>
      <c r="C92" s="44" t="str">
        <f t="shared" si="3"/>
        <v>Number</v>
      </c>
      <c r="D92" s="85">
        <f>IFERROR(ROUND(IF(Overrides!I86&lt;&gt;"",Overrides!I86,'F_Inputs Formatted'!I86),0),"-")</f>
        <v>1</v>
      </c>
      <c r="E92" s="85">
        <f>IFERROR(ROUND(IF(Overrides!J86&lt;&gt;"",Overrides!J86,'F_Inputs Formatted'!J86),0),"-")</f>
        <v>1</v>
      </c>
      <c r="F92" s="85">
        <f>IFERROR(ROUND(IF(Overrides!K86&lt;&gt;"",Overrides!K86,'F_Inputs Formatted'!K86),0),"-")</f>
        <v>2</v>
      </c>
      <c r="G92" s="85">
        <f>IFERROR(ROUND(IF(Overrides!L86&lt;&gt;"",Overrides!L86,'F_Inputs Formatted'!L86),0),"-")</f>
        <v>3</v>
      </c>
      <c r="H92" s="85">
        <f>IFERROR(ROUND(IF(Overrides!M86&lt;&gt;"",Overrides!M86,'F_Inputs Formatted'!M86),0),"-")</f>
        <v>3</v>
      </c>
      <c r="I92" s="85" t="str">
        <f>IFERROR(ROUND(IF(Overrides!N86&lt;&gt;"",Overrides!N86,'F_Inputs Formatted'!N86),0),"-")</f>
        <v>-</v>
      </c>
      <c r="J92" s="85">
        <f>IFERROR(ROUND(IF(Overrides!O86&lt;&gt;"",Overrides!O86,'F_Inputs Formatted'!O86),0),"-")</f>
        <v>4</v>
      </c>
      <c r="K92" s="85">
        <f>IFERROR(ROUND(IF(Overrides!P86&lt;&gt;"",Overrides!P86,'F_Inputs Formatted'!P86),0),"-")</f>
        <v>3</v>
      </c>
      <c r="L92" s="85">
        <f>IFERROR(ROUND(IF(Overrides!Q86&lt;&gt;"",Overrides!Q86,'F_Inputs Formatted'!Q86),0),"-")</f>
        <v>3</v>
      </c>
      <c r="M92" s="85">
        <f>IFERROR(ROUND(IF(Overrides!R86&lt;&gt;"",Overrides!R86,'F_Inputs Formatted'!R86),0),"-")</f>
        <v>3</v>
      </c>
      <c r="N92" s="85">
        <f>IFERROR(ROUND(IF(Overrides!S86&lt;&gt;"",Overrides!S86,'F_Inputs Formatted'!S86),0),"-")</f>
        <v>3</v>
      </c>
      <c r="O92" s="85">
        <f>IFERROR(ROUND(IF(Overrides!T86&lt;&gt;"",Overrides!T86,'F_Inputs Formatted'!T86),0),"-")</f>
        <v>3</v>
      </c>
      <c r="P92" s="85">
        <f>IFERROR(ROUND(IF(Overrides!U86&lt;&gt;"",Overrides!U86,'F_Inputs Formatted'!U86),0),"-")</f>
        <v>3</v>
      </c>
      <c r="Q92" s="85">
        <f>IFERROR(ROUND(IF(Overrides!V86&lt;&gt;"",Overrides!V86,'F_Inputs Formatted'!V86),0),"-")</f>
        <v>3</v>
      </c>
      <c r="R92" s="85">
        <f>IFERROR(ROUND(IF(Overrides!W86&lt;&gt;"",Overrides!W86,'F_Inputs Formatted'!W86),0),"-")</f>
        <v>3</v>
      </c>
      <c r="S92" s="85">
        <f>IFERROR(ROUND(IF(Overrides!X86&lt;&gt;"",Overrides!X86,'F_Inputs Formatted'!X86),0),"-")</f>
        <v>3</v>
      </c>
      <c r="T92" s="85">
        <f>IFERROR(ROUND(IF(Overrides!Y86&lt;&gt;"",Overrides!Y86,'F_Inputs Formatted'!Y86),0),"-")</f>
        <v>3</v>
      </c>
      <c r="U92" s="85">
        <f>IFERROR(ROUND(IF(Overrides!Z86&lt;&gt;"",Overrides!Z86,'F_Inputs Formatted'!Z86),0),"-")</f>
        <v>3</v>
      </c>
      <c r="V92" s="85">
        <f>IFERROR(ROUND(IF(Overrides!AA86&lt;&gt;"",Overrides!AA86,'F_Inputs Formatted'!AA86),0),"-")</f>
        <v>3</v>
      </c>
      <c r="W92" s="85">
        <f>IFERROR(ROUND(IF(Overrides!AB86&lt;&gt;"",Overrides!AB86,'F_Inputs Formatted'!AB86),0),"-")</f>
        <v>3</v>
      </c>
    </row>
    <row r="93" spans="1:23" ht="21.95">
      <c r="A93" s="58"/>
      <c r="B93" s="41" t="s">
        <v>246</v>
      </c>
      <c r="C93" s="44" t="str">
        <f t="shared" si="3"/>
        <v>Number</v>
      </c>
      <c r="D93" s="85">
        <f>IFERROR(ROUND(IF(Overrides!I87&lt;&gt;"",Overrides!I87,'F_Inputs Formatted'!I87),0),"-")</f>
        <v>1</v>
      </c>
      <c r="E93" s="85">
        <f>IFERROR(ROUND(IF(Overrides!J87&lt;&gt;"",Overrides!J87,'F_Inputs Formatted'!J87),0),"-")</f>
        <v>2</v>
      </c>
      <c r="F93" s="85">
        <f>IFERROR(ROUND(IF(Overrides!K87&lt;&gt;"",Overrides!K87,'F_Inputs Formatted'!K87),0),"-")</f>
        <v>2</v>
      </c>
      <c r="G93" s="85">
        <f>IFERROR(ROUND(IF(Overrides!L87&lt;&gt;"",Overrides!L87,'F_Inputs Formatted'!L87),0),"-")</f>
        <v>2</v>
      </c>
      <c r="H93" s="85">
        <f>IFERROR(ROUND(IF(Overrides!M87&lt;&gt;"",Overrides!M87,'F_Inputs Formatted'!M87),0),"-")</f>
        <v>2</v>
      </c>
      <c r="I93" s="85">
        <f>IFERROR(ROUND(IF(Overrides!N87&lt;&gt;"",Overrides!N87,'F_Inputs Formatted'!N87),0),"-")</f>
        <v>1</v>
      </c>
      <c r="J93" s="85">
        <f>IFERROR(ROUND(IF(Overrides!O87&lt;&gt;"",Overrides!O87,'F_Inputs Formatted'!O87),0),"-")</f>
        <v>1</v>
      </c>
      <c r="K93" s="85">
        <f>IFERROR(ROUND(IF(Overrides!P87&lt;&gt;"",Overrides!P87,'F_Inputs Formatted'!P87),0),"-")</f>
        <v>2</v>
      </c>
      <c r="L93" s="85">
        <f>IFERROR(ROUND(IF(Overrides!Q87&lt;&gt;"",Overrides!Q87,'F_Inputs Formatted'!Q87),0),"-")</f>
        <v>2</v>
      </c>
      <c r="M93" s="85">
        <f>IFERROR(ROUND(IF(Overrides!R87&lt;&gt;"",Overrides!R87,'F_Inputs Formatted'!R87),0),"-")</f>
        <v>2</v>
      </c>
      <c r="N93" s="85">
        <f>IFERROR(ROUND(IF(Overrides!S87&lt;&gt;"",Overrides!S87,'F_Inputs Formatted'!S87),0),"-")</f>
        <v>3</v>
      </c>
      <c r="O93" s="85">
        <f>IFERROR(ROUND(IF(Overrides!T87&lt;&gt;"",Overrides!T87,'F_Inputs Formatted'!T87),0),"-")</f>
        <v>3</v>
      </c>
      <c r="P93" s="85">
        <f>IFERROR(ROUND(IF(Overrides!U87&lt;&gt;"",Overrides!U87,'F_Inputs Formatted'!U87),0),"-")</f>
        <v>3</v>
      </c>
      <c r="Q93" s="85">
        <f>IFERROR(ROUND(IF(Overrides!V87&lt;&gt;"",Overrides!V87,'F_Inputs Formatted'!V87),0),"-")</f>
        <v>1</v>
      </c>
      <c r="R93" s="85">
        <f>IFERROR(ROUND(IF(Overrides!W87&lt;&gt;"",Overrides!W87,'F_Inputs Formatted'!W87),0),"-")</f>
        <v>1</v>
      </c>
      <c r="S93" s="85">
        <f>IFERROR(ROUND(IF(Overrides!X87&lt;&gt;"",Overrides!X87,'F_Inputs Formatted'!X87),0),"-")</f>
        <v>3</v>
      </c>
      <c r="T93" s="85">
        <f>IFERROR(ROUND(IF(Overrides!Y87&lt;&gt;"",Overrides!Y87,'F_Inputs Formatted'!Y87),0),"-")</f>
        <v>3</v>
      </c>
      <c r="U93" s="85">
        <f>IFERROR(ROUND(IF(Overrides!Z87&lt;&gt;"",Overrides!Z87,'F_Inputs Formatted'!Z87),0),"-")</f>
        <v>3</v>
      </c>
      <c r="V93" s="85">
        <f>IFERROR(ROUND(IF(Overrides!AA87&lt;&gt;"",Overrides!AA87,'F_Inputs Formatted'!AA87),0),"-")</f>
        <v>2</v>
      </c>
      <c r="W93" s="85">
        <f>IFERROR(ROUND(IF(Overrides!AB87&lt;&gt;"",Overrides!AB87,'F_Inputs Formatted'!AB87),0),"-")</f>
        <v>2</v>
      </c>
    </row>
    <row r="94" spans="1:23" ht="21.95">
      <c r="A94" s="58"/>
      <c r="B94" s="41" t="s">
        <v>247</v>
      </c>
      <c r="C94" s="44" t="str">
        <f t="shared" si="3"/>
        <v>Number</v>
      </c>
      <c r="D94" s="85" t="str">
        <f>IFERROR(ROUND(IF(Overrides!I88&lt;&gt;"",Overrides!I88,'F_Inputs Formatted'!I88),0),"-")</f>
        <v>-</v>
      </c>
      <c r="E94" s="85" t="str">
        <f>IFERROR(ROUND(IF(Overrides!J88&lt;&gt;"",Overrides!J88,'F_Inputs Formatted'!J88),0),"-")</f>
        <v>-</v>
      </c>
      <c r="F94" s="85" t="str">
        <f>IFERROR(ROUND(IF(Overrides!K88&lt;&gt;"",Overrides!K88,'F_Inputs Formatted'!K88),0),"-")</f>
        <v>-</v>
      </c>
      <c r="G94" s="85" t="str">
        <f>IFERROR(ROUND(IF(Overrides!L88&lt;&gt;"",Overrides!L88,'F_Inputs Formatted'!L88),0),"-")</f>
        <v>-</v>
      </c>
      <c r="H94" s="85" t="str">
        <f>IFERROR(ROUND(IF(Overrides!M88&lt;&gt;"",Overrides!M88,'F_Inputs Formatted'!M88),0),"-")</f>
        <v>-</v>
      </c>
      <c r="I94" s="85" t="str">
        <f>IFERROR(ROUND(IF(Overrides!N88&lt;&gt;"",Overrides!N88,'F_Inputs Formatted'!N88),0),"-")</f>
        <v>-</v>
      </c>
      <c r="J94" s="85" t="str">
        <f>IFERROR(ROUND(IF(Overrides!O88&lt;&gt;"",Overrides!O88,'F_Inputs Formatted'!O88),0),"-")</f>
        <v>-</v>
      </c>
      <c r="K94" s="85" t="str">
        <f>IFERROR(ROUND(IF(Overrides!P88&lt;&gt;"",Overrides!P88,'F_Inputs Formatted'!P88),0),"-")</f>
        <v>-</v>
      </c>
      <c r="L94" s="85" t="str">
        <f>IFERROR(ROUND(IF(Overrides!Q88&lt;&gt;"",Overrides!Q88,'F_Inputs Formatted'!Q88),0),"-")</f>
        <v>-</v>
      </c>
      <c r="M94" s="85" t="str">
        <f>IFERROR(ROUND(IF(Overrides!R88&lt;&gt;"",Overrides!R88,'F_Inputs Formatted'!R88),0),"-")</f>
        <v>-</v>
      </c>
      <c r="N94" s="85" t="str">
        <f>IFERROR(ROUND(IF(Overrides!S88&lt;&gt;"",Overrides!S88,'F_Inputs Formatted'!S88),0),"-")</f>
        <v>-</v>
      </c>
      <c r="O94" s="85" t="str">
        <f>IFERROR(ROUND(IF(Overrides!T88&lt;&gt;"",Overrides!T88,'F_Inputs Formatted'!T88),0),"-")</f>
        <v>-</v>
      </c>
      <c r="P94" s="85" t="str">
        <f>IFERROR(ROUND(IF(Overrides!U88&lt;&gt;"",Overrides!U88,'F_Inputs Formatted'!U88),0),"-")</f>
        <v>-</v>
      </c>
      <c r="Q94" s="85" t="str">
        <f>IFERROR(ROUND(IF(Overrides!V88&lt;&gt;"",Overrides!V88,'F_Inputs Formatted'!V88),0),"-")</f>
        <v>-</v>
      </c>
      <c r="R94" s="85" t="str">
        <f>IFERROR(ROUND(IF(Overrides!W88&lt;&gt;"",Overrides!W88,'F_Inputs Formatted'!W88),0),"-")</f>
        <v>-</v>
      </c>
      <c r="S94" s="85" t="str">
        <f>IFERROR(ROUND(IF(Overrides!X88&lt;&gt;"",Overrides!X88,'F_Inputs Formatted'!X88),0),"-")</f>
        <v>-</v>
      </c>
      <c r="T94" s="85" t="str">
        <f>IFERROR(ROUND(IF(Overrides!Y88&lt;&gt;"",Overrides!Y88,'F_Inputs Formatted'!Y88),0),"-")</f>
        <v>-</v>
      </c>
      <c r="U94" s="85" t="str">
        <f>IFERROR(ROUND(IF(Overrides!Z88&lt;&gt;"",Overrides!Z88,'F_Inputs Formatted'!Z88),0),"-")</f>
        <v>-</v>
      </c>
      <c r="V94" s="85" t="str">
        <f>IFERROR(ROUND(IF(Overrides!AA88&lt;&gt;"",Overrides!AA88,'F_Inputs Formatted'!AA88),0),"-")</f>
        <v>-</v>
      </c>
      <c r="W94" s="85" t="str">
        <f>IFERROR(ROUND(IF(Overrides!AB88&lt;&gt;"",Overrides!AB88,'F_Inputs Formatted'!AB88),0),"-")</f>
        <v>-</v>
      </c>
    </row>
    <row r="95" spans="1:23" ht="21.95">
      <c r="A95" s="48"/>
      <c r="B95" s="41" t="s">
        <v>253</v>
      </c>
      <c r="C95" s="44" t="str">
        <f t="shared" si="3"/>
        <v>Number</v>
      </c>
      <c r="D95" s="85" t="str">
        <f>IFERROR(ROUND(IF(Overrides!I89&lt;&gt;"",Overrides!I89,'F_Inputs Formatted'!I89),0),"-")</f>
        <v>-</v>
      </c>
      <c r="E95" s="85" t="str">
        <f>IFERROR(ROUND(IF(Overrides!J89&lt;&gt;"",Overrides!J89,'F_Inputs Formatted'!J89),0),"-")</f>
        <v>-</v>
      </c>
      <c r="F95" s="85" t="str">
        <f>IFERROR(ROUND(IF(Overrides!K89&lt;&gt;"",Overrides!K89,'F_Inputs Formatted'!K89),0),"-")</f>
        <v>-</v>
      </c>
      <c r="G95" s="85" t="str">
        <f>IFERROR(ROUND(IF(Overrides!L89&lt;&gt;"",Overrides!L89,'F_Inputs Formatted'!L89),0),"-")</f>
        <v>-</v>
      </c>
      <c r="H95" s="85" t="str">
        <f>IFERROR(ROUND(IF(Overrides!M89&lt;&gt;"",Overrides!M89,'F_Inputs Formatted'!M89),0),"-")</f>
        <v>-</v>
      </c>
      <c r="I95" s="85" t="str">
        <f>IFERROR(ROUND(IF(Overrides!N89&lt;&gt;"",Overrides!N89,'F_Inputs Formatted'!N89),0),"-")</f>
        <v>-</v>
      </c>
      <c r="J95" s="85" t="str">
        <f>IFERROR(ROUND(IF(Overrides!O89&lt;&gt;"",Overrides!O89,'F_Inputs Formatted'!O89),0),"-")</f>
        <v>-</v>
      </c>
      <c r="K95" s="85" t="str">
        <f>IFERROR(ROUND(IF(Overrides!P89&lt;&gt;"",Overrides!P89,'F_Inputs Formatted'!P89),0),"-")</f>
        <v>-</v>
      </c>
      <c r="L95" s="85" t="str">
        <f>IFERROR(ROUND(IF(Overrides!Q89&lt;&gt;"",Overrides!Q89,'F_Inputs Formatted'!Q89),0),"-")</f>
        <v>-</v>
      </c>
      <c r="M95" s="85" t="str">
        <f>IFERROR(ROUND(IF(Overrides!R89&lt;&gt;"",Overrides!R89,'F_Inputs Formatted'!R89),0),"-")</f>
        <v>-</v>
      </c>
      <c r="N95" s="85" t="str">
        <f>IFERROR(ROUND(IF(Overrides!S89&lt;&gt;"",Overrides!S89,'F_Inputs Formatted'!S89),0),"-")</f>
        <v>-</v>
      </c>
      <c r="O95" s="85" t="str">
        <f>IFERROR(ROUND(IF(Overrides!T89&lt;&gt;"",Overrides!T89,'F_Inputs Formatted'!T89),0),"-")</f>
        <v>-</v>
      </c>
      <c r="P95" s="85" t="str">
        <f>IFERROR(ROUND(IF(Overrides!U89&lt;&gt;"",Overrides!U89,'F_Inputs Formatted'!U89),0),"-")</f>
        <v>-</v>
      </c>
      <c r="Q95" s="85" t="str">
        <f>IFERROR(ROUND(IF(Overrides!V89&lt;&gt;"",Overrides!V89,'F_Inputs Formatted'!V89),0),"-")</f>
        <v>-</v>
      </c>
      <c r="R95" s="85" t="str">
        <f>IFERROR(ROUND(IF(Overrides!W89&lt;&gt;"",Overrides!W89,'F_Inputs Formatted'!W89),0),"-")</f>
        <v>-</v>
      </c>
      <c r="S95" s="85" t="str">
        <f>IFERROR(ROUND(IF(Overrides!X89&lt;&gt;"",Overrides!X89,'F_Inputs Formatted'!X89),0),"-")</f>
        <v>-</v>
      </c>
      <c r="T95" s="85" t="str">
        <f>IFERROR(ROUND(IF(Overrides!Y89&lt;&gt;"",Overrides!Y89,'F_Inputs Formatted'!Y89),0),"-")</f>
        <v>-</v>
      </c>
      <c r="U95" s="85" t="str">
        <f>IFERROR(ROUND(IF(Overrides!Z89&lt;&gt;"",Overrides!Z89,'F_Inputs Formatted'!Z89),0),"-")</f>
        <v>-</v>
      </c>
      <c r="V95" s="85" t="str">
        <f>IFERROR(ROUND(IF(Overrides!AA89&lt;&gt;"",Overrides!AA89,'F_Inputs Formatted'!AA89),0),"-")</f>
        <v>-</v>
      </c>
      <c r="W95" s="85" t="str">
        <f>IFERROR(ROUND(IF(Overrides!AB89&lt;&gt;"",Overrides!AB89,'F_Inputs Formatted'!AB89),0),"-")</f>
        <v>-</v>
      </c>
    </row>
    <row r="96" spans="1:23" ht="21.95">
      <c r="A96" s="58"/>
      <c r="B96" s="41" t="s">
        <v>254</v>
      </c>
      <c r="C96" s="44" t="str">
        <f t="shared" si="3"/>
        <v>Number</v>
      </c>
      <c r="D96" s="85" t="str">
        <f>IFERROR(ROUND(IF(Overrides!I90&lt;&gt;"",Overrides!I90,'F_Inputs Formatted'!I90),0),"-")</f>
        <v>-</v>
      </c>
      <c r="E96" s="85" t="str">
        <f>IFERROR(ROUND(IF(Overrides!J90&lt;&gt;"",Overrides!J90,'F_Inputs Formatted'!J90),0),"-")</f>
        <v>-</v>
      </c>
      <c r="F96" s="85" t="str">
        <f>IFERROR(ROUND(IF(Overrides!K90&lt;&gt;"",Overrides!K90,'F_Inputs Formatted'!K90),0),"-")</f>
        <v>-</v>
      </c>
      <c r="G96" s="85" t="str">
        <f>IFERROR(ROUND(IF(Overrides!L90&lt;&gt;"",Overrides!L90,'F_Inputs Formatted'!L90),0),"-")</f>
        <v>-</v>
      </c>
      <c r="H96" s="85" t="str">
        <f>IFERROR(ROUND(IF(Overrides!M90&lt;&gt;"",Overrides!M90,'F_Inputs Formatted'!M90),0),"-")</f>
        <v>-</v>
      </c>
      <c r="I96" s="85" t="str">
        <f>IFERROR(ROUND(IF(Overrides!N90&lt;&gt;"",Overrides!N90,'F_Inputs Formatted'!N90),0),"-")</f>
        <v>-</v>
      </c>
      <c r="J96" s="85" t="str">
        <f>IFERROR(ROUND(IF(Overrides!O90&lt;&gt;"",Overrides!O90,'F_Inputs Formatted'!O90),0),"-")</f>
        <v>-</v>
      </c>
      <c r="K96" s="85" t="str">
        <f>IFERROR(ROUND(IF(Overrides!P90&lt;&gt;"",Overrides!P90,'F_Inputs Formatted'!P90),0),"-")</f>
        <v>-</v>
      </c>
      <c r="L96" s="85" t="str">
        <f>IFERROR(ROUND(IF(Overrides!Q90&lt;&gt;"",Overrides!Q90,'F_Inputs Formatted'!Q90),0),"-")</f>
        <v>-</v>
      </c>
      <c r="M96" s="85" t="str">
        <f>IFERROR(ROUND(IF(Overrides!R90&lt;&gt;"",Overrides!R90,'F_Inputs Formatted'!R90),0),"-")</f>
        <v>-</v>
      </c>
      <c r="N96" s="85" t="str">
        <f>IFERROR(ROUND(IF(Overrides!S90&lt;&gt;"",Overrides!S90,'F_Inputs Formatted'!S90),0),"-")</f>
        <v>-</v>
      </c>
      <c r="O96" s="85" t="str">
        <f>IFERROR(ROUND(IF(Overrides!T90&lt;&gt;"",Overrides!T90,'F_Inputs Formatted'!T90),0),"-")</f>
        <v>-</v>
      </c>
      <c r="P96" s="85" t="str">
        <f>IFERROR(ROUND(IF(Overrides!U90&lt;&gt;"",Overrides!U90,'F_Inputs Formatted'!U90),0),"-")</f>
        <v>-</v>
      </c>
      <c r="Q96" s="85" t="str">
        <f>IFERROR(ROUND(IF(Overrides!V90&lt;&gt;"",Overrides!V90,'F_Inputs Formatted'!V90),0),"-")</f>
        <v>-</v>
      </c>
      <c r="R96" s="85" t="str">
        <f>IFERROR(ROUND(IF(Overrides!W90&lt;&gt;"",Overrides!W90,'F_Inputs Formatted'!W90),0),"-")</f>
        <v>-</v>
      </c>
      <c r="S96" s="85" t="str">
        <f>IFERROR(ROUND(IF(Overrides!X90&lt;&gt;"",Overrides!X90,'F_Inputs Formatted'!X90),0),"-")</f>
        <v>-</v>
      </c>
      <c r="T96" s="85" t="str">
        <f>IFERROR(ROUND(IF(Overrides!Y90&lt;&gt;"",Overrides!Y90,'F_Inputs Formatted'!Y90),0),"-")</f>
        <v>-</v>
      </c>
      <c r="U96" s="85" t="str">
        <f>IFERROR(ROUND(IF(Overrides!Z90&lt;&gt;"",Overrides!Z90,'F_Inputs Formatted'!Z90),0),"-")</f>
        <v>-</v>
      </c>
      <c r="V96" s="85" t="str">
        <f>IFERROR(ROUND(IF(Overrides!AA90&lt;&gt;"",Overrides!AA90,'F_Inputs Formatted'!AA90),0),"-")</f>
        <v>-</v>
      </c>
      <c r="W96" s="85" t="str">
        <f>IFERROR(ROUND(IF(Overrides!AB90&lt;&gt;"",Overrides!AB90,'F_Inputs Formatted'!AB90),0),"-")</f>
        <v>-</v>
      </c>
    </row>
    <row r="97" spans="1:26" ht="21.95">
      <c r="A97" s="58"/>
      <c r="B97" s="41" t="s">
        <v>255</v>
      </c>
      <c r="C97" s="44" t="str">
        <f t="shared" si="3"/>
        <v>Number</v>
      </c>
      <c r="D97" s="85" t="str">
        <f>IFERROR(ROUND(IF(Overrides!I91&lt;&gt;"",Overrides!I91,'F_Inputs Formatted'!I91),0),"-")</f>
        <v>-</v>
      </c>
      <c r="E97" s="85" t="str">
        <f>IFERROR(ROUND(IF(Overrides!J91&lt;&gt;"",Overrides!J91,'F_Inputs Formatted'!J91),0),"-")</f>
        <v>-</v>
      </c>
      <c r="F97" s="85" t="str">
        <f>IFERROR(ROUND(IF(Overrides!K91&lt;&gt;"",Overrides!K91,'F_Inputs Formatted'!K91),0),"-")</f>
        <v>-</v>
      </c>
      <c r="G97" s="85" t="str">
        <f>IFERROR(ROUND(IF(Overrides!L91&lt;&gt;"",Overrides!L91,'F_Inputs Formatted'!L91),0),"-")</f>
        <v>-</v>
      </c>
      <c r="H97" s="85" t="str">
        <f>IFERROR(ROUND(IF(Overrides!M91&lt;&gt;"",Overrides!M91,'F_Inputs Formatted'!M91),0),"-")</f>
        <v>-</v>
      </c>
      <c r="I97" s="85" t="str">
        <f>IFERROR(ROUND(IF(Overrides!N91&lt;&gt;"",Overrides!N91,'F_Inputs Formatted'!N91),0),"-")</f>
        <v>-</v>
      </c>
      <c r="J97" s="85" t="str">
        <f>IFERROR(ROUND(IF(Overrides!O91&lt;&gt;"",Overrides!O91,'F_Inputs Formatted'!O91),0),"-")</f>
        <v>-</v>
      </c>
      <c r="K97" s="85" t="str">
        <f>IFERROR(ROUND(IF(Overrides!P91&lt;&gt;"",Overrides!P91,'F_Inputs Formatted'!P91),0),"-")</f>
        <v>-</v>
      </c>
      <c r="L97" s="85" t="str">
        <f>IFERROR(ROUND(IF(Overrides!Q91&lt;&gt;"",Overrides!Q91,'F_Inputs Formatted'!Q91),0),"-")</f>
        <v>-</v>
      </c>
      <c r="M97" s="85" t="str">
        <f>IFERROR(ROUND(IF(Overrides!R91&lt;&gt;"",Overrides!R91,'F_Inputs Formatted'!R91),0),"-")</f>
        <v>-</v>
      </c>
      <c r="N97" s="85" t="str">
        <f>IFERROR(ROUND(IF(Overrides!S91&lt;&gt;"",Overrides!S91,'F_Inputs Formatted'!S91),0),"-")</f>
        <v>-</v>
      </c>
      <c r="O97" s="85" t="str">
        <f>IFERROR(ROUND(IF(Overrides!T91&lt;&gt;"",Overrides!T91,'F_Inputs Formatted'!T91),0),"-")</f>
        <v>-</v>
      </c>
      <c r="P97" s="85" t="str">
        <f>IFERROR(ROUND(IF(Overrides!U91&lt;&gt;"",Overrides!U91,'F_Inputs Formatted'!U91),0),"-")</f>
        <v>-</v>
      </c>
      <c r="Q97" s="85" t="str">
        <f>IFERROR(ROUND(IF(Overrides!V91&lt;&gt;"",Overrides!V91,'F_Inputs Formatted'!V91),0),"-")</f>
        <v>-</v>
      </c>
      <c r="R97" s="85" t="str">
        <f>IFERROR(ROUND(IF(Overrides!W91&lt;&gt;"",Overrides!W91,'F_Inputs Formatted'!W91),0),"-")</f>
        <v>-</v>
      </c>
      <c r="S97" s="85" t="str">
        <f>IFERROR(ROUND(IF(Overrides!X91&lt;&gt;"",Overrides!X91,'F_Inputs Formatted'!X91),0),"-")</f>
        <v>-</v>
      </c>
      <c r="T97" s="85" t="str">
        <f>IFERROR(ROUND(IF(Overrides!Y91&lt;&gt;"",Overrides!Y91,'F_Inputs Formatted'!Y91),0),"-")</f>
        <v>-</v>
      </c>
      <c r="U97" s="85" t="str">
        <f>IFERROR(ROUND(IF(Overrides!Z91&lt;&gt;"",Overrides!Z91,'F_Inputs Formatted'!Z91),0),"-")</f>
        <v>-</v>
      </c>
      <c r="V97" s="85" t="str">
        <f>IFERROR(ROUND(IF(Overrides!AA91&lt;&gt;"",Overrides!AA91,'F_Inputs Formatted'!AA91),0),"-")</f>
        <v>-</v>
      </c>
      <c r="W97" s="85" t="str">
        <f>IFERROR(ROUND(IF(Overrides!AB91&lt;&gt;"",Overrides!AB91,'F_Inputs Formatted'!AB91),0),"-")</f>
        <v>-</v>
      </c>
    </row>
    <row r="98" spans="1:26" ht="21.95">
      <c r="A98" s="58"/>
      <c r="B98" s="41" t="s">
        <v>257</v>
      </c>
      <c r="C98" s="44" t="str">
        <f t="shared" si="3"/>
        <v>Number</v>
      </c>
      <c r="D98" s="85" t="str">
        <f>IFERROR(ROUND(IF(Overrides!I92&lt;&gt;"",Overrides!I92,'F_Inputs Formatted'!I92),0),"-")</f>
        <v>-</v>
      </c>
      <c r="E98" s="85" t="str">
        <f>IFERROR(ROUND(IF(Overrides!J92&lt;&gt;"",Overrides!J92,'F_Inputs Formatted'!J92),0),"-")</f>
        <v>-</v>
      </c>
      <c r="F98" s="85" t="str">
        <f>IFERROR(ROUND(IF(Overrides!K92&lt;&gt;"",Overrides!K92,'F_Inputs Formatted'!K92),0),"-")</f>
        <v>-</v>
      </c>
      <c r="G98" s="85" t="str">
        <f>IFERROR(ROUND(IF(Overrides!L92&lt;&gt;"",Overrides!L92,'F_Inputs Formatted'!L92),0),"-")</f>
        <v>-</v>
      </c>
      <c r="H98" s="85" t="str">
        <f>IFERROR(ROUND(IF(Overrides!M92&lt;&gt;"",Overrides!M92,'F_Inputs Formatted'!M92),0),"-")</f>
        <v>-</v>
      </c>
      <c r="I98" s="85" t="str">
        <f>IFERROR(ROUND(IF(Overrides!N92&lt;&gt;"",Overrides!N92,'F_Inputs Formatted'!N92),0),"-")</f>
        <v>-</v>
      </c>
      <c r="J98" s="85" t="str">
        <f>IFERROR(ROUND(IF(Overrides!O92&lt;&gt;"",Overrides!O92,'F_Inputs Formatted'!O92),0),"-")</f>
        <v>-</v>
      </c>
      <c r="K98" s="85" t="str">
        <f>IFERROR(ROUND(IF(Overrides!P92&lt;&gt;"",Overrides!P92,'F_Inputs Formatted'!P92),0),"-")</f>
        <v>-</v>
      </c>
      <c r="L98" s="85" t="str">
        <f>IFERROR(ROUND(IF(Overrides!Q92&lt;&gt;"",Overrides!Q92,'F_Inputs Formatted'!Q92),0),"-")</f>
        <v>-</v>
      </c>
      <c r="M98" s="85" t="str">
        <f>IFERROR(ROUND(IF(Overrides!R92&lt;&gt;"",Overrides!R92,'F_Inputs Formatted'!R92),0),"-")</f>
        <v>-</v>
      </c>
      <c r="N98" s="85" t="str">
        <f>IFERROR(ROUND(IF(Overrides!S92&lt;&gt;"",Overrides!S92,'F_Inputs Formatted'!S92),0),"-")</f>
        <v>-</v>
      </c>
      <c r="O98" s="85" t="str">
        <f>IFERROR(ROUND(IF(Overrides!T92&lt;&gt;"",Overrides!T92,'F_Inputs Formatted'!T92),0),"-")</f>
        <v>-</v>
      </c>
      <c r="P98" s="85" t="str">
        <f>IFERROR(ROUND(IF(Overrides!U92&lt;&gt;"",Overrides!U92,'F_Inputs Formatted'!U92),0),"-")</f>
        <v>-</v>
      </c>
      <c r="Q98" s="85" t="str">
        <f>IFERROR(ROUND(IF(Overrides!V92&lt;&gt;"",Overrides!V92,'F_Inputs Formatted'!V92),0),"-")</f>
        <v>-</v>
      </c>
      <c r="R98" s="85" t="str">
        <f>IFERROR(ROUND(IF(Overrides!W92&lt;&gt;"",Overrides!W92,'F_Inputs Formatted'!W92),0),"-")</f>
        <v>-</v>
      </c>
      <c r="S98" s="85" t="str">
        <f>IFERROR(ROUND(IF(Overrides!X92&lt;&gt;"",Overrides!X92,'F_Inputs Formatted'!X92),0),"-")</f>
        <v>-</v>
      </c>
      <c r="T98" s="85" t="str">
        <f>IFERROR(ROUND(IF(Overrides!Y92&lt;&gt;"",Overrides!Y92,'F_Inputs Formatted'!Y92),0),"-")</f>
        <v>-</v>
      </c>
      <c r="U98" s="85" t="str">
        <f>IFERROR(ROUND(IF(Overrides!Z92&lt;&gt;"",Overrides!Z92,'F_Inputs Formatted'!Z92),0),"-")</f>
        <v>-</v>
      </c>
      <c r="V98" s="85" t="str">
        <f>IFERROR(ROUND(IF(Overrides!AA92&lt;&gt;"",Overrides!AA92,'F_Inputs Formatted'!AA92),0),"-")</f>
        <v>-</v>
      </c>
      <c r="W98" s="85" t="str">
        <f>IFERROR(ROUND(IF(Overrides!AB92&lt;&gt;"",Overrides!AB92,'F_Inputs Formatted'!AB92),0),"-")</f>
        <v>-</v>
      </c>
    </row>
    <row r="99" spans="1:26" ht="21.95">
      <c r="A99" s="58"/>
    </row>
    <row r="100" spans="1:26" ht="21.95">
      <c r="A100" s="58"/>
      <c r="B100" s="41" t="s">
        <v>239</v>
      </c>
      <c r="C100" s="44" t="str">
        <f t="shared" si="3"/>
        <v>Number</v>
      </c>
      <c r="D100" s="85">
        <f>IFERROR(ROUND(IF(Overrides!I94&lt;&gt;"",Overrides!I94,'F_Inputs Formatted'!I94),0),"-")</f>
        <v>3</v>
      </c>
      <c r="E100" s="85">
        <f>IFERROR(ROUND(IF(Overrides!J94&lt;&gt;"",Overrides!J94,'F_Inputs Formatted'!J94),0),"-")</f>
        <v>2</v>
      </c>
      <c r="F100" s="85">
        <f>IFERROR(ROUND(IF(Overrides!K94&lt;&gt;"",Overrides!K94,'F_Inputs Formatted'!K94),0),"-")</f>
        <v>3</v>
      </c>
      <c r="G100" s="85">
        <f>IFERROR(ROUND(IF(Overrides!L94&lt;&gt;"",Overrides!L94,'F_Inputs Formatted'!L94),0),"-")</f>
        <v>2</v>
      </c>
      <c r="H100" s="85">
        <f>IFERROR(ROUND(IF(Overrides!M94&lt;&gt;"",Overrides!M94,'F_Inputs Formatted'!M94),0),"-")</f>
        <v>2</v>
      </c>
      <c r="I100" s="85" t="str">
        <f>IFERROR(ROUND(IF(Overrides!N94&lt;&gt;"",Overrides!N94,'F_Inputs Formatted'!N94),0),"-")</f>
        <v>-</v>
      </c>
      <c r="J100" s="85">
        <f>IFERROR(ROUND(IF(Overrides!O94&lt;&gt;"",Overrides!O94,'F_Inputs Formatted'!O94),0),"-")</f>
        <v>0</v>
      </c>
      <c r="K100" s="85">
        <f>IFERROR(ROUND(IF(Overrides!P94&lt;&gt;"",Overrides!P94,'F_Inputs Formatted'!P94),0),"-")</f>
        <v>0</v>
      </c>
      <c r="L100" s="85">
        <f>IFERROR(ROUND(IF(Overrides!Q94&lt;&gt;"",Overrides!Q94,'F_Inputs Formatted'!Q94),0),"-")</f>
        <v>0</v>
      </c>
      <c r="M100" s="85">
        <f>IFERROR(ROUND(IF(Overrides!R94&lt;&gt;"",Overrides!R94,'F_Inputs Formatted'!R94),0),"-")</f>
        <v>0</v>
      </c>
      <c r="N100" s="85">
        <f>IFERROR(ROUND(IF(Overrides!S94&lt;&gt;"",Overrides!S94,'F_Inputs Formatted'!S94),0),"-")</f>
        <v>0</v>
      </c>
      <c r="O100" s="85">
        <f>IFERROR(ROUND(IF(Overrides!T94&lt;&gt;"",Overrides!T94,'F_Inputs Formatted'!T94),0),"-")</f>
        <v>0</v>
      </c>
      <c r="P100" s="85">
        <f>IFERROR(ROUND(IF(Overrides!U94&lt;&gt;"",Overrides!U94,'F_Inputs Formatted'!U94),0),"-")</f>
        <v>0</v>
      </c>
      <c r="Q100" s="85">
        <f>IFERROR(ROUND(IF(Overrides!V94&lt;&gt;"",Overrides!V94,'F_Inputs Formatted'!V94),0),"-")</f>
        <v>0</v>
      </c>
      <c r="R100" s="85">
        <f>IFERROR(ROUND(IF(Overrides!W94&lt;&gt;"",Overrides!W94,'F_Inputs Formatted'!W94),0),"-")</f>
        <v>0</v>
      </c>
      <c r="S100" s="85">
        <f>IFERROR(ROUND(IF(Overrides!X94&lt;&gt;"",Overrides!X94,'F_Inputs Formatted'!X94),0),"-")</f>
        <v>0</v>
      </c>
      <c r="T100" s="85">
        <f>IFERROR(ROUND(IF(Overrides!Y94&lt;&gt;"",Overrides!Y94,'F_Inputs Formatted'!Y94),0),"-")</f>
        <v>0</v>
      </c>
      <c r="U100" s="85">
        <f>IFERROR(ROUND(IF(Overrides!Z94&lt;&gt;"",Overrides!Z94,'F_Inputs Formatted'!Z94),0),"-")</f>
        <v>0</v>
      </c>
      <c r="V100" s="85">
        <f>IFERROR(ROUND(IF(Overrides!AA94&lt;&gt;"",Overrides!AA94,'F_Inputs Formatted'!AA94),0),"-")</f>
        <v>0</v>
      </c>
      <c r="W100" s="85">
        <f>IFERROR(ROUND(IF(Overrides!AB94&lt;&gt;"",Overrides!AB94,'F_Inputs Formatted'!AB94),0),"-")</f>
        <v>0</v>
      </c>
    </row>
    <row r="101" spans="1:26" ht="21.95">
      <c r="A101" s="58"/>
      <c r="B101" s="41" t="s">
        <v>249</v>
      </c>
      <c r="C101" s="44" t="str">
        <f t="shared" si="3"/>
        <v>Number</v>
      </c>
      <c r="D101" s="85" t="str">
        <f>IFERROR(ROUND(IF(Overrides!I95&lt;&gt;"",Overrides!I95,'F_Inputs Formatted'!I95),0),"-")</f>
        <v>-</v>
      </c>
      <c r="E101" s="85" t="str">
        <f>IFERROR(ROUND(IF(Overrides!J95&lt;&gt;"",Overrides!J95,'F_Inputs Formatted'!J95),0),"-")</f>
        <v>-</v>
      </c>
      <c r="F101" s="85" t="str">
        <f>IFERROR(ROUND(IF(Overrides!K95&lt;&gt;"",Overrides!K95,'F_Inputs Formatted'!K95),0),"-")</f>
        <v>-</v>
      </c>
      <c r="G101" s="85" t="str">
        <f>IFERROR(ROUND(IF(Overrides!L95&lt;&gt;"",Overrides!L95,'F_Inputs Formatted'!L95),0),"-")</f>
        <v>-</v>
      </c>
      <c r="H101" s="85" t="str">
        <f>IFERROR(ROUND(IF(Overrides!M95&lt;&gt;"",Overrides!M95,'F_Inputs Formatted'!M95),0),"-")</f>
        <v>-</v>
      </c>
      <c r="I101" s="85" t="str">
        <f>IFERROR(ROUND(IF(Overrides!N95&lt;&gt;"",Overrides!N95,'F_Inputs Formatted'!N95),0),"-")</f>
        <v>-</v>
      </c>
      <c r="J101" s="85" t="str">
        <f>IFERROR(ROUND(IF(Overrides!O95&lt;&gt;"",Overrides!O95,'F_Inputs Formatted'!O95),0),"-")</f>
        <v>-</v>
      </c>
      <c r="K101" s="85" t="str">
        <f>IFERROR(ROUND(IF(Overrides!P95&lt;&gt;"",Overrides!P95,'F_Inputs Formatted'!P95),0),"-")</f>
        <v>-</v>
      </c>
      <c r="L101" s="85" t="str">
        <f>IFERROR(ROUND(IF(Overrides!Q95&lt;&gt;"",Overrides!Q95,'F_Inputs Formatted'!Q95),0),"-")</f>
        <v>-</v>
      </c>
      <c r="M101" s="85" t="str">
        <f>IFERROR(ROUND(IF(Overrides!R95&lt;&gt;"",Overrides!R95,'F_Inputs Formatted'!R95),0),"-")</f>
        <v>-</v>
      </c>
      <c r="N101" s="85" t="str">
        <f>IFERROR(ROUND(IF(Overrides!S95&lt;&gt;"",Overrides!S95,'F_Inputs Formatted'!S95),0),"-")</f>
        <v>-</v>
      </c>
      <c r="O101" s="85" t="str">
        <f>IFERROR(ROUND(IF(Overrides!T95&lt;&gt;"",Overrides!T95,'F_Inputs Formatted'!T95),0),"-")</f>
        <v>-</v>
      </c>
      <c r="P101" s="85" t="str">
        <f>IFERROR(ROUND(IF(Overrides!U95&lt;&gt;"",Overrides!U95,'F_Inputs Formatted'!U95),0),"-")</f>
        <v>-</v>
      </c>
      <c r="Q101" s="85" t="str">
        <f>IFERROR(ROUND(IF(Overrides!V95&lt;&gt;"",Overrides!V95,'F_Inputs Formatted'!V95),0),"-")</f>
        <v>-</v>
      </c>
      <c r="R101" s="85" t="str">
        <f>IFERROR(ROUND(IF(Overrides!W95&lt;&gt;"",Overrides!W95,'F_Inputs Formatted'!W95),0),"-")</f>
        <v>-</v>
      </c>
      <c r="S101" s="85" t="str">
        <f>IFERROR(ROUND(IF(Overrides!X95&lt;&gt;"",Overrides!X95,'F_Inputs Formatted'!X95),0),"-")</f>
        <v>-</v>
      </c>
      <c r="T101" s="85" t="str">
        <f>IFERROR(ROUND(IF(Overrides!Y95&lt;&gt;"",Overrides!Y95,'F_Inputs Formatted'!Y95),0),"-")</f>
        <v>-</v>
      </c>
      <c r="U101" s="85" t="str">
        <f>IFERROR(ROUND(IF(Overrides!Z95&lt;&gt;"",Overrides!Z95,'F_Inputs Formatted'!Z95),0),"-")</f>
        <v>-</v>
      </c>
      <c r="V101" s="85" t="str">
        <f>IFERROR(ROUND(IF(Overrides!AA95&lt;&gt;"",Overrides!AA95,'F_Inputs Formatted'!AA95),0),"-")</f>
        <v>-</v>
      </c>
      <c r="W101" s="85" t="str">
        <f>IFERROR(ROUND(IF(Overrides!AB95&lt;&gt;"",Overrides!AB95,'F_Inputs Formatted'!AB95),0),"-")</f>
        <v>-</v>
      </c>
    </row>
    <row r="102" spans="1:26" ht="21.95">
      <c r="A102" s="58"/>
      <c r="B102" s="58"/>
      <c r="C102" s="48"/>
      <c r="D102" s="48"/>
      <c r="E102" s="48"/>
      <c r="F102" s="48"/>
      <c r="G102" s="48"/>
      <c r="H102" s="48"/>
      <c r="I102" s="48"/>
      <c r="J102" s="48"/>
      <c r="K102" s="48"/>
      <c r="L102" s="48"/>
      <c r="M102" s="48"/>
      <c r="N102" s="48"/>
      <c r="O102" s="48"/>
      <c r="P102" s="48"/>
      <c r="Q102" s="48"/>
      <c r="R102" s="48"/>
      <c r="S102" s="48"/>
      <c r="T102" s="48"/>
      <c r="U102" s="48"/>
      <c r="V102" s="48"/>
      <c r="W102" s="48"/>
    </row>
    <row r="103" spans="1:26" ht="21.95">
      <c r="A103" s="39"/>
      <c r="B103" s="39" t="s">
        <v>273</v>
      </c>
      <c r="C103" s="39"/>
      <c r="D103" s="39"/>
      <c r="E103" s="39"/>
      <c r="F103" s="39"/>
      <c r="G103" s="39"/>
      <c r="H103" s="39"/>
      <c r="I103" s="39"/>
      <c r="J103" s="39"/>
      <c r="K103" s="39"/>
      <c r="L103" s="39"/>
      <c r="M103" s="39"/>
      <c r="N103" s="39"/>
      <c r="O103" s="39"/>
      <c r="P103" s="39"/>
      <c r="Q103" s="39"/>
      <c r="R103" s="39"/>
      <c r="S103" s="39"/>
      <c r="T103" s="39"/>
      <c r="U103" s="39"/>
      <c r="V103" s="39"/>
      <c r="W103" s="39"/>
    </row>
    <row r="104" spans="1:26" ht="21.95">
      <c r="A104" s="198"/>
      <c r="B104" s="198"/>
      <c r="C104" s="48"/>
      <c r="D104" s="48"/>
      <c r="E104" s="48"/>
      <c r="F104" s="48"/>
      <c r="G104" s="48"/>
      <c r="H104" s="48"/>
      <c r="I104" s="48"/>
      <c r="J104" s="48"/>
      <c r="K104" s="86"/>
      <c r="L104" s="48"/>
      <c r="M104" s="48"/>
      <c r="N104" s="48"/>
      <c r="O104" s="48"/>
      <c r="P104" s="48"/>
      <c r="Q104" s="48"/>
      <c r="R104" s="48"/>
      <c r="S104" s="48"/>
      <c r="T104" s="48"/>
      <c r="U104" s="48"/>
      <c r="V104" s="48"/>
      <c r="W104" s="48"/>
    </row>
    <row r="105" spans="1:26" ht="21.95">
      <c r="A105" s="81"/>
      <c r="B105" s="59" t="s">
        <v>259</v>
      </c>
      <c r="C105" s="75"/>
      <c r="D105" s="82" t="s">
        <v>25</v>
      </c>
      <c r="E105" s="82" t="s">
        <v>26</v>
      </c>
      <c r="F105" s="82" t="s">
        <v>27</v>
      </c>
      <c r="G105" s="82" t="s">
        <v>28</v>
      </c>
      <c r="H105" s="82" t="s">
        <v>29</v>
      </c>
      <c r="I105" s="82" t="s">
        <v>30</v>
      </c>
      <c r="J105" s="82" t="s">
        <v>31</v>
      </c>
      <c r="K105" s="82" t="s">
        <v>32</v>
      </c>
      <c r="L105" s="83" t="s">
        <v>33</v>
      </c>
      <c r="M105" s="83" t="s">
        <v>34</v>
      </c>
      <c r="N105" s="83" t="s">
        <v>35</v>
      </c>
      <c r="O105" s="83" t="s">
        <v>36</v>
      </c>
      <c r="P105" s="83" t="s">
        <v>37</v>
      </c>
      <c r="Q105" s="83" t="s">
        <v>38</v>
      </c>
      <c r="R105" s="83" t="s">
        <v>39</v>
      </c>
      <c r="S105" s="83" t="s">
        <v>188</v>
      </c>
      <c r="T105" s="83" t="s">
        <v>189</v>
      </c>
      <c r="U105" s="83" t="s">
        <v>190</v>
      </c>
      <c r="V105" s="83" t="s">
        <v>191</v>
      </c>
      <c r="W105" s="83" t="s">
        <v>192</v>
      </c>
    </row>
    <row r="106" spans="1:26" ht="21.95">
      <c r="A106" s="58"/>
      <c r="B106" s="44" t="s">
        <v>20</v>
      </c>
      <c r="C106" s="44" t="s">
        <v>4</v>
      </c>
      <c r="D106" s="72"/>
      <c r="E106" s="72"/>
      <c r="F106" s="72"/>
      <c r="G106" s="72"/>
      <c r="H106" s="72"/>
      <c r="I106" s="72"/>
      <c r="J106" s="72"/>
      <c r="K106" s="72"/>
      <c r="L106" s="72"/>
      <c r="M106" s="72"/>
      <c r="N106" s="72"/>
      <c r="O106" s="72"/>
      <c r="P106" s="72"/>
      <c r="Q106" s="72"/>
      <c r="R106" s="72"/>
      <c r="S106" s="72"/>
      <c r="T106" s="72"/>
      <c r="U106" s="72"/>
      <c r="V106" s="72"/>
      <c r="W106" s="72"/>
    </row>
    <row r="107" spans="1:26" ht="21.95">
      <c r="A107" s="58"/>
      <c r="B107" s="41" t="s">
        <v>0</v>
      </c>
      <c r="C107" s="44" t="s">
        <v>215</v>
      </c>
      <c r="D107" s="85">
        <f>IFERROR(ROUND(IF(Overrides!I100&lt;&gt;"",Overrides!I100,'F_Inputs Formatted'!I100),0),"-")</f>
        <v>2</v>
      </c>
      <c r="E107" s="85">
        <f>IFERROR(ROUND(IF(Overrides!J100&lt;&gt;"",Overrides!J100,'F_Inputs Formatted'!J100),0),"-")</f>
        <v>1</v>
      </c>
      <c r="F107" s="85">
        <f>IFERROR(ROUND(IF(Overrides!K100&lt;&gt;"",Overrides!K100,'F_Inputs Formatted'!K100),0),"-")</f>
        <v>5</v>
      </c>
      <c r="G107" s="85">
        <f>IFERROR(ROUND(IF(Overrides!L100&lt;&gt;"",Overrides!L100,'F_Inputs Formatted'!L100),0),"-")</f>
        <v>6</v>
      </c>
      <c r="H107" s="85">
        <f>IFERROR(ROUND(IF(Overrides!M100&lt;&gt;"",Overrides!M100,'F_Inputs Formatted'!M100),0),"-")</f>
        <v>5</v>
      </c>
      <c r="I107" s="85">
        <f>IFERROR(ROUND(IF(Overrides!N100&lt;&gt;"",Overrides!N100,'F_Inputs Formatted'!N100),0),"-")</f>
        <v>5</v>
      </c>
      <c r="J107" s="85">
        <f>IFERROR(ROUND(IF(Overrides!O100&lt;&gt;"",Overrides!O100,'F_Inputs Formatted'!O100),0),"-")</f>
        <v>2</v>
      </c>
      <c r="K107" s="85">
        <f>IFERROR(ROUND(IF(Overrides!P100&lt;&gt;"",Overrides!P100,'F_Inputs Formatted'!P100),0),"-")</f>
        <v>2</v>
      </c>
      <c r="L107" s="85">
        <f>IFERROR(ROUND(IF(Overrides!Q100&lt;&gt;"",Overrides!Q100,'F_Inputs Formatted'!Q100),0),"-")</f>
        <v>3</v>
      </c>
      <c r="M107" s="85">
        <f>IFERROR(ROUND(IF(Overrides!R100&lt;&gt;"",Overrides!R100,'F_Inputs Formatted'!R100),0),"-")</f>
        <v>2</v>
      </c>
      <c r="N107" s="85">
        <f>IFERROR(ROUND(IF(Overrides!S100&lt;&gt;"",Overrides!S100,'F_Inputs Formatted'!S100),0),"-")</f>
        <v>3</v>
      </c>
      <c r="O107" s="85">
        <f>IFERROR(ROUND(IF(Overrides!T100&lt;&gt;"",Overrides!T100,'F_Inputs Formatted'!T100),0),"-")</f>
        <v>1</v>
      </c>
      <c r="P107" s="85">
        <f>IFERROR(ROUND(IF(Overrides!U100&lt;&gt;"",Overrides!U100,'F_Inputs Formatted'!U100),0),"-")</f>
        <v>0</v>
      </c>
      <c r="Q107" s="85">
        <f>IFERROR(ROUND(IF(Overrides!V100&lt;&gt;"",Overrides!V100,'F_Inputs Formatted'!V100),0),"-")</f>
        <v>0</v>
      </c>
      <c r="R107" s="85">
        <f>IFERROR(ROUND(IF(Overrides!W100&lt;&gt;"",Overrides!W100,'F_Inputs Formatted'!W100),0),"-")</f>
        <v>1</v>
      </c>
      <c r="S107" s="85">
        <f>IFERROR(ROUND(IF(Overrides!X100&lt;&gt;"",Overrides!X100,'F_Inputs Formatted'!X100),0),"-")</f>
        <v>2</v>
      </c>
      <c r="T107" s="85">
        <f>IFERROR(ROUND(IF(Overrides!Y100&lt;&gt;"",Overrides!Y100,'F_Inputs Formatted'!Y100),0),"-")</f>
        <v>2</v>
      </c>
      <c r="U107" s="85">
        <f>IFERROR(ROUND(IF(Overrides!Z100&lt;&gt;"",Overrides!Z100,'F_Inputs Formatted'!Z100),0),"-")</f>
        <v>3</v>
      </c>
      <c r="V107" s="85">
        <f>IFERROR(ROUND(IF(Overrides!AA100&lt;&gt;"",Overrides!AA100,'F_Inputs Formatted'!AA100),0),"-")</f>
        <v>2</v>
      </c>
      <c r="W107" s="85">
        <f>IFERROR(ROUND(IF(Overrides!AB100&lt;&gt;"",Overrides!AB100,'F_Inputs Formatted'!AB100),0),"-")</f>
        <v>2</v>
      </c>
    </row>
    <row r="108" spans="1:26" ht="21.95">
      <c r="A108" s="58"/>
      <c r="B108" s="41" t="s">
        <v>232</v>
      </c>
      <c r="C108" s="44" t="str">
        <f>$C$107</f>
        <v>Number</v>
      </c>
      <c r="D108" s="85">
        <f>IFERROR(ROUND(IF(Overrides!I101&lt;&gt;"",Overrides!I101,'F_Inputs Formatted'!I101),0),"-")</f>
        <v>4</v>
      </c>
      <c r="E108" s="85">
        <f>IFERROR(ROUND(IF(Overrides!J101&lt;&gt;"",Overrides!J101,'F_Inputs Formatted'!J101),0),"-")</f>
        <v>6</v>
      </c>
      <c r="F108" s="85">
        <f>IFERROR(ROUND(IF(Overrides!K101&lt;&gt;"",Overrides!K101,'F_Inputs Formatted'!K101),0),"-")</f>
        <v>6</v>
      </c>
      <c r="G108" s="85">
        <f>IFERROR(ROUND(IF(Overrides!L101&lt;&gt;"",Overrides!L101,'F_Inputs Formatted'!L101),0),"-")</f>
        <v>3</v>
      </c>
      <c r="H108" s="85">
        <f>IFERROR(ROUND(IF(Overrides!M101&lt;&gt;"",Overrides!M101,'F_Inputs Formatted'!M101),0),"-")</f>
        <v>5</v>
      </c>
      <c r="I108" s="85">
        <f>IFERROR(ROUND(IF(Overrides!N101&lt;&gt;"",Overrides!N101,'F_Inputs Formatted'!N101),0),"-")</f>
        <v>9</v>
      </c>
      <c r="J108" s="85">
        <f>IFERROR(ROUND(IF(Overrides!O101&lt;&gt;"",Overrides!O101,'F_Inputs Formatted'!O101),0),"-")</f>
        <v>8</v>
      </c>
      <c r="K108" s="85">
        <f>IFERROR(ROUND(IF(Overrides!P101&lt;&gt;"",Overrides!P101,'F_Inputs Formatted'!P101),0),"-")</f>
        <v>5</v>
      </c>
      <c r="L108" s="85">
        <f>IFERROR(ROUND(IF(Overrides!Q101&lt;&gt;"",Overrides!Q101,'F_Inputs Formatted'!Q101),0),"-")</f>
        <v>8</v>
      </c>
      <c r="M108" s="85">
        <f>IFERROR(ROUND(IF(Overrides!R101&lt;&gt;"",Overrides!R101,'F_Inputs Formatted'!R101),0),"-")</f>
        <v>8</v>
      </c>
      <c r="N108" s="85">
        <f>IFERROR(ROUND(IF(Overrides!S101&lt;&gt;"",Overrides!S101,'F_Inputs Formatted'!S101),0),"-")</f>
        <v>8</v>
      </c>
      <c r="O108" s="85">
        <f>IFERROR(ROUND(IF(Overrides!T101&lt;&gt;"",Overrides!T101,'F_Inputs Formatted'!T101),0),"-")</f>
        <v>8</v>
      </c>
      <c r="P108" s="85">
        <f>IFERROR(ROUND(IF(Overrides!U101&lt;&gt;"",Overrides!U101,'F_Inputs Formatted'!U101),0),"-")</f>
        <v>8</v>
      </c>
      <c r="Q108" s="85">
        <f>IFERROR(ROUND(IF(Overrides!V101&lt;&gt;"",Overrides!V101,'F_Inputs Formatted'!V101),0),"-")</f>
        <v>8</v>
      </c>
      <c r="R108" s="85">
        <f>IFERROR(ROUND(IF(Overrides!W101&lt;&gt;"",Overrides!W101,'F_Inputs Formatted'!W101),0),"-")</f>
        <v>8</v>
      </c>
      <c r="S108" s="85">
        <f>IFERROR(ROUND(IF(Overrides!X101&lt;&gt;"",Overrides!X101,'F_Inputs Formatted'!X101),0),"-")</f>
        <v>8</v>
      </c>
      <c r="T108" s="85">
        <f>IFERROR(ROUND(IF(Overrides!Y101&lt;&gt;"",Overrides!Y101,'F_Inputs Formatted'!Y101),0),"-")</f>
        <v>8</v>
      </c>
      <c r="U108" s="85">
        <f>IFERROR(ROUND(IF(Overrides!Z101&lt;&gt;"",Overrides!Z101,'F_Inputs Formatted'!Z101),0),"-")</f>
        <v>8</v>
      </c>
      <c r="V108" s="85">
        <f>IFERROR(ROUND(IF(Overrides!AA101&lt;&gt;"",Overrides!AA101,'F_Inputs Formatted'!AA101),0),"-")</f>
        <v>8</v>
      </c>
      <c r="W108" s="85">
        <f>IFERROR(ROUND(IF(Overrides!AB101&lt;&gt;"",Overrides!AB101,'F_Inputs Formatted'!AB101),0),"-")</f>
        <v>8</v>
      </c>
    </row>
    <row r="109" spans="1:26" ht="21.95">
      <c r="A109" s="58"/>
      <c r="B109" s="41" t="s">
        <v>233</v>
      </c>
      <c r="C109" s="44" t="str">
        <f t="shared" ref="C109:C122" si="4">$C$107</f>
        <v>Number</v>
      </c>
      <c r="D109" s="85">
        <f>IFERROR(ROUND(IF(Overrides!I102&lt;&gt;"",Overrides!I102,'F_Inputs Formatted'!I102),0),"-")</f>
        <v>0</v>
      </c>
      <c r="E109" s="85">
        <f>IFERROR(ROUND(IF(Overrides!J102&lt;&gt;"",Overrides!J102,'F_Inputs Formatted'!J102),0),"-")</f>
        <v>0</v>
      </c>
      <c r="F109" s="85">
        <f>IFERROR(ROUND(IF(Overrides!K102&lt;&gt;"",Overrides!K102,'F_Inputs Formatted'!K102),0),"-")</f>
        <v>0</v>
      </c>
      <c r="G109" s="85">
        <f>IFERROR(ROUND(IF(Overrides!L102&lt;&gt;"",Overrides!L102,'F_Inputs Formatted'!L102),0),"-")</f>
        <v>0</v>
      </c>
      <c r="H109" s="85">
        <f>IFERROR(ROUND(IF(Overrides!M102&lt;&gt;"",Overrides!M102,'F_Inputs Formatted'!M102),0),"-")</f>
        <v>0</v>
      </c>
      <c r="I109" s="85">
        <f>IFERROR(ROUND(IF(Overrides!N102&lt;&gt;"",Overrides!N102,'F_Inputs Formatted'!N102),0),"-")</f>
        <v>0</v>
      </c>
      <c r="J109" s="85">
        <f>IFERROR(ROUND(IF(Overrides!O102&lt;&gt;"",Overrides!O102,'F_Inputs Formatted'!O102),0),"-")</f>
        <v>0</v>
      </c>
      <c r="K109" s="85">
        <f>IFERROR(ROUND(IF(Overrides!P102&lt;&gt;"",Overrides!P102,'F_Inputs Formatted'!P102),0),"-")</f>
        <v>0</v>
      </c>
      <c r="L109" s="85">
        <f>IFERROR(ROUND(IF(Overrides!Q102&lt;&gt;"",Overrides!Q102,'F_Inputs Formatted'!Q102),0),"-")</f>
        <v>0</v>
      </c>
      <c r="M109" s="85">
        <f>IFERROR(ROUND(IF(Overrides!R102&lt;&gt;"",Overrides!R102,'F_Inputs Formatted'!R102),0),"-")</f>
        <v>0</v>
      </c>
      <c r="N109" s="85">
        <f>IFERROR(ROUND(IF(Overrides!S102&lt;&gt;"",Overrides!S102,'F_Inputs Formatted'!S102),0),"-")</f>
        <v>0</v>
      </c>
      <c r="O109" s="85">
        <f>IFERROR(ROUND(IF(Overrides!T102&lt;&gt;"",Overrides!T102,'F_Inputs Formatted'!T102),0),"-")</f>
        <v>0</v>
      </c>
      <c r="P109" s="85">
        <f>IFERROR(ROUND(IF(Overrides!U102&lt;&gt;"",Overrides!U102,'F_Inputs Formatted'!U102),0),"-")</f>
        <v>0</v>
      </c>
      <c r="Q109" s="85">
        <f>IFERROR(ROUND(IF(Overrides!V102&lt;&gt;"",Overrides!V102,'F_Inputs Formatted'!V102),0),"-")</f>
        <v>0</v>
      </c>
      <c r="R109" s="85">
        <f>IFERROR(ROUND(IF(Overrides!W102&lt;&gt;"",Overrides!W102,'F_Inputs Formatted'!W102),0),"-")</f>
        <v>0</v>
      </c>
      <c r="S109" s="85">
        <f>IFERROR(ROUND(IF(Overrides!X102&lt;&gt;"",Overrides!X102,'F_Inputs Formatted'!X102),0),"-")</f>
        <v>0</v>
      </c>
      <c r="T109" s="85">
        <f>IFERROR(ROUND(IF(Overrides!Y102&lt;&gt;"",Overrides!Y102,'F_Inputs Formatted'!Y102),0),"-")</f>
        <v>0</v>
      </c>
      <c r="U109" s="85">
        <f>IFERROR(ROUND(IF(Overrides!Z102&lt;&gt;"",Overrides!Z102,'F_Inputs Formatted'!Z102),0),"-")</f>
        <v>0</v>
      </c>
      <c r="V109" s="85">
        <f>IFERROR(ROUND(IF(Overrides!AA102&lt;&gt;"",Overrides!AA102,'F_Inputs Formatted'!AA102),0),"-")</f>
        <v>0</v>
      </c>
      <c r="W109" s="85">
        <f>IFERROR(ROUND(IF(Overrides!AB102&lt;&gt;"",Overrides!AB102,'F_Inputs Formatted'!AB102),0),"-")</f>
        <v>0</v>
      </c>
      <c r="Z109" s="29"/>
    </row>
    <row r="110" spans="1:26" ht="21.95">
      <c r="A110" s="58"/>
      <c r="B110" s="41" t="s">
        <v>236</v>
      </c>
      <c r="C110" s="44" t="str">
        <f t="shared" si="4"/>
        <v>Number</v>
      </c>
      <c r="D110" s="85">
        <f>IFERROR(ROUND(IF(Overrides!I103&lt;&gt;"",Overrides!I103,'F_Inputs Formatted'!I103),0),"-")</f>
        <v>6</v>
      </c>
      <c r="E110" s="85">
        <f>IFERROR(ROUND(IF(Overrides!J103&lt;&gt;"",Overrides!J103,'F_Inputs Formatted'!J103),0),"-")</f>
        <v>2</v>
      </c>
      <c r="F110" s="85">
        <f>IFERROR(ROUND(IF(Overrides!K103&lt;&gt;"",Overrides!K103,'F_Inputs Formatted'!K103),0),"-")</f>
        <v>3</v>
      </c>
      <c r="G110" s="85">
        <f>IFERROR(ROUND(IF(Overrides!L103&lt;&gt;"",Overrides!L103,'F_Inputs Formatted'!L103),0),"-")</f>
        <v>1</v>
      </c>
      <c r="H110" s="85">
        <f>IFERROR(ROUND(IF(Overrides!M103&lt;&gt;"",Overrides!M103,'F_Inputs Formatted'!M103),0),"-")</f>
        <v>3</v>
      </c>
      <c r="I110" s="85" t="str">
        <f>IFERROR(ROUND(IF(Overrides!N103&lt;&gt;"",Overrides!N103,'F_Inputs Formatted'!N103),0),"-")</f>
        <v>-</v>
      </c>
      <c r="J110" s="85">
        <f>IFERROR(ROUND(IF(Overrides!O103&lt;&gt;"",Overrides!O103,'F_Inputs Formatted'!O103),0),"-")</f>
        <v>1</v>
      </c>
      <c r="K110" s="85">
        <f>IFERROR(ROUND(IF(Overrides!P103&lt;&gt;"",Overrides!P103,'F_Inputs Formatted'!P103),0),"-")</f>
        <v>2</v>
      </c>
      <c r="L110" s="85">
        <f>IFERROR(ROUND(IF(Overrides!Q103&lt;&gt;"",Overrides!Q103,'F_Inputs Formatted'!Q103),0),"-")</f>
        <v>2</v>
      </c>
      <c r="M110" s="85">
        <f>IFERROR(ROUND(IF(Overrides!R103&lt;&gt;"",Overrides!R103,'F_Inputs Formatted'!R103),0),"-")</f>
        <v>2</v>
      </c>
      <c r="N110" s="85">
        <f>IFERROR(ROUND(IF(Overrides!S103&lt;&gt;"",Overrides!S103,'F_Inputs Formatted'!S103),0),"-")</f>
        <v>2</v>
      </c>
      <c r="O110" s="85">
        <f>IFERROR(ROUND(IF(Overrides!T103&lt;&gt;"",Overrides!T103,'F_Inputs Formatted'!T103),0),"-")</f>
        <v>2</v>
      </c>
      <c r="P110" s="85">
        <f>IFERROR(ROUND(IF(Overrides!U103&lt;&gt;"",Overrides!U103,'F_Inputs Formatted'!U103),0),"-")</f>
        <v>1</v>
      </c>
      <c r="Q110" s="85">
        <f>IFERROR(ROUND(IF(Overrides!V103&lt;&gt;"",Overrides!V103,'F_Inputs Formatted'!V103),0),"-")</f>
        <v>1</v>
      </c>
      <c r="R110" s="85">
        <f>IFERROR(ROUND(IF(Overrides!W103&lt;&gt;"",Overrides!W103,'F_Inputs Formatted'!W103),0),"-")</f>
        <v>0</v>
      </c>
      <c r="S110" s="85">
        <f>IFERROR(ROUND(IF(Overrides!X103&lt;&gt;"",Overrides!X103,'F_Inputs Formatted'!X103),0),"-")</f>
        <v>0</v>
      </c>
      <c r="T110" s="85">
        <f>IFERROR(ROUND(IF(Overrides!Y103&lt;&gt;"",Overrides!Y103,'F_Inputs Formatted'!Y103),0),"-")</f>
        <v>0</v>
      </c>
      <c r="U110" s="85">
        <f>IFERROR(ROUND(IF(Overrides!Z103&lt;&gt;"",Overrides!Z103,'F_Inputs Formatted'!Z103),0),"-")</f>
        <v>0</v>
      </c>
      <c r="V110" s="85">
        <f>IFERROR(ROUND(IF(Overrides!AA103&lt;&gt;"",Overrides!AA103,'F_Inputs Formatted'!AA103),0),"-")</f>
        <v>0</v>
      </c>
      <c r="W110" s="85">
        <f>IFERROR(ROUND(IF(Overrides!AB103&lt;&gt;"",Overrides!AB103,'F_Inputs Formatted'!AB103),0),"-")</f>
        <v>0</v>
      </c>
    </row>
    <row r="111" spans="1:26" ht="21.95">
      <c r="A111" s="58"/>
      <c r="B111" s="41" t="s">
        <v>237</v>
      </c>
      <c r="C111" s="44" t="str">
        <f t="shared" si="4"/>
        <v>Number</v>
      </c>
      <c r="D111" s="85">
        <f>IFERROR(ROUND(IF(Overrides!I104&lt;&gt;"",Overrides!I104,'F_Inputs Formatted'!I104),0),"-")</f>
        <v>0</v>
      </c>
      <c r="E111" s="85">
        <f>IFERROR(ROUND(IF(Overrides!J104&lt;&gt;"",Overrides!J104,'F_Inputs Formatted'!J104),0),"-")</f>
        <v>0</v>
      </c>
      <c r="F111" s="85">
        <f>IFERROR(ROUND(IF(Overrides!K104&lt;&gt;"",Overrides!K104,'F_Inputs Formatted'!K104),0),"-")</f>
        <v>0</v>
      </c>
      <c r="G111" s="85">
        <f>IFERROR(ROUND(IF(Overrides!L104&lt;&gt;"",Overrides!L104,'F_Inputs Formatted'!L104),0),"-")</f>
        <v>0</v>
      </c>
      <c r="H111" s="85">
        <f>IFERROR(ROUND(IF(Overrides!M104&lt;&gt;"",Overrides!M104,'F_Inputs Formatted'!M104),0),"-")</f>
        <v>0</v>
      </c>
      <c r="I111" s="85">
        <f>IFERROR(ROUND(IF(Overrides!N104&lt;&gt;"",Overrides!N104,'F_Inputs Formatted'!N104),0),"-")</f>
        <v>0</v>
      </c>
      <c r="J111" s="85">
        <f>IFERROR(ROUND(IF(Overrides!O104&lt;&gt;"",Overrides!O104,'F_Inputs Formatted'!O104),0),"-")</f>
        <v>0</v>
      </c>
      <c r="K111" s="85">
        <f>IFERROR(ROUND(IF(Overrides!P104&lt;&gt;"",Overrides!P104,'F_Inputs Formatted'!P104),0),"-")</f>
        <v>0</v>
      </c>
      <c r="L111" s="85">
        <f>IFERROR(ROUND(IF(Overrides!Q104&lt;&gt;"",Overrides!Q104,'F_Inputs Formatted'!Q104),0),"-")</f>
        <v>0</v>
      </c>
      <c r="M111" s="85">
        <f>IFERROR(ROUND(IF(Overrides!R104&lt;&gt;"",Overrides!R104,'F_Inputs Formatted'!R104),0),"-")</f>
        <v>0</v>
      </c>
      <c r="N111" s="85">
        <f>IFERROR(ROUND(IF(Overrides!S104&lt;&gt;"",Overrides!S104,'F_Inputs Formatted'!S104),0),"-")</f>
        <v>0</v>
      </c>
      <c r="O111" s="85">
        <f>IFERROR(ROUND(IF(Overrides!T104&lt;&gt;"",Overrides!T104,'F_Inputs Formatted'!T104),0),"-")</f>
        <v>0</v>
      </c>
      <c r="P111" s="85">
        <f>IFERROR(ROUND(IF(Overrides!U104&lt;&gt;"",Overrides!U104,'F_Inputs Formatted'!U104),0),"-")</f>
        <v>0</v>
      </c>
      <c r="Q111" s="85">
        <f>IFERROR(ROUND(IF(Overrides!V104&lt;&gt;"",Overrides!V104,'F_Inputs Formatted'!V104),0),"-")</f>
        <v>0</v>
      </c>
      <c r="R111" s="85">
        <f>IFERROR(ROUND(IF(Overrides!W104&lt;&gt;"",Overrides!W104,'F_Inputs Formatted'!W104),0),"-")</f>
        <v>0</v>
      </c>
      <c r="S111" s="85">
        <f>IFERROR(ROUND(IF(Overrides!X104&lt;&gt;"",Overrides!X104,'F_Inputs Formatted'!X104),0),"-")</f>
        <v>0</v>
      </c>
      <c r="T111" s="85">
        <f>IFERROR(ROUND(IF(Overrides!Y104&lt;&gt;"",Overrides!Y104,'F_Inputs Formatted'!Y104),0),"-")</f>
        <v>0</v>
      </c>
      <c r="U111" s="85">
        <f>IFERROR(ROUND(IF(Overrides!Z104&lt;&gt;"",Overrides!Z104,'F_Inputs Formatted'!Z104),0),"-")</f>
        <v>0</v>
      </c>
      <c r="V111" s="85">
        <f>IFERROR(ROUND(IF(Overrides!AA104&lt;&gt;"",Overrides!AA104,'F_Inputs Formatted'!AA104),0),"-")</f>
        <v>0</v>
      </c>
      <c r="W111" s="85">
        <f>IFERROR(ROUND(IF(Overrides!AB104&lt;&gt;"",Overrides!AB104,'F_Inputs Formatted'!AB104),0),"-")</f>
        <v>0</v>
      </c>
    </row>
    <row r="112" spans="1:26" ht="21.95">
      <c r="A112" s="58"/>
      <c r="B112" s="41" t="s">
        <v>241</v>
      </c>
      <c r="C112" s="44" t="str">
        <f t="shared" si="4"/>
        <v>Number</v>
      </c>
      <c r="D112" s="85" t="str">
        <f>IFERROR(ROUND(IF(Overrides!I105&lt;&gt;"",Overrides!I105,'F_Inputs Formatted'!I105),0),"-")</f>
        <v>-</v>
      </c>
      <c r="E112" s="85" t="str">
        <f>IFERROR(ROUND(IF(Overrides!J105&lt;&gt;"",Overrides!J105,'F_Inputs Formatted'!J105),0),"-")</f>
        <v>-</v>
      </c>
      <c r="F112" s="85" t="str">
        <f>IFERROR(ROUND(IF(Overrides!K105&lt;&gt;"",Overrides!K105,'F_Inputs Formatted'!K105),0),"-")</f>
        <v>-</v>
      </c>
      <c r="G112" s="85" t="str">
        <f>IFERROR(ROUND(IF(Overrides!L105&lt;&gt;"",Overrides!L105,'F_Inputs Formatted'!L105),0),"-")</f>
        <v>-</v>
      </c>
      <c r="H112" s="85" t="str">
        <f>IFERROR(ROUND(IF(Overrides!M105&lt;&gt;"",Overrides!M105,'F_Inputs Formatted'!M105),0),"-")</f>
        <v>-</v>
      </c>
      <c r="I112" s="85" t="str">
        <f>IFERROR(ROUND(IF(Overrides!N105&lt;&gt;"",Overrides!N105,'F_Inputs Formatted'!N105),0),"-")</f>
        <v>-</v>
      </c>
      <c r="J112" s="85" t="str">
        <f>IFERROR(ROUND(IF(Overrides!O105&lt;&gt;"",Overrides!O105,'F_Inputs Formatted'!O105),0),"-")</f>
        <v>-</v>
      </c>
      <c r="K112" s="85" t="str">
        <f>IFERROR(ROUND(IF(Overrides!P105&lt;&gt;"",Overrides!P105,'F_Inputs Formatted'!P105),0),"-")</f>
        <v>-</v>
      </c>
      <c r="L112" s="85" t="str">
        <f>IFERROR(ROUND(IF(Overrides!Q105&lt;&gt;"",Overrides!Q105,'F_Inputs Formatted'!Q105),0),"-")</f>
        <v>-</v>
      </c>
      <c r="M112" s="85" t="str">
        <f>IFERROR(ROUND(IF(Overrides!R105&lt;&gt;"",Overrides!R105,'F_Inputs Formatted'!R105),0),"-")</f>
        <v>-</v>
      </c>
      <c r="N112" s="85" t="str">
        <f>IFERROR(ROUND(IF(Overrides!S105&lt;&gt;"",Overrides!S105,'F_Inputs Formatted'!S105),0),"-")</f>
        <v>-</v>
      </c>
      <c r="O112" s="85" t="str">
        <f>IFERROR(ROUND(IF(Overrides!T105&lt;&gt;"",Overrides!T105,'F_Inputs Formatted'!T105),0),"-")</f>
        <v>-</v>
      </c>
      <c r="P112" s="85" t="str">
        <f>IFERROR(ROUND(IF(Overrides!U105&lt;&gt;"",Overrides!U105,'F_Inputs Formatted'!U105),0),"-")</f>
        <v>-</v>
      </c>
      <c r="Q112" s="85" t="str">
        <f>IFERROR(ROUND(IF(Overrides!V105&lt;&gt;"",Overrides!V105,'F_Inputs Formatted'!V105),0),"-")</f>
        <v>-</v>
      </c>
      <c r="R112" s="85" t="str">
        <f>IFERROR(ROUND(IF(Overrides!W105&lt;&gt;"",Overrides!W105,'F_Inputs Formatted'!W105),0),"-")</f>
        <v>-</v>
      </c>
      <c r="S112" s="85" t="str">
        <f>IFERROR(ROUND(IF(Overrides!X105&lt;&gt;"",Overrides!X105,'F_Inputs Formatted'!X105),0),"-")</f>
        <v>-</v>
      </c>
      <c r="T112" s="85" t="str">
        <f>IFERROR(ROUND(IF(Overrides!Y105&lt;&gt;"",Overrides!Y105,'F_Inputs Formatted'!Y105),0),"-")</f>
        <v>-</v>
      </c>
      <c r="U112" s="85" t="str">
        <f>IFERROR(ROUND(IF(Overrides!Z105&lt;&gt;"",Overrides!Z105,'F_Inputs Formatted'!Z105),0),"-")</f>
        <v>-</v>
      </c>
      <c r="V112" s="85" t="str">
        <f>IFERROR(ROUND(IF(Overrides!AA105&lt;&gt;"",Overrides!AA105,'F_Inputs Formatted'!AA105),0),"-")</f>
        <v>-</v>
      </c>
      <c r="W112" s="85" t="str">
        <f>IFERROR(ROUND(IF(Overrides!AB105&lt;&gt;"",Overrides!AB105,'F_Inputs Formatted'!AB105),0),"-")</f>
        <v>-</v>
      </c>
    </row>
    <row r="113" spans="1:23" ht="21.95">
      <c r="A113" s="58"/>
      <c r="B113" s="41" t="s">
        <v>242</v>
      </c>
      <c r="C113" s="44" t="str">
        <f t="shared" si="4"/>
        <v>Number</v>
      </c>
      <c r="D113" s="85">
        <f>IFERROR(ROUND(IF(Overrides!I106&lt;&gt;"",Overrides!I106,'F_Inputs Formatted'!I106),0),"-")</f>
        <v>5</v>
      </c>
      <c r="E113" s="85">
        <f>IFERROR(ROUND(IF(Overrides!J106&lt;&gt;"",Overrides!J106,'F_Inputs Formatted'!J106),0),"-")</f>
        <v>3</v>
      </c>
      <c r="F113" s="85">
        <f>IFERROR(ROUND(IF(Overrides!K106&lt;&gt;"",Overrides!K106,'F_Inputs Formatted'!K106),0),"-")</f>
        <v>5</v>
      </c>
      <c r="G113" s="85">
        <f>IFERROR(ROUND(IF(Overrides!L106&lt;&gt;"",Overrides!L106,'F_Inputs Formatted'!L106),0),"-")</f>
        <v>5</v>
      </c>
      <c r="H113" s="85">
        <f>IFERROR(ROUND(IF(Overrides!M106&lt;&gt;"",Overrides!M106,'F_Inputs Formatted'!M106),0),"-")</f>
        <v>4</v>
      </c>
      <c r="I113" s="85">
        <f>IFERROR(ROUND(IF(Overrides!N106&lt;&gt;"",Overrides!N106,'F_Inputs Formatted'!N106),0),"-")</f>
        <v>4</v>
      </c>
      <c r="J113" s="85">
        <f>IFERROR(ROUND(IF(Overrides!O106&lt;&gt;"",Overrides!O106,'F_Inputs Formatted'!O106),0),"-")</f>
        <v>3</v>
      </c>
      <c r="K113" s="85">
        <f>IFERROR(ROUND(IF(Overrides!P106&lt;&gt;"",Overrides!P106,'F_Inputs Formatted'!P106),0),"-")</f>
        <v>3</v>
      </c>
      <c r="L113" s="85">
        <f>IFERROR(ROUND(IF(Overrides!Q106&lt;&gt;"",Overrides!Q106,'F_Inputs Formatted'!Q106),0),"-")</f>
        <v>6</v>
      </c>
      <c r="M113" s="85">
        <f>IFERROR(ROUND(IF(Overrides!R106&lt;&gt;"",Overrides!R106,'F_Inputs Formatted'!R106),0),"-")</f>
        <v>4</v>
      </c>
      <c r="N113" s="85">
        <f>IFERROR(ROUND(IF(Overrides!S106&lt;&gt;"",Overrides!S106,'F_Inputs Formatted'!S106),0),"-")</f>
        <v>3</v>
      </c>
      <c r="O113" s="85">
        <f>IFERROR(ROUND(IF(Overrides!T106&lt;&gt;"",Overrides!T106,'F_Inputs Formatted'!T106),0),"-")</f>
        <v>2</v>
      </c>
      <c r="P113" s="85">
        <f>IFERROR(ROUND(IF(Overrides!U106&lt;&gt;"",Overrides!U106,'F_Inputs Formatted'!U106),0),"-")</f>
        <v>3</v>
      </c>
      <c r="Q113" s="85">
        <f>IFERROR(ROUND(IF(Overrides!V106&lt;&gt;"",Overrides!V106,'F_Inputs Formatted'!V106),0),"-")</f>
        <v>3</v>
      </c>
      <c r="R113" s="85">
        <f>IFERROR(ROUND(IF(Overrides!W106&lt;&gt;"",Overrides!W106,'F_Inputs Formatted'!W106),0),"-")</f>
        <v>3</v>
      </c>
      <c r="S113" s="85">
        <f>IFERROR(ROUND(IF(Overrides!X106&lt;&gt;"",Overrides!X106,'F_Inputs Formatted'!X106),0),"-")</f>
        <v>3</v>
      </c>
      <c r="T113" s="85">
        <f>IFERROR(ROUND(IF(Overrides!Y106&lt;&gt;"",Overrides!Y106,'F_Inputs Formatted'!Y106),0),"-")</f>
        <v>3</v>
      </c>
      <c r="U113" s="85">
        <f>IFERROR(ROUND(IF(Overrides!Z106&lt;&gt;"",Overrides!Z106,'F_Inputs Formatted'!Z106),0),"-")</f>
        <v>2</v>
      </c>
      <c r="V113" s="85">
        <f>IFERROR(ROUND(IF(Overrides!AA106&lt;&gt;"",Overrides!AA106,'F_Inputs Formatted'!AA106),0),"-")</f>
        <v>1</v>
      </c>
      <c r="W113" s="85">
        <f>IFERROR(ROUND(IF(Overrides!AB106&lt;&gt;"",Overrides!AB106,'F_Inputs Formatted'!AB106),0),"-")</f>
        <v>1</v>
      </c>
    </row>
    <row r="114" spans="1:23" ht="21.95">
      <c r="A114" s="58"/>
      <c r="B114" s="41" t="s">
        <v>243</v>
      </c>
      <c r="C114" s="44" t="str">
        <f t="shared" si="4"/>
        <v>Number</v>
      </c>
      <c r="D114" s="85">
        <f>IFERROR(ROUND(IF(Overrides!I107&lt;&gt;"",Overrides!I107,'F_Inputs Formatted'!I107),0),"-")</f>
        <v>0</v>
      </c>
      <c r="E114" s="85">
        <f>IFERROR(ROUND(IF(Overrides!J107&lt;&gt;"",Overrides!J107,'F_Inputs Formatted'!J107),0),"-")</f>
        <v>0</v>
      </c>
      <c r="F114" s="85">
        <f>IFERROR(ROUND(IF(Overrides!K107&lt;&gt;"",Overrides!K107,'F_Inputs Formatted'!K107),0),"-")</f>
        <v>0</v>
      </c>
      <c r="G114" s="85">
        <f>IFERROR(ROUND(IF(Overrides!L107&lt;&gt;"",Overrides!L107,'F_Inputs Formatted'!L107),0),"-")</f>
        <v>0</v>
      </c>
      <c r="H114" s="85">
        <f>IFERROR(ROUND(IF(Overrides!M107&lt;&gt;"",Overrides!M107,'F_Inputs Formatted'!M107),0),"-")</f>
        <v>0</v>
      </c>
      <c r="I114" s="85" t="str">
        <f>IFERROR(ROUND(IF(Overrides!N107&lt;&gt;"",Overrides!N107,'F_Inputs Formatted'!N107),0),"-")</f>
        <v>-</v>
      </c>
      <c r="J114" s="85">
        <f>IFERROR(ROUND(IF(Overrides!O107&lt;&gt;"",Overrides!O107,'F_Inputs Formatted'!O107),0),"-")</f>
        <v>0</v>
      </c>
      <c r="K114" s="85">
        <f>IFERROR(ROUND(IF(Overrides!P107&lt;&gt;"",Overrides!P107,'F_Inputs Formatted'!P107),0),"-")</f>
        <v>0</v>
      </c>
      <c r="L114" s="85">
        <f>IFERROR(ROUND(IF(Overrides!Q107&lt;&gt;"",Overrides!Q107,'F_Inputs Formatted'!Q107),0),"-")</f>
        <v>0</v>
      </c>
      <c r="M114" s="85">
        <f>IFERROR(ROUND(IF(Overrides!R107&lt;&gt;"",Overrides!R107,'F_Inputs Formatted'!R107),0),"-")</f>
        <v>0</v>
      </c>
      <c r="N114" s="85">
        <f>IFERROR(ROUND(IF(Overrides!S107&lt;&gt;"",Overrides!S107,'F_Inputs Formatted'!S107),0),"-")</f>
        <v>0</v>
      </c>
      <c r="O114" s="85">
        <f>IFERROR(ROUND(IF(Overrides!T107&lt;&gt;"",Overrides!T107,'F_Inputs Formatted'!T107),0),"-")</f>
        <v>0</v>
      </c>
      <c r="P114" s="85">
        <f>IFERROR(ROUND(IF(Overrides!U107&lt;&gt;"",Overrides!U107,'F_Inputs Formatted'!U107),0),"-")</f>
        <v>0</v>
      </c>
      <c r="Q114" s="85">
        <f>IFERROR(ROUND(IF(Overrides!V107&lt;&gt;"",Overrides!V107,'F_Inputs Formatted'!V107),0),"-")</f>
        <v>0</v>
      </c>
      <c r="R114" s="85">
        <f>IFERROR(ROUND(IF(Overrides!W107&lt;&gt;"",Overrides!W107,'F_Inputs Formatted'!W107),0),"-")</f>
        <v>1</v>
      </c>
      <c r="S114" s="85">
        <f>IFERROR(ROUND(IF(Overrides!X107&lt;&gt;"",Overrides!X107,'F_Inputs Formatted'!X107),0),"-")</f>
        <v>1</v>
      </c>
      <c r="T114" s="85">
        <f>IFERROR(ROUND(IF(Overrides!Y107&lt;&gt;"",Overrides!Y107,'F_Inputs Formatted'!Y107),0),"-")</f>
        <v>1</v>
      </c>
      <c r="U114" s="85">
        <f>IFERROR(ROUND(IF(Overrides!Z107&lt;&gt;"",Overrides!Z107,'F_Inputs Formatted'!Z107),0),"-")</f>
        <v>1</v>
      </c>
      <c r="V114" s="85">
        <f>IFERROR(ROUND(IF(Overrides!AA107&lt;&gt;"",Overrides!AA107,'F_Inputs Formatted'!AA107),0),"-")</f>
        <v>1</v>
      </c>
      <c r="W114" s="85">
        <f>IFERROR(ROUND(IF(Overrides!AB107&lt;&gt;"",Overrides!AB107,'F_Inputs Formatted'!AB107),0),"-")</f>
        <v>1</v>
      </c>
    </row>
    <row r="115" spans="1:23" ht="21.95">
      <c r="A115" s="48"/>
      <c r="B115" s="41" t="s">
        <v>262</v>
      </c>
      <c r="C115" s="44" t="str">
        <f t="shared" si="4"/>
        <v>Number</v>
      </c>
      <c r="D115" s="85">
        <f>IFERROR(ROUND(IF(Overrides!I108&lt;&gt;"",Overrides!I108,'F_Inputs Formatted'!I108),0),"-")</f>
        <v>11</v>
      </c>
      <c r="E115" s="85">
        <f>IFERROR(ROUND(IF(Overrides!J108&lt;&gt;"",Overrides!J108,'F_Inputs Formatted'!J108),0),"-")</f>
        <v>10</v>
      </c>
      <c r="F115" s="85">
        <f>IFERROR(ROUND(IF(Overrides!K108&lt;&gt;"",Overrides!K108,'F_Inputs Formatted'!K108),0),"-")</f>
        <v>10</v>
      </c>
      <c r="G115" s="85">
        <f>IFERROR(ROUND(IF(Overrides!L108&lt;&gt;"",Overrides!L108,'F_Inputs Formatted'!L108),0),"-")</f>
        <v>12</v>
      </c>
      <c r="H115" s="85">
        <f>IFERROR(ROUND(IF(Overrides!M108&lt;&gt;"",Overrides!M108,'F_Inputs Formatted'!M108),0),"-")</f>
        <v>11</v>
      </c>
      <c r="I115" s="85" t="str">
        <f>IFERROR(ROUND(IF(Overrides!N108&lt;&gt;"",Overrides!N108,'F_Inputs Formatted'!N108),0),"-")</f>
        <v>-</v>
      </c>
      <c r="J115" s="85">
        <f>IFERROR(ROUND(IF(Overrides!O108&lt;&gt;"",Overrides!O108,'F_Inputs Formatted'!O108),0),"-")</f>
        <v>9</v>
      </c>
      <c r="K115" s="85">
        <f>IFERROR(ROUND(IF(Overrides!P108&lt;&gt;"",Overrides!P108,'F_Inputs Formatted'!P108),0),"-")</f>
        <v>5</v>
      </c>
      <c r="L115" s="85">
        <f>IFERROR(ROUND(IF(Overrides!Q108&lt;&gt;"",Overrides!Q108,'F_Inputs Formatted'!Q108),0),"-")</f>
        <v>5</v>
      </c>
      <c r="M115" s="85">
        <f>IFERROR(ROUND(IF(Overrides!R108&lt;&gt;"",Overrides!R108,'F_Inputs Formatted'!R108),0),"-")</f>
        <v>5</v>
      </c>
      <c r="N115" s="85">
        <f>IFERROR(ROUND(IF(Overrides!S108&lt;&gt;"",Overrides!S108,'F_Inputs Formatted'!S108),0),"-")</f>
        <v>5</v>
      </c>
      <c r="O115" s="85">
        <f>IFERROR(ROUND(IF(Overrides!T108&lt;&gt;"",Overrides!T108,'F_Inputs Formatted'!T108),0),"-")</f>
        <v>5</v>
      </c>
      <c r="P115" s="85">
        <f>IFERROR(ROUND(IF(Overrides!U108&lt;&gt;"",Overrides!U108,'F_Inputs Formatted'!U108),0),"-")</f>
        <v>5</v>
      </c>
      <c r="Q115" s="85">
        <f>IFERROR(ROUND(IF(Overrides!V108&lt;&gt;"",Overrides!V108,'F_Inputs Formatted'!V108),0),"-")</f>
        <v>5</v>
      </c>
      <c r="R115" s="85">
        <f>IFERROR(ROUND(IF(Overrides!W108&lt;&gt;"",Overrides!W108,'F_Inputs Formatted'!W108),0),"-")</f>
        <v>6</v>
      </c>
      <c r="S115" s="85">
        <f>IFERROR(ROUND(IF(Overrides!X108&lt;&gt;"",Overrides!X108,'F_Inputs Formatted'!X108),0),"-")</f>
        <v>6</v>
      </c>
      <c r="T115" s="85">
        <f>IFERROR(ROUND(IF(Overrides!Y108&lt;&gt;"",Overrides!Y108,'F_Inputs Formatted'!Y108),0),"-")</f>
        <v>6</v>
      </c>
      <c r="U115" s="85">
        <f>IFERROR(ROUND(IF(Overrides!Z108&lt;&gt;"",Overrides!Z108,'F_Inputs Formatted'!Z108),0),"-")</f>
        <v>6</v>
      </c>
      <c r="V115" s="85">
        <f>IFERROR(ROUND(IF(Overrides!AA108&lt;&gt;"",Overrides!AA108,'F_Inputs Formatted'!AA108),0),"-")</f>
        <v>6</v>
      </c>
      <c r="W115" s="85">
        <f>IFERROR(ROUND(IF(Overrides!AB108&lt;&gt;"",Overrides!AB108,'F_Inputs Formatted'!AB108),0),"-")</f>
        <v>6</v>
      </c>
    </row>
    <row r="116" spans="1:23" ht="21.95">
      <c r="A116" s="58"/>
      <c r="B116" s="41" t="s">
        <v>245</v>
      </c>
      <c r="C116" s="44" t="str">
        <f t="shared" si="4"/>
        <v>Number</v>
      </c>
      <c r="D116" s="85">
        <f>IFERROR(ROUND(IF(Overrides!I109&lt;&gt;"",Overrides!I109,'F_Inputs Formatted'!I109),0),"-")</f>
        <v>1</v>
      </c>
      <c r="E116" s="85">
        <f>IFERROR(ROUND(IF(Overrides!J109&lt;&gt;"",Overrides!J109,'F_Inputs Formatted'!J109),0),"-")</f>
        <v>3</v>
      </c>
      <c r="F116" s="85">
        <f>IFERROR(ROUND(IF(Overrides!K109&lt;&gt;"",Overrides!K109,'F_Inputs Formatted'!K109),0),"-")</f>
        <v>2</v>
      </c>
      <c r="G116" s="85">
        <f>IFERROR(ROUND(IF(Overrides!L109&lt;&gt;"",Overrides!L109,'F_Inputs Formatted'!L109),0),"-")</f>
        <v>2</v>
      </c>
      <c r="H116" s="85">
        <f>IFERROR(ROUND(IF(Overrides!M109&lt;&gt;"",Overrides!M109,'F_Inputs Formatted'!M109),0),"-")</f>
        <v>3</v>
      </c>
      <c r="I116" s="85" t="str">
        <f>IFERROR(ROUND(IF(Overrides!N109&lt;&gt;"",Overrides!N109,'F_Inputs Formatted'!N109),0),"-")</f>
        <v>-</v>
      </c>
      <c r="J116" s="85">
        <f>IFERROR(ROUND(IF(Overrides!O109&lt;&gt;"",Overrides!O109,'F_Inputs Formatted'!O109),0),"-")</f>
        <v>3</v>
      </c>
      <c r="K116" s="85">
        <f>IFERROR(ROUND(IF(Overrides!P109&lt;&gt;"",Overrides!P109,'F_Inputs Formatted'!P109),0),"-")</f>
        <v>3</v>
      </c>
      <c r="L116" s="85">
        <f>IFERROR(ROUND(IF(Overrides!Q109&lt;&gt;"",Overrides!Q109,'F_Inputs Formatted'!Q109),0),"-")</f>
        <v>3</v>
      </c>
      <c r="M116" s="85">
        <f>IFERROR(ROUND(IF(Overrides!R109&lt;&gt;"",Overrides!R109,'F_Inputs Formatted'!R109),0),"-")</f>
        <v>3</v>
      </c>
      <c r="N116" s="85">
        <f>IFERROR(ROUND(IF(Overrides!S109&lt;&gt;"",Overrides!S109,'F_Inputs Formatted'!S109),0),"-")</f>
        <v>3</v>
      </c>
      <c r="O116" s="85">
        <f>IFERROR(ROUND(IF(Overrides!T109&lt;&gt;"",Overrides!T109,'F_Inputs Formatted'!T109),0),"-")</f>
        <v>3</v>
      </c>
      <c r="P116" s="85">
        <f>IFERROR(ROUND(IF(Overrides!U109&lt;&gt;"",Overrides!U109,'F_Inputs Formatted'!U109),0),"-")</f>
        <v>3</v>
      </c>
      <c r="Q116" s="85">
        <f>IFERROR(ROUND(IF(Overrides!V109&lt;&gt;"",Overrides!V109,'F_Inputs Formatted'!V109),0),"-")</f>
        <v>3</v>
      </c>
      <c r="R116" s="85">
        <f>IFERROR(ROUND(IF(Overrides!W109&lt;&gt;"",Overrides!W109,'F_Inputs Formatted'!W109),0),"-")</f>
        <v>3</v>
      </c>
      <c r="S116" s="85">
        <f>IFERROR(ROUND(IF(Overrides!X109&lt;&gt;"",Overrides!X109,'F_Inputs Formatted'!X109),0),"-")</f>
        <v>2</v>
      </c>
      <c r="T116" s="85">
        <f>IFERROR(ROUND(IF(Overrides!Y109&lt;&gt;"",Overrides!Y109,'F_Inputs Formatted'!Y109),0),"-")</f>
        <v>2</v>
      </c>
      <c r="U116" s="85">
        <f>IFERROR(ROUND(IF(Overrides!Z109&lt;&gt;"",Overrides!Z109,'F_Inputs Formatted'!Z109),0),"-")</f>
        <v>2</v>
      </c>
      <c r="V116" s="85">
        <f>IFERROR(ROUND(IF(Overrides!AA109&lt;&gt;"",Overrides!AA109,'F_Inputs Formatted'!AA109),0),"-")</f>
        <v>2</v>
      </c>
      <c r="W116" s="85">
        <f>IFERROR(ROUND(IF(Overrides!AB109&lt;&gt;"",Overrides!AB109,'F_Inputs Formatted'!AB109),0),"-")</f>
        <v>2</v>
      </c>
    </row>
    <row r="117" spans="1:23" ht="21.95">
      <c r="A117" s="58"/>
      <c r="B117" s="41" t="s">
        <v>246</v>
      </c>
      <c r="C117" s="44" t="str">
        <f t="shared" si="4"/>
        <v>Number</v>
      </c>
      <c r="D117" s="85">
        <f>IFERROR(ROUND(IF(Overrides!I110&lt;&gt;"",Overrides!I110,'F_Inputs Formatted'!I110),0),"-")</f>
        <v>1</v>
      </c>
      <c r="E117" s="85">
        <f>IFERROR(ROUND(IF(Overrides!J110&lt;&gt;"",Overrides!J110,'F_Inputs Formatted'!J110),0),"-")</f>
        <v>1</v>
      </c>
      <c r="F117" s="85">
        <f>IFERROR(ROUND(IF(Overrides!K110&lt;&gt;"",Overrides!K110,'F_Inputs Formatted'!K110),0),"-")</f>
        <v>1</v>
      </c>
      <c r="G117" s="85">
        <f>IFERROR(ROUND(IF(Overrides!L110&lt;&gt;"",Overrides!L110,'F_Inputs Formatted'!L110),0),"-")</f>
        <v>2</v>
      </c>
      <c r="H117" s="85">
        <f>IFERROR(ROUND(IF(Overrides!M110&lt;&gt;"",Overrides!M110,'F_Inputs Formatted'!M110),0),"-")</f>
        <v>2</v>
      </c>
      <c r="I117" s="85">
        <f>IFERROR(ROUND(IF(Overrides!N110&lt;&gt;"",Overrides!N110,'F_Inputs Formatted'!N110),0),"-")</f>
        <v>2</v>
      </c>
      <c r="J117" s="85">
        <f>IFERROR(ROUND(IF(Overrides!O110&lt;&gt;"",Overrides!O110,'F_Inputs Formatted'!O110),0),"-")</f>
        <v>3</v>
      </c>
      <c r="K117" s="85">
        <f>IFERROR(ROUND(IF(Overrides!P110&lt;&gt;"",Overrides!P110,'F_Inputs Formatted'!P110),0),"-")</f>
        <v>0</v>
      </c>
      <c r="L117" s="85">
        <f>IFERROR(ROUND(IF(Overrides!Q110&lt;&gt;"",Overrides!Q110,'F_Inputs Formatted'!Q110),0),"-")</f>
        <v>1</v>
      </c>
      <c r="M117" s="85">
        <f>IFERROR(ROUND(IF(Overrides!R110&lt;&gt;"",Overrides!R110,'F_Inputs Formatted'!R110),0),"-")</f>
        <v>2</v>
      </c>
      <c r="N117" s="85">
        <f>IFERROR(ROUND(IF(Overrides!S110&lt;&gt;"",Overrides!S110,'F_Inputs Formatted'!S110),0),"-")</f>
        <v>0</v>
      </c>
      <c r="O117" s="85">
        <f>IFERROR(ROUND(IF(Overrides!T110&lt;&gt;"",Overrides!T110,'F_Inputs Formatted'!T110),0),"-")</f>
        <v>0</v>
      </c>
      <c r="P117" s="85">
        <f>IFERROR(ROUND(IF(Overrides!U110&lt;&gt;"",Overrides!U110,'F_Inputs Formatted'!U110),0),"-")</f>
        <v>0</v>
      </c>
      <c r="Q117" s="85">
        <f>IFERROR(ROUND(IF(Overrides!V110&lt;&gt;"",Overrides!V110,'F_Inputs Formatted'!V110),0),"-")</f>
        <v>2</v>
      </c>
      <c r="R117" s="85">
        <f>IFERROR(ROUND(IF(Overrides!W110&lt;&gt;"",Overrides!W110,'F_Inputs Formatted'!W110),0),"-")</f>
        <v>2</v>
      </c>
      <c r="S117" s="85">
        <f>IFERROR(ROUND(IF(Overrides!X110&lt;&gt;"",Overrides!X110,'F_Inputs Formatted'!X110),0),"-")</f>
        <v>2</v>
      </c>
      <c r="T117" s="85">
        <f>IFERROR(ROUND(IF(Overrides!Y110&lt;&gt;"",Overrides!Y110,'F_Inputs Formatted'!Y110),0),"-")</f>
        <v>2</v>
      </c>
      <c r="U117" s="85">
        <f>IFERROR(ROUND(IF(Overrides!Z110&lt;&gt;"",Overrides!Z110,'F_Inputs Formatted'!Z110),0),"-")</f>
        <v>2</v>
      </c>
      <c r="V117" s="85">
        <f>IFERROR(ROUND(IF(Overrides!AA110&lt;&gt;"",Overrides!AA110,'F_Inputs Formatted'!AA110),0),"-")</f>
        <v>2</v>
      </c>
      <c r="W117" s="85">
        <f>IFERROR(ROUND(IF(Overrides!AB110&lt;&gt;"",Overrides!AB110,'F_Inputs Formatted'!AB110),0),"-")</f>
        <v>2</v>
      </c>
    </row>
    <row r="118" spans="1:23" ht="21.95">
      <c r="A118" s="58"/>
      <c r="B118" s="41" t="s">
        <v>247</v>
      </c>
      <c r="C118" s="44" t="str">
        <f t="shared" si="4"/>
        <v>Number</v>
      </c>
      <c r="D118" s="85" t="str">
        <f>IFERROR(ROUND(IF(Overrides!I111&lt;&gt;"",Overrides!I111,'F_Inputs Formatted'!I111),0),"-")</f>
        <v>-</v>
      </c>
      <c r="E118" s="85" t="str">
        <f>IFERROR(ROUND(IF(Overrides!J111&lt;&gt;"",Overrides!J111,'F_Inputs Formatted'!J111),0),"-")</f>
        <v>-</v>
      </c>
      <c r="F118" s="85" t="str">
        <f>IFERROR(ROUND(IF(Overrides!K111&lt;&gt;"",Overrides!K111,'F_Inputs Formatted'!K111),0),"-")</f>
        <v>-</v>
      </c>
      <c r="G118" s="85" t="str">
        <f>IFERROR(ROUND(IF(Overrides!L111&lt;&gt;"",Overrides!L111,'F_Inputs Formatted'!L111),0),"-")</f>
        <v>-</v>
      </c>
      <c r="H118" s="85" t="str">
        <f>IFERROR(ROUND(IF(Overrides!M111&lt;&gt;"",Overrides!M111,'F_Inputs Formatted'!M111),0),"-")</f>
        <v>-</v>
      </c>
      <c r="I118" s="85" t="str">
        <f>IFERROR(ROUND(IF(Overrides!N111&lt;&gt;"",Overrides!N111,'F_Inputs Formatted'!N111),0),"-")</f>
        <v>-</v>
      </c>
      <c r="J118" s="85" t="str">
        <f>IFERROR(ROUND(IF(Overrides!O111&lt;&gt;"",Overrides!O111,'F_Inputs Formatted'!O111),0),"-")</f>
        <v>-</v>
      </c>
      <c r="K118" s="85" t="str">
        <f>IFERROR(ROUND(IF(Overrides!P111&lt;&gt;"",Overrides!P111,'F_Inputs Formatted'!P111),0),"-")</f>
        <v>-</v>
      </c>
      <c r="L118" s="85" t="str">
        <f>IFERROR(ROUND(IF(Overrides!Q111&lt;&gt;"",Overrides!Q111,'F_Inputs Formatted'!Q111),0),"-")</f>
        <v>-</v>
      </c>
      <c r="M118" s="85" t="str">
        <f>IFERROR(ROUND(IF(Overrides!R111&lt;&gt;"",Overrides!R111,'F_Inputs Formatted'!R111),0),"-")</f>
        <v>-</v>
      </c>
      <c r="N118" s="85" t="str">
        <f>IFERROR(ROUND(IF(Overrides!S111&lt;&gt;"",Overrides!S111,'F_Inputs Formatted'!S111),0),"-")</f>
        <v>-</v>
      </c>
      <c r="O118" s="85" t="str">
        <f>IFERROR(ROUND(IF(Overrides!T111&lt;&gt;"",Overrides!T111,'F_Inputs Formatted'!T111),0),"-")</f>
        <v>-</v>
      </c>
      <c r="P118" s="85" t="str">
        <f>IFERROR(ROUND(IF(Overrides!U111&lt;&gt;"",Overrides!U111,'F_Inputs Formatted'!U111),0),"-")</f>
        <v>-</v>
      </c>
      <c r="Q118" s="85" t="str">
        <f>IFERROR(ROUND(IF(Overrides!V111&lt;&gt;"",Overrides!V111,'F_Inputs Formatted'!V111),0),"-")</f>
        <v>-</v>
      </c>
      <c r="R118" s="85" t="str">
        <f>IFERROR(ROUND(IF(Overrides!W111&lt;&gt;"",Overrides!W111,'F_Inputs Formatted'!W111),0),"-")</f>
        <v>-</v>
      </c>
      <c r="S118" s="85" t="str">
        <f>IFERROR(ROUND(IF(Overrides!X111&lt;&gt;"",Overrides!X111,'F_Inputs Formatted'!X111),0),"-")</f>
        <v>-</v>
      </c>
      <c r="T118" s="85" t="str">
        <f>IFERROR(ROUND(IF(Overrides!Y111&lt;&gt;"",Overrides!Y111,'F_Inputs Formatted'!Y111),0),"-")</f>
        <v>-</v>
      </c>
      <c r="U118" s="85" t="str">
        <f>IFERROR(ROUND(IF(Overrides!Z111&lt;&gt;"",Overrides!Z111,'F_Inputs Formatted'!Z111),0),"-")</f>
        <v>-</v>
      </c>
      <c r="V118" s="85" t="str">
        <f>IFERROR(ROUND(IF(Overrides!AA111&lt;&gt;"",Overrides!AA111,'F_Inputs Formatted'!AA111),0),"-")</f>
        <v>-</v>
      </c>
      <c r="W118" s="85" t="str">
        <f>IFERROR(ROUND(IF(Overrides!AB111&lt;&gt;"",Overrides!AB111,'F_Inputs Formatted'!AB111),0),"-")</f>
        <v>-</v>
      </c>
    </row>
    <row r="119" spans="1:23" ht="21.95">
      <c r="A119" s="48"/>
      <c r="B119" s="41" t="s">
        <v>253</v>
      </c>
      <c r="C119" s="44" t="str">
        <f t="shared" si="4"/>
        <v>Number</v>
      </c>
      <c r="D119" s="85" t="str">
        <f>IFERROR(ROUND(IF(Overrides!I112&lt;&gt;"",Overrides!I112,'F_Inputs Formatted'!I112),0),"-")</f>
        <v>-</v>
      </c>
      <c r="E119" s="85" t="str">
        <f>IFERROR(ROUND(IF(Overrides!J112&lt;&gt;"",Overrides!J112,'F_Inputs Formatted'!J112),0),"-")</f>
        <v>-</v>
      </c>
      <c r="F119" s="85" t="str">
        <f>IFERROR(ROUND(IF(Overrides!K112&lt;&gt;"",Overrides!K112,'F_Inputs Formatted'!K112),0),"-")</f>
        <v>-</v>
      </c>
      <c r="G119" s="85" t="str">
        <f>IFERROR(ROUND(IF(Overrides!L112&lt;&gt;"",Overrides!L112,'F_Inputs Formatted'!L112),0),"-")</f>
        <v>-</v>
      </c>
      <c r="H119" s="85" t="str">
        <f>IFERROR(ROUND(IF(Overrides!M112&lt;&gt;"",Overrides!M112,'F_Inputs Formatted'!M112),0),"-")</f>
        <v>-</v>
      </c>
      <c r="I119" s="85" t="str">
        <f>IFERROR(ROUND(IF(Overrides!N112&lt;&gt;"",Overrides!N112,'F_Inputs Formatted'!N112),0),"-")</f>
        <v>-</v>
      </c>
      <c r="J119" s="85" t="str">
        <f>IFERROR(ROUND(IF(Overrides!O112&lt;&gt;"",Overrides!O112,'F_Inputs Formatted'!O112),0),"-")</f>
        <v>-</v>
      </c>
      <c r="K119" s="85" t="str">
        <f>IFERROR(ROUND(IF(Overrides!P112&lt;&gt;"",Overrides!P112,'F_Inputs Formatted'!P112),0),"-")</f>
        <v>-</v>
      </c>
      <c r="L119" s="85" t="str">
        <f>IFERROR(ROUND(IF(Overrides!Q112&lt;&gt;"",Overrides!Q112,'F_Inputs Formatted'!Q112),0),"-")</f>
        <v>-</v>
      </c>
      <c r="M119" s="85" t="str">
        <f>IFERROR(ROUND(IF(Overrides!R112&lt;&gt;"",Overrides!R112,'F_Inputs Formatted'!R112),0),"-")</f>
        <v>-</v>
      </c>
      <c r="N119" s="85" t="str">
        <f>IFERROR(ROUND(IF(Overrides!S112&lt;&gt;"",Overrides!S112,'F_Inputs Formatted'!S112),0),"-")</f>
        <v>-</v>
      </c>
      <c r="O119" s="85" t="str">
        <f>IFERROR(ROUND(IF(Overrides!T112&lt;&gt;"",Overrides!T112,'F_Inputs Formatted'!T112),0),"-")</f>
        <v>-</v>
      </c>
      <c r="P119" s="85" t="str">
        <f>IFERROR(ROUND(IF(Overrides!U112&lt;&gt;"",Overrides!U112,'F_Inputs Formatted'!U112),0),"-")</f>
        <v>-</v>
      </c>
      <c r="Q119" s="85" t="str">
        <f>IFERROR(ROUND(IF(Overrides!V112&lt;&gt;"",Overrides!V112,'F_Inputs Formatted'!V112),0),"-")</f>
        <v>-</v>
      </c>
      <c r="R119" s="85" t="str">
        <f>IFERROR(ROUND(IF(Overrides!W112&lt;&gt;"",Overrides!W112,'F_Inputs Formatted'!W112),0),"-")</f>
        <v>-</v>
      </c>
      <c r="S119" s="85" t="str">
        <f>IFERROR(ROUND(IF(Overrides!X112&lt;&gt;"",Overrides!X112,'F_Inputs Formatted'!X112),0),"-")</f>
        <v>-</v>
      </c>
      <c r="T119" s="85" t="str">
        <f>IFERROR(ROUND(IF(Overrides!Y112&lt;&gt;"",Overrides!Y112,'F_Inputs Formatted'!Y112),0),"-")</f>
        <v>-</v>
      </c>
      <c r="U119" s="85" t="str">
        <f>IFERROR(ROUND(IF(Overrides!Z112&lt;&gt;"",Overrides!Z112,'F_Inputs Formatted'!Z112),0),"-")</f>
        <v>-</v>
      </c>
      <c r="V119" s="85" t="str">
        <f>IFERROR(ROUND(IF(Overrides!AA112&lt;&gt;"",Overrides!AA112,'F_Inputs Formatted'!AA112),0),"-")</f>
        <v>-</v>
      </c>
      <c r="W119" s="85" t="str">
        <f>IFERROR(ROUND(IF(Overrides!AB112&lt;&gt;"",Overrides!AB112,'F_Inputs Formatted'!AB112),0),"-")</f>
        <v>-</v>
      </c>
    </row>
    <row r="120" spans="1:23" ht="21.95">
      <c r="A120" s="58"/>
      <c r="B120" s="41" t="s">
        <v>254</v>
      </c>
      <c r="C120" s="44" t="str">
        <f t="shared" si="4"/>
        <v>Number</v>
      </c>
      <c r="D120" s="85" t="str">
        <f>IFERROR(ROUND(IF(Overrides!I113&lt;&gt;"",Overrides!I113,'F_Inputs Formatted'!I113),0),"-")</f>
        <v>-</v>
      </c>
      <c r="E120" s="85" t="str">
        <f>IFERROR(ROUND(IF(Overrides!J113&lt;&gt;"",Overrides!J113,'F_Inputs Formatted'!J113),0),"-")</f>
        <v>-</v>
      </c>
      <c r="F120" s="85" t="str">
        <f>IFERROR(ROUND(IF(Overrides!K113&lt;&gt;"",Overrides!K113,'F_Inputs Formatted'!K113),0),"-")</f>
        <v>-</v>
      </c>
      <c r="G120" s="85" t="str">
        <f>IFERROR(ROUND(IF(Overrides!L113&lt;&gt;"",Overrides!L113,'F_Inputs Formatted'!L113),0),"-")</f>
        <v>-</v>
      </c>
      <c r="H120" s="85" t="str">
        <f>IFERROR(ROUND(IF(Overrides!M113&lt;&gt;"",Overrides!M113,'F_Inputs Formatted'!M113),0),"-")</f>
        <v>-</v>
      </c>
      <c r="I120" s="85" t="str">
        <f>IFERROR(ROUND(IF(Overrides!N113&lt;&gt;"",Overrides!N113,'F_Inputs Formatted'!N113),0),"-")</f>
        <v>-</v>
      </c>
      <c r="J120" s="85" t="str">
        <f>IFERROR(ROUND(IF(Overrides!O113&lt;&gt;"",Overrides!O113,'F_Inputs Formatted'!O113),0),"-")</f>
        <v>-</v>
      </c>
      <c r="K120" s="85" t="str">
        <f>IFERROR(ROUND(IF(Overrides!P113&lt;&gt;"",Overrides!P113,'F_Inputs Formatted'!P113),0),"-")</f>
        <v>-</v>
      </c>
      <c r="L120" s="85" t="str">
        <f>IFERROR(ROUND(IF(Overrides!Q113&lt;&gt;"",Overrides!Q113,'F_Inputs Formatted'!Q113),0),"-")</f>
        <v>-</v>
      </c>
      <c r="M120" s="85" t="str">
        <f>IFERROR(ROUND(IF(Overrides!R113&lt;&gt;"",Overrides!R113,'F_Inputs Formatted'!R113),0),"-")</f>
        <v>-</v>
      </c>
      <c r="N120" s="85" t="str">
        <f>IFERROR(ROUND(IF(Overrides!S113&lt;&gt;"",Overrides!S113,'F_Inputs Formatted'!S113),0),"-")</f>
        <v>-</v>
      </c>
      <c r="O120" s="85" t="str">
        <f>IFERROR(ROUND(IF(Overrides!T113&lt;&gt;"",Overrides!T113,'F_Inputs Formatted'!T113),0),"-")</f>
        <v>-</v>
      </c>
      <c r="P120" s="85" t="str">
        <f>IFERROR(ROUND(IF(Overrides!U113&lt;&gt;"",Overrides!U113,'F_Inputs Formatted'!U113),0),"-")</f>
        <v>-</v>
      </c>
      <c r="Q120" s="85" t="str">
        <f>IFERROR(ROUND(IF(Overrides!V113&lt;&gt;"",Overrides!V113,'F_Inputs Formatted'!V113),0),"-")</f>
        <v>-</v>
      </c>
      <c r="R120" s="85" t="str">
        <f>IFERROR(ROUND(IF(Overrides!W113&lt;&gt;"",Overrides!W113,'F_Inputs Formatted'!W113),0),"-")</f>
        <v>-</v>
      </c>
      <c r="S120" s="85" t="str">
        <f>IFERROR(ROUND(IF(Overrides!X113&lt;&gt;"",Overrides!X113,'F_Inputs Formatted'!X113),0),"-")</f>
        <v>-</v>
      </c>
      <c r="T120" s="85" t="str">
        <f>IFERROR(ROUND(IF(Overrides!Y113&lt;&gt;"",Overrides!Y113,'F_Inputs Formatted'!Y113),0),"-")</f>
        <v>-</v>
      </c>
      <c r="U120" s="85" t="str">
        <f>IFERROR(ROUND(IF(Overrides!Z113&lt;&gt;"",Overrides!Z113,'F_Inputs Formatted'!Z113),0),"-")</f>
        <v>-</v>
      </c>
      <c r="V120" s="85" t="str">
        <f>IFERROR(ROUND(IF(Overrides!AA113&lt;&gt;"",Overrides!AA113,'F_Inputs Formatted'!AA113),0),"-")</f>
        <v>-</v>
      </c>
      <c r="W120" s="85" t="str">
        <f>IFERROR(ROUND(IF(Overrides!AB113&lt;&gt;"",Overrides!AB113,'F_Inputs Formatted'!AB113),0),"-")</f>
        <v>-</v>
      </c>
    </row>
    <row r="121" spans="1:23" ht="21.95">
      <c r="A121" s="58"/>
      <c r="B121" s="41" t="s">
        <v>255</v>
      </c>
      <c r="C121" s="44" t="str">
        <f t="shared" si="4"/>
        <v>Number</v>
      </c>
      <c r="D121" s="85" t="str">
        <f>IFERROR(ROUND(IF(Overrides!I114&lt;&gt;"",Overrides!I114,'F_Inputs Formatted'!I114),0),"-")</f>
        <v>-</v>
      </c>
      <c r="E121" s="85" t="str">
        <f>IFERROR(ROUND(IF(Overrides!J114&lt;&gt;"",Overrides!J114,'F_Inputs Formatted'!J114),0),"-")</f>
        <v>-</v>
      </c>
      <c r="F121" s="85" t="str">
        <f>IFERROR(ROUND(IF(Overrides!K114&lt;&gt;"",Overrides!K114,'F_Inputs Formatted'!K114),0),"-")</f>
        <v>-</v>
      </c>
      <c r="G121" s="85" t="str">
        <f>IFERROR(ROUND(IF(Overrides!L114&lt;&gt;"",Overrides!L114,'F_Inputs Formatted'!L114),0),"-")</f>
        <v>-</v>
      </c>
      <c r="H121" s="85" t="str">
        <f>IFERROR(ROUND(IF(Overrides!M114&lt;&gt;"",Overrides!M114,'F_Inputs Formatted'!M114),0),"-")</f>
        <v>-</v>
      </c>
      <c r="I121" s="85" t="str">
        <f>IFERROR(ROUND(IF(Overrides!N114&lt;&gt;"",Overrides!N114,'F_Inputs Formatted'!N114),0),"-")</f>
        <v>-</v>
      </c>
      <c r="J121" s="85" t="str">
        <f>IFERROR(ROUND(IF(Overrides!O114&lt;&gt;"",Overrides!O114,'F_Inputs Formatted'!O114),0),"-")</f>
        <v>-</v>
      </c>
      <c r="K121" s="85" t="str">
        <f>IFERROR(ROUND(IF(Overrides!P114&lt;&gt;"",Overrides!P114,'F_Inputs Formatted'!P114),0),"-")</f>
        <v>-</v>
      </c>
      <c r="L121" s="85" t="str">
        <f>IFERROR(ROUND(IF(Overrides!Q114&lt;&gt;"",Overrides!Q114,'F_Inputs Formatted'!Q114),0),"-")</f>
        <v>-</v>
      </c>
      <c r="M121" s="85" t="str">
        <f>IFERROR(ROUND(IF(Overrides!R114&lt;&gt;"",Overrides!R114,'F_Inputs Formatted'!R114),0),"-")</f>
        <v>-</v>
      </c>
      <c r="N121" s="85" t="str">
        <f>IFERROR(ROUND(IF(Overrides!S114&lt;&gt;"",Overrides!S114,'F_Inputs Formatted'!S114),0),"-")</f>
        <v>-</v>
      </c>
      <c r="O121" s="85" t="str">
        <f>IFERROR(ROUND(IF(Overrides!T114&lt;&gt;"",Overrides!T114,'F_Inputs Formatted'!T114),0),"-")</f>
        <v>-</v>
      </c>
      <c r="P121" s="85" t="str">
        <f>IFERROR(ROUND(IF(Overrides!U114&lt;&gt;"",Overrides!U114,'F_Inputs Formatted'!U114),0),"-")</f>
        <v>-</v>
      </c>
      <c r="Q121" s="85" t="str">
        <f>IFERROR(ROUND(IF(Overrides!V114&lt;&gt;"",Overrides!V114,'F_Inputs Formatted'!V114),0),"-")</f>
        <v>-</v>
      </c>
      <c r="R121" s="85" t="str">
        <f>IFERROR(ROUND(IF(Overrides!W114&lt;&gt;"",Overrides!W114,'F_Inputs Formatted'!W114),0),"-")</f>
        <v>-</v>
      </c>
      <c r="S121" s="85" t="str">
        <f>IFERROR(ROUND(IF(Overrides!X114&lt;&gt;"",Overrides!X114,'F_Inputs Formatted'!X114),0),"-")</f>
        <v>-</v>
      </c>
      <c r="T121" s="85" t="str">
        <f>IFERROR(ROUND(IF(Overrides!Y114&lt;&gt;"",Overrides!Y114,'F_Inputs Formatted'!Y114),0),"-")</f>
        <v>-</v>
      </c>
      <c r="U121" s="85" t="str">
        <f>IFERROR(ROUND(IF(Overrides!Z114&lt;&gt;"",Overrides!Z114,'F_Inputs Formatted'!Z114),0),"-")</f>
        <v>-</v>
      </c>
      <c r="V121" s="85" t="str">
        <f>IFERROR(ROUND(IF(Overrides!AA114&lt;&gt;"",Overrides!AA114,'F_Inputs Formatted'!AA114),0),"-")</f>
        <v>-</v>
      </c>
      <c r="W121" s="85" t="str">
        <f>IFERROR(ROUND(IF(Overrides!AB114&lt;&gt;"",Overrides!AB114,'F_Inputs Formatted'!AB114),0),"-")</f>
        <v>-</v>
      </c>
    </row>
    <row r="122" spans="1:23" ht="21.95">
      <c r="A122" s="58"/>
      <c r="B122" s="41" t="s">
        <v>257</v>
      </c>
      <c r="C122" s="44" t="str">
        <f t="shared" si="4"/>
        <v>Number</v>
      </c>
      <c r="D122" s="85" t="str">
        <f>IFERROR(ROUND(IF(Overrides!I115&lt;&gt;"",Overrides!I115,'F_Inputs Formatted'!I115),0),"-")</f>
        <v>-</v>
      </c>
      <c r="E122" s="85" t="str">
        <f>IFERROR(ROUND(IF(Overrides!J115&lt;&gt;"",Overrides!J115,'F_Inputs Formatted'!J115),0),"-")</f>
        <v>-</v>
      </c>
      <c r="F122" s="85" t="str">
        <f>IFERROR(ROUND(IF(Overrides!K115&lt;&gt;"",Overrides!K115,'F_Inputs Formatted'!K115),0),"-")</f>
        <v>-</v>
      </c>
      <c r="G122" s="85" t="str">
        <f>IFERROR(ROUND(IF(Overrides!L115&lt;&gt;"",Overrides!L115,'F_Inputs Formatted'!L115),0),"-")</f>
        <v>-</v>
      </c>
      <c r="H122" s="85" t="str">
        <f>IFERROR(ROUND(IF(Overrides!M115&lt;&gt;"",Overrides!M115,'F_Inputs Formatted'!M115),0),"-")</f>
        <v>-</v>
      </c>
      <c r="I122" s="85" t="str">
        <f>IFERROR(ROUND(IF(Overrides!N115&lt;&gt;"",Overrides!N115,'F_Inputs Formatted'!N115),0),"-")</f>
        <v>-</v>
      </c>
      <c r="J122" s="85" t="str">
        <f>IFERROR(ROUND(IF(Overrides!O115&lt;&gt;"",Overrides!O115,'F_Inputs Formatted'!O115),0),"-")</f>
        <v>-</v>
      </c>
      <c r="K122" s="85" t="str">
        <f>IFERROR(ROUND(IF(Overrides!P115&lt;&gt;"",Overrides!P115,'F_Inputs Formatted'!P115),0),"-")</f>
        <v>-</v>
      </c>
      <c r="L122" s="85" t="str">
        <f>IFERROR(ROUND(IF(Overrides!Q115&lt;&gt;"",Overrides!Q115,'F_Inputs Formatted'!Q115),0),"-")</f>
        <v>-</v>
      </c>
      <c r="M122" s="85" t="str">
        <f>IFERROR(ROUND(IF(Overrides!R115&lt;&gt;"",Overrides!R115,'F_Inputs Formatted'!R115),0),"-")</f>
        <v>-</v>
      </c>
      <c r="N122" s="85" t="str">
        <f>IFERROR(ROUND(IF(Overrides!S115&lt;&gt;"",Overrides!S115,'F_Inputs Formatted'!S115),0),"-")</f>
        <v>-</v>
      </c>
      <c r="O122" s="85" t="str">
        <f>IFERROR(ROUND(IF(Overrides!T115&lt;&gt;"",Overrides!T115,'F_Inputs Formatted'!T115),0),"-")</f>
        <v>-</v>
      </c>
      <c r="P122" s="85" t="str">
        <f>IFERROR(ROUND(IF(Overrides!U115&lt;&gt;"",Overrides!U115,'F_Inputs Formatted'!U115),0),"-")</f>
        <v>-</v>
      </c>
      <c r="Q122" s="85" t="str">
        <f>IFERROR(ROUND(IF(Overrides!V115&lt;&gt;"",Overrides!V115,'F_Inputs Formatted'!V115),0),"-")</f>
        <v>-</v>
      </c>
      <c r="R122" s="85" t="str">
        <f>IFERROR(ROUND(IF(Overrides!W115&lt;&gt;"",Overrides!W115,'F_Inputs Formatted'!W115),0),"-")</f>
        <v>-</v>
      </c>
      <c r="S122" s="85" t="str">
        <f>IFERROR(ROUND(IF(Overrides!X115&lt;&gt;"",Overrides!X115,'F_Inputs Formatted'!X115),0),"-")</f>
        <v>-</v>
      </c>
      <c r="T122" s="85" t="str">
        <f>IFERROR(ROUND(IF(Overrides!Y115&lt;&gt;"",Overrides!Y115,'F_Inputs Formatted'!Y115),0),"-")</f>
        <v>-</v>
      </c>
      <c r="U122" s="85" t="str">
        <f>IFERROR(ROUND(IF(Overrides!Z115&lt;&gt;"",Overrides!Z115,'F_Inputs Formatted'!Z115),0),"-")</f>
        <v>-</v>
      </c>
      <c r="V122" s="85" t="str">
        <f>IFERROR(ROUND(IF(Overrides!AA115&lt;&gt;"",Overrides!AA115,'F_Inputs Formatted'!AA115),0),"-")</f>
        <v>-</v>
      </c>
      <c r="W122" s="85" t="str">
        <f>IFERROR(ROUND(IF(Overrides!AB115&lt;&gt;"",Overrides!AB115,'F_Inputs Formatted'!AB115),0),"-")</f>
        <v>-</v>
      </c>
    </row>
    <row r="123" spans="1:23" ht="21.95">
      <c r="A123" s="58"/>
    </row>
    <row r="124" spans="1:23" ht="21.95">
      <c r="A124" s="58"/>
      <c r="B124" s="41" t="s">
        <v>239</v>
      </c>
      <c r="C124" s="44" t="str">
        <f>$C$107</f>
        <v>Number</v>
      </c>
      <c r="D124" s="85">
        <f>IFERROR(ROUND(IF(Overrides!I117&lt;&gt;"",Overrides!I117,'F_Inputs Formatted'!I117),0),"-")</f>
        <v>10</v>
      </c>
      <c r="E124" s="85">
        <f>IFERROR(ROUND(IF(Overrides!J117&lt;&gt;"",Overrides!J117,'F_Inputs Formatted'!J117),0),"-")</f>
        <v>4</v>
      </c>
      <c r="F124" s="85">
        <f>IFERROR(ROUND(IF(Overrides!K117&lt;&gt;"",Overrides!K117,'F_Inputs Formatted'!K117),0),"-")</f>
        <v>5</v>
      </c>
      <c r="G124" s="85">
        <f>IFERROR(ROUND(IF(Overrides!L117&lt;&gt;"",Overrides!L117,'F_Inputs Formatted'!L117),0),"-")</f>
        <v>4</v>
      </c>
      <c r="H124" s="85">
        <f>IFERROR(ROUND(IF(Overrides!M117&lt;&gt;"",Overrides!M117,'F_Inputs Formatted'!M117),0),"-")</f>
        <v>2</v>
      </c>
      <c r="I124" s="85" t="str">
        <f>IFERROR(ROUND(IF(Overrides!N117&lt;&gt;"",Overrides!N117,'F_Inputs Formatted'!N117),0),"-")</f>
        <v>-</v>
      </c>
      <c r="J124" s="85">
        <f>IFERROR(ROUND(IF(Overrides!O117&lt;&gt;"",Overrides!O117,'F_Inputs Formatted'!O117),0),"-")</f>
        <v>3</v>
      </c>
      <c r="K124" s="85">
        <f>IFERROR(ROUND(IF(Overrides!P117&lt;&gt;"",Overrides!P117,'F_Inputs Formatted'!P117),0),"-")</f>
        <v>1</v>
      </c>
      <c r="L124" s="85">
        <f>IFERROR(ROUND(IF(Overrides!Q117&lt;&gt;"",Overrides!Q117,'F_Inputs Formatted'!Q117),0),"-")</f>
        <v>1</v>
      </c>
      <c r="M124" s="85">
        <f>IFERROR(ROUND(IF(Overrides!R117&lt;&gt;"",Overrides!R117,'F_Inputs Formatted'!R117),0),"-")</f>
        <v>1</v>
      </c>
      <c r="N124" s="85">
        <f>IFERROR(ROUND(IF(Overrides!S117&lt;&gt;"",Overrides!S117,'F_Inputs Formatted'!S117),0),"-")</f>
        <v>1</v>
      </c>
      <c r="O124" s="85">
        <f>IFERROR(ROUND(IF(Overrides!T117&lt;&gt;"",Overrides!T117,'F_Inputs Formatted'!T117),0),"-")</f>
        <v>1</v>
      </c>
      <c r="P124" s="85">
        <f>IFERROR(ROUND(IF(Overrides!U117&lt;&gt;"",Overrides!U117,'F_Inputs Formatted'!U117),0),"-")</f>
        <v>1</v>
      </c>
      <c r="Q124" s="85">
        <f>IFERROR(ROUND(IF(Overrides!V117&lt;&gt;"",Overrides!V117,'F_Inputs Formatted'!V117),0),"-")</f>
        <v>1</v>
      </c>
      <c r="R124" s="85">
        <f>IFERROR(ROUND(IF(Overrides!W117&lt;&gt;"",Overrides!W117,'F_Inputs Formatted'!W117),0),"-")</f>
        <v>1</v>
      </c>
      <c r="S124" s="85">
        <f>IFERROR(ROUND(IF(Overrides!X117&lt;&gt;"",Overrides!X117,'F_Inputs Formatted'!X117),0),"-")</f>
        <v>1</v>
      </c>
      <c r="T124" s="85">
        <f>IFERROR(ROUND(IF(Overrides!Y117&lt;&gt;"",Overrides!Y117,'F_Inputs Formatted'!Y117),0),"-")</f>
        <v>1</v>
      </c>
      <c r="U124" s="85">
        <f>IFERROR(ROUND(IF(Overrides!Z117&lt;&gt;"",Overrides!Z117,'F_Inputs Formatted'!Z117),0),"-")</f>
        <v>1</v>
      </c>
      <c r="V124" s="85">
        <f>IFERROR(ROUND(IF(Overrides!AA117&lt;&gt;"",Overrides!AA117,'F_Inputs Formatted'!AA117),0),"-")</f>
        <v>1</v>
      </c>
      <c r="W124" s="85">
        <f>IFERROR(ROUND(IF(Overrides!AB117&lt;&gt;"",Overrides!AB117,'F_Inputs Formatted'!AB117),0),"-")</f>
        <v>1</v>
      </c>
    </row>
    <row r="125" spans="1:23" ht="21.95">
      <c r="A125" s="58"/>
      <c r="B125" s="41" t="s">
        <v>249</v>
      </c>
      <c r="C125" s="44" t="str">
        <f t="shared" ref="C125" si="5">$C$107</f>
        <v>Number</v>
      </c>
      <c r="D125" s="85" t="str">
        <f>IFERROR(ROUND(IF(Overrides!I118&lt;&gt;"",Overrides!I118,'F_Inputs Formatted'!I118),0),"-")</f>
        <v>-</v>
      </c>
      <c r="E125" s="85" t="str">
        <f>IFERROR(ROUND(IF(Overrides!J118&lt;&gt;"",Overrides!J118,'F_Inputs Formatted'!J118),0),"-")</f>
        <v>-</v>
      </c>
      <c r="F125" s="85" t="str">
        <f>IFERROR(ROUND(IF(Overrides!K118&lt;&gt;"",Overrides!K118,'F_Inputs Formatted'!K118),0),"-")</f>
        <v>-</v>
      </c>
      <c r="G125" s="85" t="str">
        <f>IFERROR(ROUND(IF(Overrides!L118&lt;&gt;"",Overrides!L118,'F_Inputs Formatted'!L118),0),"-")</f>
        <v>-</v>
      </c>
      <c r="H125" s="85" t="str">
        <f>IFERROR(ROUND(IF(Overrides!M118&lt;&gt;"",Overrides!M118,'F_Inputs Formatted'!M118),0),"-")</f>
        <v>-</v>
      </c>
      <c r="I125" s="85" t="str">
        <f>IFERROR(ROUND(IF(Overrides!N118&lt;&gt;"",Overrides!N118,'F_Inputs Formatted'!N118),0),"-")</f>
        <v>-</v>
      </c>
      <c r="J125" s="85" t="str">
        <f>IFERROR(ROUND(IF(Overrides!O118&lt;&gt;"",Overrides!O118,'F_Inputs Formatted'!O118),0),"-")</f>
        <v>-</v>
      </c>
      <c r="K125" s="85" t="str">
        <f>IFERROR(ROUND(IF(Overrides!P118&lt;&gt;"",Overrides!P118,'F_Inputs Formatted'!P118),0),"-")</f>
        <v>-</v>
      </c>
      <c r="L125" s="85" t="str">
        <f>IFERROR(ROUND(IF(Overrides!Q118&lt;&gt;"",Overrides!Q118,'F_Inputs Formatted'!Q118),0),"-")</f>
        <v>-</v>
      </c>
      <c r="M125" s="85" t="str">
        <f>IFERROR(ROUND(IF(Overrides!R118&lt;&gt;"",Overrides!R118,'F_Inputs Formatted'!R118),0),"-")</f>
        <v>-</v>
      </c>
      <c r="N125" s="85" t="str">
        <f>IFERROR(ROUND(IF(Overrides!S118&lt;&gt;"",Overrides!S118,'F_Inputs Formatted'!S118),0),"-")</f>
        <v>-</v>
      </c>
      <c r="O125" s="85" t="str">
        <f>IFERROR(ROUND(IF(Overrides!T118&lt;&gt;"",Overrides!T118,'F_Inputs Formatted'!T118),0),"-")</f>
        <v>-</v>
      </c>
      <c r="P125" s="85" t="str">
        <f>IFERROR(ROUND(IF(Overrides!U118&lt;&gt;"",Overrides!U118,'F_Inputs Formatted'!U118),0),"-")</f>
        <v>-</v>
      </c>
      <c r="Q125" s="85" t="str">
        <f>IFERROR(ROUND(IF(Overrides!V118&lt;&gt;"",Overrides!V118,'F_Inputs Formatted'!V118),0),"-")</f>
        <v>-</v>
      </c>
      <c r="R125" s="85" t="str">
        <f>IFERROR(ROUND(IF(Overrides!W118&lt;&gt;"",Overrides!W118,'F_Inputs Formatted'!W118),0),"-")</f>
        <v>-</v>
      </c>
      <c r="S125" s="85" t="str">
        <f>IFERROR(ROUND(IF(Overrides!X118&lt;&gt;"",Overrides!X118,'F_Inputs Formatted'!X118),0),"-")</f>
        <v>-</v>
      </c>
      <c r="T125" s="85" t="str">
        <f>IFERROR(ROUND(IF(Overrides!Y118&lt;&gt;"",Overrides!Y118,'F_Inputs Formatted'!Y118),0),"-")</f>
        <v>-</v>
      </c>
      <c r="U125" s="85" t="str">
        <f>IFERROR(ROUND(IF(Overrides!Z118&lt;&gt;"",Overrides!Z118,'F_Inputs Formatted'!Z118),0),"-")</f>
        <v>-</v>
      </c>
      <c r="V125" s="85" t="str">
        <f>IFERROR(ROUND(IF(Overrides!AA118&lt;&gt;"",Overrides!AA118,'F_Inputs Formatted'!AA118),0),"-")</f>
        <v>-</v>
      </c>
      <c r="W125" s="85" t="str">
        <f>IFERROR(ROUND(IF(Overrides!AB118&lt;&gt;"",Overrides!AB118,'F_Inputs Formatted'!AB118),0),"-")</f>
        <v>-</v>
      </c>
    </row>
    <row r="126" spans="1:23" ht="21.95">
      <c r="A126" s="48"/>
      <c r="B126" s="48"/>
      <c r="C126" s="48"/>
      <c r="D126" s="48"/>
      <c r="E126" s="48"/>
      <c r="F126" s="48"/>
      <c r="G126" s="48"/>
      <c r="H126" s="48"/>
      <c r="I126" s="48"/>
      <c r="J126" s="48"/>
      <c r="K126" s="48"/>
      <c r="L126" s="48"/>
      <c r="M126" s="48"/>
      <c r="N126" s="48"/>
      <c r="O126" s="48"/>
      <c r="P126" s="48"/>
      <c r="Q126" s="48"/>
      <c r="R126" s="48"/>
      <c r="S126" s="48"/>
      <c r="T126" s="48"/>
      <c r="U126" s="48"/>
      <c r="V126" s="48"/>
      <c r="W126" s="48"/>
    </row>
    <row r="127" spans="1:23" ht="21.95">
      <c r="A127" s="39"/>
      <c r="B127" s="39" t="s">
        <v>274</v>
      </c>
      <c r="C127" s="39"/>
      <c r="D127" s="39"/>
      <c r="E127" s="39"/>
      <c r="F127" s="39"/>
      <c r="G127" s="39"/>
      <c r="H127" s="39"/>
      <c r="I127" s="39"/>
      <c r="J127" s="39"/>
      <c r="K127" s="39"/>
      <c r="L127" s="39"/>
      <c r="M127" s="39"/>
      <c r="N127" s="39"/>
      <c r="O127" s="39"/>
      <c r="P127" s="39"/>
      <c r="Q127" s="39"/>
      <c r="R127" s="39"/>
      <c r="S127" s="39"/>
      <c r="T127" s="39"/>
      <c r="U127" s="39"/>
      <c r="V127" s="39"/>
      <c r="W127" s="39"/>
    </row>
    <row r="128" spans="1:23" ht="21.95">
      <c r="A128" s="198"/>
      <c r="B128" s="198"/>
      <c r="C128" s="48"/>
      <c r="D128" s="48"/>
      <c r="E128" s="48"/>
      <c r="F128" s="48"/>
      <c r="G128" s="48"/>
      <c r="H128" s="48"/>
      <c r="I128" s="48"/>
      <c r="J128" s="48"/>
      <c r="K128" s="86"/>
      <c r="L128" s="48"/>
      <c r="M128" s="48"/>
      <c r="N128" s="48"/>
      <c r="O128" s="48"/>
      <c r="P128" s="48"/>
      <c r="Q128" s="48"/>
      <c r="R128" s="48"/>
      <c r="S128" s="48"/>
      <c r="T128" s="48"/>
      <c r="U128" s="48"/>
      <c r="V128" s="48"/>
      <c r="W128" s="48"/>
    </row>
    <row r="129" spans="1:26" ht="21.95">
      <c r="A129" s="81"/>
      <c r="B129" s="59" t="s">
        <v>259</v>
      </c>
      <c r="C129" s="75"/>
      <c r="D129" s="82" t="s">
        <v>25</v>
      </c>
      <c r="E129" s="82" t="s">
        <v>26</v>
      </c>
      <c r="F129" s="82" t="s">
        <v>27</v>
      </c>
      <c r="G129" s="82" t="s">
        <v>28</v>
      </c>
      <c r="H129" s="82" t="s">
        <v>29</v>
      </c>
      <c r="I129" s="82" t="s">
        <v>30</v>
      </c>
      <c r="J129" s="82" t="s">
        <v>31</v>
      </c>
      <c r="K129" s="82" t="s">
        <v>32</v>
      </c>
      <c r="L129" s="83" t="s">
        <v>33</v>
      </c>
      <c r="M129" s="83" t="s">
        <v>34</v>
      </c>
      <c r="N129" s="83" t="s">
        <v>35</v>
      </c>
      <c r="O129" s="83" t="s">
        <v>36</v>
      </c>
      <c r="P129" s="83" t="s">
        <v>37</v>
      </c>
      <c r="Q129" s="83" t="s">
        <v>38</v>
      </c>
      <c r="R129" s="83" t="s">
        <v>39</v>
      </c>
      <c r="S129" s="83" t="s">
        <v>188</v>
      </c>
      <c r="T129" s="83" t="s">
        <v>189</v>
      </c>
      <c r="U129" s="83" t="s">
        <v>190</v>
      </c>
      <c r="V129" s="83" t="s">
        <v>191</v>
      </c>
      <c r="W129" s="83" t="s">
        <v>192</v>
      </c>
    </row>
    <row r="130" spans="1:26" ht="21.95">
      <c r="A130" s="58"/>
      <c r="B130" s="44" t="s">
        <v>20</v>
      </c>
      <c r="C130" s="44" t="s">
        <v>4</v>
      </c>
      <c r="D130" s="72"/>
      <c r="E130" s="72"/>
      <c r="F130" s="72"/>
      <c r="G130" s="72"/>
      <c r="H130" s="72"/>
      <c r="I130" s="72"/>
      <c r="J130" s="72"/>
      <c r="K130" s="72"/>
      <c r="L130" s="72"/>
      <c r="M130" s="72"/>
      <c r="N130" s="72"/>
      <c r="O130" s="72"/>
      <c r="P130" s="72"/>
      <c r="Q130" s="72"/>
      <c r="R130" s="72"/>
      <c r="S130" s="72"/>
      <c r="T130" s="72"/>
      <c r="U130" s="72"/>
      <c r="V130" s="72"/>
      <c r="W130" s="72"/>
    </row>
    <row r="131" spans="1:26" ht="21.95">
      <c r="A131" s="58"/>
      <c r="B131" s="41" t="s">
        <v>0</v>
      </c>
      <c r="C131" s="44" t="s">
        <v>215</v>
      </c>
      <c r="D131" s="85">
        <f>IFERROR(ROUND(IF(Overrides!I123&lt;&gt;"",Overrides!I123,'F_Inputs Formatted'!I123),0),"-")</f>
        <v>11</v>
      </c>
      <c r="E131" s="85">
        <f>IFERROR(ROUND(IF(Overrides!J123&lt;&gt;"",Overrides!J123,'F_Inputs Formatted'!J123),0),"-")</f>
        <v>15</v>
      </c>
      <c r="F131" s="85">
        <f>IFERROR(ROUND(IF(Overrides!K123&lt;&gt;"",Overrides!K123,'F_Inputs Formatted'!K123),0),"-")</f>
        <v>12</v>
      </c>
      <c r="G131" s="85">
        <f>IFERROR(ROUND(IF(Overrides!L123&lt;&gt;"",Overrides!L123,'F_Inputs Formatted'!L123),0),"-")</f>
        <v>9</v>
      </c>
      <c r="H131" s="85">
        <f>IFERROR(ROUND(IF(Overrides!M123&lt;&gt;"",Overrides!M123,'F_Inputs Formatted'!M123),0),"-")</f>
        <v>11</v>
      </c>
      <c r="I131" s="85">
        <f>IFERROR(ROUND(IF(Overrides!N123&lt;&gt;"",Overrides!N123,'F_Inputs Formatted'!N123),0),"-")</f>
        <v>11</v>
      </c>
      <c r="J131" s="85">
        <f>IFERROR(ROUND(IF(Overrides!O123&lt;&gt;"",Overrides!O123,'F_Inputs Formatted'!O123),0),"-")</f>
        <v>12</v>
      </c>
      <c r="K131" s="85">
        <f>IFERROR(ROUND(IF(Overrides!P123&lt;&gt;"",Overrides!P123,'F_Inputs Formatted'!P123),0),"-")</f>
        <v>12</v>
      </c>
      <c r="L131" s="85">
        <f>IFERROR(ROUND(IF(Overrides!Q123&lt;&gt;"",Overrides!Q123,'F_Inputs Formatted'!Q123),0),"-")</f>
        <v>16</v>
      </c>
      <c r="M131" s="85">
        <f>IFERROR(ROUND(IF(Overrides!R123&lt;&gt;"",Overrides!R123,'F_Inputs Formatted'!R123),0),"-")</f>
        <v>17</v>
      </c>
      <c r="N131" s="85">
        <f>IFERROR(ROUND(IF(Overrides!S123&lt;&gt;"",Overrides!S123,'F_Inputs Formatted'!S123),0),"-")</f>
        <v>17</v>
      </c>
      <c r="O131" s="85">
        <f>IFERROR(ROUND(IF(Overrides!T123&lt;&gt;"",Overrides!T123,'F_Inputs Formatted'!T123),0),"-")</f>
        <v>18</v>
      </c>
      <c r="P131" s="85">
        <f>IFERROR(ROUND(IF(Overrides!U123&lt;&gt;"",Overrides!U123,'F_Inputs Formatted'!U123),0),"-")</f>
        <v>15</v>
      </c>
      <c r="Q131" s="85">
        <f>IFERROR(ROUND(IF(Overrides!V123&lt;&gt;"",Overrides!V123,'F_Inputs Formatted'!V123),0),"-")</f>
        <v>15</v>
      </c>
      <c r="R131" s="85">
        <f>IFERROR(ROUND(IF(Overrides!W123&lt;&gt;"",Overrides!W123,'F_Inputs Formatted'!W123),0),"-")</f>
        <v>12</v>
      </c>
      <c r="S131" s="85">
        <f>IFERROR(ROUND(IF(Overrides!X123&lt;&gt;"",Overrides!X123,'F_Inputs Formatted'!X123),0),"-")</f>
        <v>11</v>
      </c>
      <c r="T131" s="85">
        <f>IFERROR(ROUND(IF(Overrides!Y123&lt;&gt;"",Overrides!Y123,'F_Inputs Formatted'!Y123),0),"-")</f>
        <v>10</v>
      </c>
      <c r="U131" s="85">
        <f>IFERROR(ROUND(IF(Overrides!Z123&lt;&gt;"",Overrides!Z123,'F_Inputs Formatted'!Z123),0),"-")</f>
        <v>11</v>
      </c>
      <c r="V131" s="85">
        <f>IFERROR(ROUND(IF(Overrides!AA123&lt;&gt;"",Overrides!AA123,'F_Inputs Formatted'!AA123),0),"-")</f>
        <v>5</v>
      </c>
      <c r="W131" s="85">
        <f>IFERROR(ROUND(IF(Overrides!AB123&lt;&gt;"",Overrides!AB123,'F_Inputs Formatted'!AB123),0),"-")</f>
        <v>6</v>
      </c>
    </row>
    <row r="132" spans="1:26" ht="21.95">
      <c r="A132" s="58"/>
      <c r="B132" s="41" t="s">
        <v>232</v>
      </c>
      <c r="C132" s="44" t="str">
        <f>$C$107</f>
        <v>Number</v>
      </c>
      <c r="D132" s="85">
        <f>IFERROR(ROUND(IF(Overrides!I124&lt;&gt;"",Overrides!I124,'F_Inputs Formatted'!I124),0),"-")</f>
        <v>17</v>
      </c>
      <c r="E132" s="85">
        <f>IFERROR(ROUND(IF(Overrides!J124&lt;&gt;"",Overrides!J124,'F_Inputs Formatted'!J124),0),"-")</f>
        <v>13</v>
      </c>
      <c r="F132" s="85">
        <f>IFERROR(ROUND(IF(Overrides!K124&lt;&gt;"",Overrides!K124,'F_Inputs Formatted'!K124),0),"-")</f>
        <v>17</v>
      </c>
      <c r="G132" s="85">
        <f>IFERROR(ROUND(IF(Overrides!L124&lt;&gt;"",Overrides!L124,'F_Inputs Formatted'!L124),0),"-")</f>
        <v>21</v>
      </c>
      <c r="H132" s="85">
        <f>IFERROR(ROUND(IF(Overrides!M124&lt;&gt;"",Overrides!M124,'F_Inputs Formatted'!M124),0),"-")</f>
        <v>16</v>
      </c>
      <c r="I132" s="85">
        <f>IFERROR(ROUND(IF(Overrides!N124&lt;&gt;"",Overrides!N124,'F_Inputs Formatted'!N124),0),"-")</f>
        <v>13</v>
      </c>
      <c r="J132" s="85">
        <f>IFERROR(ROUND(IF(Overrides!O124&lt;&gt;"",Overrides!O124,'F_Inputs Formatted'!O124),0),"-")</f>
        <v>15</v>
      </c>
      <c r="K132" s="85">
        <f>IFERROR(ROUND(IF(Overrides!P124&lt;&gt;"",Overrides!P124,'F_Inputs Formatted'!P124),0),"-")</f>
        <v>15</v>
      </c>
      <c r="L132" s="85">
        <f>IFERROR(ROUND(IF(Overrides!Q124&lt;&gt;"",Overrides!Q124,'F_Inputs Formatted'!Q124),0),"-")</f>
        <v>18</v>
      </c>
      <c r="M132" s="85">
        <f>IFERROR(ROUND(IF(Overrides!R124&lt;&gt;"",Overrides!R124,'F_Inputs Formatted'!R124),0),"-")</f>
        <v>13</v>
      </c>
      <c r="N132" s="85">
        <f>IFERROR(ROUND(IF(Overrides!S124&lt;&gt;"",Overrides!S124,'F_Inputs Formatted'!S124),0),"-")</f>
        <v>13</v>
      </c>
      <c r="O132" s="85">
        <f>IFERROR(ROUND(IF(Overrides!T124&lt;&gt;"",Overrides!T124,'F_Inputs Formatted'!T124),0),"-")</f>
        <v>13</v>
      </c>
      <c r="P132" s="85">
        <f>IFERROR(ROUND(IF(Overrides!U124&lt;&gt;"",Overrides!U124,'F_Inputs Formatted'!U124),0),"-")</f>
        <v>13</v>
      </c>
      <c r="Q132" s="85">
        <f>IFERROR(ROUND(IF(Overrides!V124&lt;&gt;"",Overrides!V124,'F_Inputs Formatted'!V124),0),"-")</f>
        <v>13</v>
      </c>
      <c r="R132" s="85">
        <f>IFERROR(ROUND(IF(Overrides!W124&lt;&gt;"",Overrides!W124,'F_Inputs Formatted'!W124),0),"-")</f>
        <v>13</v>
      </c>
      <c r="S132" s="85">
        <f>IFERROR(ROUND(IF(Overrides!X124&lt;&gt;"",Overrides!X124,'F_Inputs Formatted'!X124),0),"-")</f>
        <v>13</v>
      </c>
      <c r="T132" s="85">
        <f>IFERROR(ROUND(IF(Overrides!Y124&lt;&gt;"",Overrides!Y124,'F_Inputs Formatted'!Y124),0),"-")</f>
        <v>13</v>
      </c>
      <c r="U132" s="85">
        <f>IFERROR(ROUND(IF(Overrides!Z124&lt;&gt;"",Overrides!Z124,'F_Inputs Formatted'!Z124),0),"-")</f>
        <v>13</v>
      </c>
      <c r="V132" s="85">
        <f>IFERROR(ROUND(IF(Overrides!AA124&lt;&gt;"",Overrides!AA124,'F_Inputs Formatted'!AA124),0),"-")</f>
        <v>13</v>
      </c>
      <c r="W132" s="85">
        <f>IFERROR(ROUND(IF(Overrides!AB124&lt;&gt;"",Overrides!AB124,'F_Inputs Formatted'!AB124),0),"-")</f>
        <v>13</v>
      </c>
    </row>
    <row r="133" spans="1:26" ht="21.95">
      <c r="A133" s="58"/>
      <c r="B133" s="41" t="s">
        <v>233</v>
      </c>
      <c r="C133" s="44" t="str">
        <f t="shared" ref="C133:C146" si="6">$C$107</f>
        <v>Number</v>
      </c>
      <c r="D133" s="85">
        <f>IFERROR(ROUND(IF(Overrides!I125&lt;&gt;"",Overrides!I125,'F_Inputs Formatted'!I125),0),"-")</f>
        <v>0</v>
      </c>
      <c r="E133" s="85">
        <f>IFERROR(ROUND(IF(Overrides!J125&lt;&gt;"",Overrides!J125,'F_Inputs Formatted'!J125),0),"-")</f>
        <v>0</v>
      </c>
      <c r="F133" s="85">
        <f>IFERROR(ROUND(IF(Overrides!K125&lt;&gt;"",Overrides!K125,'F_Inputs Formatted'!K125),0),"-")</f>
        <v>0</v>
      </c>
      <c r="G133" s="85">
        <f>IFERROR(ROUND(IF(Overrides!L125&lt;&gt;"",Overrides!L125,'F_Inputs Formatted'!L125),0),"-")</f>
        <v>0</v>
      </c>
      <c r="H133" s="85">
        <f>IFERROR(ROUND(IF(Overrides!M125&lt;&gt;"",Overrides!M125,'F_Inputs Formatted'!M125),0),"-")</f>
        <v>0</v>
      </c>
      <c r="I133" s="85">
        <f>IFERROR(ROUND(IF(Overrides!N125&lt;&gt;"",Overrides!N125,'F_Inputs Formatted'!N125),0),"-")</f>
        <v>0</v>
      </c>
      <c r="J133" s="85">
        <f>IFERROR(ROUND(IF(Overrides!O125&lt;&gt;"",Overrides!O125,'F_Inputs Formatted'!O125),0),"-")</f>
        <v>0</v>
      </c>
      <c r="K133" s="85">
        <f>IFERROR(ROUND(IF(Overrides!P125&lt;&gt;"",Overrides!P125,'F_Inputs Formatted'!P125),0),"-")</f>
        <v>0</v>
      </c>
      <c r="L133" s="85">
        <f>IFERROR(ROUND(IF(Overrides!Q125&lt;&gt;"",Overrides!Q125,'F_Inputs Formatted'!Q125),0),"-")</f>
        <v>0</v>
      </c>
      <c r="M133" s="85">
        <f>IFERROR(ROUND(IF(Overrides!R125&lt;&gt;"",Overrides!R125,'F_Inputs Formatted'!R125),0),"-")</f>
        <v>0</v>
      </c>
      <c r="N133" s="85">
        <f>IFERROR(ROUND(IF(Overrides!S125&lt;&gt;"",Overrides!S125,'F_Inputs Formatted'!S125),0),"-")</f>
        <v>0</v>
      </c>
      <c r="O133" s="85">
        <f>IFERROR(ROUND(IF(Overrides!T125&lt;&gt;"",Overrides!T125,'F_Inputs Formatted'!T125),0),"-")</f>
        <v>0</v>
      </c>
      <c r="P133" s="85">
        <f>IFERROR(ROUND(IF(Overrides!U125&lt;&gt;"",Overrides!U125,'F_Inputs Formatted'!U125),0),"-")</f>
        <v>0</v>
      </c>
      <c r="Q133" s="85">
        <f>IFERROR(ROUND(IF(Overrides!V125&lt;&gt;"",Overrides!V125,'F_Inputs Formatted'!V125),0),"-")</f>
        <v>0</v>
      </c>
      <c r="R133" s="85">
        <f>IFERROR(ROUND(IF(Overrides!W125&lt;&gt;"",Overrides!W125,'F_Inputs Formatted'!W125),0),"-")</f>
        <v>0</v>
      </c>
      <c r="S133" s="85">
        <f>IFERROR(ROUND(IF(Overrides!X125&lt;&gt;"",Overrides!X125,'F_Inputs Formatted'!X125),0),"-")</f>
        <v>0</v>
      </c>
      <c r="T133" s="85">
        <f>IFERROR(ROUND(IF(Overrides!Y125&lt;&gt;"",Overrides!Y125,'F_Inputs Formatted'!Y125),0),"-")</f>
        <v>0</v>
      </c>
      <c r="U133" s="85">
        <f>IFERROR(ROUND(IF(Overrides!Z125&lt;&gt;"",Overrides!Z125,'F_Inputs Formatted'!Z125),0),"-")</f>
        <v>0</v>
      </c>
      <c r="V133" s="85">
        <f>IFERROR(ROUND(IF(Overrides!AA125&lt;&gt;"",Overrides!AA125,'F_Inputs Formatted'!AA125),0),"-")</f>
        <v>0</v>
      </c>
      <c r="W133" s="85">
        <f>IFERROR(ROUND(IF(Overrides!AB125&lt;&gt;"",Overrides!AB125,'F_Inputs Formatted'!AB125),0),"-")</f>
        <v>0</v>
      </c>
      <c r="Z133" s="29"/>
    </row>
    <row r="134" spans="1:26" ht="21.95">
      <c r="A134" s="58"/>
      <c r="B134" s="41" t="s">
        <v>236</v>
      </c>
      <c r="C134" s="44" t="str">
        <f t="shared" si="6"/>
        <v>Number</v>
      </c>
      <c r="D134" s="85">
        <f>IFERROR(ROUND(IF(Overrides!I126&lt;&gt;"",Overrides!I126,'F_Inputs Formatted'!I126),0),"-")</f>
        <v>8</v>
      </c>
      <c r="E134" s="85">
        <f>IFERROR(ROUND(IF(Overrides!J126&lt;&gt;"",Overrides!J126,'F_Inputs Formatted'!J126),0),"-")</f>
        <v>10</v>
      </c>
      <c r="F134" s="85">
        <f>IFERROR(ROUND(IF(Overrides!K126&lt;&gt;"",Overrides!K126,'F_Inputs Formatted'!K126),0),"-")</f>
        <v>10</v>
      </c>
      <c r="G134" s="85">
        <f>IFERROR(ROUND(IF(Overrides!L126&lt;&gt;"",Overrides!L126,'F_Inputs Formatted'!L126),0),"-")</f>
        <v>9</v>
      </c>
      <c r="H134" s="85">
        <f>IFERROR(ROUND(IF(Overrides!M126&lt;&gt;"",Overrides!M126,'F_Inputs Formatted'!M126),0),"-")</f>
        <v>6</v>
      </c>
      <c r="I134" s="85" t="str">
        <f>IFERROR(ROUND(IF(Overrides!N126&lt;&gt;"",Overrides!N126,'F_Inputs Formatted'!N126),0),"-")</f>
        <v>-</v>
      </c>
      <c r="J134" s="85">
        <f>IFERROR(ROUND(IF(Overrides!O126&lt;&gt;"",Overrides!O126,'F_Inputs Formatted'!O126),0),"-")</f>
        <v>9</v>
      </c>
      <c r="K134" s="85">
        <f>IFERROR(ROUND(IF(Overrides!P126&lt;&gt;"",Overrides!P126,'F_Inputs Formatted'!P126),0),"-")</f>
        <v>11</v>
      </c>
      <c r="L134" s="85">
        <f>IFERROR(ROUND(IF(Overrides!Q126&lt;&gt;"",Overrides!Q126,'F_Inputs Formatted'!Q126),0),"-")</f>
        <v>11</v>
      </c>
      <c r="M134" s="85">
        <f>IFERROR(ROUND(IF(Overrides!R126&lt;&gt;"",Overrides!R126,'F_Inputs Formatted'!R126),0),"-")</f>
        <v>13</v>
      </c>
      <c r="N134" s="85">
        <f>IFERROR(ROUND(IF(Overrides!S126&lt;&gt;"",Overrides!S126,'F_Inputs Formatted'!S126),0),"-")</f>
        <v>13</v>
      </c>
      <c r="O134" s="85">
        <f>IFERROR(ROUND(IF(Overrides!T126&lt;&gt;"",Overrides!T126,'F_Inputs Formatted'!T126),0),"-")</f>
        <v>13</v>
      </c>
      <c r="P134" s="85">
        <f>IFERROR(ROUND(IF(Overrides!U126&lt;&gt;"",Overrides!U126,'F_Inputs Formatted'!U126),0),"-")</f>
        <v>14</v>
      </c>
      <c r="Q134" s="85">
        <f>IFERROR(ROUND(IF(Overrides!V126&lt;&gt;"",Overrides!V126,'F_Inputs Formatted'!V126),0),"-")</f>
        <v>13</v>
      </c>
      <c r="R134" s="85">
        <f>IFERROR(ROUND(IF(Overrides!W126&lt;&gt;"",Overrides!W126,'F_Inputs Formatted'!W126),0),"-")</f>
        <v>10</v>
      </c>
      <c r="S134" s="85">
        <f>IFERROR(ROUND(IF(Overrides!X126&lt;&gt;"",Overrides!X126,'F_Inputs Formatted'!X126),0),"-")</f>
        <v>9</v>
      </c>
      <c r="T134" s="85">
        <f>IFERROR(ROUND(IF(Overrides!Y126&lt;&gt;"",Overrides!Y126,'F_Inputs Formatted'!Y126),0),"-")</f>
        <v>9</v>
      </c>
      <c r="U134" s="85">
        <f>IFERROR(ROUND(IF(Overrides!Z126&lt;&gt;"",Overrides!Z126,'F_Inputs Formatted'!Z126),0),"-")</f>
        <v>9</v>
      </c>
      <c r="V134" s="85">
        <f>IFERROR(ROUND(IF(Overrides!AA126&lt;&gt;"",Overrides!AA126,'F_Inputs Formatted'!AA126),0),"-")</f>
        <v>8</v>
      </c>
      <c r="W134" s="85">
        <f>IFERROR(ROUND(IF(Overrides!AB126&lt;&gt;"",Overrides!AB126,'F_Inputs Formatted'!AB126),0),"-")</f>
        <v>8</v>
      </c>
    </row>
    <row r="135" spans="1:26" ht="21.95">
      <c r="A135" s="58"/>
      <c r="B135" s="41" t="s">
        <v>237</v>
      </c>
      <c r="C135" s="44" t="str">
        <f t="shared" si="6"/>
        <v>Number</v>
      </c>
      <c r="D135" s="85">
        <f>IFERROR(ROUND(IF(Overrides!I127&lt;&gt;"",Overrides!I127,'F_Inputs Formatted'!I127),0),"-")</f>
        <v>0</v>
      </c>
      <c r="E135" s="85">
        <f>IFERROR(ROUND(IF(Overrides!J127&lt;&gt;"",Overrides!J127,'F_Inputs Formatted'!J127),0),"-")</f>
        <v>0</v>
      </c>
      <c r="F135" s="85">
        <f>IFERROR(ROUND(IF(Overrides!K127&lt;&gt;"",Overrides!K127,'F_Inputs Formatted'!K127),0),"-")</f>
        <v>0</v>
      </c>
      <c r="G135" s="85">
        <f>IFERROR(ROUND(IF(Overrides!L127&lt;&gt;"",Overrides!L127,'F_Inputs Formatted'!L127),0),"-")</f>
        <v>0</v>
      </c>
      <c r="H135" s="85">
        <f>IFERROR(ROUND(IF(Overrides!M127&lt;&gt;"",Overrides!M127,'F_Inputs Formatted'!M127),0),"-")</f>
        <v>0</v>
      </c>
      <c r="I135" s="85">
        <f>IFERROR(ROUND(IF(Overrides!N127&lt;&gt;"",Overrides!N127,'F_Inputs Formatted'!N127),0),"-")</f>
        <v>0</v>
      </c>
      <c r="J135" s="85">
        <f>IFERROR(ROUND(IF(Overrides!O127&lt;&gt;"",Overrides!O127,'F_Inputs Formatted'!O127),0),"-")</f>
        <v>0</v>
      </c>
      <c r="K135" s="85">
        <f>IFERROR(ROUND(IF(Overrides!P127&lt;&gt;"",Overrides!P127,'F_Inputs Formatted'!P127),0),"-")</f>
        <v>0</v>
      </c>
      <c r="L135" s="85">
        <f>IFERROR(ROUND(IF(Overrides!Q127&lt;&gt;"",Overrides!Q127,'F_Inputs Formatted'!Q127),0),"-")</f>
        <v>0</v>
      </c>
      <c r="M135" s="85">
        <f>IFERROR(ROUND(IF(Overrides!R127&lt;&gt;"",Overrides!R127,'F_Inputs Formatted'!R127),0),"-")</f>
        <v>0</v>
      </c>
      <c r="N135" s="85">
        <f>IFERROR(ROUND(IF(Overrides!S127&lt;&gt;"",Overrides!S127,'F_Inputs Formatted'!S127),0),"-")</f>
        <v>0</v>
      </c>
      <c r="O135" s="85">
        <f>IFERROR(ROUND(IF(Overrides!T127&lt;&gt;"",Overrides!T127,'F_Inputs Formatted'!T127),0),"-")</f>
        <v>0</v>
      </c>
      <c r="P135" s="85">
        <f>IFERROR(ROUND(IF(Overrides!U127&lt;&gt;"",Overrides!U127,'F_Inputs Formatted'!U127),0),"-")</f>
        <v>0</v>
      </c>
      <c r="Q135" s="85">
        <f>IFERROR(ROUND(IF(Overrides!V127&lt;&gt;"",Overrides!V127,'F_Inputs Formatted'!V127),0),"-")</f>
        <v>0</v>
      </c>
      <c r="R135" s="85">
        <f>IFERROR(ROUND(IF(Overrides!W127&lt;&gt;"",Overrides!W127,'F_Inputs Formatted'!W127),0),"-")</f>
        <v>0</v>
      </c>
      <c r="S135" s="85">
        <f>IFERROR(ROUND(IF(Overrides!X127&lt;&gt;"",Overrides!X127,'F_Inputs Formatted'!X127),0),"-")</f>
        <v>0</v>
      </c>
      <c r="T135" s="85">
        <f>IFERROR(ROUND(IF(Overrides!Y127&lt;&gt;"",Overrides!Y127,'F_Inputs Formatted'!Y127),0),"-")</f>
        <v>0</v>
      </c>
      <c r="U135" s="85">
        <f>IFERROR(ROUND(IF(Overrides!Z127&lt;&gt;"",Overrides!Z127,'F_Inputs Formatted'!Z127),0),"-")</f>
        <v>0</v>
      </c>
      <c r="V135" s="85">
        <f>IFERROR(ROUND(IF(Overrides!AA127&lt;&gt;"",Overrides!AA127,'F_Inputs Formatted'!AA127),0),"-")</f>
        <v>0</v>
      </c>
      <c r="W135" s="85">
        <f>IFERROR(ROUND(IF(Overrides!AB127&lt;&gt;"",Overrides!AB127,'F_Inputs Formatted'!AB127),0),"-")</f>
        <v>0</v>
      </c>
    </row>
    <row r="136" spans="1:26" ht="21.95">
      <c r="A136" s="58"/>
      <c r="B136" s="41" t="s">
        <v>241</v>
      </c>
      <c r="C136" s="44" t="str">
        <f t="shared" si="6"/>
        <v>Number</v>
      </c>
      <c r="D136" s="85" t="str">
        <f>IFERROR(ROUND(IF(Overrides!I128&lt;&gt;"",Overrides!I128,'F_Inputs Formatted'!I128),0),"-")</f>
        <v>-</v>
      </c>
      <c r="E136" s="85" t="str">
        <f>IFERROR(ROUND(IF(Overrides!J128&lt;&gt;"",Overrides!J128,'F_Inputs Formatted'!J128),0),"-")</f>
        <v>-</v>
      </c>
      <c r="F136" s="85" t="str">
        <f>IFERROR(ROUND(IF(Overrides!K128&lt;&gt;"",Overrides!K128,'F_Inputs Formatted'!K128),0),"-")</f>
        <v>-</v>
      </c>
      <c r="G136" s="85" t="str">
        <f>IFERROR(ROUND(IF(Overrides!L128&lt;&gt;"",Overrides!L128,'F_Inputs Formatted'!L128),0),"-")</f>
        <v>-</v>
      </c>
      <c r="H136" s="85" t="str">
        <f>IFERROR(ROUND(IF(Overrides!M128&lt;&gt;"",Overrides!M128,'F_Inputs Formatted'!M128),0),"-")</f>
        <v>-</v>
      </c>
      <c r="I136" s="85" t="str">
        <f>IFERROR(ROUND(IF(Overrides!N128&lt;&gt;"",Overrides!N128,'F_Inputs Formatted'!N128),0),"-")</f>
        <v>-</v>
      </c>
      <c r="J136" s="85" t="str">
        <f>IFERROR(ROUND(IF(Overrides!O128&lt;&gt;"",Overrides!O128,'F_Inputs Formatted'!O128),0),"-")</f>
        <v>-</v>
      </c>
      <c r="K136" s="85" t="str">
        <f>IFERROR(ROUND(IF(Overrides!P128&lt;&gt;"",Overrides!P128,'F_Inputs Formatted'!P128),0),"-")</f>
        <v>-</v>
      </c>
      <c r="L136" s="85" t="str">
        <f>IFERROR(ROUND(IF(Overrides!Q128&lt;&gt;"",Overrides!Q128,'F_Inputs Formatted'!Q128),0),"-")</f>
        <v>-</v>
      </c>
      <c r="M136" s="85" t="str">
        <f>IFERROR(ROUND(IF(Overrides!R128&lt;&gt;"",Overrides!R128,'F_Inputs Formatted'!R128),0),"-")</f>
        <v>-</v>
      </c>
      <c r="N136" s="85" t="str">
        <f>IFERROR(ROUND(IF(Overrides!S128&lt;&gt;"",Overrides!S128,'F_Inputs Formatted'!S128),0),"-")</f>
        <v>-</v>
      </c>
      <c r="O136" s="85" t="str">
        <f>IFERROR(ROUND(IF(Overrides!T128&lt;&gt;"",Overrides!T128,'F_Inputs Formatted'!T128),0),"-")</f>
        <v>-</v>
      </c>
      <c r="P136" s="85" t="str">
        <f>IFERROR(ROUND(IF(Overrides!U128&lt;&gt;"",Overrides!U128,'F_Inputs Formatted'!U128),0),"-")</f>
        <v>-</v>
      </c>
      <c r="Q136" s="85" t="str">
        <f>IFERROR(ROUND(IF(Overrides!V128&lt;&gt;"",Overrides!V128,'F_Inputs Formatted'!V128),0),"-")</f>
        <v>-</v>
      </c>
      <c r="R136" s="85" t="str">
        <f>IFERROR(ROUND(IF(Overrides!W128&lt;&gt;"",Overrides!W128,'F_Inputs Formatted'!W128),0),"-")</f>
        <v>-</v>
      </c>
      <c r="S136" s="85" t="str">
        <f>IFERROR(ROUND(IF(Overrides!X128&lt;&gt;"",Overrides!X128,'F_Inputs Formatted'!X128),0),"-")</f>
        <v>-</v>
      </c>
      <c r="T136" s="85" t="str">
        <f>IFERROR(ROUND(IF(Overrides!Y128&lt;&gt;"",Overrides!Y128,'F_Inputs Formatted'!Y128),0),"-")</f>
        <v>-</v>
      </c>
      <c r="U136" s="85" t="str">
        <f>IFERROR(ROUND(IF(Overrides!Z128&lt;&gt;"",Overrides!Z128,'F_Inputs Formatted'!Z128),0),"-")</f>
        <v>-</v>
      </c>
      <c r="V136" s="85" t="str">
        <f>IFERROR(ROUND(IF(Overrides!AA128&lt;&gt;"",Overrides!AA128,'F_Inputs Formatted'!AA128),0),"-")</f>
        <v>-</v>
      </c>
      <c r="W136" s="85" t="str">
        <f>IFERROR(ROUND(IF(Overrides!AB128&lt;&gt;"",Overrides!AB128,'F_Inputs Formatted'!AB128),0),"-")</f>
        <v>-</v>
      </c>
    </row>
    <row r="137" spans="1:26" ht="21.95">
      <c r="A137" s="58"/>
      <c r="B137" s="41" t="s">
        <v>242</v>
      </c>
      <c r="C137" s="44" t="str">
        <f t="shared" si="6"/>
        <v>Number</v>
      </c>
      <c r="D137" s="85">
        <f>IFERROR(ROUND(IF(Overrides!I129&lt;&gt;"",Overrides!I129,'F_Inputs Formatted'!I129),0),"-")</f>
        <v>24</v>
      </c>
      <c r="E137" s="85">
        <f>IFERROR(ROUND(IF(Overrides!J129&lt;&gt;"",Overrides!J129,'F_Inputs Formatted'!J129),0),"-")</f>
        <v>28</v>
      </c>
      <c r="F137" s="85">
        <f>IFERROR(ROUND(IF(Overrides!K129&lt;&gt;"",Overrides!K129,'F_Inputs Formatted'!K129),0),"-")</f>
        <v>25</v>
      </c>
      <c r="G137" s="85">
        <f>IFERROR(ROUND(IF(Overrides!L129&lt;&gt;"",Overrides!L129,'F_Inputs Formatted'!L129),0),"-")</f>
        <v>23</v>
      </c>
      <c r="H137" s="85">
        <f>IFERROR(ROUND(IF(Overrides!M129&lt;&gt;"",Overrides!M129,'F_Inputs Formatted'!M129),0),"-")</f>
        <v>21</v>
      </c>
      <c r="I137" s="85">
        <f>IFERROR(ROUND(IF(Overrides!N129&lt;&gt;"",Overrides!N129,'F_Inputs Formatted'!N129),0),"-")</f>
        <v>21</v>
      </c>
      <c r="J137" s="85">
        <f>IFERROR(ROUND(IF(Overrides!O129&lt;&gt;"",Overrides!O129,'F_Inputs Formatted'!O129),0),"-")</f>
        <v>20</v>
      </c>
      <c r="K137" s="85">
        <f>IFERROR(ROUND(IF(Overrides!P129&lt;&gt;"",Overrides!P129,'F_Inputs Formatted'!P129),0),"-")</f>
        <v>22</v>
      </c>
      <c r="L137" s="85">
        <f>IFERROR(ROUND(IF(Overrides!Q129&lt;&gt;"",Overrides!Q129,'F_Inputs Formatted'!Q129),0),"-")</f>
        <v>26</v>
      </c>
      <c r="M137" s="85">
        <f>IFERROR(ROUND(IF(Overrides!R129&lt;&gt;"",Overrides!R129,'F_Inputs Formatted'!R129),0),"-")</f>
        <v>26</v>
      </c>
      <c r="N137" s="85">
        <f>IFERROR(ROUND(IF(Overrides!S129&lt;&gt;"",Overrides!S129,'F_Inputs Formatted'!S129),0),"-")</f>
        <v>23</v>
      </c>
      <c r="O137" s="85">
        <f>IFERROR(ROUND(IF(Overrides!T129&lt;&gt;"",Overrides!T129,'F_Inputs Formatted'!T129),0),"-")</f>
        <v>23</v>
      </c>
      <c r="P137" s="85">
        <f>IFERROR(ROUND(IF(Overrides!U129&lt;&gt;"",Overrides!U129,'F_Inputs Formatted'!U129),0),"-")</f>
        <v>23</v>
      </c>
      <c r="Q137" s="85">
        <f>IFERROR(ROUND(IF(Overrides!V129&lt;&gt;"",Overrides!V129,'F_Inputs Formatted'!V129),0),"-")</f>
        <v>23</v>
      </c>
      <c r="R137" s="85">
        <f>IFERROR(ROUND(IF(Overrides!W129&lt;&gt;"",Overrides!W129,'F_Inputs Formatted'!W129),0),"-")</f>
        <v>23</v>
      </c>
      <c r="S137" s="85">
        <f>IFERROR(ROUND(IF(Overrides!X129&lt;&gt;"",Overrides!X129,'F_Inputs Formatted'!X129),0),"-")</f>
        <v>23</v>
      </c>
      <c r="T137" s="85">
        <f>IFERROR(ROUND(IF(Overrides!Y129&lt;&gt;"",Overrides!Y129,'F_Inputs Formatted'!Y129),0),"-")</f>
        <v>23</v>
      </c>
      <c r="U137" s="85">
        <f>IFERROR(ROUND(IF(Overrides!Z129&lt;&gt;"",Overrides!Z129,'F_Inputs Formatted'!Z129),0),"-")</f>
        <v>24</v>
      </c>
      <c r="V137" s="85">
        <f>IFERROR(ROUND(IF(Overrides!AA129&lt;&gt;"",Overrides!AA129,'F_Inputs Formatted'!AA129),0),"-")</f>
        <v>25</v>
      </c>
      <c r="W137" s="85">
        <f>IFERROR(ROUND(IF(Overrides!AB129&lt;&gt;"",Overrides!AB129,'F_Inputs Formatted'!AB129),0),"-")</f>
        <v>25</v>
      </c>
    </row>
    <row r="138" spans="1:26" ht="21.95">
      <c r="A138" s="58"/>
      <c r="B138" s="41" t="s">
        <v>243</v>
      </c>
      <c r="C138" s="44" t="str">
        <f t="shared" si="6"/>
        <v>Number</v>
      </c>
      <c r="D138" s="85">
        <f>IFERROR(ROUND(IF(Overrides!I130&lt;&gt;"",Overrides!I130,'F_Inputs Formatted'!I130),0),"-")</f>
        <v>1</v>
      </c>
      <c r="E138" s="85">
        <f>IFERROR(ROUND(IF(Overrides!J130&lt;&gt;"",Overrides!J130,'F_Inputs Formatted'!J130),0),"-")</f>
        <v>0</v>
      </c>
      <c r="F138" s="85">
        <f>IFERROR(ROUND(IF(Overrides!K130&lt;&gt;"",Overrides!K130,'F_Inputs Formatted'!K130),0),"-")</f>
        <v>0</v>
      </c>
      <c r="G138" s="85">
        <f>IFERROR(ROUND(IF(Overrides!L130&lt;&gt;"",Overrides!L130,'F_Inputs Formatted'!L130),0),"-")</f>
        <v>0</v>
      </c>
      <c r="H138" s="85">
        <f>IFERROR(ROUND(IF(Overrides!M130&lt;&gt;"",Overrides!M130,'F_Inputs Formatted'!M130),0),"-")</f>
        <v>0</v>
      </c>
      <c r="I138" s="85" t="str">
        <f>IFERROR(ROUND(IF(Overrides!N130&lt;&gt;"",Overrides!N130,'F_Inputs Formatted'!N130),0),"-")</f>
        <v>-</v>
      </c>
      <c r="J138" s="85">
        <f>IFERROR(ROUND(IF(Overrides!O130&lt;&gt;"",Overrides!O130,'F_Inputs Formatted'!O130),0),"-")</f>
        <v>0</v>
      </c>
      <c r="K138" s="85">
        <f>IFERROR(ROUND(IF(Overrides!P130&lt;&gt;"",Overrides!P130,'F_Inputs Formatted'!P130),0),"-")</f>
        <v>0</v>
      </c>
      <c r="L138" s="85">
        <f>IFERROR(ROUND(IF(Overrides!Q130&lt;&gt;"",Overrides!Q130,'F_Inputs Formatted'!Q130),0),"-")</f>
        <v>0</v>
      </c>
      <c r="M138" s="85">
        <f>IFERROR(ROUND(IF(Overrides!R130&lt;&gt;"",Overrides!R130,'F_Inputs Formatted'!R130),0),"-")</f>
        <v>0</v>
      </c>
      <c r="N138" s="85">
        <f>IFERROR(ROUND(IF(Overrides!S130&lt;&gt;"",Overrides!S130,'F_Inputs Formatted'!S130),0),"-")</f>
        <v>0</v>
      </c>
      <c r="O138" s="85">
        <f>IFERROR(ROUND(IF(Overrides!T130&lt;&gt;"",Overrides!T130,'F_Inputs Formatted'!T130),0),"-")</f>
        <v>0</v>
      </c>
      <c r="P138" s="85">
        <f>IFERROR(ROUND(IF(Overrides!U130&lt;&gt;"",Overrides!U130,'F_Inputs Formatted'!U130),0),"-")</f>
        <v>0</v>
      </c>
      <c r="Q138" s="85">
        <f>IFERROR(ROUND(IF(Overrides!V130&lt;&gt;"",Overrides!V130,'F_Inputs Formatted'!V130),0),"-")</f>
        <v>0</v>
      </c>
      <c r="R138" s="85">
        <f>IFERROR(ROUND(IF(Overrides!W130&lt;&gt;"",Overrides!W130,'F_Inputs Formatted'!W130),0),"-")</f>
        <v>0</v>
      </c>
      <c r="S138" s="85">
        <f>IFERROR(ROUND(IF(Overrides!X130&lt;&gt;"",Overrides!X130,'F_Inputs Formatted'!X130),0),"-")</f>
        <v>0</v>
      </c>
      <c r="T138" s="85">
        <f>IFERROR(ROUND(IF(Overrides!Y130&lt;&gt;"",Overrides!Y130,'F_Inputs Formatted'!Y130),0),"-")</f>
        <v>0</v>
      </c>
      <c r="U138" s="85">
        <f>IFERROR(ROUND(IF(Overrides!Z130&lt;&gt;"",Overrides!Z130,'F_Inputs Formatted'!Z130),0),"-")</f>
        <v>0</v>
      </c>
      <c r="V138" s="85">
        <f>IFERROR(ROUND(IF(Overrides!AA130&lt;&gt;"",Overrides!AA130,'F_Inputs Formatted'!AA130),0),"-")</f>
        <v>0</v>
      </c>
      <c r="W138" s="85">
        <f>IFERROR(ROUND(IF(Overrides!AB130&lt;&gt;"",Overrides!AB130,'F_Inputs Formatted'!AB130),0),"-")</f>
        <v>0</v>
      </c>
    </row>
    <row r="139" spans="1:26" ht="21.95">
      <c r="A139" s="48"/>
      <c r="B139" s="41" t="s">
        <v>262</v>
      </c>
      <c r="C139" s="44" t="str">
        <f t="shared" si="6"/>
        <v>Number</v>
      </c>
      <c r="D139" s="85">
        <f>IFERROR(ROUND(IF(Overrides!I131&lt;&gt;"",Overrides!I131,'F_Inputs Formatted'!I131),0),"-")</f>
        <v>3</v>
      </c>
      <c r="E139" s="85">
        <f>IFERROR(ROUND(IF(Overrides!J131&lt;&gt;"",Overrides!J131,'F_Inputs Formatted'!J131),0),"-")</f>
        <v>9</v>
      </c>
      <c r="F139" s="85">
        <f>IFERROR(ROUND(IF(Overrides!K131&lt;&gt;"",Overrides!K131,'F_Inputs Formatted'!K131),0),"-")</f>
        <v>9</v>
      </c>
      <c r="G139" s="85">
        <f>IFERROR(ROUND(IF(Overrides!L131&lt;&gt;"",Overrides!L131,'F_Inputs Formatted'!L131),0),"-")</f>
        <v>7</v>
      </c>
      <c r="H139" s="85">
        <f>IFERROR(ROUND(IF(Overrides!M131&lt;&gt;"",Overrides!M131,'F_Inputs Formatted'!M131),0),"-")</f>
        <v>5</v>
      </c>
      <c r="I139" s="85" t="str">
        <f>IFERROR(ROUND(IF(Overrides!N131&lt;&gt;"",Overrides!N131,'F_Inputs Formatted'!N131),0),"-")</f>
        <v>-</v>
      </c>
      <c r="J139" s="85">
        <f>IFERROR(ROUND(IF(Overrides!O131&lt;&gt;"",Overrides!O131,'F_Inputs Formatted'!O131),0),"-")</f>
        <v>7</v>
      </c>
      <c r="K139" s="85">
        <f>IFERROR(ROUND(IF(Overrides!P131&lt;&gt;"",Overrides!P131,'F_Inputs Formatted'!P131),0),"-")</f>
        <v>8</v>
      </c>
      <c r="L139" s="85">
        <f>IFERROR(ROUND(IF(Overrides!Q131&lt;&gt;"",Overrides!Q131,'F_Inputs Formatted'!Q131),0),"-")</f>
        <v>7</v>
      </c>
      <c r="M139" s="85">
        <f>IFERROR(ROUND(IF(Overrides!R131&lt;&gt;"",Overrides!R131,'F_Inputs Formatted'!R131),0),"-")</f>
        <v>7</v>
      </c>
      <c r="N139" s="85">
        <f>IFERROR(ROUND(IF(Overrides!S131&lt;&gt;"",Overrides!S131,'F_Inputs Formatted'!S131),0),"-")</f>
        <v>7</v>
      </c>
      <c r="O139" s="85">
        <f>IFERROR(ROUND(IF(Overrides!T131&lt;&gt;"",Overrides!T131,'F_Inputs Formatted'!T131),0),"-")</f>
        <v>7</v>
      </c>
      <c r="P139" s="85">
        <f>IFERROR(ROUND(IF(Overrides!U131&lt;&gt;"",Overrides!U131,'F_Inputs Formatted'!U131),0),"-")</f>
        <v>7</v>
      </c>
      <c r="Q139" s="85">
        <f>IFERROR(ROUND(IF(Overrides!V131&lt;&gt;"",Overrides!V131,'F_Inputs Formatted'!V131),0),"-")</f>
        <v>7</v>
      </c>
      <c r="R139" s="85">
        <f>IFERROR(ROUND(IF(Overrides!W131&lt;&gt;"",Overrides!W131,'F_Inputs Formatted'!W131),0),"-")</f>
        <v>7</v>
      </c>
      <c r="S139" s="85">
        <f>IFERROR(ROUND(IF(Overrides!X131&lt;&gt;"",Overrides!X131,'F_Inputs Formatted'!X131),0),"-")</f>
        <v>7</v>
      </c>
      <c r="T139" s="85">
        <f>IFERROR(ROUND(IF(Overrides!Y131&lt;&gt;"",Overrides!Y131,'F_Inputs Formatted'!Y131),0),"-")</f>
        <v>7</v>
      </c>
      <c r="U139" s="85">
        <f>IFERROR(ROUND(IF(Overrides!Z131&lt;&gt;"",Overrides!Z131,'F_Inputs Formatted'!Z131),0),"-")</f>
        <v>7</v>
      </c>
      <c r="V139" s="85">
        <f>IFERROR(ROUND(IF(Overrides!AA131&lt;&gt;"",Overrides!AA131,'F_Inputs Formatted'!AA131),0),"-")</f>
        <v>7</v>
      </c>
      <c r="W139" s="85">
        <f>IFERROR(ROUND(IF(Overrides!AB131&lt;&gt;"",Overrides!AB131,'F_Inputs Formatted'!AB131),0),"-")</f>
        <v>7</v>
      </c>
    </row>
    <row r="140" spans="1:26" ht="21.95">
      <c r="A140" s="58"/>
      <c r="B140" s="41" t="s">
        <v>245</v>
      </c>
      <c r="C140" s="44" t="str">
        <f t="shared" si="6"/>
        <v>Number</v>
      </c>
      <c r="D140" s="85">
        <f>IFERROR(ROUND(IF(Overrides!I132&lt;&gt;"",Overrides!I132,'F_Inputs Formatted'!I132),0),"-")</f>
        <v>15</v>
      </c>
      <c r="E140" s="85">
        <f>IFERROR(ROUND(IF(Overrides!J132&lt;&gt;"",Overrides!J132,'F_Inputs Formatted'!J132),0),"-")</f>
        <v>9</v>
      </c>
      <c r="F140" s="85">
        <f>IFERROR(ROUND(IF(Overrides!K132&lt;&gt;"",Overrides!K132,'F_Inputs Formatted'!K132),0),"-")</f>
        <v>10</v>
      </c>
      <c r="G140" s="85">
        <f>IFERROR(ROUND(IF(Overrides!L132&lt;&gt;"",Overrides!L132,'F_Inputs Formatted'!L132),0),"-")</f>
        <v>7</v>
      </c>
      <c r="H140" s="85">
        <f>IFERROR(ROUND(IF(Overrides!M132&lt;&gt;"",Overrides!M132,'F_Inputs Formatted'!M132),0),"-")</f>
        <v>4</v>
      </c>
      <c r="I140" s="85" t="str">
        <f>IFERROR(ROUND(IF(Overrides!N132&lt;&gt;"",Overrides!N132,'F_Inputs Formatted'!N132),0),"-")</f>
        <v>-</v>
      </c>
      <c r="J140" s="85">
        <f>IFERROR(ROUND(IF(Overrides!O132&lt;&gt;"",Overrides!O132,'F_Inputs Formatted'!O132),0),"-")</f>
        <v>6</v>
      </c>
      <c r="K140" s="85">
        <f>IFERROR(ROUND(IF(Overrides!P132&lt;&gt;"",Overrides!P132,'F_Inputs Formatted'!P132),0),"-")</f>
        <v>5</v>
      </c>
      <c r="L140" s="85">
        <f>IFERROR(ROUND(IF(Overrides!Q132&lt;&gt;"",Overrides!Q132,'F_Inputs Formatted'!Q132),0),"-")</f>
        <v>5</v>
      </c>
      <c r="M140" s="85">
        <f>IFERROR(ROUND(IF(Overrides!R132&lt;&gt;"",Overrides!R132,'F_Inputs Formatted'!R132),0),"-")</f>
        <v>5</v>
      </c>
      <c r="N140" s="85">
        <f>IFERROR(ROUND(IF(Overrides!S132&lt;&gt;"",Overrides!S132,'F_Inputs Formatted'!S132),0),"-")</f>
        <v>5</v>
      </c>
      <c r="O140" s="85">
        <f>IFERROR(ROUND(IF(Overrides!T132&lt;&gt;"",Overrides!T132,'F_Inputs Formatted'!T132),0),"-")</f>
        <v>5</v>
      </c>
      <c r="P140" s="85">
        <f>IFERROR(ROUND(IF(Overrides!U132&lt;&gt;"",Overrides!U132,'F_Inputs Formatted'!U132),0),"-")</f>
        <v>5</v>
      </c>
      <c r="Q140" s="85">
        <f>IFERROR(ROUND(IF(Overrides!V132&lt;&gt;"",Overrides!V132,'F_Inputs Formatted'!V132),0),"-")</f>
        <v>5</v>
      </c>
      <c r="R140" s="85">
        <f>IFERROR(ROUND(IF(Overrides!W132&lt;&gt;"",Overrides!W132,'F_Inputs Formatted'!W132),0),"-")</f>
        <v>5</v>
      </c>
      <c r="S140" s="85">
        <f>IFERROR(ROUND(IF(Overrides!X132&lt;&gt;"",Overrides!X132,'F_Inputs Formatted'!X132),0),"-")</f>
        <v>6</v>
      </c>
      <c r="T140" s="85">
        <f>IFERROR(ROUND(IF(Overrides!Y132&lt;&gt;"",Overrides!Y132,'F_Inputs Formatted'!Y132),0),"-")</f>
        <v>6</v>
      </c>
      <c r="U140" s="85">
        <f>IFERROR(ROUND(IF(Overrides!Z132&lt;&gt;"",Overrides!Z132,'F_Inputs Formatted'!Z132),0),"-")</f>
        <v>6</v>
      </c>
      <c r="V140" s="85">
        <f>IFERROR(ROUND(IF(Overrides!AA132&lt;&gt;"",Overrides!AA132,'F_Inputs Formatted'!AA132),0),"-")</f>
        <v>6</v>
      </c>
      <c r="W140" s="85">
        <f>IFERROR(ROUND(IF(Overrides!AB132&lt;&gt;"",Overrides!AB132,'F_Inputs Formatted'!AB132),0),"-")</f>
        <v>6</v>
      </c>
    </row>
    <row r="141" spans="1:26" ht="21.95">
      <c r="A141" s="58"/>
      <c r="B141" s="41" t="s">
        <v>246</v>
      </c>
      <c r="C141" s="44" t="str">
        <f t="shared" si="6"/>
        <v>Number</v>
      </c>
      <c r="D141" s="85">
        <f>IFERROR(ROUND(IF(Overrides!I133&lt;&gt;"",Overrides!I133,'F_Inputs Formatted'!I133),0),"-")</f>
        <v>10</v>
      </c>
      <c r="E141" s="85">
        <f>IFERROR(ROUND(IF(Overrides!J133&lt;&gt;"",Overrides!J133,'F_Inputs Formatted'!J133),0),"-")</f>
        <v>9</v>
      </c>
      <c r="F141" s="85">
        <f>IFERROR(ROUND(IF(Overrides!K133&lt;&gt;"",Overrides!K133,'F_Inputs Formatted'!K133),0),"-")</f>
        <v>13</v>
      </c>
      <c r="G141" s="85">
        <f>IFERROR(ROUND(IF(Overrides!L133&lt;&gt;"",Overrides!L133,'F_Inputs Formatted'!L133),0),"-")</f>
        <v>12</v>
      </c>
      <c r="H141" s="85">
        <f>IFERROR(ROUND(IF(Overrides!M133&lt;&gt;"",Overrides!M133,'F_Inputs Formatted'!M133),0),"-")</f>
        <v>8</v>
      </c>
      <c r="I141" s="85">
        <f>IFERROR(ROUND(IF(Overrides!N133&lt;&gt;"",Overrides!N133,'F_Inputs Formatted'!N133),0),"-")</f>
        <v>8</v>
      </c>
      <c r="J141" s="85">
        <f>IFERROR(ROUND(IF(Overrides!O133&lt;&gt;"",Overrides!O133,'F_Inputs Formatted'!O133),0),"-")</f>
        <v>8</v>
      </c>
      <c r="K141" s="85">
        <f>IFERROR(ROUND(IF(Overrides!P133&lt;&gt;"",Overrides!P133,'F_Inputs Formatted'!P133),0),"-")</f>
        <v>5</v>
      </c>
      <c r="L141" s="85">
        <f>IFERROR(ROUND(IF(Overrides!Q133&lt;&gt;"",Overrides!Q133,'F_Inputs Formatted'!Q133),0),"-")</f>
        <v>8</v>
      </c>
      <c r="M141" s="85">
        <f>IFERROR(ROUND(IF(Overrides!R133&lt;&gt;"",Overrides!R133,'F_Inputs Formatted'!R133),0),"-")</f>
        <v>7</v>
      </c>
      <c r="N141" s="85">
        <f>IFERROR(ROUND(IF(Overrides!S133&lt;&gt;"",Overrides!S133,'F_Inputs Formatted'!S133),0),"-")</f>
        <v>6</v>
      </c>
      <c r="O141" s="85">
        <f>IFERROR(ROUND(IF(Overrides!T133&lt;&gt;"",Overrides!T133,'F_Inputs Formatted'!T133),0),"-")</f>
        <v>6</v>
      </c>
      <c r="P141" s="85">
        <f>IFERROR(ROUND(IF(Overrides!U133&lt;&gt;"",Overrides!U133,'F_Inputs Formatted'!U133),0),"-")</f>
        <v>6</v>
      </c>
      <c r="Q141" s="85">
        <f>IFERROR(ROUND(IF(Overrides!V133&lt;&gt;"",Overrides!V133,'F_Inputs Formatted'!V133),0),"-")</f>
        <v>3</v>
      </c>
      <c r="R141" s="85">
        <f>IFERROR(ROUND(IF(Overrides!W133&lt;&gt;"",Overrides!W133,'F_Inputs Formatted'!W133),0),"-")</f>
        <v>3</v>
      </c>
      <c r="S141" s="85">
        <f>IFERROR(ROUND(IF(Overrides!X133&lt;&gt;"",Overrides!X133,'F_Inputs Formatted'!X133),0),"-")</f>
        <v>2</v>
      </c>
      <c r="T141" s="85">
        <f>IFERROR(ROUND(IF(Overrides!Y133&lt;&gt;"",Overrides!Y133,'F_Inputs Formatted'!Y133),0),"-")</f>
        <v>2</v>
      </c>
      <c r="U141" s="85">
        <f>IFERROR(ROUND(IF(Overrides!Z133&lt;&gt;"",Overrides!Z133,'F_Inputs Formatted'!Z133),0),"-")</f>
        <v>2</v>
      </c>
      <c r="V141" s="85">
        <f>IFERROR(ROUND(IF(Overrides!AA133&lt;&gt;"",Overrides!AA133,'F_Inputs Formatted'!AA133),0),"-")</f>
        <v>3</v>
      </c>
      <c r="W141" s="85">
        <f>IFERROR(ROUND(IF(Overrides!AB133&lt;&gt;"",Overrides!AB133,'F_Inputs Formatted'!AB133),0),"-")</f>
        <v>3</v>
      </c>
    </row>
    <row r="142" spans="1:26" ht="21.95">
      <c r="A142" s="58"/>
      <c r="B142" s="41" t="s">
        <v>247</v>
      </c>
      <c r="C142" s="44" t="str">
        <f t="shared" si="6"/>
        <v>Number</v>
      </c>
      <c r="D142" s="85" t="str">
        <f>IFERROR(ROUND(IF(Overrides!I134&lt;&gt;"",Overrides!I134,'F_Inputs Formatted'!I134),0),"-")</f>
        <v>-</v>
      </c>
      <c r="E142" s="85" t="str">
        <f>IFERROR(ROUND(IF(Overrides!J134&lt;&gt;"",Overrides!J134,'F_Inputs Formatted'!J134),0),"-")</f>
        <v>-</v>
      </c>
      <c r="F142" s="85" t="str">
        <f>IFERROR(ROUND(IF(Overrides!K134&lt;&gt;"",Overrides!K134,'F_Inputs Formatted'!K134),0),"-")</f>
        <v>-</v>
      </c>
      <c r="G142" s="85" t="str">
        <f>IFERROR(ROUND(IF(Overrides!L134&lt;&gt;"",Overrides!L134,'F_Inputs Formatted'!L134),0),"-")</f>
        <v>-</v>
      </c>
      <c r="H142" s="85" t="str">
        <f>IFERROR(ROUND(IF(Overrides!M134&lt;&gt;"",Overrides!M134,'F_Inputs Formatted'!M134),0),"-")</f>
        <v>-</v>
      </c>
      <c r="I142" s="85" t="str">
        <f>IFERROR(ROUND(IF(Overrides!N134&lt;&gt;"",Overrides!N134,'F_Inputs Formatted'!N134),0),"-")</f>
        <v>-</v>
      </c>
      <c r="J142" s="85" t="str">
        <f>IFERROR(ROUND(IF(Overrides!O134&lt;&gt;"",Overrides!O134,'F_Inputs Formatted'!O134),0),"-")</f>
        <v>-</v>
      </c>
      <c r="K142" s="85" t="str">
        <f>IFERROR(ROUND(IF(Overrides!P134&lt;&gt;"",Overrides!P134,'F_Inputs Formatted'!P134),0),"-")</f>
        <v>-</v>
      </c>
      <c r="L142" s="85" t="str">
        <f>IFERROR(ROUND(IF(Overrides!Q134&lt;&gt;"",Overrides!Q134,'F_Inputs Formatted'!Q134),0),"-")</f>
        <v>-</v>
      </c>
      <c r="M142" s="85" t="str">
        <f>IFERROR(ROUND(IF(Overrides!R134&lt;&gt;"",Overrides!R134,'F_Inputs Formatted'!R134),0),"-")</f>
        <v>-</v>
      </c>
      <c r="N142" s="85" t="str">
        <f>IFERROR(ROUND(IF(Overrides!S134&lt;&gt;"",Overrides!S134,'F_Inputs Formatted'!S134),0),"-")</f>
        <v>-</v>
      </c>
      <c r="O142" s="85" t="str">
        <f>IFERROR(ROUND(IF(Overrides!T134&lt;&gt;"",Overrides!T134,'F_Inputs Formatted'!T134),0),"-")</f>
        <v>-</v>
      </c>
      <c r="P142" s="85" t="str">
        <f>IFERROR(ROUND(IF(Overrides!U134&lt;&gt;"",Overrides!U134,'F_Inputs Formatted'!U134),0),"-")</f>
        <v>-</v>
      </c>
      <c r="Q142" s="85" t="str">
        <f>IFERROR(ROUND(IF(Overrides!V134&lt;&gt;"",Overrides!V134,'F_Inputs Formatted'!V134),0),"-")</f>
        <v>-</v>
      </c>
      <c r="R142" s="85" t="str">
        <f>IFERROR(ROUND(IF(Overrides!W134&lt;&gt;"",Overrides!W134,'F_Inputs Formatted'!W134),0),"-")</f>
        <v>-</v>
      </c>
      <c r="S142" s="85" t="str">
        <f>IFERROR(ROUND(IF(Overrides!X134&lt;&gt;"",Overrides!X134,'F_Inputs Formatted'!X134),0),"-")</f>
        <v>-</v>
      </c>
      <c r="T142" s="85" t="str">
        <f>IFERROR(ROUND(IF(Overrides!Y134&lt;&gt;"",Overrides!Y134,'F_Inputs Formatted'!Y134),0),"-")</f>
        <v>-</v>
      </c>
      <c r="U142" s="85" t="str">
        <f>IFERROR(ROUND(IF(Overrides!Z134&lt;&gt;"",Overrides!Z134,'F_Inputs Formatted'!Z134),0),"-")</f>
        <v>-</v>
      </c>
      <c r="V142" s="85" t="str">
        <f>IFERROR(ROUND(IF(Overrides!AA134&lt;&gt;"",Overrides!AA134,'F_Inputs Formatted'!AA134),0),"-")</f>
        <v>-</v>
      </c>
      <c r="W142" s="85" t="str">
        <f>IFERROR(ROUND(IF(Overrides!AB134&lt;&gt;"",Overrides!AB134,'F_Inputs Formatted'!AB134),0),"-")</f>
        <v>-</v>
      </c>
    </row>
    <row r="143" spans="1:26" ht="21.95">
      <c r="A143" s="48"/>
      <c r="B143" s="41" t="s">
        <v>253</v>
      </c>
      <c r="C143" s="44" t="str">
        <f t="shared" si="6"/>
        <v>Number</v>
      </c>
      <c r="D143" s="85" t="str">
        <f>IFERROR(ROUND(IF(Overrides!I135&lt;&gt;"",Overrides!I135,'F_Inputs Formatted'!I135),0),"-")</f>
        <v>-</v>
      </c>
      <c r="E143" s="85" t="str">
        <f>IFERROR(ROUND(IF(Overrides!J135&lt;&gt;"",Overrides!J135,'F_Inputs Formatted'!J135),0),"-")</f>
        <v>-</v>
      </c>
      <c r="F143" s="85" t="str">
        <f>IFERROR(ROUND(IF(Overrides!K135&lt;&gt;"",Overrides!K135,'F_Inputs Formatted'!K135),0),"-")</f>
        <v>-</v>
      </c>
      <c r="G143" s="85" t="str">
        <f>IFERROR(ROUND(IF(Overrides!L135&lt;&gt;"",Overrides!L135,'F_Inputs Formatted'!L135),0),"-")</f>
        <v>-</v>
      </c>
      <c r="H143" s="85" t="str">
        <f>IFERROR(ROUND(IF(Overrides!M135&lt;&gt;"",Overrides!M135,'F_Inputs Formatted'!M135),0),"-")</f>
        <v>-</v>
      </c>
      <c r="I143" s="85" t="str">
        <f>IFERROR(ROUND(IF(Overrides!N135&lt;&gt;"",Overrides!N135,'F_Inputs Formatted'!N135),0),"-")</f>
        <v>-</v>
      </c>
      <c r="J143" s="85" t="str">
        <f>IFERROR(ROUND(IF(Overrides!O135&lt;&gt;"",Overrides!O135,'F_Inputs Formatted'!O135),0),"-")</f>
        <v>-</v>
      </c>
      <c r="K143" s="85" t="str">
        <f>IFERROR(ROUND(IF(Overrides!P135&lt;&gt;"",Overrides!P135,'F_Inputs Formatted'!P135),0),"-")</f>
        <v>-</v>
      </c>
      <c r="L143" s="85" t="str">
        <f>IFERROR(ROUND(IF(Overrides!Q135&lt;&gt;"",Overrides!Q135,'F_Inputs Formatted'!Q135),0),"-")</f>
        <v>-</v>
      </c>
      <c r="M143" s="85" t="str">
        <f>IFERROR(ROUND(IF(Overrides!R135&lt;&gt;"",Overrides!R135,'F_Inputs Formatted'!R135),0),"-")</f>
        <v>-</v>
      </c>
      <c r="N143" s="85" t="str">
        <f>IFERROR(ROUND(IF(Overrides!S135&lt;&gt;"",Overrides!S135,'F_Inputs Formatted'!S135),0),"-")</f>
        <v>-</v>
      </c>
      <c r="O143" s="85" t="str">
        <f>IFERROR(ROUND(IF(Overrides!T135&lt;&gt;"",Overrides!T135,'F_Inputs Formatted'!T135),0),"-")</f>
        <v>-</v>
      </c>
      <c r="P143" s="85" t="str">
        <f>IFERROR(ROUND(IF(Overrides!U135&lt;&gt;"",Overrides!U135,'F_Inputs Formatted'!U135),0),"-")</f>
        <v>-</v>
      </c>
      <c r="Q143" s="85" t="str">
        <f>IFERROR(ROUND(IF(Overrides!V135&lt;&gt;"",Overrides!V135,'F_Inputs Formatted'!V135),0),"-")</f>
        <v>-</v>
      </c>
      <c r="R143" s="85" t="str">
        <f>IFERROR(ROUND(IF(Overrides!W135&lt;&gt;"",Overrides!W135,'F_Inputs Formatted'!W135),0),"-")</f>
        <v>-</v>
      </c>
      <c r="S143" s="85" t="str">
        <f>IFERROR(ROUND(IF(Overrides!X135&lt;&gt;"",Overrides!X135,'F_Inputs Formatted'!X135),0),"-")</f>
        <v>-</v>
      </c>
      <c r="T143" s="85" t="str">
        <f>IFERROR(ROUND(IF(Overrides!Y135&lt;&gt;"",Overrides!Y135,'F_Inputs Formatted'!Y135),0),"-")</f>
        <v>-</v>
      </c>
      <c r="U143" s="85" t="str">
        <f>IFERROR(ROUND(IF(Overrides!Z135&lt;&gt;"",Overrides!Z135,'F_Inputs Formatted'!Z135),0),"-")</f>
        <v>-</v>
      </c>
      <c r="V143" s="85" t="str">
        <f>IFERROR(ROUND(IF(Overrides!AA135&lt;&gt;"",Overrides!AA135,'F_Inputs Formatted'!AA135),0),"-")</f>
        <v>-</v>
      </c>
      <c r="W143" s="85" t="str">
        <f>IFERROR(ROUND(IF(Overrides!AB135&lt;&gt;"",Overrides!AB135,'F_Inputs Formatted'!AB135),0),"-")</f>
        <v>-</v>
      </c>
    </row>
    <row r="144" spans="1:26" ht="21.95">
      <c r="A144" s="58"/>
      <c r="B144" s="41" t="s">
        <v>254</v>
      </c>
      <c r="C144" s="44" t="str">
        <f t="shared" si="6"/>
        <v>Number</v>
      </c>
      <c r="D144" s="85" t="str">
        <f>IFERROR(ROUND(IF(Overrides!I136&lt;&gt;"",Overrides!I136,'F_Inputs Formatted'!I136),0),"-")</f>
        <v>-</v>
      </c>
      <c r="E144" s="85" t="str">
        <f>IFERROR(ROUND(IF(Overrides!J136&lt;&gt;"",Overrides!J136,'F_Inputs Formatted'!J136),0),"-")</f>
        <v>-</v>
      </c>
      <c r="F144" s="85" t="str">
        <f>IFERROR(ROUND(IF(Overrides!K136&lt;&gt;"",Overrides!K136,'F_Inputs Formatted'!K136),0),"-")</f>
        <v>-</v>
      </c>
      <c r="G144" s="85" t="str">
        <f>IFERROR(ROUND(IF(Overrides!L136&lt;&gt;"",Overrides!L136,'F_Inputs Formatted'!L136),0),"-")</f>
        <v>-</v>
      </c>
      <c r="H144" s="85" t="str">
        <f>IFERROR(ROUND(IF(Overrides!M136&lt;&gt;"",Overrides!M136,'F_Inputs Formatted'!M136),0),"-")</f>
        <v>-</v>
      </c>
      <c r="I144" s="85" t="str">
        <f>IFERROR(ROUND(IF(Overrides!N136&lt;&gt;"",Overrides!N136,'F_Inputs Formatted'!N136),0),"-")</f>
        <v>-</v>
      </c>
      <c r="J144" s="85" t="str">
        <f>IFERROR(ROUND(IF(Overrides!O136&lt;&gt;"",Overrides!O136,'F_Inputs Formatted'!O136),0),"-")</f>
        <v>-</v>
      </c>
      <c r="K144" s="85" t="str">
        <f>IFERROR(ROUND(IF(Overrides!P136&lt;&gt;"",Overrides!P136,'F_Inputs Formatted'!P136),0),"-")</f>
        <v>-</v>
      </c>
      <c r="L144" s="85" t="str">
        <f>IFERROR(ROUND(IF(Overrides!Q136&lt;&gt;"",Overrides!Q136,'F_Inputs Formatted'!Q136),0),"-")</f>
        <v>-</v>
      </c>
      <c r="M144" s="85" t="str">
        <f>IFERROR(ROUND(IF(Overrides!R136&lt;&gt;"",Overrides!R136,'F_Inputs Formatted'!R136),0),"-")</f>
        <v>-</v>
      </c>
      <c r="N144" s="85" t="str">
        <f>IFERROR(ROUND(IF(Overrides!S136&lt;&gt;"",Overrides!S136,'F_Inputs Formatted'!S136),0),"-")</f>
        <v>-</v>
      </c>
      <c r="O144" s="85" t="str">
        <f>IFERROR(ROUND(IF(Overrides!T136&lt;&gt;"",Overrides!T136,'F_Inputs Formatted'!T136),0),"-")</f>
        <v>-</v>
      </c>
      <c r="P144" s="85" t="str">
        <f>IFERROR(ROUND(IF(Overrides!U136&lt;&gt;"",Overrides!U136,'F_Inputs Formatted'!U136),0),"-")</f>
        <v>-</v>
      </c>
      <c r="Q144" s="85" t="str">
        <f>IFERROR(ROUND(IF(Overrides!V136&lt;&gt;"",Overrides!V136,'F_Inputs Formatted'!V136),0),"-")</f>
        <v>-</v>
      </c>
      <c r="R144" s="85" t="str">
        <f>IFERROR(ROUND(IF(Overrides!W136&lt;&gt;"",Overrides!W136,'F_Inputs Formatted'!W136),0),"-")</f>
        <v>-</v>
      </c>
      <c r="S144" s="85" t="str">
        <f>IFERROR(ROUND(IF(Overrides!X136&lt;&gt;"",Overrides!X136,'F_Inputs Formatted'!X136),0),"-")</f>
        <v>-</v>
      </c>
      <c r="T144" s="85" t="str">
        <f>IFERROR(ROUND(IF(Overrides!Y136&lt;&gt;"",Overrides!Y136,'F_Inputs Formatted'!Y136),0),"-")</f>
        <v>-</v>
      </c>
      <c r="U144" s="85" t="str">
        <f>IFERROR(ROUND(IF(Overrides!Z136&lt;&gt;"",Overrides!Z136,'F_Inputs Formatted'!Z136),0),"-")</f>
        <v>-</v>
      </c>
      <c r="V144" s="85" t="str">
        <f>IFERROR(ROUND(IF(Overrides!AA136&lt;&gt;"",Overrides!AA136,'F_Inputs Formatted'!AA136),0),"-")</f>
        <v>-</v>
      </c>
      <c r="W144" s="85" t="str">
        <f>IFERROR(ROUND(IF(Overrides!AB136&lt;&gt;"",Overrides!AB136,'F_Inputs Formatted'!AB136),0),"-")</f>
        <v>-</v>
      </c>
    </row>
    <row r="145" spans="1:26" ht="21.95">
      <c r="A145" s="58"/>
      <c r="B145" s="41" t="s">
        <v>255</v>
      </c>
      <c r="C145" s="44" t="str">
        <f t="shared" si="6"/>
        <v>Number</v>
      </c>
      <c r="D145" s="85" t="str">
        <f>IFERROR(ROUND(IF(Overrides!I137&lt;&gt;"",Overrides!I137,'F_Inputs Formatted'!I137),0),"-")</f>
        <v>-</v>
      </c>
      <c r="E145" s="85" t="str">
        <f>IFERROR(ROUND(IF(Overrides!J137&lt;&gt;"",Overrides!J137,'F_Inputs Formatted'!J137),0),"-")</f>
        <v>-</v>
      </c>
      <c r="F145" s="85" t="str">
        <f>IFERROR(ROUND(IF(Overrides!K137&lt;&gt;"",Overrides!K137,'F_Inputs Formatted'!K137),0),"-")</f>
        <v>-</v>
      </c>
      <c r="G145" s="85" t="str">
        <f>IFERROR(ROUND(IF(Overrides!L137&lt;&gt;"",Overrides!L137,'F_Inputs Formatted'!L137),0),"-")</f>
        <v>-</v>
      </c>
      <c r="H145" s="85" t="str">
        <f>IFERROR(ROUND(IF(Overrides!M137&lt;&gt;"",Overrides!M137,'F_Inputs Formatted'!M137),0),"-")</f>
        <v>-</v>
      </c>
      <c r="I145" s="85" t="str">
        <f>IFERROR(ROUND(IF(Overrides!N137&lt;&gt;"",Overrides!N137,'F_Inputs Formatted'!N137),0),"-")</f>
        <v>-</v>
      </c>
      <c r="J145" s="85" t="str">
        <f>IFERROR(ROUND(IF(Overrides!O137&lt;&gt;"",Overrides!O137,'F_Inputs Formatted'!O137),0),"-")</f>
        <v>-</v>
      </c>
      <c r="K145" s="85" t="str">
        <f>IFERROR(ROUND(IF(Overrides!P137&lt;&gt;"",Overrides!P137,'F_Inputs Formatted'!P137),0),"-")</f>
        <v>-</v>
      </c>
      <c r="L145" s="85" t="str">
        <f>IFERROR(ROUND(IF(Overrides!Q137&lt;&gt;"",Overrides!Q137,'F_Inputs Formatted'!Q137),0),"-")</f>
        <v>-</v>
      </c>
      <c r="M145" s="85" t="str">
        <f>IFERROR(ROUND(IF(Overrides!R137&lt;&gt;"",Overrides!R137,'F_Inputs Formatted'!R137),0),"-")</f>
        <v>-</v>
      </c>
      <c r="N145" s="85" t="str">
        <f>IFERROR(ROUND(IF(Overrides!S137&lt;&gt;"",Overrides!S137,'F_Inputs Formatted'!S137),0),"-")</f>
        <v>-</v>
      </c>
      <c r="O145" s="85" t="str">
        <f>IFERROR(ROUND(IF(Overrides!T137&lt;&gt;"",Overrides!T137,'F_Inputs Formatted'!T137),0),"-")</f>
        <v>-</v>
      </c>
      <c r="P145" s="85" t="str">
        <f>IFERROR(ROUND(IF(Overrides!U137&lt;&gt;"",Overrides!U137,'F_Inputs Formatted'!U137),0),"-")</f>
        <v>-</v>
      </c>
      <c r="Q145" s="85" t="str">
        <f>IFERROR(ROUND(IF(Overrides!V137&lt;&gt;"",Overrides!V137,'F_Inputs Formatted'!V137),0),"-")</f>
        <v>-</v>
      </c>
      <c r="R145" s="85" t="str">
        <f>IFERROR(ROUND(IF(Overrides!W137&lt;&gt;"",Overrides!W137,'F_Inputs Formatted'!W137),0),"-")</f>
        <v>-</v>
      </c>
      <c r="S145" s="85" t="str">
        <f>IFERROR(ROUND(IF(Overrides!X137&lt;&gt;"",Overrides!X137,'F_Inputs Formatted'!X137),0),"-")</f>
        <v>-</v>
      </c>
      <c r="T145" s="85" t="str">
        <f>IFERROR(ROUND(IF(Overrides!Y137&lt;&gt;"",Overrides!Y137,'F_Inputs Formatted'!Y137),0),"-")</f>
        <v>-</v>
      </c>
      <c r="U145" s="85" t="str">
        <f>IFERROR(ROUND(IF(Overrides!Z137&lt;&gt;"",Overrides!Z137,'F_Inputs Formatted'!Z137),0),"-")</f>
        <v>-</v>
      </c>
      <c r="V145" s="85" t="str">
        <f>IFERROR(ROUND(IF(Overrides!AA137&lt;&gt;"",Overrides!AA137,'F_Inputs Formatted'!AA137),0),"-")</f>
        <v>-</v>
      </c>
      <c r="W145" s="85" t="str">
        <f>IFERROR(ROUND(IF(Overrides!AB137&lt;&gt;"",Overrides!AB137,'F_Inputs Formatted'!AB137),0),"-")</f>
        <v>-</v>
      </c>
    </row>
    <row r="146" spans="1:26" ht="21.95">
      <c r="A146" s="58"/>
      <c r="B146" s="41" t="s">
        <v>257</v>
      </c>
      <c r="C146" s="44" t="str">
        <f t="shared" si="6"/>
        <v>Number</v>
      </c>
      <c r="D146" s="85" t="str">
        <f>IFERROR(ROUND(IF(Overrides!I138&lt;&gt;"",Overrides!I138,'F_Inputs Formatted'!I138),0),"-")</f>
        <v>-</v>
      </c>
      <c r="E146" s="85" t="str">
        <f>IFERROR(ROUND(IF(Overrides!J138&lt;&gt;"",Overrides!J138,'F_Inputs Formatted'!J138),0),"-")</f>
        <v>-</v>
      </c>
      <c r="F146" s="85" t="str">
        <f>IFERROR(ROUND(IF(Overrides!K138&lt;&gt;"",Overrides!K138,'F_Inputs Formatted'!K138),0),"-")</f>
        <v>-</v>
      </c>
      <c r="G146" s="85" t="str">
        <f>IFERROR(ROUND(IF(Overrides!L138&lt;&gt;"",Overrides!L138,'F_Inputs Formatted'!L138),0),"-")</f>
        <v>-</v>
      </c>
      <c r="H146" s="85" t="str">
        <f>IFERROR(ROUND(IF(Overrides!M138&lt;&gt;"",Overrides!M138,'F_Inputs Formatted'!M138),0),"-")</f>
        <v>-</v>
      </c>
      <c r="I146" s="85" t="str">
        <f>IFERROR(ROUND(IF(Overrides!N138&lt;&gt;"",Overrides!N138,'F_Inputs Formatted'!N138),0),"-")</f>
        <v>-</v>
      </c>
      <c r="J146" s="85" t="str">
        <f>IFERROR(ROUND(IF(Overrides!O138&lt;&gt;"",Overrides!O138,'F_Inputs Formatted'!O138),0),"-")</f>
        <v>-</v>
      </c>
      <c r="K146" s="85" t="str">
        <f>IFERROR(ROUND(IF(Overrides!P138&lt;&gt;"",Overrides!P138,'F_Inputs Formatted'!P138),0),"-")</f>
        <v>-</v>
      </c>
      <c r="L146" s="85" t="str">
        <f>IFERROR(ROUND(IF(Overrides!Q138&lt;&gt;"",Overrides!Q138,'F_Inputs Formatted'!Q138),0),"-")</f>
        <v>-</v>
      </c>
      <c r="M146" s="85" t="str">
        <f>IFERROR(ROUND(IF(Overrides!R138&lt;&gt;"",Overrides!R138,'F_Inputs Formatted'!R138),0),"-")</f>
        <v>-</v>
      </c>
      <c r="N146" s="85" t="str">
        <f>IFERROR(ROUND(IF(Overrides!S138&lt;&gt;"",Overrides!S138,'F_Inputs Formatted'!S138),0),"-")</f>
        <v>-</v>
      </c>
      <c r="O146" s="85" t="str">
        <f>IFERROR(ROUND(IF(Overrides!T138&lt;&gt;"",Overrides!T138,'F_Inputs Formatted'!T138),0),"-")</f>
        <v>-</v>
      </c>
      <c r="P146" s="85" t="str">
        <f>IFERROR(ROUND(IF(Overrides!U138&lt;&gt;"",Overrides!U138,'F_Inputs Formatted'!U138),0),"-")</f>
        <v>-</v>
      </c>
      <c r="Q146" s="85" t="str">
        <f>IFERROR(ROUND(IF(Overrides!V138&lt;&gt;"",Overrides!V138,'F_Inputs Formatted'!V138),0),"-")</f>
        <v>-</v>
      </c>
      <c r="R146" s="85" t="str">
        <f>IFERROR(ROUND(IF(Overrides!W138&lt;&gt;"",Overrides!W138,'F_Inputs Formatted'!W138),0),"-")</f>
        <v>-</v>
      </c>
      <c r="S146" s="85" t="str">
        <f>IFERROR(ROUND(IF(Overrides!X138&lt;&gt;"",Overrides!X138,'F_Inputs Formatted'!X138),0),"-")</f>
        <v>-</v>
      </c>
      <c r="T146" s="85" t="str">
        <f>IFERROR(ROUND(IF(Overrides!Y138&lt;&gt;"",Overrides!Y138,'F_Inputs Formatted'!Y138),0),"-")</f>
        <v>-</v>
      </c>
      <c r="U146" s="85" t="str">
        <f>IFERROR(ROUND(IF(Overrides!Z138&lt;&gt;"",Overrides!Z138,'F_Inputs Formatted'!Z138),0),"-")</f>
        <v>-</v>
      </c>
      <c r="V146" s="85" t="str">
        <f>IFERROR(ROUND(IF(Overrides!AA138&lt;&gt;"",Overrides!AA138,'F_Inputs Formatted'!AA138),0),"-")</f>
        <v>-</v>
      </c>
      <c r="W146" s="85" t="str">
        <f>IFERROR(ROUND(IF(Overrides!AB138&lt;&gt;"",Overrides!AB138,'F_Inputs Formatted'!AB138),0),"-")</f>
        <v>-</v>
      </c>
    </row>
    <row r="147" spans="1:26" ht="21.95">
      <c r="A147" s="58"/>
    </row>
    <row r="148" spans="1:26" ht="21.95">
      <c r="A148" s="58"/>
      <c r="B148" s="41" t="s">
        <v>239</v>
      </c>
      <c r="C148" s="44" t="str">
        <f>$C$107</f>
        <v>Number</v>
      </c>
      <c r="D148" s="85">
        <f>IFERROR(ROUND(IF(Overrides!I140&lt;&gt;"",Overrides!I140,'F_Inputs Formatted'!I140),0),"-")</f>
        <v>28</v>
      </c>
      <c r="E148" s="85">
        <f>IFERROR(ROUND(IF(Overrides!J140&lt;&gt;"",Overrides!J140,'F_Inputs Formatted'!J140),0),"-")</f>
        <v>21</v>
      </c>
      <c r="F148" s="85">
        <f>IFERROR(ROUND(IF(Overrides!K140&lt;&gt;"",Overrides!K140,'F_Inputs Formatted'!K140),0),"-")</f>
        <v>27</v>
      </c>
      <c r="G148" s="85">
        <f>IFERROR(ROUND(IF(Overrides!L140&lt;&gt;"",Overrides!L140,'F_Inputs Formatted'!L140),0),"-")</f>
        <v>27</v>
      </c>
      <c r="H148" s="85">
        <f>IFERROR(ROUND(IF(Overrides!M140&lt;&gt;"",Overrides!M140,'F_Inputs Formatted'!M140),0),"-")</f>
        <v>22</v>
      </c>
      <c r="I148" s="85" t="str">
        <f>IFERROR(ROUND(IF(Overrides!N140&lt;&gt;"",Overrides!N140,'F_Inputs Formatted'!N140),0),"-")</f>
        <v>-</v>
      </c>
      <c r="J148" s="85">
        <f>IFERROR(ROUND(IF(Overrides!O140&lt;&gt;"",Overrides!O140,'F_Inputs Formatted'!O140),0),"-")</f>
        <v>28</v>
      </c>
      <c r="K148" s="85">
        <f>IFERROR(ROUND(IF(Overrides!P140&lt;&gt;"",Overrides!P140,'F_Inputs Formatted'!P140),0),"-")</f>
        <v>27</v>
      </c>
      <c r="L148" s="85">
        <f>IFERROR(ROUND(IF(Overrides!Q140&lt;&gt;"",Overrides!Q140,'F_Inputs Formatted'!Q140),0),"-")</f>
        <v>27</v>
      </c>
      <c r="M148" s="85">
        <f>IFERROR(ROUND(IF(Overrides!R140&lt;&gt;"",Overrides!R140,'F_Inputs Formatted'!R140),0),"-")</f>
        <v>27</v>
      </c>
      <c r="N148" s="85">
        <f>IFERROR(ROUND(IF(Overrides!S140&lt;&gt;"",Overrides!S140,'F_Inputs Formatted'!S140),0),"-")</f>
        <v>27</v>
      </c>
      <c r="O148" s="85">
        <f>IFERROR(ROUND(IF(Overrides!T140&lt;&gt;"",Overrides!T140,'F_Inputs Formatted'!T140),0),"-")</f>
        <v>27</v>
      </c>
      <c r="P148" s="85">
        <f>IFERROR(ROUND(IF(Overrides!U140&lt;&gt;"",Overrides!U140,'F_Inputs Formatted'!U140),0),"-")</f>
        <v>26</v>
      </c>
      <c r="Q148" s="85">
        <f>IFERROR(ROUND(IF(Overrides!V140&lt;&gt;"",Overrides!V140,'F_Inputs Formatted'!V140),0),"-")</f>
        <v>24</v>
      </c>
      <c r="R148" s="85">
        <f>IFERROR(ROUND(IF(Overrides!W140&lt;&gt;"",Overrides!W140,'F_Inputs Formatted'!W140),0),"-")</f>
        <v>24</v>
      </c>
      <c r="S148" s="85">
        <f>IFERROR(ROUND(IF(Overrides!X140&lt;&gt;"",Overrides!X140,'F_Inputs Formatted'!X140),0),"-")</f>
        <v>23</v>
      </c>
      <c r="T148" s="85">
        <f>IFERROR(ROUND(IF(Overrides!Y140&lt;&gt;"",Overrides!Y140,'F_Inputs Formatted'!Y140),0),"-")</f>
        <v>22</v>
      </c>
      <c r="U148" s="85">
        <f>IFERROR(ROUND(IF(Overrides!Z140&lt;&gt;"",Overrides!Z140,'F_Inputs Formatted'!Z140),0),"-")</f>
        <v>20</v>
      </c>
      <c r="V148" s="85">
        <f>IFERROR(ROUND(IF(Overrides!AA140&lt;&gt;"",Overrides!AA140,'F_Inputs Formatted'!AA140),0),"-")</f>
        <v>20</v>
      </c>
      <c r="W148" s="85">
        <f>IFERROR(ROUND(IF(Overrides!AB140&lt;&gt;"",Overrides!AB140,'F_Inputs Formatted'!AB140),0),"-")</f>
        <v>20</v>
      </c>
    </row>
    <row r="149" spans="1:26" ht="21.95">
      <c r="A149" s="58"/>
      <c r="B149" s="41" t="s">
        <v>249</v>
      </c>
      <c r="C149" s="44" t="str">
        <f t="shared" ref="C149" si="7">$C$107</f>
        <v>Number</v>
      </c>
      <c r="D149" s="85" t="str">
        <f>IFERROR(ROUND(IF(Overrides!I141&lt;&gt;"",Overrides!I141,'F_Inputs Formatted'!I141),0),"-")</f>
        <v>-</v>
      </c>
      <c r="E149" s="85" t="str">
        <f>IFERROR(ROUND(IF(Overrides!J141&lt;&gt;"",Overrides!J141,'F_Inputs Formatted'!J141),0),"-")</f>
        <v>-</v>
      </c>
      <c r="F149" s="85" t="str">
        <f>IFERROR(ROUND(IF(Overrides!K141&lt;&gt;"",Overrides!K141,'F_Inputs Formatted'!K141),0),"-")</f>
        <v>-</v>
      </c>
      <c r="G149" s="85" t="str">
        <f>IFERROR(ROUND(IF(Overrides!L141&lt;&gt;"",Overrides!L141,'F_Inputs Formatted'!L141),0),"-")</f>
        <v>-</v>
      </c>
      <c r="H149" s="85" t="str">
        <f>IFERROR(ROUND(IF(Overrides!M141&lt;&gt;"",Overrides!M141,'F_Inputs Formatted'!M141),0),"-")</f>
        <v>-</v>
      </c>
      <c r="I149" s="85" t="str">
        <f>IFERROR(ROUND(IF(Overrides!N141&lt;&gt;"",Overrides!N141,'F_Inputs Formatted'!N141),0),"-")</f>
        <v>-</v>
      </c>
      <c r="J149" s="85" t="str">
        <f>IFERROR(ROUND(IF(Overrides!O141&lt;&gt;"",Overrides!O141,'F_Inputs Formatted'!O141),0),"-")</f>
        <v>-</v>
      </c>
      <c r="K149" s="85" t="str">
        <f>IFERROR(ROUND(IF(Overrides!P141&lt;&gt;"",Overrides!P141,'F_Inputs Formatted'!P141),0),"-")</f>
        <v>-</v>
      </c>
      <c r="L149" s="85" t="str">
        <f>IFERROR(ROUND(IF(Overrides!Q141&lt;&gt;"",Overrides!Q141,'F_Inputs Formatted'!Q141),0),"-")</f>
        <v>-</v>
      </c>
      <c r="M149" s="85" t="str">
        <f>IFERROR(ROUND(IF(Overrides!R141&lt;&gt;"",Overrides!R141,'F_Inputs Formatted'!R141),0),"-")</f>
        <v>-</v>
      </c>
      <c r="N149" s="85" t="str">
        <f>IFERROR(ROUND(IF(Overrides!S141&lt;&gt;"",Overrides!S141,'F_Inputs Formatted'!S141),0),"-")</f>
        <v>-</v>
      </c>
      <c r="O149" s="85" t="str">
        <f>IFERROR(ROUND(IF(Overrides!T141&lt;&gt;"",Overrides!T141,'F_Inputs Formatted'!T141),0),"-")</f>
        <v>-</v>
      </c>
      <c r="P149" s="85" t="str">
        <f>IFERROR(ROUND(IF(Overrides!U141&lt;&gt;"",Overrides!U141,'F_Inputs Formatted'!U141),0),"-")</f>
        <v>-</v>
      </c>
      <c r="Q149" s="85" t="str">
        <f>IFERROR(ROUND(IF(Overrides!V141&lt;&gt;"",Overrides!V141,'F_Inputs Formatted'!V141),0),"-")</f>
        <v>-</v>
      </c>
      <c r="R149" s="85" t="str">
        <f>IFERROR(ROUND(IF(Overrides!W141&lt;&gt;"",Overrides!W141,'F_Inputs Formatted'!W141),0),"-")</f>
        <v>-</v>
      </c>
      <c r="S149" s="85" t="str">
        <f>IFERROR(ROUND(IF(Overrides!X141&lt;&gt;"",Overrides!X141,'F_Inputs Formatted'!X141),0),"-")</f>
        <v>-</v>
      </c>
      <c r="T149" s="85" t="str">
        <f>IFERROR(ROUND(IF(Overrides!Y141&lt;&gt;"",Overrides!Y141,'F_Inputs Formatted'!Y141),0),"-")</f>
        <v>-</v>
      </c>
      <c r="U149" s="85" t="str">
        <f>IFERROR(ROUND(IF(Overrides!Z141&lt;&gt;"",Overrides!Z141,'F_Inputs Formatted'!Z141),0),"-")</f>
        <v>-</v>
      </c>
      <c r="V149" s="85" t="str">
        <f>IFERROR(ROUND(IF(Overrides!AA141&lt;&gt;"",Overrides!AA141,'F_Inputs Formatted'!AA141),0),"-")</f>
        <v>-</v>
      </c>
      <c r="W149" s="85" t="str">
        <f>IFERROR(ROUND(IF(Overrides!AB141&lt;&gt;"",Overrides!AB141,'F_Inputs Formatted'!AB141),0),"-")</f>
        <v>-</v>
      </c>
    </row>
    <row r="150" spans="1:26" ht="21.95">
      <c r="A150" s="48"/>
      <c r="B150" s="48"/>
      <c r="C150" s="48"/>
      <c r="D150" s="48"/>
      <c r="E150" s="48"/>
      <c r="F150" s="48"/>
      <c r="G150" s="48"/>
      <c r="H150" s="48"/>
      <c r="I150" s="48"/>
      <c r="J150" s="48"/>
      <c r="K150" s="48"/>
      <c r="L150" s="48"/>
      <c r="M150" s="48"/>
      <c r="N150" s="48"/>
      <c r="O150" s="48"/>
      <c r="P150" s="48"/>
      <c r="Q150" s="48"/>
      <c r="R150" s="48"/>
      <c r="S150" s="48"/>
      <c r="T150" s="48"/>
      <c r="U150" s="48"/>
      <c r="V150" s="48"/>
      <c r="W150" s="48"/>
    </row>
    <row r="151" spans="1:26" ht="21.95">
      <c r="A151" s="39"/>
      <c r="B151" s="39" t="s">
        <v>275</v>
      </c>
      <c r="C151" s="39"/>
      <c r="D151" s="39"/>
      <c r="E151" s="39"/>
      <c r="F151" s="39"/>
      <c r="G151" s="39"/>
      <c r="H151" s="39"/>
      <c r="I151" s="39"/>
      <c r="J151" s="39"/>
      <c r="K151" s="39"/>
      <c r="L151" s="39"/>
      <c r="M151" s="39"/>
      <c r="N151" s="39"/>
      <c r="O151" s="39"/>
      <c r="P151" s="39"/>
      <c r="Q151" s="39"/>
      <c r="R151" s="39"/>
      <c r="S151" s="39"/>
      <c r="T151" s="39"/>
      <c r="U151" s="39"/>
      <c r="V151" s="39"/>
      <c r="W151" s="39"/>
    </row>
    <row r="152" spans="1:26" ht="21.95">
      <c r="A152" s="198"/>
      <c r="B152" s="198"/>
      <c r="C152" s="48"/>
      <c r="D152" s="48"/>
      <c r="E152" s="48"/>
      <c r="F152" s="48"/>
      <c r="G152" s="48"/>
      <c r="H152" s="48"/>
      <c r="I152" s="48"/>
      <c r="J152" s="48"/>
      <c r="K152" s="86"/>
      <c r="L152" s="48"/>
      <c r="M152" s="48"/>
      <c r="N152" s="48"/>
      <c r="O152" s="48"/>
      <c r="P152" s="48"/>
      <c r="Q152" s="48"/>
      <c r="R152" s="48"/>
      <c r="S152" s="48"/>
      <c r="T152" s="48"/>
      <c r="U152" s="48"/>
      <c r="V152" s="48"/>
      <c r="W152" s="48"/>
    </row>
    <row r="153" spans="1:26" ht="21.95">
      <c r="A153" s="81"/>
      <c r="B153" s="59" t="s">
        <v>259</v>
      </c>
      <c r="C153" s="75"/>
      <c r="D153" s="82" t="s">
        <v>25</v>
      </c>
      <c r="E153" s="82" t="s">
        <v>26</v>
      </c>
      <c r="F153" s="82" t="s">
        <v>27</v>
      </c>
      <c r="G153" s="82" t="s">
        <v>28</v>
      </c>
      <c r="H153" s="82" t="s">
        <v>29</v>
      </c>
      <c r="I153" s="82" t="s">
        <v>30</v>
      </c>
      <c r="J153" s="82" t="s">
        <v>31</v>
      </c>
      <c r="K153" s="82" t="s">
        <v>32</v>
      </c>
      <c r="L153" s="83" t="s">
        <v>33</v>
      </c>
      <c r="M153" s="83" t="s">
        <v>34</v>
      </c>
      <c r="N153" s="83" t="s">
        <v>35</v>
      </c>
      <c r="O153" s="83" t="s">
        <v>36</v>
      </c>
      <c r="P153" s="83" t="s">
        <v>37</v>
      </c>
      <c r="Q153" s="83" t="s">
        <v>38</v>
      </c>
      <c r="R153" s="83" t="s">
        <v>39</v>
      </c>
      <c r="S153" s="83" t="s">
        <v>188</v>
      </c>
      <c r="T153" s="83" t="s">
        <v>189</v>
      </c>
      <c r="U153" s="83" t="s">
        <v>190</v>
      </c>
      <c r="V153" s="83" t="s">
        <v>191</v>
      </c>
      <c r="W153" s="83" t="s">
        <v>192</v>
      </c>
    </row>
    <row r="154" spans="1:26" ht="21.95">
      <c r="A154" s="58"/>
      <c r="B154" s="44" t="s">
        <v>20</v>
      </c>
      <c r="C154" s="44" t="s">
        <v>4</v>
      </c>
      <c r="D154" s="72"/>
      <c r="E154" s="72"/>
      <c r="F154" s="72"/>
      <c r="G154" s="72"/>
      <c r="H154" s="72"/>
      <c r="I154" s="72"/>
      <c r="J154" s="72"/>
      <c r="K154" s="72"/>
      <c r="L154" s="72"/>
      <c r="M154" s="72"/>
      <c r="N154" s="72"/>
      <c r="O154" s="72"/>
      <c r="P154" s="72"/>
      <c r="Q154" s="72"/>
      <c r="R154" s="72"/>
      <c r="S154" s="72"/>
      <c r="T154" s="72"/>
      <c r="U154" s="72"/>
      <c r="V154" s="72"/>
      <c r="W154" s="72"/>
    </row>
    <row r="155" spans="1:26" ht="21.95">
      <c r="A155" s="58"/>
      <c r="B155" s="41" t="s">
        <v>0</v>
      </c>
      <c r="C155" s="44" t="s">
        <v>215</v>
      </c>
      <c r="D155" s="85">
        <f>IFERROR(ROUND(IF(Overrides!I146&lt;&gt;"",Overrides!I146,'F_Inputs Formatted'!I146),0),"-")</f>
        <v>34</v>
      </c>
      <c r="E155" s="85">
        <f>IFERROR(ROUND(IF(Overrides!J146&lt;&gt;"",Overrides!J146,'F_Inputs Formatted'!J146),0),"-")</f>
        <v>32</v>
      </c>
      <c r="F155" s="85">
        <f>IFERROR(ROUND(IF(Overrides!K146&lt;&gt;"",Overrides!K146,'F_Inputs Formatted'!K146),0),"-")</f>
        <v>31</v>
      </c>
      <c r="G155" s="85">
        <f>IFERROR(ROUND(IF(Overrides!L146&lt;&gt;"",Overrides!L146,'F_Inputs Formatted'!L146),0),"-")</f>
        <v>32</v>
      </c>
      <c r="H155" s="85">
        <f>IFERROR(ROUND(IF(Overrides!M146&lt;&gt;"",Overrides!M146,'F_Inputs Formatted'!M146),0),"-")</f>
        <v>32</v>
      </c>
      <c r="I155" s="85">
        <f>IFERROR(ROUND(IF(Overrides!N146&lt;&gt;"",Overrides!N146,'F_Inputs Formatted'!N146),0),"-")</f>
        <v>32</v>
      </c>
      <c r="J155" s="85">
        <f>IFERROR(ROUND(IF(Overrides!O146&lt;&gt;"",Overrides!O146,'F_Inputs Formatted'!O146),0),"-")</f>
        <v>32</v>
      </c>
      <c r="K155" s="85">
        <f>IFERROR(ROUND(IF(Overrides!P146&lt;&gt;"",Overrides!P146,'F_Inputs Formatted'!P146),0),"-")</f>
        <v>32</v>
      </c>
      <c r="L155" s="85">
        <f>IFERROR(ROUND(IF(Overrides!Q146&lt;&gt;"",Overrides!Q146,'F_Inputs Formatted'!Q146),0),"-")</f>
        <v>30</v>
      </c>
      <c r="M155" s="85">
        <f>IFERROR(ROUND(IF(Overrides!R146&lt;&gt;"",Overrides!R146,'F_Inputs Formatted'!R146),0),"-")</f>
        <v>29</v>
      </c>
      <c r="N155" s="85">
        <f>IFERROR(ROUND(IF(Overrides!S146&lt;&gt;"",Overrides!S146,'F_Inputs Formatted'!S146),0),"-")</f>
        <v>29</v>
      </c>
      <c r="O155" s="85">
        <f>IFERROR(ROUND(IF(Overrides!T146&lt;&gt;"",Overrides!T146,'F_Inputs Formatted'!T146),0),"-")</f>
        <v>30</v>
      </c>
      <c r="P155" s="85">
        <f>IFERROR(ROUND(IF(Overrides!U146&lt;&gt;"",Overrides!U146,'F_Inputs Formatted'!U146),0),"-")</f>
        <v>33</v>
      </c>
      <c r="Q155" s="85">
        <f>IFERROR(ROUND(IF(Overrides!V146&lt;&gt;"",Overrides!V146,'F_Inputs Formatted'!V146),0),"-")</f>
        <v>33</v>
      </c>
      <c r="R155" s="85">
        <f>IFERROR(ROUND(IF(Overrides!W146&lt;&gt;"",Overrides!W146,'F_Inputs Formatted'!W146),0),"-")</f>
        <v>36</v>
      </c>
      <c r="S155" s="85">
        <f>IFERROR(ROUND(IF(Overrides!X146&lt;&gt;"",Overrides!X146,'F_Inputs Formatted'!X146),0),"-")</f>
        <v>36</v>
      </c>
      <c r="T155" s="85">
        <f>IFERROR(ROUND(IF(Overrides!Y146&lt;&gt;"",Overrides!Y146,'F_Inputs Formatted'!Y146),0),"-")</f>
        <v>37</v>
      </c>
      <c r="U155" s="85">
        <f>IFERROR(ROUND(IF(Overrides!Z146&lt;&gt;"",Overrides!Z146,'F_Inputs Formatted'!Z146),0),"-")</f>
        <v>36</v>
      </c>
      <c r="V155" s="85">
        <f>IFERROR(ROUND(IF(Overrides!AA146&lt;&gt;"",Overrides!AA146,'F_Inputs Formatted'!AA146),0),"-")</f>
        <v>42</v>
      </c>
      <c r="W155" s="85">
        <f>IFERROR(ROUND(IF(Overrides!AB146&lt;&gt;"",Overrides!AB146,'F_Inputs Formatted'!AB146),0),"-")</f>
        <v>41</v>
      </c>
    </row>
    <row r="156" spans="1:26" ht="21.95">
      <c r="A156" s="58"/>
      <c r="B156" s="41" t="s">
        <v>232</v>
      </c>
      <c r="C156" s="44" t="str">
        <f>$C$107</f>
        <v>Number</v>
      </c>
      <c r="D156" s="85">
        <f>IFERROR(ROUND(IF(Overrides!I147&lt;&gt;"",Overrides!I147,'F_Inputs Formatted'!I147),0),"-")</f>
        <v>79</v>
      </c>
      <c r="E156" s="85">
        <f>IFERROR(ROUND(IF(Overrides!J147&lt;&gt;"",Overrides!J147,'F_Inputs Formatted'!J147),0),"-")</f>
        <v>83</v>
      </c>
      <c r="F156" s="85">
        <f>IFERROR(ROUND(IF(Overrides!K147&lt;&gt;"",Overrides!K147,'F_Inputs Formatted'!K147),0),"-")</f>
        <v>79</v>
      </c>
      <c r="G156" s="85">
        <f>IFERROR(ROUND(IF(Overrides!L147&lt;&gt;"",Overrides!L147,'F_Inputs Formatted'!L147),0),"-")</f>
        <v>78</v>
      </c>
      <c r="H156" s="85">
        <f>IFERROR(ROUND(IF(Overrides!M147&lt;&gt;"",Overrides!M147,'F_Inputs Formatted'!M147),0),"-")</f>
        <v>83</v>
      </c>
      <c r="I156" s="85">
        <f>IFERROR(ROUND(IF(Overrides!N147&lt;&gt;"",Overrides!N147,'F_Inputs Formatted'!N147),0),"-")</f>
        <v>82</v>
      </c>
      <c r="J156" s="85">
        <f>IFERROR(ROUND(IF(Overrides!O147&lt;&gt;"",Overrides!O147,'F_Inputs Formatted'!O147),0),"-")</f>
        <v>82</v>
      </c>
      <c r="K156" s="85">
        <f>IFERROR(ROUND(IF(Overrides!P147&lt;&gt;"",Overrides!P147,'F_Inputs Formatted'!P147),0),"-")</f>
        <v>85</v>
      </c>
      <c r="L156" s="85">
        <f>IFERROR(ROUND(IF(Overrides!Q147&lt;&gt;"",Overrides!Q147,'F_Inputs Formatted'!Q147),0),"-")</f>
        <v>80</v>
      </c>
      <c r="M156" s="85">
        <f>IFERROR(ROUND(IF(Overrides!R147&lt;&gt;"",Overrides!R147,'F_Inputs Formatted'!R147),0),"-")</f>
        <v>85</v>
      </c>
      <c r="N156" s="85">
        <f>IFERROR(ROUND(IF(Overrides!S147&lt;&gt;"",Overrides!S147,'F_Inputs Formatted'!S147),0),"-")</f>
        <v>85</v>
      </c>
      <c r="O156" s="85">
        <f>IFERROR(ROUND(IF(Overrides!T147&lt;&gt;"",Overrides!T147,'F_Inputs Formatted'!T147),0),"-")</f>
        <v>85</v>
      </c>
      <c r="P156" s="85">
        <f>IFERROR(ROUND(IF(Overrides!U147&lt;&gt;"",Overrides!U147,'F_Inputs Formatted'!U147),0),"-")</f>
        <v>85</v>
      </c>
      <c r="Q156" s="85">
        <f>IFERROR(ROUND(IF(Overrides!V147&lt;&gt;"",Overrides!V147,'F_Inputs Formatted'!V147),0),"-")</f>
        <v>85</v>
      </c>
      <c r="R156" s="85">
        <f>IFERROR(ROUND(IF(Overrides!W147&lt;&gt;"",Overrides!W147,'F_Inputs Formatted'!W147),0),"-")</f>
        <v>85</v>
      </c>
      <c r="S156" s="85">
        <f>IFERROR(ROUND(IF(Overrides!X147&lt;&gt;"",Overrides!X147,'F_Inputs Formatted'!X147),0),"-")</f>
        <v>85</v>
      </c>
      <c r="T156" s="85">
        <f>IFERROR(ROUND(IF(Overrides!Y147&lt;&gt;"",Overrides!Y147,'F_Inputs Formatted'!Y147),0),"-")</f>
        <v>85</v>
      </c>
      <c r="U156" s="85">
        <f>IFERROR(ROUND(IF(Overrides!Z147&lt;&gt;"",Overrides!Z147,'F_Inputs Formatted'!Z147),0),"-")</f>
        <v>85</v>
      </c>
      <c r="V156" s="85">
        <f>IFERROR(ROUND(IF(Overrides!AA147&lt;&gt;"",Overrides!AA147,'F_Inputs Formatted'!AA147),0),"-")</f>
        <v>85</v>
      </c>
      <c r="W156" s="85">
        <f>IFERROR(ROUND(IF(Overrides!AB147&lt;&gt;"",Overrides!AB147,'F_Inputs Formatted'!AB147),0),"-")</f>
        <v>85</v>
      </c>
    </row>
    <row r="157" spans="1:26" ht="21.95">
      <c r="A157" s="58"/>
      <c r="B157" s="41" t="s">
        <v>233</v>
      </c>
      <c r="C157" s="44" t="str">
        <f t="shared" ref="C157:C170" si="8">$C$107</f>
        <v>Number</v>
      </c>
      <c r="D157" s="85">
        <f>IFERROR(ROUND(IF(Overrides!I148&lt;&gt;"",Overrides!I148,'F_Inputs Formatted'!I148),0),"-")</f>
        <v>0</v>
      </c>
      <c r="E157" s="85">
        <f>IFERROR(ROUND(IF(Overrides!J148&lt;&gt;"",Overrides!J148,'F_Inputs Formatted'!J148),0),"-")</f>
        <v>0</v>
      </c>
      <c r="F157" s="85">
        <f>IFERROR(ROUND(IF(Overrides!K148&lt;&gt;"",Overrides!K148,'F_Inputs Formatted'!K148),0),"-")</f>
        <v>0</v>
      </c>
      <c r="G157" s="85">
        <f>IFERROR(ROUND(IF(Overrides!L148&lt;&gt;"",Overrides!L148,'F_Inputs Formatted'!L148),0),"-")</f>
        <v>0</v>
      </c>
      <c r="H157" s="85">
        <f>IFERROR(ROUND(IF(Overrides!M148&lt;&gt;"",Overrides!M148,'F_Inputs Formatted'!M148),0),"-")</f>
        <v>0</v>
      </c>
      <c r="I157" s="85">
        <f>IFERROR(ROUND(IF(Overrides!N148&lt;&gt;"",Overrides!N148,'F_Inputs Formatted'!N148),0),"-")</f>
        <v>0</v>
      </c>
      <c r="J157" s="85">
        <f>IFERROR(ROUND(IF(Overrides!O148&lt;&gt;"",Overrides!O148,'F_Inputs Formatted'!O148),0),"-")</f>
        <v>0</v>
      </c>
      <c r="K157" s="85">
        <f>IFERROR(ROUND(IF(Overrides!P148&lt;&gt;"",Overrides!P148,'F_Inputs Formatted'!P148),0),"-")</f>
        <v>0</v>
      </c>
      <c r="L157" s="85">
        <f>IFERROR(ROUND(IF(Overrides!Q148&lt;&gt;"",Overrides!Q148,'F_Inputs Formatted'!Q148),0),"-")</f>
        <v>0</v>
      </c>
      <c r="M157" s="85">
        <f>IFERROR(ROUND(IF(Overrides!R148&lt;&gt;"",Overrides!R148,'F_Inputs Formatted'!R148),0),"-")</f>
        <v>0</v>
      </c>
      <c r="N157" s="85">
        <f>IFERROR(ROUND(IF(Overrides!S148&lt;&gt;"",Overrides!S148,'F_Inputs Formatted'!S148),0),"-")</f>
        <v>0</v>
      </c>
      <c r="O157" s="85">
        <f>IFERROR(ROUND(IF(Overrides!T148&lt;&gt;"",Overrides!T148,'F_Inputs Formatted'!T148),0),"-")</f>
        <v>0</v>
      </c>
      <c r="P157" s="85">
        <f>IFERROR(ROUND(IF(Overrides!U148&lt;&gt;"",Overrides!U148,'F_Inputs Formatted'!U148),0),"-")</f>
        <v>0</v>
      </c>
      <c r="Q157" s="85">
        <f>IFERROR(ROUND(IF(Overrides!V148&lt;&gt;"",Overrides!V148,'F_Inputs Formatted'!V148),0),"-")</f>
        <v>0</v>
      </c>
      <c r="R157" s="85">
        <f>IFERROR(ROUND(IF(Overrides!W148&lt;&gt;"",Overrides!W148,'F_Inputs Formatted'!W148),0),"-")</f>
        <v>0</v>
      </c>
      <c r="S157" s="85">
        <f>IFERROR(ROUND(IF(Overrides!X148&lt;&gt;"",Overrides!X148,'F_Inputs Formatted'!X148),0),"-")</f>
        <v>0</v>
      </c>
      <c r="T157" s="85">
        <f>IFERROR(ROUND(IF(Overrides!Y148&lt;&gt;"",Overrides!Y148,'F_Inputs Formatted'!Y148),0),"-")</f>
        <v>0</v>
      </c>
      <c r="U157" s="85">
        <f>IFERROR(ROUND(IF(Overrides!Z148&lt;&gt;"",Overrides!Z148,'F_Inputs Formatted'!Z148),0),"-")</f>
        <v>0</v>
      </c>
      <c r="V157" s="85">
        <f>IFERROR(ROUND(IF(Overrides!AA148&lt;&gt;"",Overrides!AA148,'F_Inputs Formatted'!AA148),0),"-")</f>
        <v>0</v>
      </c>
      <c r="W157" s="85">
        <f>IFERROR(ROUND(IF(Overrides!AB148&lt;&gt;"",Overrides!AB148,'F_Inputs Formatted'!AB148),0),"-")</f>
        <v>0</v>
      </c>
      <c r="Z157" s="29"/>
    </row>
    <row r="158" spans="1:26" ht="21.95">
      <c r="A158" s="58"/>
      <c r="B158" s="41" t="s">
        <v>236</v>
      </c>
      <c r="C158" s="44" t="str">
        <f t="shared" si="8"/>
        <v>Number</v>
      </c>
      <c r="D158" s="85">
        <f>IFERROR(ROUND(IF(Overrides!I149&lt;&gt;"",Overrides!I149,'F_Inputs Formatted'!I149),0),"-")</f>
        <v>18</v>
      </c>
      <c r="E158" s="85">
        <f>IFERROR(ROUND(IF(Overrides!J149&lt;&gt;"",Overrides!J149,'F_Inputs Formatted'!J149),0),"-")</f>
        <v>21</v>
      </c>
      <c r="F158" s="85">
        <f>IFERROR(ROUND(IF(Overrides!K149&lt;&gt;"",Overrides!K149,'F_Inputs Formatted'!K149),0),"-")</f>
        <v>20</v>
      </c>
      <c r="G158" s="85">
        <f>IFERROR(ROUND(IF(Overrides!L149&lt;&gt;"",Overrides!L149,'F_Inputs Formatted'!L149),0),"-")</f>
        <v>22</v>
      </c>
      <c r="H158" s="85">
        <f>IFERROR(ROUND(IF(Overrides!M149&lt;&gt;"",Overrides!M149,'F_Inputs Formatted'!M149),0),"-")</f>
        <v>23</v>
      </c>
      <c r="I158" s="85" t="str">
        <f>IFERROR(ROUND(IF(Overrides!N149&lt;&gt;"",Overrides!N149,'F_Inputs Formatted'!N149),0),"-")</f>
        <v>-</v>
      </c>
      <c r="J158" s="85">
        <f>IFERROR(ROUND(IF(Overrides!O149&lt;&gt;"",Overrides!O149,'F_Inputs Formatted'!O149),0),"-")</f>
        <v>22</v>
      </c>
      <c r="K158" s="85">
        <f>IFERROR(ROUND(IF(Overrides!P149&lt;&gt;"",Overrides!P149,'F_Inputs Formatted'!P149),0),"-")</f>
        <v>19</v>
      </c>
      <c r="L158" s="85">
        <f>IFERROR(ROUND(IF(Overrides!Q149&lt;&gt;"",Overrides!Q149,'F_Inputs Formatted'!Q149),0),"-")</f>
        <v>19</v>
      </c>
      <c r="M158" s="85">
        <f>IFERROR(ROUND(IF(Overrides!R149&lt;&gt;"",Overrides!R149,'F_Inputs Formatted'!R149),0),"-")</f>
        <v>17</v>
      </c>
      <c r="N158" s="85">
        <f>IFERROR(ROUND(IF(Overrides!S149&lt;&gt;"",Overrides!S149,'F_Inputs Formatted'!S149),0),"-")</f>
        <v>17</v>
      </c>
      <c r="O158" s="85">
        <f>IFERROR(ROUND(IF(Overrides!T149&lt;&gt;"",Overrides!T149,'F_Inputs Formatted'!T149),0),"-")</f>
        <v>17</v>
      </c>
      <c r="P158" s="85">
        <f>IFERROR(ROUND(IF(Overrides!U149&lt;&gt;"",Overrides!U149,'F_Inputs Formatted'!U149),0),"-")</f>
        <v>17</v>
      </c>
      <c r="Q158" s="85">
        <f>IFERROR(ROUND(IF(Overrides!V149&lt;&gt;"",Overrides!V149,'F_Inputs Formatted'!V149),0),"-")</f>
        <v>18</v>
      </c>
      <c r="R158" s="85">
        <f>IFERROR(ROUND(IF(Overrides!W149&lt;&gt;"",Overrides!W149,'F_Inputs Formatted'!W149),0),"-")</f>
        <v>22</v>
      </c>
      <c r="S158" s="85">
        <f>IFERROR(ROUND(IF(Overrides!X149&lt;&gt;"",Overrides!X149,'F_Inputs Formatted'!X149),0),"-")</f>
        <v>23</v>
      </c>
      <c r="T158" s="85">
        <f>IFERROR(ROUND(IF(Overrides!Y149&lt;&gt;"",Overrides!Y149,'F_Inputs Formatted'!Y149),0),"-")</f>
        <v>23</v>
      </c>
      <c r="U158" s="85">
        <f>IFERROR(ROUND(IF(Overrides!Z149&lt;&gt;"",Overrides!Z149,'F_Inputs Formatted'!Z149),0),"-")</f>
        <v>23</v>
      </c>
      <c r="V158" s="85">
        <f>IFERROR(ROUND(IF(Overrides!AA149&lt;&gt;"",Overrides!AA149,'F_Inputs Formatted'!AA149),0),"-")</f>
        <v>24</v>
      </c>
      <c r="W158" s="85">
        <f>IFERROR(ROUND(IF(Overrides!AB149&lt;&gt;"",Overrides!AB149,'F_Inputs Formatted'!AB149),0),"-")</f>
        <v>24</v>
      </c>
    </row>
    <row r="159" spans="1:26" ht="21.95">
      <c r="A159" s="58"/>
      <c r="B159" s="41" t="s">
        <v>237</v>
      </c>
      <c r="C159" s="44" t="str">
        <f t="shared" si="8"/>
        <v>Number</v>
      </c>
      <c r="D159" s="85">
        <f>IFERROR(ROUND(IF(Overrides!I150&lt;&gt;"",Overrides!I150,'F_Inputs Formatted'!I150),0),"-")</f>
        <v>0</v>
      </c>
      <c r="E159" s="85">
        <f>IFERROR(ROUND(IF(Overrides!J150&lt;&gt;"",Overrides!J150,'F_Inputs Formatted'!J150),0),"-")</f>
        <v>0</v>
      </c>
      <c r="F159" s="85">
        <f>IFERROR(ROUND(IF(Overrides!K150&lt;&gt;"",Overrides!K150,'F_Inputs Formatted'!K150),0),"-")</f>
        <v>0</v>
      </c>
      <c r="G159" s="85">
        <f>IFERROR(ROUND(IF(Overrides!L150&lt;&gt;"",Overrides!L150,'F_Inputs Formatted'!L150),0),"-")</f>
        <v>0</v>
      </c>
      <c r="H159" s="85">
        <f>IFERROR(ROUND(IF(Overrides!M150&lt;&gt;"",Overrides!M150,'F_Inputs Formatted'!M150),0),"-")</f>
        <v>0</v>
      </c>
      <c r="I159" s="85">
        <f>IFERROR(ROUND(IF(Overrides!N150&lt;&gt;"",Overrides!N150,'F_Inputs Formatted'!N150),0),"-")</f>
        <v>0</v>
      </c>
      <c r="J159" s="85">
        <f>IFERROR(ROUND(IF(Overrides!O150&lt;&gt;"",Overrides!O150,'F_Inputs Formatted'!O150),0),"-")</f>
        <v>0</v>
      </c>
      <c r="K159" s="85">
        <f>IFERROR(ROUND(IF(Overrides!P150&lt;&gt;"",Overrides!P150,'F_Inputs Formatted'!P150),0),"-")</f>
        <v>0</v>
      </c>
      <c r="L159" s="85">
        <f>IFERROR(ROUND(IF(Overrides!Q150&lt;&gt;"",Overrides!Q150,'F_Inputs Formatted'!Q150),0),"-")</f>
        <v>0</v>
      </c>
      <c r="M159" s="85">
        <f>IFERROR(ROUND(IF(Overrides!R150&lt;&gt;"",Overrides!R150,'F_Inputs Formatted'!R150),0),"-")</f>
        <v>0</v>
      </c>
      <c r="N159" s="85">
        <f>IFERROR(ROUND(IF(Overrides!S150&lt;&gt;"",Overrides!S150,'F_Inputs Formatted'!S150),0),"-")</f>
        <v>0</v>
      </c>
      <c r="O159" s="85">
        <f>IFERROR(ROUND(IF(Overrides!T150&lt;&gt;"",Overrides!T150,'F_Inputs Formatted'!T150),0),"-")</f>
        <v>0</v>
      </c>
      <c r="P159" s="85">
        <f>IFERROR(ROUND(IF(Overrides!U150&lt;&gt;"",Overrides!U150,'F_Inputs Formatted'!U150),0),"-")</f>
        <v>0</v>
      </c>
      <c r="Q159" s="85">
        <f>IFERROR(ROUND(IF(Overrides!V150&lt;&gt;"",Overrides!V150,'F_Inputs Formatted'!V150),0),"-")</f>
        <v>0</v>
      </c>
      <c r="R159" s="85">
        <f>IFERROR(ROUND(IF(Overrides!W150&lt;&gt;"",Overrides!W150,'F_Inputs Formatted'!W150),0),"-")</f>
        <v>0</v>
      </c>
      <c r="S159" s="85">
        <f>IFERROR(ROUND(IF(Overrides!X150&lt;&gt;"",Overrides!X150,'F_Inputs Formatted'!X150),0),"-")</f>
        <v>0</v>
      </c>
      <c r="T159" s="85">
        <f>IFERROR(ROUND(IF(Overrides!Y150&lt;&gt;"",Overrides!Y150,'F_Inputs Formatted'!Y150),0),"-")</f>
        <v>0</v>
      </c>
      <c r="U159" s="85">
        <f>IFERROR(ROUND(IF(Overrides!Z150&lt;&gt;"",Overrides!Z150,'F_Inputs Formatted'!Z150),0),"-")</f>
        <v>0</v>
      </c>
      <c r="V159" s="85">
        <f>IFERROR(ROUND(IF(Overrides!AA150&lt;&gt;"",Overrides!AA150,'F_Inputs Formatted'!AA150),0),"-")</f>
        <v>0</v>
      </c>
      <c r="W159" s="85">
        <f>IFERROR(ROUND(IF(Overrides!AB150&lt;&gt;"",Overrides!AB150,'F_Inputs Formatted'!AB150),0),"-")</f>
        <v>0</v>
      </c>
    </row>
    <row r="160" spans="1:26" ht="21.95">
      <c r="A160" s="58"/>
      <c r="B160" s="41" t="s">
        <v>241</v>
      </c>
      <c r="C160" s="44" t="str">
        <f t="shared" si="8"/>
        <v>Number</v>
      </c>
      <c r="D160" s="85" t="str">
        <f>IFERROR(ROUND(IF(Overrides!I151&lt;&gt;"",Overrides!I151,'F_Inputs Formatted'!I151),0),"-")</f>
        <v>-</v>
      </c>
      <c r="E160" s="85" t="str">
        <f>IFERROR(ROUND(IF(Overrides!J151&lt;&gt;"",Overrides!J151,'F_Inputs Formatted'!J151),0),"-")</f>
        <v>-</v>
      </c>
      <c r="F160" s="85" t="str">
        <f>IFERROR(ROUND(IF(Overrides!K151&lt;&gt;"",Overrides!K151,'F_Inputs Formatted'!K151),0),"-")</f>
        <v>-</v>
      </c>
      <c r="G160" s="85" t="str">
        <f>IFERROR(ROUND(IF(Overrides!L151&lt;&gt;"",Overrides!L151,'F_Inputs Formatted'!L151),0),"-")</f>
        <v>-</v>
      </c>
      <c r="H160" s="85" t="str">
        <f>IFERROR(ROUND(IF(Overrides!M151&lt;&gt;"",Overrides!M151,'F_Inputs Formatted'!M151),0),"-")</f>
        <v>-</v>
      </c>
      <c r="I160" s="85" t="str">
        <f>IFERROR(ROUND(IF(Overrides!N151&lt;&gt;"",Overrides!N151,'F_Inputs Formatted'!N151),0),"-")</f>
        <v>-</v>
      </c>
      <c r="J160" s="85" t="str">
        <f>IFERROR(ROUND(IF(Overrides!O151&lt;&gt;"",Overrides!O151,'F_Inputs Formatted'!O151),0),"-")</f>
        <v>-</v>
      </c>
      <c r="K160" s="85" t="str">
        <f>IFERROR(ROUND(IF(Overrides!P151&lt;&gt;"",Overrides!P151,'F_Inputs Formatted'!P151),0),"-")</f>
        <v>-</v>
      </c>
      <c r="L160" s="85" t="str">
        <f>IFERROR(ROUND(IF(Overrides!Q151&lt;&gt;"",Overrides!Q151,'F_Inputs Formatted'!Q151),0),"-")</f>
        <v>-</v>
      </c>
      <c r="M160" s="85" t="str">
        <f>IFERROR(ROUND(IF(Overrides!R151&lt;&gt;"",Overrides!R151,'F_Inputs Formatted'!R151),0),"-")</f>
        <v>-</v>
      </c>
      <c r="N160" s="85" t="str">
        <f>IFERROR(ROUND(IF(Overrides!S151&lt;&gt;"",Overrides!S151,'F_Inputs Formatted'!S151),0),"-")</f>
        <v>-</v>
      </c>
      <c r="O160" s="85" t="str">
        <f>IFERROR(ROUND(IF(Overrides!T151&lt;&gt;"",Overrides!T151,'F_Inputs Formatted'!T151),0),"-")</f>
        <v>-</v>
      </c>
      <c r="P160" s="85" t="str">
        <f>IFERROR(ROUND(IF(Overrides!U151&lt;&gt;"",Overrides!U151,'F_Inputs Formatted'!U151),0),"-")</f>
        <v>-</v>
      </c>
      <c r="Q160" s="85" t="str">
        <f>IFERROR(ROUND(IF(Overrides!V151&lt;&gt;"",Overrides!V151,'F_Inputs Formatted'!V151),0),"-")</f>
        <v>-</v>
      </c>
      <c r="R160" s="85" t="str">
        <f>IFERROR(ROUND(IF(Overrides!W151&lt;&gt;"",Overrides!W151,'F_Inputs Formatted'!W151),0),"-")</f>
        <v>-</v>
      </c>
      <c r="S160" s="85" t="str">
        <f>IFERROR(ROUND(IF(Overrides!X151&lt;&gt;"",Overrides!X151,'F_Inputs Formatted'!X151),0),"-")</f>
        <v>-</v>
      </c>
      <c r="T160" s="85" t="str">
        <f>IFERROR(ROUND(IF(Overrides!Y151&lt;&gt;"",Overrides!Y151,'F_Inputs Formatted'!Y151),0),"-")</f>
        <v>-</v>
      </c>
      <c r="U160" s="85" t="str">
        <f>IFERROR(ROUND(IF(Overrides!Z151&lt;&gt;"",Overrides!Z151,'F_Inputs Formatted'!Z151),0),"-")</f>
        <v>-</v>
      </c>
      <c r="V160" s="85" t="str">
        <f>IFERROR(ROUND(IF(Overrides!AA151&lt;&gt;"",Overrides!AA151,'F_Inputs Formatted'!AA151),0),"-")</f>
        <v>-</v>
      </c>
      <c r="W160" s="85" t="str">
        <f>IFERROR(ROUND(IF(Overrides!AB151&lt;&gt;"",Overrides!AB151,'F_Inputs Formatted'!AB151),0),"-")</f>
        <v>-</v>
      </c>
    </row>
    <row r="161" spans="1:23" ht="21.95">
      <c r="A161" s="58"/>
      <c r="B161" s="41" t="s">
        <v>242</v>
      </c>
      <c r="C161" s="44" t="str">
        <f t="shared" si="8"/>
        <v>Number</v>
      </c>
      <c r="D161" s="85">
        <f>IFERROR(ROUND(IF(Overrides!I152&lt;&gt;"",Overrides!I152,'F_Inputs Formatted'!I152),0),"-")</f>
        <v>53</v>
      </c>
      <c r="E161" s="85">
        <f>IFERROR(ROUND(IF(Overrides!J152&lt;&gt;"",Overrides!J152,'F_Inputs Formatted'!J152),0),"-")</f>
        <v>51</v>
      </c>
      <c r="F161" s="85">
        <f>IFERROR(ROUND(IF(Overrides!K152&lt;&gt;"",Overrides!K152,'F_Inputs Formatted'!K152),0),"-")</f>
        <v>53</v>
      </c>
      <c r="G161" s="85">
        <f>IFERROR(ROUND(IF(Overrides!L152&lt;&gt;"",Overrides!L152,'F_Inputs Formatted'!L152),0),"-")</f>
        <v>55</v>
      </c>
      <c r="H161" s="85">
        <f>IFERROR(ROUND(IF(Overrides!M152&lt;&gt;"",Overrides!M152,'F_Inputs Formatted'!M152),0),"-")</f>
        <v>58</v>
      </c>
      <c r="I161" s="85">
        <f>IFERROR(ROUND(IF(Overrides!N152&lt;&gt;"",Overrides!N152,'F_Inputs Formatted'!N152),0),"-")</f>
        <v>58</v>
      </c>
      <c r="J161" s="85">
        <f>IFERROR(ROUND(IF(Overrides!O152&lt;&gt;"",Overrides!O152,'F_Inputs Formatted'!O152),0),"-")</f>
        <v>60</v>
      </c>
      <c r="K161" s="85">
        <f>IFERROR(ROUND(IF(Overrides!P152&lt;&gt;"",Overrides!P152,'F_Inputs Formatted'!P152),0),"-")</f>
        <v>57</v>
      </c>
      <c r="L161" s="85">
        <f>IFERROR(ROUND(IF(Overrides!Q152&lt;&gt;"",Overrides!Q152,'F_Inputs Formatted'!Q152),0),"-")</f>
        <v>48</v>
      </c>
      <c r="M161" s="85">
        <f>IFERROR(ROUND(IF(Overrides!R152&lt;&gt;"",Overrides!R152,'F_Inputs Formatted'!R152),0),"-")</f>
        <v>50</v>
      </c>
      <c r="N161" s="85">
        <f>IFERROR(ROUND(IF(Overrides!S152&lt;&gt;"",Overrides!S152,'F_Inputs Formatted'!S152),0),"-")</f>
        <v>56</v>
      </c>
      <c r="O161" s="85">
        <f>IFERROR(ROUND(IF(Overrides!T152&lt;&gt;"",Overrides!T152,'F_Inputs Formatted'!T152),0),"-")</f>
        <v>57</v>
      </c>
      <c r="P161" s="85">
        <f>IFERROR(ROUND(IF(Overrides!U152&lt;&gt;"",Overrides!U152,'F_Inputs Formatted'!U152),0),"-")</f>
        <v>58</v>
      </c>
      <c r="Q161" s="85">
        <f>IFERROR(ROUND(IF(Overrides!V152&lt;&gt;"",Overrides!V152,'F_Inputs Formatted'!V152),0),"-")</f>
        <v>58</v>
      </c>
      <c r="R161" s="85">
        <f>IFERROR(ROUND(IF(Overrides!W152&lt;&gt;"",Overrides!W152,'F_Inputs Formatted'!W152),0),"-")</f>
        <v>58</v>
      </c>
      <c r="S161" s="85">
        <f>IFERROR(ROUND(IF(Overrides!X152&lt;&gt;"",Overrides!X152,'F_Inputs Formatted'!X152),0),"-")</f>
        <v>58</v>
      </c>
      <c r="T161" s="85">
        <f>IFERROR(ROUND(IF(Overrides!Y152&lt;&gt;"",Overrides!Y152,'F_Inputs Formatted'!Y152),0),"-")</f>
        <v>58</v>
      </c>
      <c r="U161" s="85">
        <f>IFERROR(ROUND(IF(Overrides!Z152&lt;&gt;"",Overrides!Z152,'F_Inputs Formatted'!Z152),0),"-")</f>
        <v>58</v>
      </c>
      <c r="V161" s="85">
        <f>IFERROR(ROUND(IF(Overrides!AA152&lt;&gt;"",Overrides!AA152,'F_Inputs Formatted'!AA152),0),"-")</f>
        <v>58</v>
      </c>
      <c r="W161" s="85">
        <f>IFERROR(ROUND(IF(Overrides!AB152&lt;&gt;"",Overrides!AB152,'F_Inputs Formatted'!AB152),0),"-")</f>
        <v>58</v>
      </c>
    </row>
    <row r="162" spans="1:23" ht="21.95">
      <c r="A162" s="58"/>
      <c r="B162" s="41" t="s">
        <v>243</v>
      </c>
      <c r="C162" s="44" t="str">
        <f t="shared" si="8"/>
        <v>Number</v>
      </c>
      <c r="D162" s="85">
        <f>IFERROR(ROUND(IF(Overrides!I153&lt;&gt;"",Overrides!I153,'F_Inputs Formatted'!I153),0),"-")</f>
        <v>0</v>
      </c>
      <c r="E162" s="85">
        <f>IFERROR(ROUND(IF(Overrides!J153&lt;&gt;"",Overrides!J153,'F_Inputs Formatted'!J153),0),"-")</f>
        <v>1</v>
      </c>
      <c r="F162" s="85">
        <f>IFERROR(ROUND(IF(Overrides!K153&lt;&gt;"",Overrides!K153,'F_Inputs Formatted'!K153),0),"-")</f>
        <v>1</v>
      </c>
      <c r="G162" s="85">
        <f>IFERROR(ROUND(IF(Overrides!L153&lt;&gt;"",Overrides!L153,'F_Inputs Formatted'!L153),0),"-")</f>
        <v>1</v>
      </c>
      <c r="H162" s="85">
        <f>IFERROR(ROUND(IF(Overrides!M153&lt;&gt;"",Overrides!M153,'F_Inputs Formatted'!M153),0),"-")</f>
        <v>1</v>
      </c>
      <c r="I162" s="85" t="str">
        <f>IFERROR(ROUND(IF(Overrides!N153&lt;&gt;"",Overrides!N153,'F_Inputs Formatted'!N153),0),"-")</f>
        <v>-</v>
      </c>
      <c r="J162" s="85">
        <f>IFERROR(ROUND(IF(Overrides!O153&lt;&gt;"",Overrides!O153,'F_Inputs Formatted'!O153),0),"-")</f>
        <v>1</v>
      </c>
      <c r="K162" s="85">
        <f>IFERROR(ROUND(IF(Overrides!P153&lt;&gt;"",Overrides!P153,'F_Inputs Formatted'!P153),0),"-")</f>
        <v>1</v>
      </c>
      <c r="L162" s="85">
        <f>IFERROR(ROUND(IF(Overrides!Q153&lt;&gt;"",Overrides!Q153,'F_Inputs Formatted'!Q153),0),"-")</f>
        <v>1</v>
      </c>
      <c r="M162" s="85">
        <f>IFERROR(ROUND(IF(Overrides!R153&lt;&gt;"",Overrides!R153,'F_Inputs Formatted'!R153),0),"-")</f>
        <v>1</v>
      </c>
      <c r="N162" s="85">
        <f>IFERROR(ROUND(IF(Overrides!S153&lt;&gt;"",Overrides!S153,'F_Inputs Formatted'!S153),0),"-")</f>
        <v>1</v>
      </c>
      <c r="O162" s="85">
        <f>IFERROR(ROUND(IF(Overrides!T153&lt;&gt;"",Overrides!T153,'F_Inputs Formatted'!T153),0),"-")</f>
        <v>1</v>
      </c>
      <c r="P162" s="85">
        <f>IFERROR(ROUND(IF(Overrides!U153&lt;&gt;"",Overrides!U153,'F_Inputs Formatted'!U153),0),"-")</f>
        <v>1</v>
      </c>
      <c r="Q162" s="85">
        <f>IFERROR(ROUND(IF(Overrides!V153&lt;&gt;"",Overrides!V153,'F_Inputs Formatted'!V153),0),"-")</f>
        <v>1</v>
      </c>
      <c r="R162" s="85">
        <f>IFERROR(ROUND(IF(Overrides!W153&lt;&gt;"",Overrides!W153,'F_Inputs Formatted'!W153),0),"-")</f>
        <v>1</v>
      </c>
      <c r="S162" s="85">
        <f>IFERROR(ROUND(IF(Overrides!X153&lt;&gt;"",Overrides!X153,'F_Inputs Formatted'!X153),0),"-")</f>
        <v>1</v>
      </c>
      <c r="T162" s="85">
        <f>IFERROR(ROUND(IF(Overrides!Y153&lt;&gt;"",Overrides!Y153,'F_Inputs Formatted'!Y153),0),"-")</f>
        <v>1</v>
      </c>
      <c r="U162" s="85">
        <f>IFERROR(ROUND(IF(Overrides!Z153&lt;&gt;"",Overrides!Z153,'F_Inputs Formatted'!Z153),0),"-")</f>
        <v>1</v>
      </c>
      <c r="V162" s="85">
        <f>IFERROR(ROUND(IF(Overrides!AA153&lt;&gt;"",Overrides!AA153,'F_Inputs Formatted'!AA153),0),"-")</f>
        <v>1</v>
      </c>
      <c r="W162" s="85">
        <f>IFERROR(ROUND(IF(Overrides!AB153&lt;&gt;"",Overrides!AB153,'F_Inputs Formatted'!AB153),0),"-")</f>
        <v>1</v>
      </c>
    </row>
    <row r="163" spans="1:23" ht="21.95">
      <c r="A163" s="48"/>
      <c r="B163" s="41" t="s">
        <v>262</v>
      </c>
      <c r="C163" s="44" t="str">
        <f t="shared" si="8"/>
        <v>Number</v>
      </c>
      <c r="D163" s="85">
        <f>IFERROR(ROUND(IF(Overrides!I154&lt;&gt;"",Overrides!I154,'F_Inputs Formatted'!I154),0),"-")</f>
        <v>9</v>
      </c>
      <c r="E163" s="85">
        <f>IFERROR(ROUND(IF(Overrides!J154&lt;&gt;"",Overrides!J154,'F_Inputs Formatted'!J154),0),"-")</f>
        <v>10</v>
      </c>
      <c r="F163" s="85">
        <f>IFERROR(ROUND(IF(Overrides!K154&lt;&gt;"",Overrides!K154,'F_Inputs Formatted'!K154),0),"-")</f>
        <v>9</v>
      </c>
      <c r="G163" s="85">
        <f>IFERROR(ROUND(IF(Overrides!L154&lt;&gt;"",Overrides!L154,'F_Inputs Formatted'!L154),0),"-")</f>
        <v>9</v>
      </c>
      <c r="H163" s="85">
        <f>IFERROR(ROUND(IF(Overrides!M154&lt;&gt;"",Overrides!M154,'F_Inputs Formatted'!M154),0),"-")</f>
        <v>10</v>
      </c>
      <c r="I163" s="85" t="str">
        <f>IFERROR(ROUND(IF(Overrides!N154&lt;&gt;"",Overrides!N154,'F_Inputs Formatted'!N154),0),"-")</f>
        <v>-</v>
      </c>
      <c r="J163" s="85">
        <f>IFERROR(ROUND(IF(Overrides!O154&lt;&gt;"",Overrides!O154,'F_Inputs Formatted'!O154),0),"-")</f>
        <v>10</v>
      </c>
      <c r="K163" s="85">
        <f>IFERROR(ROUND(IF(Overrides!P154&lt;&gt;"",Overrides!P154,'F_Inputs Formatted'!P154),0),"-")</f>
        <v>11</v>
      </c>
      <c r="L163" s="85">
        <f>IFERROR(ROUND(IF(Overrides!Q154&lt;&gt;"",Overrides!Q154,'F_Inputs Formatted'!Q154),0),"-")</f>
        <v>11</v>
      </c>
      <c r="M163" s="85">
        <f>IFERROR(ROUND(IF(Overrides!R154&lt;&gt;"",Overrides!R154,'F_Inputs Formatted'!R154),0),"-")</f>
        <v>11</v>
      </c>
      <c r="N163" s="85">
        <f>IFERROR(ROUND(IF(Overrides!S154&lt;&gt;"",Overrides!S154,'F_Inputs Formatted'!S154),0),"-")</f>
        <v>11</v>
      </c>
      <c r="O163" s="85">
        <f>IFERROR(ROUND(IF(Overrides!T154&lt;&gt;"",Overrides!T154,'F_Inputs Formatted'!T154),0),"-")</f>
        <v>11</v>
      </c>
      <c r="P163" s="85">
        <f>IFERROR(ROUND(IF(Overrides!U154&lt;&gt;"",Overrides!U154,'F_Inputs Formatted'!U154),0),"-")</f>
        <v>11</v>
      </c>
      <c r="Q163" s="85">
        <f>IFERROR(ROUND(IF(Overrides!V154&lt;&gt;"",Overrides!V154,'F_Inputs Formatted'!V154),0),"-")</f>
        <v>11</v>
      </c>
      <c r="R163" s="85">
        <f>IFERROR(ROUND(IF(Overrides!W154&lt;&gt;"",Overrides!W154,'F_Inputs Formatted'!W154),0),"-")</f>
        <v>11</v>
      </c>
      <c r="S163" s="85">
        <f>IFERROR(ROUND(IF(Overrides!X154&lt;&gt;"",Overrides!X154,'F_Inputs Formatted'!X154),0),"-")</f>
        <v>11</v>
      </c>
      <c r="T163" s="85">
        <f>IFERROR(ROUND(IF(Overrides!Y154&lt;&gt;"",Overrides!Y154,'F_Inputs Formatted'!Y154),0),"-")</f>
        <v>11</v>
      </c>
      <c r="U163" s="85">
        <f>IFERROR(ROUND(IF(Overrides!Z154&lt;&gt;"",Overrides!Z154,'F_Inputs Formatted'!Z154),0),"-")</f>
        <v>11</v>
      </c>
      <c r="V163" s="85">
        <f>IFERROR(ROUND(IF(Overrides!AA154&lt;&gt;"",Overrides!AA154,'F_Inputs Formatted'!AA154),0),"-")</f>
        <v>11</v>
      </c>
      <c r="W163" s="85">
        <f>IFERROR(ROUND(IF(Overrides!AB154&lt;&gt;"",Overrides!AB154,'F_Inputs Formatted'!AB154),0),"-")</f>
        <v>11</v>
      </c>
    </row>
    <row r="164" spans="1:23" ht="21.95">
      <c r="A164" s="58"/>
      <c r="B164" s="41" t="s">
        <v>245</v>
      </c>
      <c r="C164" s="44" t="str">
        <f t="shared" si="8"/>
        <v>Number</v>
      </c>
      <c r="D164" s="85">
        <f>IFERROR(ROUND(IF(Overrides!I155&lt;&gt;"",Overrides!I155,'F_Inputs Formatted'!I155),0),"-")</f>
        <v>30</v>
      </c>
      <c r="E164" s="85">
        <f>IFERROR(ROUND(IF(Overrides!J155&lt;&gt;"",Overrides!J155,'F_Inputs Formatted'!J155),0),"-")</f>
        <v>34</v>
      </c>
      <c r="F164" s="85">
        <f>IFERROR(ROUND(IF(Overrides!K155&lt;&gt;"",Overrides!K155,'F_Inputs Formatted'!K155),0),"-")</f>
        <v>33</v>
      </c>
      <c r="G164" s="85">
        <f>IFERROR(ROUND(IF(Overrides!L155&lt;&gt;"",Overrides!L155,'F_Inputs Formatted'!L155),0),"-")</f>
        <v>35</v>
      </c>
      <c r="H164" s="85">
        <f>IFERROR(ROUND(IF(Overrides!M155&lt;&gt;"",Overrides!M155,'F_Inputs Formatted'!M155),0),"-")</f>
        <v>38</v>
      </c>
      <c r="I164" s="85" t="str">
        <f>IFERROR(ROUND(IF(Overrides!N155&lt;&gt;"",Overrides!N155,'F_Inputs Formatted'!N155),0),"-")</f>
        <v>-</v>
      </c>
      <c r="J164" s="85">
        <f>IFERROR(ROUND(IF(Overrides!O155&lt;&gt;"",Overrides!O155,'F_Inputs Formatted'!O155),0),"-")</f>
        <v>35</v>
      </c>
      <c r="K164" s="85">
        <f>IFERROR(ROUND(IF(Overrides!P155&lt;&gt;"",Overrides!P155,'F_Inputs Formatted'!P155),0),"-")</f>
        <v>36</v>
      </c>
      <c r="L164" s="85">
        <f>IFERROR(ROUND(IF(Overrides!Q155&lt;&gt;"",Overrides!Q155,'F_Inputs Formatted'!Q155),0),"-")</f>
        <v>36</v>
      </c>
      <c r="M164" s="85">
        <f>IFERROR(ROUND(IF(Overrides!R155&lt;&gt;"",Overrides!R155,'F_Inputs Formatted'!R155),0),"-")</f>
        <v>36</v>
      </c>
      <c r="N164" s="85">
        <f>IFERROR(ROUND(IF(Overrides!S155&lt;&gt;"",Overrides!S155,'F_Inputs Formatted'!S155),0),"-")</f>
        <v>36</v>
      </c>
      <c r="O164" s="85">
        <f>IFERROR(ROUND(IF(Overrides!T155&lt;&gt;"",Overrides!T155,'F_Inputs Formatted'!T155),0),"-")</f>
        <v>36</v>
      </c>
      <c r="P164" s="85">
        <f>IFERROR(ROUND(IF(Overrides!U155&lt;&gt;"",Overrides!U155,'F_Inputs Formatted'!U155),0),"-")</f>
        <v>36</v>
      </c>
      <c r="Q164" s="85">
        <f>IFERROR(ROUND(IF(Overrides!V155&lt;&gt;"",Overrides!V155,'F_Inputs Formatted'!V155),0),"-")</f>
        <v>36</v>
      </c>
      <c r="R164" s="85">
        <f>IFERROR(ROUND(IF(Overrides!W155&lt;&gt;"",Overrides!W155,'F_Inputs Formatted'!W155),0),"-")</f>
        <v>36</v>
      </c>
      <c r="S164" s="85">
        <f>IFERROR(ROUND(IF(Overrides!X155&lt;&gt;"",Overrides!X155,'F_Inputs Formatted'!X155),0),"-")</f>
        <v>36</v>
      </c>
      <c r="T164" s="85">
        <f>IFERROR(ROUND(IF(Overrides!Y155&lt;&gt;"",Overrides!Y155,'F_Inputs Formatted'!Y155),0),"-")</f>
        <v>36</v>
      </c>
      <c r="U164" s="85">
        <f>IFERROR(ROUND(IF(Overrides!Z155&lt;&gt;"",Overrides!Z155,'F_Inputs Formatted'!Z155),0),"-")</f>
        <v>36</v>
      </c>
      <c r="V164" s="85">
        <f>IFERROR(ROUND(IF(Overrides!AA155&lt;&gt;"",Overrides!AA155,'F_Inputs Formatted'!AA155),0),"-")</f>
        <v>36</v>
      </c>
      <c r="W164" s="85">
        <f>IFERROR(ROUND(IF(Overrides!AB155&lt;&gt;"",Overrides!AB155,'F_Inputs Formatted'!AB155),0),"-")</f>
        <v>36</v>
      </c>
    </row>
    <row r="165" spans="1:23" ht="21.95">
      <c r="A165" s="58"/>
      <c r="B165" s="41" t="s">
        <v>246</v>
      </c>
      <c r="C165" s="44" t="str">
        <f t="shared" si="8"/>
        <v>Number</v>
      </c>
      <c r="D165" s="85">
        <f>IFERROR(ROUND(IF(Overrides!I156&lt;&gt;"",Overrides!I156,'F_Inputs Formatted'!I156),0),"-")</f>
        <v>8</v>
      </c>
      <c r="E165" s="85">
        <f>IFERROR(ROUND(IF(Overrides!J156&lt;&gt;"",Overrides!J156,'F_Inputs Formatted'!J156),0),"-")</f>
        <v>8</v>
      </c>
      <c r="F165" s="85">
        <f>IFERROR(ROUND(IF(Overrides!K156&lt;&gt;"",Overrides!K156,'F_Inputs Formatted'!K156),0),"-")</f>
        <v>4</v>
      </c>
      <c r="G165" s="85">
        <f>IFERROR(ROUND(IF(Overrides!L156&lt;&gt;"",Overrides!L156,'F_Inputs Formatted'!L156),0),"-")</f>
        <v>4</v>
      </c>
      <c r="H165" s="85">
        <f>IFERROR(ROUND(IF(Overrides!M156&lt;&gt;"",Overrides!M156,'F_Inputs Formatted'!M156),0),"-")</f>
        <v>8</v>
      </c>
      <c r="I165" s="85">
        <f>IFERROR(ROUND(IF(Overrides!N156&lt;&gt;"",Overrides!N156,'F_Inputs Formatted'!N156),0),"-")</f>
        <v>8</v>
      </c>
      <c r="J165" s="85">
        <f>IFERROR(ROUND(IF(Overrides!O156&lt;&gt;"",Overrides!O156,'F_Inputs Formatted'!O156),0),"-")</f>
        <v>7</v>
      </c>
      <c r="K165" s="85">
        <f>IFERROR(ROUND(IF(Overrides!P156&lt;&gt;"",Overrides!P156,'F_Inputs Formatted'!P156),0),"-")</f>
        <v>12</v>
      </c>
      <c r="L165" s="85">
        <f>IFERROR(ROUND(IF(Overrides!Q156&lt;&gt;"",Overrides!Q156,'F_Inputs Formatted'!Q156),0),"-")</f>
        <v>8</v>
      </c>
      <c r="M165" s="85">
        <f>IFERROR(ROUND(IF(Overrides!R156&lt;&gt;"",Overrides!R156,'F_Inputs Formatted'!R156),0),"-")</f>
        <v>9</v>
      </c>
      <c r="N165" s="85">
        <f>IFERROR(ROUND(IF(Overrides!S156&lt;&gt;"",Overrides!S156,'F_Inputs Formatted'!S156),0),"-")</f>
        <v>10</v>
      </c>
      <c r="O165" s="85">
        <f>IFERROR(ROUND(IF(Overrides!T156&lt;&gt;"",Overrides!T156,'F_Inputs Formatted'!T156),0),"-")</f>
        <v>10</v>
      </c>
      <c r="P165" s="85">
        <f>IFERROR(ROUND(IF(Overrides!U156&lt;&gt;"",Overrides!U156,'F_Inputs Formatted'!U156),0),"-")</f>
        <v>10</v>
      </c>
      <c r="Q165" s="85">
        <f>IFERROR(ROUND(IF(Overrides!V156&lt;&gt;"",Overrides!V156,'F_Inputs Formatted'!V156),0),"-")</f>
        <v>13</v>
      </c>
      <c r="R165" s="85">
        <f>IFERROR(ROUND(IF(Overrides!W156&lt;&gt;"",Overrides!W156,'F_Inputs Formatted'!W156),0),"-")</f>
        <v>13</v>
      </c>
      <c r="S165" s="85">
        <f>IFERROR(ROUND(IF(Overrides!X156&lt;&gt;"",Overrides!X156,'F_Inputs Formatted'!X156),0),"-")</f>
        <v>14</v>
      </c>
      <c r="T165" s="85">
        <f>IFERROR(ROUND(IF(Overrides!Y156&lt;&gt;"",Overrides!Y156,'F_Inputs Formatted'!Y156),0),"-")</f>
        <v>14</v>
      </c>
      <c r="U165" s="85">
        <f>IFERROR(ROUND(IF(Overrides!Z156&lt;&gt;"",Overrides!Z156,'F_Inputs Formatted'!Z156),0),"-")</f>
        <v>14</v>
      </c>
      <c r="V165" s="85">
        <f>IFERROR(ROUND(IF(Overrides!AA156&lt;&gt;"",Overrides!AA156,'F_Inputs Formatted'!AA156),0),"-")</f>
        <v>14</v>
      </c>
      <c r="W165" s="85">
        <f>IFERROR(ROUND(IF(Overrides!AB156&lt;&gt;"",Overrides!AB156,'F_Inputs Formatted'!AB156),0),"-")</f>
        <v>14</v>
      </c>
    </row>
    <row r="166" spans="1:23" ht="21.95">
      <c r="A166" s="58"/>
      <c r="B166" s="41" t="s">
        <v>247</v>
      </c>
      <c r="C166" s="44" t="str">
        <f t="shared" si="8"/>
        <v>Number</v>
      </c>
      <c r="D166" s="85" t="str">
        <f>IFERROR(ROUND(IF(Overrides!I157&lt;&gt;"",Overrides!I157,'F_Inputs Formatted'!I157),0),"-")</f>
        <v>-</v>
      </c>
      <c r="E166" s="85" t="str">
        <f>IFERROR(ROUND(IF(Overrides!J157&lt;&gt;"",Overrides!J157,'F_Inputs Formatted'!J157),0),"-")</f>
        <v>-</v>
      </c>
      <c r="F166" s="85" t="str">
        <f>IFERROR(ROUND(IF(Overrides!K157&lt;&gt;"",Overrides!K157,'F_Inputs Formatted'!K157),0),"-")</f>
        <v>-</v>
      </c>
      <c r="G166" s="85" t="str">
        <f>IFERROR(ROUND(IF(Overrides!L157&lt;&gt;"",Overrides!L157,'F_Inputs Formatted'!L157),0),"-")</f>
        <v>-</v>
      </c>
      <c r="H166" s="85" t="str">
        <f>IFERROR(ROUND(IF(Overrides!M157&lt;&gt;"",Overrides!M157,'F_Inputs Formatted'!M157),0),"-")</f>
        <v>-</v>
      </c>
      <c r="I166" s="85" t="str">
        <f>IFERROR(ROUND(IF(Overrides!N157&lt;&gt;"",Overrides!N157,'F_Inputs Formatted'!N157),0),"-")</f>
        <v>-</v>
      </c>
      <c r="J166" s="85" t="str">
        <f>IFERROR(ROUND(IF(Overrides!O157&lt;&gt;"",Overrides!O157,'F_Inputs Formatted'!O157),0),"-")</f>
        <v>-</v>
      </c>
      <c r="K166" s="85" t="str">
        <f>IFERROR(ROUND(IF(Overrides!P157&lt;&gt;"",Overrides!P157,'F_Inputs Formatted'!P157),0),"-")</f>
        <v>-</v>
      </c>
      <c r="L166" s="85" t="str">
        <f>IFERROR(ROUND(IF(Overrides!Q157&lt;&gt;"",Overrides!Q157,'F_Inputs Formatted'!Q157),0),"-")</f>
        <v>-</v>
      </c>
      <c r="M166" s="85" t="str">
        <f>IFERROR(ROUND(IF(Overrides!R157&lt;&gt;"",Overrides!R157,'F_Inputs Formatted'!R157),0),"-")</f>
        <v>-</v>
      </c>
      <c r="N166" s="85" t="str">
        <f>IFERROR(ROUND(IF(Overrides!S157&lt;&gt;"",Overrides!S157,'F_Inputs Formatted'!S157),0),"-")</f>
        <v>-</v>
      </c>
      <c r="O166" s="85" t="str">
        <f>IFERROR(ROUND(IF(Overrides!T157&lt;&gt;"",Overrides!T157,'F_Inputs Formatted'!T157),0),"-")</f>
        <v>-</v>
      </c>
      <c r="P166" s="85" t="str">
        <f>IFERROR(ROUND(IF(Overrides!U157&lt;&gt;"",Overrides!U157,'F_Inputs Formatted'!U157),0),"-")</f>
        <v>-</v>
      </c>
      <c r="Q166" s="85" t="str">
        <f>IFERROR(ROUND(IF(Overrides!V157&lt;&gt;"",Overrides!V157,'F_Inputs Formatted'!V157),0),"-")</f>
        <v>-</v>
      </c>
      <c r="R166" s="85" t="str">
        <f>IFERROR(ROUND(IF(Overrides!W157&lt;&gt;"",Overrides!W157,'F_Inputs Formatted'!W157),0),"-")</f>
        <v>-</v>
      </c>
      <c r="S166" s="85" t="str">
        <f>IFERROR(ROUND(IF(Overrides!X157&lt;&gt;"",Overrides!X157,'F_Inputs Formatted'!X157),0),"-")</f>
        <v>-</v>
      </c>
      <c r="T166" s="85" t="str">
        <f>IFERROR(ROUND(IF(Overrides!Y157&lt;&gt;"",Overrides!Y157,'F_Inputs Formatted'!Y157),0),"-")</f>
        <v>-</v>
      </c>
      <c r="U166" s="85" t="str">
        <f>IFERROR(ROUND(IF(Overrides!Z157&lt;&gt;"",Overrides!Z157,'F_Inputs Formatted'!Z157),0),"-")</f>
        <v>-</v>
      </c>
      <c r="V166" s="85" t="str">
        <f>IFERROR(ROUND(IF(Overrides!AA157&lt;&gt;"",Overrides!AA157,'F_Inputs Formatted'!AA157),0),"-")</f>
        <v>-</v>
      </c>
      <c r="W166" s="85" t="str">
        <f>IFERROR(ROUND(IF(Overrides!AB157&lt;&gt;"",Overrides!AB157,'F_Inputs Formatted'!AB157),0),"-")</f>
        <v>-</v>
      </c>
    </row>
    <row r="167" spans="1:23" ht="21.95">
      <c r="A167" s="48"/>
      <c r="B167" s="41" t="s">
        <v>253</v>
      </c>
      <c r="C167" s="44" t="str">
        <f t="shared" si="8"/>
        <v>Number</v>
      </c>
      <c r="D167" s="85" t="str">
        <f>IFERROR(ROUND(IF(Overrides!I158&lt;&gt;"",Overrides!I158,'F_Inputs Formatted'!I158),0),"-")</f>
        <v>-</v>
      </c>
      <c r="E167" s="85" t="str">
        <f>IFERROR(ROUND(IF(Overrides!J158&lt;&gt;"",Overrides!J158,'F_Inputs Formatted'!J158),0),"-")</f>
        <v>-</v>
      </c>
      <c r="F167" s="85" t="str">
        <f>IFERROR(ROUND(IF(Overrides!K158&lt;&gt;"",Overrides!K158,'F_Inputs Formatted'!K158),0),"-")</f>
        <v>-</v>
      </c>
      <c r="G167" s="85" t="str">
        <f>IFERROR(ROUND(IF(Overrides!L158&lt;&gt;"",Overrides!L158,'F_Inputs Formatted'!L158),0),"-")</f>
        <v>-</v>
      </c>
      <c r="H167" s="85" t="str">
        <f>IFERROR(ROUND(IF(Overrides!M158&lt;&gt;"",Overrides!M158,'F_Inputs Formatted'!M158),0),"-")</f>
        <v>-</v>
      </c>
      <c r="I167" s="85" t="str">
        <f>IFERROR(ROUND(IF(Overrides!N158&lt;&gt;"",Overrides!N158,'F_Inputs Formatted'!N158),0),"-")</f>
        <v>-</v>
      </c>
      <c r="J167" s="85" t="str">
        <f>IFERROR(ROUND(IF(Overrides!O158&lt;&gt;"",Overrides!O158,'F_Inputs Formatted'!O158),0),"-")</f>
        <v>-</v>
      </c>
      <c r="K167" s="85" t="str">
        <f>IFERROR(ROUND(IF(Overrides!P158&lt;&gt;"",Overrides!P158,'F_Inputs Formatted'!P158),0),"-")</f>
        <v>-</v>
      </c>
      <c r="L167" s="85" t="str">
        <f>IFERROR(ROUND(IF(Overrides!Q158&lt;&gt;"",Overrides!Q158,'F_Inputs Formatted'!Q158),0),"-")</f>
        <v>-</v>
      </c>
      <c r="M167" s="85" t="str">
        <f>IFERROR(ROUND(IF(Overrides!R158&lt;&gt;"",Overrides!R158,'F_Inputs Formatted'!R158),0),"-")</f>
        <v>-</v>
      </c>
      <c r="N167" s="85" t="str">
        <f>IFERROR(ROUND(IF(Overrides!S158&lt;&gt;"",Overrides!S158,'F_Inputs Formatted'!S158),0),"-")</f>
        <v>-</v>
      </c>
      <c r="O167" s="85" t="str">
        <f>IFERROR(ROUND(IF(Overrides!T158&lt;&gt;"",Overrides!T158,'F_Inputs Formatted'!T158),0),"-")</f>
        <v>-</v>
      </c>
      <c r="P167" s="85" t="str">
        <f>IFERROR(ROUND(IF(Overrides!U158&lt;&gt;"",Overrides!U158,'F_Inputs Formatted'!U158),0),"-")</f>
        <v>-</v>
      </c>
      <c r="Q167" s="85" t="str">
        <f>IFERROR(ROUND(IF(Overrides!V158&lt;&gt;"",Overrides!V158,'F_Inputs Formatted'!V158),0),"-")</f>
        <v>-</v>
      </c>
      <c r="R167" s="85" t="str">
        <f>IFERROR(ROUND(IF(Overrides!W158&lt;&gt;"",Overrides!W158,'F_Inputs Formatted'!W158),0),"-")</f>
        <v>-</v>
      </c>
      <c r="S167" s="85" t="str">
        <f>IFERROR(ROUND(IF(Overrides!X158&lt;&gt;"",Overrides!X158,'F_Inputs Formatted'!X158),0),"-")</f>
        <v>-</v>
      </c>
      <c r="T167" s="85" t="str">
        <f>IFERROR(ROUND(IF(Overrides!Y158&lt;&gt;"",Overrides!Y158,'F_Inputs Formatted'!Y158),0),"-")</f>
        <v>-</v>
      </c>
      <c r="U167" s="85" t="str">
        <f>IFERROR(ROUND(IF(Overrides!Z158&lt;&gt;"",Overrides!Z158,'F_Inputs Formatted'!Z158),0),"-")</f>
        <v>-</v>
      </c>
      <c r="V167" s="85" t="str">
        <f>IFERROR(ROUND(IF(Overrides!AA158&lt;&gt;"",Overrides!AA158,'F_Inputs Formatted'!AA158),0),"-")</f>
        <v>-</v>
      </c>
      <c r="W167" s="85" t="str">
        <f>IFERROR(ROUND(IF(Overrides!AB158&lt;&gt;"",Overrides!AB158,'F_Inputs Formatted'!AB158),0),"-")</f>
        <v>-</v>
      </c>
    </row>
    <row r="168" spans="1:23" ht="21.95">
      <c r="A168" s="58"/>
      <c r="B168" s="41" t="s">
        <v>254</v>
      </c>
      <c r="C168" s="44" t="str">
        <f t="shared" si="8"/>
        <v>Number</v>
      </c>
      <c r="D168" s="85" t="str">
        <f>IFERROR(ROUND(IF(Overrides!I159&lt;&gt;"",Overrides!I159,'F_Inputs Formatted'!I159),0),"-")</f>
        <v>-</v>
      </c>
      <c r="E168" s="85" t="str">
        <f>IFERROR(ROUND(IF(Overrides!J159&lt;&gt;"",Overrides!J159,'F_Inputs Formatted'!J159),0),"-")</f>
        <v>-</v>
      </c>
      <c r="F168" s="85" t="str">
        <f>IFERROR(ROUND(IF(Overrides!K159&lt;&gt;"",Overrides!K159,'F_Inputs Formatted'!K159),0),"-")</f>
        <v>-</v>
      </c>
      <c r="G168" s="85" t="str">
        <f>IFERROR(ROUND(IF(Overrides!L159&lt;&gt;"",Overrides!L159,'F_Inputs Formatted'!L159),0),"-")</f>
        <v>-</v>
      </c>
      <c r="H168" s="85" t="str">
        <f>IFERROR(ROUND(IF(Overrides!M159&lt;&gt;"",Overrides!M159,'F_Inputs Formatted'!M159),0),"-")</f>
        <v>-</v>
      </c>
      <c r="I168" s="85" t="str">
        <f>IFERROR(ROUND(IF(Overrides!N159&lt;&gt;"",Overrides!N159,'F_Inputs Formatted'!N159),0),"-")</f>
        <v>-</v>
      </c>
      <c r="J168" s="85" t="str">
        <f>IFERROR(ROUND(IF(Overrides!O159&lt;&gt;"",Overrides!O159,'F_Inputs Formatted'!O159),0),"-")</f>
        <v>-</v>
      </c>
      <c r="K168" s="85" t="str">
        <f>IFERROR(ROUND(IF(Overrides!P159&lt;&gt;"",Overrides!P159,'F_Inputs Formatted'!P159),0),"-")</f>
        <v>-</v>
      </c>
      <c r="L168" s="85" t="str">
        <f>IFERROR(ROUND(IF(Overrides!Q159&lt;&gt;"",Overrides!Q159,'F_Inputs Formatted'!Q159),0),"-")</f>
        <v>-</v>
      </c>
      <c r="M168" s="85" t="str">
        <f>IFERROR(ROUND(IF(Overrides!R159&lt;&gt;"",Overrides!R159,'F_Inputs Formatted'!R159),0),"-")</f>
        <v>-</v>
      </c>
      <c r="N168" s="85" t="str">
        <f>IFERROR(ROUND(IF(Overrides!S159&lt;&gt;"",Overrides!S159,'F_Inputs Formatted'!S159),0),"-")</f>
        <v>-</v>
      </c>
      <c r="O168" s="85" t="str">
        <f>IFERROR(ROUND(IF(Overrides!T159&lt;&gt;"",Overrides!T159,'F_Inputs Formatted'!T159),0),"-")</f>
        <v>-</v>
      </c>
      <c r="P168" s="85" t="str">
        <f>IFERROR(ROUND(IF(Overrides!U159&lt;&gt;"",Overrides!U159,'F_Inputs Formatted'!U159),0),"-")</f>
        <v>-</v>
      </c>
      <c r="Q168" s="85" t="str">
        <f>IFERROR(ROUND(IF(Overrides!V159&lt;&gt;"",Overrides!V159,'F_Inputs Formatted'!V159),0),"-")</f>
        <v>-</v>
      </c>
      <c r="R168" s="85" t="str">
        <f>IFERROR(ROUND(IF(Overrides!W159&lt;&gt;"",Overrides!W159,'F_Inputs Formatted'!W159),0),"-")</f>
        <v>-</v>
      </c>
      <c r="S168" s="85" t="str">
        <f>IFERROR(ROUND(IF(Overrides!X159&lt;&gt;"",Overrides!X159,'F_Inputs Formatted'!X159),0),"-")</f>
        <v>-</v>
      </c>
      <c r="T168" s="85" t="str">
        <f>IFERROR(ROUND(IF(Overrides!Y159&lt;&gt;"",Overrides!Y159,'F_Inputs Formatted'!Y159),0),"-")</f>
        <v>-</v>
      </c>
      <c r="U168" s="85" t="str">
        <f>IFERROR(ROUND(IF(Overrides!Z159&lt;&gt;"",Overrides!Z159,'F_Inputs Formatted'!Z159),0),"-")</f>
        <v>-</v>
      </c>
      <c r="V168" s="85" t="str">
        <f>IFERROR(ROUND(IF(Overrides!AA159&lt;&gt;"",Overrides!AA159,'F_Inputs Formatted'!AA159),0),"-")</f>
        <v>-</v>
      </c>
      <c r="W168" s="85" t="str">
        <f>IFERROR(ROUND(IF(Overrides!AB159&lt;&gt;"",Overrides!AB159,'F_Inputs Formatted'!AB159),0),"-")</f>
        <v>-</v>
      </c>
    </row>
    <row r="169" spans="1:23" ht="21.95">
      <c r="A169" s="58"/>
      <c r="B169" s="41" t="s">
        <v>255</v>
      </c>
      <c r="C169" s="44" t="str">
        <f t="shared" si="8"/>
        <v>Number</v>
      </c>
      <c r="D169" s="85" t="str">
        <f>IFERROR(ROUND(IF(Overrides!I160&lt;&gt;"",Overrides!I160,'F_Inputs Formatted'!I160),0),"-")</f>
        <v>-</v>
      </c>
      <c r="E169" s="85" t="str">
        <f>IFERROR(ROUND(IF(Overrides!J160&lt;&gt;"",Overrides!J160,'F_Inputs Formatted'!J160),0),"-")</f>
        <v>-</v>
      </c>
      <c r="F169" s="85" t="str">
        <f>IFERROR(ROUND(IF(Overrides!K160&lt;&gt;"",Overrides!K160,'F_Inputs Formatted'!K160),0),"-")</f>
        <v>-</v>
      </c>
      <c r="G169" s="85" t="str">
        <f>IFERROR(ROUND(IF(Overrides!L160&lt;&gt;"",Overrides!L160,'F_Inputs Formatted'!L160),0),"-")</f>
        <v>-</v>
      </c>
      <c r="H169" s="85" t="str">
        <f>IFERROR(ROUND(IF(Overrides!M160&lt;&gt;"",Overrides!M160,'F_Inputs Formatted'!M160),0),"-")</f>
        <v>-</v>
      </c>
      <c r="I169" s="85" t="str">
        <f>IFERROR(ROUND(IF(Overrides!N160&lt;&gt;"",Overrides!N160,'F_Inputs Formatted'!N160),0),"-")</f>
        <v>-</v>
      </c>
      <c r="J169" s="85" t="str">
        <f>IFERROR(ROUND(IF(Overrides!O160&lt;&gt;"",Overrides!O160,'F_Inputs Formatted'!O160),0),"-")</f>
        <v>-</v>
      </c>
      <c r="K169" s="85" t="str">
        <f>IFERROR(ROUND(IF(Overrides!P160&lt;&gt;"",Overrides!P160,'F_Inputs Formatted'!P160),0),"-")</f>
        <v>-</v>
      </c>
      <c r="L169" s="85" t="str">
        <f>IFERROR(ROUND(IF(Overrides!Q160&lt;&gt;"",Overrides!Q160,'F_Inputs Formatted'!Q160),0),"-")</f>
        <v>-</v>
      </c>
      <c r="M169" s="85" t="str">
        <f>IFERROR(ROUND(IF(Overrides!R160&lt;&gt;"",Overrides!R160,'F_Inputs Formatted'!R160),0),"-")</f>
        <v>-</v>
      </c>
      <c r="N169" s="85" t="str">
        <f>IFERROR(ROUND(IF(Overrides!S160&lt;&gt;"",Overrides!S160,'F_Inputs Formatted'!S160),0),"-")</f>
        <v>-</v>
      </c>
      <c r="O169" s="85" t="str">
        <f>IFERROR(ROUND(IF(Overrides!T160&lt;&gt;"",Overrides!T160,'F_Inputs Formatted'!T160),0),"-")</f>
        <v>-</v>
      </c>
      <c r="P169" s="85" t="str">
        <f>IFERROR(ROUND(IF(Overrides!U160&lt;&gt;"",Overrides!U160,'F_Inputs Formatted'!U160),0),"-")</f>
        <v>-</v>
      </c>
      <c r="Q169" s="85" t="str">
        <f>IFERROR(ROUND(IF(Overrides!V160&lt;&gt;"",Overrides!V160,'F_Inputs Formatted'!V160),0),"-")</f>
        <v>-</v>
      </c>
      <c r="R169" s="85" t="str">
        <f>IFERROR(ROUND(IF(Overrides!W160&lt;&gt;"",Overrides!W160,'F_Inputs Formatted'!W160),0),"-")</f>
        <v>-</v>
      </c>
      <c r="S169" s="85" t="str">
        <f>IFERROR(ROUND(IF(Overrides!X160&lt;&gt;"",Overrides!X160,'F_Inputs Formatted'!X160),0),"-")</f>
        <v>-</v>
      </c>
      <c r="T169" s="85" t="str">
        <f>IFERROR(ROUND(IF(Overrides!Y160&lt;&gt;"",Overrides!Y160,'F_Inputs Formatted'!Y160),0),"-")</f>
        <v>-</v>
      </c>
      <c r="U169" s="85" t="str">
        <f>IFERROR(ROUND(IF(Overrides!Z160&lt;&gt;"",Overrides!Z160,'F_Inputs Formatted'!Z160),0),"-")</f>
        <v>-</v>
      </c>
      <c r="V169" s="85" t="str">
        <f>IFERROR(ROUND(IF(Overrides!AA160&lt;&gt;"",Overrides!AA160,'F_Inputs Formatted'!AA160),0),"-")</f>
        <v>-</v>
      </c>
      <c r="W169" s="85" t="str">
        <f>IFERROR(ROUND(IF(Overrides!AB160&lt;&gt;"",Overrides!AB160,'F_Inputs Formatted'!AB160),0),"-")</f>
        <v>-</v>
      </c>
    </row>
    <row r="170" spans="1:23" ht="21.95">
      <c r="A170" s="58"/>
      <c r="B170" s="41" t="s">
        <v>257</v>
      </c>
      <c r="C170" s="44" t="str">
        <f t="shared" si="8"/>
        <v>Number</v>
      </c>
      <c r="D170" s="85" t="str">
        <f>IFERROR(ROUND(IF(Overrides!I161&lt;&gt;"",Overrides!I161,'F_Inputs Formatted'!I161),0),"-")</f>
        <v>-</v>
      </c>
      <c r="E170" s="85" t="str">
        <f>IFERROR(ROUND(IF(Overrides!J161&lt;&gt;"",Overrides!J161,'F_Inputs Formatted'!J161),0),"-")</f>
        <v>-</v>
      </c>
      <c r="F170" s="85" t="str">
        <f>IFERROR(ROUND(IF(Overrides!K161&lt;&gt;"",Overrides!K161,'F_Inputs Formatted'!K161),0),"-")</f>
        <v>-</v>
      </c>
      <c r="G170" s="85" t="str">
        <f>IFERROR(ROUND(IF(Overrides!L161&lt;&gt;"",Overrides!L161,'F_Inputs Formatted'!L161),0),"-")</f>
        <v>-</v>
      </c>
      <c r="H170" s="85" t="str">
        <f>IFERROR(ROUND(IF(Overrides!M161&lt;&gt;"",Overrides!M161,'F_Inputs Formatted'!M161),0),"-")</f>
        <v>-</v>
      </c>
      <c r="I170" s="85" t="str">
        <f>IFERROR(ROUND(IF(Overrides!N161&lt;&gt;"",Overrides!N161,'F_Inputs Formatted'!N161),0),"-")</f>
        <v>-</v>
      </c>
      <c r="J170" s="85" t="str">
        <f>IFERROR(ROUND(IF(Overrides!O161&lt;&gt;"",Overrides!O161,'F_Inputs Formatted'!O161),0),"-")</f>
        <v>-</v>
      </c>
      <c r="K170" s="85" t="str">
        <f>IFERROR(ROUND(IF(Overrides!P161&lt;&gt;"",Overrides!P161,'F_Inputs Formatted'!P161),0),"-")</f>
        <v>-</v>
      </c>
      <c r="L170" s="85" t="str">
        <f>IFERROR(ROUND(IF(Overrides!Q161&lt;&gt;"",Overrides!Q161,'F_Inputs Formatted'!Q161),0),"-")</f>
        <v>-</v>
      </c>
      <c r="M170" s="85" t="str">
        <f>IFERROR(ROUND(IF(Overrides!R161&lt;&gt;"",Overrides!R161,'F_Inputs Formatted'!R161),0),"-")</f>
        <v>-</v>
      </c>
      <c r="N170" s="85" t="str">
        <f>IFERROR(ROUND(IF(Overrides!S161&lt;&gt;"",Overrides!S161,'F_Inputs Formatted'!S161),0),"-")</f>
        <v>-</v>
      </c>
      <c r="O170" s="85" t="str">
        <f>IFERROR(ROUND(IF(Overrides!T161&lt;&gt;"",Overrides!T161,'F_Inputs Formatted'!T161),0),"-")</f>
        <v>-</v>
      </c>
      <c r="P170" s="85" t="str">
        <f>IFERROR(ROUND(IF(Overrides!U161&lt;&gt;"",Overrides!U161,'F_Inputs Formatted'!U161),0),"-")</f>
        <v>-</v>
      </c>
      <c r="Q170" s="85" t="str">
        <f>IFERROR(ROUND(IF(Overrides!V161&lt;&gt;"",Overrides!V161,'F_Inputs Formatted'!V161),0),"-")</f>
        <v>-</v>
      </c>
      <c r="R170" s="85" t="str">
        <f>IFERROR(ROUND(IF(Overrides!W161&lt;&gt;"",Overrides!W161,'F_Inputs Formatted'!W161),0),"-")</f>
        <v>-</v>
      </c>
      <c r="S170" s="85" t="str">
        <f>IFERROR(ROUND(IF(Overrides!X161&lt;&gt;"",Overrides!X161,'F_Inputs Formatted'!X161),0),"-")</f>
        <v>-</v>
      </c>
      <c r="T170" s="85" t="str">
        <f>IFERROR(ROUND(IF(Overrides!Y161&lt;&gt;"",Overrides!Y161,'F_Inputs Formatted'!Y161),0),"-")</f>
        <v>-</v>
      </c>
      <c r="U170" s="85" t="str">
        <f>IFERROR(ROUND(IF(Overrides!Z161&lt;&gt;"",Overrides!Z161,'F_Inputs Formatted'!Z161),0),"-")</f>
        <v>-</v>
      </c>
      <c r="V170" s="85" t="str">
        <f>IFERROR(ROUND(IF(Overrides!AA161&lt;&gt;"",Overrides!AA161,'F_Inputs Formatted'!AA161),0),"-")</f>
        <v>-</v>
      </c>
      <c r="W170" s="85" t="str">
        <f>IFERROR(ROUND(IF(Overrides!AB161&lt;&gt;"",Overrides!AB161,'F_Inputs Formatted'!AB161),0),"-")</f>
        <v>-</v>
      </c>
    </row>
    <row r="171" spans="1:23" ht="21.95">
      <c r="A171" s="58"/>
    </row>
    <row r="172" spans="1:23" ht="21.95">
      <c r="A172" s="58"/>
      <c r="B172" s="41" t="s">
        <v>239</v>
      </c>
      <c r="C172" s="44" t="str">
        <f>$C$107</f>
        <v>Number</v>
      </c>
      <c r="D172" s="85">
        <f>IFERROR(ROUND(IF(Overrides!I163&lt;&gt;"",Overrides!I163,'F_Inputs Formatted'!I163),0),"-")</f>
        <v>102</v>
      </c>
      <c r="E172" s="85">
        <f>IFERROR(ROUND(IF(Overrides!J163&lt;&gt;"",Overrides!J163,'F_Inputs Formatted'!J163),0),"-")</f>
        <v>116</v>
      </c>
      <c r="F172" s="85">
        <f>IFERROR(ROUND(IF(Overrides!K163&lt;&gt;"",Overrides!K163,'F_Inputs Formatted'!K163),0),"-")</f>
        <v>108</v>
      </c>
      <c r="G172" s="85">
        <f>IFERROR(ROUND(IF(Overrides!L163&lt;&gt;"",Overrides!L163,'F_Inputs Formatted'!L163),0),"-")</f>
        <v>118</v>
      </c>
      <c r="H172" s="85">
        <f>IFERROR(ROUND(IF(Overrides!M163&lt;&gt;"",Overrides!M163,'F_Inputs Formatted'!M163),0),"-")</f>
        <v>125</v>
      </c>
      <c r="I172" s="85" t="str">
        <f>IFERROR(ROUND(IF(Overrides!N163&lt;&gt;"",Overrides!N163,'F_Inputs Formatted'!N163),0),"-")</f>
        <v>-</v>
      </c>
      <c r="J172" s="85">
        <f>IFERROR(ROUND(IF(Overrides!O163&lt;&gt;"",Overrides!O163,'F_Inputs Formatted'!O163),0),"-")</f>
        <v>118</v>
      </c>
      <c r="K172" s="85">
        <f>IFERROR(ROUND(IF(Overrides!P163&lt;&gt;"",Overrides!P163,'F_Inputs Formatted'!P163),0),"-")</f>
        <v>122</v>
      </c>
      <c r="L172" s="85">
        <f>IFERROR(ROUND(IF(Overrides!Q163&lt;&gt;"",Overrides!Q163,'F_Inputs Formatted'!Q163),0),"-")</f>
        <v>123</v>
      </c>
      <c r="M172" s="85">
        <f>IFERROR(ROUND(IF(Overrides!R163&lt;&gt;"",Overrides!R163,'F_Inputs Formatted'!R163),0),"-")</f>
        <v>123</v>
      </c>
      <c r="N172" s="85">
        <f>IFERROR(ROUND(IF(Overrides!S163&lt;&gt;"",Overrides!S163,'F_Inputs Formatted'!S163),0),"-")</f>
        <v>123</v>
      </c>
      <c r="O172" s="85">
        <f>IFERROR(ROUND(IF(Overrides!T163&lt;&gt;"",Overrides!T163,'F_Inputs Formatted'!T163),0),"-")</f>
        <v>123</v>
      </c>
      <c r="P172" s="85">
        <f>IFERROR(ROUND(IF(Overrides!U163&lt;&gt;"",Overrides!U163,'F_Inputs Formatted'!U163),0),"-")</f>
        <v>124</v>
      </c>
      <c r="Q172" s="85">
        <f>IFERROR(ROUND(IF(Overrides!V163&lt;&gt;"",Overrides!V163,'F_Inputs Formatted'!V163),0),"-")</f>
        <v>126</v>
      </c>
      <c r="R172" s="85">
        <f>IFERROR(ROUND(IF(Overrides!W163&lt;&gt;"",Overrides!W163,'F_Inputs Formatted'!W163),0),"-")</f>
        <v>126</v>
      </c>
      <c r="S172" s="85">
        <f>IFERROR(ROUND(IF(Overrides!X163&lt;&gt;"",Overrides!X163,'F_Inputs Formatted'!X163),0),"-")</f>
        <v>127</v>
      </c>
      <c r="T172" s="85">
        <f>IFERROR(ROUND(IF(Overrides!Y163&lt;&gt;"",Overrides!Y163,'F_Inputs Formatted'!Y163),0),"-")</f>
        <v>128</v>
      </c>
      <c r="U172" s="85">
        <f>IFERROR(ROUND(IF(Overrides!Z163&lt;&gt;"",Overrides!Z163,'F_Inputs Formatted'!Z163),0),"-")</f>
        <v>130</v>
      </c>
      <c r="V172" s="85">
        <f>IFERROR(ROUND(IF(Overrides!AA163&lt;&gt;"",Overrides!AA163,'F_Inputs Formatted'!AA163),0),"-")</f>
        <v>130</v>
      </c>
      <c r="W172" s="85">
        <f>IFERROR(ROUND(IF(Overrides!AB163&lt;&gt;"",Overrides!AB163,'F_Inputs Formatted'!AB163),0),"-")</f>
        <v>130</v>
      </c>
    </row>
    <row r="173" spans="1:23" ht="21.95">
      <c r="A173" s="58"/>
      <c r="B173" s="41" t="s">
        <v>249</v>
      </c>
      <c r="C173" s="44" t="str">
        <f t="shared" ref="C173" si="9">$C$107</f>
        <v>Number</v>
      </c>
      <c r="D173" s="85" t="str">
        <f>IFERROR(ROUND(IF(Overrides!I164&lt;&gt;"",Overrides!I164,'F_Inputs Formatted'!I164),0),"-")</f>
        <v>-</v>
      </c>
      <c r="E173" s="85" t="str">
        <f>IFERROR(ROUND(IF(Overrides!J164&lt;&gt;"",Overrides!J164,'F_Inputs Formatted'!J164),0),"-")</f>
        <v>-</v>
      </c>
      <c r="F173" s="85" t="str">
        <f>IFERROR(ROUND(IF(Overrides!K164&lt;&gt;"",Overrides!K164,'F_Inputs Formatted'!K164),0),"-")</f>
        <v>-</v>
      </c>
      <c r="G173" s="85" t="str">
        <f>IFERROR(ROUND(IF(Overrides!L164&lt;&gt;"",Overrides!L164,'F_Inputs Formatted'!L164),0),"-")</f>
        <v>-</v>
      </c>
      <c r="H173" s="85" t="str">
        <f>IFERROR(ROUND(IF(Overrides!M164&lt;&gt;"",Overrides!M164,'F_Inputs Formatted'!M164),0),"-")</f>
        <v>-</v>
      </c>
      <c r="I173" s="85" t="str">
        <f>IFERROR(ROUND(IF(Overrides!N164&lt;&gt;"",Overrides!N164,'F_Inputs Formatted'!N164),0),"-")</f>
        <v>-</v>
      </c>
      <c r="J173" s="85" t="str">
        <f>IFERROR(ROUND(IF(Overrides!O164&lt;&gt;"",Overrides!O164,'F_Inputs Formatted'!O164),0),"-")</f>
        <v>-</v>
      </c>
      <c r="K173" s="85" t="str">
        <f>IFERROR(ROUND(IF(Overrides!P164&lt;&gt;"",Overrides!P164,'F_Inputs Formatted'!P164),0),"-")</f>
        <v>-</v>
      </c>
      <c r="L173" s="85" t="str">
        <f>IFERROR(ROUND(IF(Overrides!Q164&lt;&gt;"",Overrides!Q164,'F_Inputs Formatted'!Q164),0),"-")</f>
        <v>-</v>
      </c>
      <c r="M173" s="85" t="str">
        <f>IFERROR(ROUND(IF(Overrides!R164&lt;&gt;"",Overrides!R164,'F_Inputs Formatted'!R164),0),"-")</f>
        <v>-</v>
      </c>
      <c r="N173" s="85" t="str">
        <f>IFERROR(ROUND(IF(Overrides!S164&lt;&gt;"",Overrides!S164,'F_Inputs Formatted'!S164),0),"-")</f>
        <v>-</v>
      </c>
      <c r="O173" s="85" t="str">
        <f>IFERROR(ROUND(IF(Overrides!T164&lt;&gt;"",Overrides!T164,'F_Inputs Formatted'!T164),0),"-")</f>
        <v>-</v>
      </c>
      <c r="P173" s="85" t="str">
        <f>IFERROR(ROUND(IF(Overrides!U164&lt;&gt;"",Overrides!U164,'F_Inputs Formatted'!U164),0),"-")</f>
        <v>-</v>
      </c>
      <c r="Q173" s="85" t="str">
        <f>IFERROR(ROUND(IF(Overrides!V164&lt;&gt;"",Overrides!V164,'F_Inputs Formatted'!V164),0),"-")</f>
        <v>-</v>
      </c>
      <c r="R173" s="85" t="str">
        <f>IFERROR(ROUND(IF(Overrides!W164&lt;&gt;"",Overrides!W164,'F_Inputs Formatted'!W164),0),"-")</f>
        <v>-</v>
      </c>
      <c r="S173" s="85" t="str">
        <f>IFERROR(ROUND(IF(Overrides!X164&lt;&gt;"",Overrides!X164,'F_Inputs Formatted'!X164),0),"-")</f>
        <v>-</v>
      </c>
      <c r="T173" s="85" t="str">
        <f>IFERROR(ROUND(IF(Overrides!Y164&lt;&gt;"",Overrides!Y164,'F_Inputs Formatted'!Y164),0),"-")</f>
        <v>-</v>
      </c>
      <c r="U173" s="85" t="str">
        <f>IFERROR(ROUND(IF(Overrides!Z164&lt;&gt;"",Overrides!Z164,'F_Inputs Formatted'!Z164),0),"-")</f>
        <v>-</v>
      </c>
      <c r="V173" s="85" t="str">
        <f>IFERROR(ROUND(IF(Overrides!AA164&lt;&gt;"",Overrides!AA164,'F_Inputs Formatted'!AA164),0),"-")</f>
        <v>-</v>
      </c>
      <c r="W173" s="85" t="str">
        <f>IFERROR(ROUND(IF(Overrides!AB164&lt;&gt;"",Overrides!AB164,'F_Inputs Formatted'!AB164),0),"-")</f>
        <v>-</v>
      </c>
    </row>
    <row r="174" spans="1:23" ht="21.95">
      <c r="A174" s="48"/>
      <c r="B174" s="48"/>
      <c r="C174" s="48"/>
      <c r="D174" s="48"/>
      <c r="E174" s="48"/>
      <c r="F174" s="48"/>
      <c r="G174" s="48"/>
      <c r="H174" s="48"/>
      <c r="I174" s="48"/>
      <c r="J174" s="48"/>
      <c r="K174" s="48"/>
      <c r="L174" s="48"/>
      <c r="M174" s="48"/>
      <c r="N174" s="48"/>
      <c r="O174" s="48"/>
      <c r="P174" s="48"/>
      <c r="Q174" s="48"/>
      <c r="R174" s="48"/>
      <c r="S174" s="48"/>
      <c r="T174" s="48"/>
      <c r="U174" s="48"/>
      <c r="V174" s="48"/>
      <c r="W174" s="48"/>
    </row>
    <row r="175" spans="1:23" ht="21.95">
      <c r="A175" s="39"/>
      <c r="B175" s="39" t="s">
        <v>276</v>
      </c>
      <c r="C175" s="39"/>
      <c r="D175" s="39"/>
      <c r="E175" s="39"/>
      <c r="F175" s="39"/>
      <c r="G175" s="39"/>
      <c r="H175" s="39"/>
      <c r="I175" s="39"/>
      <c r="J175" s="39"/>
      <c r="K175" s="39"/>
      <c r="L175" s="39"/>
      <c r="M175" s="39"/>
      <c r="N175" s="39"/>
      <c r="O175" s="39"/>
      <c r="P175" s="39"/>
      <c r="Q175" s="39"/>
      <c r="R175" s="39"/>
      <c r="S175" s="39"/>
      <c r="T175" s="39"/>
      <c r="U175" s="39"/>
      <c r="V175" s="39"/>
      <c r="W175" s="39"/>
    </row>
    <row r="176" spans="1:23" ht="21.95">
      <c r="A176" s="198"/>
      <c r="B176" s="198"/>
      <c r="C176" s="48"/>
      <c r="D176" s="48"/>
      <c r="E176" s="48"/>
      <c r="F176" s="48"/>
      <c r="G176" s="48"/>
      <c r="H176" s="48"/>
      <c r="I176" s="48"/>
      <c r="J176" s="48"/>
      <c r="K176" s="86"/>
      <c r="L176" s="48"/>
      <c r="M176" s="48"/>
      <c r="N176" s="48"/>
      <c r="O176" s="48"/>
      <c r="P176" s="48"/>
      <c r="Q176" s="48"/>
      <c r="R176" s="48"/>
      <c r="S176" s="48"/>
      <c r="T176" s="48"/>
      <c r="U176" s="48"/>
      <c r="V176" s="48"/>
      <c r="W176" s="48"/>
    </row>
    <row r="177" spans="1:26" ht="21.95">
      <c r="A177" s="81"/>
      <c r="B177" s="59"/>
      <c r="C177" s="75"/>
      <c r="D177" s="105" t="s">
        <v>289</v>
      </c>
    </row>
    <row r="178" spans="1:26" ht="21.95">
      <c r="A178" s="58"/>
      <c r="B178" s="44" t="s">
        <v>20</v>
      </c>
      <c r="C178" s="44" t="s">
        <v>4</v>
      </c>
      <c r="D178" s="72"/>
    </row>
    <row r="179" spans="1:26" ht="21.95">
      <c r="A179" s="58"/>
      <c r="B179" s="41" t="s">
        <v>96</v>
      </c>
      <c r="C179" s="44" t="s">
        <v>199</v>
      </c>
      <c r="D179" s="167">
        <f>'F_Inputs Formatted'!E169</f>
        <v>0</v>
      </c>
    </row>
    <row r="180" spans="1:26" ht="21.95">
      <c r="A180" s="58"/>
      <c r="B180" s="41" t="s">
        <v>97</v>
      </c>
      <c r="C180" s="44" t="s">
        <v>199</v>
      </c>
      <c r="D180" s="167">
        <f>'F_Inputs Formatted'!E170</f>
        <v>0.33</v>
      </c>
    </row>
    <row r="181" spans="1:26" ht="21.95">
      <c r="A181" s="58"/>
      <c r="B181" s="41" t="s">
        <v>56</v>
      </c>
      <c r="C181" s="44" t="s">
        <v>199</v>
      </c>
      <c r="D181" s="167">
        <f>'F_Inputs Formatted'!E171</f>
        <v>0.66</v>
      </c>
      <c r="Z181" s="29"/>
    </row>
    <row r="182" spans="1:26" ht="21.95">
      <c r="A182" s="58"/>
      <c r="B182" s="41" t="s">
        <v>57</v>
      </c>
      <c r="C182" s="44" t="s">
        <v>199</v>
      </c>
      <c r="D182" s="167">
        <f>'F_Inputs Formatted'!E172</f>
        <v>1</v>
      </c>
    </row>
    <row r="183" spans="1:26" ht="21.95">
      <c r="A183" s="48"/>
      <c r="B183" s="48"/>
      <c r="C183" s="48"/>
      <c r="D183" s="48"/>
      <c r="E183" s="48"/>
      <c r="F183" s="48"/>
      <c r="G183" s="48"/>
      <c r="H183" s="48"/>
      <c r="I183" s="48"/>
      <c r="J183" s="48"/>
      <c r="K183" s="48"/>
      <c r="L183" s="48"/>
      <c r="M183" s="48"/>
      <c r="N183" s="48"/>
      <c r="O183" s="48"/>
      <c r="P183" s="48"/>
      <c r="Q183" s="48"/>
      <c r="R183" s="48"/>
      <c r="S183" s="48"/>
      <c r="T183" s="48"/>
      <c r="U183" s="48"/>
      <c r="V183" s="48"/>
      <c r="W183" s="48"/>
    </row>
    <row r="184" spans="1:26" s="76" customFormat="1" ht="21.95">
      <c r="A184" s="56"/>
      <c r="B184" s="56" t="s">
        <v>156</v>
      </c>
      <c r="C184" s="56"/>
      <c r="D184" s="56"/>
      <c r="E184" s="56"/>
      <c r="F184" s="56"/>
      <c r="G184" s="56"/>
      <c r="H184" s="56"/>
      <c r="I184" s="56"/>
      <c r="J184" s="56"/>
      <c r="K184" s="56"/>
      <c r="L184" s="56"/>
      <c r="M184" s="56"/>
      <c r="N184" s="56"/>
      <c r="O184" s="56"/>
      <c r="P184" s="56"/>
      <c r="Q184" s="56"/>
      <c r="R184" s="56"/>
      <c r="S184" s="56"/>
      <c r="T184" s="56"/>
      <c r="U184" s="56"/>
      <c r="V184" s="56"/>
      <c r="W184" s="56"/>
    </row>
  </sheetData>
  <mergeCells count="8">
    <mergeCell ref="A152:B152"/>
    <mergeCell ref="A176:B176"/>
    <mergeCell ref="A32:B32"/>
    <mergeCell ref="A8:B8"/>
    <mergeCell ref="A56:B56"/>
    <mergeCell ref="A80:B80"/>
    <mergeCell ref="A104:B104"/>
    <mergeCell ref="A128:B128"/>
  </mergeCells>
  <conditionalFormatting sqref="A1:XFD2 L3:W3 Y3:XFD3 A3:I5 L4:XFD5 A6:XFD1048576">
    <cfRule type="cellIs" dxfId="854" priority="1" operator="equal">
      <formula>"-"</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5C5E6-6FB8-4F52-B2D3-1ADF0D138599}">
  <sheetPr>
    <tabColor theme="5" tint="0.79998168889431442"/>
  </sheetPr>
  <dimension ref="B1:O77"/>
  <sheetViews>
    <sheetView topLeftCell="A25" zoomScale="80" zoomScaleNormal="80" workbookViewId="0">
      <selection activeCell="L48" sqref="L48"/>
    </sheetView>
  </sheetViews>
  <sheetFormatPr defaultColWidth="9" defaultRowHeight="21.95"/>
  <cols>
    <col min="1" max="1" width="3.375" style="48" customWidth="1"/>
    <col min="2" max="2" width="11.625" style="48" customWidth="1"/>
    <col min="3" max="3" width="16.75" style="114" customWidth="1"/>
    <col min="4" max="4" width="18" style="48" customWidth="1"/>
    <col min="5" max="5" width="13.875" style="48" customWidth="1"/>
    <col min="6" max="6" width="16.375" style="48" customWidth="1"/>
    <col min="7" max="7" width="19.875" style="48" customWidth="1"/>
    <col min="8" max="8" width="20.625" style="48" customWidth="1"/>
    <col min="9" max="9" width="19" style="48" customWidth="1"/>
    <col min="10" max="10" width="18.125" style="48" customWidth="1"/>
    <col min="11" max="11" width="17.75" style="48" customWidth="1"/>
    <col min="12" max="12" width="18.875" style="48" customWidth="1"/>
    <col min="13" max="13" width="20.5" style="48" customWidth="1"/>
    <col min="14" max="14" width="79.75" style="48" customWidth="1"/>
    <col min="15" max="16" width="21.375" style="48" bestFit="1" customWidth="1"/>
    <col min="17" max="16384" width="9" style="48"/>
  </cols>
  <sheetData>
    <row r="1" spans="2:14" s="50" customFormat="1">
      <c r="C1" s="112"/>
    </row>
    <row r="2" spans="2:14" s="50" customFormat="1" ht="35.450000000000003">
      <c r="B2" s="51" t="str">
        <f>Overview!B2 &amp;" - additional information"</f>
        <v>Bathing Water Quality - additional information</v>
      </c>
      <c r="C2" s="112"/>
    </row>
    <row r="4" spans="2:14" s="50" customFormat="1">
      <c r="B4" s="39" t="s">
        <v>290</v>
      </c>
      <c r="C4" s="112"/>
    </row>
    <row r="5" spans="2:14">
      <c r="B5" s="113"/>
    </row>
    <row r="6" spans="2:14" s="114" customFormat="1" ht="66">
      <c r="B6" s="115" t="s">
        <v>20</v>
      </c>
      <c r="C6" s="115" t="s">
        <v>29</v>
      </c>
      <c r="D6" s="115" t="s">
        <v>30</v>
      </c>
      <c r="E6" s="115" t="s">
        <v>31</v>
      </c>
      <c r="F6" s="115" t="s">
        <v>32</v>
      </c>
      <c r="G6" s="115" t="s">
        <v>291</v>
      </c>
      <c r="H6" s="115" t="s">
        <v>292</v>
      </c>
      <c r="I6" s="115" t="s">
        <v>293</v>
      </c>
      <c r="J6" s="115" t="s">
        <v>294</v>
      </c>
      <c r="K6" s="115" t="s">
        <v>295</v>
      </c>
      <c r="L6" s="115" t="s">
        <v>296</v>
      </c>
      <c r="M6" s="115" t="s">
        <v>297</v>
      </c>
      <c r="N6" s="115" t="s">
        <v>298</v>
      </c>
    </row>
    <row r="7" spans="2:14">
      <c r="B7" s="120" t="s">
        <v>0</v>
      </c>
      <c r="C7" s="147">
        <f>_xlfn.XLOOKUP($B7, 'Input_Final Data Backcast'!$B$11:$B$29, 'Input_Final Data Backcast'!H$11:H$29)</f>
        <v>0.82799999999999996</v>
      </c>
      <c r="D7" s="117" t="str">
        <f>_xlfn.XLOOKUP($B7, 'Input_Final Data Backcast'!$B$11:$B$29, 'Input_Final Data Backcast'!I$11:I$29)</f>
        <v>-</v>
      </c>
      <c r="E7" s="117">
        <f>_xlfn.XLOOKUP($B7, 'Input_Final Data Backcast'!$B$11:$B$29, 'Input_Final Data Backcast'!J$11:J$29)</f>
        <v>0.83499999999999996</v>
      </c>
      <c r="F7" s="117">
        <f>_xlfn.XLOOKUP($B7, 'Input_Final Data Backcast'!$B$11:$B$29, 'Input_Final Data Backcast'!K$11:K$29)</f>
        <v>0.83499999999999996</v>
      </c>
      <c r="G7" s="119">
        <f>IFERROR(AVERAGE(C7:F7),"-")</f>
        <v>0.83266666666666656</v>
      </c>
      <c r="H7" s="119">
        <f>_xlfn.XLOOKUP(B7, 'Input_Final Data'!$B$11:$B$29, 'Input_Final Data'!$M$11:$M$29)</f>
        <v>0.80200000000000005</v>
      </c>
      <c r="I7" s="119">
        <f>_xlfn.XLOOKUP(B7, 'Input_Final Data'!B$11:B$29, 'Input_Final Data'!R$11:R$29)</f>
        <v>0.86799999999999999</v>
      </c>
      <c r="J7" s="119">
        <f>I7-H7</f>
        <v>6.5999999999999948E-2</v>
      </c>
      <c r="K7" s="118">
        <f t="shared" ref="K7:K22" si="0">_xlfn.XLOOKUP($B7, $B$31:$B$50, D$31:D$50)</f>
        <v>0.82199999999999995</v>
      </c>
      <c r="L7" s="132">
        <f>_xlfn.XLOOKUP($B7, $B$31:$B$50, I$31:I$50)</f>
        <v>0.86799999999999999</v>
      </c>
      <c r="M7" s="136">
        <f>L7-K7</f>
        <v>4.6000000000000041E-2</v>
      </c>
      <c r="N7" s="115"/>
    </row>
    <row r="8" spans="2:14" ht="44.1">
      <c r="B8" s="120" t="s">
        <v>232</v>
      </c>
      <c r="C8" s="147">
        <f>_xlfn.XLOOKUP($B8, 'Input_Final Data Backcast'!$B$11:$B$29, 'Input_Final Data Backcast'!H$11:H$29)</f>
        <v>0.89200000000000002</v>
      </c>
      <c r="D8" s="117">
        <f>_xlfn.XLOOKUP($B8, 'Input_Final Data Backcast'!$B$11:$B$29, 'Input_Final Data Backcast'!I$11:I$29)</f>
        <v>0.877</v>
      </c>
      <c r="E8" s="117">
        <f>_xlfn.XLOOKUP($B8, 'Input_Final Data Backcast'!$B$11:$B$29, 'Input_Final Data Backcast'!J$11:J$29)</f>
        <v>0.88600000000000001</v>
      </c>
      <c r="F8" s="117">
        <f>_xlfn.XLOOKUP($B8, 'Input_Final Data Backcast'!$B$11:$B$29, 'Input_Final Data Backcast'!K$11:K$29)</f>
        <v>0.88600000000000001</v>
      </c>
      <c r="G8" s="119">
        <f>IFERROR(AVERAGE(D8:F8),"-")</f>
        <v>0.88300000000000001</v>
      </c>
      <c r="H8" s="119">
        <f>_xlfn.XLOOKUP(B8, 'Input_Final Data'!$B$11:$B$29, 'Input_Final Data'!$M$11:$M$29)</f>
        <v>0.88300000000000001</v>
      </c>
      <c r="I8" s="119">
        <f>_xlfn.XLOOKUP(B8, 'Input_Final Data'!B$11:B$29, 'Input_Final Data'!R$11:R$29)</f>
        <v>0.88300000000000001</v>
      </c>
      <c r="J8" s="119">
        <f t="shared" ref="J8:J24" si="1">I8-H8</f>
        <v>0</v>
      </c>
      <c r="K8" s="118">
        <f t="shared" si="0"/>
        <v>0.89500000000000002</v>
      </c>
      <c r="L8" s="132">
        <f t="shared" ref="L8:L22" si="2">_xlfn.XLOOKUP($B8, $B$31:$B$50, I$31:I$50)</f>
        <v>0.89500000000000002</v>
      </c>
      <c r="M8" s="136">
        <f t="shared" ref="M8:M24" si="3">L8-K8</f>
        <v>0</v>
      </c>
      <c r="N8" s="159" t="s">
        <v>299</v>
      </c>
    </row>
    <row r="9" spans="2:14">
      <c r="B9" s="116" t="s">
        <v>233</v>
      </c>
      <c r="C9" s="147" t="str">
        <f>_xlfn.XLOOKUP($B9, 'Input_Final Data Backcast'!$B$11:$B$29, 'Input_Final Data Backcast'!H$11:H$29)</f>
        <v>-</v>
      </c>
      <c r="D9" s="117" t="str">
        <f>_xlfn.XLOOKUP($B9, 'Input_Final Data Backcast'!$B$11:$B$29, 'Input_Final Data Backcast'!I$11:I$29)</f>
        <v>-</v>
      </c>
      <c r="E9" s="117" t="str">
        <f>_xlfn.XLOOKUP($B9, 'Input_Final Data Backcast'!$B$11:$B$29, 'Input_Final Data Backcast'!J$11:J$29)</f>
        <v>-</v>
      </c>
      <c r="F9" s="117" t="str">
        <f>_xlfn.XLOOKUP($B9, 'Input_Final Data Backcast'!$B$11:$B$29, 'Input_Final Data Backcast'!K$11:K$29)</f>
        <v>-</v>
      </c>
      <c r="G9" s="119" t="str">
        <f t="shared" ref="G9:G25" si="4">IFERROR(AVERAGE(C9:F9),"-")</f>
        <v>-</v>
      </c>
      <c r="H9" s="119" t="str">
        <f>_xlfn.XLOOKUP(B9, 'Input_Final Data'!$B$11:$B$29, 'Input_Final Data'!$M$11:$M$29)</f>
        <v>-</v>
      </c>
      <c r="I9" s="119" t="str">
        <f>_xlfn.XLOOKUP(B9, 'Input_Final Data'!B$11:B$29, 'Input_Final Data'!R$11:R$29)</f>
        <v>-</v>
      </c>
      <c r="J9" s="119" t="s">
        <v>261</v>
      </c>
      <c r="K9" s="118" t="str">
        <f t="shared" si="0"/>
        <v>-</v>
      </c>
      <c r="L9" s="132" t="str">
        <f t="shared" si="2"/>
        <v>-</v>
      </c>
      <c r="M9" s="136" t="s">
        <v>261</v>
      </c>
      <c r="N9" s="159"/>
    </row>
    <row r="10" spans="2:14">
      <c r="B10" s="120" t="s">
        <v>236</v>
      </c>
      <c r="C10" s="147">
        <f>_xlfn.XLOOKUP($B10, 'Input_Final Data Backcast'!$B$11:$B$29, 'Input_Final Data Backcast'!H$11:H$29)</f>
        <v>0.84699999999999998</v>
      </c>
      <c r="D10" s="117" t="str">
        <f>_xlfn.XLOOKUP($B10, 'Input_Final Data Backcast'!$B$11:$B$29, 'Input_Final Data Backcast'!I$11:I$29)</f>
        <v>-</v>
      </c>
      <c r="E10" s="117">
        <f>_xlfn.XLOOKUP($B10, 'Input_Final Data Backcast'!$B$11:$B$29, 'Input_Final Data Backcast'!J$11:J$29)</f>
        <v>0.85699999999999998</v>
      </c>
      <c r="F10" s="117">
        <f>_xlfn.XLOOKUP($B10, 'Input_Final Data Backcast'!$B$11:$B$29, 'Input_Final Data Backcast'!K$11:K$29)</f>
        <v>0.81599999999999995</v>
      </c>
      <c r="G10" s="119">
        <f t="shared" si="4"/>
        <v>0.84</v>
      </c>
      <c r="H10" s="119">
        <f>_xlfn.XLOOKUP(B10, 'Input_Final Data'!$B$11:$B$29, 'Input_Final Data'!$M$11:$M$29)</f>
        <v>0.79500000000000004</v>
      </c>
      <c r="I10" s="119">
        <f>_xlfn.XLOOKUP(B10, 'Input_Final Data'!B$11:B$29, 'Input_Final Data'!R$11:R$29)</f>
        <v>0.86699999999999999</v>
      </c>
      <c r="J10" s="119">
        <f t="shared" si="1"/>
        <v>7.1999999999999953E-2</v>
      </c>
      <c r="K10" s="118">
        <f t="shared" si="0"/>
        <v>0.82599999999999996</v>
      </c>
      <c r="L10" s="132">
        <f t="shared" si="2"/>
        <v>0.89800000000000002</v>
      </c>
      <c r="M10" s="136">
        <f t="shared" si="3"/>
        <v>7.2000000000000064E-2</v>
      </c>
      <c r="N10" s="115"/>
    </row>
    <row r="11" spans="2:14" ht="87.95">
      <c r="B11" s="116" t="s">
        <v>237</v>
      </c>
      <c r="C11" s="147">
        <f>_xlfn.XLOOKUP($B11, 'Input_Final Data Backcast'!$B$11:$B$29, 'Input_Final Data Backcast'!H$11:H$29)</f>
        <v>0</v>
      </c>
      <c r="D11" s="117">
        <f>_xlfn.XLOOKUP($B11, 'Input_Final Data Backcast'!$B$11:$B$29, 'Input_Final Data Backcast'!I$11:I$29)</f>
        <v>0</v>
      </c>
      <c r="E11" s="117">
        <f>_xlfn.XLOOKUP($B11, 'Input_Final Data Backcast'!$B$11:$B$29, 'Input_Final Data Backcast'!J$11:J$29)</f>
        <v>0</v>
      </c>
      <c r="F11" s="117">
        <f>_xlfn.XLOOKUP($B11, 'Input_Final Data Backcast'!$B$11:$B$29, 'Input_Final Data Backcast'!K$11:K$29)</f>
        <v>0</v>
      </c>
      <c r="G11" s="119">
        <f t="shared" si="4"/>
        <v>0</v>
      </c>
      <c r="H11" s="119" t="str">
        <f>_xlfn.XLOOKUP(B11, 'Input_Final Data'!$B$11:$B$29, 'Input_Final Data'!$M$11:$M$29)</f>
        <v>-</v>
      </c>
      <c r="I11" s="119" t="str">
        <f>_xlfn.XLOOKUP(B11, 'Input_Final Data'!B$11:B$29, 'Input_Final Data'!R$11:R$29)</f>
        <v>-</v>
      </c>
      <c r="J11" s="119" t="s">
        <v>261</v>
      </c>
      <c r="K11" s="118" t="str">
        <f t="shared" si="0"/>
        <v>-</v>
      </c>
      <c r="L11" s="132" t="str">
        <f t="shared" si="2"/>
        <v>-</v>
      </c>
      <c r="M11" s="136" t="s">
        <v>261</v>
      </c>
      <c r="N11" s="159" t="s">
        <v>300</v>
      </c>
    </row>
    <row r="12" spans="2:14">
      <c r="B12" s="120" t="s">
        <v>241</v>
      </c>
      <c r="C12" s="147" t="str">
        <f>_xlfn.XLOOKUP($B12, 'Input_Final Data Backcast'!$B$11:$B$29, 'Input_Final Data Backcast'!H$11:H$29)</f>
        <v>-</v>
      </c>
      <c r="D12" s="117" t="str">
        <f>_xlfn.XLOOKUP($B12, 'Input_Final Data Backcast'!$B$11:$B$29, 'Input_Final Data Backcast'!I$11:I$29)</f>
        <v>-</v>
      </c>
      <c r="E12" s="117" t="str">
        <f>_xlfn.XLOOKUP($B12, 'Input_Final Data Backcast'!$B$11:$B$29, 'Input_Final Data Backcast'!J$11:J$29)</f>
        <v>-</v>
      </c>
      <c r="F12" s="117" t="str">
        <f>_xlfn.XLOOKUP($B12, 'Input_Final Data Backcast'!$B$11:$B$29, 'Input_Final Data Backcast'!K$11:K$29)</f>
        <v>-</v>
      </c>
      <c r="G12" s="119" t="str">
        <f t="shared" si="4"/>
        <v>-</v>
      </c>
      <c r="H12" s="119" t="str">
        <f>_xlfn.XLOOKUP(B12, 'Input_Final Data'!$B$11:$B$29, 'Input_Final Data'!$M$11:$M$29)</f>
        <v>-</v>
      </c>
      <c r="I12" s="119" t="str">
        <f>_xlfn.XLOOKUP(B12, 'Input_Final Data'!B$11:B$29, 'Input_Final Data'!R$11:R$29)</f>
        <v>-</v>
      </c>
      <c r="J12" s="119" t="s">
        <v>261</v>
      </c>
      <c r="K12" s="118" t="str">
        <f t="shared" si="0"/>
        <v>-</v>
      </c>
      <c r="L12" s="132" t="str">
        <f t="shared" si="2"/>
        <v>-</v>
      </c>
      <c r="M12" s="136" t="s">
        <v>261</v>
      </c>
      <c r="N12" s="115"/>
    </row>
    <row r="13" spans="2:14">
      <c r="B13" s="120" t="s">
        <v>242</v>
      </c>
      <c r="C13" s="147">
        <f>_xlfn.XLOOKUP($B13, 'Input_Final Data Backcast'!$B$11:$B$29, 'Input_Final Data Backcast'!H$11:H$29)</f>
        <v>0.86299999999999999</v>
      </c>
      <c r="D13" s="117" t="str">
        <f>_xlfn.XLOOKUP($B13, 'Input_Final Data Backcast'!$B$11:$B$29, 'Input_Final Data Backcast'!I$11:I$29)</f>
        <v>-</v>
      </c>
      <c r="E13" s="117">
        <f>_xlfn.XLOOKUP($B13, 'Input_Final Data Backcast'!$B$11:$B$29, 'Input_Final Data Backcast'!J$11:J$29)</f>
        <v>0.86699999999999999</v>
      </c>
      <c r="F13" s="117">
        <f>_xlfn.XLOOKUP($B13, 'Input_Final Data Backcast'!$B$11:$B$29, 'Input_Final Data Backcast'!K$11:K$29)</f>
        <v>0.83899999999999997</v>
      </c>
      <c r="G13" s="119">
        <f t="shared" si="4"/>
        <v>0.85633333333333328</v>
      </c>
      <c r="H13" s="119">
        <f>_xlfn.XLOOKUP(B13, 'Input_Final Data'!$B$11:$B$29, 'Input_Final Data'!$M$11:$M$29)</f>
        <v>0.81499999999999995</v>
      </c>
      <c r="I13" s="119">
        <f>_xlfn.XLOOKUP(B13, 'Input_Final Data'!B$11:B$29, 'Input_Final Data'!R$11:R$29)</f>
        <v>0.88300000000000001</v>
      </c>
      <c r="J13" s="119">
        <f t="shared" si="1"/>
        <v>6.800000000000006E-2</v>
      </c>
      <c r="K13" s="118">
        <f t="shared" si="0"/>
        <v>0.85499999999999998</v>
      </c>
      <c r="L13" s="132">
        <f t="shared" si="2"/>
        <v>0.90700000000000003</v>
      </c>
      <c r="M13" s="136">
        <f t="shared" si="3"/>
        <v>5.2000000000000046E-2</v>
      </c>
      <c r="N13" s="159"/>
    </row>
    <row r="14" spans="2:14">
      <c r="B14" s="120" t="s">
        <v>243</v>
      </c>
      <c r="C14" s="147">
        <f>_xlfn.XLOOKUP($B14, 'Input_Final Data Backcast'!$B$11:$B$29, 'Input_Final Data Backcast'!H$11:H$29)</f>
        <v>0.5</v>
      </c>
      <c r="D14" s="117" t="str">
        <f>_xlfn.XLOOKUP($B14, 'Input_Final Data Backcast'!$B$11:$B$29, 'Input_Final Data Backcast'!I$11:I$29)</f>
        <v>-</v>
      </c>
      <c r="E14" s="117">
        <f>_xlfn.XLOOKUP($B14, 'Input_Final Data Backcast'!$B$11:$B$29, 'Input_Final Data Backcast'!J$11:J$29)</f>
        <v>0.5</v>
      </c>
      <c r="F14" s="117">
        <f>_xlfn.XLOOKUP($B14, 'Input_Final Data Backcast'!$B$11:$B$29, 'Input_Final Data Backcast'!K$11:K$29)</f>
        <v>0.5</v>
      </c>
      <c r="G14" s="119">
        <f t="shared" si="4"/>
        <v>0.5</v>
      </c>
      <c r="H14" s="119">
        <f>_xlfn.XLOOKUP(B14, 'Input_Final Data'!$B$11:$B$29, 'Input_Final Data'!$M$11:$M$29)</f>
        <v>0.5</v>
      </c>
      <c r="I14" s="119">
        <f>_xlfn.XLOOKUP(B14, 'Input_Final Data'!B$11:B$29, 'Input_Final Data'!R$11:R$29)</f>
        <v>0.66500000000000004</v>
      </c>
      <c r="J14" s="119">
        <f t="shared" si="1"/>
        <v>0.16500000000000004</v>
      </c>
      <c r="K14" s="118">
        <f t="shared" si="0"/>
        <v>0.5</v>
      </c>
      <c r="L14" s="132">
        <f t="shared" si="2"/>
        <v>0.66500000000000004</v>
      </c>
      <c r="M14" s="136">
        <f t="shared" si="3"/>
        <v>0.16500000000000004</v>
      </c>
      <c r="N14" s="115"/>
    </row>
    <row r="15" spans="2:14">
      <c r="B15" s="116" t="s">
        <v>262</v>
      </c>
      <c r="C15" s="147">
        <f>_xlfn.XLOOKUP($B15, 'Input_Final Data Backcast'!$B$11:$B$29, 'Input_Final Data Backcast'!H$11:H$29)</f>
        <v>0.56100000000000005</v>
      </c>
      <c r="D15" s="117" t="str">
        <f>_xlfn.XLOOKUP($B15, 'Input_Final Data Backcast'!$B$11:$B$29, 'Input_Final Data Backcast'!I$11:I$29)</f>
        <v>-</v>
      </c>
      <c r="E15" s="117">
        <f>_xlfn.XLOOKUP($B15, 'Input_Final Data Backcast'!$B$11:$B$29, 'Input_Final Data Backcast'!J$11:J$29)</f>
        <v>0.60699999999999998</v>
      </c>
      <c r="F15" s="117">
        <f>_xlfn.XLOOKUP($B15, 'Input_Final Data Backcast'!$B$11:$B$29, 'Input_Final Data Backcast'!K$11:K$29)</f>
        <v>0.61799999999999999</v>
      </c>
      <c r="G15" s="119">
        <f t="shared" si="4"/>
        <v>0.59533333333333338</v>
      </c>
      <c r="H15" s="119">
        <f>_xlfn.XLOOKUP(B15, 'Input_Final Data'!$B$11:$B$29, 'Input_Final Data'!$M$11:$M$29)</f>
        <v>0.59599999999999997</v>
      </c>
      <c r="I15" s="119">
        <f>_xlfn.XLOOKUP(B15, 'Input_Final Data'!B$11:B$29, 'Input_Final Data'!R$11:R$29)</f>
        <v>0.60699999999999998</v>
      </c>
      <c r="J15" s="119">
        <f t="shared" si="1"/>
        <v>1.100000000000001E-2</v>
      </c>
      <c r="K15" s="118">
        <f t="shared" si="0"/>
        <v>0.65300000000000002</v>
      </c>
      <c r="L15" s="132">
        <f t="shared" si="2"/>
        <v>0.67600000000000005</v>
      </c>
      <c r="M15" s="136">
        <f t="shared" si="3"/>
        <v>2.300000000000002E-2</v>
      </c>
      <c r="N15" s="115"/>
    </row>
    <row r="16" spans="2:14">
      <c r="B16" s="116" t="s">
        <v>245</v>
      </c>
      <c r="C16" s="147">
        <f>_xlfn.XLOOKUP($B16, 'Input_Final Data Backcast'!$B$11:$B$29, 'Input_Final Data Backcast'!H$11:H$29)</f>
        <v>0.88600000000000001</v>
      </c>
      <c r="D16" s="117" t="str">
        <f>_xlfn.XLOOKUP($B16, 'Input_Final Data Backcast'!$B$11:$B$29, 'Input_Final Data Backcast'!I$11:I$29)</f>
        <v>-</v>
      </c>
      <c r="E16" s="117">
        <f>_xlfn.XLOOKUP($B16, 'Input_Final Data Backcast'!$B$11:$B$29, 'Input_Final Data Backcast'!J$11:J$29)</f>
        <v>0.85</v>
      </c>
      <c r="F16" s="117">
        <f>_xlfn.XLOOKUP($B16, 'Input_Final Data Backcast'!$B$11:$B$29, 'Input_Final Data Backcast'!K$11:K$29)</f>
        <v>0.84299999999999997</v>
      </c>
      <c r="G16" s="119">
        <f t="shared" si="4"/>
        <v>0.85966666666666658</v>
      </c>
      <c r="H16" s="119">
        <f>_xlfn.XLOOKUP(B16, 'Input_Final Data'!$B$11:$B$29, 'Input_Final Data'!$M$11:$M$29)</f>
        <v>0.85699999999999998</v>
      </c>
      <c r="I16" s="119">
        <f>_xlfn.XLOOKUP(B16, 'Input_Final Data'!B$11:B$29, 'Input_Final Data'!R$11:R$29)</f>
        <v>0.85699999999999998</v>
      </c>
      <c r="J16" s="119">
        <f t="shared" si="1"/>
        <v>0</v>
      </c>
      <c r="K16" s="118">
        <f t="shared" si="0"/>
        <v>0.879</v>
      </c>
      <c r="L16" s="132">
        <f t="shared" si="2"/>
        <v>0.879</v>
      </c>
      <c r="M16" s="136">
        <f t="shared" si="3"/>
        <v>0</v>
      </c>
      <c r="N16" s="115"/>
    </row>
    <row r="17" spans="2:15">
      <c r="B17" s="120" t="s">
        <v>246</v>
      </c>
      <c r="C17" s="147">
        <f>_xlfn.XLOOKUP($B17, 'Input_Final Data Backcast'!$B$11:$B$29, 'Input_Final Data Backcast'!H$11:H$29)</f>
        <v>0.68100000000000005</v>
      </c>
      <c r="D17" s="117" t="str">
        <f>_xlfn.XLOOKUP($B17, 'Input_Final Data Backcast'!$B$11:$B$29, 'Input_Final Data Backcast'!I$11:I$29)</f>
        <v>-</v>
      </c>
      <c r="E17" s="117">
        <f>_xlfn.XLOOKUP($B17, 'Input_Final Data Backcast'!$B$11:$B$29, 'Input_Final Data Backcast'!J$11:J$29)</f>
        <v>0.64600000000000002</v>
      </c>
      <c r="F17" s="117">
        <f>_xlfn.XLOOKUP($B17, 'Input_Final Data Backcast'!$B$11:$B$29, 'Input_Final Data Backcast'!K$11:K$29)</f>
        <v>0.753</v>
      </c>
      <c r="G17" s="119">
        <f t="shared" si="4"/>
        <v>0.69333333333333336</v>
      </c>
      <c r="H17" s="119">
        <f>_xlfn.XLOOKUP(B17, 'Input_Final Data'!$B$11:$B$29, 'Input_Final Data'!$M$11:$M$29)</f>
        <v>0.73799999999999999</v>
      </c>
      <c r="I17" s="119">
        <f>_xlfn.XLOOKUP(B17, 'Input_Final Data'!B$11:B$29, 'Input_Final Data'!R$11:R$29)</f>
        <v>0.82299999999999995</v>
      </c>
      <c r="J17" s="119">
        <f t="shared" si="1"/>
        <v>8.4999999999999964E-2</v>
      </c>
      <c r="K17" s="118">
        <f t="shared" si="0"/>
        <v>0.69899999999999995</v>
      </c>
      <c r="L17" s="132">
        <f t="shared" si="2"/>
        <v>0.84099999999999997</v>
      </c>
      <c r="M17" s="136">
        <f t="shared" si="3"/>
        <v>0.14200000000000002</v>
      </c>
      <c r="N17" s="115"/>
    </row>
    <row r="18" spans="2:15">
      <c r="B18" s="120" t="s">
        <v>247</v>
      </c>
      <c r="C18" s="147" t="str">
        <f>_xlfn.XLOOKUP($B18, 'Input_Final Data Backcast'!$B$11:$B$29, 'Input_Final Data Backcast'!H$11:H$29)</f>
        <v>-</v>
      </c>
      <c r="D18" s="117" t="str">
        <f>_xlfn.XLOOKUP($B18, 'Input_Final Data Backcast'!$B$11:$B$29, 'Input_Final Data Backcast'!I$11:I$29)</f>
        <v>-</v>
      </c>
      <c r="E18" s="117" t="str">
        <f>_xlfn.XLOOKUP($B18, 'Input_Final Data Backcast'!$B$11:$B$29, 'Input_Final Data Backcast'!J$11:J$29)</f>
        <v>-</v>
      </c>
      <c r="F18" s="117" t="str">
        <f>_xlfn.XLOOKUP($B18, 'Input_Final Data Backcast'!$B$11:$B$29, 'Input_Final Data Backcast'!K$11:K$29)</f>
        <v>-</v>
      </c>
      <c r="G18" s="119" t="str">
        <f t="shared" si="4"/>
        <v>-</v>
      </c>
      <c r="H18" s="119" t="str">
        <f>_xlfn.XLOOKUP(B18, 'Input_Final Data'!$B$11:$B$29, 'Input_Final Data'!$M$11:$M$29)</f>
        <v>-</v>
      </c>
      <c r="I18" s="119" t="str">
        <f>_xlfn.XLOOKUP(B18, 'Input_Final Data'!B$11:B$29, 'Input_Final Data'!R$11:R$29)</f>
        <v>-</v>
      </c>
      <c r="J18" s="119" t="s">
        <v>261</v>
      </c>
      <c r="K18" s="118" t="str">
        <f t="shared" si="0"/>
        <v>-</v>
      </c>
      <c r="L18" s="132" t="str">
        <f t="shared" si="2"/>
        <v>-</v>
      </c>
      <c r="M18" s="136" t="s">
        <v>261</v>
      </c>
      <c r="N18" s="115"/>
    </row>
    <row r="19" spans="2:15">
      <c r="B19" s="120" t="s">
        <v>253</v>
      </c>
      <c r="C19" s="147" t="str">
        <f>_xlfn.XLOOKUP($B19, 'Input_Final Data Backcast'!$B$11:$B$29, 'Input_Final Data Backcast'!H$11:H$29)</f>
        <v>-</v>
      </c>
      <c r="D19" s="117" t="str">
        <f>_xlfn.XLOOKUP($B19, 'Input_Final Data Backcast'!$B$11:$B$29, 'Input_Final Data Backcast'!I$11:I$29)</f>
        <v>-</v>
      </c>
      <c r="E19" s="117" t="str">
        <f>_xlfn.XLOOKUP($B19, 'Input_Final Data Backcast'!$B$11:$B$29, 'Input_Final Data Backcast'!J$11:J$29)</f>
        <v>-</v>
      </c>
      <c r="F19" s="117" t="str">
        <f>_xlfn.XLOOKUP($B19, 'Input_Final Data Backcast'!$B$11:$B$29, 'Input_Final Data Backcast'!K$11:K$29)</f>
        <v>-</v>
      </c>
      <c r="G19" s="119" t="str">
        <f t="shared" si="4"/>
        <v>-</v>
      </c>
      <c r="H19" s="119" t="str">
        <f>_xlfn.XLOOKUP(B19, 'Input_Final Data'!$B$11:$B$29, 'Input_Final Data'!$M$11:$M$29)</f>
        <v>-</v>
      </c>
      <c r="I19" s="119" t="str">
        <f>_xlfn.XLOOKUP(B19, 'Input_Final Data'!B$11:B$29, 'Input_Final Data'!R$11:R$29)</f>
        <v>-</v>
      </c>
      <c r="J19" s="119" t="s">
        <v>261</v>
      </c>
      <c r="K19" s="118" t="str">
        <f t="shared" si="0"/>
        <v>-</v>
      </c>
      <c r="L19" s="132" t="str">
        <f t="shared" si="2"/>
        <v>-</v>
      </c>
      <c r="M19" s="136" t="s">
        <v>261</v>
      </c>
      <c r="N19" s="115"/>
    </row>
    <row r="20" spans="2:15">
      <c r="B20" s="120" t="s">
        <v>254</v>
      </c>
      <c r="C20" s="147" t="str">
        <f>_xlfn.XLOOKUP($B20, 'Input_Final Data Backcast'!$B$11:$B$29, 'Input_Final Data Backcast'!H$11:H$29)</f>
        <v>-</v>
      </c>
      <c r="D20" s="117" t="str">
        <f>_xlfn.XLOOKUP($B20, 'Input_Final Data Backcast'!$B$11:$B$29, 'Input_Final Data Backcast'!I$11:I$29)</f>
        <v>-</v>
      </c>
      <c r="E20" s="117" t="str">
        <f>_xlfn.XLOOKUP($B20, 'Input_Final Data Backcast'!$B$11:$B$29, 'Input_Final Data Backcast'!J$11:J$29)</f>
        <v>-</v>
      </c>
      <c r="F20" s="117" t="str">
        <f>_xlfn.XLOOKUP($B20, 'Input_Final Data Backcast'!$B$11:$B$29, 'Input_Final Data Backcast'!K$11:K$29)</f>
        <v>-</v>
      </c>
      <c r="G20" s="119" t="str">
        <f t="shared" si="4"/>
        <v>-</v>
      </c>
      <c r="H20" s="119" t="str">
        <f>_xlfn.XLOOKUP(B20, 'Input_Final Data'!$B$11:$B$29, 'Input_Final Data'!$M$11:$M$29)</f>
        <v>-</v>
      </c>
      <c r="I20" s="119" t="str">
        <f>_xlfn.XLOOKUP(B20, 'Input_Final Data'!B$11:B$29, 'Input_Final Data'!R$11:R$29)</f>
        <v>-</v>
      </c>
      <c r="J20" s="119" t="s">
        <v>261</v>
      </c>
      <c r="K20" s="118" t="str">
        <f t="shared" si="0"/>
        <v>-</v>
      </c>
      <c r="L20" s="132" t="str">
        <f t="shared" si="2"/>
        <v>-</v>
      </c>
      <c r="M20" s="136" t="s">
        <v>261</v>
      </c>
      <c r="N20" s="115"/>
    </row>
    <row r="21" spans="2:15">
      <c r="B21" s="120" t="s">
        <v>255</v>
      </c>
      <c r="C21" s="147" t="str">
        <f>_xlfn.XLOOKUP($B21, 'Input_Final Data Backcast'!$B$11:$B$29, 'Input_Final Data Backcast'!H$11:H$29)</f>
        <v>-</v>
      </c>
      <c r="D21" s="117" t="str">
        <f>_xlfn.XLOOKUP($B21, 'Input_Final Data Backcast'!$B$11:$B$29, 'Input_Final Data Backcast'!I$11:I$29)</f>
        <v>-</v>
      </c>
      <c r="E21" s="117" t="str">
        <f>_xlfn.XLOOKUP($B21, 'Input_Final Data Backcast'!$B$11:$B$29, 'Input_Final Data Backcast'!J$11:J$29)</f>
        <v>-</v>
      </c>
      <c r="F21" s="117" t="str">
        <f>_xlfn.XLOOKUP($B21, 'Input_Final Data Backcast'!$B$11:$B$29, 'Input_Final Data Backcast'!K$11:K$29)</f>
        <v>-</v>
      </c>
      <c r="G21" s="119" t="str">
        <f t="shared" si="4"/>
        <v>-</v>
      </c>
      <c r="H21" s="119" t="str">
        <f>_xlfn.XLOOKUP(B21, 'Input_Final Data'!$B$11:$B$29, 'Input_Final Data'!$M$11:$M$29)</f>
        <v>-</v>
      </c>
      <c r="I21" s="119" t="str">
        <f>_xlfn.XLOOKUP(B21, 'Input_Final Data'!B$11:B$29, 'Input_Final Data'!R$11:R$29)</f>
        <v>-</v>
      </c>
      <c r="J21" s="119" t="s">
        <v>261</v>
      </c>
      <c r="K21" s="118" t="str">
        <f t="shared" si="0"/>
        <v>-</v>
      </c>
      <c r="L21" s="132" t="str">
        <f t="shared" si="2"/>
        <v>-</v>
      </c>
      <c r="M21" s="136" t="s">
        <v>261</v>
      </c>
      <c r="N21" s="115"/>
    </row>
    <row r="22" spans="2:15">
      <c r="B22" s="120" t="s">
        <v>257</v>
      </c>
      <c r="C22" s="147" t="str">
        <f>_xlfn.XLOOKUP($B22, 'Input_Final Data Backcast'!$B$11:$B$29, 'Input_Final Data Backcast'!H$11:H$29)</f>
        <v>-</v>
      </c>
      <c r="D22" s="117" t="str">
        <f>_xlfn.XLOOKUP($B22, 'Input_Final Data Backcast'!$B$11:$B$29, 'Input_Final Data Backcast'!I$11:I$29)</f>
        <v>-</v>
      </c>
      <c r="E22" s="117" t="str">
        <f>_xlfn.XLOOKUP($B22, 'Input_Final Data Backcast'!$B$11:$B$29, 'Input_Final Data Backcast'!J$11:J$29)</f>
        <v>-</v>
      </c>
      <c r="F22" s="117" t="str">
        <f>_xlfn.XLOOKUP($B22, 'Input_Final Data Backcast'!$B$11:$B$29, 'Input_Final Data Backcast'!K$11:K$29)</f>
        <v>-</v>
      </c>
      <c r="G22" s="119" t="str">
        <f t="shared" si="4"/>
        <v>-</v>
      </c>
      <c r="H22" s="119" t="str">
        <f>_xlfn.XLOOKUP(B22, 'Input_Final Data'!$B$11:$B$29, 'Input_Final Data'!$M$11:$M$29)</f>
        <v>-</v>
      </c>
      <c r="I22" s="119" t="str">
        <f>_xlfn.XLOOKUP(B22, 'Input_Final Data'!B$11:B$29, 'Input_Final Data'!R$11:R$29)</f>
        <v>-</v>
      </c>
      <c r="J22" s="119" t="s">
        <v>261</v>
      </c>
      <c r="K22" s="118" t="str">
        <f t="shared" si="0"/>
        <v>-</v>
      </c>
      <c r="L22" s="132" t="str">
        <f t="shared" si="2"/>
        <v>-</v>
      </c>
      <c r="M22" s="136" t="s">
        <v>261</v>
      </c>
      <c r="N22" s="115"/>
    </row>
    <row r="23" spans="2:15">
      <c r="C23" s="48"/>
      <c r="N23" s="114"/>
    </row>
    <row r="24" spans="2:15">
      <c r="B24" s="120" t="s">
        <v>239</v>
      </c>
      <c r="C24" s="147">
        <f>_xlfn.XLOOKUP($B24, 'Input_Final Data Backcast'!$B$11:$B$29, 'Input_Final Data Backcast'!H$11:H$29)</f>
        <v>0.90400000000000003</v>
      </c>
      <c r="D24" s="117" t="str">
        <f>_xlfn.XLOOKUP($B24, 'Input_Final Data Backcast'!$B$11:$B$29, 'Input_Final Data Backcast'!I$11:I$29)</f>
        <v>-</v>
      </c>
      <c r="E24" s="117">
        <f>_xlfn.XLOOKUP($B24, 'Input_Final Data Backcast'!$B$11:$B$29, 'Input_Final Data Backcast'!J$11:J$29)</f>
        <v>0.88600000000000001</v>
      </c>
      <c r="F24" s="117">
        <f>_xlfn.XLOOKUP($B24, 'Input_Final Data Backcast'!$B$11:$B$29, 'Input_Final Data Backcast'!K$11:K$29)</f>
        <v>0.91300000000000003</v>
      </c>
      <c r="G24" s="119">
        <f t="shared" si="4"/>
        <v>0.90100000000000013</v>
      </c>
      <c r="H24" s="119">
        <f>_xlfn.XLOOKUP(B24, 'Input_Final Data'!$B$11:$B$29, 'Input_Final Data'!$M$11:$M$29)</f>
        <v>0.93500000000000005</v>
      </c>
      <c r="I24" s="119">
        <f>_xlfn.XLOOKUP(B24, 'Input_Final Data'!B$11:B$29, 'Input_Final Data'!R$11:R$29)</f>
        <v>0.94199999999999995</v>
      </c>
      <c r="J24" s="119">
        <f t="shared" si="1"/>
        <v>6.9999999999998952E-3</v>
      </c>
      <c r="K24" s="118">
        <f>_xlfn.XLOOKUP($B24, $B$31:$B$50, D$31:D$50)</f>
        <v>0.93500000000000005</v>
      </c>
      <c r="L24" s="132">
        <f>_xlfn.XLOOKUP($B24, $B$31:$B$50, I$31:I$50)</f>
        <v>0.94399999999999995</v>
      </c>
      <c r="M24" s="136">
        <f t="shared" si="3"/>
        <v>8.999999999999897E-3</v>
      </c>
      <c r="N24" s="115"/>
    </row>
    <row r="25" spans="2:15">
      <c r="B25" s="120" t="s">
        <v>249</v>
      </c>
      <c r="C25" s="147" t="str">
        <f>_xlfn.XLOOKUP($B25, 'Input_Final Data Backcast'!$B$11:$B$29, 'Input_Final Data Backcast'!H$11:H$29)</f>
        <v>-</v>
      </c>
      <c r="D25" s="117" t="str">
        <f>_xlfn.XLOOKUP($B25, 'Input_Final Data Backcast'!$B$11:$B$29, 'Input_Final Data Backcast'!I$11:I$29)</f>
        <v>-</v>
      </c>
      <c r="E25" s="117" t="str">
        <f>_xlfn.XLOOKUP($B25, 'Input_Final Data Backcast'!$B$11:$B$29, 'Input_Final Data Backcast'!J$11:J$29)</f>
        <v>-</v>
      </c>
      <c r="F25" s="117" t="str">
        <f>_xlfn.XLOOKUP($B25, 'Input_Final Data Backcast'!$B$11:$B$29, 'Input_Final Data Backcast'!K$11:K$29)</f>
        <v>-</v>
      </c>
      <c r="G25" s="119" t="str">
        <f t="shared" si="4"/>
        <v>-</v>
      </c>
      <c r="H25" s="119" t="str">
        <f>_xlfn.XLOOKUP(B25, 'Input_Final Data'!$B$11:$B$29, 'Input_Final Data'!$M$11:$M$29)</f>
        <v>-</v>
      </c>
      <c r="I25" s="119" t="str">
        <f>_xlfn.XLOOKUP(B25, 'Input_Final Data'!B$11:B$29, 'Input_Final Data'!R$11:R$29)</f>
        <v>-</v>
      </c>
      <c r="J25" s="119" t="s">
        <v>261</v>
      </c>
      <c r="K25" s="118" t="str">
        <f>_xlfn.XLOOKUP($B25, $B$31:$B$50, D$31:D$50)</f>
        <v>-</v>
      </c>
      <c r="L25" s="132" t="str">
        <f>_xlfn.XLOOKUP($B25, $B$31:$B$50, I$31:I$50)</f>
        <v>-</v>
      </c>
      <c r="M25" s="136" t="s">
        <v>261</v>
      </c>
      <c r="N25" s="115"/>
      <c r="O25" s="121"/>
    </row>
    <row r="27" spans="2:15">
      <c r="B27" s="122"/>
      <c r="C27" s="48" t="s">
        <v>301</v>
      </c>
    </row>
    <row r="29" spans="2:15" s="50" customFormat="1">
      <c r="B29" s="39" t="s">
        <v>302</v>
      </c>
      <c r="C29" s="112"/>
    </row>
    <row r="31" spans="2:15">
      <c r="B31" s="123" t="s">
        <v>20</v>
      </c>
      <c r="C31" s="123" t="s">
        <v>4</v>
      </c>
      <c r="D31" s="123" t="s">
        <v>34</v>
      </c>
      <c r="E31" s="123" t="s">
        <v>35</v>
      </c>
      <c r="F31" s="123" t="s">
        <v>36</v>
      </c>
      <c r="G31" s="123" t="s">
        <v>37</v>
      </c>
      <c r="H31" s="123" t="s">
        <v>38</v>
      </c>
      <c r="I31" s="123" t="s">
        <v>39</v>
      </c>
    </row>
    <row r="32" spans="2:15">
      <c r="B32" s="120" t="s">
        <v>0</v>
      </c>
      <c r="C32" s="124" t="s">
        <v>199</v>
      </c>
      <c r="D32" s="132">
        <f>'Analysis_Company specific'!G25</f>
        <v>0.82199999999999995</v>
      </c>
      <c r="E32" s="132">
        <f>'Analysis_Company specific'!H25</f>
        <v>0.82799999999999996</v>
      </c>
      <c r="F32" s="132">
        <f>'Analysis_Company specific'!I25</f>
        <v>0.85399999999999998</v>
      </c>
      <c r="G32" s="132">
        <f>'Analysis_Company specific'!J25</f>
        <v>0.84099999999999997</v>
      </c>
      <c r="H32" s="132">
        <f>'Analysis_Company specific'!K25</f>
        <v>0.86099999999999999</v>
      </c>
      <c r="I32" s="132">
        <f>'Analysis_Company specific'!L25</f>
        <v>0.86799999999999999</v>
      </c>
    </row>
    <row r="33" spans="2:9">
      <c r="B33" s="120" t="s">
        <v>232</v>
      </c>
      <c r="C33" s="124" t="s">
        <v>199</v>
      </c>
      <c r="D33" s="132">
        <f>'Analysis_Company specific'!G43</f>
        <v>0.89500000000000002</v>
      </c>
      <c r="E33" s="132">
        <f>'Analysis_Company specific'!H43</f>
        <v>0.89500000000000002</v>
      </c>
      <c r="F33" s="132">
        <f>'Analysis_Company specific'!I43</f>
        <v>0.89500000000000002</v>
      </c>
      <c r="G33" s="132">
        <f>'Analysis_Company specific'!J43</f>
        <v>0.89500000000000002</v>
      </c>
      <c r="H33" s="132">
        <f>'Analysis_Company specific'!K43</f>
        <v>0.89500000000000002</v>
      </c>
      <c r="I33" s="132">
        <f>'Analysis_Company specific'!L43</f>
        <v>0.89500000000000002</v>
      </c>
    </row>
    <row r="34" spans="2:9">
      <c r="B34" s="120" t="s">
        <v>233</v>
      </c>
      <c r="C34" s="124" t="s">
        <v>199</v>
      </c>
      <c r="D34" s="132" t="s">
        <v>261</v>
      </c>
      <c r="E34" s="132" t="s">
        <v>261</v>
      </c>
      <c r="F34" s="132" t="s">
        <v>261</v>
      </c>
      <c r="G34" s="132" t="s">
        <v>261</v>
      </c>
      <c r="H34" s="132" t="s">
        <v>261</v>
      </c>
      <c r="I34" s="132" t="s">
        <v>261</v>
      </c>
    </row>
    <row r="35" spans="2:9">
      <c r="B35" s="120" t="s">
        <v>236</v>
      </c>
      <c r="C35" s="124" t="s">
        <v>199</v>
      </c>
      <c r="D35" s="132">
        <f>'Analysis_Company specific'!G61</f>
        <v>0.82599999999999996</v>
      </c>
      <c r="E35" s="132">
        <f>'Analysis_Company specific'!H61</f>
        <v>0.82599999999999996</v>
      </c>
      <c r="F35" s="132">
        <f>'Analysis_Company specific'!I61</f>
        <v>0.82599999999999996</v>
      </c>
      <c r="G35" s="132">
        <f>'Analysis_Company specific'!J61</f>
        <v>0.83599999999999997</v>
      </c>
      <c r="H35" s="132">
        <f>'Analysis_Company specific'!K61</f>
        <v>0.84599999999999997</v>
      </c>
      <c r="I35" s="132">
        <f>'Analysis_Company specific'!L61</f>
        <v>0.89800000000000002</v>
      </c>
    </row>
    <row r="36" spans="2:9">
      <c r="B36" s="120" t="s">
        <v>237</v>
      </c>
      <c r="C36" s="124" t="s">
        <v>199</v>
      </c>
      <c r="D36" s="132" t="s">
        <v>261</v>
      </c>
      <c r="E36" s="132" t="s">
        <v>261</v>
      </c>
      <c r="F36" s="132" t="s">
        <v>261</v>
      </c>
      <c r="G36" s="132" t="s">
        <v>261</v>
      </c>
      <c r="H36" s="132" t="s">
        <v>261</v>
      </c>
      <c r="I36" s="132" t="s">
        <v>261</v>
      </c>
    </row>
    <row r="37" spans="2:9">
      <c r="B37" s="120" t="s">
        <v>241</v>
      </c>
      <c r="C37" s="124" t="s">
        <v>199</v>
      </c>
      <c r="D37" s="132" t="s">
        <v>261</v>
      </c>
      <c r="E37" s="132" t="s">
        <v>261</v>
      </c>
      <c r="F37" s="132" t="s">
        <v>261</v>
      </c>
      <c r="G37" s="132" t="s">
        <v>261</v>
      </c>
      <c r="H37" s="132" t="s">
        <v>261</v>
      </c>
      <c r="I37" s="132" t="s">
        <v>261</v>
      </c>
    </row>
    <row r="38" spans="2:9">
      <c r="B38" s="120" t="s">
        <v>242</v>
      </c>
      <c r="C38" s="124" t="s">
        <v>199</v>
      </c>
      <c r="D38" s="132">
        <f>'Analysis_Company specific'!G97</f>
        <v>0.85499999999999998</v>
      </c>
      <c r="E38" s="132">
        <f>'Analysis_Company specific'!H97</f>
        <v>0.89100000000000001</v>
      </c>
      <c r="F38" s="132">
        <f>'Analysis_Company specific'!I97</f>
        <v>0.89900000000000002</v>
      </c>
      <c r="G38" s="132">
        <f>'Analysis_Company specific'!J97</f>
        <v>0.90300000000000002</v>
      </c>
      <c r="H38" s="132">
        <f>'Analysis_Company specific'!K97</f>
        <v>0.90300000000000002</v>
      </c>
      <c r="I38" s="132">
        <f>'Analysis_Company specific'!L97</f>
        <v>0.90700000000000003</v>
      </c>
    </row>
    <row r="39" spans="2:9">
      <c r="B39" s="120" t="s">
        <v>243</v>
      </c>
      <c r="C39" s="124" t="s">
        <v>199</v>
      </c>
      <c r="D39" s="132">
        <f>'Analysis_Company specific'!G115</f>
        <v>0.5</v>
      </c>
      <c r="E39" s="132">
        <f>'Analysis_Company specific'!H115</f>
        <v>0.5</v>
      </c>
      <c r="F39" s="132">
        <f>'Analysis_Company specific'!I115</f>
        <v>0.5</v>
      </c>
      <c r="G39" s="132">
        <f>'Analysis_Company specific'!J115</f>
        <v>0.5</v>
      </c>
      <c r="H39" s="132">
        <f>'Analysis_Company specific'!K115</f>
        <v>0.5</v>
      </c>
      <c r="I39" s="132">
        <f>'Analysis_Company specific'!L115</f>
        <v>0.66500000000000004</v>
      </c>
    </row>
    <row r="40" spans="2:9">
      <c r="B40" s="120" t="s">
        <v>262</v>
      </c>
      <c r="C40" s="124" t="s">
        <v>199</v>
      </c>
      <c r="D40" s="132">
        <f>'Analysis_Company specific'!G133</f>
        <v>0.65300000000000002</v>
      </c>
      <c r="E40" s="132">
        <f>'Analysis_Company specific'!H133</f>
        <v>0.65300000000000002</v>
      </c>
      <c r="F40" s="132">
        <f>'Analysis_Company specific'!I133</f>
        <v>0.65300000000000002</v>
      </c>
      <c r="G40" s="132">
        <f>'Analysis_Company specific'!J133</f>
        <v>0.65300000000000002</v>
      </c>
      <c r="H40" s="132">
        <f>'Analysis_Company specific'!K133</f>
        <v>0.65300000000000002</v>
      </c>
      <c r="I40" s="132">
        <f>'Analysis_Company specific'!L133</f>
        <v>0.67600000000000005</v>
      </c>
    </row>
    <row r="41" spans="2:9">
      <c r="B41" s="120" t="s">
        <v>245</v>
      </c>
      <c r="C41" s="124" t="s">
        <v>199</v>
      </c>
      <c r="D41" s="132">
        <f>'Analysis_Company specific'!G151</f>
        <v>0.879</v>
      </c>
      <c r="E41" s="132">
        <f>'Analysis_Company specific'!H151</f>
        <v>0.879</v>
      </c>
      <c r="F41" s="132">
        <f>'Analysis_Company specific'!I151</f>
        <v>0.879</v>
      </c>
      <c r="G41" s="132">
        <f>'Analysis_Company specific'!J151</f>
        <v>0.879</v>
      </c>
      <c r="H41" s="132">
        <f>'Analysis_Company specific'!K151</f>
        <v>0.879</v>
      </c>
      <c r="I41" s="132">
        <f>'Analysis_Company specific'!L151</f>
        <v>0.879</v>
      </c>
    </row>
    <row r="42" spans="2:9">
      <c r="B42" s="120" t="s">
        <v>246</v>
      </c>
      <c r="C42" s="124" t="s">
        <v>199</v>
      </c>
      <c r="D42" s="132">
        <f>'Analysis_Company specific'!G169</f>
        <v>0.69899999999999995</v>
      </c>
      <c r="E42" s="132">
        <f>'Analysis_Company specific'!H169</f>
        <v>0.752</v>
      </c>
      <c r="F42" s="132">
        <f>'Analysis_Company specific'!I169</f>
        <v>0.752</v>
      </c>
      <c r="G42" s="132">
        <f>'Analysis_Company specific'!J169</f>
        <v>0.752</v>
      </c>
      <c r="H42" s="132">
        <f>'Analysis_Company specific'!K169</f>
        <v>0.82299999999999995</v>
      </c>
      <c r="I42" s="132">
        <f>'Analysis_Company specific'!L169</f>
        <v>0.84099999999999997</v>
      </c>
    </row>
    <row r="43" spans="2:9">
      <c r="B43" s="120" t="s">
        <v>247</v>
      </c>
      <c r="C43" s="124" t="s">
        <v>199</v>
      </c>
      <c r="D43" s="132" t="s">
        <v>261</v>
      </c>
      <c r="E43" s="132" t="s">
        <v>261</v>
      </c>
      <c r="F43" s="132" t="s">
        <v>261</v>
      </c>
      <c r="G43" s="132" t="s">
        <v>261</v>
      </c>
      <c r="H43" s="132" t="s">
        <v>261</v>
      </c>
      <c r="I43" s="132" t="s">
        <v>261</v>
      </c>
    </row>
    <row r="44" spans="2:9">
      <c r="B44" s="120" t="s">
        <v>253</v>
      </c>
      <c r="C44" s="124" t="s">
        <v>199</v>
      </c>
      <c r="D44" s="132" t="s">
        <v>261</v>
      </c>
      <c r="E44" s="132" t="s">
        <v>261</v>
      </c>
      <c r="F44" s="132" t="s">
        <v>261</v>
      </c>
      <c r="G44" s="132" t="s">
        <v>261</v>
      </c>
      <c r="H44" s="132" t="s">
        <v>261</v>
      </c>
      <c r="I44" s="132" t="s">
        <v>261</v>
      </c>
    </row>
    <row r="45" spans="2:9">
      <c r="B45" s="120" t="s">
        <v>254</v>
      </c>
      <c r="C45" s="124" t="s">
        <v>199</v>
      </c>
      <c r="D45" s="132" t="s">
        <v>261</v>
      </c>
      <c r="E45" s="132" t="s">
        <v>261</v>
      </c>
      <c r="F45" s="132" t="s">
        <v>261</v>
      </c>
      <c r="G45" s="132" t="s">
        <v>261</v>
      </c>
      <c r="H45" s="132" t="s">
        <v>261</v>
      </c>
      <c r="I45" s="132" t="s">
        <v>261</v>
      </c>
    </row>
    <row r="46" spans="2:9">
      <c r="B46" s="120" t="s">
        <v>255</v>
      </c>
      <c r="C46" s="124" t="s">
        <v>199</v>
      </c>
      <c r="D46" s="132" t="s">
        <v>261</v>
      </c>
      <c r="E46" s="132" t="s">
        <v>261</v>
      </c>
      <c r="F46" s="132" t="s">
        <v>261</v>
      </c>
      <c r="G46" s="132" t="s">
        <v>261</v>
      </c>
      <c r="H46" s="132" t="s">
        <v>261</v>
      </c>
      <c r="I46" s="132" t="s">
        <v>261</v>
      </c>
    </row>
    <row r="47" spans="2:9">
      <c r="B47" s="120" t="s">
        <v>257</v>
      </c>
      <c r="C47" s="124" t="s">
        <v>199</v>
      </c>
      <c r="D47" s="132" t="s">
        <v>261</v>
      </c>
      <c r="E47" s="132" t="s">
        <v>261</v>
      </c>
      <c r="F47" s="132" t="s">
        <v>261</v>
      </c>
      <c r="G47" s="132" t="s">
        <v>261</v>
      </c>
      <c r="H47" s="132" t="s">
        <v>261</v>
      </c>
      <c r="I47" s="132" t="s">
        <v>261</v>
      </c>
    </row>
    <row r="48" spans="2:9">
      <c r="C48" s="48"/>
    </row>
    <row r="49" spans="2:9">
      <c r="B49" s="120" t="s">
        <v>239</v>
      </c>
      <c r="C49" s="124" t="s">
        <v>199</v>
      </c>
      <c r="D49" s="160">
        <f>'Analysis_Company specific'!G187</f>
        <v>0.93500000000000005</v>
      </c>
      <c r="E49" s="160">
        <f>'Analysis_Company specific'!H187</f>
        <v>0.93500000000000005</v>
      </c>
      <c r="F49" s="160">
        <f>'Analysis_Company specific'!I187</f>
        <v>0.93500000000000005</v>
      </c>
      <c r="G49" s="160">
        <f>'Analysis_Company specific'!J187</f>
        <v>0.93700000000000006</v>
      </c>
      <c r="H49" s="160">
        <f>'Analysis_Company specific'!K187</f>
        <v>0.94199999999999995</v>
      </c>
      <c r="I49" s="160">
        <f>'Analysis_Company specific'!L187</f>
        <v>0.94399999999999995</v>
      </c>
    </row>
    <row r="50" spans="2:9">
      <c r="B50" s="120" t="s">
        <v>249</v>
      </c>
      <c r="C50" s="124" t="s">
        <v>199</v>
      </c>
      <c r="D50" s="132" t="s">
        <v>261</v>
      </c>
      <c r="E50" s="132" t="s">
        <v>261</v>
      </c>
      <c r="F50" s="132" t="s">
        <v>261</v>
      </c>
      <c r="G50" s="132" t="s">
        <v>261</v>
      </c>
      <c r="H50" s="132" t="s">
        <v>261</v>
      </c>
      <c r="I50" s="132" t="s">
        <v>261</v>
      </c>
    </row>
    <row r="51" spans="2:9">
      <c r="B51" s="125"/>
      <c r="C51" s="126"/>
      <c r="D51" s="127"/>
      <c r="E51" s="127"/>
      <c r="F51" s="128"/>
    </row>
    <row r="52" spans="2:9" s="50" customFormat="1">
      <c r="B52" s="39" t="s">
        <v>303</v>
      </c>
      <c r="C52" s="112"/>
    </row>
    <row r="54" spans="2:9" ht="44.1">
      <c r="B54" s="123" t="s">
        <v>20</v>
      </c>
      <c r="C54" s="123" t="s">
        <v>4</v>
      </c>
      <c r="D54" s="123" t="s">
        <v>304</v>
      </c>
    </row>
    <row r="55" spans="2:9">
      <c r="B55" s="120" t="s">
        <v>0</v>
      </c>
      <c r="C55" s="124" t="s">
        <v>215</v>
      </c>
      <c r="D55" s="162">
        <f>'ANH Backcast - WINEP'!AI72</f>
        <v>9</v>
      </c>
    </row>
    <row r="56" spans="2:9">
      <c r="B56" s="120" t="s">
        <v>232</v>
      </c>
      <c r="C56" s="124" t="s">
        <v>215</v>
      </c>
      <c r="D56" s="162">
        <f>'WSH Backcast - NEP'!AI128</f>
        <v>0</v>
      </c>
    </row>
    <row r="57" spans="2:9">
      <c r="B57" s="120" t="s">
        <v>233</v>
      </c>
      <c r="C57" s="124" t="s">
        <v>215</v>
      </c>
      <c r="D57" s="162" t="s">
        <v>261</v>
      </c>
    </row>
    <row r="58" spans="2:9">
      <c r="B58" s="120" t="s">
        <v>236</v>
      </c>
      <c r="C58" s="124" t="s">
        <v>215</v>
      </c>
      <c r="D58" s="162">
        <f>'NES Backcast - WINEP'!AI52</f>
        <v>5</v>
      </c>
    </row>
    <row r="59" spans="2:9">
      <c r="B59" s="120" t="s">
        <v>237</v>
      </c>
      <c r="C59" s="124" t="s">
        <v>215</v>
      </c>
      <c r="D59" s="162">
        <f>'SVE Backcast - WINEP'!AI20</f>
        <v>0</v>
      </c>
    </row>
    <row r="60" spans="2:9">
      <c r="B60" s="120" t="s">
        <v>241</v>
      </c>
      <c r="C60" s="124" t="s">
        <v>215</v>
      </c>
      <c r="D60" s="162" t="s">
        <v>261</v>
      </c>
    </row>
    <row r="61" spans="2:9">
      <c r="B61" s="120" t="s">
        <v>242</v>
      </c>
      <c r="C61" s="124" t="s">
        <v>215</v>
      </c>
      <c r="D61" s="162">
        <f>'SRN Backcast - WINEP'!AI104</f>
        <v>2</v>
      </c>
    </row>
    <row r="62" spans="2:9">
      <c r="B62" s="120" t="s">
        <v>243</v>
      </c>
      <c r="C62" s="124" t="s">
        <v>215</v>
      </c>
      <c r="D62" s="162">
        <f>'TMS Backcast - WINEP'!AI27</f>
        <v>1</v>
      </c>
    </row>
    <row r="63" spans="2:9">
      <c r="B63" s="120" t="s">
        <v>262</v>
      </c>
      <c r="C63" s="124" t="s">
        <v>215</v>
      </c>
      <c r="D63" s="162">
        <f>'UUW Backcast - WINEP'!AI56</f>
        <v>7</v>
      </c>
    </row>
    <row r="64" spans="2:9">
      <c r="B64" s="120" t="s">
        <v>245</v>
      </c>
      <c r="C64" s="124" t="s">
        <v>215</v>
      </c>
      <c r="D64" s="162">
        <f>'WSX Backcast - WINEP'!AI69</f>
        <v>14</v>
      </c>
    </row>
    <row r="65" spans="2:6">
      <c r="B65" s="120" t="s">
        <v>246</v>
      </c>
      <c r="C65" s="124" t="s">
        <v>215</v>
      </c>
      <c r="D65" s="162">
        <f>'YKY Backcast - WINEP'!AH40</f>
        <v>1</v>
      </c>
    </row>
    <row r="66" spans="2:6">
      <c r="B66" s="120" t="s">
        <v>247</v>
      </c>
      <c r="C66" s="124" t="s">
        <v>215</v>
      </c>
      <c r="D66" s="162" t="s">
        <v>261</v>
      </c>
    </row>
    <row r="67" spans="2:6">
      <c r="B67" s="120" t="s">
        <v>253</v>
      </c>
      <c r="C67" s="124" t="s">
        <v>215</v>
      </c>
      <c r="D67" s="162" t="s">
        <v>261</v>
      </c>
    </row>
    <row r="68" spans="2:6">
      <c r="B68" s="120" t="s">
        <v>254</v>
      </c>
      <c r="C68" s="124" t="s">
        <v>215</v>
      </c>
      <c r="D68" s="162" t="s">
        <v>261</v>
      </c>
    </row>
    <row r="69" spans="2:6">
      <c r="B69" s="120" t="s">
        <v>255</v>
      </c>
      <c r="C69" s="124" t="s">
        <v>215</v>
      </c>
      <c r="D69" s="162" t="s">
        <v>261</v>
      </c>
    </row>
    <row r="70" spans="2:6">
      <c r="B70" s="120" t="s">
        <v>257</v>
      </c>
      <c r="C70" s="124" t="s">
        <v>215</v>
      </c>
      <c r="D70" s="162" t="s">
        <v>261</v>
      </c>
    </row>
    <row r="71" spans="2:6">
      <c r="C71" s="48"/>
    </row>
    <row r="72" spans="2:6">
      <c r="B72" s="120" t="s">
        <v>239</v>
      </c>
      <c r="C72" s="124" t="s">
        <v>215</v>
      </c>
      <c r="D72" s="162">
        <f>'SWB Backcast - WINEP'!AI178</f>
        <v>55</v>
      </c>
    </row>
    <row r="73" spans="2:6">
      <c r="B73" s="120" t="s">
        <v>249</v>
      </c>
      <c r="C73" s="124" t="s">
        <v>215</v>
      </c>
      <c r="D73" s="162" t="s">
        <v>261</v>
      </c>
    </row>
    <row r="74" spans="2:6">
      <c r="B74" s="125"/>
      <c r="C74" s="126"/>
      <c r="D74" s="161"/>
      <c r="E74" s="161"/>
      <c r="F74" s="128"/>
    </row>
    <row r="75" spans="2:6">
      <c r="B75" s="120" t="s">
        <v>305</v>
      </c>
      <c r="C75" s="124" t="s">
        <v>215</v>
      </c>
      <c r="D75" s="162">
        <f>SUM(D55:D73)</f>
        <v>94</v>
      </c>
      <c r="E75" s="161"/>
      <c r="F75" s="128"/>
    </row>
    <row r="76" spans="2:6">
      <c r="B76" s="125"/>
      <c r="C76" s="126"/>
      <c r="D76" s="161"/>
      <c r="E76" s="161"/>
      <c r="F76" s="128"/>
    </row>
    <row r="77" spans="2:6" s="129" customFormat="1">
      <c r="B77" s="157" t="s">
        <v>156</v>
      </c>
      <c r="C77" s="130"/>
    </row>
  </sheetData>
  <phoneticPr fontId="11" type="noConversion"/>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2351E-9FB5-4430-830F-2D89F6483F52}">
  <sheetPr>
    <tabColor theme="5" tint="0.79998168889431442"/>
  </sheetPr>
  <dimension ref="B1:U188"/>
  <sheetViews>
    <sheetView topLeftCell="A109" zoomScale="80" zoomScaleNormal="80" workbookViewId="0">
      <selection activeCell="I33" sqref="I33"/>
    </sheetView>
  </sheetViews>
  <sheetFormatPr defaultRowHeight="14.1"/>
  <cols>
    <col min="2" max="2" width="14" customWidth="1"/>
    <col min="3" max="3" width="28.75" customWidth="1"/>
    <col min="4" max="4" width="23.375" customWidth="1"/>
    <col min="5" max="5" width="4.875" customWidth="1"/>
    <col min="6" max="6" width="19" customWidth="1"/>
    <col min="12" max="12" width="9.875" customWidth="1"/>
    <col min="13" max="13" width="21" customWidth="1"/>
    <col min="14" max="14" width="17.375" customWidth="1"/>
  </cols>
  <sheetData>
    <row r="1" spans="2:14" s="50" customFormat="1" ht="21.95">
      <c r="C1" s="112"/>
      <c r="D1" s="112"/>
    </row>
    <row r="2" spans="2:14" s="50" customFormat="1" ht="35.450000000000003">
      <c r="B2" s="51" t="str">
        <f>Overview!B2 &amp;" - company specific information"</f>
        <v>Bathing Water Quality - company specific information</v>
      </c>
      <c r="C2" s="112"/>
      <c r="D2" s="112"/>
    </row>
    <row r="3" spans="2:14" s="48" customFormat="1" ht="21.95">
      <c r="C3" s="114"/>
      <c r="D3" s="114"/>
    </row>
    <row r="4" spans="2:14" s="48" customFormat="1" ht="21.95">
      <c r="B4" s="145" t="s">
        <v>306</v>
      </c>
      <c r="C4" s="145" t="s">
        <v>289</v>
      </c>
      <c r="D4" s="114"/>
    </row>
    <row r="5" spans="2:14" s="48" customFormat="1" ht="21.95">
      <c r="B5" s="115" t="s">
        <v>96</v>
      </c>
      <c r="C5" s="138">
        <f>_xlfn.XLOOKUP('Analysis_Company specific'!B5, 'Input_Final Data'!$B$178:$B$182, 'Input_Final Data'!$D$178:$D$182)</f>
        <v>0</v>
      </c>
      <c r="D5" s="114"/>
    </row>
    <row r="6" spans="2:14" s="48" customFormat="1" ht="21.95">
      <c r="B6" s="115" t="s">
        <v>97</v>
      </c>
      <c r="C6" s="138">
        <f>_xlfn.XLOOKUP('Analysis_Company specific'!B6, 'Input_Final Data'!$B$178:$B$182, 'Input_Final Data'!$D$178:$D$182)</f>
        <v>0.33</v>
      </c>
      <c r="D6" s="114"/>
    </row>
    <row r="7" spans="2:14" s="48" customFormat="1" ht="21.95">
      <c r="B7" s="115" t="s">
        <v>56</v>
      </c>
      <c r="C7" s="138">
        <f>_xlfn.XLOOKUP('Analysis_Company specific'!B7, 'Input_Final Data'!$B$178:$B$182, 'Input_Final Data'!$D$178:$D$182)</f>
        <v>0.66</v>
      </c>
      <c r="D7" s="114"/>
    </row>
    <row r="8" spans="2:14" s="48" customFormat="1" ht="21.95">
      <c r="B8" s="115" t="s">
        <v>57</v>
      </c>
      <c r="C8" s="138">
        <f>_xlfn.XLOOKUP('Analysis_Company specific'!B8, 'Input_Final Data'!$B$178:$B$182, 'Input_Final Data'!$D$178:$D$182)</f>
        <v>1</v>
      </c>
      <c r="D8" s="114"/>
    </row>
    <row r="9" spans="2:14" s="48" customFormat="1" ht="238.9" customHeight="1">
      <c r="B9"/>
      <c r="C9" s="26"/>
      <c r="D9" s="114"/>
    </row>
    <row r="10" spans="2:14" s="50" customFormat="1" ht="21.95">
      <c r="B10" s="39" t="s">
        <v>0</v>
      </c>
      <c r="C10" s="39"/>
      <c r="D10" s="39"/>
    </row>
    <row r="12" spans="2:14" ht="22.15" customHeight="1">
      <c r="F12" s="115" t="s">
        <v>307</v>
      </c>
      <c r="G12" s="115" t="s">
        <v>34</v>
      </c>
      <c r="H12" s="115" t="s">
        <v>35</v>
      </c>
      <c r="I12" s="115" t="s">
        <v>36</v>
      </c>
      <c r="J12" s="115" t="s">
        <v>37</v>
      </c>
      <c r="K12" s="115" t="s">
        <v>38</v>
      </c>
      <c r="L12" s="115" t="s">
        <v>39</v>
      </c>
    </row>
    <row r="13" spans="2:14" ht="44.1">
      <c r="F13" s="115" t="s">
        <v>308</v>
      </c>
      <c r="G13" s="115">
        <v>2024</v>
      </c>
      <c r="H13" s="115">
        <v>2025</v>
      </c>
      <c r="I13" s="115">
        <v>2026</v>
      </c>
      <c r="J13" s="115">
        <v>2027</v>
      </c>
      <c r="K13" s="115">
        <v>2028</v>
      </c>
      <c r="L13" s="115">
        <v>2029</v>
      </c>
      <c r="M13" s="115" t="s">
        <v>309</v>
      </c>
      <c r="N13" s="115" t="s">
        <v>310</v>
      </c>
    </row>
    <row r="14" spans="2:14" ht="44.1">
      <c r="B14" s="115" t="s">
        <v>311</v>
      </c>
      <c r="C14" s="115" t="s">
        <v>312</v>
      </c>
      <c r="D14" s="115" t="s">
        <v>313</v>
      </c>
      <c r="F14" s="115"/>
      <c r="G14" s="140">
        <f>_xlfn.XLOOKUP($B$10, 'Input_Final Data'!$B$10:$B$29, 'Input_Final Data'!M$10:M$29)</f>
        <v>0.80200000000000005</v>
      </c>
      <c r="H14" s="137">
        <f>_xlfn.XLOOKUP($B$10, 'Input_Final Data'!$B$10:$B$29, 'Input_Final Data'!N$10:N$29)</f>
        <v>0.80800000000000005</v>
      </c>
      <c r="I14" s="137">
        <f>_xlfn.XLOOKUP($B$10, 'Input_Final Data'!$B$10:$B$29, 'Input_Final Data'!O$10:O$29)</f>
        <v>0.82799999999999996</v>
      </c>
      <c r="J14" s="137">
        <f>_xlfn.XLOOKUP($B$10, 'Input_Final Data'!$B$10:$B$29, 'Input_Final Data'!P$10:P$29)</f>
        <v>0.84099999999999997</v>
      </c>
      <c r="K14" s="137">
        <f>_xlfn.XLOOKUP($B$10, 'Input_Final Data'!$B$10:$B$29, 'Input_Final Data'!Q$10:Q$29)</f>
        <v>0.84099999999999997</v>
      </c>
      <c r="L14" s="137">
        <f>_xlfn.XLOOKUP($B$10, 'Input_Final Data'!$B$10:$B$29, 'Input_Final Data'!R$10:R$29)</f>
        <v>0.86799999999999999</v>
      </c>
      <c r="M14" s="144">
        <f>L14-G14</f>
        <v>6.5999999999999948E-2</v>
      </c>
      <c r="N14" s="4"/>
    </row>
    <row r="16" spans="2:14" ht="21.95">
      <c r="B16" s="189" t="s">
        <v>314</v>
      </c>
      <c r="C16" s="190" t="s">
        <v>315</v>
      </c>
      <c r="D16" s="115" t="s">
        <v>96</v>
      </c>
      <c r="F16" s="4"/>
      <c r="G16" s="141">
        <f>_xlfn.XLOOKUP($D16, 'ANH Backcast - WINEP'!$F$72:$F$77, 'ANH Backcast - WINEP'!AB$72:AB$77)</f>
        <v>3</v>
      </c>
      <c r="H16" s="115">
        <f>_xlfn.XLOOKUP($D16, 'ANH Backcast - WINEP'!$F$72:$F$77, 'ANH Backcast - WINEP'!AC$72:AC$77)</f>
        <v>2</v>
      </c>
      <c r="I16" s="115">
        <f>_xlfn.XLOOKUP($D16, 'ANH Backcast - WINEP'!$F$72:$F$77, 'ANH Backcast - WINEP'!AD$72:AD$77)</f>
        <v>2</v>
      </c>
      <c r="J16" s="115">
        <f>_xlfn.XLOOKUP($D16, 'ANH Backcast - WINEP'!$F$72:$F$77, 'ANH Backcast - WINEP'!AE$72:AE$77)</f>
        <v>3</v>
      </c>
      <c r="K16" s="115">
        <f>_xlfn.XLOOKUP($D16, 'ANH Backcast - WINEP'!$F$72:$F$77, 'ANH Backcast - WINEP'!AF$72:AF$77)</f>
        <v>3</v>
      </c>
      <c r="L16" s="115">
        <f>_xlfn.XLOOKUP($D16, 'ANH Backcast - WINEP'!$F$72:$F$77, 'ANH Backcast - WINEP'!AG$72:AG$77)</f>
        <v>2</v>
      </c>
      <c r="M16" s="28"/>
      <c r="N16" s="4"/>
    </row>
    <row r="17" spans="2:21" ht="21.95">
      <c r="B17" s="189"/>
      <c r="C17" s="191"/>
      <c r="D17" s="115" t="s">
        <v>97</v>
      </c>
      <c r="F17" s="4"/>
      <c r="G17" s="141">
        <f>_xlfn.XLOOKUP($D17, 'ANH Backcast - WINEP'!$F$72:$F$77, 'ANH Backcast - WINEP'!AB$72:AB$77)</f>
        <v>2</v>
      </c>
      <c r="H17" s="115">
        <f>_xlfn.XLOOKUP($D17, 'ANH Backcast - WINEP'!$F$72:$F$77, 'ANH Backcast - WINEP'!AC$72:AC$77)</f>
        <v>3</v>
      </c>
      <c r="I17" s="115">
        <f>_xlfn.XLOOKUP($D17, 'ANH Backcast - WINEP'!$F$72:$F$77, 'ANH Backcast - WINEP'!AD$72:AD$77)</f>
        <v>1</v>
      </c>
      <c r="J17" s="115">
        <f>_xlfn.XLOOKUP($D17, 'ANH Backcast - WINEP'!$F$72:$F$77, 'ANH Backcast - WINEP'!AE$72:AE$77)</f>
        <v>0</v>
      </c>
      <c r="K17" s="115">
        <f>_xlfn.XLOOKUP($D17, 'ANH Backcast - WINEP'!$F$72:$F$77, 'ANH Backcast - WINEP'!AF$72:AF$77)</f>
        <v>0</v>
      </c>
      <c r="L17" s="115">
        <f>_xlfn.XLOOKUP($D17, 'ANH Backcast - WINEP'!$F$72:$F$77, 'ANH Backcast - WINEP'!AG$72:AG$77)</f>
        <v>1</v>
      </c>
      <c r="M17" s="28"/>
      <c r="N17" s="4"/>
    </row>
    <row r="18" spans="2:21" ht="21.95">
      <c r="B18" s="189"/>
      <c r="C18" s="191"/>
      <c r="D18" s="115" t="s">
        <v>56</v>
      </c>
      <c r="F18" s="4"/>
      <c r="G18" s="141">
        <f>_xlfn.XLOOKUP($D18, 'ANH Backcast - WINEP'!$F$72:$F$77, 'ANH Backcast - WINEP'!AB$72:AB$77)</f>
        <v>14</v>
      </c>
      <c r="H18" s="115">
        <f>_xlfn.XLOOKUP($D18, 'ANH Backcast - WINEP'!$F$72:$F$77, 'ANH Backcast - WINEP'!AC$72:AC$77)</f>
        <v>14</v>
      </c>
      <c r="I18" s="115">
        <f>_xlfn.XLOOKUP($D18, 'ANH Backcast - WINEP'!$F$72:$F$77, 'ANH Backcast - WINEP'!AD$72:AD$77)</f>
        <v>14</v>
      </c>
      <c r="J18" s="115">
        <f>_xlfn.XLOOKUP($D18, 'ANH Backcast - WINEP'!$F$72:$F$77, 'ANH Backcast - WINEP'!AE$72:AE$77)</f>
        <v>15</v>
      </c>
      <c r="K18" s="115">
        <f>_xlfn.XLOOKUP($D18, 'ANH Backcast - WINEP'!$F$72:$F$77, 'ANH Backcast - WINEP'!AF$72:AF$77)</f>
        <v>12</v>
      </c>
      <c r="L18" s="115">
        <f>_xlfn.XLOOKUP($D18, 'ANH Backcast - WINEP'!$F$72:$F$77, 'ANH Backcast - WINEP'!AG$72:AG$77)</f>
        <v>12</v>
      </c>
      <c r="M18" s="28"/>
      <c r="N18" s="4"/>
    </row>
    <row r="19" spans="2:21" ht="21.95">
      <c r="B19" s="189"/>
      <c r="C19" s="191"/>
      <c r="D19" s="115" t="s">
        <v>57</v>
      </c>
      <c r="F19" s="4"/>
      <c r="G19" s="141">
        <f>_xlfn.XLOOKUP($D19, 'ANH Backcast - WINEP'!$F$72:$F$77, 'ANH Backcast - WINEP'!AB$72:AB$77)</f>
        <v>32</v>
      </c>
      <c r="H19" s="115">
        <f>_xlfn.XLOOKUP($D19, 'ANH Backcast - WINEP'!$F$72:$F$77, 'ANH Backcast - WINEP'!AC$72:AC$77)</f>
        <v>32</v>
      </c>
      <c r="I19" s="115">
        <f>_xlfn.XLOOKUP($D19, 'ANH Backcast - WINEP'!$F$72:$F$77, 'ANH Backcast - WINEP'!AD$72:AD$77)</f>
        <v>34</v>
      </c>
      <c r="J19" s="115">
        <f>_xlfn.XLOOKUP($D19, 'ANH Backcast - WINEP'!$F$72:$F$77, 'ANH Backcast - WINEP'!AE$72:AE$77)</f>
        <v>33</v>
      </c>
      <c r="K19" s="115">
        <f>_xlfn.XLOOKUP($D19, 'ANH Backcast - WINEP'!$F$72:$F$77, 'ANH Backcast - WINEP'!AF$72:AF$77)</f>
        <v>36</v>
      </c>
      <c r="L19" s="115">
        <f>_xlfn.XLOOKUP($D19, 'ANH Backcast - WINEP'!$F$72:$F$77, 'ANH Backcast - WINEP'!AG$72:AG$77)</f>
        <v>36</v>
      </c>
      <c r="M19" s="28"/>
      <c r="N19" s="4"/>
    </row>
    <row r="20" spans="2:21" ht="21.95">
      <c r="B20" s="189"/>
      <c r="C20" s="192"/>
      <c r="D20" s="115" t="s">
        <v>145</v>
      </c>
      <c r="F20" s="4"/>
      <c r="G20" s="141">
        <f>_xlfn.XLOOKUP($D20, 'ANH Backcast - WINEP'!$F$72:$F$77, 'ANH Backcast - WINEP'!AB$72:AB$77)</f>
        <v>51</v>
      </c>
      <c r="H20" s="115">
        <f>_xlfn.XLOOKUP($D20, 'ANH Backcast - WINEP'!$F$72:$F$77, 'ANH Backcast - WINEP'!AC$72:AC$77)</f>
        <v>51</v>
      </c>
      <c r="I20" s="115">
        <f>_xlfn.XLOOKUP($D20, 'ANH Backcast - WINEP'!$F$72:$F$77, 'ANH Backcast - WINEP'!AD$72:AD$77)</f>
        <v>51</v>
      </c>
      <c r="J20" s="115">
        <f>_xlfn.XLOOKUP($D20, 'ANH Backcast - WINEP'!$F$72:$F$77, 'ANH Backcast - WINEP'!AE$72:AE$77)</f>
        <v>51</v>
      </c>
      <c r="K20" s="115">
        <f>_xlfn.XLOOKUP($D20, 'ANH Backcast - WINEP'!$F$72:$F$77, 'ANH Backcast - WINEP'!AF$72:AF$77)</f>
        <v>51</v>
      </c>
      <c r="L20" s="115">
        <f>_xlfn.XLOOKUP($D20, 'ANH Backcast - WINEP'!$F$72:$F$77, 'ANH Backcast - WINEP'!AG$72:AG$77)</f>
        <v>51</v>
      </c>
      <c r="M20" s="28"/>
      <c r="N20" s="4"/>
    </row>
    <row r="21" spans="2:21" ht="21.95">
      <c r="B21" s="189"/>
      <c r="C21" s="190" t="s">
        <v>316</v>
      </c>
      <c r="D21" s="115" t="s">
        <v>96</v>
      </c>
      <c r="F21" s="4"/>
      <c r="G21" s="142">
        <f>G16*$C$5</f>
        <v>0</v>
      </c>
      <c r="H21" s="142">
        <f t="shared" ref="H21:L21" si="0">H16*$C$5</f>
        <v>0</v>
      </c>
      <c r="I21" s="142">
        <f t="shared" si="0"/>
        <v>0</v>
      </c>
      <c r="J21" s="142">
        <f t="shared" si="0"/>
        <v>0</v>
      </c>
      <c r="K21" s="142">
        <f t="shared" si="0"/>
        <v>0</v>
      </c>
      <c r="L21" s="142">
        <f t="shared" si="0"/>
        <v>0</v>
      </c>
      <c r="M21" s="28"/>
      <c r="N21" s="4"/>
    </row>
    <row r="22" spans="2:21" ht="21.95">
      <c r="B22" s="189"/>
      <c r="C22" s="191"/>
      <c r="D22" s="115" t="s">
        <v>97</v>
      </c>
      <c r="F22" s="4"/>
      <c r="G22" s="142">
        <f>G17*$C$6</f>
        <v>0.66</v>
      </c>
      <c r="H22" s="142">
        <f t="shared" ref="H22:L22" si="1">H17*$C$6</f>
        <v>0.99</v>
      </c>
      <c r="I22" s="142">
        <f t="shared" si="1"/>
        <v>0.33</v>
      </c>
      <c r="J22" s="142">
        <f t="shared" si="1"/>
        <v>0</v>
      </c>
      <c r="K22" s="142">
        <f t="shared" si="1"/>
        <v>0</v>
      </c>
      <c r="L22" s="142">
        <f t="shared" si="1"/>
        <v>0.33</v>
      </c>
      <c r="M22" s="28"/>
      <c r="N22" s="4"/>
    </row>
    <row r="23" spans="2:21" ht="21.95">
      <c r="B23" s="189"/>
      <c r="C23" s="191"/>
      <c r="D23" s="115" t="s">
        <v>56</v>
      </c>
      <c r="F23" s="4"/>
      <c r="G23" s="142">
        <f>G18*$C$7</f>
        <v>9.24</v>
      </c>
      <c r="H23" s="142">
        <f t="shared" ref="H23:L23" si="2">H18*$C$7</f>
        <v>9.24</v>
      </c>
      <c r="I23" s="142">
        <f t="shared" si="2"/>
        <v>9.24</v>
      </c>
      <c r="J23" s="142">
        <f t="shared" si="2"/>
        <v>9.9</v>
      </c>
      <c r="K23" s="142">
        <f t="shared" si="2"/>
        <v>7.92</v>
      </c>
      <c r="L23" s="142">
        <f t="shared" si="2"/>
        <v>7.92</v>
      </c>
      <c r="M23" s="28"/>
      <c r="N23" s="4"/>
    </row>
    <row r="24" spans="2:21" ht="21.95">
      <c r="B24" s="189"/>
      <c r="C24" s="191"/>
      <c r="D24" s="115" t="s">
        <v>57</v>
      </c>
      <c r="F24" s="4"/>
      <c r="G24" s="142">
        <f>G19*$C$8</f>
        <v>32</v>
      </c>
      <c r="H24" s="142">
        <f t="shared" ref="H24:L24" si="3">H19*$C$8</f>
        <v>32</v>
      </c>
      <c r="I24" s="142">
        <f t="shared" si="3"/>
        <v>34</v>
      </c>
      <c r="J24" s="142">
        <f t="shared" si="3"/>
        <v>33</v>
      </c>
      <c r="K24" s="142">
        <f t="shared" si="3"/>
        <v>36</v>
      </c>
      <c r="L24" s="142">
        <f t="shared" si="3"/>
        <v>36</v>
      </c>
      <c r="M24" s="28"/>
      <c r="N24" s="4"/>
    </row>
    <row r="25" spans="2:21" ht="21.95">
      <c r="B25" s="189"/>
      <c r="C25" s="192"/>
      <c r="D25" s="115" t="s">
        <v>313</v>
      </c>
      <c r="F25" s="4"/>
      <c r="G25" s="143">
        <f>ROUND(SUM(G21:G24)/G20, 3)</f>
        <v>0.82199999999999995</v>
      </c>
      <c r="H25" s="143">
        <f t="shared" ref="H25:K25" si="4">ROUND(SUM(H21:H24)/H20, 3)</f>
        <v>0.82799999999999996</v>
      </c>
      <c r="I25" s="143">
        <f t="shared" si="4"/>
        <v>0.85399999999999998</v>
      </c>
      <c r="J25" s="143">
        <f t="shared" si="4"/>
        <v>0.84099999999999997</v>
      </c>
      <c r="K25" s="143">
        <f t="shared" si="4"/>
        <v>0.86099999999999999</v>
      </c>
      <c r="L25" s="143">
        <f>ROUND(SUM(L21:L24)/L20, 3)</f>
        <v>0.86799999999999999</v>
      </c>
      <c r="M25" s="144">
        <f>L25-G25</f>
        <v>4.6000000000000041E-2</v>
      </c>
      <c r="N25" s="4"/>
      <c r="P25" s="46"/>
      <c r="Q25" s="46"/>
      <c r="R25" s="46"/>
      <c r="S25" s="46"/>
      <c r="T25" s="46"/>
      <c r="U25" s="46"/>
    </row>
    <row r="26" spans="2:21" ht="44.1">
      <c r="B26" s="189"/>
      <c r="C26" s="115"/>
      <c r="D26" s="115" t="s">
        <v>317</v>
      </c>
      <c r="F26" s="4"/>
      <c r="G26" s="143">
        <f>G25-G14</f>
        <v>1.9999999999999907E-2</v>
      </c>
      <c r="H26" s="139">
        <f t="shared" ref="H26:L26" si="5">H25-H14</f>
        <v>1.9999999999999907E-2</v>
      </c>
      <c r="I26" s="139">
        <f t="shared" si="5"/>
        <v>2.6000000000000023E-2</v>
      </c>
      <c r="J26" s="139">
        <f t="shared" si="5"/>
        <v>0</v>
      </c>
      <c r="K26" s="139">
        <f t="shared" si="5"/>
        <v>2.0000000000000018E-2</v>
      </c>
      <c r="L26" s="139">
        <f t="shared" si="5"/>
        <v>0</v>
      </c>
      <c r="M26" s="28"/>
      <c r="N26" s="4"/>
    </row>
    <row r="28" spans="2:21" s="50" customFormat="1" ht="21.95">
      <c r="B28" s="39" t="s">
        <v>232</v>
      </c>
      <c r="C28" s="39"/>
      <c r="D28" s="39"/>
    </row>
    <row r="30" spans="2:21" ht="22.15" customHeight="1">
      <c r="F30" s="115" t="s">
        <v>307</v>
      </c>
      <c r="G30" s="115" t="s">
        <v>34</v>
      </c>
      <c r="H30" s="115" t="s">
        <v>35</v>
      </c>
      <c r="I30" s="115" t="s">
        <v>36</v>
      </c>
      <c r="J30" s="115" t="s">
        <v>37</v>
      </c>
      <c r="K30" s="115" t="s">
        <v>38</v>
      </c>
      <c r="L30" s="115" t="s">
        <v>39</v>
      </c>
    </row>
    <row r="31" spans="2:21" ht="44.1">
      <c r="F31" s="115" t="s">
        <v>308</v>
      </c>
      <c r="G31" s="115">
        <v>2024</v>
      </c>
      <c r="H31" s="115">
        <v>2025</v>
      </c>
      <c r="I31" s="115">
        <v>2026</v>
      </c>
      <c r="J31" s="115">
        <v>2027</v>
      </c>
      <c r="K31" s="115">
        <v>2028</v>
      </c>
      <c r="L31" s="115">
        <v>2029</v>
      </c>
      <c r="M31" s="115" t="s">
        <v>309</v>
      </c>
      <c r="N31" s="115" t="s">
        <v>310</v>
      </c>
    </row>
    <row r="32" spans="2:21" ht="44.1">
      <c r="B32" s="115" t="s">
        <v>311</v>
      </c>
      <c r="C32" s="115" t="s">
        <v>312</v>
      </c>
      <c r="D32" s="115" t="s">
        <v>313</v>
      </c>
      <c r="F32" s="115"/>
      <c r="G32" s="140">
        <f>_xlfn.XLOOKUP($B$28, 'Input_Final Data'!$B$10:$B$29, 'Input_Final Data'!M$10:M$29)</f>
        <v>0.88300000000000001</v>
      </c>
      <c r="H32" s="140">
        <f>_xlfn.XLOOKUP($B$28, 'Input_Final Data'!$B$10:$B$29, 'Input_Final Data'!N$10:N$29)</f>
        <v>0.88300000000000001</v>
      </c>
      <c r="I32" s="140">
        <f>_xlfn.XLOOKUP($B$28, 'Input_Final Data'!$B$10:$B$29, 'Input_Final Data'!O$10:O$29)</f>
        <v>0.88300000000000001</v>
      </c>
      <c r="J32" s="140">
        <f>_xlfn.XLOOKUP($B$28, 'Input_Final Data'!$B$10:$B$29, 'Input_Final Data'!P$10:P$29)</f>
        <v>0.88300000000000001</v>
      </c>
      <c r="K32" s="140">
        <f>_xlfn.XLOOKUP($B$28, 'Input_Final Data'!$B$10:$B$29, 'Input_Final Data'!Q$10:Q$29)</f>
        <v>0.88300000000000001</v>
      </c>
      <c r="L32" s="140">
        <f>_xlfn.XLOOKUP($B$28, 'Input_Final Data'!$B$10:$B$29, 'Input_Final Data'!R$10:R$29)</f>
        <v>0.88300000000000001</v>
      </c>
      <c r="M32" s="144">
        <f>L32-G32</f>
        <v>0</v>
      </c>
      <c r="N32" s="4"/>
    </row>
    <row r="34" spans="2:21" ht="21.95">
      <c r="B34" s="189" t="s">
        <v>314</v>
      </c>
      <c r="C34" s="190" t="s">
        <v>315</v>
      </c>
      <c r="D34" s="115" t="s">
        <v>96</v>
      </c>
      <c r="F34" s="4"/>
      <c r="G34" s="141">
        <f>_xlfn.XLOOKUP($D34, 'WSH Backcast - NEP'!$F$128:$F$133, 'WSH Backcast - NEP'!AB$128:AB$133)</f>
        <v>3</v>
      </c>
      <c r="H34" s="141">
        <f>_xlfn.XLOOKUP($D34, 'WSH Backcast - NEP'!$F$128:$F$133, 'WSH Backcast - NEP'!AC$128:AC$133)</f>
        <v>3</v>
      </c>
      <c r="I34" s="141">
        <f>_xlfn.XLOOKUP($D34, 'WSH Backcast - NEP'!$F$128:$F$133, 'WSH Backcast - NEP'!AD$128:AD$133)</f>
        <v>3</v>
      </c>
      <c r="J34" s="141">
        <f>_xlfn.XLOOKUP($D34, 'WSH Backcast - NEP'!$F$128:$F$133, 'WSH Backcast - NEP'!AE$128:AE$133)</f>
        <v>3</v>
      </c>
      <c r="K34" s="141">
        <f>_xlfn.XLOOKUP($D34, 'WSH Backcast - NEP'!$F$128:$F$133, 'WSH Backcast - NEP'!AF$128:AF$133)</f>
        <v>3</v>
      </c>
      <c r="L34" s="141">
        <f>_xlfn.XLOOKUP($D34, 'WSH Backcast - NEP'!$F$128:$F$133, 'WSH Backcast - NEP'!AG$128:AG$133)</f>
        <v>3</v>
      </c>
      <c r="M34" s="28"/>
      <c r="N34" s="4"/>
    </row>
    <row r="35" spans="2:21" ht="21.95">
      <c r="B35" s="189"/>
      <c r="C35" s="191"/>
      <c r="D35" s="115" t="s">
        <v>97</v>
      </c>
      <c r="F35" s="4"/>
      <c r="G35" s="141">
        <f>_xlfn.XLOOKUP($D35, 'WSH Backcast - NEP'!$F$128:$F$133, 'WSH Backcast - NEP'!AB$128:AB$133)</f>
        <v>6</v>
      </c>
      <c r="H35" s="141">
        <f>_xlfn.XLOOKUP($D35, 'WSH Backcast - NEP'!$F$128:$F$133, 'WSH Backcast - NEP'!AC$128:AC$133)</f>
        <v>6</v>
      </c>
      <c r="I35" s="141">
        <f>_xlfn.XLOOKUP($D35, 'WSH Backcast - NEP'!$F$128:$F$133, 'WSH Backcast - NEP'!AD$128:AD$133)</f>
        <v>6</v>
      </c>
      <c r="J35" s="141">
        <f>_xlfn.XLOOKUP($D35, 'WSH Backcast - NEP'!$F$128:$F$133, 'WSH Backcast - NEP'!AE$128:AE$133)</f>
        <v>6</v>
      </c>
      <c r="K35" s="141">
        <f>_xlfn.XLOOKUP($D35, 'WSH Backcast - NEP'!$F$128:$F$133, 'WSH Backcast - NEP'!AF$128:AF$133)</f>
        <v>6</v>
      </c>
      <c r="L35" s="141">
        <f>_xlfn.XLOOKUP($D35, 'WSH Backcast - NEP'!$F$128:$F$133, 'WSH Backcast - NEP'!AG$128:AG$133)</f>
        <v>6</v>
      </c>
      <c r="M35" s="28"/>
      <c r="N35" s="4"/>
    </row>
    <row r="36" spans="2:21" ht="21.95">
      <c r="B36" s="189"/>
      <c r="C36" s="191"/>
      <c r="D36" s="115" t="s">
        <v>56</v>
      </c>
      <c r="F36" s="4"/>
      <c r="G36" s="141">
        <f>_xlfn.XLOOKUP($D36, 'WSH Backcast - NEP'!$F$128:$F$133, 'WSH Backcast - NEP'!AB$128:AB$133)</f>
        <v>13</v>
      </c>
      <c r="H36" s="141">
        <f>_xlfn.XLOOKUP($D36, 'WSH Backcast - NEP'!$F$128:$F$133, 'WSH Backcast - NEP'!AC$128:AC$133)</f>
        <v>13</v>
      </c>
      <c r="I36" s="141">
        <f>_xlfn.XLOOKUP($D36, 'WSH Backcast - NEP'!$F$128:$F$133, 'WSH Backcast - NEP'!AD$128:AD$133)</f>
        <v>13</v>
      </c>
      <c r="J36" s="141">
        <f>_xlfn.XLOOKUP($D36, 'WSH Backcast - NEP'!$F$128:$F$133, 'WSH Backcast - NEP'!AE$128:AE$133)</f>
        <v>13</v>
      </c>
      <c r="K36" s="141">
        <f>_xlfn.XLOOKUP($D36, 'WSH Backcast - NEP'!$F$128:$F$133, 'WSH Backcast - NEP'!AF$128:AF$133)</f>
        <v>13</v>
      </c>
      <c r="L36" s="141">
        <f>_xlfn.XLOOKUP($D36, 'WSH Backcast - NEP'!$F$128:$F$133, 'WSH Backcast - NEP'!AG$128:AG$133)</f>
        <v>13</v>
      </c>
      <c r="M36" s="28"/>
      <c r="N36" s="4"/>
    </row>
    <row r="37" spans="2:21" ht="21.95">
      <c r="B37" s="189"/>
      <c r="C37" s="191"/>
      <c r="D37" s="115" t="s">
        <v>57</v>
      </c>
      <c r="F37" s="4"/>
      <c r="G37" s="141">
        <f>_xlfn.XLOOKUP($D37, 'WSH Backcast - NEP'!$F$128:$F$133, 'WSH Backcast - NEP'!AB$128:AB$133)</f>
        <v>87</v>
      </c>
      <c r="H37" s="141">
        <f>_xlfn.XLOOKUP($D37, 'WSH Backcast - NEP'!$F$128:$F$133, 'WSH Backcast - NEP'!AC$128:AC$133)</f>
        <v>87</v>
      </c>
      <c r="I37" s="141">
        <f>_xlfn.XLOOKUP($D37, 'WSH Backcast - NEP'!$F$128:$F$133, 'WSH Backcast - NEP'!AD$128:AD$133)</f>
        <v>87</v>
      </c>
      <c r="J37" s="141">
        <f>_xlfn.XLOOKUP($D37, 'WSH Backcast - NEP'!$F$128:$F$133, 'WSH Backcast - NEP'!AE$128:AE$133)</f>
        <v>87</v>
      </c>
      <c r="K37" s="141">
        <f>_xlfn.XLOOKUP($D37, 'WSH Backcast - NEP'!$F$128:$F$133, 'WSH Backcast - NEP'!AF$128:AF$133)</f>
        <v>87</v>
      </c>
      <c r="L37" s="141">
        <f>_xlfn.XLOOKUP($D37, 'WSH Backcast - NEP'!$F$128:$F$133, 'WSH Backcast - NEP'!AG$128:AG$133)</f>
        <v>87</v>
      </c>
      <c r="M37" s="28"/>
      <c r="N37" s="4"/>
    </row>
    <row r="38" spans="2:21" ht="21.95">
      <c r="B38" s="189"/>
      <c r="C38" s="192"/>
      <c r="D38" s="115" t="s">
        <v>145</v>
      </c>
      <c r="F38" s="4"/>
      <c r="G38" s="141">
        <f>_xlfn.XLOOKUP($D38, 'WSH Backcast - NEP'!$F$128:$F$133, 'WSH Backcast - NEP'!AB$128:AB$133)</f>
        <v>109</v>
      </c>
      <c r="H38" s="141">
        <f>_xlfn.XLOOKUP($D38, 'WSH Backcast - NEP'!$F$128:$F$133, 'WSH Backcast - NEP'!AC$128:AC$133)</f>
        <v>109</v>
      </c>
      <c r="I38" s="141">
        <f>_xlfn.XLOOKUP($D38, 'WSH Backcast - NEP'!$F$128:$F$133, 'WSH Backcast - NEP'!AD$128:AD$133)</f>
        <v>109</v>
      </c>
      <c r="J38" s="141">
        <f>_xlfn.XLOOKUP($D38, 'WSH Backcast - NEP'!$F$128:$F$133, 'WSH Backcast - NEP'!AE$128:AE$133)</f>
        <v>109</v>
      </c>
      <c r="K38" s="141">
        <f>_xlfn.XLOOKUP($D38, 'WSH Backcast - NEP'!$F$128:$F$133, 'WSH Backcast - NEP'!AF$128:AF$133)</f>
        <v>109</v>
      </c>
      <c r="L38" s="141">
        <f>_xlfn.XLOOKUP($D38, 'WSH Backcast - NEP'!$F$128:$F$133, 'WSH Backcast - NEP'!AG$128:AG$133)</f>
        <v>109</v>
      </c>
      <c r="M38" s="28"/>
      <c r="N38" s="4"/>
    </row>
    <row r="39" spans="2:21" ht="21.95">
      <c r="B39" s="189"/>
      <c r="C39" s="190" t="s">
        <v>316</v>
      </c>
      <c r="D39" s="115" t="s">
        <v>96</v>
      </c>
      <c r="F39" s="4"/>
      <c r="G39" s="142">
        <f>G34*$C$5</f>
        <v>0</v>
      </c>
      <c r="H39" s="142">
        <f t="shared" ref="H39:L39" si="6">H34*$C$5</f>
        <v>0</v>
      </c>
      <c r="I39" s="142">
        <f t="shared" si="6"/>
        <v>0</v>
      </c>
      <c r="J39" s="142">
        <f t="shared" si="6"/>
        <v>0</v>
      </c>
      <c r="K39" s="142">
        <f t="shared" si="6"/>
        <v>0</v>
      </c>
      <c r="L39" s="142">
        <f t="shared" si="6"/>
        <v>0</v>
      </c>
      <c r="M39" s="28"/>
      <c r="N39" s="4"/>
    </row>
    <row r="40" spans="2:21" ht="21.95">
      <c r="B40" s="189"/>
      <c r="C40" s="191"/>
      <c r="D40" s="115" t="s">
        <v>97</v>
      </c>
      <c r="F40" s="4"/>
      <c r="G40" s="142">
        <f>G35*$C$6</f>
        <v>1.98</v>
      </c>
      <c r="H40" s="142">
        <f t="shared" ref="H40:L40" si="7">H35*$C$6</f>
        <v>1.98</v>
      </c>
      <c r="I40" s="142">
        <f t="shared" si="7"/>
        <v>1.98</v>
      </c>
      <c r="J40" s="142">
        <f t="shared" si="7"/>
        <v>1.98</v>
      </c>
      <c r="K40" s="142">
        <f t="shared" si="7"/>
        <v>1.98</v>
      </c>
      <c r="L40" s="142">
        <f t="shared" si="7"/>
        <v>1.98</v>
      </c>
      <c r="M40" s="28"/>
      <c r="N40" s="4"/>
    </row>
    <row r="41" spans="2:21" ht="21.95">
      <c r="B41" s="189"/>
      <c r="C41" s="191"/>
      <c r="D41" s="115" t="s">
        <v>56</v>
      </c>
      <c r="F41" s="4"/>
      <c r="G41" s="142">
        <f>G36*$C$7</f>
        <v>8.58</v>
      </c>
      <c r="H41" s="142">
        <f t="shared" ref="H41:L41" si="8">H36*$C$7</f>
        <v>8.58</v>
      </c>
      <c r="I41" s="142">
        <f t="shared" si="8"/>
        <v>8.58</v>
      </c>
      <c r="J41" s="142">
        <f t="shared" si="8"/>
        <v>8.58</v>
      </c>
      <c r="K41" s="142">
        <f t="shared" si="8"/>
        <v>8.58</v>
      </c>
      <c r="L41" s="142">
        <f t="shared" si="8"/>
        <v>8.58</v>
      </c>
      <c r="M41" s="28"/>
      <c r="N41" s="4"/>
    </row>
    <row r="42" spans="2:21" ht="21.95">
      <c r="B42" s="189"/>
      <c r="C42" s="191"/>
      <c r="D42" s="115" t="s">
        <v>57</v>
      </c>
      <c r="F42" s="4"/>
      <c r="G42" s="142">
        <f>G37*$C$8</f>
        <v>87</v>
      </c>
      <c r="H42" s="142">
        <f t="shared" ref="H42:K42" si="9">H37*$C$8</f>
        <v>87</v>
      </c>
      <c r="I42" s="142">
        <f t="shared" si="9"/>
        <v>87</v>
      </c>
      <c r="J42" s="142">
        <f t="shared" si="9"/>
        <v>87</v>
      </c>
      <c r="K42" s="142">
        <f t="shared" si="9"/>
        <v>87</v>
      </c>
      <c r="L42" s="142">
        <f>L37*$C$8</f>
        <v>87</v>
      </c>
      <c r="M42" s="28"/>
      <c r="N42" s="4"/>
    </row>
    <row r="43" spans="2:21" ht="21.95">
      <c r="B43" s="189"/>
      <c r="C43" s="192"/>
      <c r="D43" s="115" t="s">
        <v>313</v>
      </c>
      <c r="F43" s="4"/>
      <c r="G43" s="143">
        <f>ROUND(SUM(G39:G42)/G38, 3)</f>
        <v>0.89500000000000002</v>
      </c>
      <c r="H43" s="143">
        <f t="shared" ref="H43" si="10">ROUND(SUM(H39:H42)/H38, 3)</f>
        <v>0.89500000000000002</v>
      </c>
      <c r="I43" s="143">
        <f t="shared" ref="I43" si="11">ROUND(SUM(I39:I42)/I38, 3)</f>
        <v>0.89500000000000002</v>
      </c>
      <c r="J43" s="143">
        <f t="shared" ref="J43" si="12">ROUND(SUM(J39:J42)/J38, 3)</f>
        <v>0.89500000000000002</v>
      </c>
      <c r="K43" s="143">
        <f t="shared" ref="K43" si="13">ROUND(SUM(K39:K42)/K38, 3)</f>
        <v>0.89500000000000002</v>
      </c>
      <c r="L43" s="143">
        <f t="shared" ref="L43" si="14">ROUND(SUM(L39:L42)/L38, 3)</f>
        <v>0.89500000000000002</v>
      </c>
      <c r="M43" s="144">
        <f>L43-G43</f>
        <v>0</v>
      </c>
      <c r="N43" s="4"/>
      <c r="P43" s="46"/>
      <c r="Q43" s="46"/>
      <c r="R43" s="46"/>
      <c r="S43" s="46"/>
      <c r="T43" s="46"/>
      <c r="U43" s="46"/>
    </row>
    <row r="44" spans="2:21" ht="44.1">
      <c r="B44" s="189"/>
      <c r="C44" s="115"/>
      <c r="D44" s="115" t="s">
        <v>317</v>
      </c>
      <c r="F44" s="4"/>
      <c r="G44" s="143">
        <f>G43-G32</f>
        <v>1.2000000000000011E-2</v>
      </c>
      <c r="H44" s="139">
        <f t="shared" ref="H44" si="15">H43-H32</f>
        <v>1.2000000000000011E-2</v>
      </c>
      <c r="I44" s="139">
        <f t="shared" ref="I44" si="16">I43-I32</f>
        <v>1.2000000000000011E-2</v>
      </c>
      <c r="J44" s="139">
        <f t="shared" ref="J44" si="17">J43-J32</f>
        <v>1.2000000000000011E-2</v>
      </c>
      <c r="K44" s="139">
        <f t="shared" ref="K44" si="18">K43-K32</f>
        <v>1.2000000000000011E-2</v>
      </c>
      <c r="L44" s="139">
        <f t="shared" ref="L44" si="19">L43-L32</f>
        <v>1.2000000000000011E-2</v>
      </c>
      <c r="M44" s="28"/>
      <c r="N44" s="4"/>
    </row>
    <row r="46" spans="2:21" s="50" customFormat="1" ht="21.95">
      <c r="B46" s="39" t="s">
        <v>236</v>
      </c>
      <c r="C46" s="39"/>
      <c r="D46" s="39"/>
    </row>
    <row r="48" spans="2:21" ht="22.15" customHeight="1">
      <c r="F48" s="115" t="s">
        <v>307</v>
      </c>
      <c r="G48" s="115" t="s">
        <v>34</v>
      </c>
      <c r="H48" s="115" t="s">
        <v>35</v>
      </c>
      <c r="I48" s="115" t="s">
        <v>36</v>
      </c>
      <c r="J48" s="115" t="s">
        <v>37</v>
      </c>
      <c r="K48" s="115" t="s">
        <v>38</v>
      </c>
      <c r="L48" s="115" t="s">
        <v>39</v>
      </c>
    </row>
    <row r="49" spans="2:21" ht="44.1">
      <c r="F49" s="115" t="s">
        <v>308</v>
      </c>
      <c r="G49" s="115">
        <v>2024</v>
      </c>
      <c r="H49" s="115">
        <v>2025</v>
      </c>
      <c r="I49" s="115">
        <v>2026</v>
      </c>
      <c r="J49" s="115">
        <v>2027</v>
      </c>
      <c r="K49" s="115">
        <v>2028</v>
      </c>
      <c r="L49" s="115">
        <v>2029</v>
      </c>
      <c r="M49" s="115" t="s">
        <v>309</v>
      </c>
      <c r="N49" s="115" t="s">
        <v>310</v>
      </c>
    </row>
    <row r="50" spans="2:21" ht="44.1">
      <c r="B50" s="115" t="s">
        <v>311</v>
      </c>
      <c r="C50" s="115" t="s">
        <v>312</v>
      </c>
      <c r="D50" s="115" t="s">
        <v>313</v>
      </c>
      <c r="F50" s="115"/>
      <c r="G50" s="140">
        <f>_xlfn.XLOOKUP($B$46, 'Input_Final Data'!$B$10:$B$29, 'Input_Final Data'!M$10:M$29)</f>
        <v>0.79500000000000004</v>
      </c>
      <c r="H50" s="140">
        <f>_xlfn.XLOOKUP($B$46, 'Input_Final Data'!$B$10:$B$29, 'Input_Final Data'!N$10:N$29)</f>
        <v>0.79500000000000004</v>
      </c>
      <c r="I50" s="140">
        <f>_xlfn.XLOOKUP($B$46, 'Input_Final Data'!$B$10:$B$29, 'Input_Final Data'!O$10:O$29)</f>
        <v>0.79500000000000004</v>
      </c>
      <c r="J50" s="140">
        <f>_xlfn.XLOOKUP($B$46, 'Input_Final Data'!$B$10:$B$29, 'Input_Final Data'!P$10:P$29)</f>
        <v>0.80500000000000005</v>
      </c>
      <c r="K50" s="140">
        <f>_xlfn.XLOOKUP($B$46, 'Input_Final Data'!$B$10:$B$29, 'Input_Final Data'!Q$10:Q$29)</f>
        <v>0.81499999999999995</v>
      </c>
      <c r="L50" s="140">
        <f>_xlfn.XLOOKUP($B$46, 'Input_Final Data'!$B$10:$B$29, 'Input_Final Data'!R$10:R$29)</f>
        <v>0.86699999999999999</v>
      </c>
      <c r="M50" s="144">
        <f>L50-G50</f>
        <v>7.1999999999999953E-2</v>
      </c>
      <c r="N50" s="4"/>
    </row>
    <row r="52" spans="2:21" ht="21.95">
      <c r="B52" s="189" t="s">
        <v>314</v>
      </c>
      <c r="C52" s="190" t="s">
        <v>315</v>
      </c>
      <c r="D52" s="115" t="s">
        <v>96</v>
      </c>
      <c r="F52" s="4"/>
      <c r="G52" s="141">
        <f>_xlfn.XLOOKUP($D52, 'NES Backcast - WINEP'!$F$52:$F$57, 'NES Backcast - WINEP'!AB$52:AB$57)</f>
        <v>1</v>
      </c>
      <c r="H52" s="141">
        <f>_xlfn.XLOOKUP($D52, 'NES Backcast - WINEP'!$F$52:$F$57, 'NES Backcast - WINEP'!AC$52:AC$57)</f>
        <v>1</v>
      </c>
      <c r="I52" s="141">
        <f>_xlfn.XLOOKUP($D52, 'NES Backcast - WINEP'!$F$52:$F$57, 'NES Backcast - WINEP'!AD$52:AD$57)</f>
        <v>1</v>
      </c>
      <c r="J52" s="141">
        <f>_xlfn.XLOOKUP($D52, 'NES Backcast - WINEP'!$F$52:$F$57, 'NES Backcast - WINEP'!AE$52:AE$57)</f>
        <v>1</v>
      </c>
      <c r="K52" s="141">
        <f>_xlfn.XLOOKUP($D52, 'NES Backcast - WINEP'!$F$52:$F$57, 'NES Backcast - WINEP'!AF$52:AF$57)</f>
        <v>1</v>
      </c>
      <c r="L52" s="141">
        <f>_xlfn.XLOOKUP($D52, 'NES Backcast - WINEP'!$F$52:$F$57, 'NES Backcast - WINEP'!AG$52:AG$57)</f>
        <v>1</v>
      </c>
      <c r="M52" s="28"/>
      <c r="N52" s="4"/>
    </row>
    <row r="53" spans="2:21" ht="21.95">
      <c r="B53" s="189"/>
      <c r="C53" s="191"/>
      <c r="D53" s="115" t="s">
        <v>97</v>
      </c>
      <c r="F53" s="4"/>
      <c r="G53" s="141">
        <f>_xlfn.XLOOKUP($D53, 'NES Backcast - WINEP'!$F$52:$F$57, 'NES Backcast - WINEP'!AB$52:AB$57)</f>
        <v>2</v>
      </c>
      <c r="H53" s="141">
        <f>_xlfn.XLOOKUP($D53, 'NES Backcast - WINEP'!$F$52:$F$57, 'NES Backcast - WINEP'!AC$52:AC$57)</f>
        <v>2</v>
      </c>
      <c r="I53" s="141">
        <f>_xlfn.XLOOKUP($D53, 'NES Backcast - WINEP'!$F$52:$F$57, 'NES Backcast - WINEP'!AD$52:AD$57)</f>
        <v>2</v>
      </c>
      <c r="J53" s="141">
        <f>_xlfn.XLOOKUP($D53, 'NES Backcast - WINEP'!$F$52:$F$57, 'NES Backcast - WINEP'!AE$52:AE$57)</f>
        <v>1</v>
      </c>
      <c r="K53" s="141">
        <f>_xlfn.XLOOKUP($D53, 'NES Backcast - WINEP'!$F$52:$F$57, 'NES Backcast - WINEP'!AF$52:AF$57)</f>
        <v>1</v>
      </c>
      <c r="L53" s="141">
        <f>_xlfn.XLOOKUP($D53, 'NES Backcast - WINEP'!$F$52:$F$57, 'NES Backcast - WINEP'!AG$52:AG$57)</f>
        <v>0</v>
      </c>
      <c r="M53" s="28"/>
      <c r="N53" s="4"/>
    </row>
    <row r="54" spans="2:21" ht="21.95">
      <c r="B54" s="189"/>
      <c r="C54" s="191"/>
      <c r="D54" s="115" t="s">
        <v>56</v>
      </c>
      <c r="F54" s="4"/>
      <c r="G54" s="141">
        <f>_xlfn.XLOOKUP($D54, 'NES Backcast - WINEP'!$F$52:$F$57, 'NES Backcast - WINEP'!AB$52:AB$57)</f>
        <v>10</v>
      </c>
      <c r="H54" s="141">
        <f>_xlfn.XLOOKUP($D54, 'NES Backcast - WINEP'!$F$52:$F$57, 'NES Backcast - WINEP'!AC$52:AC$57)</f>
        <v>10</v>
      </c>
      <c r="I54" s="141">
        <f>_xlfn.XLOOKUP($D54, 'NES Backcast - WINEP'!$F$52:$F$57, 'NES Backcast - WINEP'!AD$52:AD$57)</f>
        <v>10</v>
      </c>
      <c r="J54" s="141">
        <f>_xlfn.XLOOKUP($D54, 'NES Backcast - WINEP'!$F$52:$F$57, 'NES Backcast - WINEP'!AE$52:AE$57)</f>
        <v>11</v>
      </c>
      <c r="K54" s="141">
        <f>_xlfn.XLOOKUP($D54, 'NES Backcast - WINEP'!$F$52:$F$57, 'NES Backcast - WINEP'!AF$52:AF$57)</f>
        <v>10</v>
      </c>
      <c r="L54" s="141">
        <f>_xlfn.XLOOKUP($D54, 'NES Backcast - WINEP'!$F$52:$F$57, 'NES Backcast - WINEP'!AG$52:AG$57)</f>
        <v>7</v>
      </c>
      <c r="M54" s="28"/>
      <c r="N54" s="4"/>
    </row>
    <row r="55" spans="2:21" ht="21.95">
      <c r="B55" s="189"/>
      <c r="C55" s="191"/>
      <c r="D55" s="115" t="s">
        <v>57</v>
      </c>
      <c r="F55" s="4"/>
      <c r="G55" s="141">
        <f>_xlfn.XLOOKUP($D55, 'NES Backcast - WINEP'!$F$52:$F$57, 'NES Backcast - WINEP'!AB$52:AB$57)</f>
        <v>20</v>
      </c>
      <c r="H55" s="141">
        <f>_xlfn.XLOOKUP($D55, 'NES Backcast - WINEP'!$F$52:$F$57, 'NES Backcast - WINEP'!AC$52:AC$57)</f>
        <v>20</v>
      </c>
      <c r="I55" s="141">
        <f>_xlfn.XLOOKUP($D55, 'NES Backcast - WINEP'!$F$52:$F$57, 'NES Backcast - WINEP'!AD$52:AD$57)</f>
        <v>20</v>
      </c>
      <c r="J55" s="141">
        <f>_xlfn.XLOOKUP($D55, 'NES Backcast - WINEP'!$F$52:$F$57, 'NES Backcast - WINEP'!AE$52:AE$57)</f>
        <v>20</v>
      </c>
      <c r="K55" s="141">
        <f>_xlfn.XLOOKUP($D55, 'NES Backcast - WINEP'!$F$52:$F$57, 'NES Backcast - WINEP'!AF$52:AF$57)</f>
        <v>21</v>
      </c>
      <c r="L55" s="141">
        <f>_xlfn.XLOOKUP($D55, 'NES Backcast - WINEP'!$F$52:$F$57, 'NES Backcast - WINEP'!AG$52:AG$57)</f>
        <v>25</v>
      </c>
      <c r="M55" s="28"/>
      <c r="N55" s="4"/>
    </row>
    <row r="56" spans="2:21" ht="21.95">
      <c r="B56" s="189"/>
      <c r="C56" s="192"/>
      <c r="D56" s="115" t="s">
        <v>145</v>
      </c>
      <c r="F56" s="4"/>
      <c r="G56" s="141">
        <f>_xlfn.XLOOKUP($D56, 'NES Backcast - WINEP'!$F$52:$F$57, 'NES Backcast - WINEP'!AB$52:AB$57)</f>
        <v>33</v>
      </c>
      <c r="H56" s="141">
        <f>_xlfn.XLOOKUP($D56, 'NES Backcast - WINEP'!$F$52:$F$57, 'NES Backcast - WINEP'!AC$52:AC$57)</f>
        <v>33</v>
      </c>
      <c r="I56" s="141">
        <f>_xlfn.XLOOKUP($D56, 'NES Backcast - WINEP'!$F$52:$F$57, 'NES Backcast - WINEP'!AD$52:AD$57)</f>
        <v>33</v>
      </c>
      <c r="J56" s="141">
        <f>_xlfn.XLOOKUP($D56, 'NES Backcast - WINEP'!$F$52:$F$57, 'NES Backcast - WINEP'!AE$52:AE$57)</f>
        <v>33</v>
      </c>
      <c r="K56" s="141">
        <f>_xlfn.XLOOKUP($D56, 'NES Backcast - WINEP'!$F$52:$F$57, 'NES Backcast - WINEP'!AF$52:AF$57)</f>
        <v>33</v>
      </c>
      <c r="L56" s="141">
        <f>_xlfn.XLOOKUP($D56, 'NES Backcast - WINEP'!$F$52:$F$57, 'NES Backcast - WINEP'!AG$52:AG$57)</f>
        <v>33</v>
      </c>
      <c r="M56" s="28"/>
      <c r="N56" s="4"/>
    </row>
    <row r="57" spans="2:21" ht="21.95">
      <c r="B57" s="189"/>
      <c r="C57" s="190" t="s">
        <v>316</v>
      </c>
      <c r="D57" s="115" t="s">
        <v>96</v>
      </c>
      <c r="F57" s="4"/>
      <c r="G57" s="142">
        <f>G52*$C$5</f>
        <v>0</v>
      </c>
      <c r="H57" s="142">
        <f t="shared" ref="H57:L57" si="20">H52*$C$5</f>
        <v>0</v>
      </c>
      <c r="I57" s="142">
        <f t="shared" si="20"/>
        <v>0</v>
      </c>
      <c r="J57" s="142">
        <f t="shared" si="20"/>
        <v>0</v>
      </c>
      <c r="K57" s="142">
        <f t="shared" si="20"/>
        <v>0</v>
      </c>
      <c r="L57" s="142">
        <f t="shared" si="20"/>
        <v>0</v>
      </c>
      <c r="M57" s="28"/>
      <c r="N57" s="4"/>
    </row>
    <row r="58" spans="2:21" ht="21.95">
      <c r="B58" s="189"/>
      <c r="C58" s="191"/>
      <c r="D58" s="115" t="s">
        <v>97</v>
      </c>
      <c r="F58" s="4"/>
      <c r="G58" s="142">
        <f>G53*$C$6</f>
        <v>0.66</v>
      </c>
      <c r="H58" s="142">
        <f t="shared" ref="H58:L58" si="21">H53*$C$6</f>
        <v>0.66</v>
      </c>
      <c r="I58" s="142">
        <f t="shared" si="21"/>
        <v>0.66</v>
      </c>
      <c r="J58" s="142">
        <f t="shared" si="21"/>
        <v>0.33</v>
      </c>
      <c r="K58" s="142">
        <f t="shared" si="21"/>
        <v>0.33</v>
      </c>
      <c r="L58" s="142">
        <f t="shared" si="21"/>
        <v>0</v>
      </c>
      <c r="M58" s="28"/>
      <c r="N58" s="4"/>
    </row>
    <row r="59" spans="2:21" ht="21.95">
      <c r="B59" s="189"/>
      <c r="C59" s="191"/>
      <c r="D59" s="115" t="s">
        <v>56</v>
      </c>
      <c r="F59" s="4"/>
      <c r="G59" s="142">
        <f>G54*$C$7</f>
        <v>6.6000000000000005</v>
      </c>
      <c r="H59" s="142">
        <f t="shared" ref="H59:L59" si="22">H54*$C$7</f>
        <v>6.6000000000000005</v>
      </c>
      <c r="I59" s="142">
        <f t="shared" si="22"/>
        <v>6.6000000000000005</v>
      </c>
      <c r="J59" s="142">
        <f t="shared" si="22"/>
        <v>7.2600000000000007</v>
      </c>
      <c r="K59" s="142">
        <f t="shared" si="22"/>
        <v>6.6000000000000005</v>
      </c>
      <c r="L59" s="142">
        <f t="shared" si="22"/>
        <v>4.62</v>
      </c>
      <c r="M59" s="28"/>
      <c r="N59" s="4"/>
    </row>
    <row r="60" spans="2:21" ht="21.95">
      <c r="B60" s="189"/>
      <c r="C60" s="191"/>
      <c r="D60" s="115" t="s">
        <v>57</v>
      </c>
      <c r="F60" s="4"/>
      <c r="G60" s="142">
        <f>G55*$C$8</f>
        <v>20</v>
      </c>
      <c r="H60" s="142">
        <f t="shared" ref="H60:L60" si="23">H55*$C$8</f>
        <v>20</v>
      </c>
      <c r="I60" s="142">
        <f t="shared" si="23"/>
        <v>20</v>
      </c>
      <c r="J60" s="142">
        <f t="shared" si="23"/>
        <v>20</v>
      </c>
      <c r="K60" s="142">
        <f t="shared" si="23"/>
        <v>21</v>
      </c>
      <c r="L60" s="142">
        <f t="shared" si="23"/>
        <v>25</v>
      </c>
      <c r="M60" s="28"/>
      <c r="N60" s="4"/>
    </row>
    <row r="61" spans="2:21" ht="21.95">
      <c r="B61" s="189"/>
      <c r="C61" s="192"/>
      <c r="D61" s="115" t="s">
        <v>313</v>
      </c>
      <c r="F61" s="4"/>
      <c r="G61" s="143">
        <f>ROUND(SUM(G57:G60)/G56, 3)</f>
        <v>0.82599999999999996</v>
      </c>
      <c r="H61" s="143">
        <f t="shared" ref="H61" si="24">ROUND(SUM(H57:H60)/H56, 3)</f>
        <v>0.82599999999999996</v>
      </c>
      <c r="I61" s="143">
        <f t="shared" ref="I61" si="25">ROUND(SUM(I57:I60)/I56, 3)</f>
        <v>0.82599999999999996</v>
      </c>
      <c r="J61" s="143">
        <f t="shared" ref="J61" si="26">ROUND(SUM(J57:J60)/J56, 3)</f>
        <v>0.83599999999999997</v>
      </c>
      <c r="K61" s="143">
        <f t="shared" ref="K61" si="27">ROUND(SUM(K57:K60)/K56, 3)</f>
        <v>0.84599999999999997</v>
      </c>
      <c r="L61" s="143">
        <f t="shared" ref="L61" si="28">ROUND(SUM(L57:L60)/L56, 3)</f>
        <v>0.89800000000000002</v>
      </c>
      <c r="M61" s="144">
        <f>L61-G61</f>
        <v>7.2000000000000064E-2</v>
      </c>
      <c r="N61" s="4"/>
      <c r="P61" s="46"/>
      <c r="Q61" s="46"/>
      <c r="R61" s="46"/>
      <c r="S61" s="46"/>
      <c r="T61" s="46"/>
      <c r="U61" s="46"/>
    </row>
    <row r="62" spans="2:21" ht="44.1">
      <c r="B62" s="189"/>
      <c r="C62" s="115"/>
      <c r="D62" s="115" t="s">
        <v>317</v>
      </c>
      <c r="F62" s="4"/>
      <c r="G62" s="143">
        <f>G61-G50</f>
        <v>3.0999999999999917E-2</v>
      </c>
      <c r="H62" s="139">
        <f t="shared" ref="H62" si="29">H61-H50</f>
        <v>3.0999999999999917E-2</v>
      </c>
      <c r="I62" s="139">
        <f t="shared" ref="I62" si="30">I61-I50</f>
        <v>3.0999999999999917E-2</v>
      </c>
      <c r="J62" s="139">
        <f t="shared" ref="J62" si="31">J61-J50</f>
        <v>3.0999999999999917E-2</v>
      </c>
      <c r="K62" s="139">
        <f t="shared" ref="K62" si="32">K61-K50</f>
        <v>3.1000000000000028E-2</v>
      </c>
      <c r="L62" s="139">
        <f t="shared" ref="L62" si="33">L61-L50</f>
        <v>3.1000000000000028E-2</v>
      </c>
      <c r="M62" s="28"/>
      <c r="N62" s="4"/>
    </row>
    <row r="64" spans="2:21" s="50" customFormat="1" ht="21.95">
      <c r="B64" s="39" t="s">
        <v>237</v>
      </c>
      <c r="C64" s="39"/>
      <c r="D64" s="39"/>
    </row>
    <row r="66" spans="2:21" ht="22.15" customHeight="1">
      <c r="F66" s="115" t="s">
        <v>307</v>
      </c>
      <c r="G66" s="115" t="s">
        <v>34</v>
      </c>
      <c r="H66" s="115" t="s">
        <v>35</v>
      </c>
      <c r="I66" s="115" t="s">
        <v>36</v>
      </c>
      <c r="J66" s="115" t="s">
        <v>37</v>
      </c>
      <c r="K66" s="115" t="s">
        <v>38</v>
      </c>
      <c r="L66" s="115" t="s">
        <v>39</v>
      </c>
    </row>
    <row r="67" spans="2:21" ht="44.1">
      <c r="F67" s="115" t="s">
        <v>308</v>
      </c>
      <c r="G67" s="115">
        <v>2024</v>
      </c>
      <c r="H67" s="115">
        <v>2025</v>
      </c>
      <c r="I67" s="115">
        <v>2026</v>
      </c>
      <c r="J67" s="115">
        <v>2027</v>
      </c>
      <c r="K67" s="115">
        <v>2028</v>
      </c>
      <c r="L67" s="115">
        <v>2029</v>
      </c>
      <c r="M67" s="115" t="s">
        <v>309</v>
      </c>
      <c r="N67" s="115" t="s">
        <v>310</v>
      </c>
    </row>
    <row r="68" spans="2:21" ht="44.1">
      <c r="B68" s="115" t="s">
        <v>311</v>
      </c>
      <c r="C68" s="115" t="s">
        <v>312</v>
      </c>
      <c r="D68" s="115" t="s">
        <v>313</v>
      </c>
      <c r="F68" s="115"/>
      <c r="G68" s="140" t="str">
        <f>_xlfn.XLOOKUP($B$64, 'Input_Final Data'!$B$10:$B$29, 'Input_Final Data'!M$10:M$29)</f>
        <v>-</v>
      </c>
      <c r="H68" s="140" t="str">
        <f>_xlfn.XLOOKUP($B$64, 'Input_Final Data'!$B$10:$B$29, 'Input_Final Data'!N$10:N$29)</f>
        <v>-</v>
      </c>
      <c r="I68" s="140" t="str">
        <f>_xlfn.XLOOKUP($B$64, 'Input_Final Data'!$B$10:$B$29, 'Input_Final Data'!O$10:O$29)</f>
        <v>-</v>
      </c>
      <c r="J68" s="140" t="str">
        <f>_xlfn.XLOOKUP($B$64, 'Input_Final Data'!$B$10:$B$29, 'Input_Final Data'!P$10:P$29)</f>
        <v>-</v>
      </c>
      <c r="K68" s="140" t="str">
        <f>_xlfn.XLOOKUP($B$64, 'Input_Final Data'!$B$10:$B$29, 'Input_Final Data'!Q$10:Q$29)</f>
        <v>-</v>
      </c>
      <c r="L68" s="140" t="str">
        <f>_xlfn.XLOOKUP($B$64, 'Input_Final Data'!$B$10:$B$29, 'Input_Final Data'!R$10:R$29)</f>
        <v>-</v>
      </c>
      <c r="M68" s="144"/>
      <c r="N68" s="4"/>
    </row>
    <row r="70" spans="2:21" ht="21.95">
      <c r="B70" s="189" t="s">
        <v>314</v>
      </c>
      <c r="C70" s="190" t="s">
        <v>315</v>
      </c>
      <c r="D70" s="115" t="s">
        <v>96</v>
      </c>
      <c r="F70" s="4"/>
      <c r="G70" s="141">
        <f>_xlfn.XLOOKUP($D70, 'SVE Backcast - WINEP'!$F$20:$F$24, 'SVE Backcast - WINEP'!AB$20:AB$24)</f>
        <v>0</v>
      </c>
      <c r="H70" s="141">
        <f>_xlfn.XLOOKUP($D70, 'SVE Backcast - WINEP'!$F$20:$F$24, 'SVE Backcast - WINEP'!AC$20:AC$24)</f>
        <v>0</v>
      </c>
      <c r="I70" s="141">
        <f>_xlfn.XLOOKUP($D70, 'SVE Backcast - WINEP'!$F$20:$F$24, 'SVE Backcast - WINEP'!AD$20:AD$24)</f>
        <v>0</v>
      </c>
      <c r="J70" s="141">
        <f>_xlfn.XLOOKUP($D70, 'SVE Backcast - WINEP'!$F$20:$F$24, 'SVE Backcast - WINEP'!AE$20:AE$24)</f>
        <v>0</v>
      </c>
      <c r="K70" s="141">
        <f>_xlfn.XLOOKUP($D70, 'SVE Backcast - WINEP'!$F$20:$F$24, 'SVE Backcast - WINEP'!AF$20:AF$24)</f>
        <v>0</v>
      </c>
      <c r="L70" s="141">
        <f>_xlfn.XLOOKUP($D70, 'SVE Backcast - WINEP'!$F$20:$F$24, 'SVE Backcast - WINEP'!AG$20:AG$24)</f>
        <v>0</v>
      </c>
      <c r="M70" s="28"/>
      <c r="N70" s="4"/>
    </row>
    <row r="71" spans="2:21" ht="21.95">
      <c r="B71" s="189"/>
      <c r="C71" s="191"/>
      <c r="D71" s="115" t="s">
        <v>97</v>
      </c>
      <c r="F71" s="4"/>
      <c r="G71" s="141">
        <f>_xlfn.XLOOKUP($D71, 'SVE Backcast - WINEP'!$F$20:$F$24, 'SVE Backcast - WINEP'!AB$20:AB$24)</f>
        <v>0</v>
      </c>
      <c r="H71" s="141">
        <f>_xlfn.XLOOKUP($D71, 'SVE Backcast - WINEP'!$F$20:$F$24, 'SVE Backcast - WINEP'!AC$20:AC$24)</f>
        <v>0</v>
      </c>
      <c r="I71" s="141">
        <f>_xlfn.XLOOKUP($D71, 'SVE Backcast - WINEP'!$F$20:$F$24, 'SVE Backcast - WINEP'!AD$20:AD$24)</f>
        <v>0</v>
      </c>
      <c r="J71" s="141">
        <f>_xlfn.XLOOKUP($D71, 'SVE Backcast - WINEP'!$F$20:$F$24, 'SVE Backcast - WINEP'!AE$20:AE$24)</f>
        <v>0</v>
      </c>
      <c r="K71" s="141">
        <f>_xlfn.XLOOKUP($D71, 'SVE Backcast - WINEP'!$F$20:$F$24, 'SVE Backcast - WINEP'!AF$20:AF$24)</f>
        <v>0</v>
      </c>
      <c r="L71" s="141">
        <f>_xlfn.XLOOKUP($D71, 'SVE Backcast - WINEP'!$F$20:$F$24, 'SVE Backcast - WINEP'!AG$20:AG$24)</f>
        <v>0</v>
      </c>
      <c r="M71" s="28"/>
      <c r="N71" s="4"/>
    </row>
    <row r="72" spans="2:21" ht="21.95">
      <c r="B72" s="189"/>
      <c r="C72" s="191"/>
      <c r="D72" s="115" t="s">
        <v>56</v>
      </c>
      <c r="F72" s="4"/>
      <c r="G72" s="141">
        <f>_xlfn.XLOOKUP($D72, 'SVE Backcast - WINEP'!$F$20:$F$24, 'SVE Backcast - WINEP'!AB$20:AB$24)</f>
        <v>0</v>
      </c>
      <c r="H72" s="141">
        <f>_xlfn.XLOOKUP($D72, 'SVE Backcast - WINEP'!$F$20:$F$24, 'SVE Backcast - WINEP'!AC$20:AC$24)</f>
        <v>0</v>
      </c>
      <c r="I72" s="141">
        <f>_xlfn.XLOOKUP($D72, 'SVE Backcast - WINEP'!$F$20:$F$24, 'SVE Backcast - WINEP'!AD$20:AD$24)</f>
        <v>0</v>
      </c>
      <c r="J72" s="141">
        <f>_xlfn.XLOOKUP($D72, 'SVE Backcast - WINEP'!$F$20:$F$24, 'SVE Backcast - WINEP'!AE$20:AE$24)</f>
        <v>0</v>
      </c>
      <c r="K72" s="141">
        <f>_xlfn.XLOOKUP($D72, 'SVE Backcast - WINEP'!$F$20:$F$24, 'SVE Backcast - WINEP'!AF$20:AF$24)</f>
        <v>0</v>
      </c>
      <c r="L72" s="141">
        <f>_xlfn.XLOOKUP($D72, 'SVE Backcast - WINEP'!$F$20:$F$24, 'SVE Backcast - WINEP'!AG$20:AG$24)</f>
        <v>0</v>
      </c>
      <c r="M72" s="28"/>
      <c r="N72" s="4"/>
    </row>
    <row r="73" spans="2:21" ht="21.95">
      <c r="B73" s="189"/>
      <c r="C73" s="191"/>
      <c r="D73" s="115" t="s">
        <v>57</v>
      </c>
      <c r="F73" s="4"/>
      <c r="G73" s="141">
        <f>_xlfn.XLOOKUP($D73, 'SVE Backcast - WINEP'!$F$20:$F$24, 'SVE Backcast - WINEP'!AB$20:AB$24)</f>
        <v>0</v>
      </c>
      <c r="H73" s="141">
        <f>_xlfn.XLOOKUP($D73, 'SVE Backcast - WINEP'!$F$20:$F$24, 'SVE Backcast - WINEP'!AC$20:AC$24)</f>
        <v>0</v>
      </c>
      <c r="I73" s="141">
        <f>_xlfn.XLOOKUP($D73, 'SVE Backcast - WINEP'!$F$20:$F$24, 'SVE Backcast - WINEP'!AD$20:AD$24)</f>
        <v>0</v>
      </c>
      <c r="J73" s="141">
        <f>_xlfn.XLOOKUP($D73, 'SVE Backcast - WINEP'!$F$20:$F$24, 'SVE Backcast - WINEP'!AE$20:AE$24)</f>
        <v>0</v>
      </c>
      <c r="K73" s="141">
        <f>_xlfn.XLOOKUP($D73, 'SVE Backcast - WINEP'!$F$20:$F$24, 'SVE Backcast - WINEP'!AF$20:AF$24)</f>
        <v>0</v>
      </c>
      <c r="L73" s="141">
        <f>_xlfn.XLOOKUP($D73, 'SVE Backcast - WINEP'!$F$20:$F$24, 'SVE Backcast - WINEP'!AG$20:AG$24)</f>
        <v>0</v>
      </c>
      <c r="M73" s="28"/>
      <c r="N73" s="4"/>
    </row>
    <row r="74" spans="2:21" ht="21.95">
      <c r="B74" s="189"/>
      <c r="C74" s="192"/>
      <c r="D74" s="115" t="s">
        <v>145</v>
      </c>
      <c r="F74" s="4"/>
      <c r="G74" s="141">
        <f>_xlfn.XLOOKUP($D74, 'SVE Backcast - WINEP'!$F$20:$F$24, 'SVE Backcast - WINEP'!AB$20:AB$24)</f>
        <v>0</v>
      </c>
      <c r="H74" s="141">
        <f>_xlfn.XLOOKUP($D74, 'SVE Backcast - WINEP'!$F$20:$F$24, 'SVE Backcast - WINEP'!AC$20:AC$24)</f>
        <v>0</v>
      </c>
      <c r="I74" s="141">
        <f>_xlfn.XLOOKUP($D74, 'SVE Backcast - WINEP'!$F$20:$F$24, 'SVE Backcast - WINEP'!AD$20:AD$24)</f>
        <v>0</v>
      </c>
      <c r="J74" s="141">
        <f>_xlfn.XLOOKUP($D74, 'SVE Backcast - WINEP'!$F$20:$F$24, 'SVE Backcast - WINEP'!AE$20:AE$24)</f>
        <v>0</v>
      </c>
      <c r="K74" s="141">
        <f>_xlfn.XLOOKUP($D74, 'SVE Backcast - WINEP'!$F$20:$F$24, 'SVE Backcast - WINEP'!AF$20:AF$24)</f>
        <v>0</v>
      </c>
      <c r="L74" s="141">
        <f>_xlfn.XLOOKUP($D74, 'SVE Backcast - WINEP'!$F$20:$F$24, 'SVE Backcast - WINEP'!AG$20:AG$24)</f>
        <v>0</v>
      </c>
      <c r="M74" s="28"/>
      <c r="N74" s="4"/>
    </row>
    <row r="75" spans="2:21" ht="21.95">
      <c r="B75" s="189"/>
      <c r="C75" s="190" t="s">
        <v>316</v>
      </c>
      <c r="D75" s="115" t="s">
        <v>96</v>
      </c>
      <c r="F75" s="4"/>
      <c r="G75" s="142">
        <f t="shared" ref="G75:L75" si="34">G70*$C$5</f>
        <v>0</v>
      </c>
      <c r="H75" s="142">
        <f t="shared" si="34"/>
        <v>0</v>
      </c>
      <c r="I75" s="142">
        <f t="shared" si="34"/>
        <v>0</v>
      </c>
      <c r="J75" s="142">
        <f t="shared" si="34"/>
        <v>0</v>
      </c>
      <c r="K75" s="142">
        <f t="shared" si="34"/>
        <v>0</v>
      </c>
      <c r="L75" s="142">
        <f t="shared" si="34"/>
        <v>0</v>
      </c>
      <c r="M75" s="28"/>
      <c r="N75" s="4"/>
    </row>
    <row r="76" spans="2:21" ht="21.95">
      <c r="B76" s="189"/>
      <c r="C76" s="191"/>
      <c r="D76" s="115" t="s">
        <v>97</v>
      </c>
      <c r="F76" s="4"/>
      <c r="G76" s="142">
        <f t="shared" ref="G76:L76" si="35">G71*$C$6</f>
        <v>0</v>
      </c>
      <c r="H76" s="142">
        <f t="shared" si="35"/>
        <v>0</v>
      </c>
      <c r="I76" s="142">
        <f t="shared" si="35"/>
        <v>0</v>
      </c>
      <c r="J76" s="142">
        <f t="shared" si="35"/>
        <v>0</v>
      </c>
      <c r="K76" s="142">
        <f t="shared" si="35"/>
        <v>0</v>
      </c>
      <c r="L76" s="142">
        <f t="shared" si="35"/>
        <v>0</v>
      </c>
      <c r="M76" s="28"/>
      <c r="N76" s="4"/>
    </row>
    <row r="77" spans="2:21" ht="21.95">
      <c r="B77" s="189"/>
      <c r="C77" s="191"/>
      <c r="D77" s="115" t="s">
        <v>56</v>
      </c>
      <c r="F77" s="4"/>
      <c r="G77" s="142">
        <f t="shared" ref="G77:L77" si="36">G72*$C$7</f>
        <v>0</v>
      </c>
      <c r="H77" s="142">
        <f t="shared" si="36"/>
        <v>0</v>
      </c>
      <c r="I77" s="142">
        <f t="shared" si="36"/>
        <v>0</v>
      </c>
      <c r="J77" s="142">
        <f t="shared" si="36"/>
        <v>0</v>
      </c>
      <c r="K77" s="142">
        <f t="shared" si="36"/>
        <v>0</v>
      </c>
      <c r="L77" s="142">
        <f t="shared" si="36"/>
        <v>0</v>
      </c>
      <c r="M77" s="28"/>
      <c r="N77" s="4"/>
    </row>
    <row r="78" spans="2:21" ht="21.95">
      <c r="B78" s="189"/>
      <c r="C78" s="191"/>
      <c r="D78" s="115" t="s">
        <v>57</v>
      </c>
      <c r="F78" s="4"/>
      <c r="G78" s="142">
        <f t="shared" ref="G78:L78" si="37">G73*$C$8</f>
        <v>0</v>
      </c>
      <c r="H78" s="142">
        <f t="shared" si="37"/>
        <v>0</v>
      </c>
      <c r="I78" s="142">
        <f t="shared" si="37"/>
        <v>0</v>
      </c>
      <c r="J78" s="142">
        <f t="shared" si="37"/>
        <v>0</v>
      </c>
      <c r="K78" s="142">
        <f t="shared" si="37"/>
        <v>0</v>
      </c>
      <c r="L78" s="142">
        <f t="shared" si="37"/>
        <v>0</v>
      </c>
      <c r="M78" s="28"/>
      <c r="N78" s="4"/>
    </row>
    <row r="79" spans="2:21" ht="21.95">
      <c r="B79" s="189"/>
      <c r="C79" s="192"/>
      <c r="D79" s="115" t="s">
        <v>313</v>
      </c>
      <c r="F79" s="4"/>
      <c r="G79" s="143">
        <f t="shared" ref="G79:L79" si="38">IFERROR(ROUND(SUM(G75:G78)/G74, 3), 0)</f>
        <v>0</v>
      </c>
      <c r="H79" s="143">
        <f t="shared" si="38"/>
        <v>0</v>
      </c>
      <c r="I79" s="143">
        <f t="shared" si="38"/>
        <v>0</v>
      </c>
      <c r="J79" s="143">
        <f t="shared" si="38"/>
        <v>0</v>
      </c>
      <c r="K79" s="143">
        <f t="shared" si="38"/>
        <v>0</v>
      </c>
      <c r="L79" s="143">
        <f t="shared" si="38"/>
        <v>0</v>
      </c>
      <c r="M79" s="144">
        <f>L79-G79</f>
        <v>0</v>
      </c>
      <c r="N79" s="4"/>
      <c r="P79" s="46"/>
      <c r="Q79" s="46"/>
      <c r="R79" s="46"/>
      <c r="S79" s="46"/>
      <c r="T79" s="46"/>
      <c r="U79" s="46"/>
    </row>
    <row r="80" spans="2:21" ht="44.1">
      <c r="B80" s="189"/>
      <c r="C80" s="115"/>
      <c r="D80" s="115" t="s">
        <v>317</v>
      </c>
      <c r="F80" s="4"/>
      <c r="G80" s="143" t="str">
        <f t="shared" ref="G80:L80" si="39">IFERROR(G79-G68, "-")</f>
        <v>-</v>
      </c>
      <c r="H80" s="143" t="str">
        <f t="shared" si="39"/>
        <v>-</v>
      </c>
      <c r="I80" s="143" t="str">
        <f t="shared" si="39"/>
        <v>-</v>
      </c>
      <c r="J80" s="143" t="str">
        <f t="shared" si="39"/>
        <v>-</v>
      </c>
      <c r="K80" s="143" t="str">
        <f t="shared" si="39"/>
        <v>-</v>
      </c>
      <c r="L80" s="143" t="str">
        <f t="shared" si="39"/>
        <v>-</v>
      </c>
      <c r="M80" s="28"/>
      <c r="N80" s="4"/>
    </row>
    <row r="82" spans="2:14" s="50" customFormat="1" ht="21.95">
      <c r="B82" s="39" t="s">
        <v>242</v>
      </c>
      <c r="C82" s="39"/>
      <c r="D82" s="39"/>
    </row>
    <row r="84" spans="2:14" ht="22.15" customHeight="1">
      <c r="F84" s="115" t="s">
        <v>307</v>
      </c>
      <c r="G84" s="115" t="s">
        <v>34</v>
      </c>
      <c r="H84" s="115" t="s">
        <v>35</v>
      </c>
      <c r="I84" s="115" t="s">
        <v>36</v>
      </c>
      <c r="J84" s="115" t="s">
        <v>37</v>
      </c>
      <c r="K84" s="115" t="s">
        <v>38</v>
      </c>
      <c r="L84" s="115" t="s">
        <v>39</v>
      </c>
    </row>
    <row r="85" spans="2:14" ht="44.1">
      <c r="F85" s="115" t="s">
        <v>308</v>
      </c>
      <c r="G85" s="115">
        <v>2024</v>
      </c>
      <c r="H85" s="115">
        <v>2025</v>
      </c>
      <c r="I85" s="115">
        <v>2026</v>
      </c>
      <c r="J85" s="115">
        <v>2027</v>
      </c>
      <c r="K85" s="115">
        <v>2028</v>
      </c>
      <c r="L85" s="115">
        <v>2029</v>
      </c>
      <c r="M85" s="115" t="s">
        <v>309</v>
      </c>
      <c r="N85" s="115" t="s">
        <v>310</v>
      </c>
    </row>
    <row r="86" spans="2:14" ht="44.1">
      <c r="B86" s="115" t="s">
        <v>311</v>
      </c>
      <c r="C86" s="115" t="s">
        <v>312</v>
      </c>
      <c r="D86" s="115" t="s">
        <v>313</v>
      </c>
      <c r="F86" s="115"/>
      <c r="G86" s="140">
        <f>_xlfn.XLOOKUP($B$82, 'Input_Final Data'!$B$10:$B$29, 'Input_Final Data'!M$10:M$29)</f>
        <v>0.81499999999999995</v>
      </c>
      <c r="H86" s="140">
        <f>_xlfn.XLOOKUP($B$82, 'Input_Final Data'!$B$10:$B$29, 'Input_Final Data'!N$10:N$29)</f>
        <v>0.85899999999999999</v>
      </c>
      <c r="I86" s="140">
        <f>_xlfn.XLOOKUP($B$82, 'Input_Final Data'!$B$10:$B$29, 'Input_Final Data'!O$10:O$29)</f>
        <v>0.86699999999999999</v>
      </c>
      <c r="J86" s="140">
        <f>_xlfn.XLOOKUP($B$82, 'Input_Final Data'!$B$10:$B$29, 'Input_Final Data'!P$10:P$29)</f>
        <v>0.88300000000000001</v>
      </c>
      <c r="K86" s="140">
        <f>_xlfn.XLOOKUP($B$82, 'Input_Final Data'!$B$10:$B$29, 'Input_Final Data'!Q$10:Q$29)</f>
        <v>0.88300000000000001</v>
      </c>
      <c r="L86" s="140">
        <f>_xlfn.XLOOKUP($B$82, 'Input_Final Data'!$B$10:$B$29, 'Input_Final Data'!R$10:R$29)</f>
        <v>0.88300000000000001</v>
      </c>
      <c r="M86" s="144">
        <f>L86-G86</f>
        <v>6.800000000000006E-2</v>
      </c>
      <c r="N86" s="4"/>
    </row>
    <row r="88" spans="2:14" ht="21.95">
      <c r="B88" s="189" t="s">
        <v>314</v>
      </c>
      <c r="C88" s="190" t="s">
        <v>315</v>
      </c>
      <c r="D88" s="115" t="s">
        <v>96</v>
      </c>
      <c r="F88" s="4"/>
      <c r="G88" s="141">
        <f>_xlfn.XLOOKUP($D88, 'SRN Backcast - WINEP'!$F$104:$F$109, 'SRN Backcast - WINEP'!AB$104:AB$109)</f>
        <v>1</v>
      </c>
      <c r="H88" s="141">
        <f>_xlfn.XLOOKUP($D88, 'SRN Backcast - WINEP'!$F$104:$F$109, 'SRN Backcast - WINEP'!AC$104:AC$109)</f>
        <v>0</v>
      </c>
      <c r="I88" s="141">
        <f>_xlfn.XLOOKUP($D88, 'SRN Backcast - WINEP'!$F$104:$F$109, 'SRN Backcast - WINEP'!AD$104:AD$109)</f>
        <v>0</v>
      </c>
      <c r="J88" s="141">
        <f>_xlfn.XLOOKUP($D88, 'SRN Backcast - WINEP'!$F$104:$F$109, 'SRN Backcast - WINEP'!AE$104:AE$109)</f>
        <v>0</v>
      </c>
      <c r="K88" s="141">
        <f>_xlfn.XLOOKUP($D88, 'SRN Backcast - WINEP'!$F$104:$F$109, 'SRN Backcast - WINEP'!AF$104:AF$109)</f>
        <v>0</v>
      </c>
      <c r="L88" s="141">
        <f>_xlfn.XLOOKUP($D88, 'SRN Backcast - WINEP'!$F$104:$F$109, 'SRN Backcast - WINEP'!AG$104:AG$109)</f>
        <v>0</v>
      </c>
      <c r="M88" s="28"/>
      <c r="N88" s="4"/>
    </row>
    <row r="89" spans="2:14" ht="21.95">
      <c r="B89" s="189"/>
      <c r="C89" s="191"/>
      <c r="D89" s="115" t="s">
        <v>97</v>
      </c>
      <c r="F89" s="4"/>
      <c r="G89" s="141">
        <f>_xlfn.XLOOKUP($D89, 'SRN Backcast - WINEP'!$F$104:$F$109, 'SRN Backcast - WINEP'!AB$104:AB$109)</f>
        <v>4</v>
      </c>
      <c r="H89" s="141">
        <f>_xlfn.XLOOKUP($D89, 'SRN Backcast - WINEP'!$F$104:$F$109, 'SRN Backcast - WINEP'!AC$104:AC$109)</f>
        <v>3</v>
      </c>
      <c r="I89" s="141">
        <f>_xlfn.XLOOKUP($D89, 'SRN Backcast - WINEP'!$F$104:$F$109, 'SRN Backcast - WINEP'!AD$104:AD$109)</f>
        <v>2</v>
      </c>
      <c r="J89" s="141">
        <f>_xlfn.XLOOKUP($D89, 'SRN Backcast - WINEP'!$F$104:$F$109, 'SRN Backcast - WINEP'!AE$104:AE$109)</f>
        <v>1</v>
      </c>
      <c r="K89" s="141">
        <f>_xlfn.XLOOKUP($D89, 'SRN Backcast - WINEP'!$F$104:$F$109, 'SRN Backcast - WINEP'!AF$104:AF$109)</f>
        <v>1</v>
      </c>
      <c r="L89" s="141">
        <f>_xlfn.XLOOKUP($D89, 'SRN Backcast - WINEP'!$F$104:$F$109, 'SRN Backcast - WINEP'!AG$104:AG$109)</f>
        <v>1</v>
      </c>
      <c r="M89" s="28"/>
      <c r="N89" s="4"/>
    </row>
    <row r="90" spans="2:14" ht="21.95">
      <c r="B90" s="189"/>
      <c r="C90" s="191"/>
      <c r="D90" s="115" t="s">
        <v>56</v>
      </c>
      <c r="F90" s="4"/>
      <c r="G90" s="141">
        <f>_xlfn.XLOOKUP($D90, 'SRN Backcast - WINEP'!$F$104:$F$109, 'SRN Backcast - WINEP'!AB$104:AB$109)</f>
        <v>25</v>
      </c>
      <c r="H90" s="141">
        <f>_xlfn.XLOOKUP($D90, 'SRN Backcast - WINEP'!$F$104:$F$109, 'SRN Backcast - WINEP'!AC$104:AC$109)</f>
        <v>21</v>
      </c>
      <c r="I90" s="141">
        <f>_xlfn.XLOOKUP($D90, 'SRN Backcast - WINEP'!$F$104:$F$109, 'SRN Backcast - WINEP'!AD$104:AD$109)</f>
        <v>21</v>
      </c>
      <c r="J90" s="141">
        <f>_xlfn.XLOOKUP($D90, 'SRN Backcast - WINEP'!$F$104:$F$109, 'SRN Backcast - WINEP'!AE$104:AE$109)</f>
        <v>22</v>
      </c>
      <c r="K90" s="141">
        <f>_xlfn.XLOOKUP($D90, 'SRN Backcast - WINEP'!$F$104:$F$109, 'SRN Backcast - WINEP'!AF$104:AF$109)</f>
        <v>22</v>
      </c>
      <c r="L90" s="141">
        <f>_xlfn.XLOOKUP($D90, 'SRN Backcast - WINEP'!$F$104:$F$109, 'SRN Backcast - WINEP'!AG$104:AG$109)</f>
        <v>21</v>
      </c>
      <c r="M90" s="28"/>
      <c r="N90" s="4"/>
    </row>
    <row r="91" spans="2:14" ht="21.95">
      <c r="B91" s="189"/>
      <c r="C91" s="191"/>
      <c r="D91" s="115" t="s">
        <v>57</v>
      </c>
      <c r="F91" s="4"/>
      <c r="G91" s="141">
        <f>_xlfn.XLOOKUP($D91, 'SRN Backcast - WINEP'!$F$104:$F$109, 'SRN Backcast - WINEP'!AB$104:AB$109)</f>
        <v>54</v>
      </c>
      <c r="H91" s="141">
        <f>_xlfn.XLOOKUP($D91, 'SRN Backcast - WINEP'!$F$104:$F$109, 'SRN Backcast - WINEP'!AC$104:AC$109)</f>
        <v>60</v>
      </c>
      <c r="I91" s="141">
        <f>_xlfn.XLOOKUP($D91, 'SRN Backcast - WINEP'!$F$104:$F$109, 'SRN Backcast - WINEP'!AD$104:AD$109)</f>
        <v>61</v>
      </c>
      <c r="J91" s="141">
        <f>_xlfn.XLOOKUP($D91, 'SRN Backcast - WINEP'!$F$104:$F$109, 'SRN Backcast - WINEP'!AE$104:AE$109)</f>
        <v>61</v>
      </c>
      <c r="K91" s="141">
        <f>_xlfn.XLOOKUP($D91, 'SRN Backcast - WINEP'!$F$104:$F$109, 'SRN Backcast - WINEP'!AF$104:AF$109)</f>
        <v>61</v>
      </c>
      <c r="L91" s="141">
        <f>_xlfn.XLOOKUP($D91, 'SRN Backcast - WINEP'!$F$104:$F$109, 'SRN Backcast - WINEP'!AG$104:AG$109)</f>
        <v>62</v>
      </c>
      <c r="M91" s="28"/>
      <c r="N91" s="4"/>
    </row>
    <row r="92" spans="2:14" ht="21.95">
      <c r="B92" s="189"/>
      <c r="C92" s="192"/>
      <c r="D92" s="115" t="s">
        <v>145</v>
      </c>
      <c r="F92" s="4"/>
      <c r="G92" s="141">
        <f>_xlfn.XLOOKUP($D92, 'SRN Backcast - WINEP'!$F$104:$F$109, 'SRN Backcast - WINEP'!AB$104:AB$109)</f>
        <v>84</v>
      </c>
      <c r="H92" s="141">
        <f>_xlfn.XLOOKUP($D92, 'SRN Backcast - WINEP'!$F$104:$F$109, 'SRN Backcast - WINEP'!AC$104:AC$109)</f>
        <v>84</v>
      </c>
      <c r="I92" s="141">
        <f>_xlfn.XLOOKUP($D92, 'SRN Backcast - WINEP'!$F$104:$F$109, 'SRN Backcast - WINEP'!AD$104:AD$109)</f>
        <v>84</v>
      </c>
      <c r="J92" s="141">
        <f>_xlfn.XLOOKUP($D92, 'SRN Backcast - WINEP'!$F$104:$F$109, 'SRN Backcast - WINEP'!AE$104:AE$109)</f>
        <v>84</v>
      </c>
      <c r="K92" s="141">
        <f>_xlfn.XLOOKUP($D92, 'SRN Backcast - WINEP'!$F$104:$F$109, 'SRN Backcast - WINEP'!AF$104:AF$109)</f>
        <v>84</v>
      </c>
      <c r="L92" s="141">
        <f>_xlfn.XLOOKUP($D92, 'SRN Backcast - WINEP'!$F$104:$F$109, 'SRN Backcast - WINEP'!AG$104:AG$109)</f>
        <v>84</v>
      </c>
      <c r="M92" s="28"/>
      <c r="N92" s="4"/>
    </row>
    <row r="93" spans="2:14" ht="21.95">
      <c r="B93" s="189"/>
      <c r="C93" s="190" t="s">
        <v>316</v>
      </c>
      <c r="D93" s="115" t="s">
        <v>96</v>
      </c>
      <c r="F93" s="4"/>
      <c r="G93" s="142">
        <f>G88*$C$5</f>
        <v>0</v>
      </c>
      <c r="H93" s="142">
        <f t="shared" ref="H93:L93" si="40">H88*$C$5</f>
        <v>0</v>
      </c>
      <c r="I93" s="142">
        <f t="shared" si="40"/>
        <v>0</v>
      </c>
      <c r="J93" s="142">
        <f t="shared" si="40"/>
        <v>0</v>
      </c>
      <c r="K93" s="142">
        <f t="shared" si="40"/>
        <v>0</v>
      </c>
      <c r="L93" s="142">
        <f t="shared" si="40"/>
        <v>0</v>
      </c>
      <c r="M93" s="28"/>
      <c r="N93" s="4"/>
    </row>
    <row r="94" spans="2:14" ht="21.95">
      <c r="B94" s="189"/>
      <c r="C94" s="191"/>
      <c r="D94" s="115" t="s">
        <v>97</v>
      </c>
      <c r="F94" s="4"/>
      <c r="G94" s="142">
        <f>G89*$C$6</f>
        <v>1.32</v>
      </c>
      <c r="H94" s="142">
        <f t="shared" ref="H94:L94" si="41">H89*$C$6</f>
        <v>0.99</v>
      </c>
      <c r="I94" s="142">
        <f t="shared" si="41"/>
        <v>0.66</v>
      </c>
      <c r="J94" s="142">
        <f t="shared" si="41"/>
        <v>0.33</v>
      </c>
      <c r="K94" s="142">
        <f t="shared" si="41"/>
        <v>0.33</v>
      </c>
      <c r="L94" s="142">
        <f t="shared" si="41"/>
        <v>0.33</v>
      </c>
      <c r="M94" s="28"/>
      <c r="N94" s="4"/>
    </row>
    <row r="95" spans="2:14" ht="21.95">
      <c r="B95" s="189"/>
      <c r="C95" s="191"/>
      <c r="D95" s="115" t="s">
        <v>56</v>
      </c>
      <c r="F95" s="4"/>
      <c r="G95" s="142">
        <f>G90*$C$7</f>
        <v>16.5</v>
      </c>
      <c r="H95" s="142">
        <f t="shared" ref="H95:L95" si="42">H90*$C$7</f>
        <v>13.860000000000001</v>
      </c>
      <c r="I95" s="142">
        <f t="shared" si="42"/>
        <v>13.860000000000001</v>
      </c>
      <c r="J95" s="142">
        <f t="shared" si="42"/>
        <v>14.520000000000001</v>
      </c>
      <c r="K95" s="142">
        <f t="shared" si="42"/>
        <v>14.520000000000001</v>
      </c>
      <c r="L95" s="142">
        <f t="shared" si="42"/>
        <v>13.860000000000001</v>
      </c>
      <c r="M95" s="28"/>
      <c r="N95" s="4"/>
    </row>
    <row r="96" spans="2:14" ht="21.95">
      <c r="B96" s="189"/>
      <c r="C96" s="191"/>
      <c r="D96" s="115" t="s">
        <v>57</v>
      </c>
      <c r="F96" s="4"/>
      <c r="G96" s="142">
        <f>G91*$C$8</f>
        <v>54</v>
      </c>
      <c r="H96" s="142">
        <f t="shared" ref="H96:L96" si="43">H91*$C$8</f>
        <v>60</v>
      </c>
      <c r="I96" s="142">
        <f t="shared" si="43"/>
        <v>61</v>
      </c>
      <c r="J96" s="142">
        <f t="shared" si="43"/>
        <v>61</v>
      </c>
      <c r="K96" s="142">
        <f t="shared" si="43"/>
        <v>61</v>
      </c>
      <c r="L96" s="142">
        <f t="shared" si="43"/>
        <v>62</v>
      </c>
      <c r="M96" s="28"/>
      <c r="N96" s="4"/>
    </row>
    <row r="97" spans="2:21" ht="21.95">
      <c r="B97" s="189"/>
      <c r="C97" s="192"/>
      <c r="D97" s="115" t="s">
        <v>313</v>
      </c>
      <c r="F97" s="4"/>
      <c r="G97" s="143">
        <f>ROUND(SUM(G93:G96)/G92, 3)</f>
        <v>0.85499999999999998</v>
      </c>
      <c r="H97" s="143">
        <f t="shared" ref="H97" si="44">ROUND(SUM(H93:H96)/H92, 3)</f>
        <v>0.89100000000000001</v>
      </c>
      <c r="I97" s="143">
        <f t="shared" ref="I97" si="45">ROUND(SUM(I93:I96)/I92, 3)</f>
        <v>0.89900000000000002</v>
      </c>
      <c r="J97" s="143">
        <f t="shared" ref="J97" si="46">ROUND(SUM(J93:J96)/J92, 3)</f>
        <v>0.90300000000000002</v>
      </c>
      <c r="K97" s="143">
        <f t="shared" ref="K97" si="47">ROUND(SUM(K93:K96)/K92, 3)</f>
        <v>0.90300000000000002</v>
      </c>
      <c r="L97" s="143">
        <f t="shared" ref="L97" si="48">ROUND(SUM(L93:L96)/L92, 3)</f>
        <v>0.90700000000000003</v>
      </c>
      <c r="M97" s="144">
        <f>L97-G97</f>
        <v>5.2000000000000046E-2</v>
      </c>
      <c r="N97" s="4"/>
      <c r="P97" s="46"/>
      <c r="Q97" s="46"/>
      <c r="R97" s="46"/>
      <c r="S97" s="46"/>
      <c r="T97" s="46"/>
      <c r="U97" s="46"/>
    </row>
    <row r="98" spans="2:21" ht="44.1">
      <c r="B98" s="189"/>
      <c r="C98" s="115"/>
      <c r="D98" s="115" t="s">
        <v>317</v>
      </c>
      <c r="F98" s="4"/>
      <c r="G98" s="143">
        <f>G97-G86</f>
        <v>4.0000000000000036E-2</v>
      </c>
      <c r="H98" s="139">
        <f t="shared" ref="H98" si="49">H97-H86</f>
        <v>3.2000000000000028E-2</v>
      </c>
      <c r="I98" s="139">
        <f t="shared" ref="I98" si="50">I97-I86</f>
        <v>3.2000000000000028E-2</v>
      </c>
      <c r="J98" s="139">
        <f t="shared" ref="J98" si="51">J97-J86</f>
        <v>2.0000000000000018E-2</v>
      </c>
      <c r="K98" s="139">
        <f t="shared" ref="K98" si="52">K97-K86</f>
        <v>2.0000000000000018E-2</v>
      </c>
      <c r="L98" s="139">
        <f t="shared" ref="L98" si="53">L97-L86</f>
        <v>2.4000000000000021E-2</v>
      </c>
      <c r="M98" s="28"/>
      <c r="N98" s="4"/>
    </row>
    <row r="100" spans="2:21" s="50" customFormat="1" ht="21.95">
      <c r="B100" s="39" t="s">
        <v>243</v>
      </c>
      <c r="C100" s="39"/>
      <c r="D100" s="39"/>
    </row>
    <row r="102" spans="2:21" ht="22.15" customHeight="1">
      <c r="F102" s="115" t="s">
        <v>307</v>
      </c>
      <c r="G102" s="115" t="s">
        <v>34</v>
      </c>
      <c r="H102" s="115" t="s">
        <v>35</v>
      </c>
      <c r="I102" s="115" t="s">
        <v>36</v>
      </c>
      <c r="J102" s="115" t="s">
        <v>37</v>
      </c>
      <c r="K102" s="115" t="s">
        <v>38</v>
      </c>
      <c r="L102" s="115" t="s">
        <v>39</v>
      </c>
    </row>
    <row r="103" spans="2:21" ht="44.1">
      <c r="F103" s="115" t="s">
        <v>308</v>
      </c>
      <c r="G103" s="115">
        <v>2024</v>
      </c>
      <c r="H103" s="115">
        <v>2025</v>
      </c>
      <c r="I103" s="115">
        <v>2026</v>
      </c>
      <c r="J103" s="115">
        <v>2027</v>
      </c>
      <c r="K103" s="115">
        <v>2028</v>
      </c>
      <c r="L103" s="115">
        <v>2029</v>
      </c>
      <c r="M103" s="115" t="s">
        <v>309</v>
      </c>
      <c r="N103" s="115" t="s">
        <v>310</v>
      </c>
    </row>
    <row r="104" spans="2:21" ht="44.1">
      <c r="B104" s="115" t="s">
        <v>311</v>
      </c>
      <c r="C104" s="115" t="s">
        <v>312</v>
      </c>
      <c r="D104" s="115" t="s">
        <v>313</v>
      </c>
      <c r="F104" s="115"/>
      <c r="G104" s="140">
        <f>_xlfn.XLOOKUP($B$100, 'Input_Final Data'!$B$10:$B$29, 'Input_Final Data'!M$10:M$29)</f>
        <v>0.5</v>
      </c>
      <c r="H104" s="140">
        <f>_xlfn.XLOOKUP($B$100, 'Input_Final Data'!$B$10:$B$29, 'Input_Final Data'!N$10:N$29)</f>
        <v>0.5</v>
      </c>
      <c r="I104" s="140">
        <f>_xlfn.XLOOKUP($B$100, 'Input_Final Data'!$B$10:$B$29, 'Input_Final Data'!O$10:O$29)</f>
        <v>0.5</v>
      </c>
      <c r="J104" s="140">
        <f>_xlfn.XLOOKUP($B$100, 'Input_Final Data'!$B$10:$B$29, 'Input_Final Data'!P$10:P$29)</f>
        <v>0.5</v>
      </c>
      <c r="K104" s="140">
        <f>_xlfn.XLOOKUP($B$100, 'Input_Final Data'!$B$10:$B$29, 'Input_Final Data'!Q$10:Q$29)</f>
        <v>0.5</v>
      </c>
      <c r="L104" s="140">
        <f>_xlfn.XLOOKUP($B$100, 'Input_Final Data'!$B$10:$B$29, 'Input_Final Data'!R$10:R$29)</f>
        <v>0.66500000000000004</v>
      </c>
      <c r="M104" s="144">
        <f>L104-G104</f>
        <v>0.16500000000000004</v>
      </c>
      <c r="N104" s="4"/>
    </row>
    <row r="106" spans="2:21" ht="21.95">
      <c r="B106" s="189" t="s">
        <v>314</v>
      </c>
      <c r="C106" s="190" t="s">
        <v>315</v>
      </c>
      <c r="D106" s="115" t="s">
        <v>96</v>
      </c>
      <c r="F106" s="4"/>
      <c r="G106" s="141">
        <f>_xlfn.XLOOKUP($D106, 'TMS Backcast - WINEP'!$F$27:$F$32, 'TMS Backcast - WINEP'!AB$27:AB$32)</f>
        <v>1</v>
      </c>
      <c r="H106" s="141">
        <f>_xlfn.XLOOKUP($D106, 'TMS Backcast - WINEP'!$F$27:$F$32, 'TMS Backcast - WINEP'!AC$27:AC$32)</f>
        <v>1</v>
      </c>
      <c r="I106" s="141">
        <f>_xlfn.XLOOKUP($D106, 'TMS Backcast - WINEP'!$F$27:$F$32, 'TMS Backcast - WINEP'!AD$27:AD$32)</f>
        <v>1</v>
      </c>
      <c r="J106" s="141">
        <f>_xlfn.XLOOKUP($D106, 'TMS Backcast - WINEP'!$F$27:$F$32, 'TMS Backcast - WINEP'!AE$27:AE$32)</f>
        <v>1</v>
      </c>
      <c r="K106" s="141">
        <f>_xlfn.XLOOKUP($D106, 'TMS Backcast - WINEP'!$F$27:$F$32, 'TMS Backcast - WINEP'!AF$27:AF$32)</f>
        <v>1</v>
      </c>
      <c r="L106" s="141">
        <f>_xlfn.XLOOKUP($D106, 'TMS Backcast - WINEP'!$F$27:$F$32, 'TMS Backcast - WINEP'!AG$27:AG$32)</f>
        <v>0</v>
      </c>
      <c r="M106" s="28"/>
      <c r="N106" s="4"/>
    </row>
    <row r="107" spans="2:21" ht="21.95">
      <c r="B107" s="189"/>
      <c r="C107" s="191"/>
      <c r="D107" s="115" t="s">
        <v>97</v>
      </c>
      <c r="F107" s="4"/>
      <c r="G107" s="141">
        <f>_xlfn.XLOOKUP($D107, 'TMS Backcast - WINEP'!$F$27:$F$32, 'TMS Backcast - WINEP'!AB$27:AB$32)</f>
        <v>0</v>
      </c>
      <c r="H107" s="141">
        <f>_xlfn.XLOOKUP($D107, 'TMS Backcast - WINEP'!$F$27:$F$32, 'TMS Backcast - WINEP'!AC$27:AC$32)</f>
        <v>0</v>
      </c>
      <c r="I107" s="141">
        <f>_xlfn.XLOOKUP($D107, 'TMS Backcast - WINEP'!$F$27:$F$32, 'TMS Backcast - WINEP'!AD$27:AD$32)</f>
        <v>0</v>
      </c>
      <c r="J107" s="141">
        <f>_xlfn.XLOOKUP($D107, 'TMS Backcast - WINEP'!$F$27:$F$32, 'TMS Backcast - WINEP'!AE$27:AE$32)</f>
        <v>0</v>
      </c>
      <c r="K107" s="141">
        <f>_xlfn.XLOOKUP($D107, 'TMS Backcast - WINEP'!$F$27:$F$32, 'TMS Backcast - WINEP'!AF$27:AF$32)</f>
        <v>0</v>
      </c>
      <c r="L107" s="141">
        <f>_xlfn.XLOOKUP($D107, 'TMS Backcast - WINEP'!$F$27:$F$32, 'TMS Backcast - WINEP'!AG$27:AG$32)</f>
        <v>1</v>
      </c>
      <c r="M107" s="28"/>
      <c r="N107" s="4"/>
    </row>
    <row r="108" spans="2:21" ht="21.95">
      <c r="B108" s="189"/>
      <c r="C108" s="191"/>
      <c r="D108" s="115" t="s">
        <v>56</v>
      </c>
      <c r="F108" s="4"/>
      <c r="G108" s="141">
        <f>_xlfn.XLOOKUP($D108, 'TMS Backcast - WINEP'!$F$27:$F$32, 'TMS Backcast - WINEP'!AB$27:AB$32)</f>
        <v>0</v>
      </c>
      <c r="H108" s="141">
        <f>_xlfn.XLOOKUP($D108, 'TMS Backcast - WINEP'!$F$27:$F$32, 'TMS Backcast - WINEP'!AC$27:AC$32)</f>
        <v>0</v>
      </c>
      <c r="I108" s="141">
        <f>_xlfn.XLOOKUP($D108, 'TMS Backcast - WINEP'!$F$27:$F$32, 'TMS Backcast - WINEP'!AD$27:AD$32)</f>
        <v>0</v>
      </c>
      <c r="J108" s="141">
        <f>_xlfn.XLOOKUP($D108, 'TMS Backcast - WINEP'!$F$27:$F$32, 'TMS Backcast - WINEP'!AE$27:AE$32)</f>
        <v>0</v>
      </c>
      <c r="K108" s="141">
        <f>_xlfn.XLOOKUP($D108, 'TMS Backcast - WINEP'!$F$27:$F$32, 'TMS Backcast - WINEP'!AF$27:AF$32)</f>
        <v>0</v>
      </c>
      <c r="L108" s="141">
        <f>_xlfn.XLOOKUP($D108, 'TMS Backcast - WINEP'!$F$27:$F$32, 'TMS Backcast - WINEP'!AG$27:AG$32)</f>
        <v>0</v>
      </c>
      <c r="M108" s="28"/>
      <c r="N108" s="4"/>
    </row>
    <row r="109" spans="2:21" ht="21.95">
      <c r="B109" s="189"/>
      <c r="C109" s="191"/>
      <c r="D109" s="115" t="s">
        <v>57</v>
      </c>
      <c r="F109" s="4"/>
      <c r="G109" s="141">
        <f>_xlfn.XLOOKUP($D109, 'TMS Backcast - WINEP'!$F$27:$F$32, 'TMS Backcast - WINEP'!AB$27:AB$32)</f>
        <v>1</v>
      </c>
      <c r="H109" s="141">
        <f>_xlfn.XLOOKUP($D109, 'TMS Backcast - WINEP'!$F$27:$F$32, 'TMS Backcast - WINEP'!AC$27:AC$32)</f>
        <v>1</v>
      </c>
      <c r="I109" s="141">
        <f>_xlfn.XLOOKUP($D109, 'TMS Backcast - WINEP'!$F$27:$F$32, 'TMS Backcast - WINEP'!AD$27:AD$32)</f>
        <v>1</v>
      </c>
      <c r="J109" s="141">
        <f>_xlfn.XLOOKUP($D109, 'TMS Backcast - WINEP'!$F$27:$F$32, 'TMS Backcast - WINEP'!AE$27:AE$32)</f>
        <v>1</v>
      </c>
      <c r="K109" s="141">
        <f>_xlfn.XLOOKUP($D109, 'TMS Backcast - WINEP'!$F$27:$F$32, 'TMS Backcast - WINEP'!AF$27:AF$32)</f>
        <v>1</v>
      </c>
      <c r="L109" s="141">
        <f>_xlfn.XLOOKUP($D109, 'TMS Backcast - WINEP'!$F$27:$F$32, 'TMS Backcast - WINEP'!AG$27:AG$32)</f>
        <v>1</v>
      </c>
      <c r="M109" s="28"/>
      <c r="N109" s="4"/>
    </row>
    <row r="110" spans="2:21" ht="21.95">
      <c r="B110" s="189"/>
      <c r="C110" s="192"/>
      <c r="D110" s="115" t="s">
        <v>145</v>
      </c>
      <c r="F110" s="4"/>
      <c r="G110" s="141">
        <f>_xlfn.XLOOKUP($D110, 'TMS Backcast - WINEP'!$F$27:$F$32, 'TMS Backcast - WINEP'!AB$27:AB$32)</f>
        <v>2</v>
      </c>
      <c r="H110" s="141">
        <f>_xlfn.XLOOKUP($D110, 'TMS Backcast - WINEP'!$F$27:$F$32, 'TMS Backcast - WINEP'!AC$27:AC$32)</f>
        <v>2</v>
      </c>
      <c r="I110" s="141">
        <f>_xlfn.XLOOKUP($D110, 'TMS Backcast - WINEP'!$F$27:$F$32, 'TMS Backcast - WINEP'!AD$27:AD$32)</f>
        <v>2</v>
      </c>
      <c r="J110" s="141">
        <f>_xlfn.XLOOKUP($D110, 'TMS Backcast - WINEP'!$F$27:$F$32, 'TMS Backcast - WINEP'!AE$27:AE$32)</f>
        <v>2</v>
      </c>
      <c r="K110" s="141">
        <f>_xlfn.XLOOKUP($D110, 'TMS Backcast - WINEP'!$F$27:$F$32, 'TMS Backcast - WINEP'!AF$27:AF$32)</f>
        <v>2</v>
      </c>
      <c r="L110" s="141">
        <f>_xlfn.XLOOKUP($D110, 'TMS Backcast - WINEP'!$F$27:$F$32, 'TMS Backcast - WINEP'!AG$27:AG$32)</f>
        <v>2</v>
      </c>
      <c r="M110" s="28"/>
      <c r="N110" s="4"/>
    </row>
    <row r="111" spans="2:21" ht="21.95">
      <c r="B111" s="189"/>
      <c r="C111" s="190" t="s">
        <v>316</v>
      </c>
      <c r="D111" s="115" t="s">
        <v>96</v>
      </c>
      <c r="F111" s="4"/>
      <c r="G111" s="142">
        <f>G106*$C$5</f>
        <v>0</v>
      </c>
      <c r="H111" s="142">
        <f t="shared" ref="H111:L111" si="54">H106*$C$5</f>
        <v>0</v>
      </c>
      <c r="I111" s="142">
        <f t="shared" si="54"/>
        <v>0</v>
      </c>
      <c r="J111" s="142">
        <f t="shared" si="54"/>
        <v>0</v>
      </c>
      <c r="K111" s="142">
        <f t="shared" si="54"/>
        <v>0</v>
      </c>
      <c r="L111" s="142">
        <f t="shared" si="54"/>
        <v>0</v>
      </c>
      <c r="M111" s="28"/>
      <c r="N111" s="4"/>
    </row>
    <row r="112" spans="2:21" ht="21.95">
      <c r="B112" s="189"/>
      <c r="C112" s="191"/>
      <c r="D112" s="115" t="s">
        <v>97</v>
      </c>
      <c r="F112" s="4"/>
      <c r="G112" s="142">
        <f>G107*$C$6</f>
        <v>0</v>
      </c>
      <c r="H112" s="142">
        <f t="shared" ref="H112:L112" si="55">H107*$C$6</f>
        <v>0</v>
      </c>
      <c r="I112" s="142">
        <f t="shared" si="55"/>
        <v>0</v>
      </c>
      <c r="J112" s="142">
        <f t="shared" si="55"/>
        <v>0</v>
      </c>
      <c r="K112" s="142">
        <f t="shared" si="55"/>
        <v>0</v>
      </c>
      <c r="L112" s="142">
        <f t="shared" si="55"/>
        <v>0.33</v>
      </c>
      <c r="M112" s="28"/>
      <c r="N112" s="4"/>
    </row>
    <row r="113" spans="2:21" ht="21.95">
      <c r="B113" s="189"/>
      <c r="C113" s="191"/>
      <c r="D113" s="115" t="s">
        <v>56</v>
      </c>
      <c r="F113" s="4"/>
      <c r="G113" s="142">
        <f>G108*$C$7</f>
        <v>0</v>
      </c>
      <c r="H113" s="142">
        <f t="shared" ref="H113:L113" si="56">H108*$C$7</f>
        <v>0</v>
      </c>
      <c r="I113" s="142">
        <f t="shared" si="56"/>
        <v>0</v>
      </c>
      <c r="J113" s="142">
        <f t="shared" si="56"/>
        <v>0</v>
      </c>
      <c r="K113" s="142">
        <f t="shared" si="56"/>
        <v>0</v>
      </c>
      <c r="L113" s="142">
        <f t="shared" si="56"/>
        <v>0</v>
      </c>
      <c r="M113" s="28"/>
      <c r="N113" s="4"/>
    </row>
    <row r="114" spans="2:21" ht="21.95">
      <c r="B114" s="189"/>
      <c r="C114" s="191"/>
      <c r="D114" s="115" t="s">
        <v>57</v>
      </c>
      <c r="F114" s="4"/>
      <c r="G114" s="142">
        <f>G109*$C$8</f>
        <v>1</v>
      </c>
      <c r="H114" s="142">
        <f t="shared" ref="H114:L114" si="57">H109*$C$8</f>
        <v>1</v>
      </c>
      <c r="I114" s="142">
        <f t="shared" si="57"/>
        <v>1</v>
      </c>
      <c r="J114" s="142">
        <f t="shared" si="57"/>
        <v>1</v>
      </c>
      <c r="K114" s="142">
        <f t="shared" si="57"/>
        <v>1</v>
      </c>
      <c r="L114" s="142">
        <f t="shared" si="57"/>
        <v>1</v>
      </c>
      <c r="M114" s="28"/>
      <c r="N114" s="4"/>
    </row>
    <row r="115" spans="2:21" ht="21.95">
      <c r="B115" s="189"/>
      <c r="C115" s="192"/>
      <c r="D115" s="115" t="s">
        <v>313</v>
      </c>
      <c r="F115" s="4"/>
      <c r="G115" s="143">
        <f>ROUND(SUM(G111:G114)/G110, 3)</f>
        <v>0.5</v>
      </c>
      <c r="H115" s="143">
        <f t="shared" ref="H115" si="58">ROUND(SUM(H111:H114)/H110, 3)</f>
        <v>0.5</v>
      </c>
      <c r="I115" s="143">
        <f t="shared" ref="I115" si="59">ROUND(SUM(I111:I114)/I110, 3)</f>
        <v>0.5</v>
      </c>
      <c r="J115" s="143">
        <f t="shared" ref="J115" si="60">ROUND(SUM(J111:J114)/J110, 3)</f>
        <v>0.5</v>
      </c>
      <c r="K115" s="143">
        <f t="shared" ref="K115" si="61">ROUND(SUM(K111:K114)/K110, 3)</f>
        <v>0.5</v>
      </c>
      <c r="L115" s="143">
        <f t="shared" ref="L115" si="62">ROUND(SUM(L111:L114)/L110, 3)</f>
        <v>0.66500000000000004</v>
      </c>
      <c r="M115" s="144">
        <f>L115-G115</f>
        <v>0.16500000000000004</v>
      </c>
      <c r="N115" s="4"/>
      <c r="P115" s="46"/>
      <c r="Q115" s="46"/>
      <c r="R115" s="46"/>
      <c r="S115" s="46"/>
      <c r="T115" s="46"/>
      <c r="U115" s="46"/>
    </row>
    <row r="116" spans="2:21" ht="44.1">
      <c r="B116" s="189"/>
      <c r="C116" s="115"/>
      <c r="D116" s="115" t="s">
        <v>317</v>
      </c>
      <c r="F116" s="4"/>
      <c r="G116" s="143">
        <f>G115-G104</f>
        <v>0</v>
      </c>
      <c r="H116" s="139">
        <f t="shared" ref="H116" si="63">H115-H104</f>
        <v>0</v>
      </c>
      <c r="I116" s="139">
        <f t="shared" ref="I116" si="64">I115-I104</f>
        <v>0</v>
      </c>
      <c r="J116" s="139">
        <f t="shared" ref="J116" si="65">J115-J104</f>
        <v>0</v>
      </c>
      <c r="K116" s="139">
        <f t="shared" ref="K116" si="66">K115-K104</f>
        <v>0</v>
      </c>
      <c r="L116" s="139">
        <f t="shared" ref="L116" si="67">L115-L104</f>
        <v>0</v>
      </c>
      <c r="M116" s="28"/>
      <c r="N116" s="4"/>
    </row>
    <row r="118" spans="2:21" s="50" customFormat="1" ht="21.95">
      <c r="B118" s="39" t="s">
        <v>262</v>
      </c>
      <c r="C118" s="39"/>
      <c r="D118" s="39"/>
    </row>
    <row r="120" spans="2:21" ht="22.15" customHeight="1">
      <c r="F120" s="115" t="s">
        <v>307</v>
      </c>
      <c r="G120" s="115" t="s">
        <v>34</v>
      </c>
      <c r="H120" s="115" t="s">
        <v>35</v>
      </c>
      <c r="I120" s="115" t="s">
        <v>36</v>
      </c>
      <c r="J120" s="115" t="s">
        <v>37</v>
      </c>
      <c r="K120" s="115" t="s">
        <v>38</v>
      </c>
      <c r="L120" s="115" t="s">
        <v>39</v>
      </c>
    </row>
    <row r="121" spans="2:21" ht="44.1">
      <c r="F121" s="115" t="s">
        <v>308</v>
      </c>
      <c r="G121" s="115">
        <v>2024</v>
      </c>
      <c r="H121" s="115">
        <v>2025</v>
      </c>
      <c r="I121" s="115">
        <v>2026</v>
      </c>
      <c r="J121" s="115">
        <v>2027</v>
      </c>
      <c r="K121" s="115">
        <v>2028</v>
      </c>
      <c r="L121" s="115">
        <v>2029</v>
      </c>
      <c r="M121" s="115" t="s">
        <v>309</v>
      </c>
      <c r="N121" s="115" t="s">
        <v>310</v>
      </c>
    </row>
    <row r="122" spans="2:21" ht="44.1">
      <c r="B122" s="115" t="s">
        <v>311</v>
      </c>
      <c r="C122" s="115" t="s">
        <v>312</v>
      </c>
      <c r="D122" s="115" t="s">
        <v>313</v>
      </c>
      <c r="F122" s="115"/>
      <c r="G122" s="140">
        <f>_xlfn.XLOOKUP($B$118, 'Input_Final Data'!$B$10:$B$29, 'Input_Final Data'!M$10:M$29)</f>
        <v>0.59599999999999997</v>
      </c>
      <c r="H122" s="140">
        <f>_xlfn.XLOOKUP($B$118, 'Input_Final Data'!$B$10:$B$29, 'Input_Final Data'!N$10:N$29)</f>
        <v>0.59599999999999997</v>
      </c>
      <c r="I122" s="140">
        <f>_xlfn.XLOOKUP($B$118, 'Input_Final Data'!$B$10:$B$29, 'Input_Final Data'!O$10:O$29)</f>
        <v>0.59599999999999997</v>
      </c>
      <c r="J122" s="140">
        <f>_xlfn.XLOOKUP($B$118, 'Input_Final Data'!$B$10:$B$29, 'Input_Final Data'!P$10:P$29)</f>
        <v>0.59599999999999997</v>
      </c>
      <c r="K122" s="140">
        <f>_xlfn.XLOOKUP($B$118, 'Input_Final Data'!$B$10:$B$29, 'Input_Final Data'!Q$10:Q$29)</f>
        <v>0.59599999999999997</v>
      </c>
      <c r="L122" s="140">
        <f>_xlfn.XLOOKUP($B$118, 'Input_Final Data'!$B$10:$B$29, 'Input_Final Data'!R$10:R$29)</f>
        <v>0.60699999999999998</v>
      </c>
      <c r="M122" s="144">
        <f>L122-G122</f>
        <v>1.100000000000001E-2</v>
      </c>
      <c r="N122" s="4"/>
    </row>
    <row r="124" spans="2:21" ht="21.95">
      <c r="B124" s="189" t="s">
        <v>314</v>
      </c>
      <c r="C124" s="190" t="s">
        <v>315</v>
      </c>
      <c r="D124" s="115" t="s">
        <v>96</v>
      </c>
      <c r="F124" s="4"/>
      <c r="G124" s="141">
        <f>_xlfn.XLOOKUP($D124, 'UUW Backcast - WINEP'!$F$56:$F$61, 'UUW Backcast - WINEP'!AB$56:AB$61)</f>
        <v>3</v>
      </c>
      <c r="H124" s="141">
        <f>_xlfn.XLOOKUP($D124, 'UUW Backcast - WINEP'!$F$56:$F$61, 'UUW Backcast - WINEP'!AC$56:AC$61)</f>
        <v>3</v>
      </c>
      <c r="I124" s="141">
        <f>_xlfn.XLOOKUP($D124, 'UUW Backcast - WINEP'!$F$56:$F$61, 'UUW Backcast - WINEP'!AD$56:AD$61)</f>
        <v>3</v>
      </c>
      <c r="J124" s="141">
        <f>_xlfn.XLOOKUP($D124, 'UUW Backcast - WINEP'!$F$56:$F$61, 'UUW Backcast - WINEP'!AE$56:AE$61)</f>
        <v>3</v>
      </c>
      <c r="K124" s="141">
        <f>_xlfn.XLOOKUP($D124, 'UUW Backcast - WINEP'!$F$56:$F$61, 'UUW Backcast - WINEP'!AF$56:AF$61)</f>
        <v>3</v>
      </c>
      <c r="L124" s="141">
        <f>_xlfn.XLOOKUP($D124, 'UUW Backcast - WINEP'!$F$56:$F$61, 'UUW Backcast - WINEP'!AG$56:AG$61)</f>
        <v>1</v>
      </c>
      <c r="M124" s="28"/>
      <c r="N124" s="4"/>
    </row>
    <row r="125" spans="2:21" ht="21.95">
      <c r="B125" s="189"/>
      <c r="C125" s="191"/>
      <c r="D125" s="115" t="s">
        <v>97</v>
      </c>
      <c r="F125" s="4"/>
      <c r="G125" s="141">
        <f>_xlfn.XLOOKUP($D125, 'UUW Backcast - WINEP'!$F$56:$F$61, 'UUW Backcast - WINEP'!AB$56:AB$61)</f>
        <v>7</v>
      </c>
      <c r="H125" s="141">
        <f>_xlfn.XLOOKUP($D125, 'UUW Backcast - WINEP'!$F$56:$F$61, 'UUW Backcast - WINEP'!AC$56:AC$61)</f>
        <v>7</v>
      </c>
      <c r="I125" s="141">
        <f>_xlfn.XLOOKUP($D125, 'UUW Backcast - WINEP'!$F$56:$F$61, 'UUW Backcast - WINEP'!AD$56:AD$61)</f>
        <v>7</v>
      </c>
      <c r="J125" s="141">
        <f>_xlfn.XLOOKUP($D125, 'UUW Backcast - WINEP'!$F$56:$F$61, 'UUW Backcast - WINEP'!AE$56:AE$61)</f>
        <v>7</v>
      </c>
      <c r="K125" s="141">
        <f>_xlfn.XLOOKUP($D125, 'UUW Backcast - WINEP'!$F$56:$F$61, 'UUW Backcast - WINEP'!AF$56:AF$61)</f>
        <v>7</v>
      </c>
      <c r="L125" s="141">
        <f>_xlfn.XLOOKUP($D125, 'UUW Backcast - WINEP'!$F$56:$F$61, 'UUW Backcast - WINEP'!AG$56:AG$61)</f>
        <v>9</v>
      </c>
      <c r="M125" s="28"/>
      <c r="N125" s="4"/>
    </row>
    <row r="126" spans="2:21" ht="21.95">
      <c r="B126" s="189"/>
      <c r="C126" s="191"/>
      <c r="D126" s="115" t="s">
        <v>56</v>
      </c>
      <c r="F126" s="4"/>
      <c r="G126" s="141">
        <f>_xlfn.XLOOKUP($D126, 'UUW Backcast - WINEP'!$F$56:$F$61, 'UUW Backcast - WINEP'!AB$56:AB$61)</f>
        <v>7</v>
      </c>
      <c r="H126" s="141">
        <f>_xlfn.XLOOKUP($D126, 'UUW Backcast - WINEP'!$F$56:$F$61, 'UUW Backcast - WINEP'!AC$56:AC$61)</f>
        <v>7</v>
      </c>
      <c r="I126" s="141">
        <f>_xlfn.XLOOKUP($D126, 'UUW Backcast - WINEP'!$F$56:$F$61, 'UUW Backcast - WINEP'!AD$56:AD$61)</f>
        <v>7</v>
      </c>
      <c r="J126" s="141">
        <f>_xlfn.XLOOKUP($D126, 'UUW Backcast - WINEP'!$F$56:$F$61, 'UUW Backcast - WINEP'!AE$56:AE$61)</f>
        <v>7</v>
      </c>
      <c r="K126" s="141">
        <f>_xlfn.XLOOKUP($D126, 'UUW Backcast - WINEP'!$F$56:$F$61, 'UUW Backcast - WINEP'!AF$56:AF$61)</f>
        <v>7</v>
      </c>
      <c r="L126" s="141">
        <f>_xlfn.XLOOKUP($D126, 'UUW Backcast - WINEP'!$F$56:$F$61, 'UUW Backcast - WINEP'!AG$56:AG$61)</f>
        <v>7</v>
      </c>
      <c r="M126" s="28"/>
      <c r="N126" s="4"/>
    </row>
    <row r="127" spans="2:21" ht="21.95">
      <c r="B127" s="189"/>
      <c r="C127" s="191"/>
      <c r="D127" s="115" t="s">
        <v>57</v>
      </c>
      <c r="F127" s="4"/>
      <c r="G127" s="141">
        <f>_xlfn.XLOOKUP($D127, 'UUW Backcast - WINEP'!$F$56:$F$61, 'UUW Backcast - WINEP'!AB$56:AB$61)</f>
        <v>12</v>
      </c>
      <c r="H127" s="141">
        <f>_xlfn.XLOOKUP($D127, 'UUW Backcast - WINEP'!$F$56:$F$61, 'UUW Backcast - WINEP'!AC$56:AC$61)</f>
        <v>12</v>
      </c>
      <c r="I127" s="141">
        <f>_xlfn.XLOOKUP($D127, 'UUW Backcast - WINEP'!$F$56:$F$61, 'UUW Backcast - WINEP'!AD$56:AD$61)</f>
        <v>12</v>
      </c>
      <c r="J127" s="141">
        <f>_xlfn.XLOOKUP($D127, 'UUW Backcast - WINEP'!$F$56:$F$61, 'UUW Backcast - WINEP'!AE$56:AE$61)</f>
        <v>12</v>
      </c>
      <c r="K127" s="141">
        <f>_xlfn.XLOOKUP($D127, 'UUW Backcast - WINEP'!$F$56:$F$61, 'UUW Backcast - WINEP'!AF$56:AF$61)</f>
        <v>12</v>
      </c>
      <c r="L127" s="141">
        <f>_xlfn.XLOOKUP($D127, 'UUW Backcast - WINEP'!$F$56:$F$61, 'UUW Backcast - WINEP'!AG$56:AG$61)</f>
        <v>12</v>
      </c>
      <c r="M127" s="28"/>
      <c r="N127" s="4"/>
    </row>
    <row r="128" spans="2:21" ht="21.95">
      <c r="B128" s="189"/>
      <c r="C128" s="192"/>
      <c r="D128" s="115" t="s">
        <v>145</v>
      </c>
      <c r="F128" s="4"/>
      <c r="G128" s="141">
        <f>_xlfn.XLOOKUP($D128, 'UUW Backcast - WINEP'!$F$56:$F$61, 'UUW Backcast - WINEP'!AB$56:AB$61)</f>
        <v>29</v>
      </c>
      <c r="H128" s="141">
        <f>_xlfn.XLOOKUP($D128, 'UUW Backcast - WINEP'!$F$56:$F$61, 'UUW Backcast - WINEP'!AC$56:AC$61)</f>
        <v>29</v>
      </c>
      <c r="I128" s="141">
        <f>_xlfn.XLOOKUP($D128, 'UUW Backcast - WINEP'!$F$56:$F$61, 'UUW Backcast - WINEP'!AD$56:AD$61)</f>
        <v>29</v>
      </c>
      <c r="J128" s="141">
        <f>_xlfn.XLOOKUP($D128, 'UUW Backcast - WINEP'!$F$56:$F$61, 'UUW Backcast - WINEP'!AE$56:AE$61)</f>
        <v>29</v>
      </c>
      <c r="K128" s="141">
        <f>_xlfn.XLOOKUP($D128, 'UUW Backcast - WINEP'!$F$56:$F$61, 'UUW Backcast - WINEP'!AF$56:AF$61)</f>
        <v>29</v>
      </c>
      <c r="L128" s="141">
        <f>_xlfn.XLOOKUP($D128, 'UUW Backcast - WINEP'!$F$56:$F$61, 'UUW Backcast - WINEP'!AG$56:AG$61)</f>
        <v>29</v>
      </c>
      <c r="M128" s="28"/>
      <c r="N128" s="4"/>
    </row>
    <row r="129" spans="2:21" ht="21.95">
      <c r="B129" s="189"/>
      <c r="C129" s="190" t="s">
        <v>316</v>
      </c>
      <c r="D129" s="115" t="s">
        <v>96</v>
      </c>
      <c r="F129" s="4"/>
      <c r="G129" s="142">
        <f>G124*$C$5</f>
        <v>0</v>
      </c>
      <c r="H129" s="142">
        <f t="shared" ref="H129:L129" si="68">H124*$C$5</f>
        <v>0</v>
      </c>
      <c r="I129" s="142">
        <f t="shared" si="68"/>
        <v>0</v>
      </c>
      <c r="J129" s="142">
        <f t="shared" si="68"/>
        <v>0</v>
      </c>
      <c r="K129" s="142">
        <f t="shared" si="68"/>
        <v>0</v>
      </c>
      <c r="L129" s="142">
        <f t="shared" si="68"/>
        <v>0</v>
      </c>
      <c r="M129" s="28"/>
      <c r="N129" s="4"/>
    </row>
    <row r="130" spans="2:21" ht="21.95">
      <c r="B130" s="189"/>
      <c r="C130" s="191"/>
      <c r="D130" s="115" t="s">
        <v>97</v>
      </c>
      <c r="F130" s="4"/>
      <c r="G130" s="142">
        <f>G125*$C$6</f>
        <v>2.31</v>
      </c>
      <c r="H130" s="142">
        <f t="shared" ref="H130:L130" si="69">H125*$C$6</f>
        <v>2.31</v>
      </c>
      <c r="I130" s="142">
        <f t="shared" si="69"/>
        <v>2.31</v>
      </c>
      <c r="J130" s="142">
        <f t="shared" si="69"/>
        <v>2.31</v>
      </c>
      <c r="K130" s="142">
        <f t="shared" si="69"/>
        <v>2.31</v>
      </c>
      <c r="L130" s="142">
        <f t="shared" si="69"/>
        <v>2.97</v>
      </c>
      <c r="M130" s="28"/>
      <c r="N130" s="4"/>
    </row>
    <row r="131" spans="2:21" ht="21.95">
      <c r="B131" s="189"/>
      <c r="C131" s="191"/>
      <c r="D131" s="115" t="s">
        <v>56</v>
      </c>
      <c r="F131" s="4"/>
      <c r="G131" s="142">
        <f>G126*$C$7</f>
        <v>4.62</v>
      </c>
      <c r="H131" s="142">
        <f t="shared" ref="H131:L131" si="70">H126*$C$7</f>
        <v>4.62</v>
      </c>
      <c r="I131" s="142">
        <f t="shared" si="70"/>
        <v>4.62</v>
      </c>
      <c r="J131" s="142">
        <f t="shared" si="70"/>
        <v>4.62</v>
      </c>
      <c r="K131" s="142">
        <f t="shared" si="70"/>
        <v>4.62</v>
      </c>
      <c r="L131" s="142">
        <f t="shared" si="70"/>
        <v>4.62</v>
      </c>
      <c r="M131" s="28"/>
      <c r="N131" s="4"/>
    </row>
    <row r="132" spans="2:21" ht="21.95">
      <c r="B132" s="189"/>
      <c r="C132" s="191"/>
      <c r="D132" s="115" t="s">
        <v>57</v>
      </c>
      <c r="F132" s="4"/>
      <c r="G132" s="142">
        <f>G127*$C$8</f>
        <v>12</v>
      </c>
      <c r="H132" s="142">
        <f t="shared" ref="H132:L132" si="71">H127*$C$8</f>
        <v>12</v>
      </c>
      <c r="I132" s="142">
        <f t="shared" si="71"/>
        <v>12</v>
      </c>
      <c r="J132" s="142">
        <f t="shared" si="71"/>
        <v>12</v>
      </c>
      <c r="K132" s="142">
        <f t="shared" si="71"/>
        <v>12</v>
      </c>
      <c r="L132" s="142">
        <f t="shared" si="71"/>
        <v>12</v>
      </c>
      <c r="M132" s="28"/>
      <c r="N132" s="4"/>
    </row>
    <row r="133" spans="2:21" ht="21.95">
      <c r="B133" s="189"/>
      <c r="C133" s="192"/>
      <c r="D133" s="115" t="s">
        <v>313</v>
      </c>
      <c r="F133" s="4"/>
      <c r="G133" s="143">
        <f>ROUND(SUM(G129:G132)/G128, 3)</f>
        <v>0.65300000000000002</v>
      </c>
      <c r="H133" s="143">
        <f t="shared" ref="H133" si="72">ROUND(SUM(H129:H132)/H128, 3)</f>
        <v>0.65300000000000002</v>
      </c>
      <c r="I133" s="143">
        <f t="shared" ref="I133" si="73">ROUND(SUM(I129:I132)/I128, 3)</f>
        <v>0.65300000000000002</v>
      </c>
      <c r="J133" s="143">
        <f t="shared" ref="J133" si="74">ROUND(SUM(J129:J132)/J128, 3)</f>
        <v>0.65300000000000002</v>
      </c>
      <c r="K133" s="143">
        <f t="shared" ref="K133" si="75">ROUND(SUM(K129:K132)/K128, 3)</f>
        <v>0.65300000000000002</v>
      </c>
      <c r="L133" s="143">
        <f t="shared" ref="L133" si="76">ROUND(SUM(L129:L132)/L128, 3)</f>
        <v>0.67600000000000005</v>
      </c>
      <c r="M133" s="144">
        <f>L133-G133</f>
        <v>2.300000000000002E-2</v>
      </c>
      <c r="N133" s="4"/>
      <c r="P133" s="46"/>
      <c r="Q133" s="46"/>
      <c r="R133" s="46"/>
      <c r="S133" s="46"/>
      <c r="T133" s="46"/>
      <c r="U133" s="46"/>
    </row>
    <row r="134" spans="2:21" ht="44.1">
      <c r="B134" s="189"/>
      <c r="C134" s="115"/>
      <c r="D134" s="115" t="s">
        <v>317</v>
      </c>
      <c r="F134" s="4"/>
      <c r="G134" s="143">
        <f>G133-G122</f>
        <v>5.7000000000000051E-2</v>
      </c>
      <c r="H134" s="139">
        <f t="shared" ref="H134" si="77">H133-H122</f>
        <v>5.7000000000000051E-2</v>
      </c>
      <c r="I134" s="139">
        <f t="shared" ref="I134" si="78">I133-I122</f>
        <v>5.7000000000000051E-2</v>
      </c>
      <c r="J134" s="139">
        <f t="shared" ref="J134" si="79">J133-J122</f>
        <v>5.7000000000000051E-2</v>
      </c>
      <c r="K134" s="139">
        <f t="shared" ref="K134" si="80">K133-K122</f>
        <v>5.7000000000000051E-2</v>
      </c>
      <c r="L134" s="139">
        <f t="shared" ref="L134" si="81">L133-L122</f>
        <v>6.9000000000000061E-2</v>
      </c>
      <c r="M134" s="28"/>
      <c r="N134" s="4"/>
    </row>
    <row r="136" spans="2:21" s="50" customFormat="1" ht="21.95">
      <c r="B136" s="39" t="s">
        <v>245</v>
      </c>
      <c r="C136" s="39"/>
      <c r="D136" s="39"/>
    </row>
    <row r="138" spans="2:21" ht="22.15" customHeight="1">
      <c r="F138" s="115" t="s">
        <v>307</v>
      </c>
      <c r="G138" s="115" t="s">
        <v>34</v>
      </c>
      <c r="H138" s="115" t="s">
        <v>35</v>
      </c>
      <c r="I138" s="115" t="s">
        <v>36</v>
      </c>
      <c r="J138" s="115" t="s">
        <v>37</v>
      </c>
      <c r="K138" s="115" t="s">
        <v>38</v>
      </c>
      <c r="L138" s="115" t="s">
        <v>39</v>
      </c>
    </row>
    <row r="139" spans="2:21" ht="44.1">
      <c r="F139" s="115" t="s">
        <v>308</v>
      </c>
      <c r="G139" s="115">
        <v>2024</v>
      </c>
      <c r="H139" s="115">
        <v>2025</v>
      </c>
      <c r="I139" s="115">
        <v>2026</v>
      </c>
      <c r="J139" s="115">
        <v>2027</v>
      </c>
      <c r="K139" s="115">
        <v>2028</v>
      </c>
      <c r="L139" s="115">
        <v>2029</v>
      </c>
      <c r="M139" s="115" t="s">
        <v>309</v>
      </c>
      <c r="N139" s="115" t="s">
        <v>310</v>
      </c>
    </row>
    <row r="140" spans="2:21" ht="44.1">
      <c r="B140" s="115" t="s">
        <v>311</v>
      </c>
      <c r="C140" s="115" t="s">
        <v>312</v>
      </c>
      <c r="D140" s="115" t="s">
        <v>313</v>
      </c>
      <c r="F140" s="115"/>
      <c r="G140" s="140">
        <f>_xlfn.XLOOKUP($B$136, 'Input_Final Data'!$B$10:$B$29, 'Input_Final Data'!M$10:M$29)</f>
        <v>0.85699999999999998</v>
      </c>
      <c r="H140" s="140">
        <f>_xlfn.XLOOKUP($B$136, 'Input_Final Data'!$B$10:$B$29, 'Input_Final Data'!N$10:N$29)</f>
        <v>0.85699999999999998</v>
      </c>
      <c r="I140" s="140">
        <f>_xlfn.XLOOKUP($B$136, 'Input_Final Data'!$B$10:$B$29, 'Input_Final Data'!O$10:O$29)</f>
        <v>0.85699999999999998</v>
      </c>
      <c r="J140" s="140">
        <f>_xlfn.XLOOKUP($B$136, 'Input_Final Data'!$B$10:$B$29, 'Input_Final Data'!P$10:P$29)</f>
        <v>0.85699999999999998</v>
      </c>
      <c r="K140" s="140">
        <f>_xlfn.XLOOKUP($B$136, 'Input_Final Data'!$B$10:$B$29, 'Input_Final Data'!Q$10:Q$29)</f>
        <v>0.85699999999999998</v>
      </c>
      <c r="L140" s="140">
        <f>_xlfn.XLOOKUP($B$136, 'Input_Final Data'!$B$10:$B$29, 'Input_Final Data'!R$10:R$29)</f>
        <v>0.85699999999999998</v>
      </c>
      <c r="M140" s="144">
        <f>L140-G140</f>
        <v>0</v>
      </c>
      <c r="N140" s="4"/>
    </row>
    <row r="142" spans="2:21" ht="21.95">
      <c r="B142" s="189" t="s">
        <v>314</v>
      </c>
      <c r="C142" s="190" t="s">
        <v>315</v>
      </c>
      <c r="D142" s="115" t="s">
        <v>96</v>
      </c>
      <c r="F142" s="4"/>
      <c r="G142" s="141">
        <f>_xlfn.XLOOKUP($D142, 'WSX Backcast - WINEP'!$F$69:$F$74, 'WSX Backcast - WINEP'!AB$69:AB$74)</f>
        <v>2</v>
      </c>
      <c r="H142" s="141">
        <f>_xlfn.XLOOKUP($D142, 'WSX Backcast - WINEP'!$F$69:$F$74, 'WSX Backcast - WINEP'!AC$69:AC$74)</f>
        <v>2</v>
      </c>
      <c r="I142" s="141">
        <f>_xlfn.XLOOKUP($D142, 'WSX Backcast - WINEP'!$F$69:$F$74, 'WSX Backcast - WINEP'!AD$69:AD$74)</f>
        <v>2</v>
      </c>
      <c r="J142" s="141">
        <f>_xlfn.XLOOKUP($D142, 'WSX Backcast - WINEP'!$F$69:$F$74, 'WSX Backcast - WINEP'!AE$69:AE$74)</f>
        <v>2</v>
      </c>
      <c r="K142" s="141">
        <f>_xlfn.XLOOKUP($D142, 'WSX Backcast - WINEP'!$F$69:$F$74, 'WSX Backcast - WINEP'!AF$69:AF$74)</f>
        <v>2</v>
      </c>
      <c r="L142" s="141">
        <f>_xlfn.XLOOKUP($D142, 'WSX Backcast - WINEP'!$F$69:$F$74, 'WSX Backcast - WINEP'!AG$69:AG$74)</f>
        <v>2</v>
      </c>
      <c r="M142" s="28"/>
      <c r="N142" s="4"/>
    </row>
    <row r="143" spans="2:21" ht="21.95">
      <c r="B143" s="189"/>
      <c r="C143" s="191"/>
      <c r="D143" s="115" t="s">
        <v>97</v>
      </c>
      <c r="F143" s="4"/>
      <c r="G143" s="141">
        <f>_xlfn.XLOOKUP($D143, 'WSX Backcast - WINEP'!$F$69:$F$74, 'WSX Backcast - WINEP'!AB$69:AB$74)</f>
        <v>3</v>
      </c>
      <c r="H143" s="141">
        <f>_xlfn.XLOOKUP($D143, 'WSX Backcast - WINEP'!$F$69:$F$74, 'WSX Backcast - WINEP'!AC$69:AC$74)</f>
        <v>3</v>
      </c>
      <c r="I143" s="141">
        <f>_xlfn.XLOOKUP($D143, 'WSX Backcast - WINEP'!$F$69:$F$74, 'WSX Backcast - WINEP'!AD$69:AD$74)</f>
        <v>3</v>
      </c>
      <c r="J143" s="141">
        <f>_xlfn.XLOOKUP($D143, 'WSX Backcast - WINEP'!$F$69:$F$74, 'WSX Backcast - WINEP'!AE$69:AE$74)</f>
        <v>3</v>
      </c>
      <c r="K143" s="141">
        <f>_xlfn.XLOOKUP($D143, 'WSX Backcast - WINEP'!$F$69:$F$74, 'WSX Backcast - WINEP'!AF$69:AF$74)</f>
        <v>3</v>
      </c>
      <c r="L143" s="141">
        <f>_xlfn.XLOOKUP($D143, 'WSX Backcast - WINEP'!$F$69:$F$74, 'WSX Backcast - WINEP'!AG$69:AG$74)</f>
        <v>3</v>
      </c>
      <c r="M143" s="28"/>
      <c r="N143" s="4"/>
    </row>
    <row r="144" spans="2:21" ht="21.95">
      <c r="B144" s="189"/>
      <c r="C144" s="191"/>
      <c r="D144" s="115" t="s">
        <v>56</v>
      </c>
      <c r="F144" s="4"/>
      <c r="G144" s="141">
        <f>_xlfn.XLOOKUP($D144, 'WSX Backcast - WINEP'!$F$69:$F$74, 'WSX Backcast - WINEP'!AB$69:AB$74)</f>
        <v>5</v>
      </c>
      <c r="H144" s="141">
        <f>_xlfn.XLOOKUP($D144, 'WSX Backcast - WINEP'!$F$69:$F$74, 'WSX Backcast - WINEP'!AC$69:AC$74)</f>
        <v>5</v>
      </c>
      <c r="I144" s="141">
        <f>_xlfn.XLOOKUP($D144, 'WSX Backcast - WINEP'!$F$69:$F$74, 'WSX Backcast - WINEP'!AD$69:AD$74)</f>
        <v>5</v>
      </c>
      <c r="J144" s="141">
        <f>_xlfn.XLOOKUP($D144, 'WSX Backcast - WINEP'!$F$69:$F$74, 'WSX Backcast - WINEP'!AE$69:AE$74)</f>
        <v>5</v>
      </c>
      <c r="K144" s="141">
        <f>_xlfn.XLOOKUP($D144, 'WSX Backcast - WINEP'!$F$69:$F$74, 'WSX Backcast - WINEP'!AF$69:AF$74)</f>
        <v>5</v>
      </c>
      <c r="L144" s="141">
        <f>_xlfn.XLOOKUP($D144, 'WSX Backcast - WINEP'!$F$69:$F$74, 'WSX Backcast - WINEP'!AG$69:AG$74)</f>
        <v>5</v>
      </c>
      <c r="M144" s="28"/>
      <c r="N144" s="4"/>
    </row>
    <row r="145" spans="2:21" ht="21.95">
      <c r="B145" s="189"/>
      <c r="C145" s="191"/>
      <c r="D145" s="115" t="s">
        <v>57</v>
      </c>
      <c r="F145" s="4"/>
      <c r="G145" s="141">
        <f>_xlfn.XLOOKUP($D145, 'WSX Backcast - WINEP'!$F$69:$F$74, 'WSX Backcast - WINEP'!AB$69:AB$74)</f>
        <v>37</v>
      </c>
      <c r="H145" s="141">
        <f>_xlfn.XLOOKUP($D145, 'WSX Backcast - WINEP'!$F$69:$F$74, 'WSX Backcast - WINEP'!AC$69:AC$74)</f>
        <v>37</v>
      </c>
      <c r="I145" s="141">
        <f>_xlfn.XLOOKUP($D145, 'WSX Backcast - WINEP'!$F$69:$F$74, 'WSX Backcast - WINEP'!AD$69:AD$74)</f>
        <v>37</v>
      </c>
      <c r="J145" s="141">
        <f>_xlfn.XLOOKUP($D145, 'WSX Backcast - WINEP'!$F$69:$F$74, 'WSX Backcast - WINEP'!AE$69:AE$74)</f>
        <v>37</v>
      </c>
      <c r="K145" s="141">
        <f>_xlfn.XLOOKUP($D145, 'WSX Backcast - WINEP'!$F$69:$F$74, 'WSX Backcast - WINEP'!AF$69:AF$74)</f>
        <v>37</v>
      </c>
      <c r="L145" s="141">
        <f>_xlfn.XLOOKUP($D145, 'WSX Backcast - WINEP'!$F$69:$F$74, 'WSX Backcast - WINEP'!AG$69:AG$74)</f>
        <v>37</v>
      </c>
      <c r="M145" s="28"/>
      <c r="N145" s="4"/>
    </row>
    <row r="146" spans="2:21" ht="21.95">
      <c r="B146" s="189"/>
      <c r="C146" s="192"/>
      <c r="D146" s="115" t="s">
        <v>145</v>
      </c>
      <c r="F146" s="4"/>
      <c r="G146" s="141">
        <f>_xlfn.XLOOKUP($D146, 'WSX Backcast - WINEP'!$F$69:$F$74, 'WSX Backcast - WINEP'!AB$69:AB$74)</f>
        <v>47</v>
      </c>
      <c r="H146" s="141">
        <f>_xlfn.XLOOKUP($D146, 'WSX Backcast - WINEP'!$F$69:$F$74, 'WSX Backcast - WINEP'!AC$69:AC$74)</f>
        <v>47</v>
      </c>
      <c r="I146" s="141">
        <f>_xlfn.XLOOKUP($D146, 'WSX Backcast - WINEP'!$F$69:$F$74, 'WSX Backcast - WINEP'!AD$69:AD$74)</f>
        <v>47</v>
      </c>
      <c r="J146" s="141">
        <f>_xlfn.XLOOKUP($D146, 'WSX Backcast - WINEP'!$F$69:$F$74, 'WSX Backcast - WINEP'!AE$69:AE$74)</f>
        <v>47</v>
      </c>
      <c r="K146" s="141">
        <f>_xlfn.XLOOKUP($D146, 'WSX Backcast - WINEP'!$F$69:$F$74, 'WSX Backcast - WINEP'!AF$69:AF$74)</f>
        <v>47</v>
      </c>
      <c r="L146" s="141">
        <f>_xlfn.XLOOKUP($D146, 'WSX Backcast - WINEP'!$F$69:$F$74, 'WSX Backcast - WINEP'!AG$69:AG$74)</f>
        <v>47</v>
      </c>
      <c r="M146" s="28"/>
      <c r="N146" s="4"/>
    </row>
    <row r="147" spans="2:21" ht="21.95">
      <c r="B147" s="189"/>
      <c r="C147" s="190" t="s">
        <v>316</v>
      </c>
      <c r="D147" s="115" t="s">
        <v>96</v>
      </c>
      <c r="F147" s="4"/>
      <c r="G147" s="142">
        <f>G142*$C$5</f>
        <v>0</v>
      </c>
      <c r="H147" s="142">
        <f t="shared" ref="H147:L147" si="82">H142*$C$5</f>
        <v>0</v>
      </c>
      <c r="I147" s="142">
        <f t="shared" si="82"/>
        <v>0</v>
      </c>
      <c r="J147" s="142">
        <f t="shared" si="82"/>
        <v>0</v>
      </c>
      <c r="K147" s="142">
        <f t="shared" si="82"/>
        <v>0</v>
      </c>
      <c r="L147" s="142">
        <f t="shared" si="82"/>
        <v>0</v>
      </c>
      <c r="M147" s="28"/>
      <c r="N147" s="4"/>
    </row>
    <row r="148" spans="2:21" ht="21.95">
      <c r="B148" s="189"/>
      <c r="C148" s="191"/>
      <c r="D148" s="115" t="s">
        <v>97</v>
      </c>
      <c r="F148" s="4"/>
      <c r="G148" s="142">
        <f>G143*$C$6</f>
        <v>0.99</v>
      </c>
      <c r="H148" s="142">
        <f t="shared" ref="H148:L148" si="83">H143*$C$6</f>
        <v>0.99</v>
      </c>
      <c r="I148" s="142">
        <f t="shared" si="83"/>
        <v>0.99</v>
      </c>
      <c r="J148" s="142">
        <f t="shared" si="83"/>
        <v>0.99</v>
      </c>
      <c r="K148" s="142">
        <f t="shared" si="83"/>
        <v>0.99</v>
      </c>
      <c r="L148" s="142">
        <f t="shared" si="83"/>
        <v>0.99</v>
      </c>
      <c r="M148" s="28"/>
      <c r="N148" s="4"/>
    </row>
    <row r="149" spans="2:21" ht="21.95">
      <c r="B149" s="189"/>
      <c r="C149" s="191"/>
      <c r="D149" s="115" t="s">
        <v>56</v>
      </c>
      <c r="F149" s="4"/>
      <c r="G149" s="142">
        <f>G144*$C$7</f>
        <v>3.3000000000000003</v>
      </c>
      <c r="H149" s="142">
        <f t="shared" ref="H149:L149" si="84">H144*$C$7</f>
        <v>3.3000000000000003</v>
      </c>
      <c r="I149" s="142">
        <f t="shared" si="84"/>
        <v>3.3000000000000003</v>
      </c>
      <c r="J149" s="142">
        <f t="shared" si="84"/>
        <v>3.3000000000000003</v>
      </c>
      <c r="K149" s="142">
        <f t="shared" si="84"/>
        <v>3.3000000000000003</v>
      </c>
      <c r="L149" s="142">
        <f t="shared" si="84"/>
        <v>3.3000000000000003</v>
      </c>
      <c r="M149" s="28"/>
      <c r="N149" s="4"/>
    </row>
    <row r="150" spans="2:21" ht="21.95">
      <c r="B150" s="189"/>
      <c r="C150" s="191"/>
      <c r="D150" s="115" t="s">
        <v>57</v>
      </c>
      <c r="F150" s="4"/>
      <c r="G150" s="142">
        <f>G145*$C$8</f>
        <v>37</v>
      </c>
      <c r="H150" s="142">
        <f t="shared" ref="H150:L150" si="85">H145*$C$8</f>
        <v>37</v>
      </c>
      <c r="I150" s="142">
        <f t="shared" si="85"/>
        <v>37</v>
      </c>
      <c r="J150" s="142">
        <f t="shared" si="85"/>
        <v>37</v>
      </c>
      <c r="K150" s="142">
        <f t="shared" si="85"/>
        <v>37</v>
      </c>
      <c r="L150" s="142">
        <f t="shared" si="85"/>
        <v>37</v>
      </c>
      <c r="M150" s="28"/>
      <c r="N150" s="4"/>
    </row>
    <row r="151" spans="2:21" ht="21.95">
      <c r="B151" s="189"/>
      <c r="C151" s="192"/>
      <c r="D151" s="115" t="s">
        <v>313</v>
      </c>
      <c r="F151" s="4"/>
      <c r="G151" s="143">
        <f>ROUND(SUM(G147:G150)/G146, 3)</f>
        <v>0.879</v>
      </c>
      <c r="H151" s="143">
        <f t="shared" ref="H151" si="86">ROUND(SUM(H147:H150)/H146, 3)</f>
        <v>0.879</v>
      </c>
      <c r="I151" s="143">
        <f t="shared" ref="I151" si="87">ROUND(SUM(I147:I150)/I146, 3)</f>
        <v>0.879</v>
      </c>
      <c r="J151" s="143">
        <f t="shared" ref="J151" si="88">ROUND(SUM(J147:J150)/J146, 3)</f>
        <v>0.879</v>
      </c>
      <c r="K151" s="143">
        <f t="shared" ref="K151" si="89">ROUND(SUM(K147:K150)/K146, 3)</f>
        <v>0.879</v>
      </c>
      <c r="L151" s="143">
        <f t="shared" ref="L151" si="90">ROUND(SUM(L147:L150)/L146, 3)</f>
        <v>0.879</v>
      </c>
      <c r="M151" s="144">
        <f>L151-G151</f>
        <v>0</v>
      </c>
      <c r="N151" s="4"/>
      <c r="P151" s="46"/>
      <c r="Q151" s="46"/>
      <c r="R151" s="46"/>
      <c r="S151" s="46"/>
      <c r="T151" s="46"/>
      <c r="U151" s="46"/>
    </row>
    <row r="152" spans="2:21" ht="44.1">
      <c r="B152" s="189"/>
      <c r="C152" s="115"/>
      <c r="D152" s="115" t="s">
        <v>317</v>
      </c>
      <c r="F152" s="4"/>
      <c r="G152" s="143">
        <f>G151-G140</f>
        <v>2.200000000000002E-2</v>
      </c>
      <c r="H152" s="139">
        <f t="shared" ref="H152" si="91">H151-H140</f>
        <v>2.200000000000002E-2</v>
      </c>
      <c r="I152" s="139">
        <f t="shared" ref="I152" si="92">I151-I140</f>
        <v>2.200000000000002E-2</v>
      </c>
      <c r="J152" s="139">
        <f t="shared" ref="J152" si="93">J151-J140</f>
        <v>2.200000000000002E-2</v>
      </c>
      <c r="K152" s="139">
        <f t="shared" ref="K152" si="94">K151-K140</f>
        <v>2.200000000000002E-2</v>
      </c>
      <c r="L152" s="139">
        <f t="shared" ref="L152" si="95">L151-L140</f>
        <v>2.200000000000002E-2</v>
      </c>
      <c r="M152" s="28"/>
      <c r="N152" s="4"/>
    </row>
    <row r="154" spans="2:21" s="50" customFormat="1" ht="21.95">
      <c r="B154" s="39" t="s">
        <v>246</v>
      </c>
      <c r="C154" s="39"/>
      <c r="D154" s="39"/>
    </row>
    <row r="156" spans="2:21" ht="22.15" customHeight="1">
      <c r="F156" s="115" t="s">
        <v>307</v>
      </c>
      <c r="G156" s="115" t="s">
        <v>34</v>
      </c>
      <c r="H156" s="115" t="s">
        <v>35</v>
      </c>
      <c r="I156" s="115" t="s">
        <v>36</v>
      </c>
      <c r="J156" s="115" t="s">
        <v>37</v>
      </c>
      <c r="K156" s="115" t="s">
        <v>38</v>
      </c>
      <c r="L156" s="115" t="s">
        <v>39</v>
      </c>
    </row>
    <row r="157" spans="2:21" ht="44.1">
      <c r="F157" s="115" t="s">
        <v>308</v>
      </c>
      <c r="G157" s="115">
        <v>2024</v>
      </c>
      <c r="H157" s="115">
        <v>2025</v>
      </c>
      <c r="I157" s="115">
        <v>2026</v>
      </c>
      <c r="J157" s="115">
        <v>2027</v>
      </c>
      <c r="K157" s="115">
        <v>2028</v>
      </c>
      <c r="L157" s="115">
        <v>2029</v>
      </c>
      <c r="M157" s="115" t="s">
        <v>309</v>
      </c>
      <c r="N157" s="115" t="s">
        <v>310</v>
      </c>
    </row>
    <row r="158" spans="2:21" ht="44.1">
      <c r="B158" s="115" t="s">
        <v>311</v>
      </c>
      <c r="C158" s="115" t="s">
        <v>312</v>
      </c>
      <c r="D158" s="115" t="s">
        <v>313</v>
      </c>
      <c r="F158" s="115"/>
      <c r="G158" s="140">
        <f>_xlfn.XLOOKUP($B$154, 'Input_Final Data'!$B$10:$B$29, 'Input_Final Data'!M$10:M$29)</f>
        <v>0.73799999999999999</v>
      </c>
      <c r="H158" s="140">
        <f>_xlfn.XLOOKUP($B$154, 'Input_Final Data'!$B$10:$B$29, 'Input_Final Data'!N$10:N$29)</f>
        <v>0.73499999999999999</v>
      </c>
      <c r="I158" s="140">
        <f>_xlfn.XLOOKUP($B$154, 'Input_Final Data'!$B$10:$B$29, 'Input_Final Data'!O$10:O$29)</f>
        <v>0.73499999999999999</v>
      </c>
      <c r="J158" s="140">
        <f>_xlfn.XLOOKUP($B$154, 'Input_Final Data'!$B$10:$B$29, 'Input_Final Data'!P$10:P$29)</f>
        <v>0.73499999999999999</v>
      </c>
      <c r="K158" s="140">
        <f>_xlfn.XLOOKUP($B$154, 'Input_Final Data'!$B$10:$B$29, 'Input_Final Data'!Q$10:Q$29)</f>
        <v>0.82299999999999995</v>
      </c>
      <c r="L158" s="140">
        <f>_xlfn.XLOOKUP($B$154, 'Input_Final Data'!$B$10:$B$29, 'Input_Final Data'!R$10:R$29)</f>
        <v>0.82299999999999995</v>
      </c>
      <c r="M158" s="144">
        <f>L158-G158</f>
        <v>8.4999999999999964E-2</v>
      </c>
      <c r="N158" s="4"/>
    </row>
    <row r="160" spans="2:21" ht="21.95">
      <c r="B160" s="189" t="s">
        <v>314</v>
      </c>
      <c r="C160" s="190" t="s">
        <v>315</v>
      </c>
      <c r="D160" s="115" t="s">
        <v>96</v>
      </c>
      <c r="F160" s="4"/>
      <c r="G160" s="141">
        <f>_xlfn.XLOOKUP($D160, 'YKY Backcast - WINEP'!$F$40:$F$45, 'YKY Backcast - WINEP'!AA$40:AA$45)</f>
        <v>2</v>
      </c>
      <c r="H160" s="141">
        <f>_xlfn.XLOOKUP($D160, 'YKY Backcast - WINEP'!$F$40:$F$45, 'YKY Backcast - WINEP'!AB$40:AB$45)</f>
        <v>2</v>
      </c>
      <c r="I160" s="141">
        <f>_xlfn.XLOOKUP($D160, 'YKY Backcast - WINEP'!$F$40:$F$45, 'YKY Backcast - WINEP'!AC$40:AC$45)</f>
        <v>2</v>
      </c>
      <c r="J160" s="141">
        <f>_xlfn.XLOOKUP($D160, 'YKY Backcast - WINEP'!$F$40:$F$45, 'YKY Backcast - WINEP'!AD$40:AD$45)</f>
        <v>2</v>
      </c>
      <c r="K160" s="141">
        <f>_xlfn.XLOOKUP($D160, 'YKY Backcast - WINEP'!$F$40:$F$45, 'YKY Backcast - WINEP'!AE$40:AE$45)</f>
        <v>1</v>
      </c>
      <c r="L160" s="141">
        <f>_xlfn.XLOOKUP($D160, 'YKY Backcast - WINEP'!$F$40:$F$45, 'YKY Backcast - WINEP'!AF$40:AF$45)</f>
        <v>0</v>
      </c>
      <c r="M160" s="28"/>
      <c r="N160" s="4"/>
    </row>
    <row r="161" spans="2:21" ht="21.95">
      <c r="B161" s="189"/>
      <c r="C161" s="191"/>
      <c r="D161" s="115" t="s">
        <v>97</v>
      </c>
      <c r="F161" s="4"/>
      <c r="G161" s="141">
        <f>_xlfn.XLOOKUP($D161, 'YKY Backcast - WINEP'!$F$40:$F$45, 'YKY Backcast - WINEP'!AA$40:AA$45)</f>
        <v>2</v>
      </c>
      <c r="H161" s="141">
        <f>_xlfn.XLOOKUP($D161, 'YKY Backcast - WINEP'!$F$40:$F$45, 'YKY Backcast - WINEP'!AB$40:AB$45)</f>
        <v>1</v>
      </c>
      <c r="I161" s="141">
        <f>_xlfn.XLOOKUP($D161, 'YKY Backcast - WINEP'!$F$40:$F$45, 'YKY Backcast - WINEP'!AC$40:AC$45)</f>
        <v>1</v>
      </c>
      <c r="J161" s="141">
        <f>_xlfn.XLOOKUP($D161, 'YKY Backcast - WINEP'!$F$40:$F$45, 'YKY Backcast - WINEP'!AD$40:AD$45)</f>
        <v>1</v>
      </c>
      <c r="K161" s="141">
        <f>_xlfn.XLOOKUP($D161, 'YKY Backcast - WINEP'!$F$40:$F$45, 'YKY Backcast - WINEP'!AE$40:AE$45)</f>
        <v>2</v>
      </c>
      <c r="L161" s="141">
        <f>_xlfn.XLOOKUP($D161, 'YKY Backcast - WINEP'!$F$40:$F$45, 'YKY Backcast - WINEP'!AF$40:AF$45)</f>
        <v>3</v>
      </c>
      <c r="M161" s="28"/>
      <c r="N161" s="4"/>
    </row>
    <row r="162" spans="2:21" ht="21.95">
      <c r="B162" s="189"/>
      <c r="C162" s="191"/>
      <c r="D162" s="115" t="s">
        <v>56</v>
      </c>
      <c r="F162" s="4"/>
      <c r="G162" s="141">
        <f>_xlfn.XLOOKUP($D162, 'YKY Backcast - WINEP'!$F$40:$F$45, 'YKY Backcast - WINEP'!AA$40:AA$45)</f>
        <v>7</v>
      </c>
      <c r="H162" s="141">
        <f>_xlfn.XLOOKUP($D162, 'YKY Backcast - WINEP'!$F$40:$F$45, 'YKY Backcast - WINEP'!AB$40:AB$45)</f>
        <v>6</v>
      </c>
      <c r="I162" s="141">
        <f>_xlfn.XLOOKUP($D162, 'YKY Backcast - WINEP'!$F$40:$F$45, 'YKY Backcast - WINEP'!AC$40:AC$45)</f>
        <v>6</v>
      </c>
      <c r="J162" s="141">
        <f>_xlfn.XLOOKUP($D162, 'YKY Backcast - WINEP'!$F$40:$F$45, 'YKY Backcast - WINEP'!AD$40:AD$45)</f>
        <v>6</v>
      </c>
      <c r="K162" s="141">
        <f>_xlfn.XLOOKUP($D162, 'YKY Backcast - WINEP'!$F$40:$F$45, 'YKY Backcast - WINEP'!AE$40:AE$45)</f>
        <v>3</v>
      </c>
      <c r="L162" s="141">
        <f>_xlfn.XLOOKUP($D162, 'YKY Backcast - WINEP'!$F$40:$F$45, 'YKY Backcast - WINEP'!AF$40:AF$45)</f>
        <v>3</v>
      </c>
      <c r="M162" s="28"/>
      <c r="N162" s="4"/>
    </row>
    <row r="163" spans="2:21" ht="21.95">
      <c r="B163" s="189"/>
      <c r="C163" s="191"/>
      <c r="D163" s="115" t="s">
        <v>57</v>
      </c>
      <c r="F163" s="4"/>
      <c r="G163" s="141">
        <f>_xlfn.XLOOKUP($D163, 'YKY Backcast - WINEP'!$F$40:$F$45, 'YKY Backcast - WINEP'!AA$40:AA$45)</f>
        <v>8</v>
      </c>
      <c r="H163" s="141">
        <f>_xlfn.XLOOKUP($D163, 'YKY Backcast - WINEP'!$F$40:$F$45, 'YKY Backcast - WINEP'!AB$40:AB$45)</f>
        <v>10</v>
      </c>
      <c r="I163" s="141">
        <f>_xlfn.XLOOKUP($D163, 'YKY Backcast - WINEP'!$F$40:$F$45, 'YKY Backcast - WINEP'!AC$40:AC$45)</f>
        <v>10</v>
      </c>
      <c r="J163" s="141">
        <f>_xlfn.XLOOKUP($D163, 'YKY Backcast - WINEP'!$F$40:$F$45, 'YKY Backcast - WINEP'!AD$40:AD$45)</f>
        <v>10</v>
      </c>
      <c r="K163" s="141">
        <f>_xlfn.XLOOKUP($D163, 'YKY Backcast - WINEP'!$F$40:$F$45, 'YKY Backcast - WINEP'!AE$40:AE$45)</f>
        <v>13</v>
      </c>
      <c r="L163" s="141">
        <f>_xlfn.XLOOKUP($D163, 'YKY Backcast - WINEP'!$F$40:$F$45, 'YKY Backcast - WINEP'!AF$40:AF$45)</f>
        <v>13</v>
      </c>
      <c r="M163" s="28"/>
      <c r="N163" s="4"/>
    </row>
    <row r="164" spans="2:21" ht="21.95">
      <c r="B164" s="189"/>
      <c r="C164" s="192"/>
      <c r="D164" s="115" t="s">
        <v>145</v>
      </c>
      <c r="F164" s="4"/>
      <c r="G164" s="141">
        <f>_xlfn.XLOOKUP($D164, 'YKY Backcast - WINEP'!$F$40:$F$45, 'YKY Backcast - WINEP'!AA$40:AA$45)</f>
        <v>19</v>
      </c>
      <c r="H164" s="141">
        <f>_xlfn.XLOOKUP($D164, 'YKY Backcast - WINEP'!$F$40:$F$45, 'YKY Backcast - WINEP'!AB$40:AB$45)</f>
        <v>19</v>
      </c>
      <c r="I164" s="141">
        <f>_xlfn.XLOOKUP($D164, 'YKY Backcast - WINEP'!$F$40:$F$45, 'YKY Backcast - WINEP'!AC$40:AC$45)</f>
        <v>19</v>
      </c>
      <c r="J164" s="141">
        <f>_xlfn.XLOOKUP($D164, 'YKY Backcast - WINEP'!$F$40:$F$45, 'YKY Backcast - WINEP'!AD$40:AD$45)</f>
        <v>19</v>
      </c>
      <c r="K164" s="141">
        <f>_xlfn.XLOOKUP($D164, 'YKY Backcast - WINEP'!$F$40:$F$45, 'YKY Backcast - WINEP'!AE$40:AE$45)</f>
        <v>19</v>
      </c>
      <c r="L164" s="141">
        <f>_xlfn.XLOOKUP($D164, 'YKY Backcast - WINEP'!$F$40:$F$45, 'YKY Backcast - WINEP'!AF$40:AF$45)</f>
        <v>19</v>
      </c>
      <c r="M164" s="28"/>
      <c r="N164" s="4"/>
    </row>
    <row r="165" spans="2:21" ht="21.95">
      <c r="B165" s="189"/>
      <c r="C165" s="190" t="s">
        <v>316</v>
      </c>
      <c r="D165" s="115" t="s">
        <v>96</v>
      </c>
      <c r="F165" s="4"/>
      <c r="G165" s="142">
        <f>G160*$C$5</f>
        <v>0</v>
      </c>
      <c r="H165" s="142">
        <f t="shared" ref="H165:L165" si="96">H160*$C$5</f>
        <v>0</v>
      </c>
      <c r="I165" s="142">
        <f t="shared" si="96"/>
        <v>0</v>
      </c>
      <c r="J165" s="142">
        <f t="shared" si="96"/>
        <v>0</v>
      </c>
      <c r="K165" s="142">
        <f t="shared" si="96"/>
        <v>0</v>
      </c>
      <c r="L165" s="142">
        <f t="shared" si="96"/>
        <v>0</v>
      </c>
      <c r="M165" s="28"/>
      <c r="N165" s="4"/>
    </row>
    <row r="166" spans="2:21" ht="21.95">
      <c r="B166" s="189"/>
      <c r="C166" s="191"/>
      <c r="D166" s="115" t="s">
        <v>97</v>
      </c>
      <c r="F166" s="4"/>
      <c r="G166" s="142">
        <f>G161*$C$6</f>
        <v>0.66</v>
      </c>
      <c r="H166" s="142">
        <f t="shared" ref="H166:L166" si="97">H161*$C$6</f>
        <v>0.33</v>
      </c>
      <c r="I166" s="142">
        <f t="shared" si="97"/>
        <v>0.33</v>
      </c>
      <c r="J166" s="142">
        <f t="shared" si="97"/>
        <v>0.33</v>
      </c>
      <c r="K166" s="142">
        <f t="shared" si="97"/>
        <v>0.66</v>
      </c>
      <c r="L166" s="142">
        <f t="shared" si="97"/>
        <v>0.99</v>
      </c>
      <c r="M166" s="28"/>
      <c r="N166" s="4"/>
    </row>
    <row r="167" spans="2:21" ht="21.95">
      <c r="B167" s="189"/>
      <c r="C167" s="191"/>
      <c r="D167" s="115" t="s">
        <v>56</v>
      </c>
      <c r="F167" s="4"/>
      <c r="G167" s="142">
        <f>G162*$C$7</f>
        <v>4.62</v>
      </c>
      <c r="H167" s="142">
        <f t="shared" ref="H167:L167" si="98">H162*$C$7</f>
        <v>3.96</v>
      </c>
      <c r="I167" s="142">
        <f t="shared" si="98"/>
        <v>3.96</v>
      </c>
      <c r="J167" s="142">
        <f t="shared" si="98"/>
        <v>3.96</v>
      </c>
      <c r="K167" s="142">
        <f t="shared" si="98"/>
        <v>1.98</v>
      </c>
      <c r="L167" s="142">
        <f t="shared" si="98"/>
        <v>1.98</v>
      </c>
      <c r="M167" s="28"/>
      <c r="N167" s="4"/>
    </row>
    <row r="168" spans="2:21" ht="21.95">
      <c r="B168" s="189"/>
      <c r="C168" s="191"/>
      <c r="D168" s="115" t="s">
        <v>57</v>
      </c>
      <c r="F168" s="4"/>
      <c r="G168" s="142">
        <f>G163*$C$8</f>
        <v>8</v>
      </c>
      <c r="H168" s="142">
        <f t="shared" ref="H168:L168" si="99">H163*$C$8</f>
        <v>10</v>
      </c>
      <c r="I168" s="142">
        <f t="shared" si="99"/>
        <v>10</v>
      </c>
      <c r="J168" s="142">
        <f t="shared" si="99"/>
        <v>10</v>
      </c>
      <c r="K168" s="142">
        <f t="shared" si="99"/>
        <v>13</v>
      </c>
      <c r="L168" s="142">
        <f t="shared" si="99"/>
        <v>13</v>
      </c>
      <c r="M168" s="28"/>
      <c r="N168" s="4"/>
    </row>
    <row r="169" spans="2:21" ht="21.95">
      <c r="B169" s="189"/>
      <c r="C169" s="192"/>
      <c r="D169" s="115" t="s">
        <v>313</v>
      </c>
      <c r="F169" s="4"/>
      <c r="G169" s="143">
        <f>ROUND(SUM(G165:G168)/G164, 3)</f>
        <v>0.69899999999999995</v>
      </c>
      <c r="H169" s="143">
        <f t="shared" ref="H169" si="100">ROUND(SUM(H165:H168)/H164, 3)</f>
        <v>0.752</v>
      </c>
      <c r="I169" s="143">
        <f t="shared" ref="I169" si="101">ROUND(SUM(I165:I168)/I164, 3)</f>
        <v>0.752</v>
      </c>
      <c r="J169" s="143">
        <f t="shared" ref="J169" si="102">ROUND(SUM(J165:J168)/J164, 3)</f>
        <v>0.752</v>
      </c>
      <c r="K169" s="143">
        <f t="shared" ref="K169" si="103">ROUND(SUM(K165:K168)/K164, 3)</f>
        <v>0.82299999999999995</v>
      </c>
      <c r="L169" s="143">
        <f t="shared" ref="L169" si="104">ROUND(SUM(L165:L168)/L164, 3)</f>
        <v>0.84099999999999997</v>
      </c>
      <c r="M169" s="144">
        <f>L169-G169</f>
        <v>0.14200000000000002</v>
      </c>
      <c r="N169" s="4"/>
      <c r="P169" s="46"/>
      <c r="Q169" s="46"/>
      <c r="R169" s="46"/>
      <c r="S169" s="46"/>
      <c r="T169" s="46"/>
      <c r="U169" s="46"/>
    </row>
    <row r="170" spans="2:21" ht="44.1">
      <c r="B170" s="189"/>
      <c r="C170" s="115"/>
      <c r="D170" s="115" t="s">
        <v>317</v>
      </c>
      <c r="F170" s="4"/>
      <c r="G170" s="143">
        <f>G169-G158</f>
        <v>-3.9000000000000035E-2</v>
      </c>
      <c r="H170" s="139">
        <f t="shared" ref="H170" si="105">H169-H158</f>
        <v>1.7000000000000015E-2</v>
      </c>
      <c r="I170" s="139">
        <f t="shared" ref="I170" si="106">I169-I158</f>
        <v>1.7000000000000015E-2</v>
      </c>
      <c r="J170" s="139">
        <f t="shared" ref="J170" si="107">J169-J158</f>
        <v>1.7000000000000015E-2</v>
      </c>
      <c r="K170" s="139">
        <f t="shared" ref="K170" si="108">K169-K158</f>
        <v>0</v>
      </c>
      <c r="L170" s="139">
        <f t="shared" ref="L170" si="109">L169-L158</f>
        <v>1.8000000000000016E-2</v>
      </c>
      <c r="M170" s="28"/>
      <c r="N170" s="4"/>
    </row>
    <row r="172" spans="2:21" s="50" customFormat="1" ht="21.95">
      <c r="B172" s="39" t="s">
        <v>239</v>
      </c>
      <c r="C172" s="39"/>
      <c r="D172" s="39"/>
    </row>
    <row r="174" spans="2:21" ht="22.15" customHeight="1">
      <c r="F174" s="115" t="s">
        <v>307</v>
      </c>
      <c r="G174" s="115" t="s">
        <v>34</v>
      </c>
      <c r="H174" s="115" t="s">
        <v>35</v>
      </c>
      <c r="I174" s="115" t="s">
        <v>36</v>
      </c>
      <c r="J174" s="115" t="s">
        <v>37</v>
      </c>
      <c r="K174" s="115" t="s">
        <v>38</v>
      </c>
      <c r="L174" s="115" t="s">
        <v>39</v>
      </c>
    </row>
    <row r="175" spans="2:21" ht="44.1">
      <c r="F175" s="115" t="s">
        <v>308</v>
      </c>
      <c r="G175" s="115">
        <v>2024</v>
      </c>
      <c r="H175" s="115">
        <v>2025</v>
      </c>
      <c r="I175" s="115">
        <v>2026</v>
      </c>
      <c r="J175" s="115">
        <v>2027</v>
      </c>
      <c r="K175" s="115">
        <v>2028</v>
      </c>
      <c r="L175" s="115">
        <v>2029</v>
      </c>
      <c r="M175" s="115" t="s">
        <v>309</v>
      </c>
      <c r="N175" s="115" t="s">
        <v>310</v>
      </c>
    </row>
    <row r="176" spans="2:21" ht="44.1">
      <c r="B176" s="115" t="s">
        <v>311</v>
      </c>
      <c r="C176" s="115" t="s">
        <v>312</v>
      </c>
      <c r="D176" s="115" t="s">
        <v>313</v>
      </c>
      <c r="F176" s="115"/>
      <c r="G176" s="140">
        <f>_xlfn.XLOOKUP($B$172, 'Input_Final Data'!$B$10:$B$29, 'Input_Final Data'!M$10:M$29)</f>
        <v>0.93500000000000005</v>
      </c>
      <c r="H176" s="140">
        <f>_xlfn.XLOOKUP($B$172, 'Input_Final Data'!$B$10:$B$29, 'Input_Final Data'!N$10:N$29)</f>
        <v>0.93500000000000005</v>
      </c>
      <c r="I176" s="140">
        <f>_xlfn.XLOOKUP($B$172, 'Input_Final Data'!$B$10:$B$29, 'Input_Final Data'!O$10:O$29)</f>
        <v>0.93500000000000005</v>
      </c>
      <c r="J176" s="140">
        <f>_xlfn.XLOOKUP($B$172, 'Input_Final Data'!$B$10:$B$29, 'Input_Final Data'!P$10:P$29)</f>
        <v>0.93700000000000006</v>
      </c>
      <c r="K176" s="140">
        <f>_xlfn.XLOOKUP($B$172, 'Input_Final Data'!$B$10:$B$29, 'Input_Final Data'!Q$10:Q$29)</f>
        <v>0.94199999999999995</v>
      </c>
      <c r="L176" s="140">
        <f>_xlfn.XLOOKUP($B$172, 'Input_Final Data'!$B$10:$B$29, 'Input_Final Data'!R$10:R$29)</f>
        <v>0.94199999999999995</v>
      </c>
      <c r="M176" s="144">
        <f>L176-G176</f>
        <v>6.9999999999998952E-3</v>
      </c>
      <c r="N176" s="4"/>
    </row>
    <row r="178" spans="2:21" ht="21.95">
      <c r="B178" s="189" t="s">
        <v>314</v>
      </c>
      <c r="C178" s="190" t="s">
        <v>315</v>
      </c>
      <c r="D178" s="115" t="s">
        <v>96</v>
      </c>
      <c r="F178" s="4"/>
      <c r="G178" s="141">
        <f>_xlfn.XLOOKUP($D178, 'SWB Backcast - WINEP'!$F$178:$F$183, 'SWB Backcast - WINEP'!AB$178:AB$183)</f>
        <v>0</v>
      </c>
      <c r="H178" s="141">
        <f>_xlfn.XLOOKUP($D178, 'SWB Backcast - WINEP'!$F$178:$F$183, 'SWB Backcast - WINEP'!AC$178:AC$183)</f>
        <v>0</v>
      </c>
      <c r="I178" s="141">
        <f>_xlfn.XLOOKUP($D178, 'SWB Backcast - WINEP'!$F$178:$F$183, 'SWB Backcast - WINEP'!AD$178:AD$183)</f>
        <v>0</v>
      </c>
      <c r="J178" s="141">
        <f>_xlfn.XLOOKUP($D178, 'SWB Backcast - WINEP'!$F$178:$F$183, 'SWB Backcast - WINEP'!AE$178:AE$183)</f>
        <v>0</v>
      </c>
      <c r="K178" s="141">
        <f>_xlfn.XLOOKUP($D178, 'SWB Backcast - WINEP'!$F$178:$F$183, 'SWB Backcast - WINEP'!AF$178:AF$183)</f>
        <v>0</v>
      </c>
      <c r="L178" s="141">
        <f>_xlfn.XLOOKUP($D178, 'SWB Backcast - WINEP'!$F$178:$F$183, 'SWB Backcast - WINEP'!AG$178:AG$183)</f>
        <v>0</v>
      </c>
      <c r="M178" s="28"/>
      <c r="N178" s="4"/>
    </row>
    <row r="179" spans="2:21" ht="21.95">
      <c r="B179" s="189"/>
      <c r="C179" s="191"/>
      <c r="D179" s="115" t="s">
        <v>97</v>
      </c>
      <c r="F179" s="4"/>
      <c r="G179" s="141">
        <f>_xlfn.XLOOKUP($D179, 'SWB Backcast - WINEP'!$F$178:$F$183, 'SWB Backcast - WINEP'!AB$178:AB$183)</f>
        <v>1</v>
      </c>
      <c r="H179" s="141">
        <f>_xlfn.XLOOKUP($D179, 'SWB Backcast - WINEP'!$F$178:$F$183, 'SWB Backcast - WINEP'!AC$178:AC$183)</f>
        <v>1</v>
      </c>
      <c r="I179" s="141">
        <f>_xlfn.XLOOKUP($D179, 'SWB Backcast - WINEP'!$F$178:$F$183, 'SWB Backcast - WINEP'!AD$178:AD$183)</f>
        <v>1</v>
      </c>
      <c r="J179" s="141">
        <f>_xlfn.XLOOKUP($D179, 'SWB Backcast - WINEP'!$F$178:$F$183, 'SWB Backcast - WINEP'!AE$178:AE$183)</f>
        <v>1</v>
      </c>
      <c r="K179" s="141">
        <f>_xlfn.XLOOKUP($D179, 'SWB Backcast - WINEP'!$F$178:$F$183, 'SWB Backcast - WINEP'!AF$178:AF$183)</f>
        <v>1</v>
      </c>
      <c r="L179" s="141">
        <f>_xlfn.XLOOKUP($D179, 'SWB Backcast - WINEP'!$F$178:$F$183, 'SWB Backcast - WINEP'!AG$178:AG$183)</f>
        <v>1</v>
      </c>
      <c r="M179" s="28"/>
      <c r="N179" s="4"/>
    </row>
    <row r="180" spans="2:21" ht="21.95">
      <c r="B180" s="189"/>
      <c r="C180" s="191"/>
      <c r="D180" s="115" t="s">
        <v>56</v>
      </c>
      <c r="F180" s="4"/>
      <c r="G180" s="141">
        <f>_xlfn.XLOOKUP($D180, 'SWB Backcast - WINEP'!$F$178:$F$183, 'SWB Backcast - WINEP'!AB$178:AB$183)</f>
        <v>27</v>
      </c>
      <c r="H180" s="141">
        <f>_xlfn.XLOOKUP($D180, 'SWB Backcast - WINEP'!$F$178:$F$183, 'SWB Backcast - WINEP'!AC$178:AC$183)</f>
        <v>27</v>
      </c>
      <c r="I180" s="141">
        <f>_xlfn.XLOOKUP($D180, 'SWB Backcast - WINEP'!$F$178:$F$183, 'SWB Backcast - WINEP'!AD$178:AD$183)</f>
        <v>27</v>
      </c>
      <c r="J180" s="141">
        <f>_xlfn.XLOOKUP($D180, 'SWB Backcast - WINEP'!$F$178:$F$183, 'SWB Backcast - WINEP'!AE$178:AE$183)</f>
        <v>26</v>
      </c>
      <c r="K180" s="141">
        <f>_xlfn.XLOOKUP($D180, 'SWB Backcast - WINEP'!$F$178:$F$183, 'SWB Backcast - WINEP'!AF$178:AF$183)</f>
        <v>24</v>
      </c>
      <c r="L180" s="141">
        <f>_xlfn.XLOOKUP($D180, 'SWB Backcast - WINEP'!$F$178:$F$183, 'SWB Backcast - WINEP'!AG$178:AG$183)</f>
        <v>23</v>
      </c>
      <c r="M180" s="28"/>
      <c r="N180" s="4"/>
    </row>
    <row r="181" spans="2:21" ht="21.95">
      <c r="B181" s="189"/>
      <c r="C181" s="191"/>
      <c r="D181" s="115" t="s">
        <v>57</v>
      </c>
      <c r="F181" s="4"/>
      <c r="G181" s="141">
        <f>_xlfn.XLOOKUP($D181, 'SWB Backcast - WINEP'!$F$178:$F$183, 'SWB Backcast - WINEP'!AB$178:AB$183)</f>
        <v>123</v>
      </c>
      <c r="H181" s="141">
        <f>_xlfn.XLOOKUP($D181, 'SWB Backcast - WINEP'!$F$178:$F$183, 'SWB Backcast - WINEP'!AC$178:AC$183)</f>
        <v>123</v>
      </c>
      <c r="I181" s="141">
        <f>_xlfn.XLOOKUP($D181, 'SWB Backcast - WINEP'!$F$178:$F$183, 'SWB Backcast - WINEP'!AD$178:AD$183)</f>
        <v>123</v>
      </c>
      <c r="J181" s="141">
        <f>_xlfn.XLOOKUP($D181, 'SWB Backcast - WINEP'!$F$178:$F$183, 'SWB Backcast - WINEP'!AE$178:AE$183)</f>
        <v>124</v>
      </c>
      <c r="K181" s="141">
        <f>_xlfn.XLOOKUP($D181, 'SWB Backcast - WINEP'!$F$178:$F$183, 'SWB Backcast - WINEP'!AF$178:AF$183)</f>
        <v>126</v>
      </c>
      <c r="L181" s="141">
        <f>_xlfn.XLOOKUP($D181, 'SWB Backcast - WINEP'!$F$178:$F$183, 'SWB Backcast - WINEP'!AG$178:AG$183)</f>
        <v>127</v>
      </c>
      <c r="M181" s="28"/>
      <c r="N181" s="4"/>
    </row>
    <row r="182" spans="2:21" ht="21.95">
      <c r="B182" s="189"/>
      <c r="C182" s="192"/>
      <c r="D182" s="115" t="s">
        <v>145</v>
      </c>
      <c r="F182" s="4"/>
      <c r="G182" s="141">
        <f>_xlfn.XLOOKUP($D182, 'SWB Backcast - WINEP'!$F$178:$F$183, 'SWB Backcast - WINEP'!AB$178:AB$183)</f>
        <v>151</v>
      </c>
      <c r="H182" s="141">
        <f>_xlfn.XLOOKUP($D182, 'SWB Backcast - WINEP'!$F$178:$F$183, 'SWB Backcast - WINEP'!AC$178:AC$183)</f>
        <v>151</v>
      </c>
      <c r="I182" s="141">
        <f>_xlfn.XLOOKUP($D182, 'SWB Backcast - WINEP'!$F$178:$F$183, 'SWB Backcast - WINEP'!AD$178:AD$183)</f>
        <v>151</v>
      </c>
      <c r="J182" s="141">
        <f>_xlfn.XLOOKUP($D182, 'SWB Backcast - WINEP'!$F$178:$F$183, 'SWB Backcast - WINEP'!AE$178:AE$183)</f>
        <v>151</v>
      </c>
      <c r="K182" s="141">
        <f>_xlfn.XLOOKUP($D182, 'SWB Backcast - WINEP'!$F$178:$F$183, 'SWB Backcast - WINEP'!AF$178:AF$183)</f>
        <v>151</v>
      </c>
      <c r="L182" s="141">
        <f>_xlfn.XLOOKUP($D182, 'SWB Backcast - WINEP'!$F$178:$F$183, 'SWB Backcast - WINEP'!AG$178:AG$183)</f>
        <v>151</v>
      </c>
      <c r="M182" s="28"/>
      <c r="N182" s="4"/>
    </row>
    <row r="183" spans="2:21" ht="21.95">
      <c r="B183" s="189"/>
      <c r="C183" s="190" t="s">
        <v>316</v>
      </c>
      <c r="D183" s="115" t="s">
        <v>96</v>
      </c>
      <c r="F183" s="4"/>
      <c r="G183" s="142">
        <f>G178*$C$5</f>
        <v>0</v>
      </c>
      <c r="H183" s="142">
        <f t="shared" ref="H183:L183" si="110">H178*$C$5</f>
        <v>0</v>
      </c>
      <c r="I183" s="142">
        <f t="shared" si="110"/>
        <v>0</v>
      </c>
      <c r="J183" s="142">
        <f t="shared" si="110"/>
        <v>0</v>
      </c>
      <c r="K183" s="142">
        <f t="shared" si="110"/>
        <v>0</v>
      </c>
      <c r="L183" s="142">
        <f t="shared" si="110"/>
        <v>0</v>
      </c>
      <c r="M183" s="28"/>
      <c r="N183" s="4"/>
    </row>
    <row r="184" spans="2:21" ht="21.95">
      <c r="B184" s="189"/>
      <c r="C184" s="191"/>
      <c r="D184" s="115" t="s">
        <v>97</v>
      </c>
      <c r="F184" s="4"/>
      <c r="G184" s="142">
        <f>G179*$C$6</f>
        <v>0.33</v>
      </c>
      <c r="H184" s="142">
        <f t="shared" ref="H184:L184" si="111">H179*$C$6</f>
        <v>0.33</v>
      </c>
      <c r="I184" s="142">
        <f t="shared" si="111"/>
        <v>0.33</v>
      </c>
      <c r="J184" s="142">
        <f t="shared" si="111"/>
        <v>0.33</v>
      </c>
      <c r="K184" s="142">
        <f t="shared" si="111"/>
        <v>0.33</v>
      </c>
      <c r="L184" s="142">
        <f t="shared" si="111"/>
        <v>0.33</v>
      </c>
      <c r="M184" s="28"/>
      <c r="N184" s="4"/>
    </row>
    <row r="185" spans="2:21" ht="21.95">
      <c r="B185" s="189"/>
      <c r="C185" s="191"/>
      <c r="D185" s="115" t="s">
        <v>56</v>
      </c>
      <c r="F185" s="4"/>
      <c r="G185" s="142">
        <f>G180*$C$7</f>
        <v>17.82</v>
      </c>
      <c r="H185" s="142">
        <f t="shared" ref="H185:L185" si="112">H180*$C$7</f>
        <v>17.82</v>
      </c>
      <c r="I185" s="142">
        <f t="shared" si="112"/>
        <v>17.82</v>
      </c>
      <c r="J185" s="142">
        <f t="shared" si="112"/>
        <v>17.16</v>
      </c>
      <c r="K185" s="142">
        <f t="shared" si="112"/>
        <v>15.84</v>
      </c>
      <c r="L185" s="142">
        <f t="shared" si="112"/>
        <v>15.180000000000001</v>
      </c>
      <c r="M185" s="28"/>
      <c r="N185" s="4"/>
    </row>
    <row r="186" spans="2:21" ht="21.95">
      <c r="B186" s="189"/>
      <c r="C186" s="191"/>
      <c r="D186" s="115" t="s">
        <v>57</v>
      </c>
      <c r="F186" s="4"/>
      <c r="G186" s="142">
        <f>G181*$C$8</f>
        <v>123</v>
      </c>
      <c r="H186" s="142">
        <f t="shared" ref="H186:L186" si="113">H181*$C$8</f>
        <v>123</v>
      </c>
      <c r="I186" s="142">
        <f t="shared" si="113"/>
        <v>123</v>
      </c>
      <c r="J186" s="142">
        <f t="shared" si="113"/>
        <v>124</v>
      </c>
      <c r="K186" s="142">
        <f t="shared" si="113"/>
        <v>126</v>
      </c>
      <c r="L186" s="142">
        <f t="shared" si="113"/>
        <v>127</v>
      </c>
      <c r="M186" s="28"/>
      <c r="N186" s="4"/>
    </row>
    <row r="187" spans="2:21" ht="21.95">
      <c r="B187" s="189"/>
      <c r="C187" s="192"/>
      <c r="D187" s="115" t="s">
        <v>313</v>
      </c>
      <c r="F187" s="4"/>
      <c r="G187" s="143">
        <f>ROUND(SUM(G183:G186)/G182, 3)</f>
        <v>0.93500000000000005</v>
      </c>
      <c r="H187" s="143">
        <f t="shared" ref="H187" si="114">ROUND(SUM(H183:H186)/H182, 3)</f>
        <v>0.93500000000000005</v>
      </c>
      <c r="I187" s="143">
        <f t="shared" ref="I187" si="115">ROUND(SUM(I183:I186)/I182, 3)</f>
        <v>0.93500000000000005</v>
      </c>
      <c r="J187" s="143">
        <f t="shared" ref="J187" si="116">ROUND(SUM(J183:J186)/J182, 3)</f>
        <v>0.93700000000000006</v>
      </c>
      <c r="K187" s="143">
        <f t="shared" ref="K187" si="117">ROUND(SUM(K183:K186)/K182, 3)</f>
        <v>0.94199999999999995</v>
      </c>
      <c r="L187" s="143">
        <f t="shared" ref="L187" si="118">ROUND(SUM(L183:L186)/L182, 3)</f>
        <v>0.94399999999999995</v>
      </c>
      <c r="M187" s="144">
        <f>L187-G187</f>
        <v>8.999999999999897E-3</v>
      </c>
      <c r="N187" s="4"/>
      <c r="P187" s="46"/>
      <c r="Q187" s="46"/>
      <c r="R187" s="46"/>
      <c r="S187" s="46"/>
      <c r="T187" s="46"/>
      <c r="U187" s="46"/>
    </row>
    <row r="188" spans="2:21" ht="44.1">
      <c r="B188" s="189"/>
      <c r="C188" s="115"/>
      <c r="D188" s="115" t="s">
        <v>317</v>
      </c>
      <c r="F188" s="4"/>
      <c r="G188" s="143">
        <f>G187-G176</f>
        <v>0</v>
      </c>
      <c r="H188" s="139">
        <f t="shared" ref="H188" si="119">H187-H176</f>
        <v>0</v>
      </c>
      <c r="I188" s="139">
        <f t="shared" ref="I188" si="120">I187-I176</f>
        <v>0</v>
      </c>
      <c r="J188" s="139">
        <f t="shared" ref="J188" si="121">J187-J176</f>
        <v>0</v>
      </c>
      <c r="K188" s="139">
        <f t="shared" ref="K188" si="122">K187-K176</f>
        <v>0</v>
      </c>
      <c r="L188" s="139">
        <f t="shared" ref="L188" si="123">L187-L176</f>
        <v>2.0000000000000018E-3</v>
      </c>
      <c r="M188" s="28"/>
      <c r="N188" s="4"/>
    </row>
  </sheetData>
  <mergeCells count="30">
    <mergeCell ref="B16:B26"/>
    <mergeCell ref="C16:C20"/>
    <mergeCell ref="C21:C25"/>
    <mergeCell ref="B34:B44"/>
    <mergeCell ref="C34:C38"/>
    <mergeCell ref="C39:C43"/>
    <mergeCell ref="B52:B62"/>
    <mergeCell ref="C52:C56"/>
    <mergeCell ref="C57:C61"/>
    <mergeCell ref="B88:B98"/>
    <mergeCell ref="C88:C92"/>
    <mergeCell ref="C93:C97"/>
    <mergeCell ref="B70:B80"/>
    <mergeCell ref="C70:C74"/>
    <mergeCell ref="C75:C79"/>
    <mergeCell ref="B106:B116"/>
    <mergeCell ref="C106:C110"/>
    <mergeCell ref="C111:C115"/>
    <mergeCell ref="B124:B134"/>
    <mergeCell ref="C124:C128"/>
    <mergeCell ref="C129:C133"/>
    <mergeCell ref="B178:B188"/>
    <mergeCell ref="C178:C182"/>
    <mergeCell ref="C183:C187"/>
    <mergeCell ref="B142:B152"/>
    <mergeCell ref="C142:C146"/>
    <mergeCell ref="C147:C151"/>
    <mergeCell ref="B160:B170"/>
    <mergeCell ref="C160:C164"/>
    <mergeCell ref="C165:C169"/>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796FC-19EB-4611-BCB8-CD224C33089D}">
  <sheetPr>
    <tabColor theme="7" tint="0.79998168889431442"/>
  </sheetPr>
  <dimension ref="A1:S159"/>
  <sheetViews>
    <sheetView topLeftCell="A7" zoomScale="80" zoomScaleNormal="80" workbookViewId="0">
      <selection activeCell="I33" sqref="I33"/>
    </sheetView>
  </sheetViews>
  <sheetFormatPr defaultRowHeight="14.1"/>
  <cols>
    <col min="1" max="1" width="6.375" customWidth="1"/>
    <col min="2" max="2" width="17.125" customWidth="1"/>
    <col min="3" max="3" width="22.75" customWidth="1"/>
    <col min="5" max="5" width="9" customWidth="1"/>
    <col min="6" max="6" width="15.125" bestFit="1" customWidth="1"/>
    <col min="7" max="7" width="11.875" customWidth="1"/>
    <col min="8" max="8" width="9.625" bestFit="1" customWidth="1"/>
    <col min="9" max="9" width="10" bestFit="1" customWidth="1"/>
    <col min="10" max="10" width="11.625" customWidth="1"/>
    <col min="11" max="11" width="11.5" customWidth="1"/>
    <col min="13" max="13" width="27.875" customWidth="1"/>
  </cols>
  <sheetData>
    <row r="1" spans="1:19" s="74" customFormat="1"/>
    <row r="2" spans="1:19" s="74" customFormat="1" ht="35.450000000000003">
      <c r="B2" s="51" t="str">
        <f xml:space="preserve"> Overview!B2&amp; " - PR24 (DD) Performance Commitment Levels"</f>
        <v>Bathing Water Quality - PR24 (DD) Performance Commitment Levels</v>
      </c>
    </row>
    <row r="4" spans="1:19" s="74" customFormat="1" ht="21.95">
      <c r="B4" s="39" t="s">
        <v>318</v>
      </c>
    </row>
    <row r="6" spans="1:19">
      <c r="B6" s="88"/>
      <c r="C6" t="s">
        <v>319</v>
      </c>
    </row>
    <row r="7" spans="1:19" ht="21.95">
      <c r="F7" s="89" t="s">
        <v>320</v>
      </c>
      <c r="G7" s="193" t="s">
        <v>318</v>
      </c>
      <c r="H7" s="193"/>
      <c r="I7" s="193"/>
      <c r="J7" s="193"/>
      <c r="K7" s="193"/>
    </row>
    <row r="8" spans="1:19" ht="21.95">
      <c r="B8" s="59" t="s">
        <v>259</v>
      </c>
      <c r="C8" s="44"/>
      <c r="D8" s="90" t="s">
        <v>321</v>
      </c>
      <c r="E8" s="90" t="s">
        <v>322</v>
      </c>
      <c r="F8" s="91" t="s">
        <v>34</v>
      </c>
      <c r="G8" s="91" t="s">
        <v>35</v>
      </c>
      <c r="H8" s="91" t="s">
        <v>36</v>
      </c>
      <c r="I8" s="91" t="s">
        <v>37</v>
      </c>
      <c r="J8" s="91" t="s">
        <v>38</v>
      </c>
      <c r="K8" s="91" t="s">
        <v>39</v>
      </c>
    </row>
    <row r="9" spans="1:19" ht="21.95">
      <c r="A9" s="40"/>
      <c r="B9" s="62" t="s">
        <v>20</v>
      </c>
      <c r="C9" s="62" t="s">
        <v>23</v>
      </c>
      <c r="D9" s="62"/>
      <c r="E9" s="62"/>
      <c r="F9" s="44"/>
      <c r="G9" s="44"/>
      <c r="H9" s="44"/>
      <c r="I9" s="44"/>
      <c r="J9" s="44"/>
      <c r="K9" s="44"/>
    </row>
    <row r="10" spans="1:19" ht="21.95">
      <c r="A10" s="37"/>
      <c r="B10" s="41" t="s">
        <v>0</v>
      </c>
      <c r="C10" s="44" t="s">
        <v>199</v>
      </c>
      <c r="D10" s="44" t="s">
        <v>323</v>
      </c>
      <c r="E10" s="44" t="str">
        <f>B10&amp;D10</f>
        <v>ANHC_OUT5_08_PR24_OFWAT_DD</v>
      </c>
      <c r="F10" s="160">
        <f>_xlfn.XLOOKUP($B10, 'Analysis_Additional information'!$B$31:$B$50, 'Analysis_Additional information'!D$31:D$50)</f>
        <v>0.82199999999999995</v>
      </c>
      <c r="G10" s="160">
        <f>_xlfn.XLOOKUP($B10, 'Analysis_Additional information'!$B$31:$B$50, 'Analysis_Additional information'!E$31:E$50)</f>
        <v>0.82799999999999996</v>
      </c>
      <c r="H10" s="160">
        <f>_xlfn.XLOOKUP($B10, 'Analysis_Additional information'!$B$31:$B$50, 'Analysis_Additional information'!F$31:F$50)</f>
        <v>0.85399999999999998</v>
      </c>
      <c r="I10" s="160">
        <f>_xlfn.XLOOKUP($B10, 'Analysis_Additional information'!$B$31:$B$50, 'Analysis_Additional information'!G$31:G$50)</f>
        <v>0.84099999999999997</v>
      </c>
      <c r="J10" s="160">
        <f>_xlfn.XLOOKUP($B10, 'Analysis_Additional information'!$B$31:$B$50, 'Analysis_Additional information'!H$31:H$50)</f>
        <v>0.86099999999999999</v>
      </c>
      <c r="K10" s="160">
        <f>_xlfn.XLOOKUP($B10, 'Analysis_Additional information'!$B$31:$B$50, 'Analysis_Additional information'!I$31:I$50)</f>
        <v>0.86799999999999999</v>
      </c>
      <c r="L10" s="27"/>
      <c r="M10" s="46"/>
      <c r="N10" s="94"/>
      <c r="O10" s="26"/>
      <c r="P10" s="26"/>
      <c r="Q10" s="94"/>
      <c r="R10" s="94"/>
      <c r="S10" s="94"/>
    </row>
    <row r="11" spans="1:19" ht="21.95">
      <c r="A11" s="37"/>
      <c r="B11" s="41" t="s">
        <v>232</v>
      </c>
      <c r="C11" s="44" t="s">
        <v>199</v>
      </c>
      <c r="D11" s="44" t="s">
        <v>323</v>
      </c>
      <c r="E11" s="44" t="str">
        <f t="shared" ref="E11:E98" si="0">B11&amp;D11</f>
        <v>WSHC_OUT5_08_PR24_OFWAT_DD</v>
      </c>
      <c r="F11" s="160">
        <f>_xlfn.XLOOKUP($B11, 'Analysis_Additional information'!$B$31:$B$50, 'Analysis_Additional information'!D$31:D$50)</f>
        <v>0.89500000000000002</v>
      </c>
      <c r="G11" s="160">
        <f>_xlfn.XLOOKUP($B11, 'Analysis_Additional information'!$B$31:$B$50, 'Analysis_Additional information'!E$31:E$50)</f>
        <v>0.89500000000000002</v>
      </c>
      <c r="H11" s="160">
        <f>_xlfn.XLOOKUP($B11, 'Analysis_Additional information'!$B$31:$B$50, 'Analysis_Additional information'!F$31:F$50)</f>
        <v>0.89500000000000002</v>
      </c>
      <c r="I11" s="160">
        <f>_xlfn.XLOOKUP($B11, 'Analysis_Additional information'!$B$31:$B$50, 'Analysis_Additional information'!G$31:G$50)</f>
        <v>0.89500000000000002</v>
      </c>
      <c r="J11" s="160">
        <f>_xlfn.XLOOKUP($B11, 'Analysis_Additional information'!$B$31:$B$50, 'Analysis_Additional information'!H$31:H$50)</f>
        <v>0.89500000000000002</v>
      </c>
      <c r="K11" s="160">
        <f>_xlfn.XLOOKUP($B11, 'Analysis_Additional information'!$B$31:$B$50, 'Analysis_Additional information'!I$31:I$50)</f>
        <v>0.89500000000000002</v>
      </c>
      <c r="L11" s="27"/>
      <c r="M11" s="46"/>
      <c r="O11" s="26"/>
      <c r="P11" s="26"/>
    </row>
    <row r="12" spans="1:19" ht="21.95">
      <c r="A12" s="37"/>
      <c r="B12" s="41" t="s">
        <v>233</v>
      </c>
      <c r="C12" s="44" t="s">
        <v>199</v>
      </c>
      <c r="D12" s="44" t="s">
        <v>323</v>
      </c>
      <c r="E12" s="44" t="str">
        <f t="shared" si="0"/>
        <v>HDDC_OUT5_08_PR24_OFWAT_DD</v>
      </c>
      <c r="F12" s="160" t="str">
        <f>_xlfn.XLOOKUP($B12, 'Analysis_Additional information'!$B$31:$B$50, 'Analysis_Additional information'!D$31:D$50)</f>
        <v>-</v>
      </c>
      <c r="G12" s="160" t="str">
        <f>_xlfn.XLOOKUP($B12, 'Analysis_Additional information'!$B$31:$B$50, 'Analysis_Additional information'!E$31:E$50)</f>
        <v>-</v>
      </c>
      <c r="H12" s="160" t="str">
        <f>_xlfn.XLOOKUP($B12, 'Analysis_Additional information'!$B$31:$B$50, 'Analysis_Additional information'!F$31:F$50)</f>
        <v>-</v>
      </c>
      <c r="I12" s="160" t="str">
        <f>_xlfn.XLOOKUP($B12, 'Analysis_Additional information'!$B$31:$B$50, 'Analysis_Additional information'!G$31:G$50)</f>
        <v>-</v>
      </c>
      <c r="J12" s="160" t="str">
        <f>_xlfn.XLOOKUP($B12, 'Analysis_Additional information'!$B$31:$B$50, 'Analysis_Additional information'!H$31:H$50)</f>
        <v>-</v>
      </c>
      <c r="K12" s="160" t="str">
        <f>_xlfn.XLOOKUP($B12, 'Analysis_Additional information'!$B$31:$B$50, 'Analysis_Additional information'!I$31:I$50)</f>
        <v>-</v>
      </c>
      <c r="L12" s="27"/>
      <c r="M12" s="46"/>
      <c r="O12" s="26"/>
      <c r="P12" s="26"/>
    </row>
    <row r="13" spans="1:19" ht="21.95">
      <c r="A13" s="37"/>
      <c r="B13" s="41" t="s">
        <v>236</v>
      </c>
      <c r="C13" s="44" t="s">
        <v>199</v>
      </c>
      <c r="D13" s="44" t="s">
        <v>323</v>
      </c>
      <c r="E13" s="44" t="str">
        <f t="shared" si="0"/>
        <v>NESC_OUT5_08_PR24_OFWAT_DD</v>
      </c>
      <c r="F13" s="160">
        <f>_xlfn.XLOOKUP($B13, 'Analysis_Additional information'!$B$31:$B$50, 'Analysis_Additional information'!D$31:D$50)</f>
        <v>0.82599999999999996</v>
      </c>
      <c r="G13" s="160">
        <f>_xlfn.XLOOKUP($B13, 'Analysis_Additional information'!$B$31:$B$50, 'Analysis_Additional information'!E$31:E$50)</f>
        <v>0.82599999999999996</v>
      </c>
      <c r="H13" s="160">
        <f>_xlfn.XLOOKUP($B13, 'Analysis_Additional information'!$B$31:$B$50, 'Analysis_Additional information'!F$31:F$50)</f>
        <v>0.82599999999999996</v>
      </c>
      <c r="I13" s="160">
        <f>_xlfn.XLOOKUP($B13, 'Analysis_Additional information'!$B$31:$B$50, 'Analysis_Additional information'!G$31:G$50)</f>
        <v>0.83599999999999997</v>
      </c>
      <c r="J13" s="160">
        <f>_xlfn.XLOOKUP($B13, 'Analysis_Additional information'!$B$31:$B$50, 'Analysis_Additional information'!H$31:H$50)</f>
        <v>0.84599999999999997</v>
      </c>
      <c r="K13" s="160">
        <f>_xlfn.XLOOKUP($B13, 'Analysis_Additional information'!$B$31:$B$50, 'Analysis_Additional information'!I$31:I$50)</f>
        <v>0.89800000000000002</v>
      </c>
      <c r="L13" s="27"/>
      <c r="M13" s="46"/>
      <c r="O13" s="26"/>
      <c r="P13" s="26"/>
    </row>
    <row r="14" spans="1:19" ht="21.95">
      <c r="A14" s="37"/>
      <c r="B14" s="41" t="s">
        <v>237</v>
      </c>
      <c r="C14" s="44" t="s">
        <v>199</v>
      </c>
      <c r="D14" s="44" t="s">
        <v>323</v>
      </c>
      <c r="E14" s="44" t="str">
        <f t="shared" si="0"/>
        <v>SVEC_OUT5_08_PR24_OFWAT_DD</v>
      </c>
      <c r="F14" s="160" t="str">
        <f>_xlfn.XLOOKUP($B14, 'Analysis_Additional information'!$B$31:$B$50, 'Analysis_Additional information'!D$31:D$50)</f>
        <v>-</v>
      </c>
      <c r="G14" s="160" t="str">
        <f>_xlfn.XLOOKUP($B14, 'Analysis_Additional information'!$B$31:$B$50, 'Analysis_Additional information'!E$31:E$50)</f>
        <v>-</v>
      </c>
      <c r="H14" s="160" t="str">
        <f>_xlfn.XLOOKUP($B14, 'Analysis_Additional information'!$B$31:$B$50, 'Analysis_Additional information'!F$31:F$50)</f>
        <v>-</v>
      </c>
      <c r="I14" s="160" t="str">
        <f>_xlfn.XLOOKUP($B14, 'Analysis_Additional information'!$B$31:$B$50, 'Analysis_Additional information'!G$31:G$50)</f>
        <v>-</v>
      </c>
      <c r="J14" s="160" t="str">
        <f>_xlfn.XLOOKUP($B14, 'Analysis_Additional information'!$B$31:$B$50, 'Analysis_Additional information'!H$31:H$50)</f>
        <v>-</v>
      </c>
      <c r="K14" s="160" t="str">
        <f>_xlfn.XLOOKUP($B14, 'Analysis_Additional information'!$B$31:$B$50, 'Analysis_Additional information'!I$31:I$50)</f>
        <v>-</v>
      </c>
      <c r="L14" s="27"/>
      <c r="M14" s="46"/>
      <c r="O14" s="26"/>
      <c r="P14" s="26"/>
    </row>
    <row r="15" spans="1:19" ht="21.95">
      <c r="A15" s="37"/>
      <c r="B15" s="41" t="s">
        <v>241</v>
      </c>
      <c r="C15" s="44" t="s">
        <v>199</v>
      </c>
      <c r="D15" s="44" t="s">
        <v>323</v>
      </c>
      <c r="E15" s="44" t="str">
        <f t="shared" si="0"/>
        <v>SBBC_OUT5_08_PR24_OFWAT_DD</v>
      </c>
      <c r="F15" s="160" t="str">
        <f>_xlfn.XLOOKUP($B15, 'Analysis_Additional information'!$B$31:$B$50, 'Analysis_Additional information'!D$31:D$50)</f>
        <v>-</v>
      </c>
      <c r="G15" s="160" t="str">
        <f>_xlfn.XLOOKUP($B15, 'Analysis_Additional information'!$B$31:$B$50, 'Analysis_Additional information'!E$31:E$50)</f>
        <v>-</v>
      </c>
      <c r="H15" s="160" t="str">
        <f>_xlfn.XLOOKUP($B15, 'Analysis_Additional information'!$B$31:$B$50, 'Analysis_Additional information'!F$31:F$50)</f>
        <v>-</v>
      </c>
      <c r="I15" s="160" t="str">
        <f>_xlfn.XLOOKUP($B15, 'Analysis_Additional information'!$B$31:$B$50, 'Analysis_Additional information'!G$31:G$50)</f>
        <v>-</v>
      </c>
      <c r="J15" s="160" t="str">
        <f>_xlfn.XLOOKUP($B15, 'Analysis_Additional information'!$B$31:$B$50, 'Analysis_Additional information'!H$31:H$50)</f>
        <v>-</v>
      </c>
      <c r="K15" s="160" t="str">
        <f>_xlfn.XLOOKUP($B15, 'Analysis_Additional information'!$B$31:$B$50, 'Analysis_Additional information'!I$31:I$50)</f>
        <v>-</v>
      </c>
      <c r="M15" s="46"/>
      <c r="O15" s="26"/>
      <c r="P15" s="26"/>
    </row>
    <row r="16" spans="1:19" ht="21.95">
      <c r="A16" s="37"/>
      <c r="B16" s="41" t="s">
        <v>242</v>
      </c>
      <c r="C16" s="44" t="s">
        <v>199</v>
      </c>
      <c r="D16" s="44" t="s">
        <v>323</v>
      </c>
      <c r="E16" s="44" t="str">
        <f t="shared" si="0"/>
        <v>SRNC_OUT5_08_PR24_OFWAT_DD</v>
      </c>
      <c r="F16" s="160">
        <f>_xlfn.XLOOKUP($B16, 'Analysis_Additional information'!$B$31:$B$50, 'Analysis_Additional information'!D$31:D$50)</f>
        <v>0.85499999999999998</v>
      </c>
      <c r="G16" s="160">
        <f>_xlfn.XLOOKUP($B16, 'Analysis_Additional information'!$B$31:$B$50, 'Analysis_Additional information'!E$31:E$50)</f>
        <v>0.89100000000000001</v>
      </c>
      <c r="H16" s="160">
        <f>_xlfn.XLOOKUP($B16, 'Analysis_Additional information'!$B$31:$B$50, 'Analysis_Additional information'!F$31:F$50)</f>
        <v>0.89900000000000002</v>
      </c>
      <c r="I16" s="160">
        <f>_xlfn.XLOOKUP($B16, 'Analysis_Additional information'!$B$31:$B$50, 'Analysis_Additional information'!G$31:G$50)</f>
        <v>0.90300000000000002</v>
      </c>
      <c r="J16" s="160">
        <f>_xlfn.XLOOKUP($B16, 'Analysis_Additional information'!$B$31:$B$50, 'Analysis_Additional information'!H$31:H$50)</f>
        <v>0.90300000000000002</v>
      </c>
      <c r="K16" s="160">
        <f>_xlfn.XLOOKUP($B16, 'Analysis_Additional information'!$B$31:$B$50, 'Analysis_Additional information'!I$31:I$50)</f>
        <v>0.90700000000000003</v>
      </c>
      <c r="L16" s="27"/>
      <c r="M16" s="46"/>
      <c r="O16" s="26"/>
      <c r="P16" s="26"/>
    </row>
    <row r="17" spans="1:16" ht="21.95">
      <c r="A17" s="37"/>
      <c r="B17" s="41" t="s">
        <v>243</v>
      </c>
      <c r="C17" s="44" t="s">
        <v>199</v>
      </c>
      <c r="D17" s="44" t="s">
        <v>323</v>
      </c>
      <c r="E17" s="44" t="str">
        <f t="shared" si="0"/>
        <v>TMSC_OUT5_08_PR24_OFWAT_DD</v>
      </c>
      <c r="F17" s="160">
        <f>_xlfn.XLOOKUP($B17, 'Analysis_Additional information'!$B$31:$B$50, 'Analysis_Additional information'!D$31:D$50)</f>
        <v>0.5</v>
      </c>
      <c r="G17" s="160">
        <f>_xlfn.XLOOKUP($B17, 'Analysis_Additional information'!$B$31:$B$50, 'Analysis_Additional information'!E$31:E$50)</f>
        <v>0.5</v>
      </c>
      <c r="H17" s="160">
        <f>_xlfn.XLOOKUP($B17, 'Analysis_Additional information'!$B$31:$B$50, 'Analysis_Additional information'!F$31:F$50)</f>
        <v>0.5</v>
      </c>
      <c r="I17" s="160">
        <f>_xlfn.XLOOKUP($B17, 'Analysis_Additional information'!$B$31:$B$50, 'Analysis_Additional information'!G$31:G$50)</f>
        <v>0.5</v>
      </c>
      <c r="J17" s="160">
        <f>_xlfn.XLOOKUP($B17, 'Analysis_Additional information'!$B$31:$B$50, 'Analysis_Additional information'!H$31:H$50)</f>
        <v>0.5</v>
      </c>
      <c r="K17" s="160">
        <f>_xlfn.XLOOKUP($B17, 'Analysis_Additional information'!$B$31:$B$50, 'Analysis_Additional information'!I$31:I$50)</f>
        <v>0.66500000000000004</v>
      </c>
      <c r="L17" s="27"/>
      <c r="M17" s="46"/>
      <c r="O17" s="26"/>
      <c r="P17" s="26"/>
    </row>
    <row r="18" spans="1:16" ht="21.95">
      <c r="B18" s="66" t="s">
        <v>244</v>
      </c>
      <c r="C18" s="44" t="s">
        <v>199</v>
      </c>
      <c r="D18" s="44" t="s">
        <v>323</v>
      </c>
      <c r="E18" s="44" t="str">
        <f t="shared" si="0"/>
        <v>NWTC_OUT5_08_PR24_OFWAT_DD</v>
      </c>
      <c r="F18" s="160">
        <f>_xlfn.XLOOKUP("UUW", 'Analysis_Additional information'!$B$31:$B$50, 'Analysis_Additional information'!D$31:D$50)</f>
        <v>0.65300000000000002</v>
      </c>
      <c r="G18" s="160">
        <f>_xlfn.XLOOKUP("UUW", 'Analysis_Additional information'!$B$31:$B$50, 'Analysis_Additional information'!E$31:E$50)</f>
        <v>0.65300000000000002</v>
      </c>
      <c r="H18" s="160">
        <f>_xlfn.XLOOKUP("UUW", 'Analysis_Additional information'!$B$31:$B$50, 'Analysis_Additional information'!F$31:F$50)</f>
        <v>0.65300000000000002</v>
      </c>
      <c r="I18" s="160">
        <f>_xlfn.XLOOKUP("UUW", 'Analysis_Additional information'!$B$31:$B$50, 'Analysis_Additional information'!G$31:G$50)</f>
        <v>0.65300000000000002</v>
      </c>
      <c r="J18" s="160">
        <f>_xlfn.XLOOKUP("UUW", 'Analysis_Additional information'!$B$31:$B$50, 'Analysis_Additional information'!H$31:H$50)</f>
        <v>0.65300000000000002</v>
      </c>
      <c r="K18" s="160">
        <f>_xlfn.XLOOKUP("UUW", 'Analysis_Additional information'!$B$31:$B$50, 'Analysis_Additional information'!I$31:I$50)</f>
        <v>0.67600000000000005</v>
      </c>
      <c r="L18" s="27"/>
      <c r="M18" s="46"/>
      <c r="O18" s="26"/>
      <c r="P18" s="26"/>
    </row>
    <row r="19" spans="1:16" ht="21.95">
      <c r="A19" s="37"/>
      <c r="B19" s="41" t="s">
        <v>245</v>
      </c>
      <c r="C19" s="44" t="s">
        <v>199</v>
      </c>
      <c r="D19" s="44" t="s">
        <v>323</v>
      </c>
      <c r="E19" s="44" t="str">
        <f t="shared" si="0"/>
        <v>WSXC_OUT5_08_PR24_OFWAT_DD</v>
      </c>
      <c r="F19" s="160">
        <f>_xlfn.XLOOKUP($B19, 'Analysis_Additional information'!$B$31:$B$50, 'Analysis_Additional information'!D$31:D$50)</f>
        <v>0.879</v>
      </c>
      <c r="G19" s="160">
        <f>_xlfn.XLOOKUP($B19, 'Analysis_Additional information'!$B$31:$B$50, 'Analysis_Additional information'!E$31:E$50)</f>
        <v>0.879</v>
      </c>
      <c r="H19" s="160">
        <f>_xlfn.XLOOKUP($B19, 'Analysis_Additional information'!$B$31:$B$50, 'Analysis_Additional information'!F$31:F$50)</f>
        <v>0.879</v>
      </c>
      <c r="I19" s="160">
        <f>_xlfn.XLOOKUP($B19, 'Analysis_Additional information'!$B$31:$B$50, 'Analysis_Additional information'!G$31:G$50)</f>
        <v>0.879</v>
      </c>
      <c r="J19" s="160">
        <f>_xlfn.XLOOKUP($B19, 'Analysis_Additional information'!$B$31:$B$50, 'Analysis_Additional information'!H$31:H$50)</f>
        <v>0.879</v>
      </c>
      <c r="K19" s="160">
        <f>_xlfn.XLOOKUP($B19, 'Analysis_Additional information'!$B$31:$B$50, 'Analysis_Additional information'!I$31:I$50)</f>
        <v>0.879</v>
      </c>
      <c r="L19" s="27"/>
      <c r="M19" s="46"/>
      <c r="O19" s="26"/>
      <c r="P19" s="26"/>
    </row>
    <row r="20" spans="1:16" ht="21.95">
      <c r="A20" s="37"/>
      <c r="B20" s="41" t="s">
        <v>246</v>
      </c>
      <c r="C20" s="44" t="s">
        <v>199</v>
      </c>
      <c r="D20" s="44" t="s">
        <v>323</v>
      </c>
      <c r="E20" s="44" t="str">
        <f t="shared" si="0"/>
        <v>YKYC_OUT5_08_PR24_OFWAT_DD</v>
      </c>
      <c r="F20" s="160">
        <f>_xlfn.XLOOKUP($B20, 'Analysis_Additional information'!$B$31:$B$50, 'Analysis_Additional information'!D$31:D$50)</f>
        <v>0.69899999999999995</v>
      </c>
      <c r="G20" s="160">
        <f>_xlfn.XLOOKUP($B20, 'Analysis_Additional information'!$B$31:$B$50, 'Analysis_Additional information'!E$31:E$50)</f>
        <v>0.752</v>
      </c>
      <c r="H20" s="160">
        <f>_xlfn.XLOOKUP($B20, 'Analysis_Additional information'!$B$31:$B$50, 'Analysis_Additional information'!F$31:F$50)</f>
        <v>0.752</v>
      </c>
      <c r="I20" s="160">
        <f>_xlfn.XLOOKUP($B20, 'Analysis_Additional information'!$B$31:$B$50, 'Analysis_Additional information'!G$31:G$50)</f>
        <v>0.752</v>
      </c>
      <c r="J20" s="160">
        <f>_xlfn.XLOOKUP($B20, 'Analysis_Additional information'!$B$31:$B$50, 'Analysis_Additional information'!H$31:H$50)</f>
        <v>0.82299999999999995</v>
      </c>
      <c r="K20" s="160">
        <f>_xlfn.XLOOKUP($B20, 'Analysis_Additional information'!$B$31:$B$50, 'Analysis_Additional information'!I$31:I$50)</f>
        <v>0.84099999999999997</v>
      </c>
      <c r="L20" s="27"/>
      <c r="M20" s="46"/>
      <c r="O20" s="26"/>
      <c r="P20" s="26"/>
    </row>
    <row r="21" spans="1:16" ht="21.95">
      <c r="A21" s="37"/>
      <c r="B21" s="41" t="s">
        <v>247</v>
      </c>
      <c r="C21" s="44" t="s">
        <v>199</v>
      </c>
      <c r="D21" s="44" t="s">
        <v>323</v>
      </c>
      <c r="E21" s="44" t="str">
        <f t="shared" si="0"/>
        <v>AFWC_OUT5_08_PR24_OFWAT_DD</v>
      </c>
      <c r="F21" s="160" t="str">
        <f>_xlfn.XLOOKUP($B21, 'Analysis_Additional information'!$B$31:$B$50, 'Analysis_Additional information'!D$31:D$50)</f>
        <v>-</v>
      </c>
      <c r="G21" s="160" t="str">
        <f>_xlfn.XLOOKUP($B21, 'Analysis_Additional information'!$B$31:$B$50, 'Analysis_Additional information'!E$31:E$50)</f>
        <v>-</v>
      </c>
      <c r="H21" s="160" t="str">
        <f>_xlfn.XLOOKUP($B21, 'Analysis_Additional information'!$B$31:$B$50, 'Analysis_Additional information'!F$31:F$50)</f>
        <v>-</v>
      </c>
      <c r="I21" s="160" t="str">
        <f>_xlfn.XLOOKUP($B21, 'Analysis_Additional information'!$B$31:$B$50, 'Analysis_Additional information'!G$31:G$50)</f>
        <v>-</v>
      </c>
      <c r="J21" s="160" t="str">
        <f>_xlfn.XLOOKUP($B21, 'Analysis_Additional information'!$B$31:$B$50, 'Analysis_Additional information'!H$31:H$50)</f>
        <v>-</v>
      </c>
      <c r="K21" s="160" t="str">
        <f>_xlfn.XLOOKUP($B21, 'Analysis_Additional information'!$B$31:$B$50, 'Analysis_Additional information'!I$31:I$50)</f>
        <v>-</v>
      </c>
      <c r="L21" s="27"/>
      <c r="M21" s="46"/>
      <c r="O21" s="26"/>
      <c r="P21" s="26"/>
    </row>
    <row r="22" spans="1:16" ht="21.95">
      <c r="B22" s="41" t="s">
        <v>253</v>
      </c>
      <c r="C22" s="44" t="s">
        <v>199</v>
      </c>
      <c r="D22" s="44" t="s">
        <v>323</v>
      </c>
      <c r="E22" s="44" t="str">
        <f t="shared" si="0"/>
        <v>PRTC_OUT5_08_PR24_OFWAT_DD</v>
      </c>
      <c r="F22" s="160" t="str">
        <f>_xlfn.XLOOKUP($B22, 'Analysis_Additional information'!$B$31:$B$50, 'Analysis_Additional information'!D$31:D$50)</f>
        <v>-</v>
      </c>
      <c r="G22" s="160" t="str">
        <f>_xlfn.XLOOKUP($B22, 'Analysis_Additional information'!$B$31:$B$50, 'Analysis_Additional information'!E$31:E$50)</f>
        <v>-</v>
      </c>
      <c r="H22" s="160" t="str">
        <f>_xlfn.XLOOKUP($B22, 'Analysis_Additional information'!$B$31:$B$50, 'Analysis_Additional information'!F$31:F$50)</f>
        <v>-</v>
      </c>
      <c r="I22" s="160" t="str">
        <f>_xlfn.XLOOKUP($B22, 'Analysis_Additional information'!$B$31:$B$50, 'Analysis_Additional information'!G$31:G$50)</f>
        <v>-</v>
      </c>
      <c r="J22" s="160" t="str">
        <f>_xlfn.XLOOKUP($B22, 'Analysis_Additional information'!$B$31:$B$50, 'Analysis_Additional information'!H$31:H$50)</f>
        <v>-</v>
      </c>
      <c r="K22" s="160" t="str">
        <f>_xlfn.XLOOKUP($B22, 'Analysis_Additional information'!$B$31:$B$50, 'Analysis_Additional information'!I$31:I$50)</f>
        <v>-</v>
      </c>
      <c r="L22" s="27"/>
      <c r="M22" s="46"/>
      <c r="O22" s="26"/>
      <c r="P22" s="26"/>
    </row>
    <row r="23" spans="1:16" ht="21.95">
      <c r="A23" s="37"/>
      <c r="B23" s="41" t="s">
        <v>254</v>
      </c>
      <c r="C23" s="44" t="s">
        <v>199</v>
      </c>
      <c r="D23" s="44" t="s">
        <v>323</v>
      </c>
      <c r="E23" s="44" t="str">
        <f t="shared" si="0"/>
        <v>SEWC_OUT5_08_PR24_OFWAT_DD</v>
      </c>
      <c r="F23" s="160" t="str">
        <f>_xlfn.XLOOKUP($B23, 'Analysis_Additional information'!$B$31:$B$50, 'Analysis_Additional information'!D$31:D$50)</f>
        <v>-</v>
      </c>
      <c r="G23" s="160" t="str">
        <f>_xlfn.XLOOKUP($B23, 'Analysis_Additional information'!$B$31:$B$50, 'Analysis_Additional information'!E$31:E$50)</f>
        <v>-</v>
      </c>
      <c r="H23" s="160" t="str">
        <f>_xlfn.XLOOKUP($B23, 'Analysis_Additional information'!$B$31:$B$50, 'Analysis_Additional information'!F$31:F$50)</f>
        <v>-</v>
      </c>
      <c r="I23" s="160" t="str">
        <f>_xlfn.XLOOKUP($B23, 'Analysis_Additional information'!$B$31:$B$50, 'Analysis_Additional information'!G$31:G$50)</f>
        <v>-</v>
      </c>
      <c r="J23" s="160" t="str">
        <f>_xlfn.XLOOKUP($B23, 'Analysis_Additional information'!$B$31:$B$50, 'Analysis_Additional information'!H$31:H$50)</f>
        <v>-</v>
      </c>
      <c r="K23" s="160" t="str">
        <f>_xlfn.XLOOKUP($B23, 'Analysis_Additional information'!$B$31:$B$50, 'Analysis_Additional information'!I$31:I$50)</f>
        <v>-</v>
      </c>
      <c r="L23" s="27"/>
      <c r="M23" s="46"/>
      <c r="O23" s="26"/>
      <c r="P23" s="26"/>
    </row>
    <row r="24" spans="1:16" ht="21.95">
      <c r="A24" s="37"/>
      <c r="B24" s="41" t="s">
        <v>255</v>
      </c>
      <c r="C24" s="44" t="s">
        <v>199</v>
      </c>
      <c r="D24" s="44" t="s">
        <v>323</v>
      </c>
      <c r="E24" s="44" t="str">
        <f t="shared" si="0"/>
        <v>SSCC_OUT5_08_PR24_OFWAT_DD</v>
      </c>
      <c r="F24" s="160" t="str">
        <f>_xlfn.XLOOKUP($B24, 'Analysis_Additional information'!$B$31:$B$50, 'Analysis_Additional information'!D$31:D$50)</f>
        <v>-</v>
      </c>
      <c r="G24" s="160" t="str">
        <f>_xlfn.XLOOKUP($B24, 'Analysis_Additional information'!$B$31:$B$50, 'Analysis_Additional information'!E$31:E$50)</f>
        <v>-</v>
      </c>
      <c r="H24" s="160" t="str">
        <f>_xlfn.XLOOKUP($B24, 'Analysis_Additional information'!$B$31:$B$50, 'Analysis_Additional information'!F$31:F$50)</f>
        <v>-</v>
      </c>
      <c r="I24" s="160" t="str">
        <f>_xlfn.XLOOKUP($B24, 'Analysis_Additional information'!$B$31:$B$50, 'Analysis_Additional information'!G$31:G$50)</f>
        <v>-</v>
      </c>
      <c r="J24" s="160" t="str">
        <f>_xlfn.XLOOKUP($B24, 'Analysis_Additional information'!$B$31:$B$50, 'Analysis_Additional information'!H$31:H$50)</f>
        <v>-</v>
      </c>
      <c r="K24" s="160" t="str">
        <f>_xlfn.XLOOKUP($B24, 'Analysis_Additional information'!$B$31:$B$50, 'Analysis_Additional information'!I$31:I$50)</f>
        <v>-</v>
      </c>
      <c r="L24" s="27"/>
      <c r="M24" s="46"/>
      <c r="O24" s="26"/>
      <c r="P24" s="26"/>
    </row>
    <row r="25" spans="1:16" ht="21.95">
      <c r="A25" s="37"/>
      <c r="B25" s="41" t="s">
        <v>257</v>
      </c>
      <c r="C25" s="44" t="s">
        <v>199</v>
      </c>
      <c r="D25" s="44" t="s">
        <v>323</v>
      </c>
      <c r="E25" s="44" t="str">
        <f t="shared" si="0"/>
        <v>SESC_OUT5_08_PR24_OFWAT_DD</v>
      </c>
      <c r="F25" s="160" t="str">
        <f>_xlfn.XLOOKUP($B25, 'Analysis_Additional information'!$B$31:$B$50, 'Analysis_Additional information'!D$31:D$50)</f>
        <v>-</v>
      </c>
      <c r="G25" s="160" t="str">
        <f>_xlfn.XLOOKUP($B25, 'Analysis_Additional information'!$B$31:$B$50, 'Analysis_Additional information'!E$31:E$50)</f>
        <v>-</v>
      </c>
      <c r="H25" s="160" t="str">
        <f>_xlfn.XLOOKUP($B25, 'Analysis_Additional information'!$B$31:$B$50, 'Analysis_Additional information'!F$31:F$50)</f>
        <v>-</v>
      </c>
      <c r="I25" s="160" t="str">
        <f>_xlfn.XLOOKUP($B25, 'Analysis_Additional information'!$B$31:$B$50, 'Analysis_Additional information'!G$31:G$50)</f>
        <v>-</v>
      </c>
      <c r="J25" s="160" t="str">
        <f>_xlfn.XLOOKUP($B25, 'Analysis_Additional information'!$B$31:$B$50, 'Analysis_Additional information'!H$31:H$50)</f>
        <v>-</v>
      </c>
      <c r="K25" s="160" t="str">
        <f>_xlfn.XLOOKUP($B25, 'Analysis_Additional information'!$B$31:$B$50, 'Analysis_Additional information'!I$31:I$50)</f>
        <v>-</v>
      </c>
      <c r="L25" s="27"/>
      <c r="M25" s="46"/>
      <c r="O25" s="26"/>
      <c r="P25" s="26"/>
    </row>
    <row r="26" spans="1:16" ht="21.95">
      <c r="A26" s="37"/>
      <c r="B26" s="48"/>
      <c r="M26" s="46"/>
      <c r="O26" s="26"/>
      <c r="P26" s="26"/>
    </row>
    <row r="27" spans="1:16" ht="21.95">
      <c r="A27" s="37"/>
      <c r="B27" s="41" t="s">
        <v>239</v>
      </c>
      <c r="C27" s="44" t="s">
        <v>199</v>
      </c>
      <c r="D27" s="44" t="s">
        <v>323</v>
      </c>
      <c r="E27" s="44" t="str">
        <f t="shared" si="0"/>
        <v>SWBC_OUT5_08_PR24_OFWAT_DD</v>
      </c>
      <c r="F27" s="132">
        <f>_xlfn.XLOOKUP($B27, 'Analysis_Additional information'!$B$31:$B$50, 'Analysis_Additional information'!D$31:D$50)</f>
        <v>0.93500000000000005</v>
      </c>
      <c r="G27" s="132">
        <f>_xlfn.XLOOKUP($B27, 'Analysis_Additional information'!$B$31:$B$50, 'Analysis_Additional information'!E$31:E$50)</f>
        <v>0.93500000000000005</v>
      </c>
      <c r="H27" s="132">
        <f>_xlfn.XLOOKUP($B27, 'Analysis_Additional information'!$B$31:$B$50, 'Analysis_Additional information'!F$31:F$50)</f>
        <v>0.93500000000000005</v>
      </c>
      <c r="I27" s="132">
        <f>_xlfn.XLOOKUP($B27, 'Analysis_Additional information'!$B$31:$B$50, 'Analysis_Additional information'!G$31:G$50)</f>
        <v>0.93700000000000006</v>
      </c>
      <c r="J27" s="132">
        <f>_xlfn.XLOOKUP($B27, 'Analysis_Additional information'!$B$31:$B$50, 'Analysis_Additional information'!H$31:H$50)</f>
        <v>0.94199999999999995</v>
      </c>
      <c r="K27" s="132">
        <f>_xlfn.XLOOKUP($B27, 'Analysis_Additional information'!$B$31:$B$50, 'Analysis_Additional information'!I$31:I$50)</f>
        <v>0.94399999999999995</v>
      </c>
      <c r="L27" s="27"/>
      <c r="M27" s="46"/>
      <c r="O27" s="26"/>
      <c r="P27" s="26"/>
    </row>
    <row r="28" spans="1:16" ht="21.95">
      <c r="A28" s="37"/>
      <c r="B28" s="41" t="s">
        <v>249</v>
      </c>
      <c r="C28" s="44" t="s">
        <v>199</v>
      </c>
      <c r="D28" s="44" t="s">
        <v>323</v>
      </c>
      <c r="E28" s="44" t="str">
        <f t="shared" si="0"/>
        <v>BRLC_OUT5_08_PR24_OFWAT_DD</v>
      </c>
      <c r="F28" s="132" t="str">
        <f>_xlfn.XLOOKUP($B28, 'Analysis_Additional information'!$B$31:$B$50, 'Analysis_Additional information'!D$31:D$50)</f>
        <v>-</v>
      </c>
      <c r="G28" s="132" t="str">
        <f>_xlfn.XLOOKUP($B28, 'Analysis_Additional information'!$B$31:$B$50, 'Analysis_Additional information'!E$31:E$50)</f>
        <v>-</v>
      </c>
      <c r="H28" s="132" t="str">
        <f>_xlfn.XLOOKUP($B28, 'Analysis_Additional information'!$B$31:$B$50, 'Analysis_Additional information'!F$31:F$50)</f>
        <v>-</v>
      </c>
      <c r="I28" s="132" t="str">
        <f>_xlfn.XLOOKUP($B28, 'Analysis_Additional information'!$B$31:$B$50, 'Analysis_Additional information'!G$31:G$50)</f>
        <v>-</v>
      </c>
      <c r="J28" s="132" t="str">
        <f>_xlfn.XLOOKUP($B28, 'Analysis_Additional information'!$B$31:$B$50, 'Analysis_Additional information'!H$31:H$50)</f>
        <v>-</v>
      </c>
      <c r="K28" s="132" t="str">
        <f>_xlfn.XLOOKUP($B28, 'Analysis_Additional information'!$B$31:$B$50, 'Analysis_Additional information'!I$31:I$50)</f>
        <v>-</v>
      </c>
      <c r="L28" s="27"/>
      <c r="O28" s="26"/>
      <c r="P28" s="26"/>
    </row>
    <row r="29" spans="1:16" ht="21.95">
      <c r="A29" s="37"/>
      <c r="B29" s="42"/>
      <c r="C29" s="48"/>
      <c r="D29" s="48"/>
      <c r="E29" s="95"/>
      <c r="F29" s="95"/>
      <c r="G29" s="95"/>
      <c r="H29" s="95"/>
      <c r="I29" s="95"/>
      <c r="J29" s="95"/>
      <c r="K29" s="95"/>
      <c r="L29" s="27"/>
      <c r="M29" s="95"/>
    </row>
    <row r="30" spans="1:16" s="74" customFormat="1" ht="43.5">
      <c r="A30" s="38"/>
      <c r="B30" s="96" t="s">
        <v>324</v>
      </c>
      <c r="C30" s="50"/>
      <c r="D30" s="50"/>
      <c r="E30" s="50"/>
      <c r="F30" s="97"/>
      <c r="G30" s="97"/>
      <c r="H30" s="97"/>
      <c r="I30" s="97"/>
      <c r="J30" s="97"/>
      <c r="K30" s="97"/>
      <c r="L30" s="98"/>
      <c r="M30" s="97"/>
    </row>
    <row r="31" spans="1:16" s="99" customFormat="1" ht="21.95">
      <c r="B31" s="39" t="s">
        <v>271</v>
      </c>
      <c r="C31" s="100"/>
      <c r="D31" s="100"/>
      <c r="E31" s="100"/>
      <c r="F31" s="39" t="s">
        <v>145</v>
      </c>
      <c r="G31" s="101"/>
      <c r="H31" s="101"/>
      <c r="I31" s="101"/>
      <c r="J31" s="101"/>
      <c r="K31" s="101"/>
      <c r="L31" s="102"/>
      <c r="M31" s="101"/>
    </row>
    <row r="32" spans="1:16" ht="21.95">
      <c r="A32" s="37"/>
      <c r="B32" s="42"/>
      <c r="C32" s="48"/>
      <c r="D32" s="48"/>
      <c r="E32" s="44" t="str">
        <f t="shared" si="0"/>
        <v/>
      </c>
      <c r="F32" s="95"/>
      <c r="G32" s="95"/>
      <c r="H32" s="95"/>
      <c r="I32" s="95"/>
      <c r="J32" s="95"/>
      <c r="K32" s="95"/>
      <c r="L32" s="27"/>
      <c r="M32" s="95"/>
    </row>
    <row r="33" spans="1:15" ht="21.95">
      <c r="A33" s="37"/>
      <c r="B33" s="59" t="s">
        <v>259</v>
      </c>
      <c r="C33" s="44"/>
      <c r="D33" s="90" t="s">
        <v>321</v>
      </c>
      <c r="E33" s="90" t="s">
        <v>322</v>
      </c>
      <c r="F33" s="91" t="s">
        <v>34</v>
      </c>
      <c r="G33" s="91" t="s">
        <v>35</v>
      </c>
      <c r="H33" s="91" t="s">
        <v>36</v>
      </c>
      <c r="I33" s="91" t="s">
        <v>37</v>
      </c>
      <c r="J33" s="91" t="s">
        <v>38</v>
      </c>
      <c r="K33" s="91" t="s">
        <v>39</v>
      </c>
      <c r="L33" s="27"/>
      <c r="M33" s="91" t="s">
        <v>325</v>
      </c>
      <c r="N33" s="91" t="s">
        <v>34</v>
      </c>
      <c r="O33" s="91" t="s">
        <v>39</v>
      </c>
    </row>
    <row r="34" spans="1:15" ht="21.95">
      <c r="A34" s="37"/>
      <c r="B34" s="62" t="s">
        <v>20</v>
      </c>
      <c r="C34" s="62" t="s">
        <v>23</v>
      </c>
      <c r="D34" s="62"/>
      <c r="E34" s="62"/>
      <c r="F34" s="44"/>
      <c r="G34" s="44"/>
      <c r="H34" s="44"/>
      <c r="I34" s="44"/>
      <c r="J34" s="44"/>
      <c r="K34" s="44"/>
      <c r="L34" s="27"/>
      <c r="M34" s="163" t="s">
        <v>326</v>
      </c>
      <c r="N34" s="91">
        <f>$F154*SUM(F$59:F$77)</f>
        <v>0</v>
      </c>
      <c r="O34" s="91">
        <f>$F154*SUM(K$59:K$77)</f>
        <v>0</v>
      </c>
    </row>
    <row r="35" spans="1:15" ht="21.95">
      <c r="A35" s="37"/>
      <c r="B35" s="41" t="s">
        <v>0</v>
      </c>
      <c r="C35" s="44" t="s">
        <v>215</v>
      </c>
      <c r="D35" s="44" t="s">
        <v>327</v>
      </c>
      <c r="E35" s="44" t="str">
        <f t="shared" si="0"/>
        <v>ANHC_OUT5_08_I_PR24_OFWAT_DD</v>
      </c>
      <c r="F35" s="103">
        <f>_xlfn.XLOOKUP($F31, 'Analysis_Company specific'!$D$16:$D$20, 'Analysis_Company specific'!G$16:G$20)</f>
        <v>51</v>
      </c>
      <c r="G35" s="103">
        <f>_xlfn.XLOOKUP($F31, 'Analysis_Company specific'!$D$16:$D$20, 'Analysis_Company specific'!H$16:H$20)</f>
        <v>51</v>
      </c>
      <c r="H35" s="103">
        <f>_xlfn.XLOOKUP($F31, 'Analysis_Company specific'!$D$16:$D$20, 'Analysis_Company specific'!I$16:I$20)</f>
        <v>51</v>
      </c>
      <c r="I35" s="103">
        <f>_xlfn.XLOOKUP($F31, 'Analysis_Company specific'!$D$16:$D$20, 'Analysis_Company specific'!J$16:J$20)</f>
        <v>51</v>
      </c>
      <c r="J35" s="103">
        <f>_xlfn.XLOOKUP($F31, 'Analysis_Company specific'!$D$16:$D$20, 'Analysis_Company specific'!K$16:K$20)</f>
        <v>51</v>
      </c>
      <c r="K35" s="103">
        <f>_xlfn.XLOOKUP($F31, 'Analysis_Company specific'!$D$16:$D$20, 'Analysis_Company specific'!L$16:L$20)</f>
        <v>51</v>
      </c>
      <c r="L35" s="27"/>
      <c r="M35" s="163" t="s">
        <v>328</v>
      </c>
      <c r="N35" s="91">
        <f>$F155*SUM(F$83:F$101)</f>
        <v>8.91</v>
      </c>
      <c r="O35" s="91">
        <f>$F155*SUM(K$83:K$101)</f>
        <v>8.25</v>
      </c>
    </row>
    <row r="36" spans="1:15" ht="21.95">
      <c r="A36" s="37"/>
      <c r="B36" s="41" t="s">
        <v>232</v>
      </c>
      <c r="C36" s="44" t="s">
        <v>215</v>
      </c>
      <c r="D36" s="44" t="s">
        <v>327</v>
      </c>
      <c r="E36" s="44" t="str">
        <f t="shared" si="0"/>
        <v>WSHC_OUT5_08_I_PR24_OFWAT_DD</v>
      </c>
      <c r="F36" s="103">
        <f>_xlfn.XLOOKUP($F31, 'Analysis_Company specific'!$D$34:$D$38, 'Analysis_Company specific'!G$34:G$38)</f>
        <v>109</v>
      </c>
      <c r="G36" s="103">
        <f>_xlfn.XLOOKUP($F31, 'Analysis_Company specific'!$D$34:$D$38, 'Analysis_Company specific'!H$34:H$38)</f>
        <v>109</v>
      </c>
      <c r="H36" s="103">
        <f>_xlfn.XLOOKUP($F31, 'Analysis_Company specific'!$D$34:$D$38, 'Analysis_Company specific'!I$34:I$38)</f>
        <v>109</v>
      </c>
      <c r="I36" s="103">
        <f>_xlfn.XLOOKUP($F31, 'Analysis_Company specific'!$D$34:$D$38, 'Analysis_Company specific'!J$34:J$38)</f>
        <v>109</v>
      </c>
      <c r="J36" s="103">
        <f>_xlfn.XLOOKUP($F31, 'Analysis_Company specific'!$D$34:$D$38, 'Analysis_Company specific'!K$34:K$38)</f>
        <v>109</v>
      </c>
      <c r="K36" s="103">
        <f>_xlfn.XLOOKUP($F31, 'Analysis_Company specific'!$D$34:$D$38, 'Analysis_Company specific'!L$34:L$38)</f>
        <v>109</v>
      </c>
      <c r="L36" s="27"/>
      <c r="M36" s="163" t="s">
        <v>329</v>
      </c>
      <c r="N36" s="91">
        <f>$F156*SUM(F$107:F$125)</f>
        <v>71.28</v>
      </c>
      <c r="O36" s="91">
        <f>$F156*SUM(K$107:K$125)</f>
        <v>60.06</v>
      </c>
    </row>
    <row r="37" spans="1:15" ht="21.95">
      <c r="A37" s="37"/>
      <c r="B37" s="41" t="s">
        <v>233</v>
      </c>
      <c r="C37" s="44" t="s">
        <v>215</v>
      </c>
      <c r="D37" s="44" t="s">
        <v>327</v>
      </c>
      <c r="E37" s="44" t="str">
        <f t="shared" si="0"/>
        <v>HDDC_OUT5_08_I_PR24_OFWAT_DD</v>
      </c>
      <c r="F37" s="103" t="s">
        <v>261</v>
      </c>
      <c r="G37" s="103" t="s">
        <v>261</v>
      </c>
      <c r="H37" s="103" t="s">
        <v>261</v>
      </c>
      <c r="I37" s="103" t="s">
        <v>261</v>
      </c>
      <c r="J37" s="103" t="s">
        <v>261</v>
      </c>
      <c r="K37" s="103" t="s">
        <v>261</v>
      </c>
      <c r="L37" s="27"/>
      <c r="M37" s="163" t="s">
        <v>330</v>
      </c>
      <c r="N37" s="91">
        <f>$F157*SUM(F$131:F$149)</f>
        <v>374</v>
      </c>
      <c r="O37" s="91">
        <f>$F157*SUM(K$131:K$149)</f>
        <v>400</v>
      </c>
    </row>
    <row r="38" spans="1:15" ht="21.95">
      <c r="A38" s="37"/>
      <c r="B38" s="41" t="s">
        <v>236</v>
      </c>
      <c r="C38" s="44" t="s">
        <v>215</v>
      </c>
      <c r="D38" s="44" t="s">
        <v>327</v>
      </c>
      <c r="E38" s="44" t="str">
        <f t="shared" si="0"/>
        <v>NESC_OUT5_08_I_PR24_OFWAT_DD</v>
      </c>
      <c r="F38" s="103">
        <f>_xlfn.XLOOKUP($F31, 'Analysis_Company specific'!$D$52:$D$56, 'Analysis_Company specific'!G$52:G$56)</f>
        <v>33</v>
      </c>
      <c r="G38" s="103">
        <f>_xlfn.XLOOKUP($F31, 'Analysis_Company specific'!$D$52:$D$56, 'Analysis_Company specific'!H$52:H$56)</f>
        <v>33</v>
      </c>
      <c r="H38" s="103">
        <f>_xlfn.XLOOKUP($F31, 'Analysis_Company specific'!$D$52:$D$56, 'Analysis_Company specific'!I$52:I$56)</f>
        <v>33</v>
      </c>
      <c r="I38" s="103">
        <f>_xlfn.XLOOKUP($F31, 'Analysis_Company specific'!$D$52:$D$56, 'Analysis_Company specific'!J$52:J$56)</f>
        <v>33</v>
      </c>
      <c r="J38" s="103">
        <f>_xlfn.XLOOKUP($F31, 'Analysis_Company specific'!$D$52:$D$56, 'Analysis_Company specific'!K$52:K$56)</f>
        <v>33</v>
      </c>
      <c r="K38" s="103">
        <f>_xlfn.XLOOKUP($F31, 'Analysis_Company specific'!$D$52:$D$56, 'Analysis_Company specific'!L$52:L$56)</f>
        <v>33</v>
      </c>
      <c r="L38" s="27"/>
      <c r="M38" s="163" t="s">
        <v>313</v>
      </c>
      <c r="N38" s="136">
        <f>SUM(N34:N37)/SUM(F35:F53)</f>
        <v>0.86512380952380952</v>
      </c>
      <c r="O38" s="136">
        <f>SUM(O34:O37)/SUM(K35:K53)</f>
        <v>0.8920190476190476</v>
      </c>
    </row>
    <row r="39" spans="1:15" ht="21.95">
      <c r="A39" s="37"/>
      <c r="B39" s="41" t="s">
        <v>237</v>
      </c>
      <c r="C39" s="44" t="s">
        <v>215</v>
      </c>
      <c r="D39" s="44" t="s">
        <v>327</v>
      </c>
      <c r="E39" s="44" t="str">
        <f t="shared" si="0"/>
        <v>SVEC_OUT5_08_I_PR24_OFWAT_DD</v>
      </c>
      <c r="F39" s="103" t="s">
        <v>261</v>
      </c>
      <c r="G39" s="103" t="s">
        <v>261</v>
      </c>
      <c r="H39" s="103" t="s">
        <v>261</v>
      </c>
      <c r="I39" s="103" t="s">
        <v>261</v>
      </c>
      <c r="J39" s="103" t="s">
        <v>261</v>
      </c>
      <c r="K39" s="103" t="s">
        <v>261</v>
      </c>
      <c r="L39" s="27"/>
      <c r="M39" s="163" t="s">
        <v>331</v>
      </c>
      <c r="N39" s="91"/>
      <c r="O39" s="119">
        <f>ABS(O38-N38)/N38</f>
        <v>3.1088311059248318E-2</v>
      </c>
    </row>
    <row r="40" spans="1:15" ht="21.95">
      <c r="A40" s="37"/>
      <c r="B40" s="41" t="s">
        <v>241</v>
      </c>
      <c r="C40" s="44" t="s">
        <v>215</v>
      </c>
      <c r="D40" s="44" t="s">
        <v>327</v>
      </c>
      <c r="E40" s="44" t="str">
        <f t="shared" si="0"/>
        <v>SBBC_OUT5_08_I_PR24_OFWAT_DD</v>
      </c>
      <c r="F40" s="103" t="s">
        <v>261</v>
      </c>
      <c r="G40" s="103" t="s">
        <v>261</v>
      </c>
      <c r="H40" s="103" t="s">
        <v>261</v>
      </c>
      <c r="I40" s="103" t="s">
        <v>261</v>
      </c>
      <c r="J40" s="103" t="s">
        <v>261</v>
      </c>
      <c r="K40" s="103" t="s">
        <v>261</v>
      </c>
      <c r="L40" s="27"/>
      <c r="M40" s="163" t="s">
        <v>332</v>
      </c>
      <c r="N40" s="91"/>
      <c r="O40" s="119">
        <f>ABS(O38-N38)</f>
        <v>2.6895238095238083E-2</v>
      </c>
    </row>
    <row r="41" spans="1:15" ht="21.95">
      <c r="A41" s="37"/>
      <c r="B41" s="41" t="s">
        <v>242</v>
      </c>
      <c r="C41" s="44" t="s">
        <v>215</v>
      </c>
      <c r="D41" s="44" t="s">
        <v>327</v>
      </c>
      <c r="E41" s="44" t="str">
        <f t="shared" si="0"/>
        <v>SRNC_OUT5_08_I_PR24_OFWAT_DD</v>
      </c>
      <c r="F41" s="103">
        <f>_xlfn.XLOOKUP($F31, 'Analysis_Company specific'!$D$88:$D$92, 'Analysis_Company specific'!G$88:G$92)</f>
        <v>84</v>
      </c>
      <c r="G41" s="103">
        <f>_xlfn.XLOOKUP($F31, 'Analysis_Company specific'!$D$88:$D$92, 'Analysis_Company specific'!H$88:H$92)</f>
        <v>84</v>
      </c>
      <c r="H41" s="103">
        <f>_xlfn.XLOOKUP($F31, 'Analysis_Company specific'!$D$88:$D$92, 'Analysis_Company specific'!I$88:I$92)</f>
        <v>84</v>
      </c>
      <c r="I41" s="103">
        <f>_xlfn.XLOOKUP($F31, 'Analysis_Company specific'!$D$88:$D$92, 'Analysis_Company specific'!J$88:J$92)</f>
        <v>84</v>
      </c>
      <c r="J41" s="103">
        <f>_xlfn.XLOOKUP($F31, 'Analysis_Company specific'!$D$88:$D$92, 'Analysis_Company specific'!K$88:K$92)</f>
        <v>84</v>
      </c>
      <c r="K41" s="103">
        <f>_xlfn.XLOOKUP($F31, 'Analysis_Company specific'!$D$88:$D$92, 'Analysis_Company specific'!L$88:L$92)</f>
        <v>84</v>
      </c>
      <c r="L41" s="27"/>
      <c r="M41" s="95"/>
    </row>
    <row r="42" spans="1:15" ht="21.95">
      <c r="A42" s="37"/>
      <c r="B42" s="41" t="s">
        <v>243</v>
      </c>
      <c r="C42" s="44" t="s">
        <v>215</v>
      </c>
      <c r="D42" s="44" t="s">
        <v>327</v>
      </c>
      <c r="E42" s="44" t="str">
        <f t="shared" si="0"/>
        <v>TMSC_OUT5_08_I_PR24_OFWAT_DD</v>
      </c>
      <c r="F42" s="103">
        <f>_xlfn.XLOOKUP($F31, 'Analysis_Company specific'!$D$106:$D$110, 'Analysis_Company specific'!G$106:G$110)</f>
        <v>2</v>
      </c>
      <c r="G42" s="103">
        <f>_xlfn.XLOOKUP($F31, 'Analysis_Company specific'!$D$106:$D$110, 'Analysis_Company specific'!H$106:H$110)</f>
        <v>2</v>
      </c>
      <c r="H42" s="103">
        <f>_xlfn.XLOOKUP($F31, 'Analysis_Company specific'!$D$106:$D$110, 'Analysis_Company specific'!I$106:I$110)</f>
        <v>2</v>
      </c>
      <c r="I42" s="103">
        <f>_xlfn.XLOOKUP($F31, 'Analysis_Company specific'!$D$106:$D$110, 'Analysis_Company specific'!J$106:J$110)</f>
        <v>2</v>
      </c>
      <c r="J42" s="103">
        <f>_xlfn.XLOOKUP($F31, 'Analysis_Company specific'!$D$106:$D$110, 'Analysis_Company specific'!K$106:K$110)</f>
        <v>2</v>
      </c>
      <c r="K42" s="103">
        <f>_xlfn.XLOOKUP($F31, 'Analysis_Company specific'!$D$106:$D$110, 'Analysis_Company specific'!L$106:L$110)</f>
        <v>2</v>
      </c>
      <c r="L42" s="27"/>
      <c r="M42" s="95"/>
    </row>
    <row r="43" spans="1:15" ht="21.95">
      <c r="A43" s="37"/>
      <c r="B43" s="66" t="s">
        <v>244</v>
      </c>
      <c r="C43" s="44" t="s">
        <v>215</v>
      </c>
      <c r="D43" s="44" t="s">
        <v>327</v>
      </c>
      <c r="E43" s="44" t="str">
        <f t="shared" si="0"/>
        <v>NWTC_OUT5_08_I_PR24_OFWAT_DD</v>
      </c>
      <c r="F43" s="103">
        <f>_xlfn.XLOOKUP($F31, 'Analysis_Company specific'!$D$124:$D$128, 'Analysis_Company specific'!G$124:G$128)</f>
        <v>29</v>
      </c>
      <c r="G43" s="103">
        <f>_xlfn.XLOOKUP($F31, 'Analysis_Company specific'!$D$124:$D$128, 'Analysis_Company specific'!H$124:H$128)</f>
        <v>29</v>
      </c>
      <c r="H43" s="103">
        <f>_xlfn.XLOOKUP($F31, 'Analysis_Company specific'!$D$124:$D$128, 'Analysis_Company specific'!I$124:I$128)</f>
        <v>29</v>
      </c>
      <c r="I43" s="103">
        <f>_xlfn.XLOOKUP($F31, 'Analysis_Company specific'!$D$124:$D$128, 'Analysis_Company specific'!J$124:J$128)</f>
        <v>29</v>
      </c>
      <c r="J43" s="103">
        <f>_xlfn.XLOOKUP($F31, 'Analysis_Company specific'!$D$124:$D$128, 'Analysis_Company specific'!K$124:K$128)</f>
        <v>29</v>
      </c>
      <c r="K43" s="103">
        <f>_xlfn.XLOOKUP($F31, 'Analysis_Company specific'!$D$124:$D$128, 'Analysis_Company specific'!L$124:L$128)</f>
        <v>29</v>
      </c>
      <c r="L43" s="27"/>
      <c r="M43" s="95"/>
    </row>
    <row r="44" spans="1:15" ht="21.95">
      <c r="A44" s="37"/>
      <c r="B44" s="41" t="s">
        <v>245</v>
      </c>
      <c r="C44" s="44" t="s">
        <v>215</v>
      </c>
      <c r="D44" s="44" t="s">
        <v>327</v>
      </c>
      <c r="E44" s="44" t="str">
        <f t="shared" si="0"/>
        <v>WSXC_OUT5_08_I_PR24_OFWAT_DD</v>
      </c>
      <c r="F44" s="103">
        <f>_xlfn.XLOOKUP($F31, 'Analysis_Company specific'!$D$142:$D$146, 'Analysis_Company specific'!G$142:G$146)</f>
        <v>47</v>
      </c>
      <c r="G44" s="103">
        <f>_xlfn.XLOOKUP($F31, 'Analysis_Company specific'!$D$142:$D$146, 'Analysis_Company specific'!H$142:H$146)</f>
        <v>47</v>
      </c>
      <c r="H44" s="103">
        <f>_xlfn.XLOOKUP($F31, 'Analysis_Company specific'!$D$142:$D$146, 'Analysis_Company specific'!I$142:I$146)</f>
        <v>47</v>
      </c>
      <c r="I44" s="103">
        <f>_xlfn.XLOOKUP($F31, 'Analysis_Company specific'!$D$142:$D$146, 'Analysis_Company specific'!J$142:J$146)</f>
        <v>47</v>
      </c>
      <c r="J44" s="103">
        <f>_xlfn.XLOOKUP($F31, 'Analysis_Company specific'!$D$142:$D$146, 'Analysis_Company specific'!K$142:K$146)</f>
        <v>47</v>
      </c>
      <c r="K44" s="103">
        <f>_xlfn.XLOOKUP($F31, 'Analysis_Company specific'!$D$142:$D$146, 'Analysis_Company specific'!L$142:L$146)</f>
        <v>47</v>
      </c>
      <c r="L44" s="27"/>
      <c r="M44" s="95"/>
    </row>
    <row r="45" spans="1:15" ht="21.95">
      <c r="A45" s="37"/>
      <c r="B45" s="41" t="s">
        <v>246</v>
      </c>
      <c r="C45" s="44" t="s">
        <v>215</v>
      </c>
      <c r="D45" s="44" t="s">
        <v>327</v>
      </c>
      <c r="E45" s="44" t="str">
        <f t="shared" si="0"/>
        <v>YKYC_OUT5_08_I_PR24_OFWAT_DD</v>
      </c>
      <c r="F45" s="103">
        <f>_xlfn.XLOOKUP($F31, 'Analysis_Company specific'!$D$160:$D$164, 'Analysis_Company specific'!G$160:G$164)</f>
        <v>19</v>
      </c>
      <c r="G45" s="103">
        <f>_xlfn.XLOOKUP($F31, 'Analysis_Company specific'!$D$160:$D$164, 'Analysis_Company specific'!H$160:H$164)</f>
        <v>19</v>
      </c>
      <c r="H45" s="103">
        <f>_xlfn.XLOOKUP($F31, 'Analysis_Company specific'!$D$160:$D$164, 'Analysis_Company specific'!I$160:I$164)</f>
        <v>19</v>
      </c>
      <c r="I45" s="103">
        <f>_xlfn.XLOOKUP($F31, 'Analysis_Company specific'!$D$160:$D$164, 'Analysis_Company specific'!J$160:J$164)</f>
        <v>19</v>
      </c>
      <c r="J45" s="103">
        <f>_xlfn.XLOOKUP($F31, 'Analysis_Company specific'!$D$160:$D$164, 'Analysis_Company specific'!K$160:K$164)</f>
        <v>19</v>
      </c>
      <c r="K45" s="103">
        <f>_xlfn.XLOOKUP($F31, 'Analysis_Company specific'!$D$160:$D$164, 'Analysis_Company specific'!L$160:L$164)</f>
        <v>19</v>
      </c>
      <c r="L45" s="27"/>
      <c r="M45" s="95"/>
    </row>
    <row r="46" spans="1:15" ht="21.95">
      <c r="A46" s="37"/>
      <c r="B46" s="41" t="s">
        <v>247</v>
      </c>
      <c r="C46" s="44" t="s">
        <v>215</v>
      </c>
      <c r="D46" s="44" t="s">
        <v>327</v>
      </c>
      <c r="E46" s="44" t="str">
        <f t="shared" si="0"/>
        <v>AFWC_OUT5_08_I_PR24_OFWAT_DD</v>
      </c>
      <c r="F46" s="103" t="s">
        <v>261</v>
      </c>
      <c r="G46" s="103" t="s">
        <v>261</v>
      </c>
      <c r="H46" s="103" t="s">
        <v>261</v>
      </c>
      <c r="I46" s="103" t="s">
        <v>261</v>
      </c>
      <c r="J46" s="103" t="s">
        <v>261</v>
      </c>
      <c r="K46" s="103" t="s">
        <v>261</v>
      </c>
      <c r="L46" s="27"/>
      <c r="M46" s="95"/>
    </row>
    <row r="47" spans="1:15" ht="21.95">
      <c r="A47" s="37"/>
      <c r="B47" s="41" t="s">
        <v>253</v>
      </c>
      <c r="C47" s="44" t="s">
        <v>215</v>
      </c>
      <c r="D47" s="44" t="s">
        <v>327</v>
      </c>
      <c r="E47" s="44" t="str">
        <f t="shared" si="0"/>
        <v>PRTC_OUT5_08_I_PR24_OFWAT_DD</v>
      </c>
      <c r="F47" s="103" t="s">
        <v>261</v>
      </c>
      <c r="G47" s="103" t="s">
        <v>261</v>
      </c>
      <c r="H47" s="103" t="s">
        <v>261</v>
      </c>
      <c r="I47" s="103" t="s">
        <v>261</v>
      </c>
      <c r="J47" s="103" t="s">
        <v>261</v>
      </c>
      <c r="K47" s="103" t="s">
        <v>261</v>
      </c>
      <c r="L47" s="27"/>
      <c r="M47" s="95"/>
    </row>
    <row r="48" spans="1:15" ht="21.95">
      <c r="A48" s="37"/>
      <c r="B48" s="41" t="s">
        <v>254</v>
      </c>
      <c r="C48" s="44" t="s">
        <v>215</v>
      </c>
      <c r="D48" s="44" t="s">
        <v>327</v>
      </c>
      <c r="E48" s="44" t="str">
        <f t="shared" si="0"/>
        <v>SEWC_OUT5_08_I_PR24_OFWAT_DD</v>
      </c>
      <c r="F48" s="103" t="s">
        <v>261</v>
      </c>
      <c r="G48" s="103" t="s">
        <v>261</v>
      </c>
      <c r="H48" s="103" t="s">
        <v>261</v>
      </c>
      <c r="I48" s="103" t="s">
        <v>261</v>
      </c>
      <c r="J48" s="103" t="s">
        <v>261</v>
      </c>
      <c r="K48" s="103" t="s">
        <v>261</v>
      </c>
      <c r="L48" s="27"/>
      <c r="M48" s="95"/>
    </row>
    <row r="49" spans="1:13" ht="21.95">
      <c r="A49" s="37"/>
      <c r="B49" s="41" t="s">
        <v>255</v>
      </c>
      <c r="C49" s="44" t="s">
        <v>215</v>
      </c>
      <c r="D49" s="44" t="s">
        <v>327</v>
      </c>
      <c r="E49" s="44" t="str">
        <f t="shared" si="0"/>
        <v>SSCC_OUT5_08_I_PR24_OFWAT_DD</v>
      </c>
      <c r="F49" s="103" t="s">
        <v>261</v>
      </c>
      <c r="G49" s="103" t="s">
        <v>261</v>
      </c>
      <c r="H49" s="103" t="s">
        <v>261</v>
      </c>
      <c r="I49" s="103" t="s">
        <v>261</v>
      </c>
      <c r="J49" s="103" t="s">
        <v>261</v>
      </c>
      <c r="K49" s="103" t="s">
        <v>261</v>
      </c>
      <c r="L49" s="27"/>
      <c r="M49" s="95"/>
    </row>
    <row r="50" spans="1:13" ht="21.95">
      <c r="A50" s="37"/>
      <c r="B50" s="41" t="s">
        <v>257</v>
      </c>
      <c r="C50" s="44" t="s">
        <v>215</v>
      </c>
      <c r="D50" s="44" t="s">
        <v>327</v>
      </c>
      <c r="E50" s="44" t="str">
        <f t="shared" si="0"/>
        <v>SESC_OUT5_08_I_PR24_OFWAT_DD</v>
      </c>
      <c r="F50" s="103" t="s">
        <v>261</v>
      </c>
      <c r="G50" s="103" t="s">
        <v>261</v>
      </c>
      <c r="H50" s="103" t="s">
        <v>261</v>
      </c>
      <c r="I50" s="103" t="s">
        <v>261</v>
      </c>
      <c r="J50" s="103" t="s">
        <v>261</v>
      </c>
      <c r="K50" s="103" t="s">
        <v>261</v>
      </c>
      <c r="L50" s="27"/>
      <c r="M50" s="95"/>
    </row>
    <row r="51" spans="1:13" s="95" customFormat="1" ht="21.95"/>
    <row r="52" spans="1:13" ht="21.95">
      <c r="A52" s="37"/>
      <c r="B52" s="41" t="s">
        <v>239</v>
      </c>
      <c r="C52" s="44" t="s">
        <v>215</v>
      </c>
      <c r="D52" s="44" t="s">
        <v>327</v>
      </c>
      <c r="E52" s="44" t="str">
        <f t="shared" si="0"/>
        <v>SWBC_OUT5_08_I_PR24_OFWAT_DD</v>
      </c>
      <c r="F52" s="103">
        <f>_xlfn.XLOOKUP($F31, 'Analysis_Company specific'!$D$178:$D$182, 'Analysis_Company specific'!G$178:G$182)</f>
        <v>151</v>
      </c>
      <c r="G52" s="103">
        <f>_xlfn.XLOOKUP($F31, 'Analysis_Company specific'!$D$178:$D$182, 'Analysis_Company specific'!H$178:H$182)</f>
        <v>151</v>
      </c>
      <c r="H52" s="103">
        <f>_xlfn.XLOOKUP($F31, 'Analysis_Company specific'!$D$178:$D$182, 'Analysis_Company specific'!I$178:I$182)</f>
        <v>151</v>
      </c>
      <c r="I52" s="103">
        <f>_xlfn.XLOOKUP($F31, 'Analysis_Company specific'!$D$178:$D$182, 'Analysis_Company specific'!J$178:J$182)</f>
        <v>151</v>
      </c>
      <c r="J52" s="103">
        <f>_xlfn.XLOOKUP($F31, 'Analysis_Company specific'!$D$178:$D$182, 'Analysis_Company specific'!K$178:K$182)</f>
        <v>151</v>
      </c>
      <c r="K52" s="103">
        <f>_xlfn.XLOOKUP($F31, 'Analysis_Company specific'!$D$178:$D$182, 'Analysis_Company specific'!L$178:L$182)</f>
        <v>151</v>
      </c>
      <c r="L52" s="27"/>
      <c r="M52" s="95"/>
    </row>
    <row r="53" spans="1:13" ht="21.95">
      <c r="A53" s="37"/>
      <c r="B53" s="41" t="s">
        <v>249</v>
      </c>
      <c r="C53" s="44" t="s">
        <v>215</v>
      </c>
      <c r="D53" s="44" t="s">
        <v>327</v>
      </c>
      <c r="E53" s="44" t="str">
        <f t="shared" si="0"/>
        <v>BRLC_OUT5_08_I_PR24_OFWAT_DD</v>
      </c>
      <c r="F53" s="93" t="s">
        <v>261</v>
      </c>
      <c r="G53" s="93" t="s">
        <v>261</v>
      </c>
      <c r="H53" s="93" t="s">
        <v>261</v>
      </c>
      <c r="I53" s="93" t="s">
        <v>261</v>
      </c>
      <c r="J53" s="93" t="s">
        <v>261</v>
      </c>
      <c r="K53" s="93" t="s">
        <v>261</v>
      </c>
      <c r="L53" s="27"/>
      <c r="M53" s="95"/>
    </row>
    <row r="54" spans="1:13" ht="21.95">
      <c r="A54" s="37"/>
      <c r="B54" s="42"/>
      <c r="C54" s="48"/>
      <c r="D54" s="48"/>
      <c r="E54" s="44" t="str">
        <f t="shared" si="0"/>
        <v/>
      </c>
      <c r="F54" s="95"/>
      <c r="G54" s="95"/>
      <c r="H54" s="95"/>
      <c r="I54" s="95"/>
      <c r="J54" s="95"/>
      <c r="K54" s="95"/>
      <c r="L54" s="27"/>
      <c r="M54" s="95"/>
    </row>
    <row r="55" spans="1:13" s="99" customFormat="1" ht="21.95">
      <c r="B55" s="39" t="s">
        <v>272</v>
      </c>
      <c r="C55" s="100"/>
      <c r="D55" s="100"/>
      <c r="E55" s="100"/>
      <c r="F55" s="39" t="s">
        <v>96</v>
      </c>
      <c r="G55" s="101"/>
      <c r="H55" s="101"/>
      <c r="I55" s="101"/>
      <c r="J55" s="101"/>
      <c r="K55" s="101"/>
      <c r="L55" s="102"/>
      <c r="M55" s="101"/>
    </row>
    <row r="56" spans="1:13" ht="21.95">
      <c r="A56" s="37"/>
      <c r="B56" s="42"/>
      <c r="C56" s="48"/>
      <c r="D56" s="48"/>
      <c r="E56" s="44" t="str">
        <f t="shared" ref="E56:E78" si="1">B56&amp;D56</f>
        <v/>
      </c>
      <c r="F56" s="95"/>
      <c r="G56" s="95"/>
      <c r="H56" s="95"/>
      <c r="I56" s="95"/>
      <c r="J56" s="95"/>
      <c r="K56" s="95"/>
      <c r="L56" s="27"/>
      <c r="M56" s="95"/>
    </row>
    <row r="57" spans="1:13" ht="21.95">
      <c r="A57" s="37"/>
      <c r="B57" s="59" t="s">
        <v>259</v>
      </c>
      <c r="C57" s="44"/>
      <c r="D57" s="90" t="s">
        <v>321</v>
      </c>
      <c r="E57" s="90" t="s">
        <v>322</v>
      </c>
      <c r="F57" s="91" t="s">
        <v>34</v>
      </c>
      <c r="G57" s="91" t="s">
        <v>35</v>
      </c>
      <c r="H57" s="91" t="s">
        <v>36</v>
      </c>
      <c r="I57" s="91" t="s">
        <v>37</v>
      </c>
      <c r="J57" s="91" t="s">
        <v>38</v>
      </c>
      <c r="K57" s="91" t="s">
        <v>39</v>
      </c>
      <c r="L57" s="27"/>
      <c r="M57" s="95"/>
    </row>
    <row r="58" spans="1:13" ht="21.95">
      <c r="A58" s="37"/>
      <c r="B58" s="62" t="s">
        <v>20</v>
      </c>
      <c r="C58" s="62" t="s">
        <v>23</v>
      </c>
      <c r="D58" s="62"/>
      <c r="E58" s="62"/>
      <c r="F58" s="44"/>
      <c r="G58" s="44"/>
      <c r="H58" s="44"/>
      <c r="I58" s="44"/>
      <c r="J58" s="44"/>
      <c r="K58" s="44"/>
      <c r="L58" s="27"/>
      <c r="M58" s="95"/>
    </row>
    <row r="59" spans="1:13" ht="21.95">
      <c r="A59" s="37"/>
      <c r="B59" s="41" t="s">
        <v>0</v>
      </c>
      <c r="C59" s="44" t="s">
        <v>215</v>
      </c>
      <c r="D59" s="44" t="s">
        <v>333</v>
      </c>
      <c r="E59" s="44" t="str">
        <f t="shared" si="1"/>
        <v>ANHC_OUT5_08_E_PR24_OFWAT_DD</v>
      </c>
      <c r="F59" s="103">
        <f>_xlfn.XLOOKUP($F55, 'Analysis_Company specific'!$D$16:$D$20, 'Analysis_Company specific'!G$16:G$20)</f>
        <v>3</v>
      </c>
      <c r="G59" s="103">
        <f>_xlfn.XLOOKUP($F55, 'Analysis_Company specific'!$D$16:$D$20, 'Analysis_Company specific'!H$16:H$20)</f>
        <v>2</v>
      </c>
      <c r="H59" s="103">
        <f>_xlfn.XLOOKUP($F55, 'Analysis_Company specific'!$D$16:$D$20, 'Analysis_Company specific'!I$16:I$20)</f>
        <v>2</v>
      </c>
      <c r="I59" s="103">
        <f>_xlfn.XLOOKUP($F55, 'Analysis_Company specific'!$D$16:$D$20, 'Analysis_Company specific'!J$16:J$20)</f>
        <v>3</v>
      </c>
      <c r="J59" s="103">
        <f>_xlfn.XLOOKUP($F55, 'Analysis_Company specific'!$D$16:$D$20, 'Analysis_Company specific'!K$16:K$20)</f>
        <v>3</v>
      </c>
      <c r="K59" s="103">
        <f>_xlfn.XLOOKUP($F55, 'Analysis_Company specific'!$D$16:$D$20, 'Analysis_Company specific'!L$16:L$20)</f>
        <v>2</v>
      </c>
      <c r="L59" s="27"/>
      <c r="M59" s="95"/>
    </row>
    <row r="60" spans="1:13" ht="21.95">
      <c r="A60" s="37"/>
      <c r="B60" s="41" t="s">
        <v>232</v>
      </c>
      <c r="C60" s="44" t="s">
        <v>215</v>
      </c>
      <c r="D60" s="44" t="s">
        <v>333</v>
      </c>
      <c r="E60" s="44" t="str">
        <f t="shared" si="1"/>
        <v>WSHC_OUT5_08_E_PR24_OFWAT_DD</v>
      </c>
      <c r="F60" s="103">
        <f>_xlfn.XLOOKUP($F55, 'Analysis_Company specific'!$D$34:$D$38, 'Analysis_Company specific'!G$34:G$38)</f>
        <v>3</v>
      </c>
      <c r="G60" s="103">
        <f>_xlfn.XLOOKUP($F55, 'Analysis_Company specific'!$D$34:$D$38, 'Analysis_Company specific'!H$34:H$38)</f>
        <v>3</v>
      </c>
      <c r="H60" s="103">
        <f>_xlfn.XLOOKUP($F55, 'Analysis_Company specific'!$D$34:$D$38, 'Analysis_Company specific'!I$34:I$38)</f>
        <v>3</v>
      </c>
      <c r="I60" s="103">
        <f>_xlfn.XLOOKUP($F55, 'Analysis_Company specific'!$D$34:$D$38, 'Analysis_Company specific'!J$34:J$38)</f>
        <v>3</v>
      </c>
      <c r="J60" s="103">
        <f>_xlfn.XLOOKUP($F55, 'Analysis_Company specific'!$D$34:$D$38, 'Analysis_Company specific'!K$34:K$38)</f>
        <v>3</v>
      </c>
      <c r="K60" s="103">
        <f>_xlfn.XLOOKUP($F55, 'Analysis_Company specific'!$D$34:$D$38, 'Analysis_Company specific'!L$34:L$38)</f>
        <v>3</v>
      </c>
      <c r="L60" s="27"/>
      <c r="M60" s="95"/>
    </row>
    <row r="61" spans="1:13" ht="21.95">
      <c r="A61" s="37"/>
      <c r="B61" s="41" t="s">
        <v>233</v>
      </c>
      <c r="C61" s="44" t="s">
        <v>215</v>
      </c>
      <c r="D61" s="44" t="s">
        <v>333</v>
      </c>
      <c r="E61" s="44" t="str">
        <f t="shared" si="1"/>
        <v>HDDC_OUT5_08_E_PR24_OFWAT_DD</v>
      </c>
      <c r="F61" s="103" t="s">
        <v>261</v>
      </c>
      <c r="G61" s="103" t="s">
        <v>261</v>
      </c>
      <c r="H61" s="103" t="s">
        <v>261</v>
      </c>
      <c r="I61" s="103" t="s">
        <v>261</v>
      </c>
      <c r="J61" s="103" t="s">
        <v>261</v>
      </c>
      <c r="K61" s="103" t="s">
        <v>261</v>
      </c>
      <c r="L61" s="27"/>
      <c r="M61" s="95"/>
    </row>
    <row r="62" spans="1:13" ht="21.95">
      <c r="A62" s="37"/>
      <c r="B62" s="41" t="s">
        <v>236</v>
      </c>
      <c r="C62" s="44" t="s">
        <v>215</v>
      </c>
      <c r="D62" s="44" t="s">
        <v>333</v>
      </c>
      <c r="E62" s="44" t="str">
        <f t="shared" si="1"/>
        <v>NESC_OUT5_08_E_PR24_OFWAT_DD</v>
      </c>
      <c r="F62" s="103">
        <f>_xlfn.XLOOKUP($F55, 'Analysis_Company specific'!$D$52:$D$56, 'Analysis_Company specific'!G$52:G$56)</f>
        <v>1</v>
      </c>
      <c r="G62" s="103">
        <f>_xlfn.XLOOKUP($F55, 'Analysis_Company specific'!$D$52:$D$56, 'Analysis_Company specific'!H$52:H$56)</f>
        <v>1</v>
      </c>
      <c r="H62" s="103">
        <f>_xlfn.XLOOKUP($F55, 'Analysis_Company specific'!$D$52:$D$56, 'Analysis_Company specific'!I$52:I$56)</f>
        <v>1</v>
      </c>
      <c r="I62" s="103">
        <f>_xlfn.XLOOKUP($F55, 'Analysis_Company specific'!$D$52:$D$56, 'Analysis_Company specific'!J$52:J$56)</f>
        <v>1</v>
      </c>
      <c r="J62" s="103">
        <f>_xlfn.XLOOKUP($F55, 'Analysis_Company specific'!$D$52:$D$56, 'Analysis_Company specific'!K$52:K$56)</f>
        <v>1</v>
      </c>
      <c r="K62" s="103">
        <f>_xlfn.XLOOKUP($F55, 'Analysis_Company specific'!$D$52:$D$56, 'Analysis_Company specific'!L$52:L$56)</f>
        <v>1</v>
      </c>
      <c r="L62" s="27"/>
      <c r="M62" s="95"/>
    </row>
    <row r="63" spans="1:13" ht="21.95">
      <c r="A63" s="37"/>
      <c r="B63" s="41" t="s">
        <v>237</v>
      </c>
      <c r="C63" s="44" t="s">
        <v>215</v>
      </c>
      <c r="D63" s="44" t="s">
        <v>333</v>
      </c>
      <c r="E63" s="44" t="str">
        <f t="shared" si="1"/>
        <v>SVEC_OUT5_08_E_PR24_OFWAT_DD</v>
      </c>
      <c r="F63" s="103" t="s">
        <v>261</v>
      </c>
      <c r="G63" s="103" t="s">
        <v>261</v>
      </c>
      <c r="H63" s="103" t="s">
        <v>261</v>
      </c>
      <c r="I63" s="103" t="s">
        <v>261</v>
      </c>
      <c r="J63" s="103" t="s">
        <v>261</v>
      </c>
      <c r="K63" s="103" t="s">
        <v>261</v>
      </c>
      <c r="L63" s="27"/>
      <c r="M63" s="95"/>
    </row>
    <row r="64" spans="1:13" ht="21.95">
      <c r="A64" s="37"/>
      <c r="B64" s="41" t="s">
        <v>241</v>
      </c>
      <c r="C64" s="44" t="s">
        <v>215</v>
      </c>
      <c r="D64" s="44" t="s">
        <v>333</v>
      </c>
      <c r="E64" s="44" t="str">
        <f t="shared" si="1"/>
        <v>SBBC_OUT5_08_E_PR24_OFWAT_DD</v>
      </c>
      <c r="F64" s="103" t="s">
        <v>261</v>
      </c>
      <c r="G64" s="103" t="s">
        <v>261</v>
      </c>
      <c r="H64" s="103" t="s">
        <v>261</v>
      </c>
      <c r="I64" s="103" t="s">
        <v>261</v>
      </c>
      <c r="J64" s="103" t="s">
        <v>261</v>
      </c>
      <c r="K64" s="103" t="s">
        <v>261</v>
      </c>
      <c r="L64" s="27"/>
      <c r="M64" s="95"/>
    </row>
    <row r="65" spans="1:13" ht="21.95">
      <c r="A65" s="37"/>
      <c r="B65" s="41" t="s">
        <v>242</v>
      </c>
      <c r="C65" s="44" t="s">
        <v>215</v>
      </c>
      <c r="D65" s="44" t="s">
        <v>333</v>
      </c>
      <c r="E65" s="44" t="str">
        <f t="shared" si="1"/>
        <v>SRNC_OUT5_08_E_PR24_OFWAT_DD</v>
      </c>
      <c r="F65" s="103">
        <f>_xlfn.XLOOKUP($F55, 'Analysis_Company specific'!$D$88:$D$92, 'Analysis_Company specific'!G$88:G$92)</f>
        <v>1</v>
      </c>
      <c r="G65" s="103">
        <f>_xlfn.XLOOKUP($F55, 'Analysis_Company specific'!$D$88:$D$92, 'Analysis_Company specific'!H$88:H$92)</f>
        <v>0</v>
      </c>
      <c r="H65" s="103">
        <f>_xlfn.XLOOKUP($F55, 'Analysis_Company specific'!$D$88:$D$92, 'Analysis_Company specific'!I$88:I$92)</f>
        <v>0</v>
      </c>
      <c r="I65" s="103">
        <f>_xlfn.XLOOKUP($F55, 'Analysis_Company specific'!$D$88:$D$92, 'Analysis_Company specific'!J$88:J$92)</f>
        <v>0</v>
      </c>
      <c r="J65" s="103">
        <f>_xlfn.XLOOKUP($F55, 'Analysis_Company specific'!$D$88:$D$92, 'Analysis_Company specific'!K$88:K$92)</f>
        <v>0</v>
      </c>
      <c r="K65" s="103">
        <f>_xlfn.XLOOKUP($F55, 'Analysis_Company specific'!$D$88:$D$92, 'Analysis_Company specific'!L$88:L$92)</f>
        <v>0</v>
      </c>
      <c r="L65" s="27"/>
      <c r="M65" s="95"/>
    </row>
    <row r="66" spans="1:13" ht="21.95">
      <c r="A66" s="37"/>
      <c r="B66" s="41" t="s">
        <v>243</v>
      </c>
      <c r="C66" s="44" t="s">
        <v>215</v>
      </c>
      <c r="D66" s="44" t="s">
        <v>333</v>
      </c>
      <c r="E66" s="44" t="str">
        <f t="shared" si="1"/>
        <v>TMSC_OUT5_08_E_PR24_OFWAT_DD</v>
      </c>
      <c r="F66" s="103">
        <f>_xlfn.XLOOKUP($F55, 'Analysis_Company specific'!$D$106:$D$110, 'Analysis_Company specific'!G$106:G$110)</f>
        <v>1</v>
      </c>
      <c r="G66" s="103">
        <f>_xlfn.XLOOKUP($F55, 'Analysis_Company specific'!$D$106:$D$110, 'Analysis_Company specific'!H$106:H$110)</f>
        <v>1</v>
      </c>
      <c r="H66" s="103">
        <f>_xlfn.XLOOKUP($F55, 'Analysis_Company specific'!$D$106:$D$110, 'Analysis_Company specific'!I$106:I$110)</f>
        <v>1</v>
      </c>
      <c r="I66" s="103">
        <f>_xlfn.XLOOKUP($F55, 'Analysis_Company specific'!$D$106:$D$110, 'Analysis_Company specific'!J$106:J$110)</f>
        <v>1</v>
      </c>
      <c r="J66" s="103">
        <f>_xlfn.XLOOKUP($F55, 'Analysis_Company specific'!$D$106:$D$110, 'Analysis_Company specific'!K$106:K$110)</f>
        <v>1</v>
      </c>
      <c r="K66" s="103">
        <f>_xlfn.XLOOKUP($F55, 'Analysis_Company specific'!$D$106:$D$110, 'Analysis_Company specific'!L$106:L$110)</f>
        <v>0</v>
      </c>
      <c r="L66" s="27"/>
      <c r="M66" s="95"/>
    </row>
    <row r="67" spans="1:13" ht="21.95">
      <c r="A67" s="37"/>
      <c r="B67" s="66" t="s">
        <v>244</v>
      </c>
      <c r="C67" s="44" t="s">
        <v>215</v>
      </c>
      <c r="D67" s="44" t="s">
        <v>333</v>
      </c>
      <c r="E67" s="44" t="str">
        <f t="shared" si="1"/>
        <v>NWTC_OUT5_08_E_PR24_OFWAT_DD</v>
      </c>
      <c r="F67" s="103">
        <f>_xlfn.XLOOKUP($F55, 'Analysis_Company specific'!$D$124:$D$128, 'Analysis_Company specific'!G$124:G$128)</f>
        <v>3</v>
      </c>
      <c r="G67" s="103">
        <f>_xlfn.XLOOKUP($F55, 'Analysis_Company specific'!$D$124:$D$128, 'Analysis_Company specific'!H$124:H$128)</f>
        <v>3</v>
      </c>
      <c r="H67" s="103">
        <f>_xlfn.XLOOKUP($F55, 'Analysis_Company specific'!$D$124:$D$128, 'Analysis_Company specific'!I$124:I$128)</f>
        <v>3</v>
      </c>
      <c r="I67" s="103">
        <f>_xlfn.XLOOKUP($F55, 'Analysis_Company specific'!$D$124:$D$128, 'Analysis_Company specific'!J$124:J$128)</f>
        <v>3</v>
      </c>
      <c r="J67" s="103">
        <f>_xlfn.XLOOKUP($F55, 'Analysis_Company specific'!$D$124:$D$128, 'Analysis_Company specific'!K$124:K$128)</f>
        <v>3</v>
      </c>
      <c r="K67" s="103">
        <f>_xlfn.XLOOKUP($F55, 'Analysis_Company specific'!$D$124:$D$128, 'Analysis_Company specific'!L$124:L$128)</f>
        <v>1</v>
      </c>
      <c r="L67" s="27"/>
      <c r="M67" s="95"/>
    </row>
    <row r="68" spans="1:13" ht="21.95">
      <c r="A68" s="37"/>
      <c r="B68" s="41" t="s">
        <v>245</v>
      </c>
      <c r="C68" s="44" t="s">
        <v>215</v>
      </c>
      <c r="D68" s="44" t="s">
        <v>333</v>
      </c>
      <c r="E68" s="44" t="str">
        <f t="shared" si="1"/>
        <v>WSXC_OUT5_08_E_PR24_OFWAT_DD</v>
      </c>
      <c r="F68" s="103">
        <f>_xlfn.XLOOKUP($F55, 'Analysis_Company specific'!$D$142:$D$146, 'Analysis_Company specific'!G$142:G$146)</f>
        <v>2</v>
      </c>
      <c r="G68" s="103">
        <f>_xlfn.XLOOKUP($F55, 'Analysis_Company specific'!$D$142:$D$146, 'Analysis_Company specific'!H$142:H$146)</f>
        <v>2</v>
      </c>
      <c r="H68" s="103">
        <f>_xlfn.XLOOKUP($F55, 'Analysis_Company specific'!$D$142:$D$146, 'Analysis_Company specific'!I$142:I$146)</f>
        <v>2</v>
      </c>
      <c r="I68" s="103">
        <f>_xlfn.XLOOKUP($F55, 'Analysis_Company specific'!$D$142:$D$146, 'Analysis_Company specific'!J$142:J$146)</f>
        <v>2</v>
      </c>
      <c r="J68" s="103">
        <f>_xlfn.XLOOKUP($F55, 'Analysis_Company specific'!$D$142:$D$146, 'Analysis_Company specific'!K$142:K$146)</f>
        <v>2</v>
      </c>
      <c r="K68" s="103">
        <f>_xlfn.XLOOKUP($F55, 'Analysis_Company specific'!$D$142:$D$146, 'Analysis_Company specific'!L$142:L$146)</f>
        <v>2</v>
      </c>
      <c r="L68" s="27"/>
      <c r="M68" s="95"/>
    </row>
    <row r="69" spans="1:13" ht="21.95">
      <c r="A69" s="37"/>
      <c r="B69" s="41" t="s">
        <v>246</v>
      </c>
      <c r="C69" s="44" t="s">
        <v>215</v>
      </c>
      <c r="D69" s="44" t="s">
        <v>333</v>
      </c>
      <c r="E69" s="44" t="str">
        <f t="shared" si="1"/>
        <v>YKYC_OUT5_08_E_PR24_OFWAT_DD</v>
      </c>
      <c r="F69" s="103">
        <f>_xlfn.XLOOKUP($F55, 'Analysis_Company specific'!$D$160:$D$164, 'Analysis_Company specific'!G$160:G$164)</f>
        <v>2</v>
      </c>
      <c r="G69" s="103">
        <f>_xlfn.XLOOKUP($F55, 'Analysis_Company specific'!$D$160:$D$164, 'Analysis_Company specific'!H$160:H$164)</f>
        <v>2</v>
      </c>
      <c r="H69" s="103">
        <f>_xlfn.XLOOKUP($F55, 'Analysis_Company specific'!$D$160:$D$164, 'Analysis_Company specific'!I$160:I$164)</f>
        <v>2</v>
      </c>
      <c r="I69" s="103">
        <f>_xlfn.XLOOKUP($F55, 'Analysis_Company specific'!$D$160:$D$164, 'Analysis_Company specific'!J$160:J$164)</f>
        <v>2</v>
      </c>
      <c r="J69" s="103">
        <f>_xlfn.XLOOKUP($F55, 'Analysis_Company specific'!$D$160:$D$164, 'Analysis_Company specific'!K$160:K$164)</f>
        <v>1</v>
      </c>
      <c r="K69" s="103">
        <f>_xlfn.XLOOKUP($F55, 'Analysis_Company specific'!$D$160:$D$164, 'Analysis_Company specific'!L$160:L$164)</f>
        <v>0</v>
      </c>
      <c r="L69" s="27"/>
      <c r="M69" s="95"/>
    </row>
    <row r="70" spans="1:13" ht="21.95">
      <c r="A70" s="37"/>
      <c r="B70" s="41" t="s">
        <v>247</v>
      </c>
      <c r="C70" s="44" t="s">
        <v>215</v>
      </c>
      <c r="D70" s="44" t="s">
        <v>333</v>
      </c>
      <c r="E70" s="44" t="str">
        <f t="shared" si="1"/>
        <v>AFWC_OUT5_08_E_PR24_OFWAT_DD</v>
      </c>
      <c r="F70" s="103" t="s">
        <v>261</v>
      </c>
      <c r="G70" s="103" t="s">
        <v>261</v>
      </c>
      <c r="H70" s="103" t="s">
        <v>261</v>
      </c>
      <c r="I70" s="103" t="s">
        <v>261</v>
      </c>
      <c r="J70" s="103" t="s">
        <v>261</v>
      </c>
      <c r="K70" s="103" t="s">
        <v>261</v>
      </c>
      <c r="L70" s="27"/>
      <c r="M70" s="95"/>
    </row>
    <row r="71" spans="1:13" ht="21.95">
      <c r="A71" s="37"/>
      <c r="B71" s="41" t="s">
        <v>253</v>
      </c>
      <c r="C71" s="44" t="s">
        <v>215</v>
      </c>
      <c r="D71" s="44" t="s">
        <v>333</v>
      </c>
      <c r="E71" s="44" t="str">
        <f t="shared" si="1"/>
        <v>PRTC_OUT5_08_E_PR24_OFWAT_DD</v>
      </c>
      <c r="F71" s="103" t="s">
        <v>261</v>
      </c>
      <c r="G71" s="103" t="s">
        <v>261</v>
      </c>
      <c r="H71" s="103" t="s">
        <v>261</v>
      </c>
      <c r="I71" s="103" t="s">
        <v>261</v>
      </c>
      <c r="J71" s="103" t="s">
        <v>261</v>
      </c>
      <c r="K71" s="103" t="s">
        <v>261</v>
      </c>
      <c r="L71" s="27"/>
      <c r="M71" s="95"/>
    </row>
    <row r="72" spans="1:13" ht="21.95">
      <c r="A72" s="37"/>
      <c r="B72" s="41" t="s">
        <v>254</v>
      </c>
      <c r="C72" s="44" t="s">
        <v>215</v>
      </c>
      <c r="D72" s="44" t="s">
        <v>333</v>
      </c>
      <c r="E72" s="44" t="str">
        <f t="shared" si="1"/>
        <v>SEWC_OUT5_08_E_PR24_OFWAT_DD</v>
      </c>
      <c r="F72" s="103" t="s">
        <v>261</v>
      </c>
      <c r="G72" s="103" t="s">
        <v>261</v>
      </c>
      <c r="H72" s="103" t="s">
        <v>261</v>
      </c>
      <c r="I72" s="103" t="s">
        <v>261</v>
      </c>
      <c r="J72" s="103" t="s">
        <v>261</v>
      </c>
      <c r="K72" s="103" t="s">
        <v>261</v>
      </c>
      <c r="L72" s="27"/>
      <c r="M72" s="95"/>
    </row>
    <row r="73" spans="1:13" ht="21.95">
      <c r="A73" s="37"/>
      <c r="B73" s="41" t="s">
        <v>255</v>
      </c>
      <c r="C73" s="44" t="s">
        <v>215</v>
      </c>
      <c r="D73" s="44" t="s">
        <v>333</v>
      </c>
      <c r="E73" s="44" t="str">
        <f t="shared" si="1"/>
        <v>SSCC_OUT5_08_E_PR24_OFWAT_DD</v>
      </c>
      <c r="F73" s="103" t="s">
        <v>261</v>
      </c>
      <c r="G73" s="103" t="s">
        <v>261</v>
      </c>
      <c r="H73" s="103" t="s">
        <v>261</v>
      </c>
      <c r="I73" s="103" t="s">
        <v>261</v>
      </c>
      <c r="J73" s="103" t="s">
        <v>261</v>
      </c>
      <c r="K73" s="103" t="s">
        <v>261</v>
      </c>
      <c r="L73" s="27"/>
      <c r="M73" s="95"/>
    </row>
    <row r="74" spans="1:13" ht="21.95">
      <c r="A74" s="37"/>
      <c r="B74" s="41" t="s">
        <v>257</v>
      </c>
      <c r="C74" s="44" t="s">
        <v>215</v>
      </c>
      <c r="D74" s="44" t="s">
        <v>333</v>
      </c>
      <c r="E74" s="44" t="str">
        <f t="shared" si="1"/>
        <v>SESC_OUT5_08_E_PR24_OFWAT_DD</v>
      </c>
      <c r="F74" s="103" t="s">
        <v>261</v>
      </c>
      <c r="G74" s="103" t="s">
        <v>261</v>
      </c>
      <c r="H74" s="103" t="s">
        <v>261</v>
      </c>
      <c r="I74" s="103" t="s">
        <v>261</v>
      </c>
      <c r="J74" s="103" t="s">
        <v>261</v>
      </c>
      <c r="K74" s="103" t="s">
        <v>261</v>
      </c>
      <c r="L74" s="27"/>
      <c r="M74" s="95"/>
    </row>
    <row r="75" spans="1:13" ht="21.95">
      <c r="A75" s="37"/>
      <c r="B75" s="48"/>
      <c r="C75" s="95"/>
      <c r="D75" s="95"/>
      <c r="E75" s="44" t="str">
        <f t="shared" si="1"/>
        <v/>
      </c>
      <c r="F75" s="95"/>
      <c r="G75" s="95"/>
      <c r="H75" s="95"/>
      <c r="I75" s="95"/>
      <c r="J75" s="95"/>
      <c r="K75" s="95"/>
      <c r="L75" s="27"/>
      <c r="M75" s="95"/>
    </row>
    <row r="76" spans="1:13" ht="21.95">
      <c r="A76" s="37"/>
      <c r="B76" s="41" t="s">
        <v>239</v>
      </c>
      <c r="C76" s="44" t="s">
        <v>215</v>
      </c>
      <c r="D76" s="44" t="s">
        <v>333</v>
      </c>
      <c r="E76" s="44" t="str">
        <f t="shared" si="1"/>
        <v>SWBC_OUT5_08_E_PR24_OFWAT_DD</v>
      </c>
      <c r="F76" s="103">
        <f>_xlfn.XLOOKUP($F55, 'Analysis_Company specific'!$D$178:$D$182, 'Analysis_Company specific'!G$178:G$182)</f>
        <v>0</v>
      </c>
      <c r="G76" s="103">
        <f>_xlfn.XLOOKUP($F55, 'Analysis_Company specific'!$D$178:$D$182, 'Analysis_Company specific'!H$178:H$182)</f>
        <v>0</v>
      </c>
      <c r="H76" s="103">
        <f>_xlfn.XLOOKUP($F55, 'Analysis_Company specific'!$D$178:$D$182, 'Analysis_Company specific'!I$178:I$182)</f>
        <v>0</v>
      </c>
      <c r="I76" s="103">
        <f>_xlfn.XLOOKUP($F55, 'Analysis_Company specific'!$D$178:$D$182, 'Analysis_Company specific'!J$178:J$182)</f>
        <v>0</v>
      </c>
      <c r="J76" s="103">
        <f>_xlfn.XLOOKUP($F55, 'Analysis_Company specific'!$D$178:$D$182, 'Analysis_Company specific'!K$178:K$182)</f>
        <v>0</v>
      </c>
      <c r="K76" s="103">
        <f>_xlfn.XLOOKUP($F55, 'Analysis_Company specific'!$D$178:$D$182, 'Analysis_Company specific'!L$178:L$182)</f>
        <v>0</v>
      </c>
      <c r="L76" s="27"/>
      <c r="M76" s="95"/>
    </row>
    <row r="77" spans="1:13" ht="21.95">
      <c r="A77" s="37"/>
      <c r="B77" s="41" t="s">
        <v>249</v>
      </c>
      <c r="C77" s="44" t="s">
        <v>215</v>
      </c>
      <c r="D77" s="44" t="s">
        <v>333</v>
      </c>
      <c r="E77" s="44" t="str">
        <f t="shared" si="1"/>
        <v>BRLC_OUT5_08_E_PR24_OFWAT_DD</v>
      </c>
      <c r="F77" s="93" t="s">
        <v>261</v>
      </c>
      <c r="G77" s="93" t="s">
        <v>261</v>
      </c>
      <c r="H77" s="93" t="s">
        <v>261</v>
      </c>
      <c r="I77" s="93" t="s">
        <v>261</v>
      </c>
      <c r="J77" s="93" t="s">
        <v>261</v>
      </c>
      <c r="K77" s="93" t="s">
        <v>261</v>
      </c>
      <c r="L77" s="27"/>
      <c r="M77" s="95"/>
    </row>
    <row r="78" spans="1:13" ht="21.95">
      <c r="A78" s="37"/>
      <c r="B78" s="42"/>
      <c r="C78" s="48"/>
      <c r="D78" s="48"/>
      <c r="E78" s="44" t="str">
        <f t="shared" si="1"/>
        <v/>
      </c>
      <c r="F78" s="95"/>
      <c r="G78" s="95"/>
      <c r="H78" s="95"/>
      <c r="I78" s="95"/>
      <c r="J78" s="95"/>
      <c r="K78" s="95"/>
      <c r="L78" s="27"/>
      <c r="M78" s="95"/>
    </row>
    <row r="79" spans="1:13" s="74" customFormat="1" ht="21.95">
      <c r="A79" s="38"/>
      <c r="B79" s="104" t="s">
        <v>273</v>
      </c>
      <c r="C79" s="50"/>
      <c r="D79" s="50"/>
      <c r="E79" s="97"/>
      <c r="F79" s="39" t="s">
        <v>97</v>
      </c>
      <c r="G79" s="97"/>
      <c r="H79" s="97"/>
      <c r="I79" s="97"/>
      <c r="J79" s="97"/>
      <c r="K79" s="97"/>
      <c r="L79" s="98"/>
      <c r="M79" s="97"/>
    </row>
    <row r="80" spans="1:13" ht="21.95">
      <c r="A80" s="37"/>
      <c r="B80" s="42"/>
      <c r="C80" s="48"/>
      <c r="D80" s="48"/>
      <c r="E80" s="44" t="str">
        <f t="shared" si="0"/>
        <v/>
      </c>
      <c r="F80" s="95"/>
      <c r="G80" s="95"/>
      <c r="H80" s="95"/>
      <c r="I80" s="95"/>
      <c r="J80" s="95"/>
      <c r="K80" s="95"/>
      <c r="L80" s="27"/>
      <c r="M80" s="95"/>
    </row>
    <row r="81" spans="1:13" ht="21.95">
      <c r="A81" s="37"/>
      <c r="B81" s="59" t="s">
        <v>259</v>
      </c>
      <c r="C81" s="44"/>
      <c r="D81" s="90" t="s">
        <v>321</v>
      </c>
      <c r="E81" s="90" t="s">
        <v>322</v>
      </c>
      <c r="F81" s="105" t="s">
        <v>34</v>
      </c>
      <c r="G81" s="91" t="s">
        <v>35</v>
      </c>
      <c r="H81" s="91" t="s">
        <v>36</v>
      </c>
      <c r="I81" s="91" t="s">
        <v>37</v>
      </c>
      <c r="J81" s="91" t="s">
        <v>38</v>
      </c>
      <c r="K81" s="91" t="s">
        <v>39</v>
      </c>
      <c r="L81" s="27"/>
      <c r="M81" s="95"/>
    </row>
    <row r="82" spans="1:13" ht="21.95">
      <c r="A82" s="37"/>
      <c r="B82" s="62" t="s">
        <v>20</v>
      </c>
      <c r="C82" s="62" t="s">
        <v>23</v>
      </c>
      <c r="D82" s="62"/>
      <c r="E82" s="62"/>
      <c r="F82" s="44"/>
      <c r="G82" s="44"/>
      <c r="H82" s="44"/>
      <c r="I82" s="44"/>
      <c r="J82" s="44"/>
      <c r="K82" s="44"/>
      <c r="L82" s="27"/>
      <c r="M82" s="95"/>
    </row>
    <row r="83" spans="1:13" ht="21.95">
      <c r="A83" s="37"/>
      <c r="B83" s="41" t="s">
        <v>0</v>
      </c>
      <c r="C83" s="44" t="s">
        <v>215</v>
      </c>
      <c r="D83" s="44" t="s">
        <v>334</v>
      </c>
      <c r="E83" s="44" t="str">
        <f t="shared" si="0"/>
        <v>ANHC_OUT5_08_F_PR24_OFWAT_DD</v>
      </c>
      <c r="F83" s="103">
        <f>_xlfn.XLOOKUP($F79, 'Analysis_Company specific'!$D$16:$D$20, 'Analysis_Company specific'!G$16:G$20)</f>
        <v>2</v>
      </c>
      <c r="G83" s="103">
        <f>_xlfn.XLOOKUP($F79, 'Analysis_Company specific'!$D$16:$D$20, 'Analysis_Company specific'!H$16:H$20)</f>
        <v>3</v>
      </c>
      <c r="H83" s="103">
        <f>_xlfn.XLOOKUP($F79, 'Analysis_Company specific'!$D$16:$D$20, 'Analysis_Company specific'!I$16:I$20)</f>
        <v>1</v>
      </c>
      <c r="I83" s="103">
        <f>_xlfn.XLOOKUP($F79, 'Analysis_Company specific'!$D$16:$D$20, 'Analysis_Company specific'!J$16:J$20)</f>
        <v>0</v>
      </c>
      <c r="J83" s="103">
        <f>_xlfn.XLOOKUP($F79, 'Analysis_Company specific'!$D$16:$D$20, 'Analysis_Company specific'!K$16:K$20)</f>
        <v>0</v>
      </c>
      <c r="K83" s="103">
        <f>_xlfn.XLOOKUP($F79, 'Analysis_Company specific'!$D$16:$D$20, 'Analysis_Company specific'!L$16:L$20)</f>
        <v>1</v>
      </c>
      <c r="L83" s="27"/>
      <c r="M83" s="95"/>
    </row>
    <row r="84" spans="1:13" ht="21.95">
      <c r="A84" s="37"/>
      <c r="B84" s="41" t="s">
        <v>232</v>
      </c>
      <c r="C84" s="44" t="s">
        <v>215</v>
      </c>
      <c r="D84" s="44" t="s">
        <v>334</v>
      </c>
      <c r="E84" s="44" t="str">
        <f t="shared" si="0"/>
        <v>WSHC_OUT5_08_F_PR24_OFWAT_DD</v>
      </c>
      <c r="F84" s="103">
        <f>_xlfn.XLOOKUP($F79, 'Analysis_Company specific'!$D$34:$D$38, 'Analysis_Company specific'!G$34:G$38)</f>
        <v>6</v>
      </c>
      <c r="G84" s="103">
        <f>_xlfn.XLOOKUP($F79, 'Analysis_Company specific'!$D$34:$D$38, 'Analysis_Company specific'!H$34:H$38)</f>
        <v>6</v>
      </c>
      <c r="H84" s="103">
        <f>_xlfn.XLOOKUP($F79, 'Analysis_Company specific'!$D$34:$D$38, 'Analysis_Company specific'!I$34:I$38)</f>
        <v>6</v>
      </c>
      <c r="I84" s="103">
        <f>_xlfn.XLOOKUP($F79, 'Analysis_Company specific'!$D$34:$D$38, 'Analysis_Company specific'!J$34:J$38)</f>
        <v>6</v>
      </c>
      <c r="J84" s="103">
        <f>_xlfn.XLOOKUP($F79, 'Analysis_Company specific'!$D$34:$D$38, 'Analysis_Company specific'!K$34:K$38)</f>
        <v>6</v>
      </c>
      <c r="K84" s="103">
        <f>_xlfn.XLOOKUP($F79, 'Analysis_Company specific'!$D$34:$D$38, 'Analysis_Company specific'!L$34:L$38)</f>
        <v>6</v>
      </c>
      <c r="L84" s="27"/>
      <c r="M84" s="95"/>
    </row>
    <row r="85" spans="1:13" ht="21.95">
      <c r="A85" s="37"/>
      <c r="B85" s="41" t="s">
        <v>233</v>
      </c>
      <c r="C85" s="44" t="s">
        <v>215</v>
      </c>
      <c r="D85" s="44" t="s">
        <v>334</v>
      </c>
      <c r="E85" s="44" t="str">
        <f t="shared" si="0"/>
        <v>HDDC_OUT5_08_F_PR24_OFWAT_DD</v>
      </c>
      <c r="F85" s="103" t="s">
        <v>261</v>
      </c>
      <c r="G85" s="103" t="s">
        <v>261</v>
      </c>
      <c r="H85" s="103" t="s">
        <v>261</v>
      </c>
      <c r="I85" s="103" t="s">
        <v>261</v>
      </c>
      <c r="J85" s="103" t="s">
        <v>261</v>
      </c>
      <c r="K85" s="103" t="s">
        <v>261</v>
      </c>
      <c r="L85" s="27"/>
      <c r="M85" s="95"/>
    </row>
    <row r="86" spans="1:13" ht="21.95">
      <c r="A86" s="37"/>
      <c r="B86" s="41" t="s">
        <v>236</v>
      </c>
      <c r="C86" s="44" t="s">
        <v>215</v>
      </c>
      <c r="D86" s="44" t="s">
        <v>334</v>
      </c>
      <c r="E86" s="44" t="str">
        <f t="shared" si="0"/>
        <v>NESC_OUT5_08_F_PR24_OFWAT_DD</v>
      </c>
      <c r="F86" s="103">
        <f>_xlfn.XLOOKUP($F79, 'Analysis_Company specific'!$D$52:$D$56, 'Analysis_Company specific'!G$52:G$56)</f>
        <v>2</v>
      </c>
      <c r="G86" s="103">
        <f>_xlfn.XLOOKUP($F79, 'Analysis_Company specific'!$D$52:$D$56, 'Analysis_Company specific'!H$52:H$56)</f>
        <v>2</v>
      </c>
      <c r="H86" s="103">
        <f>_xlfn.XLOOKUP($F79, 'Analysis_Company specific'!$D$52:$D$56, 'Analysis_Company specific'!I$52:I$56)</f>
        <v>2</v>
      </c>
      <c r="I86" s="103">
        <f>_xlfn.XLOOKUP($F79, 'Analysis_Company specific'!$D$52:$D$56, 'Analysis_Company specific'!J$52:J$56)</f>
        <v>1</v>
      </c>
      <c r="J86" s="103">
        <f>_xlfn.XLOOKUP($F79, 'Analysis_Company specific'!$D$52:$D$56, 'Analysis_Company specific'!K$52:K$56)</f>
        <v>1</v>
      </c>
      <c r="K86" s="103">
        <f>_xlfn.XLOOKUP($F79, 'Analysis_Company specific'!$D$52:$D$56, 'Analysis_Company specific'!L$52:L$56)</f>
        <v>0</v>
      </c>
      <c r="L86" s="27"/>
      <c r="M86" s="95"/>
    </row>
    <row r="87" spans="1:13" ht="21.95">
      <c r="A87" s="37"/>
      <c r="B87" s="41" t="s">
        <v>237</v>
      </c>
      <c r="C87" s="44" t="s">
        <v>215</v>
      </c>
      <c r="D87" s="44" t="s">
        <v>334</v>
      </c>
      <c r="E87" s="44" t="str">
        <f t="shared" si="0"/>
        <v>SVEC_OUT5_08_F_PR24_OFWAT_DD</v>
      </c>
      <c r="F87" s="103" t="s">
        <v>261</v>
      </c>
      <c r="G87" s="103" t="s">
        <v>261</v>
      </c>
      <c r="H87" s="103" t="s">
        <v>261</v>
      </c>
      <c r="I87" s="103" t="s">
        <v>261</v>
      </c>
      <c r="J87" s="103" t="s">
        <v>261</v>
      </c>
      <c r="K87" s="103" t="s">
        <v>261</v>
      </c>
      <c r="L87" s="27"/>
      <c r="M87" s="95"/>
    </row>
    <row r="88" spans="1:13" ht="21.95">
      <c r="A88" s="37"/>
      <c r="B88" s="41" t="s">
        <v>241</v>
      </c>
      <c r="C88" s="44" t="s">
        <v>215</v>
      </c>
      <c r="D88" s="44" t="s">
        <v>334</v>
      </c>
      <c r="E88" s="44" t="str">
        <f t="shared" si="0"/>
        <v>SBBC_OUT5_08_F_PR24_OFWAT_DD</v>
      </c>
      <c r="F88" s="103" t="s">
        <v>261</v>
      </c>
      <c r="G88" s="103" t="s">
        <v>261</v>
      </c>
      <c r="H88" s="103" t="s">
        <v>261</v>
      </c>
      <c r="I88" s="103" t="s">
        <v>261</v>
      </c>
      <c r="J88" s="103" t="s">
        <v>261</v>
      </c>
      <c r="K88" s="103" t="s">
        <v>261</v>
      </c>
      <c r="L88" s="27"/>
      <c r="M88" s="95"/>
    </row>
    <row r="89" spans="1:13" ht="21.95">
      <c r="A89" s="37"/>
      <c r="B89" s="41" t="s">
        <v>242</v>
      </c>
      <c r="C89" s="44" t="s">
        <v>215</v>
      </c>
      <c r="D89" s="44" t="s">
        <v>334</v>
      </c>
      <c r="E89" s="44" t="str">
        <f t="shared" si="0"/>
        <v>SRNC_OUT5_08_F_PR24_OFWAT_DD</v>
      </c>
      <c r="F89" s="103">
        <f>_xlfn.XLOOKUP($F79, 'Analysis_Company specific'!$D$88:$D$92, 'Analysis_Company specific'!G$88:G$92)</f>
        <v>4</v>
      </c>
      <c r="G89" s="103">
        <f>_xlfn.XLOOKUP($F79, 'Analysis_Company specific'!$D$88:$D$92, 'Analysis_Company specific'!H$88:H$92)</f>
        <v>3</v>
      </c>
      <c r="H89" s="103">
        <f>_xlfn.XLOOKUP($F79, 'Analysis_Company specific'!$D$88:$D$92, 'Analysis_Company specific'!I$88:I$92)</f>
        <v>2</v>
      </c>
      <c r="I89" s="103">
        <f>_xlfn.XLOOKUP($F79, 'Analysis_Company specific'!$D$88:$D$92, 'Analysis_Company specific'!J$88:J$92)</f>
        <v>1</v>
      </c>
      <c r="J89" s="103">
        <f>_xlfn.XLOOKUP($F79, 'Analysis_Company specific'!$D$88:$D$92, 'Analysis_Company specific'!K$88:K$92)</f>
        <v>1</v>
      </c>
      <c r="K89" s="103">
        <f>_xlfn.XLOOKUP($F79, 'Analysis_Company specific'!$D$88:$D$92, 'Analysis_Company specific'!L$88:L$92)</f>
        <v>1</v>
      </c>
      <c r="L89" s="27"/>
      <c r="M89" s="95"/>
    </row>
    <row r="90" spans="1:13" ht="21.95">
      <c r="A90" s="37"/>
      <c r="B90" s="41" t="s">
        <v>243</v>
      </c>
      <c r="C90" s="44" t="s">
        <v>215</v>
      </c>
      <c r="D90" s="44" t="s">
        <v>334</v>
      </c>
      <c r="E90" s="44" t="str">
        <f t="shared" si="0"/>
        <v>TMSC_OUT5_08_F_PR24_OFWAT_DD</v>
      </c>
      <c r="F90" s="103">
        <f>_xlfn.XLOOKUP($F79, 'Analysis_Company specific'!$D$106:$D$110, 'Analysis_Company specific'!G$106:G$110)</f>
        <v>0</v>
      </c>
      <c r="G90" s="103">
        <f>_xlfn.XLOOKUP($F79, 'Analysis_Company specific'!$D$106:$D$110, 'Analysis_Company specific'!H$106:H$110)</f>
        <v>0</v>
      </c>
      <c r="H90" s="103">
        <f>_xlfn.XLOOKUP($F79, 'Analysis_Company specific'!$D$106:$D$110, 'Analysis_Company specific'!I$106:I$110)</f>
        <v>0</v>
      </c>
      <c r="I90" s="103">
        <f>_xlfn.XLOOKUP($F79, 'Analysis_Company specific'!$D$106:$D$110, 'Analysis_Company specific'!J$106:J$110)</f>
        <v>0</v>
      </c>
      <c r="J90" s="103">
        <f>_xlfn.XLOOKUP($F79, 'Analysis_Company specific'!$D$106:$D$110, 'Analysis_Company specific'!K$106:K$110)</f>
        <v>0</v>
      </c>
      <c r="K90" s="103">
        <f>_xlfn.XLOOKUP($F79, 'Analysis_Company specific'!$D$106:$D$110, 'Analysis_Company specific'!L$106:L$110)</f>
        <v>1</v>
      </c>
      <c r="L90" s="27"/>
      <c r="M90" s="95"/>
    </row>
    <row r="91" spans="1:13" ht="21.95">
      <c r="A91" s="37"/>
      <c r="B91" s="66" t="s">
        <v>244</v>
      </c>
      <c r="C91" s="44" t="s">
        <v>215</v>
      </c>
      <c r="D91" s="44" t="s">
        <v>334</v>
      </c>
      <c r="E91" s="44" t="str">
        <f t="shared" si="0"/>
        <v>NWTC_OUT5_08_F_PR24_OFWAT_DD</v>
      </c>
      <c r="F91" s="103">
        <f>_xlfn.XLOOKUP($F79, 'Analysis_Company specific'!$D$124:$D$128, 'Analysis_Company specific'!G$124:G$128)</f>
        <v>7</v>
      </c>
      <c r="G91" s="103">
        <f>_xlfn.XLOOKUP($F79, 'Analysis_Company specific'!$D$124:$D$128, 'Analysis_Company specific'!H$124:H$128)</f>
        <v>7</v>
      </c>
      <c r="H91" s="103">
        <f>_xlfn.XLOOKUP($F79, 'Analysis_Company specific'!$D$124:$D$128, 'Analysis_Company specific'!I$124:I$128)</f>
        <v>7</v>
      </c>
      <c r="I91" s="103">
        <f>_xlfn.XLOOKUP($F79, 'Analysis_Company specific'!$D$124:$D$128, 'Analysis_Company specific'!J$124:J$128)</f>
        <v>7</v>
      </c>
      <c r="J91" s="103">
        <f>_xlfn.XLOOKUP($F79, 'Analysis_Company specific'!$D$124:$D$128, 'Analysis_Company specific'!K$124:K$128)</f>
        <v>7</v>
      </c>
      <c r="K91" s="103">
        <f>_xlfn.XLOOKUP($F79, 'Analysis_Company specific'!$D$124:$D$128, 'Analysis_Company specific'!L$124:L$128)</f>
        <v>9</v>
      </c>
      <c r="L91" s="27"/>
      <c r="M91" s="95"/>
    </row>
    <row r="92" spans="1:13" ht="21.95">
      <c r="A92" s="37"/>
      <c r="B92" s="41" t="s">
        <v>245</v>
      </c>
      <c r="C92" s="44" t="s">
        <v>215</v>
      </c>
      <c r="D92" s="44" t="s">
        <v>334</v>
      </c>
      <c r="E92" s="44" t="str">
        <f t="shared" si="0"/>
        <v>WSXC_OUT5_08_F_PR24_OFWAT_DD</v>
      </c>
      <c r="F92" s="103">
        <f>_xlfn.XLOOKUP($F79, 'Analysis_Company specific'!$D$142:$D$146, 'Analysis_Company specific'!G$142:G$146)</f>
        <v>3</v>
      </c>
      <c r="G92" s="103">
        <f>_xlfn.XLOOKUP($F79, 'Analysis_Company specific'!$D$142:$D$146, 'Analysis_Company specific'!H$142:H$146)</f>
        <v>3</v>
      </c>
      <c r="H92" s="103">
        <f>_xlfn.XLOOKUP($F79, 'Analysis_Company specific'!$D$142:$D$146, 'Analysis_Company specific'!I$142:I$146)</f>
        <v>3</v>
      </c>
      <c r="I92" s="103">
        <f>_xlfn.XLOOKUP($F79, 'Analysis_Company specific'!$D$142:$D$146, 'Analysis_Company specific'!J$142:J$146)</f>
        <v>3</v>
      </c>
      <c r="J92" s="103">
        <f>_xlfn.XLOOKUP($F79, 'Analysis_Company specific'!$D$142:$D$146, 'Analysis_Company specific'!K$142:K$146)</f>
        <v>3</v>
      </c>
      <c r="K92" s="103">
        <f>_xlfn.XLOOKUP($F79, 'Analysis_Company specific'!$D$142:$D$146, 'Analysis_Company specific'!L$142:L$146)</f>
        <v>3</v>
      </c>
      <c r="L92" s="27"/>
      <c r="M92" s="95"/>
    </row>
    <row r="93" spans="1:13" ht="21.95">
      <c r="A93" s="37"/>
      <c r="B93" s="41" t="s">
        <v>246</v>
      </c>
      <c r="C93" s="44" t="s">
        <v>215</v>
      </c>
      <c r="D93" s="44" t="s">
        <v>334</v>
      </c>
      <c r="E93" s="44" t="str">
        <f t="shared" si="0"/>
        <v>YKYC_OUT5_08_F_PR24_OFWAT_DD</v>
      </c>
      <c r="F93" s="103">
        <f>_xlfn.XLOOKUP($F79, 'Analysis_Company specific'!$D$160:$D$164, 'Analysis_Company specific'!G$160:G$164)</f>
        <v>2</v>
      </c>
      <c r="G93" s="103">
        <f>_xlfn.XLOOKUP($F79, 'Analysis_Company specific'!$D$160:$D$164, 'Analysis_Company specific'!H$160:H$164)</f>
        <v>1</v>
      </c>
      <c r="H93" s="103">
        <f>_xlfn.XLOOKUP($F79, 'Analysis_Company specific'!$D$160:$D$164, 'Analysis_Company specific'!I$160:I$164)</f>
        <v>1</v>
      </c>
      <c r="I93" s="103">
        <f>_xlfn.XLOOKUP($F79, 'Analysis_Company specific'!$D$160:$D$164, 'Analysis_Company specific'!J$160:J$164)</f>
        <v>1</v>
      </c>
      <c r="J93" s="103">
        <f>_xlfn.XLOOKUP($F79, 'Analysis_Company specific'!$D$160:$D$164, 'Analysis_Company specific'!K$160:K$164)</f>
        <v>2</v>
      </c>
      <c r="K93" s="103">
        <f>_xlfn.XLOOKUP($F79, 'Analysis_Company specific'!$D$160:$D$164, 'Analysis_Company specific'!L$160:L$164)</f>
        <v>3</v>
      </c>
      <c r="L93" s="27"/>
      <c r="M93" s="95"/>
    </row>
    <row r="94" spans="1:13" ht="21.95">
      <c r="A94" s="37"/>
      <c r="B94" s="41" t="s">
        <v>247</v>
      </c>
      <c r="C94" s="44" t="s">
        <v>215</v>
      </c>
      <c r="D94" s="44" t="s">
        <v>334</v>
      </c>
      <c r="E94" s="44" t="str">
        <f t="shared" si="0"/>
        <v>AFWC_OUT5_08_F_PR24_OFWAT_DD</v>
      </c>
      <c r="F94" s="103" t="s">
        <v>261</v>
      </c>
      <c r="G94" s="103" t="s">
        <v>261</v>
      </c>
      <c r="H94" s="103" t="s">
        <v>261</v>
      </c>
      <c r="I94" s="103" t="s">
        <v>261</v>
      </c>
      <c r="J94" s="103" t="s">
        <v>261</v>
      </c>
      <c r="K94" s="103" t="s">
        <v>261</v>
      </c>
      <c r="L94" s="27"/>
      <c r="M94" s="95"/>
    </row>
    <row r="95" spans="1:13" ht="21.95">
      <c r="A95" s="37"/>
      <c r="B95" s="41" t="s">
        <v>253</v>
      </c>
      <c r="C95" s="44" t="s">
        <v>215</v>
      </c>
      <c r="D95" s="44" t="s">
        <v>334</v>
      </c>
      <c r="E95" s="44" t="str">
        <f t="shared" si="0"/>
        <v>PRTC_OUT5_08_F_PR24_OFWAT_DD</v>
      </c>
      <c r="F95" s="103" t="s">
        <v>261</v>
      </c>
      <c r="G95" s="103" t="s">
        <v>261</v>
      </c>
      <c r="H95" s="103" t="s">
        <v>261</v>
      </c>
      <c r="I95" s="103" t="s">
        <v>261</v>
      </c>
      <c r="J95" s="103" t="s">
        <v>261</v>
      </c>
      <c r="K95" s="103" t="s">
        <v>261</v>
      </c>
      <c r="L95" s="27"/>
      <c r="M95" s="95"/>
    </row>
    <row r="96" spans="1:13" ht="21.95">
      <c r="A96" s="37"/>
      <c r="B96" s="41" t="s">
        <v>254</v>
      </c>
      <c r="C96" s="44" t="s">
        <v>215</v>
      </c>
      <c r="D96" s="44" t="s">
        <v>334</v>
      </c>
      <c r="E96" s="44" t="str">
        <f t="shared" si="0"/>
        <v>SEWC_OUT5_08_F_PR24_OFWAT_DD</v>
      </c>
      <c r="F96" s="103" t="s">
        <v>261</v>
      </c>
      <c r="G96" s="103" t="s">
        <v>261</v>
      </c>
      <c r="H96" s="103" t="s">
        <v>261</v>
      </c>
      <c r="I96" s="103" t="s">
        <v>261</v>
      </c>
      <c r="J96" s="103" t="s">
        <v>261</v>
      </c>
      <c r="K96" s="103" t="s">
        <v>261</v>
      </c>
      <c r="L96" s="27"/>
      <c r="M96" s="95"/>
    </row>
    <row r="97" spans="1:13" ht="21.95">
      <c r="A97" s="37"/>
      <c r="B97" s="41" t="s">
        <v>255</v>
      </c>
      <c r="C97" s="44" t="s">
        <v>215</v>
      </c>
      <c r="D97" s="44" t="s">
        <v>334</v>
      </c>
      <c r="E97" s="44" t="str">
        <f t="shared" si="0"/>
        <v>SSCC_OUT5_08_F_PR24_OFWAT_DD</v>
      </c>
      <c r="F97" s="103" t="s">
        <v>261</v>
      </c>
      <c r="G97" s="103" t="s">
        <v>261</v>
      </c>
      <c r="H97" s="103" t="s">
        <v>261</v>
      </c>
      <c r="I97" s="103" t="s">
        <v>261</v>
      </c>
      <c r="J97" s="103" t="s">
        <v>261</v>
      </c>
      <c r="K97" s="103" t="s">
        <v>261</v>
      </c>
      <c r="L97" s="27"/>
      <c r="M97" s="95"/>
    </row>
    <row r="98" spans="1:13" ht="21.95">
      <c r="A98" s="37"/>
      <c r="B98" s="41" t="s">
        <v>257</v>
      </c>
      <c r="C98" s="44" t="s">
        <v>215</v>
      </c>
      <c r="D98" s="44" t="s">
        <v>334</v>
      </c>
      <c r="E98" s="44" t="str">
        <f t="shared" si="0"/>
        <v>SESC_OUT5_08_F_PR24_OFWAT_DD</v>
      </c>
      <c r="F98" s="103" t="s">
        <v>261</v>
      </c>
      <c r="G98" s="103" t="s">
        <v>261</v>
      </c>
      <c r="H98" s="103" t="s">
        <v>261</v>
      </c>
      <c r="I98" s="103" t="s">
        <v>261</v>
      </c>
      <c r="J98" s="103" t="s">
        <v>261</v>
      </c>
      <c r="K98" s="103" t="s">
        <v>261</v>
      </c>
      <c r="L98" s="27"/>
      <c r="M98" s="95"/>
    </row>
    <row r="99" spans="1:13" ht="21.95">
      <c r="A99" s="37"/>
      <c r="B99" s="48"/>
      <c r="C99" s="95"/>
      <c r="D99" s="95"/>
      <c r="E99" s="44" t="str">
        <f t="shared" ref="E99:E101" si="2">B99&amp;D99</f>
        <v/>
      </c>
      <c r="F99" s="95"/>
      <c r="G99" s="95"/>
      <c r="H99" s="95"/>
      <c r="I99" s="95"/>
      <c r="J99" s="95"/>
      <c r="K99" s="95"/>
      <c r="L99" s="27"/>
      <c r="M99" s="95"/>
    </row>
    <row r="100" spans="1:13" ht="20.65" customHeight="1">
      <c r="A100" s="37"/>
      <c r="B100" s="41" t="s">
        <v>239</v>
      </c>
      <c r="C100" s="44" t="s">
        <v>215</v>
      </c>
      <c r="D100" s="44" t="s">
        <v>334</v>
      </c>
      <c r="E100" s="44" t="str">
        <f t="shared" si="2"/>
        <v>SWBC_OUT5_08_F_PR24_OFWAT_DD</v>
      </c>
      <c r="F100" s="103">
        <f>_xlfn.XLOOKUP($F79, 'Analysis_Company specific'!$D$178:$D$182, 'Analysis_Company specific'!G$178:G$182)</f>
        <v>1</v>
      </c>
      <c r="G100" s="103">
        <f>_xlfn.XLOOKUP($F79, 'Analysis_Company specific'!$D$178:$D$182, 'Analysis_Company specific'!H$178:H$182)</f>
        <v>1</v>
      </c>
      <c r="H100" s="103">
        <f>_xlfn.XLOOKUP($F79, 'Analysis_Company specific'!$D$178:$D$182, 'Analysis_Company specific'!I$178:I$182)</f>
        <v>1</v>
      </c>
      <c r="I100" s="103">
        <f>_xlfn.XLOOKUP($F79, 'Analysis_Company specific'!$D$178:$D$182, 'Analysis_Company specific'!J$178:J$182)</f>
        <v>1</v>
      </c>
      <c r="J100" s="103">
        <f>_xlfn.XLOOKUP($F79, 'Analysis_Company specific'!$D$178:$D$182, 'Analysis_Company specific'!K$178:K$182)</f>
        <v>1</v>
      </c>
      <c r="K100" s="103">
        <f>_xlfn.XLOOKUP($F79, 'Analysis_Company specific'!$D$178:$D$182, 'Analysis_Company specific'!L$178:L$182)</f>
        <v>1</v>
      </c>
      <c r="L100" s="27"/>
      <c r="M100" s="95"/>
    </row>
    <row r="101" spans="1:13" ht="21.95">
      <c r="A101" s="37"/>
      <c r="B101" s="41" t="s">
        <v>249</v>
      </c>
      <c r="C101" s="44" t="s">
        <v>215</v>
      </c>
      <c r="D101" s="44" t="s">
        <v>334</v>
      </c>
      <c r="E101" s="44" t="str">
        <f t="shared" si="2"/>
        <v>BRLC_OUT5_08_F_PR24_OFWAT_DD</v>
      </c>
      <c r="F101" s="93" t="s">
        <v>261</v>
      </c>
      <c r="G101" s="93" t="s">
        <v>261</v>
      </c>
      <c r="H101" s="93" t="s">
        <v>261</v>
      </c>
      <c r="I101" s="93" t="s">
        <v>261</v>
      </c>
      <c r="J101" s="93" t="s">
        <v>261</v>
      </c>
      <c r="K101" s="93" t="s">
        <v>261</v>
      </c>
      <c r="L101" s="27"/>
      <c r="M101" s="95"/>
    </row>
    <row r="103" spans="1:13" s="74" customFormat="1" ht="21.95">
      <c r="A103" s="38"/>
      <c r="B103" s="104" t="s">
        <v>274</v>
      </c>
      <c r="C103" s="50"/>
      <c r="D103" s="50"/>
      <c r="E103" s="97"/>
      <c r="F103" s="39" t="s">
        <v>56</v>
      </c>
      <c r="G103" s="97"/>
      <c r="H103" s="97"/>
      <c r="I103" s="97"/>
      <c r="J103" s="97"/>
      <c r="K103" s="97"/>
      <c r="L103" s="98"/>
      <c r="M103" s="97"/>
    </row>
    <row r="104" spans="1:13" ht="21.95">
      <c r="A104" s="37"/>
      <c r="B104" s="42"/>
      <c r="C104" s="48"/>
      <c r="D104" s="48"/>
      <c r="E104" s="44" t="str">
        <f t="shared" ref="E104:E125" si="3">B104&amp;D104</f>
        <v/>
      </c>
      <c r="F104" s="95"/>
      <c r="G104" s="95"/>
      <c r="H104" s="95"/>
      <c r="I104" s="95"/>
      <c r="J104" s="95"/>
      <c r="K104" s="95"/>
      <c r="L104" s="27"/>
      <c r="M104" s="95"/>
    </row>
    <row r="105" spans="1:13" ht="21.95">
      <c r="A105" s="37"/>
      <c r="B105" s="59" t="s">
        <v>259</v>
      </c>
      <c r="C105" s="44"/>
      <c r="D105" s="90" t="s">
        <v>321</v>
      </c>
      <c r="E105" s="90" t="s">
        <v>322</v>
      </c>
      <c r="F105" s="105" t="s">
        <v>34</v>
      </c>
      <c r="G105" s="91" t="s">
        <v>35</v>
      </c>
      <c r="H105" s="91" t="s">
        <v>36</v>
      </c>
      <c r="I105" s="91" t="s">
        <v>37</v>
      </c>
      <c r="J105" s="91" t="s">
        <v>38</v>
      </c>
      <c r="K105" s="91" t="s">
        <v>39</v>
      </c>
      <c r="L105" s="27"/>
      <c r="M105" s="95"/>
    </row>
    <row r="106" spans="1:13" ht="21.95">
      <c r="A106" s="37"/>
      <c r="B106" s="62" t="s">
        <v>20</v>
      </c>
      <c r="C106" s="62" t="s">
        <v>23</v>
      </c>
      <c r="D106" s="62"/>
      <c r="E106" s="62"/>
      <c r="F106" s="44"/>
      <c r="G106" s="44"/>
      <c r="H106" s="44"/>
      <c r="I106" s="44"/>
      <c r="J106" s="44"/>
      <c r="K106" s="44"/>
      <c r="L106" s="27"/>
      <c r="M106" s="95"/>
    </row>
    <row r="107" spans="1:13" ht="21.95">
      <c r="A107" s="37"/>
      <c r="B107" s="41" t="s">
        <v>0</v>
      </c>
      <c r="C107" s="44" t="s">
        <v>215</v>
      </c>
      <c r="D107" s="44" t="s">
        <v>335</v>
      </c>
      <c r="E107" s="44" t="str">
        <f t="shared" si="3"/>
        <v>ANHC_OUT5_08_G_PR24_OFWAT_DD</v>
      </c>
      <c r="F107" s="103">
        <f>_xlfn.XLOOKUP($F103, 'Analysis_Company specific'!$D$16:$D$20, 'Analysis_Company specific'!G$16:G$20)</f>
        <v>14</v>
      </c>
      <c r="G107" s="103">
        <f>_xlfn.XLOOKUP($F103, 'Analysis_Company specific'!$D$16:$D$20, 'Analysis_Company specific'!H$16:H$20)</f>
        <v>14</v>
      </c>
      <c r="H107" s="103">
        <f>_xlfn.XLOOKUP($F103, 'Analysis_Company specific'!$D$16:$D$20, 'Analysis_Company specific'!I$16:I$20)</f>
        <v>14</v>
      </c>
      <c r="I107" s="103">
        <f>_xlfn.XLOOKUP($F103, 'Analysis_Company specific'!$D$16:$D$20, 'Analysis_Company specific'!J$16:J$20)</f>
        <v>15</v>
      </c>
      <c r="J107" s="103">
        <f>_xlfn.XLOOKUP($F103, 'Analysis_Company specific'!$D$16:$D$20, 'Analysis_Company specific'!K$16:K$20)</f>
        <v>12</v>
      </c>
      <c r="K107" s="103">
        <f>_xlfn.XLOOKUP($F103, 'Analysis_Company specific'!$D$16:$D$20, 'Analysis_Company specific'!L$16:L$20)</f>
        <v>12</v>
      </c>
      <c r="L107" s="27"/>
      <c r="M107" s="95"/>
    </row>
    <row r="108" spans="1:13" ht="21.95">
      <c r="A108" s="37"/>
      <c r="B108" s="41" t="s">
        <v>232</v>
      </c>
      <c r="C108" s="44" t="s">
        <v>215</v>
      </c>
      <c r="D108" s="44" t="s">
        <v>335</v>
      </c>
      <c r="E108" s="44" t="str">
        <f t="shared" si="3"/>
        <v>WSHC_OUT5_08_G_PR24_OFWAT_DD</v>
      </c>
      <c r="F108" s="103">
        <f>_xlfn.XLOOKUP($F103, 'Analysis_Company specific'!$D$34:$D$38, 'Analysis_Company specific'!G$34:G$38)</f>
        <v>13</v>
      </c>
      <c r="G108" s="103">
        <f>_xlfn.XLOOKUP($F103, 'Analysis_Company specific'!$D$34:$D$38, 'Analysis_Company specific'!H$34:H$38)</f>
        <v>13</v>
      </c>
      <c r="H108" s="103">
        <f>_xlfn.XLOOKUP($F103, 'Analysis_Company specific'!$D$34:$D$38, 'Analysis_Company specific'!I$34:I$38)</f>
        <v>13</v>
      </c>
      <c r="I108" s="103">
        <f>_xlfn.XLOOKUP($F103, 'Analysis_Company specific'!$D$34:$D$38, 'Analysis_Company specific'!J$34:J$38)</f>
        <v>13</v>
      </c>
      <c r="J108" s="103">
        <f>_xlfn.XLOOKUP($F103, 'Analysis_Company specific'!$D$34:$D$38, 'Analysis_Company specific'!K$34:K$38)</f>
        <v>13</v>
      </c>
      <c r="K108" s="103">
        <f>_xlfn.XLOOKUP($F103, 'Analysis_Company specific'!$D$34:$D$38, 'Analysis_Company specific'!L$34:L$38)</f>
        <v>13</v>
      </c>
      <c r="L108" s="27"/>
      <c r="M108" s="95"/>
    </row>
    <row r="109" spans="1:13" ht="21.95">
      <c r="A109" s="37"/>
      <c r="B109" s="41" t="s">
        <v>233</v>
      </c>
      <c r="C109" s="44" t="s">
        <v>215</v>
      </c>
      <c r="D109" s="44" t="s">
        <v>335</v>
      </c>
      <c r="E109" s="44" t="str">
        <f t="shared" si="3"/>
        <v>HDDC_OUT5_08_G_PR24_OFWAT_DD</v>
      </c>
      <c r="F109" s="103" t="s">
        <v>261</v>
      </c>
      <c r="G109" s="103" t="s">
        <v>261</v>
      </c>
      <c r="H109" s="103" t="s">
        <v>261</v>
      </c>
      <c r="I109" s="103" t="s">
        <v>261</v>
      </c>
      <c r="J109" s="103" t="s">
        <v>261</v>
      </c>
      <c r="K109" s="103" t="s">
        <v>261</v>
      </c>
      <c r="L109" s="27"/>
      <c r="M109" s="95"/>
    </row>
    <row r="110" spans="1:13" ht="21.95">
      <c r="A110" s="37"/>
      <c r="B110" s="41" t="s">
        <v>236</v>
      </c>
      <c r="C110" s="44" t="s">
        <v>215</v>
      </c>
      <c r="D110" s="44" t="s">
        <v>335</v>
      </c>
      <c r="E110" s="44" t="str">
        <f t="shared" si="3"/>
        <v>NESC_OUT5_08_G_PR24_OFWAT_DD</v>
      </c>
      <c r="F110" s="103">
        <f>_xlfn.XLOOKUP($F103, 'Analysis_Company specific'!$D$52:$D$56, 'Analysis_Company specific'!G$52:G$56)</f>
        <v>10</v>
      </c>
      <c r="G110" s="103">
        <f>_xlfn.XLOOKUP($F103, 'Analysis_Company specific'!$D$52:$D$56, 'Analysis_Company specific'!H$52:H$56)</f>
        <v>10</v>
      </c>
      <c r="H110" s="103">
        <f>_xlfn.XLOOKUP($F103, 'Analysis_Company specific'!$D$52:$D$56, 'Analysis_Company specific'!I$52:I$56)</f>
        <v>10</v>
      </c>
      <c r="I110" s="103">
        <f>_xlfn.XLOOKUP($F103, 'Analysis_Company specific'!$D$52:$D$56, 'Analysis_Company specific'!J$52:J$56)</f>
        <v>11</v>
      </c>
      <c r="J110" s="103">
        <f>_xlfn.XLOOKUP($F103, 'Analysis_Company specific'!$D$52:$D$56, 'Analysis_Company specific'!K$52:K$56)</f>
        <v>10</v>
      </c>
      <c r="K110" s="103">
        <f>_xlfn.XLOOKUP($F103, 'Analysis_Company specific'!$D$52:$D$56, 'Analysis_Company specific'!L$52:L$56)</f>
        <v>7</v>
      </c>
      <c r="L110" s="27"/>
      <c r="M110" s="95"/>
    </row>
    <row r="111" spans="1:13" ht="21.95">
      <c r="A111" s="37"/>
      <c r="B111" s="41" t="s">
        <v>237</v>
      </c>
      <c r="C111" s="44" t="s">
        <v>215</v>
      </c>
      <c r="D111" s="44" t="s">
        <v>335</v>
      </c>
      <c r="E111" s="44" t="str">
        <f t="shared" si="3"/>
        <v>SVEC_OUT5_08_G_PR24_OFWAT_DD</v>
      </c>
      <c r="F111" s="103" t="s">
        <v>261</v>
      </c>
      <c r="G111" s="103" t="s">
        <v>261</v>
      </c>
      <c r="H111" s="103" t="s">
        <v>261</v>
      </c>
      <c r="I111" s="103" t="s">
        <v>261</v>
      </c>
      <c r="J111" s="103" t="s">
        <v>261</v>
      </c>
      <c r="K111" s="103" t="s">
        <v>261</v>
      </c>
      <c r="L111" s="27"/>
      <c r="M111" s="95"/>
    </row>
    <row r="112" spans="1:13" ht="21.95">
      <c r="A112" s="37"/>
      <c r="B112" s="41" t="s">
        <v>241</v>
      </c>
      <c r="C112" s="44" t="s">
        <v>215</v>
      </c>
      <c r="D112" s="44" t="s">
        <v>335</v>
      </c>
      <c r="E112" s="44" t="str">
        <f t="shared" si="3"/>
        <v>SBBC_OUT5_08_G_PR24_OFWAT_DD</v>
      </c>
      <c r="F112" s="103" t="s">
        <v>261</v>
      </c>
      <c r="G112" s="103" t="s">
        <v>261</v>
      </c>
      <c r="H112" s="103" t="s">
        <v>261</v>
      </c>
      <c r="I112" s="103" t="s">
        <v>261</v>
      </c>
      <c r="J112" s="103" t="s">
        <v>261</v>
      </c>
      <c r="K112" s="103" t="s">
        <v>261</v>
      </c>
      <c r="L112" s="27"/>
      <c r="M112" s="95"/>
    </row>
    <row r="113" spans="1:13" ht="21.95">
      <c r="A113" s="37"/>
      <c r="B113" s="41" t="s">
        <v>242</v>
      </c>
      <c r="C113" s="44" t="s">
        <v>215</v>
      </c>
      <c r="D113" s="44" t="s">
        <v>335</v>
      </c>
      <c r="E113" s="44" t="str">
        <f t="shared" si="3"/>
        <v>SRNC_OUT5_08_G_PR24_OFWAT_DD</v>
      </c>
      <c r="F113" s="103">
        <f>_xlfn.XLOOKUP($F103, 'Analysis_Company specific'!$D$88:$D$92, 'Analysis_Company specific'!G$88:G$92)</f>
        <v>25</v>
      </c>
      <c r="G113" s="103">
        <f>_xlfn.XLOOKUP($F103, 'Analysis_Company specific'!$D$88:$D$92, 'Analysis_Company specific'!H$88:H$92)</f>
        <v>21</v>
      </c>
      <c r="H113" s="103">
        <f>_xlfn.XLOOKUP($F103, 'Analysis_Company specific'!$D$88:$D$92, 'Analysis_Company specific'!I$88:I$92)</f>
        <v>21</v>
      </c>
      <c r="I113" s="103">
        <f>_xlfn.XLOOKUP($F103, 'Analysis_Company specific'!$D$88:$D$92, 'Analysis_Company specific'!J$88:J$92)</f>
        <v>22</v>
      </c>
      <c r="J113" s="103">
        <f>_xlfn.XLOOKUP($F103, 'Analysis_Company specific'!$D$88:$D$92, 'Analysis_Company specific'!K$88:K$92)</f>
        <v>22</v>
      </c>
      <c r="K113" s="103">
        <f>_xlfn.XLOOKUP($F103, 'Analysis_Company specific'!$D$88:$D$92, 'Analysis_Company specific'!L$88:L$92)</f>
        <v>21</v>
      </c>
      <c r="L113" s="27"/>
      <c r="M113" s="95"/>
    </row>
    <row r="114" spans="1:13" ht="21.95">
      <c r="A114" s="37"/>
      <c r="B114" s="41" t="s">
        <v>243</v>
      </c>
      <c r="C114" s="44" t="s">
        <v>215</v>
      </c>
      <c r="D114" s="44" t="s">
        <v>335</v>
      </c>
      <c r="E114" s="44" t="str">
        <f t="shared" si="3"/>
        <v>TMSC_OUT5_08_G_PR24_OFWAT_DD</v>
      </c>
      <c r="F114" s="103">
        <f>_xlfn.XLOOKUP($F103, 'Analysis_Company specific'!$D$106:$D$110, 'Analysis_Company specific'!G$106:G$110)</f>
        <v>0</v>
      </c>
      <c r="G114" s="103">
        <f>_xlfn.XLOOKUP($F103, 'Analysis_Company specific'!$D$106:$D$110, 'Analysis_Company specific'!H$106:H$110)</f>
        <v>0</v>
      </c>
      <c r="H114" s="103">
        <f>_xlfn.XLOOKUP($F103, 'Analysis_Company specific'!$D$106:$D$110, 'Analysis_Company specific'!I$106:I$110)</f>
        <v>0</v>
      </c>
      <c r="I114" s="103">
        <f>_xlfn.XLOOKUP($F103, 'Analysis_Company specific'!$D$106:$D$110, 'Analysis_Company specific'!J$106:J$110)</f>
        <v>0</v>
      </c>
      <c r="J114" s="103">
        <f>_xlfn.XLOOKUP($F103, 'Analysis_Company specific'!$D$106:$D$110, 'Analysis_Company specific'!K$106:K$110)</f>
        <v>0</v>
      </c>
      <c r="K114" s="103">
        <f>_xlfn.XLOOKUP($F103, 'Analysis_Company specific'!$D$106:$D$110, 'Analysis_Company specific'!L$106:L$110)</f>
        <v>0</v>
      </c>
      <c r="L114" s="27"/>
      <c r="M114" s="95"/>
    </row>
    <row r="115" spans="1:13" ht="21.95">
      <c r="A115" s="37"/>
      <c r="B115" s="66" t="s">
        <v>244</v>
      </c>
      <c r="C115" s="44" t="s">
        <v>215</v>
      </c>
      <c r="D115" s="44" t="s">
        <v>335</v>
      </c>
      <c r="E115" s="44" t="str">
        <f t="shared" si="3"/>
        <v>NWTC_OUT5_08_G_PR24_OFWAT_DD</v>
      </c>
      <c r="F115" s="103">
        <f>_xlfn.XLOOKUP($F103, 'Analysis_Company specific'!$D$124:$D$128, 'Analysis_Company specific'!G$124:G$128)</f>
        <v>7</v>
      </c>
      <c r="G115" s="103">
        <f>_xlfn.XLOOKUP($F103, 'Analysis_Company specific'!$D$124:$D$128, 'Analysis_Company specific'!H$124:H$128)</f>
        <v>7</v>
      </c>
      <c r="H115" s="103">
        <f>_xlfn.XLOOKUP($F103, 'Analysis_Company specific'!$D$124:$D$128, 'Analysis_Company specific'!I$124:I$128)</f>
        <v>7</v>
      </c>
      <c r="I115" s="103">
        <f>_xlfn.XLOOKUP($F103, 'Analysis_Company specific'!$D$124:$D$128, 'Analysis_Company specific'!J$124:J$128)</f>
        <v>7</v>
      </c>
      <c r="J115" s="103">
        <f>_xlfn.XLOOKUP($F103, 'Analysis_Company specific'!$D$124:$D$128, 'Analysis_Company specific'!K$124:K$128)</f>
        <v>7</v>
      </c>
      <c r="K115" s="103">
        <f>_xlfn.XLOOKUP($F103, 'Analysis_Company specific'!$D$124:$D$128, 'Analysis_Company specific'!L$124:L$128)</f>
        <v>7</v>
      </c>
      <c r="L115" s="27"/>
      <c r="M115" s="95"/>
    </row>
    <row r="116" spans="1:13" ht="21.95">
      <c r="A116" s="37"/>
      <c r="B116" s="41" t="s">
        <v>245</v>
      </c>
      <c r="C116" s="44" t="s">
        <v>215</v>
      </c>
      <c r="D116" s="44" t="s">
        <v>335</v>
      </c>
      <c r="E116" s="44" t="str">
        <f t="shared" si="3"/>
        <v>WSXC_OUT5_08_G_PR24_OFWAT_DD</v>
      </c>
      <c r="F116" s="103">
        <f>_xlfn.XLOOKUP($F103, 'Analysis_Company specific'!$D$142:$D$146, 'Analysis_Company specific'!G$142:G$146)</f>
        <v>5</v>
      </c>
      <c r="G116" s="103">
        <f>_xlfn.XLOOKUP($F103, 'Analysis_Company specific'!$D$142:$D$146, 'Analysis_Company specific'!H$142:H$146)</f>
        <v>5</v>
      </c>
      <c r="H116" s="103">
        <f>_xlfn.XLOOKUP($F103, 'Analysis_Company specific'!$D$142:$D$146, 'Analysis_Company specific'!I$142:I$146)</f>
        <v>5</v>
      </c>
      <c r="I116" s="103">
        <f>_xlfn.XLOOKUP($F103, 'Analysis_Company specific'!$D$142:$D$146, 'Analysis_Company specific'!J$142:J$146)</f>
        <v>5</v>
      </c>
      <c r="J116" s="103">
        <f>_xlfn.XLOOKUP($F103, 'Analysis_Company specific'!$D$142:$D$146, 'Analysis_Company specific'!K$142:K$146)</f>
        <v>5</v>
      </c>
      <c r="K116" s="103">
        <f>_xlfn.XLOOKUP($F103, 'Analysis_Company specific'!$D$142:$D$146, 'Analysis_Company specific'!L$142:L$146)</f>
        <v>5</v>
      </c>
      <c r="L116" s="27"/>
      <c r="M116" s="95"/>
    </row>
    <row r="117" spans="1:13" ht="21.95">
      <c r="A117" s="37"/>
      <c r="B117" s="41" t="s">
        <v>246</v>
      </c>
      <c r="C117" s="44" t="s">
        <v>215</v>
      </c>
      <c r="D117" s="44" t="s">
        <v>335</v>
      </c>
      <c r="E117" s="44" t="str">
        <f t="shared" si="3"/>
        <v>YKYC_OUT5_08_G_PR24_OFWAT_DD</v>
      </c>
      <c r="F117" s="103">
        <f>_xlfn.XLOOKUP($F103, 'Analysis_Company specific'!$D$160:$D$164, 'Analysis_Company specific'!G$160:G$164)</f>
        <v>7</v>
      </c>
      <c r="G117" s="103">
        <f>_xlfn.XLOOKUP($F103, 'Analysis_Company specific'!$D$160:$D$164, 'Analysis_Company specific'!H$160:H$164)</f>
        <v>6</v>
      </c>
      <c r="H117" s="103">
        <f>_xlfn.XLOOKUP($F103, 'Analysis_Company specific'!$D$160:$D$164, 'Analysis_Company specific'!I$160:I$164)</f>
        <v>6</v>
      </c>
      <c r="I117" s="103">
        <f>_xlfn.XLOOKUP($F103, 'Analysis_Company specific'!$D$160:$D$164, 'Analysis_Company specific'!J$160:J$164)</f>
        <v>6</v>
      </c>
      <c r="J117" s="103">
        <f>_xlfn.XLOOKUP($F103, 'Analysis_Company specific'!$D$160:$D$164, 'Analysis_Company specific'!K$160:K$164)</f>
        <v>3</v>
      </c>
      <c r="K117" s="103">
        <f>_xlfn.XLOOKUP($F103, 'Analysis_Company specific'!$D$160:$D$164, 'Analysis_Company specific'!L$160:L$164)</f>
        <v>3</v>
      </c>
      <c r="L117" s="27"/>
      <c r="M117" s="95"/>
    </row>
    <row r="118" spans="1:13" ht="21.95">
      <c r="A118" s="37"/>
      <c r="B118" s="41" t="s">
        <v>247</v>
      </c>
      <c r="C118" s="44" t="s">
        <v>215</v>
      </c>
      <c r="D118" s="44" t="s">
        <v>335</v>
      </c>
      <c r="E118" s="44" t="str">
        <f t="shared" si="3"/>
        <v>AFWC_OUT5_08_G_PR24_OFWAT_DD</v>
      </c>
      <c r="F118" s="103" t="s">
        <v>261</v>
      </c>
      <c r="G118" s="103" t="s">
        <v>261</v>
      </c>
      <c r="H118" s="103" t="s">
        <v>261</v>
      </c>
      <c r="I118" s="103" t="s">
        <v>261</v>
      </c>
      <c r="J118" s="103" t="s">
        <v>261</v>
      </c>
      <c r="K118" s="103" t="s">
        <v>261</v>
      </c>
      <c r="L118" s="27"/>
      <c r="M118" s="95"/>
    </row>
    <row r="119" spans="1:13" ht="21.95">
      <c r="A119" s="37"/>
      <c r="B119" s="41" t="s">
        <v>253</v>
      </c>
      <c r="C119" s="44" t="s">
        <v>215</v>
      </c>
      <c r="D119" s="44" t="s">
        <v>335</v>
      </c>
      <c r="E119" s="44" t="str">
        <f t="shared" si="3"/>
        <v>PRTC_OUT5_08_G_PR24_OFWAT_DD</v>
      </c>
      <c r="F119" s="103" t="s">
        <v>261</v>
      </c>
      <c r="G119" s="103" t="s">
        <v>261</v>
      </c>
      <c r="H119" s="103" t="s">
        <v>261</v>
      </c>
      <c r="I119" s="103" t="s">
        <v>261</v>
      </c>
      <c r="J119" s="103" t="s">
        <v>261</v>
      </c>
      <c r="K119" s="103" t="s">
        <v>261</v>
      </c>
      <c r="L119" s="27"/>
      <c r="M119" s="95"/>
    </row>
    <row r="120" spans="1:13" ht="21.95">
      <c r="A120" s="37"/>
      <c r="B120" s="41" t="s">
        <v>254</v>
      </c>
      <c r="C120" s="44" t="s">
        <v>215</v>
      </c>
      <c r="D120" s="44" t="s">
        <v>335</v>
      </c>
      <c r="E120" s="44" t="str">
        <f t="shared" si="3"/>
        <v>SEWC_OUT5_08_G_PR24_OFWAT_DD</v>
      </c>
      <c r="F120" s="103" t="s">
        <v>261</v>
      </c>
      <c r="G120" s="103" t="s">
        <v>261</v>
      </c>
      <c r="H120" s="103" t="s">
        <v>261</v>
      </c>
      <c r="I120" s="103" t="s">
        <v>261</v>
      </c>
      <c r="J120" s="103" t="s">
        <v>261</v>
      </c>
      <c r="K120" s="103" t="s">
        <v>261</v>
      </c>
      <c r="L120" s="27"/>
      <c r="M120" s="95"/>
    </row>
    <row r="121" spans="1:13" ht="21.95">
      <c r="A121" s="37"/>
      <c r="B121" s="41" t="s">
        <v>255</v>
      </c>
      <c r="C121" s="44" t="s">
        <v>215</v>
      </c>
      <c r="D121" s="44" t="s">
        <v>335</v>
      </c>
      <c r="E121" s="44" t="str">
        <f t="shared" si="3"/>
        <v>SSCC_OUT5_08_G_PR24_OFWAT_DD</v>
      </c>
      <c r="F121" s="103" t="s">
        <v>261</v>
      </c>
      <c r="G121" s="103" t="s">
        <v>261</v>
      </c>
      <c r="H121" s="103" t="s">
        <v>261</v>
      </c>
      <c r="I121" s="103" t="s">
        <v>261</v>
      </c>
      <c r="J121" s="103" t="s">
        <v>261</v>
      </c>
      <c r="K121" s="103" t="s">
        <v>261</v>
      </c>
      <c r="L121" s="27"/>
      <c r="M121" s="95"/>
    </row>
    <row r="122" spans="1:13" ht="21.95">
      <c r="A122" s="37"/>
      <c r="B122" s="41" t="s">
        <v>257</v>
      </c>
      <c r="C122" s="44" t="s">
        <v>215</v>
      </c>
      <c r="D122" s="44" t="s">
        <v>335</v>
      </c>
      <c r="E122" s="44" t="str">
        <f t="shared" si="3"/>
        <v>SESC_OUT5_08_G_PR24_OFWAT_DD</v>
      </c>
      <c r="F122" s="103" t="s">
        <v>261</v>
      </c>
      <c r="G122" s="103" t="s">
        <v>261</v>
      </c>
      <c r="H122" s="103" t="s">
        <v>261</v>
      </c>
      <c r="I122" s="103" t="s">
        <v>261</v>
      </c>
      <c r="J122" s="103" t="s">
        <v>261</v>
      </c>
      <c r="K122" s="103" t="s">
        <v>261</v>
      </c>
      <c r="L122" s="27"/>
      <c r="M122" s="95"/>
    </row>
    <row r="123" spans="1:13" ht="21.95">
      <c r="A123" s="37"/>
      <c r="B123" s="48"/>
      <c r="C123" s="95"/>
      <c r="D123" s="95"/>
      <c r="E123" s="44" t="str">
        <f t="shared" si="3"/>
        <v/>
      </c>
      <c r="F123" s="95"/>
      <c r="G123" s="95"/>
      <c r="H123" s="95"/>
      <c r="I123" s="95"/>
      <c r="J123" s="95"/>
      <c r="K123" s="95"/>
      <c r="L123" s="27"/>
      <c r="M123" s="95"/>
    </row>
    <row r="124" spans="1:13" ht="20.65" customHeight="1">
      <c r="A124" s="37"/>
      <c r="B124" s="41" t="s">
        <v>239</v>
      </c>
      <c r="C124" s="44" t="s">
        <v>215</v>
      </c>
      <c r="D124" s="44" t="s">
        <v>335</v>
      </c>
      <c r="E124" s="44" t="str">
        <f t="shared" si="3"/>
        <v>SWBC_OUT5_08_G_PR24_OFWAT_DD</v>
      </c>
      <c r="F124" s="103">
        <f>_xlfn.XLOOKUP($F103, 'Analysis_Company specific'!$D$178:$D$182, 'Analysis_Company specific'!G$178:G$182)</f>
        <v>27</v>
      </c>
      <c r="G124" s="103">
        <f>_xlfn.XLOOKUP($F103, 'Analysis_Company specific'!$D$178:$D$182, 'Analysis_Company specific'!H$178:H$182)</f>
        <v>27</v>
      </c>
      <c r="H124" s="103">
        <f>_xlfn.XLOOKUP($F103, 'Analysis_Company specific'!$D$178:$D$182, 'Analysis_Company specific'!I$178:I$182)</f>
        <v>27</v>
      </c>
      <c r="I124" s="103">
        <f>_xlfn.XLOOKUP($F103, 'Analysis_Company specific'!$D$178:$D$182, 'Analysis_Company specific'!J$178:J$182)</f>
        <v>26</v>
      </c>
      <c r="J124" s="103">
        <f>_xlfn.XLOOKUP($F103, 'Analysis_Company specific'!$D$178:$D$182, 'Analysis_Company specific'!K$178:K$182)</f>
        <v>24</v>
      </c>
      <c r="K124" s="103">
        <f>_xlfn.XLOOKUP($F103, 'Analysis_Company specific'!$D$178:$D$182, 'Analysis_Company specific'!L$178:L$182)</f>
        <v>23</v>
      </c>
      <c r="L124" s="27"/>
      <c r="M124" s="95"/>
    </row>
    <row r="125" spans="1:13" ht="21.95">
      <c r="A125" s="37"/>
      <c r="B125" s="41" t="s">
        <v>249</v>
      </c>
      <c r="C125" s="44" t="s">
        <v>215</v>
      </c>
      <c r="D125" s="44" t="s">
        <v>335</v>
      </c>
      <c r="E125" s="44" t="str">
        <f t="shared" si="3"/>
        <v>BRLC_OUT5_08_G_PR24_OFWAT_DD</v>
      </c>
      <c r="F125" s="93" t="s">
        <v>261</v>
      </c>
      <c r="G125" s="93" t="s">
        <v>261</v>
      </c>
      <c r="H125" s="93" t="s">
        <v>261</v>
      </c>
      <c r="I125" s="93" t="s">
        <v>261</v>
      </c>
      <c r="J125" s="93" t="s">
        <v>261</v>
      </c>
      <c r="K125" s="93" t="s">
        <v>261</v>
      </c>
      <c r="L125" s="27"/>
      <c r="M125" s="95"/>
    </row>
    <row r="127" spans="1:13" s="74" customFormat="1" ht="21.95">
      <c r="A127" s="38"/>
      <c r="B127" s="104" t="s">
        <v>275</v>
      </c>
      <c r="C127" s="50"/>
      <c r="D127" s="50"/>
      <c r="E127" s="97"/>
      <c r="F127" s="39" t="s">
        <v>57</v>
      </c>
      <c r="G127" s="97"/>
      <c r="H127" s="97"/>
      <c r="I127" s="97"/>
      <c r="J127" s="97"/>
      <c r="K127" s="97"/>
      <c r="L127" s="98"/>
      <c r="M127" s="97"/>
    </row>
    <row r="128" spans="1:13" ht="21.95">
      <c r="A128" s="37"/>
      <c r="B128" s="42"/>
      <c r="C128" s="48"/>
      <c r="D128" s="48"/>
      <c r="E128" s="44" t="str">
        <f t="shared" ref="E128:E149" si="4">B128&amp;D128</f>
        <v/>
      </c>
      <c r="F128" s="95"/>
      <c r="G128" s="95"/>
      <c r="H128" s="95"/>
      <c r="I128" s="95"/>
      <c r="J128" s="95"/>
      <c r="K128" s="95"/>
      <c r="L128" s="27"/>
      <c r="M128" s="95"/>
    </row>
    <row r="129" spans="1:13" ht="21.95">
      <c r="A129" s="37"/>
      <c r="B129" s="59" t="s">
        <v>259</v>
      </c>
      <c r="C129" s="44"/>
      <c r="D129" s="90" t="s">
        <v>321</v>
      </c>
      <c r="E129" s="90" t="s">
        <v>322</v>
      </c>
      <c r="F129" s="105" t="s">
        <v>34</v>
      </c>
      <c r="G129" s="91" t="s">
        <v>35</v>
      </c>
      <c r="H129" s="91" t="s">
        <v>36</v>
      </c>
      <c r="I129" s="91" t="s">
        <v>37</v>
      </c>
      <c r="J129" s="91" t="s">
        <v>38</v>
      </c>
      <c r="K129" s="91" t="s">
        <v>39</v>
      </c>
      <c r="L129" s="27"/>
      <c r="M129" s="95"/>
    </row>
    <row r="130" spans="1:13" ht="21.95">
      <c r="A130" s="37"/>
      <c r="B130" s="62" t="s">
        <v>20</v>
      </c>
      <c r="C130" s="62" t="s">
        <v>23</v>
      </c>
      <c r="D130" s="62"/>
      <c r="E130" s="62"/>
      <c r="F130" s="44"/>
      <c r="G130" s="44"/>
      <c r="H130" s="44"/>
      <c r="I130" s="44"/>
      <c r="J130" s="44"/>
      <c r="K130" s="44"/>
      <c r="L130" s="27"/>
      <c r="M130" s="95"/>
    </row>
    <row r="131" spans="1:13" ht="21.95">
      <c r="A131" s="37"/>
      <c r="B131" s="41" t="s">
        <v>0</v>
      </c>
      <c r="C131" s="44" t="s">
        <v>215</v>
      </c>
      <c r="D131" s="44" t="s">
        <v>336</v>
      </c>
      <c r="E131" s="44" t="str">
        <f t="shared" si="4"/>
        <v>ANHC_OUT5_08_H_PR24_OFWAT_DD</v>
      </c>
      <c r="F131" s="103">
        <f>_xlfn.XLOOKUP($F127, 'Analysis_Company specific'!$D$16:$D$20, 'Analysis_Company specific'!G$16:G$20)</f>
        <v>32</v>
      </c>
      <c r="G131" s="103">
        <f>_xlfn.XLOOKUP($F127, 'Analysis_Company specific'!$D$16:$D$20, 'Analysis_Company specific'!H$16:H$20)</f>
        <v>32</v>
      </c>
      <c r="H131" s="103">
        <f>_xlfn.XLOOKUP($F127, 'Analysis_Company specific'!$D$16:$D$20, 'Analysis_Company specific'!I$16:I$20)</f>
        <v>34</v>
      </c>
      <c r="I131" s="103">
        <f>_xlfn.XLOOKUP($F127, 'Analysis_Company specific'!$D$16:$D$20, 'Analysis_Company specific'!J$16:J$20)</f>
        <v>33</v>
      </c>
      <c r="J131" s="103">
        <f>_xlfn.XLOOKUP($F127, 'Analysis_Company specific'!$D$16:$D$20, 'Analysis_Company specific'!K$16:K$20)</f>
        <v>36</v>
      </c>
      <c r="K131" s="103">
        <f>_xlfn.XLOOKUP($F127, 'Analysis_Company specific'!$D$16:$D$20, 'Analysis_Company specific'!L$16:L$20)</f>
        <v>36</v>
      </c>
      <c r="L131" s="27"/>
      <c r="M131" s="95"/>
    </row>
    <row r="132" spans="1:13" ht="21.95">
      <c r="A132" s="37"/>
      <c r="B132" s="41" t="s">
        <v>232</v>
      </c>
      <c r="C132" s="44" t="s">
        <v>215</v>
      </c>
      <c r="D132" s="44" t="s">
        <v>336</v>
      </c>
      <c r="E132" s="44" t="str">
        <f t="shared" si="4"/>
        <v>WSHC_OUT5_08_H_PR24_OFWAT_DD</v>
      </c>
      <c r="F132" s="103">
        <f>_xlfn.XLOOKUP($F127, 'Analysis_Company specific'!$D$34:$D$38, 'Analysis_Company specific'!G$34:G$38)</f>
        <v>87</v>
      </c>
      <c r="G132" s="103">
        <f>_xlfn.XLOOKUP($F127, 'Analysis_Company specific'!$D$34:$D$38, 'Analysis_Company specific'!H$34:H$38)</f>
        <v>87</v>
      </c>
      <c r="H132" s="103">
        <f>_xlfn.XLOOKUP($F127, 'Analysis_Company specific'!$D$34:$D$38, 'Analysis_Company specific'!I$34:I$38)</f>
        <v>87</v>
      </c>
      <c r="I132" s="103">
        <f>_xlfn.XLOOKUP($F127, 'Analysis_Company specific'!$D$34:$D$38, 'Analysis_Company specific'!J$34:J$38)</f>
        <v>87</v>
      </c>
      <c r="J132" s="103">
        <f>_xlfn.XLOOKUP($F127, 'Analysis_Company specific'!$D$34:$D$38, 'Analysis_Company specific'!K$34:K$38)</f>
        <v>87</v>
      </c>
      <c r="K132" s="103">
        <f>_xlfn.XLOOKUP($F127, 'Analysis_Company specific'!$D$34:$D$38, 'Analysis_Company specific'!L$34:L$38)</f>
        <v>87</v>
      </c>
      <c r="L132" s="27"/>
      <c r="M132" s="95"/>
    </row>
    <row r="133" spans="1:13" ht="21.95">
      <c r="A133" s="37"/>
      <c r="B133" s="41" t="s">
        <v>233</v>
      </c>
      <c r="C133" s="44" t="s">
        <v>215</v>
      </c>
      <c r="D133" s="44" t="s">
        <v>336</v>
      </c>
      <c r="E133" s="44" t="str">
        <f t="shared" si="4"/>
        <v>HDDC_OUT5_08_H_PR24_OFWAT_DD</v>
      </c>
      <c r="F133" s="103" t="s">
        <v>261</v>
      </c>
      <c r="G133" s="103" t="s">
        <v>261</v>
      </c>
      <c r="H133" s="103" t="s">
        <v>261</v>
      </c>
      <c r="I133" s="103" t="s">
        <v>261</v>
      </c>
      <c r="J133" s="103" t="s">
        <v>261</v>
      </c>
      <c r="K133" s="103" t="s">
        <v>261</v>
      </c>
      <c r="L133" s="27"/>
      <c r="M133" s="95"/>
    </row>
    <row r="134" spans="1:13" ht="21.95">
      <c r="A134" s="37"/>
      <c r="B134" s="41" t="s">
        <v>236</v>
      </c>
      <c r="C134" s="44" t="s">
        <v>215</v>
      </c>
      <c r="D134" s="44" t="s">
        <v>336</v>
      </c>
      <c r="E134" s="44" t="str">
        <f t="shared" si="4"/>
        <v>NESC_OUT5_08_H_PR24_OFWAT_DD</v>
      </c>
      <c r="F134" s="103">
        <f>_xlfn.XLOOKUP($F127, 'Analysis_Company specific'!$D$52:$D$56, 'Analysis_Company specific'!G$52:G$56)</f>
        <v>20</v>
      </c>
      <c r="G134" s="103">
        <f>_xlfn.XLOOKUP($F127, 'Analysis_Company specific'!$D$52:$D$56, 'Analysis_Company specific'!H$52:H$56)</f>
        <v>20</v>
      </c>
      <c r="H134" s="103">
        <f>_xlfn.XLOOKUP($F127, 'Analysis_Company specific'!$D$52:$D$56, 'Analysis_Company specific'!I$52:I$56)</f>
        <v>20</v>
      </c>
      <c r="I134" s="103">
        <f>_xlfn.XLOOKUP($F127, 'Analysis_Company specific'!$D$52:$D$56, 'Analysis_Company specific'!J$52:J$56)</f>
        <v>20</v>
      </c>
      <c r="J134" s="103">
        <f>_xlfn.XLOOKUP($F127, 'Analysis_Company specific'!$D$52:$D$56, 'Analysis_Company specific'!K$52:K$56)</f>
        <v>21</v>
      </c>
      <c r="K134" s="103">
        <f>_xlfn.XLOOKUP($F127, 'Analysis_Company specific'!$D$52:$D$56, 'Analysis_Company specific'!L$52:L$56)</f>
        <v>25</v>
      </c>
      <c r="L134" s="27"/>
      <c r="M134" s="95"/>
    </row>
    <row r="135" spans="1:13" ht="21.95">
      <c r="A135" s="37"/>
      <c r="B135" s="41" t="s">
        <v>237</v>
      </c>
      <c r="C135" s="44" t="s">
        <v>215</v>
      </c>
      <c r="D135" s="44" t="s">
        <v>336</v>
      </c>
      <c r="E135" s="44" t="str">
        <f t="shared" si="4"/>
        <v>SVEC_OUT5_08_H_PR24_OFWAT_DD</v>
      </c>
      <c r="F135" s="103" t="s">
        <v>261</v>
      </c>
      <c r="G135" s="103" t="s">
        <v>261</v>
      </c>
      <c r="H135" s="103" t="s">
        <v>261</v>
      </c>
      <c r="I135" s="103" t="s">
        <v>261</v>
      </c>
      <c r="J135" s="103" t="s">
        <v>261</v>
      </c>
      <c r="K135" s="103" t="s">
        <v>261</v>
      </c>
      <c r="L135" s="27"/>
      <c r="M135" s="95"/>
    </row>
    <row r="136" spans="1:13" ht="21.95">
      <c r="A136" s="37"/>
      <c r="B136" s="41" t="s">
        <v>241</v>
      </c>
      <c r="C136" s="44" t="s">
        <v>215</v>
      </c>
      <c r="D136" s="44" t="s">
        <v>336</v>
      </c>
      <c r="E136" s="44" t="str">
        <f t="shared" si="4"/>
        <v>SBBC_OUT5_08_H_PR24_OFWAT_DD</v>
      </c>
      <c r="F136" s="103" t="s">
        <v>261</v>
      </c>
      <c r="G136" s="103" t="s">
        <v>261</v>
      </c>
      <c r="H136" s="103" t="s">
        <v>261</v>
      </c>
      <c r="I136" s="103" t="s">
        <v>261</v>
      </c>
      <c r="J136" s="103" t="s">
        <v>261</v>
      </c>
      <c r="K136" s="103" t="s">
        <v>261</v>
      </c>
      <c r="L136" s="27"/>
      <c r="M136" s="95"/>
    </row>
    <row r="137" spans="1:13" ht="21.95">
      <c r="A137" s="37"/>
      <c r="B137" s="41" t="s">
        <v>242</v>
      </c>
      <c r="C137" s="44" t="s">
        <v>215</v>
      </c>
      <c r="D137" s="44" t="s">
        <v>336</v>
      </c>
      <c r="E137" s="44" t="str">
        <f t="shared" si="4"/>
        <v>SRNC_OUT5_08_H_PR24_OFWAT_DD</v>
      </c>
      <c r="F137" s="103">
        <f>_xlfn.XLOOKUP($F127, 'Analysis_Company specific'!$D$88:$D$92, 'Analysis_Company specific'!G$88:G$92)</f>
        <v>54</v>
      </c>
      <c r="G137" s="103">
        <f>_xlfn.XLOOKUP($F127, 'Analysis_Company specific'!$D$88:$D$92, 'Analysis_Company specific'!H$88:H$92)</f>
        <v>60</v>
      </c>
      <c r="H137" s="103">
        <f>_xlfn.XLOOKUP($F127, 'Analysis_Company specific'!$D$88:$D$92, 'Analysis_Company specific'!I$88:I$92)</f>
        <v>61</v>
      </c>
      <c r="I137" s="103">
        <f>_xlfn.XLOOKUP($F127, 'Analysis_Company specific'!$D$88:$D$92, 'Analysis_Company specific'!J$88:J$92)</f>
        <v>61</v>
      </c>
      <c r="J137" s="103">
        <f>_xlfn.XLOOKUP($F127, 'Analysis_Company specific'!$D$88:$D$92, 'Analysis_Company specific'!K$88:K$92)</f>
        <v>61</v>
      </c>
      <c r="K137" s="103">
        <f>_xlfn.XLOOKUP($F127, 'Analysis_Company specific'!$D$88:$D$92, 'Analysis_Company specific'!L$88:L$92)</f>
        <v>62</v>
      </c>
      <c r="L137" s="27"/>
      <c r="M137" s="95"/>
    </row>
    <row r="138" spans="1:13" ht="21.95">
      <c r="A138" s="37"/>
      <c r="B138" s="41" t="s">
        <v>243</v>
      </c>
      <c r="C138" s="44" t="s">
        <v>215</v>
      </c>
      <c r="D138" s="44" t="s">
        <v>336</v>
      </c>
      <c r="E138" s="44" t="str">
        <f t="shared" si="4"/>
        <v>TMSC_OUT5_08_H_PR24_OFWAT_DD</v>
      </c>
      <c r="F138" s="103">
        <f>_xlfn.XLOOKUP($F127, 'Analysis_Company specific'!$D$106:$D$110, 'Analysis_Company specific'!G$106:G$110)</f>
        <v>1</v>
      </c>
      <c r="G138" s="103">
        <f>_xlfn.XLOOKUP($F127, 'Analysis_Company specific'!$D$106:$D$110, 'Analysis_Company specific'!H$106:H$110)</f>
        <v>1</v>
      </c>
      <c r="H138" s="103">
        <f>_xlfn.XLOOKUP($F127, 'Analysis_Company specific'!$D$106:$D$110, 'Analysis_Company specific'!I$106:I$110)</f>
        <v>1</v>
      </c>
      <c r="I138" s="103">
        <f>_xlfn.XLOOKUP($F127, 'Analysis_Company specific'!$D$106:$D$110, 'Analysis_Company specific'!J$106:J$110)</f>
        <v>1</v>
      </c>
      <c r="J138" s="103">
        <f>_xlfn.XLOOKUP($F127, 'Analysis_Company specific'!$D$106:$D$110, 'Analysis_Company specific'!K$106:K$110)</f>
        <v>1</v>
      </c>
      <c r="K138" s="103">
        <f>_xlfn.XLOOKUP($F127, 'Analysis_Company specific'!$D$106:$D$110, 'Analysis_Company specific'!L$106:L$110)</f>
        <v>1</v>
      </c>
      <c r="L138" s="27"/>
      <c r="M138" s="95"/>
    </row>
    <row r="139" spans="1:13" ht="21.95">
      <c r="A139" s="37"/>
      <c r="B139" s="66" t="s">
        <v>244</v>
      </c>
      <c r="C139" s="44" t="s">
        <v>215</v>
      </c>
      <c r="D139" s="44" t="s">
        <v>336</v>
      </c>
      <c r="E139" s="44" t="str">
        <f t="shared" si="4"/>
        <v>NWTC_OUT5_08_H_PR24_OFWAT_DD</v>
      </c>
      <c r="F139" s="103">
        <f>_xlfn.XLOOKUP($F127, 'Analysis_Company specific'!$D$124:$D$128, 'Analysis_Company specific'!G$124:G$128)</f>
        <v>12</v>
      </c>
      <c r="G139" s="103">
        <f>_xlfn.XLOOKUP($F127, 'Analysis_Company specific'!$D$124:$D$128, 'Analysis_Company specific'!H$124:H$128)</f>
        <v>12</v>
      </c>
      <c r="H139" s="103">
        <f>_xlfn.XLOOKUP($F127, 'Analysis_Company specific'!$D$124:$D$128, 'Analysis_Company specific'!I$124:I$128)</f>
        <v>12</v>
      </c>
      <c r="I139" s="103">
        <f>_xlfn.XLOOKUP($F127, 'Analysis_Company specific'!$D$124:$D$128, 'Analysis_Company specific'!J$124:J$128)</f>
        <v>12</v>
      </c>
      <c r="J139" s="103">
        <f>_xlfn.XLOOKUP($F127, 'Analysis_Company specific'!$D$124:$D$128, 'Analysis_Company specific'!K$124:K$128)</f>
        <v>12</v>
      </c>
      <c r="K139" s="103">
        <f>_xlfn.XLOOKUP($F127, 'Analysis_Company specific'!$D$124:$D$128, 'Analysis_Company specific'!L$124:L$128)</f>
        <v>12</v>
      </c>
      <c r="L139" s="27"/>
      <c r="M139" s="95"/>
    </row>
    <row r="140" spans="1:13" ht="21.95">
      <c r="A140" s="37"/>
      <c r="B140" s="41" t="s">
        <v>245</v>
      </c>
      <c r="C140" s="44" t="s">
        <v>215</v>
      </c>
      <c r="D140" s="44" t="s">
        <v>336</v>
      </c>
      <c r="E140" s="44" t="str">
        <f t="shared" si="4"/>
        <v>WSXC_OUT5_08_H_PR24_OFWAT_DD</v>
      </c>
      <c r="F140" s="103">
        <f>_xlfn.XLOOKUP($F127, 'Analysis_Company specific'!$D$142:$D$146, 'Analysis_Company specific'!G$142:G$146)</f>
        <v>37</v>
      </c>
      <c r="G140" s="103">
        <f>_xlfn.XLOOKUP($F127, 'Analysis_Company specific'!$D$142:$D$146, 'Analysis_Company specific'!H$142:H$146)</f>
        <v>37</v>
      </c>
      <c r="H140" s="103">
        <f>_xlfn.XLOOKUP($F127, 'Analysis_Company specific'!$D$142:$D$146, 'Analysis_Company specific'!I$142:I$146)</f>
        <v>37</v>
      </c>
      <c r="I140" s="103">
        <f>_xlfn.XLOOKUP($F127, 'Analysis_Company specific'!$D$142:$D$146, 'Analysis_Company specific'!J$142:J$146)</f>
        <v>37</v>
      </c>
      <c r="J140" s="103">
        <f>_xlfn.XLOOKUP($F127, 'Analysis_Company specific'!$D$142:$D$146, 'Analysis_Company specific'!K$142:K$146)</f>
        <v>37</v>
      </c>
      <c r="K140" s="103">
        <f>_xlfn.XLOOKUP($F127, 'Analysis_Company specific'!$D$142:$D$146, 'Analysis_Company specific'!L$142:L$146)</f>
        <v>37</v>
      </c>
      <c r="L140" s="27"/>
      <c r="M140" s="95"/>
    </row>
    <row r="141" spans="1:13" ht="21.95">
      <c r="A141" s="37"/>
      <c r="B141" s="41" t="s">
        <v>246</v>
      </c>
      <c r="C141" s="44" t="s">
        <v>215</v>
      </c>
      <c r="D141" s="44" t="s">
        <v>336</v>
      </c>
      <c r="E141" s="44" t="str">
        <f t="shared" si="4"/>
        <v>YKYC_OUT5_08_H_PR24_OFWAT_DD</v>
      </c>
      <c r="F141" s="103">
        <f>_xlfn.XLOOKUP($F127, 'Analysis_Company specific'!$D$160:$D$164, 'Analysis_Company specific'!G$160:G$164)</f>
        <v>8</v>
      </c>
      <c r="G141" s="103">
        <f>_xlfn.XLOOKUP($F127, 'Analysis_Company specific'!$D$160:$D$164, 'Analysis_Company specific'!H$160:H$164)</f>
        <v>10</v>
      </c>
      <c r="H141" s="103">
        <f>_xlfn.XLOOKUP($F127, 'Analysis_Company specific'!$D$160:$D$164, 'Analysis_Company specific'!I$160:I$164)</f>
        <v>10</v>
      </c>
      <c r="I141" s="103">
        <f>_xlfn.XLOOKUP($F127, 'Analysis_Company specific'!$D$160:$D$164, 'Analysis_Company specific'!J$160:J$164)</f>
        <v>10</v>
      </c>
      <c r="J141" s="103">
        <f>_xlfn.XLOOKUP($F127, 'Analysis_Company specific'!$D$160:$D$164, 'Analysis_Company specific'!K$160:K$164)</f>
        <v>13</v>
      </c>
      <c r="K141" s="103">
        <f>_xlfn.XLOOKUP($F127, 'Analysis_Company specific'!$D$160:$D$164, 'Analysis_Company specific'!L$160:L$164)</f>
        <v>13</v>
      </c>
      <c r="L141" s="27"/>
      <c r="M141" s="95"/>
    </row>
    <row r="142" spans="1:13" ht="21.95">
      <c r="A142" s="37"/>
      <c r="B142" s="41" t="s">
        <v>247</v>
      </c>
      <c r="C142" s="44" t="s">
        <v>215</v>
      </c>
      <c r="D142" s="44" t="s">
        <v>336</v>
      </c>
      <c r="E142" s="44" t="str">
        <f t="shared" si="4"/>
        <v>AFWC_OUT5_08_H_PR24_OFWAT_DD</v>
      </c>
      <c r="F142" s="103" t="s">
        <v>261</v>
      </c>
      <c r="G142" s="103" t="s">
        <v>261</v>
      </c>
      <c r="H142" s="103" t="s">
        <v>261</v>
      </c>
      <c r="I142" s="103" t="s">
        <v>261</v>
      </c>
      <c r="J142" s="103" t="s">
        <v>261</v>
      </c>
      <c r="K142" s="103" t="s">
        <v>261</v>
      </c>
      <c r="L142" s="27"/>
      <c r="M142" s="95"/>
    </row>
    <row r="143" spans="1:13" ht="21.95">
      <c r="A143" s="37"/>
      <c r="B143" s="41" t="s">
        <v>253</v>
      </c>
      <c r="C143" s="44" t="s">
        <v>215</v>
      </c>
      <c r="D143" s="44" t="s">
        <v>336</v>
      </c>
      <c r="E143" s="44" t="str">
        <f t="shared" si="4"/>
        <v>PRTC_OUT5_08_H_PR24_OFWAT_DD</v>
      </c>
      <c r="F143" s="103" t="s">
        <v>261</v>
      </c>
      <c r="G143" s="103" t="s">
        <v>261</v>
      </c>
      <c r="H143" s="103" t="s">
        <v>261</v>
      </c>
      <c r="I143" s="103" t="s">
        <v>261</v>
      </c>
      <c r="J143" s="103" t="s">
        <v>261</v>
      </c>
      <c r="K143" s="103" t="s">
        <v>261</v>
      </c>
      <c r="L143" s="27"/>
      <c r="M143" s="95"/>
    </row>
    <row r="144" spans="1:13" ht="21.95">
      <c r="A144" s="37"/>
      <c r="B144" s="41" t="s">
        <v>254</v>
      </c>
      <c r="C144" s="44" t="s">
        <v>215</v>
      </c>
      <c r="D144" s="44" t="s">
        <v>336</v>
      </c>
      <c r="E144" s="44" t="str">
        <f t="shared" si="4"/>
        <v>SEWC_OUT5_08_H_PR24_OFWAT_DD</v>
      </c>
      <c r="F144" s="103" t="s">
        <v>261</v>
      </c>
      <c r="G144" s="103" t="s">
        <v>261</v>
      </c>
      <c r="H144" s="103" t="s">
        <v>261</v>
      </c>
      <c r="I144" s="103" t="s">
        <v>261</v>
      </c>
      <c r="J144" s="103" t="s">
        <v>261</v>
      </c>
      <c r="K144" s="103" t="s">
        <v>261</v>
      </c>
      <c r="L144" s="27"/>
      <c r="M144" s="95"/>
    </row>
    <row r="145" spans="1:13" ht="21.95">
      <c r="A145" s="37"/>
      <c r="B145" s="41" t="s">
        <v>255</v>
      </c>
      <c r="C145" s="44" t="s">
        <v>215</v>
      </c>
      <c r="D145" s="44" t="s">
        <v>336</v>
      </c>
      <c r="E145" s="44" t="str">
        <f t="shared" si="4"/>
        <v>SSCC_OUT5_08_H_PR24_OFWAT_DD</v>
      </c>
      <c r="F145" s="103" t="s">
        <v>261</v>
      </c>
      <c r="G145" s="103" t="s">
        <v>261</v>
      </c>
      <c r="H145" s="103" t="s">
        <v>261</v>
      </c>
      <c r="I145" s="103" t="s">
        <v>261</v>
      </c>
      <c r="J145" s="103" t="s">
        <v>261</v>
      </c>
      <c r="K145" s="103" t="s">
        <v>261</v>
      </c>
      <c r="L145" s="27"/>
      <c r="M145" s="95"/>
    </row>
    <row r="146" spans="1:13" ht="21.95">
      <c r="A146" s="37"/>
      <c r="B146" s="41" t="s">
        <v>257</v>
      </c>
      <c r="C146" s="44" t="s">
        <v>215</v>
      </c>
      <c r="D146" s="44" t="s">
        <v>336</v>
      </c>
      <c r="E146" s="44" t="str">
        <f t="shared" si="4"/>
        <v>SESC_OUT5_08_H_PR24_OFWAT_DD</v>
      </c>
      <c r="F146" s="103" t="s">
        <v>261</v>
      </c>
      <c r="G146" s="103" t="s">
        <v>261</v>
      </c>
      <c r="H146" s="103" t="s">
        <v>261</v>
      </c>
      <c r="I146" s="103" t="s">
        <v>261</v>
      </c>
      <c r="J146" s="103" t="s">
        <v>261</v>
      </c>
      <c r="K146" s="103" t="s">
        <v>261</v>
      </c>
      <c r="L146" s="27"/>
      <c r="M146" s="95"/>
    </row>
    <row r="147" spans="1:13" ht="21.95">
      <c r="A147" s="37"/>
      <c r="B147" s="48"/>
      <c r="C147" s="95"/>
      <c r="D147" s="95"/>
      <c r="E147" s="44" t="str">
        <f t="shared" si="4"/>
        <v/>
      </c>
      <c r="F147" s="95"/>
      <c r="G147" s="95"/>
      <c r="H147" s="95"/>
      <c r="I147" s="95"/>
      <c r="J147" s="95"/>
      <c r="K147" s="95"/>
      <c r="L147" s="27"/>
      <c r="M147" s="95"/>
    </row>
    <row r="148" spans="1:13" ht="20.65" customHeight="1">
      <c r="A148" s="37"/>
      <c r="B148" s="41" t="s">
        <v>239</v>
      </c>
      <c r="C148" s="44" t="s">
        <v>215</v>
      </c>
      <c r="D148" s="44" t="s">
        <v>336</v>
      </c>
      <c r="E148" s="44" t="str">
        <f t="shared" si="4"/>
        <v>SWBC_OUT5_08_H_PR24_OFWAT_DD</v>
      </c>
      <c r="F148" s="103">
        <f>_xlfn.XLOOKUP($F127, 'Analysis_Company specific'!$D$178:$D$182, 'Analysis_Company specific'!G$178:G$182)</f>
        <v>123</v>
      </c>
      <c r="G148" s="103">
        <f>_xlfn.XLOOKUP($F127, 'Analysis_Company specific'!$D$178:$D$182, 'Analysis_Company specific'!H$178:H$182)</f>
        <v>123</v>
      </c>
      <c r="H148" s="103">
        <f>_xlfn.XLOOKUP($F127, 'Analysis_Company specific'!$D$178:$D$182, 'Analysis_Company specific'!I$178:I$182)</f>
        <v>123</v>
      </c>
      <c r="I148" s="103">
        <f>_xlfn.XLOOKUP($F127, 'Analysis_Company specific'!$D$178:$D$182, 'Analysis_Company specific'!J$178:J$182)</f>
        <v>124</v>
      </c>
      <c r="J148" s="103">
        <f>_xlfn.XLOOKUP($F127, 'Analysis_Company specific'!$D$178:$D$182, 'Analysis_Company specific'!K$178:K$182)</f>
        <v>126</v>
      </c>
      <c r="K148" s="103">
        <f>_xlfn.XLOOKUP($F127, 'Analysis_Company specific'!$D$178:$D$182, 'Analysis_Company specific'!L$178:L$182)</f>
        <v>127</v>
      </c>
      <c r="L148" s="27"/>
      <c r="M148" s="95"/>
    </row>
    <row r="149" spans="1:13" ht="21.95">
      <c r="A149" s="37"/>
      <c r="B149" s="41" t="s">
        <v>249</v>
      </c>
      <c r="C149" s="44" t="s">
        <v>215</v>
      </c>
      <c r="D149" s="44" t="s">
        <v>336</v>
      </c>
      <c r="E149" s="44" t="str">
        <f t="shared" si="4"/>
        <v>BRLC_OUT5_08_H_PR24_OFWAT_DD</v>
      </c>
      <c r="F149" s="93" t="s">
        <v>261</v>
      </c>
      <c r="G149" s="93" t="s">
        <v>261</v>
      </c>
      <c r="H149" s="93" t="s">
        <v>261</v>
      </c>
      <c r="I149" s="93" t="s">
        <v>261</v>
      </c>
      <c r="J149" s="93" t="s">
        <v>261</v>
      </c>
      <c r="K149" s="93" t="s">
        <v>261</v>
      </c>
      <c r="L149" s="27"/>
      <c r="M149" s="95"/>
    </row>
    <row r="150" spans="1:13" ht="13.15" customHeight="1">
      <c r="A150" s="37"/>
      <c r="B150" s="42"/>
      <c r="C150" s="48"/>
      <c r="D150" s="92"/>
      <c r="E150" s="48"/>
      <c r="F150" s="148"/>
      <c r="G150" s="148"/>
      <c r="H150" s="148"/>
      <c r="I150" s="148"/>
      <c r="J150" s="148"/>
      <c r="K150" s="148"/>
      <c r="L150" s="27"/>
      <c r="M150" s="95"/>
    </row>
    <row r="151" spans="1:13" s="74" customFormat="1" ht="21.95">
      <c r="A151" s="38"/>
      <c r="B151" s="104" t="s">
        <v>337</v>
      </c>
      <c r="C151" s="50"/>
      <c r="D151" s="50"/>
      <c r="E151" s="97"/>
      <c r="F151" s="97"/>
      <c r="G151" s="97"/>
      <c r="H151" s="97"/>
      <c r="I151" s="97"/>
      <c r="J151" s="97"/>
      <c r="K151" s="97"/>
      <c r="L151" s="98"/>
      <c r="M151" s="97"/>
    </row>
    <row r="152" spans="1:13" ht="21.95">
      <c r="A152" s="37"/>
      <c r="B152" s="42"/>
      <c r="C152" s="48"/>
      <c r="F152" s="95"/>
      <c r="G152" s="95"/>
      <c r="H152" s="95"/>
      <c r="I152" s="95"/>
      <c r="J152" s="95"/>
      <c r="K152" s="95"/>
      <c r="L152" s="27"/>
      <c r="M152" s="95"/>
    </row>
    <row r="153" spans="1:13" ht="21.95">
      <c r="A153" s="37"/>
      <c r="B153" s="59"/>
      <c r="C153" s="44" t="s">
        <v>23</v>
      </c>
      <c r="D153" s="90" t="s">
        <v>321</v>
      </c>
      <c r="E153" s="90"/>
      <c r="F153" s="105" t="s">
        <v>289</v>
      </c>
    </row>
    <row r="154" spans="1:13" ht="44.1">
      <c r="A154" s="37"/>
      <c r="B154" s="149" t="s">
        <v>277</v>
      </c>
      <c r="C154" s="62" t="s">
        <v>199</v>
      </c>
      <c r="D154" s="44" t="s">
        <v>338</v>
      </c>
      <c r="E154" s="44"/>
      <c r="F154" s="151">
        <v>0</v>
      </c>
    </row>
    <row r="155" spans="1:13" ht="66">
      <c r="A155" s="37"/>
      <c r="B155" s="149" t="s">
        <v>278</v>
      </c>
      <c r="C155" s="62" t="s">
        <v>199</v>
      </c>
      <c r="D155" s="44" t="s">
        <v>339</v>
      </c>
      <c r="E155" s="44"/>
      <c r="F155" s="150">
        <v>0.33</v>
      </c>
    </row>
    <row r="156" spans="1:13" ht="44.1">
      <c r="A156" s="37"/>
      <c r="B156" s="149" t="s">
        <v>279</v>
      </c>
      <c r="C156" s="62" t="s">
        <v>199</v>
      </c>
      <c r="D156" s="44" t="s">
        <v>340</v>
      </c>
      <c r="E156" s="44"/>
      <c r="F156" s="150">
        <v>0.66</v>
      </c>
    </row>
    <row r="157" spans="1:13" ht="66">
      <c r="A157" s="37"/>
      <c r="B157" s="149" t="s">
        <v>280</v>
      </c>
      <c r="C157" s="62" t="s">
        <v>199</v>
      </c>
      <c r="D157" s="44" t="s">
        <v>341</v>
      </c>
      <c r="E157" s="44"/>
      <c r="F157" s="150">
        <v>1</v>
      </c>
    </row>
    <row r="159" spans="1:13" s="76" customFormat="1">
      <c r="B159" s="76" t="s">
        <v>156</v>
      </c>
    </row>
  </sheetData>
  <mergeCells count="1">
    <mergeCell ref="G7:K7"/>
  </mergeCells>
  <phoneticPr fontId="11" type="noConversion"/>
  <conditionalFormatting sqref="A1:XFD151 A152:C152 F152:XFD152 A153:XFD1048576">
    <cfRule type="cellIs" dxfId="853" priority="2" operator="equal">
      <formula>"-"</formula>
    </cfRule>
  </conditionalFormatting>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DFA5F-B2B7-459D-BFBB-F493785F992B}">
  <sheetPr>
    <tabColor theme="7" tint="0.79998168889431442"/>
  </sheetPr>
  <dimension ref="A1:L129"/>
  <sheetViews>
    <sheetView topLeftCell="A12" zoomScale="80" zoomScaleNormal="80" workbookViewId="0">
      <selection activeCell="I33" sqref="I33"/>
    </sheetView>
  </sheetViews>
  <sheetFormatPr defaultColWidth="9" defaultRowHeight="20.45"/>
  <cols>
    <col min="1" max="1" width="9" style="106"/>
    <col min="2" max="2" width="28.75" style="106" bestFit="1" customWidth="1"/>
    <col min="3" max="3" width="66.25" style="106" bestFit="1" customWidth="1"/>
    <col min="4" max="4" width="9" style="106"/>
    <col min="5" max="5" width="25.125" style="106" customWidth="1"/>
    <col min="6" max="7" width="10" style="106" bestFit="1" customWidth="1"/>
    <col min="8" max="8" width="10.25" style="106" bestFit="1" customWidth="1"/>
    <col min="9" max="9" width="9.75" style="106" bestFit="1" customWidth="1"/>
    <col min="10" max="10" width="10.125" style="106" bestFit="1" customWidth="1"/>
    <col min="11" max="11" width="9.875" style="106" bestFit="1" customWidth="1"/>
    <col min="12" max="16384" width="9" style="106"/>
  </cols>
  <sheetData>
    <row r="1" spans="1:12">
      <c r="C1" s="107" t="s">
        <v>342</v>
      </c>
      <c r="E1" s="107" t="s">
        <v>343</v>
      </c>
    </row>
    <row r="2" spans="1:12">
      <c r="A2" s="108" t="s">
        <v>184</v>
      </c>
      <c r="B2" s="108" t="s">
        <v>185</v>
      </c>
      <c r="C2" s="108" t="s">
        <v>186</v>
      </c>
      <c r="D2" s="108" t="s">
        <v>4</v>
      </c>
      <c r="E2" s="108" t="s">
        <v>187</v>
      </c>
      <c r="F2" s="108" t="s">
        <v>34</v>
      </c>
      <c r="G2" s="108" t="s">
        <v>35</v>
      </c>
      <c r="H2" s="108" t="s">
        <v>36</v>
      </c>
      <c r="I2" s="108" t="s">
        <v>37</v>
      </c>
      <c r="J2" s="108" t="s">
        <v>38</v>
      </c>
      <c r="K2" s="108" t="s">
        <v>39</v>
      </c>
      <c r="L2" s="108" t="s">
        <v>193</v>
      </c>
    </row>
    <row r="4" spans="1:12">
      <c r="A4" s="106" t="s">
        <v>0</v>
      </c>
      <c r="B4" s="106" t="s">
        <v>344</v>
      </c>
      <c r="C4" s="106" t="s">
        <v>277</v>
      </c>
      <c r="D4" s="106" t="s">
        <v>199</v>
      </c>
      <c r="E4" s="106" t="s">
        <v>194</v>
      </c>
      <c r="F4" s="106" t="s">
        <v>345</v>
      </c>
      <c r="G4" s="106" t="s">
        <v>345</v>
      </c>
      <c r="H4" s="106" t="s">
        <v>345</v>
      </c>
      <c r="I4" s="106" t="s">
        <v>345</v>
      </c>
      <c r="J4" s="106" t="s">
        <v>345</v>
      </c>
      <c r="K4" s="106" t="s">
        <v>345</v>
      </c>
      <c r="L4" s="155">
        <v>0</v>
      </c>
    </row>
    <row r="5" spans="1:12">
      <c r="A5" s="106" t="s">
        <v>0</v>
      </c>
      <c r="B5" s="106" t="s">
        <v>346</v>
      </c>
      <c r="C5" s="106" t="s">
        <v>278</v>
      </c>
      <c r="D5" s="106" t="s">
        <v>199</v>
      </c>
      <c r="E5" s="106" t="s">
        <v>194</v>
      </c>
      <c r="F5" s="106" t="s">
        <v>345</v>
      </c>
      <c r="G5" s="106" t="s">
        <v>345</v>
      </c>
      <c r="H5" s="106" t="s">
        <v>345</v>
      </c>
      <c r="I5" s="106" t="s">
        <v>345</v>
      </c>
      <c r="J5" s="106" t="s">
        <v>345</v>
      </c>
      <c r="K5" s="106" t="s">
        <v>345</v>
      </c>
      <c r="L5" s="155">
        <v>0.33</v>
      </c>
    </row>
    <row r="6" spans="1:12">
      <c r="A6" s="106" t="s">
        <v>0</v>
      </c>
      <c r="B6" s="106" t="s">
        <v>347</v>
      </c>
      <c r="C6" s="106" t="s">
        <v>279</v>
      </c>
      <c r="D6" s="106" t="s">
        <v>199</v>
      </c>
      <c r="E6" s="106" t="s">
        <v>194</v>
      </c>
      <c r="F6" s="106" t="s">
        <v>345</v>
      </c>
      <c r="G6" s="106" t="s">
        <v>345</v>
      </c>
      <c r="H6" s="106" t="s">
        <v>345</v>
      </c>
      <c r="I6" s="106" t="s">
        <v>345</v>
      </c>
      <c r="J6" s="106" t="s">
        <v>345</v>
      </c>
      <c r="K6" s="106" t="s">
        <v>345</v>
      </c>
      <c r="L6" s="155">
        <v>0.66</v>
      </c>
    </row>
    <row r="7" spans="1:12">
      <c r="A7" s="106" t="s">
        <v>0</v>
      </c>
      <c r="B7" s="106" t="s">
        <v>348</v>
      </c>
      <c r="C7" s="106" t="s">
        <v>280</v>
      </c>
      <c r="D7" s="106" t="s">
        <v>199</v>
      </c>
      <c r="E7" s="106" t="s">
        <v>194</v>
      </c>
      <c r="F7" s="106" t="s">
        <v>345</v>
      </c>
      <c r="G7" s="106" t="s">
        <v>345</v>
      </c>
      <c r="H7" s="106" t="s">
        <v>345</v>
      </c>
      <c r="I7" s="106" t="s">
        <v>345</v>
      </c>
      <c r="J7" s="106" t="s">
        <v>345</v>
      </c>
      <c r="K7" s="106" t="s">
        <v>345</v>
      </c>
      <c r="L7" s="155">
        <v>1</v>
      </c>
    </row>
    <row r="8" spans="1:12">
      <c r="A8" s="106" t="s">
        <v>0</v>
      </c>
      <c r="B8" s="109" t="s">
        <v>349</v>
      </c>
      <c r="C8" s="109" t="s">
        <v>159</v>
      </c>
      <c r="D8" s="106" t="s">
        <v>199</v>
      </c>
      <c r="E8" s="106" t="s">
        <v>194</v>
      </c>
      <c r="F8" s="153">
        <f>INDEX('Output_Final PCLs'!$B$8:$K$28, MATCH(F_Outputs!$A8, 'Output_Final PCLs'!$B$8:$B$28, 0), MATCH(F_Outputs!F$2, 'Output_Final PCLs'!$B$8:$K$8, 0))</f>
        <v>0.82199999999999995</v>
      </c>
      <c r="G8" s="153">
        <f>INDEX('Output_Final PCLs'!$B$8:$K$28, MATCH(F_Outputs!$A8, 'Output_Final PCLs'!$B$8:$B$28, 0), MATCH(F_Outputs!G$2, 'Output_Final PCLs'!$B$8:$K$8, 0))</f>
        <v>0.82799999999999996</v>
      </c>
      <c r="H8" s="153">
        <f>INDEX('Output_Final PCLs'!$B$8:$K$28, MATCH(F_Outputs!$A8, 'Output_Final PCLs'!$B$8:$B$28, 0), MATCH(F_Outputs!H$2, 'Output_Final PCLs'!$B$8:$K$8, 0))</f>
        <v>0.85399999999999998</v>
      </c>
      <c r="I8" s="153">
        <f>INDEX('Output_Final PCLs'!$B$8:$K$28, MATCH(F_Outputs!$A8, 'Output_Final PCLs'!$B$8:$B$28, 0), MATCH(F_Outputs!I$2, 'Output_Final PCLs'!$B$8:$K$8, 0))</f>
        <v>0.84099999999999997</v>
      </c>
      <c r="J8" s="153">
        <f>INDEX('Output_Final PCLs'!$B$8:$K$28, MATCH(F_Outputs!$A8, 'Output_Final PCLs'!$B$8:$B$28, 0), MATCH(F_Outputs!J$2, 'Output_Final PCLs'!$B$8:$K$8, 0))</f>
        <v>0.86099999999999999</v>
      </c>
      <c r="K8" s="153">
        <f>INDEX('Output_Final PCLs'!$B$8:$K$28, MATCH(F_Outputs!$A8, 'Output_Final PCLs'!$B$8:$B$28, 0), MATCH(F_Outputs!K$2, 'Output_Final PCLs'!$B$8:$K$8, 0))</f>
        <v>0.86799999999999999</v>
      </c>
      <c r="L8" s="106" t="s">
        <v>345</v>
      </c>
    </row>
    <row r="9" spans="1:12">
      <c r="A9" s="106" t="s">
        <v>0</v>
      </c>
      <c r="B9" s="109" t="s">
        <v>350</v>
      </c>
      <c r="C9" s="109" t="s">
        <v>271</v>
      </c>
      <c r="D9" s="106" t="s">
        <v>215</v>
      </c>
      <c r="E9" s="106" t="s">
        <v>194</v>
      </c>
      <c r="F9" s="152">
        <f>INDEX('Output_Final PCLs'!$B$33:$K$53,MATCH(F_Outputs!$A8,'Output_Final PCLs'!$B$33:$B$53,0),MATCH(F_Outputs!F$2,'Output_Final PCLs'!$B$33:$K$33,0))</f>
        <v>51</v>
      </c>
      <c r="G9" s="152">
        <f>INDEX('Output_Final PCLs'!$B$33:$K$53,MATCH(F_Outputs!$A8,'Output_Final PCLs'!$B$33:$B$53,0),MATCH(F_Outputs!G$2,'Output_Final PCLs'!$B$33:$K$33,0))</f>
        <v>51</v>
      </c>
      <c r="H9" s="152">
        <f>INDEX('Output_Final PCLs'!$B$33:$K$53,MATCH(F_Outputs!$A8,'Output_Final PCLs'!$B$33:$B$53,0),MATCH(F_Outputs!H$2,'Output_Final PCLs'!$B$33:$K$33,0))</f>
        <v>51</v>
      </c>
      <c r="I9" s="152">
        <f>INDEX('Output_Final PCLs'!$B$33:$K$53,MATCH(F_Outputs!$A8,'Output_Final PCLs'!$B$33:$B$53,0),MATCH(F_Outputs!I$2,'Output_Final PCLs'!$B$33:$K$33,0))</f>
        <v>51</v>
      </c>
      <c r="J9" s="152">
        <f>INDEX('Output_Final PCLs'!$B$33:$K$53,MATCH(F_Outputs!$A8,'Output_Final PCLs'!$B$33:$B$53,0),MATCH(F_Outputs!J$2,'Output_Final PCLs'!$B$33:$K$33,0))</f>
        <v>51</v>
      </c>
      <c r="K9" s="152">
        <f>INDEX('Output_Final PCLs'!$B$33:$K$53,MATCH(F_Outputs!$A8,'Output_Final PCLs'!$B$33:$B$53,0),MATCH(F_Outputs!K$2,'Output_Final PCLs'!$B$33:$K$33,0))</f>
        <v>51</v>
      </c>
      <c r="L9" s="106" t="s">
        <v>345</v>
      </c>
    </row>
    <row r="10" spans="1:12">
      <c r="A10" s="106" t="s">
        <v>0</v>
      </c>
      <c r="B10" s="109" t="s">
        <v>351</v>
      </c>
      <c r="C10" s="109" t="s">
        <v>272</v>
      </c>
      <c r="D10" s="106" t="s">
        <v>215</v>
      </c>
      <c r="E10" s="106" t="s">
        <v>194</v>
      </c>
      <c r="F10" s="154">
        <f>INDEX('Output_Final PCLs'!$B$57:$K$77, MATCH(F_Outputs!$A10, 'Output_Final PCLs'!$B$57:$B$77, 0), MATCH(F_Outputs!F$2, 'Output_Final PCLs'!$B$57:$K$57, 0))</f>
        <v>3</v>
      </c>
      <c r="G10" s="154">
        <f>INDEX('Output_Final PCLs'!$B$57:$K$77, MATCH(F_Outputs!$A10, 'Output_Final PCLs'!$B$57:$B$77, 0), MATCH(F_Outputs!G$2, 'Output_Final PCLs'!$B$57:$K$57, 0))</f>
        <v>2</v>
      </c>
      <c r="H10" s="154">
        <f>INDEX('Output_Final PCLs'!$B$57:$K$77, MATCH(F_Outputs!$A10, 'Output_Final PCLs'!$B$57:$B$77, 0), MATCH(F_Outputs!H$2, 'Output_Final PCLs'!$B$57:$K$57, 0))</f>
        <v>2</v>
      </c>
      <c r="I10" s="154">
        <f>INDEX('Output_Final PCLs'!$B$57:$K$77, MATCH(F_Outputs!$A10, 'Output_Final PCLs'!$B$57:$B$77, 0), MATCH(F_Outputs!I$2, 'Output_Final PCLs'!$B$57:$K$57, 0))</f>
        <v>3</v>
      </c>
      <c r="J10" s="154">
        <f>INDEX('Output_Final PCLs'!$B$57:$K$77, MATCH(F_Outputs!$A10, 'Output_Final PCLs'!$B$57:$B$77, 0), MATCH(F_Outputs!J$2, 'Output_Final PCLs'!$B$57:$K$57, 0))</f>
        <v>3</v>
      </c>
      <c r="K10" s="154">
        <f>INDEX('Output_Final PCLs'!$B$57:$K$77, MATCH(F_Outputs!$A10, 'Output_Final PCLs'!$B$57:$B$77, 0), MATCH(F_Outputs!K$2, 'Output_Final PCLs'!$B$57:$K$57, 0))</f>
        <v>2</v>
      </c>
      <c r="L10" s="106" t="s">
        <v>345</v>
      </c>
    </row>
    <row r="11" spans="1:12">
      <c r="A11" s="106" t="s">
        <v>0</v>
      </c>
      <c r="B11" s="109" t="s">
        <v>352</v>
      </c>
      <c r="C11" s="109" t="s">
        <v>273</v>
      </c>
      <c r="D11" s="106" t="s">
        <v>215</v>
      </c>
      <c r="E11" s="106" t="s">
        <v>194</v>
      </c>
      <c r="F11" s="154">
        <f>INDEX('Output_Final PCLs'!$B$81:$K$101, MATCH(F_Outputs!$A11, 'Output_Final PCLs'!$B$81:$B$101, 0), MATCH(F_Outputs!F$2, 'Output_Final PCLs'!$B$81:$K$81, 0))</f>
        <v>2</v>
      </c>
      <c r="G11" s="154">
        <f>INDEX('Output_Final PCLs'!$B$81:$K$101, MATCH(F_Outputs!$A11, 'Output_Final PCLs'!$B$81:$B$101, 0), MATCH(F_Outputs!G$2, 'Output_Final PCLs'!$B$81:$K$81, 0))</f>
        <v>3</v>
      </c>
      <c r="H11" s="154">
        <f>INDEX('Output_Final PCLs'!$B$81:$K$101, MATCH(F_Outputs!$A11, 'Output_Final PCLs'!$B$81:$B$101, 0), MATCH(F_Outputs!H$2, 'Output_Final PCLs'!$B$81:$K$81, 0))</f>
        <v>1</v>
      </c>
      <c r="I11" s="154">
        <f>INDEX('Output_Final PCLs'!$B$81:$K$101, MATCH(F_Outputs!$A11, 'Output_Final PCLs'!$B$81:$B$101, 0), MATCH(F_Outputs!I$2, 'Output_Final PCLs'!$B$81:$K$81, 0))</f>
        <v>0</v>
      </c>
      <c r="J11" s="154">
        <f>INDEX('Output_Final PCLs'!$B$81:$K$101, MATCH(F_Outputs!$A11, 'Output_Final PCLs'!$B$81:$B$101, 0), MATCH(F_Outputs!J$2, 'Output_Final PCLs'!$B$81:$K$81, 0))</f>
        <v>0</v>
      </c>
      <c r="K11" s="154">
        <f>INDEX('Output_Final PCLs'!$B$81:$K$101, MATCH(F_Outputs!$A11, 'Output_Final PCLs'!$B$81:$B$101, 0), MATCH(F_Outputs!K$2, 'Output_Final PCLs'!$B$81:$K$81, 0))</f>
        <v>1</v>
      </c>
      <c r="L11" s="106" t="s">
        <v>345</v>
      </c>
    </row>
    <row r="12" spans="1:12">
      <c r="A12" s="106" t="s">
        <v>0</v>
      </c>
      <c r="B12" s="109" t="s">
        <v>353</v>
      </c>
      <c r="C12" s="109" t="s">
        <v>274</v>
      </c>
      <c r="D12" s="106" t="s">
        <v>215</v>
      </c>
      <c r="E12" s="106" t="s">
        <v>194</v>
      </c>
      <c r="F12" s="154">
        <f>INDEX('Output_Final PCLs'!$B$105:$K$125, MATCH(F_Outputs!$A12, 'Output_Final PCLs'!$B$105:$B$125, 0), MATCH(F_Outputs!F$2, 'Output_Final PCLs'!$B$105:$K$105, 0))</f>
        <v>14</v>
      </c>
      <c r="G12" s="154">
        <f>INDEX('Output_Final PCLs'!$B$105:$K$125, MATCH(F_Outputs!$A12, 'Output_Final PCLs'!$B$105:$B$125, 0), MATCH(F_Outputs!G$2, 'Output_Final PCLs'!$B$105:$K$105, 0))</f>
        <v>14</v>
      </c>
      <c r="H12" s="154">
        <f>INDEX('Output_Final PCLs'!$B$105:$K$125, MATCH(F_Outputs!$A12, 'Output_Final PCLs'!$B$105:$B$125, 0), MATCH(F_Outputs!H$2, 'Output_Final PCLs'!$B$105:$K$105, 0))</f>
        <v>14</v>
      </c>
      <c r="I12" s="154">
        <f>INDEX('Output_Final PCLs'!$B$105:$K$125, MATCH(F_Outputs!$A12, 'Output_Final PCLs'!$B$105:$B$125, 0), MATCH(F_Outputs!I$2, 'Output_Final PCLs'!$B$105:$K$105, 0))</f>
        <v>15</v>
      </c>
      <c r="J12" s="154">
        <f>INDEX('Output_Final PCLs'!$B$105:$K$125, MATCH(F_Outputs!$A12, 'Output_Final PCLs'!$B$105:$B$125, 0), MATCH(F_Outputs!J$2, 'Output_Final PCLs'!$B$105:$K$105, 0))</f>
        <v>12</v>
      </c>
      <c r="K12" s="154">
        <f>INDEX('Output_Final PCLs'!$B$105:$K$125, MATCH(F_Outputs!$A12, 'Output_Final PCLs'!$B$105:$B$125, 0), MATCH(F_Outputs!K$2, 'Output_Final PCLs'!$B$105:$K$105, 0))</f>
        <v>12</v>
      </c>
      <c r="L12" s="106" t="s">
        <v>345</v>
      </c>
    </row>
    <row r="13" spans="1:12">
      <c r="A13" s="106" t="s">
        <v>0</v>
      </c>
      <c r="B13" s="109" t="s">
        <v>354</v>
      </c>
      <c r="C13" s="109" t="s">
        <v>275</v>
      </c>
      <c r="D13" s="106" t="s">
        <v>215</v>
      </c>
      <c r="E13" s="106" t="s">
        <v>194</v>
      </c>
      <c r="F13" s="154">
        <f>INDEX('Output_Final PCLs'!$B$129:$K$149, MATCH(F_Outputs!$A13, 'Output_Final PCLs'!$B$129:$B$149, 0), MATCH(F_Outputs!F$2, 'Output_Final PCLs'!$B$129:$K$129, 0))</f>
        <v>32</v>
      </c>
      <c r="G13" s="154">
        <f>INDEX('Output_Final PCLs'!$B$129:$K$149, MATCH(F_Outputs!$A13, 'Output_Final PCLs'!$B$129:$B$149, 0), MATCH(F_Outputs!G$2, 'Output_Final PCLs'!$B$129:$K$129, 0))</f>
        <v>32</v>
      </c>
      <c r="H13" s="154">
        <f>INDEX('Output_Final PCLs'!$B$129:$K$149, MATCH(F_Outputs!$A13, 'Output_Final PCLs'!$B$129:$B$149, 0), MATCH(F_Outputs!H$2, 'Output_Final PCLs'!$B$129:$K$129, 0))</f>
        <v>34</v>
      </c>
      <c r="I13" s="154">
        <f>INDEX('Output_Final PCLs'!$B$129:$K$149, MATCH(F_Outputs!$A13, 'Output_Final PCLs'!$B$129:$B$149, 0), MATCH(F_Outputs!I$2, 'Output_Final PCLs'!$B$129:$K$129, 0))</f>
        <v>33</v>
      </c>
      <c r="J13" s="154">
        <f>INDEX('Output_Final PCLs'!$B$129:$K$149, MATCH(F_Outputs!$A13, 'Output_Final PCLs'!$B$129:$B$149, 0), MATCH(F_Outputs!J$2, 'Output_Final PCLs'!$B$129:$K$129, 0))</f>
        <v>36</v>
      </c>
      <c r="K13" s="154">
        <f>INDEX('Output_Final PCLs'!$B$129:$K$149, MATCH(F_Outputs!$A13, 'Output_Final PCLs'!$B$129:$B$149, 0), MATCH(F_Outputs!K$2, 'Output_Final PCLs'!$B$129:$K$129, 0))</f>
        <v>36</v>
      </c>
      <c r="L13" s="106" t="s">
        <v>345</v>
      </c>
    </row>
    <row r="14" spans="1:12">
      <c r="A14" s="106" t="s">
        <v>0</v>
      </c>
      <c r="B14" s="106" t="s">
        <v>355</v>
      </c>
      <c r="C14" s="106" t="s">
        <v>356</v>
      </c>
      <c r="D14" s="106" t="s">
        <v>357</v>
      </c>
      <c r="E14" s="106" t="s">
        <v>194</v>
      </c>
      <c r="F14" s="110" t="str">
        <f ca="1">CONCATENATE("[…]", TEXT(NOW(),"dd/mm/yyy hh:mm:ss"))</f>
        <v>[…]27/08/2024 18:08:19</v>
      </c>
      <c r="G14" s="110" t="str">
        <f t="shared" ref="G14:K14" ca="1" si="0">CONCATENATE("[…]", TEXT(NOW(),"dd/mm/yyy hh:mm:ss"))</f>
        <v>[…]27/08/2024 18:08:19</v>
      </c>
      <c r="H14" s="110" t="str">
        <f t="shared" ca="1" si="0"/>
        <v>[…]27/08/2024 18:08:19</v>
      </c>
      <c r="I14" s="110" t="str">
        <f t="shared" ca="1" si="0"/>
        <v>[…]27/08/2024 18:08:19</v>
      </c>
      <c r="J14" s="110" t="str">
        <f t="shared" ca="1" si="0"/>
        <v>[…]27/08/2024 18:08:19</v>
      </c>
      <c r="K14" s="110" t="str">
        <f t="shared" ca="1" si="0"/>
        <v>[…]27/08/2024 18:08:19</v>
      </c>
    </row>
    <row r="15" spans="1:12">
      <c r="A15" s="106" t="s">
        <v>0</v>
      </c>
      <c r="B15" s="106" t="s">
        <v>358</v>
      </c>
      <c r="C15" s="106" t="s">
        <v>359</v>
      </c>
      <c r="D15" s="106" t="s">
        <v>357</v>
      </c>
      <c r="E15" s="106" t="s">
        <v>194</v>
      </c>
      <c r="F15" s="111" t="e">
        <f ca="1">MID(CELL("filename"),SEARCH("[",CELL("filename"))+1,SEARCH("]",CELL("filename"))-SEARCH("[",CELL("filename"))-1)</f>
        <v>#VALUE!</v>
      </c>
      <c r="G15" s="111" t="e">
        <f t="shared" ref="G15:K15" ca="1" si="1">MID(CELL("filename"),SEARCH("[",CELL("filename"))+1,SEARCH("]",CELL("filename"))-SEARCH("[",CELL("filename"))-1)</f>
        <v>#VALUE!</v>
      </c>
      <c r="H15" s="111" t="e">
        <f t="shared" ca="1" si="1"/>
        <v>#VALUE!</v>
      </c>
      <c r="I15" s="111" t="e">
        <f t="shared" ca="1" si="1"/>
        <v>#VALUE!</v>
      </c>
      <c r="J15" s="111" t="e">
        <f t="shared" ca="1" si="1"/>
        <v>#VALUE!</v>
      </c>
      <c r="K15" s="111" t="e">
        <f t="shared" ca="1" si="1"/>
        <v>#VALUE!</v>
      </c>
    </row>
    <row r="16" spans="1:12">
      <c r="A16" s="106" t="s">
        <v>0</v>
      </c>
      <c r="B16" s="106" t="s">
        <v>360</v>
      </c>
      <c r="C16" s="106" t="s">
        <v>361</v>
      </c>
      <c r="D16" s="106" t="s">
        <v>357</v>
      </c>
      <c r="E16" s="106" t="s">
        <v>194</v>
      </c>
      <c r="F16" s="106" t="s">
        <v>362</v>
      </c>
      <c r="G16" s="106" t="s">
        <v>362</v>
      </c>
      <c r="H16" s="106" t="s">
        <v>362</v>
      </c>
      <c r="I16" s="106" t="s">
        <v>362</v>
      </c>
      <c r="J16" s="106" t="s">
        <v>362</v>
      </c>
      <c r="K16" s="106" t="s">
        <v>362</v>
      </c>
    </row>
    <row r="17" spans="1:12">
      <c r="A17" s="106" t="s">
        <v>0</v>
      </c>
      <c r="B17" s="106" t="s">
        <v>363</v>
      </c>
      <c r="C17" s="106" t="s">
        <v>364</v>
      </c>
      <c r="D17" s="106" t="s">
        <v>365</v>
      </c>
      <c r="E17" s="106" t="s">
        <v>194</v>
      </c>
      <c r="F17" s="106">
        <v>0</v>
      </c>
      <c r="G17" s="106">
        <v>0</v>
      </c>
      <c r="H17" s="106">
        <v>0</v>
      </c>
      <c r="I17" s="106">
        <v>0</v>
      </c>
      <c r="J17" s="106">
        <v>0</v>
      </c>
      <c r="K17" s="106">
        <v>0</v>
      </c>
    </row>
    <row r="18" spans="1:12">
      <c r="A18" s="106" t="s">
        <v>232</v>
      </c>
      <c r="B18" s="106" t="s">
        <v>344</v>
      </c>
      <c r="C18" s="106" t="s">
        <v>277</v>
      </c>
      <c r="D18" s="106" t="s">
        <v>199</v>
      </c>
      <c r="E18" s="106" t="s">
        <v>194</v>
      </c>
      <c r="F18" s="106" t="s">
        <v>345</v>
      </c>
      <c r="G18" s="106" t="s">
        <v>345</v>
      </c>
      <c r="H18" s="106" t="s">
        <v>345</v>
      </c>
      <c r="I18" s="106" t="s">
        <v>345</v>
      </c>
      <c r="J18" s="106" t="s">
        <v>345</v>
      </c>
      <c r="K18" s="106" t="s">
        <v>345</v>
      </c>
      <c r="L18" s="155">
        <v>0</v>
      </c>
    </row>
    <row r="19" spans="1:12">
      <c r="A19" s="106" t="s">
        <v>232</v>
      </c>
      <c r="B19" s="106" t="s">
        <v>346</v>
      </c>
      <c r="C19" s="106" t="s">
        <v>278</v>
      </c>
      <c r="D19" s="106" t="s">
        <v>199</v>
      </c>
      <c r="E19" s="106" t="s">
        <v>194</v>
      </c>
      <c r="F19" s="106" t="s">
        <v>345</v>
      </c>
      <c r="G19" s="106" t="s">
        <v>345</v>
      </c>
      <c r="H19" s="106" t="s">
        <v>345</v>
      </c>
      <c r="I19" s="106" t="s">
        <v>345</v>
      </c>
      <c r="J19" s="106" t="s">
        <v>345</v>
      </c>
      <c r="K19" s="106" t="s">
        <v>345</v>
      </c>
      <c r="L19" s="155">
        <v>0.33</v>
      </c>
    </row>
    <row r="20" spans="1:12">
      <c r="A20" s="106" t="s">
        <v>232</v>
      </c>
      <c r="B20" s="106" t="s">
        <v>347</v>
      </c>
      <c r="C20" s="106" t="s">
        <v>279</v>
      </c>
      <c r="D20" s="106" t="s">
        <v>199</v>
      </c>
      <c r="E20" s="106" t="s">
        <v>194</v>
      </c>
      <c r="F20" s="106" t="s">
        <v>345</v>
      </c>
      <c r="G20" s="106" t="s">
        <v>345</v>
      </c>
      <c r="H20" s="106" t="s">
        <v>345</v>
      </c>
      <c r="I20" s="106" t="s">
        <v>345</v>
      </c>
      <c r="J20" s="106" t="s">
        <v>345</v>
      </c>
      <c r="K20" s="106" t="s">
        <v>345</v>
      </c>
      <c r="L20" s="155">
        <v>0.66</v>
      </c>
    </row>
    <row r="21" spans="1:12">
      <c r="A21" s="106" t="s">
        <v>232</v>
      </c>
      <c r="B21" s="106" t="s">
        <v>348</v>
      </c>
      <c r="C21" s="106" t="s">
        <v>280</v>
      </c>
      <c r="D21" s="106" t="s">
        <v>199</v>
      </c>
      <c r="E21" s="106" t="s">
        <v>194</v>
      </c>
      <c r="F21" s="106" t="s">
        <v>345</v>
      </c>
      <c r="G21" s="106" t="s">
        <v>345</v>
      </c>
      <c r="H21" s="106" t="s">
        <v>345</v>
      </c>
      <c r="I21" s="106" t="s">
        <v>345</v>
      </c>
      <c r="J21" s="106" t="s">
        <v>345</v>
      </c>
      <c r="K21" s="106" t="s">
        <v>345</v>
      </c>
      <c r="L21" s="155">
        <v>1</v>
      </c>
    </row>
    <row r="22" spans="1:12">
      <c r="A22" s="106" t="s">
        <v>232</v>
      </c>
      <c r="B22" s="109" t="s">
        <v>349</v>
      </c>
      <c r="C22" s="109" t="s">
        <v>159</v>
      </c>
      <c r="D22" s="106" t="s">
        <v>199</v>
      </c>
      <c r="E22" s="106" t="s">
        <v>194</v>
      </c>
      <c r="F22" s="153">
        <f>INDEX('Output_Final PCLs'!$B$8:$K$28, MATCH(F_Outputs!$A22, 'Output_Final PCLs'!$B$8:$B$28, 0), MATCH(F_Outputs!F$2, 'Output_Final PCLs'!$B$8:$K$8, 0))</f>
        <v>0.89500000000000002</v>
      </c>
      <c r="G22" s="153">
        <f>INDEX('Output_Final PCLs'!$B$8:$K$28, MATCH(F_Outputs!$A22, 'Output_Final PCLs'!$B$8:$B$28, 0), MATCH(F_Outputs!G$2, 'Output_Final PCLs'!$B$8:$K$8, 0))</f>
        <v>0.89500000000000002</v>
      </c>
      <c r="H22" s="153">
        <f>INDEX('Output_Final PCLs'!$B$8:$K$28, MATCH(F_Outputs!$A22, 'Output_Final PCLs'!$B$8:$B$28, 0), MATCH(F_Outputs!H$2, 'Output_Final PCLs'!$B$8:$K$8, 0))</f>
        <v>0.89500000000000002</v>
      </c>
      <c r="I22" s="153">
        <f>INDEX('Output_Final PCLs'!$B$8:$K$28, MATCH(F_Outputs!$A22, 'Output_Final PCLs'!$B$8:$B$28, 0), MATCH(F_Outputs!I$2, 'Output_Final PCLs'!$B$8:$K$8, 0))</f>
        <v>0.89500000000000002</v>
      </c>
      <c r="J22" s="153">
        <f>INDEX('Output_Final PCLs'!$B$8:$K$28, MATCH(F_Outputs!$A22, 'Output_Final PCLs'!$B$8:$B$28, 0), MATCH(F_Outputs!J$2, 'Output_Final PCLs'!$B$8:$K$8, 0))</f>
        <v>0.89500000000000002</v>
      </c>
      <c r="K22" s="153">
        <f>INDEX('Output_Final PCLs'!$B$8:$K$28, MATCH(F_Outputs!$A22, 'Output_Final PCLs'!$B$8:$B$28, 0), MATCH(F_Outputs!K$2, 'Output_Final PCLs'!$B$8:$K$8, 0))</f>
        <v>0.89500000000000002</v>
      </c>
      <c r="L22" s="106" t="s">
        <v>345</v>
      </c>
    </row>
    <row r="23" spans="1:12">
      <c r="A23" s="106" t="s">
        <v>232</v>
      </c>
      <c r="B23" s="109" t="s">
        <v>350</v>
      </c>
      <c r="C23" s="109" t="s">
        <v>271</v>
      </c>
      <c r="D23" s="106" t="s">
        <v>215</v>
      </c>
      <c r="E23" s="106" t="s">
        <v>194</v>
      </c>
      <c r="F23" s="152">
        <f>INDEX('Output_Final PCLs'!$B$33:$K$53,MATCH(F_Outputs!$A22,'Output_Final PCLs'!$B$33:$B$53,0),MATCH(F_Outputs!F$2,'Output_Final PCLs'!$B$33:$K$33,0))</f>
        <v>109</v>
      </c>
      <c r="G23" s="152">
        <f>INDEX('Output_Final PCLs'!$B$33:$K$53,MATCH(F_Outputs!$A22,'Output_Final PCLs'!$B$33:$B$53,0),MATCH(F_Outputs!G$2,'Output_Final PCLs'!$B$33:$K$33,0))</f>
        <v>109</v>
      </c>
      <c r="H23" s="152">
        <f>INDEX('Output_Final PCLs'!$B$33:$K$53,MATCH(F_Outputs!$A22,'Output_Final PCLs'!$B$33:$B$53,0),MATCH(F_Outputs!H$2,'Output_Final PCLs'!$B$33:$K$33,0))</f>
        <v>109</v>
      </c>
      <c r="I23" s="152">
        <f>INDEX('Output_Final PCLs'!$B$33:$K$53,MATCH(F_Outputs!$A22,'Output_Final PCLs'!$B$33:$B$53,0),MATCH(F_Outputs!I$2,'Output_Final PCLs'!$B$33:$K$33,0))</f>
        <v>109</v>
      </c>
      <c r="J23" s="152">
        <f>INDEX('Output_Final PCLs'!$B$33:$K$53,MATCH(F_Outputs!$A22,'Output_Final PCLs'!$B$33:$B$53,0),MATCH(F_Outputs!J$2,'Output_Final PCLs'!$B$33:$K$33,0))</f>
        <v>109</v>
      </c>
      <c r="K23" s="152">
        <f>INDEX('Output_Final PCLs'!$B$33:$K$53,MATCH(F_Outputs!$A22,'Output_Final PCLs'!$B$33:$B$53,0),MATCH(F_Outputs!K$2,'Output_Final PCLs'!$B$33:$K$33,0))</f>
        <v>109</v>
      </c>
      <c r="L23" s="106" t="s">
        <v>345</v>
      </c>
    </row>
    <row r="24" spans="1:12">
      <c r="A24" s="106" t="s">
        <v>232</v>
      </c>
      <c r="B24" s="109" t="s">
        <v>351</v>
      </c>
      <c r="C24" s="109" t="s">
        <v>272</v>
      </c>
      <c r="D24" s="106" t="s">
        <v>215</v>
      </c>
      <c r="E24" s="106" t="s">
        <v>194</v>
      </c>
      <c r="F24" s="154">
        <f>INDEX('Output_Final PCLs'!$B$57:$K$77, MATCH(F_Outputs!$A24, 'Output_Final PCLs'!$B$57:$B$77, 0), MATCH(F_Outputs!F$2, 'Output_Final PCLs'!$B$57:$K$57, 0))</f>
        <v>3</v>
      </c>
      <c r="G24" s="154">
        <f>INDEX('Output_Final PCLs'!$B$57:$K$77, MATCH(F_Outputs!$A24, 'Output_Final PCLs'!$B$57:$B$77, 0), MATCH(F_Outputs!G$2, 'Output_Final PCLs'!$B$57:$K$57, 0))</f>
        <v>3</v>
      </c>
      <c r="H24" s="154">
        <f>INDEX('Output_Final PCLs'!$B$57:$K$77, MATCH(F_Outputs!$A24, 'Output_Final PCLs'!$B$57:$B$77, 0), MATCH(F_Outputs!H$2, 'Output_Final PCLs'!$B$57:$K$57, 0))</f>
        <v>3</v>
      </c>
      <c r="I24" s="154">
        <f>INDEX('Output_Final PCLs'!$B$57:$K$77, MATCH(F_Outputs!$A24, 'Output_Final PCLs'!$B$57:$B$77, 0), MATCH(F_Outputs!I$2, 'Output_Final PCLs'!$B$57:$K$57, 0))</f>
        <v>3</v>
      </c>
      <c r="J24" s="154">
        <f>INDEX('Output_Final PCLs'!$B$57:$K$77, MATCH(F_Outputs!$A24, 'Output_Final PCLs'!$B$57:$B$77, 0), MATCH(F_Outputs!J$2, 'Output_Final PCLs'!$B$57:$K$57, 0))</f>
        <v>3</v>
      </c>
      <c r="K24" s="154">
        <f>INDEX('Output_Final PCLs'!$B$57:$K$77, MATCH(F_Outputs!$A24, 'Output_Final PCLs'!$B$57:$B$77, 0), MATCH(F_Outputs!K$2, 'Output_Final PCLs'!$B$57:$K$57, 0))</f>
        <v>3</v>
      </c>
      <c r="L24" s="106" t="s">
        <v>345</v>
      </c>
    </row>
    <row r="25" spans="1:12">
      <c r="A25" s="106" t="s">
        <v>232</v>
      </c>
      <c r="B25" s="109" t="s">
        <v>352</v>
      </c>
      <c r="C25" s="109" t="s">
        <v>273</v>
      </c>
      <c r="D25" s="106" t="s">
        <v>215</v>
      </c>
      <c r="E25" s="106" t="s">
        <v>194</v>
      </c>
      <c r="F25" s="154">
        <f>INDEX('Output_Final PCLs'!$B$81:$K$101, MATCH(F_Outputs!$A25, 'Output_Final PCLs'!$B$81:$B$101, 0), MATCH(F_Outputs!F$2, 'Output_Final PCLs'!$B$81:$K$81, 0))</f>
        <v>6</v>
      </c>
      <c r="G25" s="154">
        <f>INDEX('Output_Final PCLs'!$B$81:$K$101, MATCH(F_Outputs!$A25, 'Output_Final PCLs'!$B$81:$B$101, 0), MATCH(F_Outputs!G$2, 'Output_Final PCLs'!$B$81:$K$81, 0))</f>
        <v>6</v>
      </c>
      <c r="H25" s="154">
        <f>INDEX('Output_Final PCLs'!$B$81:$K$101, MATCH(F_Outputs!$A25, 'Output_Final PCLs'!$B$81:$B$101, 0), MATCH(F_Outputs!H$2, 'Output_Final PCLs'!$B$81:$K$81, 0))</f>
        <v>6</v>
      </c>
      <c r="I25" s="154">
        <f>INDEX('Output_Final PCLs'!$B$81:$K$101, MATCH(F_Outputs!$A25, 'Output_Final PCLs'!$B$81:$B$101, 0), MATCH(F_Outputs!I$2, 'Output_Final PCLs'!$B$81:$K$81, 0))</f>
        <v>6</v>
      </c>
      <c r="J25" s="154">
        <f>INDEX('Output_Final PCLs'!$B$81:$K$101, MATCH(F_Outputs!$A25, 'Output_Final PCLs'!$B$81:$B$101, 0), MATCH(F_Outputs!J$2, 'Output_Final PCLs'!$B$81:$K$81, 0))</f>
        <v>6</v>
      </c>
      <c r="K25" s="154">
        <f>INDEX('Output_Final PCLs'!$B$81:$K$101, MATCH(F_Outputs!$A25, 'Output_Final PCLs'!$B$81:$B$101, 0), MATCH(F_Outputs!K$2, 'Output_Final PCLs'!$B$81:$K$81, 0))</f>
        <v>6</v>
      </c>
      <c r="L25" s="106" t="s">
        <v>345</v>
      </c>
    </row>
    <row r="26" spans="1:12">
      <c r="A26" s="106" t="s">
        <v>232</v>
      </c>
      <c r="B26" s="109" t="s">
        <v>353</v>
      </c>
      <c r="C26" s="109" t="s">
        <v>274</v>
      </c>
      <c r="D26" s="106" t="s">
        <v>215</v>
      </c>
      <c r="E26" s="106" t="s">
        <v>194</v>
      </c>
      <c r="F26" s="154">
        <f>INDEX('Output_Final PCLs'!$B$105:$K$125, MATCH(F_Outputs!$A26, 'Output_Final PCLs'!$B$105:$B$125, 0), MATCH(F_Outputs!F$2, 'Output_Final PCLs'!$B$105:$K$105, 0))</f>
        <v>13</v>
      </c>
      <c r="G26" s="154">
        <f>INDEX('Output_Final PCLs'!$B$105:$K$125, MATCH(F_Outputs!$A26, 'Output_Final PCLs'!$B$105:$B$125, 0), MATCH(F_Outputs!G$2, 'Output_Final PCLs'!$B$105:$K$105, 0))</f>
        <v>13</v>
      </c>
      <c r="H26" s="154">
        <f>INDEX('Output_Final PCLs'!$B$105:$K$125, MATCH(F_Outputs!$A26, 'Output_Final PCLs'!$B$105:$B$125, 0), MATCH(F_Outputs!H$2, 'Output_Final PCLs'!$B$105:$K$105, 0))</f>
        <v>13</v>
      </c>
      <c r="I26" s="154">
        <f>INDEX('Output_Final PCLs'!$B$105:$K$125, MATCH(F_Outputs!$A26, 'Output_Final PCLs'!$B$105:$B$125, 0), MATCH(F_Outputs!I$2, 'Output_Final PCLs'!$B$105:$K$105, 0))</f>
        <v>13</v>
      </c>
      <c r="J26" s="154">
        <f>INDEX('Output_Final PCLs'!$B$105:$K$125, MATCH(F_Outputs!$A26, 'Output_Final PCLs'!$B$105:$B$125, 0), MATCH(F_Outputs!J$2, 'Output_Final PCLs'!$B$105:$K$105, 0))</f>
        <v>13</v>
      </c>
      <c r="K26" s="154">
        <f>INDEX('Output_Final PCLs'!$B$105:$K$125, MATCH(F_Outputs!$A26, 'Output_Final PCLs'!$B$105:$B$125, 0), MATCH(F_Outputs!K$2, 'Output_Final PCLs'!$B$105:$K$105, 0))</f>
        <v>13</v>
      </c>
      <c r="L26" s="106" t="s">
        <v>345</v>
      </c>
    </row>
    <row r="27" spans="1:12">
      <c r="A27" s="106" t="s">
        <v>232</v>
      </c>
      <c r="B27" s="109" t="s">
        <v>354</v>
      </c>
      <c r="C27" s="109" t="s">
        <v>275</v>
      </c>
      <c r="D27" s="106" t="s">
        <v>215</v>
      </c>
      <c r="E27" s="106" t="s">
        <v>194</v>
      </c>
      <c r="F27" s="154">
        <f>INDEX('Output_Final PCLs'!$B$129:$K$149, MATCH(F_Outputs!$A27, 'Output_Final PCLs'!$B$129:$B$149, 0), MATCH(F_Outputs!F$2, 'Output_Final PCLs'!$B$129:$K$129, 0))</f>
        <v>87</v>
      </c>
      <c r="G27" s="154">
        <f>INDEX('Output_Final PCLs'!$B$129:$K$149, MATCH(F_Outputs!$A27, 'Output_Final PCLs'!$B$129:$B$149, 0), MATCH(F_Outputs!G$2, 'Output_Final PCLs'!$B$129:$K$129, 0))</f>
        <v>87</v>
      </c>
      <c r="H27" s="154">
        <f>INDEX('Output_Final PCLs'!$B$129:$K$149, MATCH(F_Outputs!$A27, 'Output_Final PCLs'!$B$129:$B$149, 0), MATCH(F_Outputs!H$2, 'Output_Final PCLs'!$B$129:$K$129, 0))</f>
        <v>87</v>
      </c>
      <c r="I27" s="154">
        <f>INDEX('Output_Final PCLs'!$B$129:$K$149, MATCH(F_Outputs!$A27, 'Output_Final PCLs'!$B$129:$B$149, 0), MATCH(F_Outputs!I$2, 'Output_Final PCLs'!$B$129:$K$129, 0))</f>
        <v>87</v>
      </c>
      <c r="J27" s="154">
        <f>INDEX('Output_Final PCLs'!$B$129:$K$149, MATCH(F_Outputs!$A27, 'Output_Final PCLs'!$B$129:$B$149, 0), MATCH(F_Outputs!J$2, 'Output_Final PCLs'!$B$129:$K$129, 0))</f>
        <v>87</v>
      </c>
      <c r="K27" s="154">
        <f>INDEX('Output_Final PCLs'!$B$129:$K$149, MATCH(F_Outputs!$A27, 'Output_Final PCLs'!$B$129:$B$149, 0), MATCH(F_Outputs!K$2, 'Output_Final PCLs'!$B$129:$K$129, 0))</f>
        <v>87</v>
      </c>
      <c r="L27" s="106" t="s">
        <v>345</v>
      </c>
    </row>
    <row r="28" spans="1:12">
      <c r="A28" s="106" t="s">
        <v>232</v>
      </c>
      <c r="B28" s="106" t="s">
        <v>355</v>
      </c>
      <c r="C28" s="106" t="s">
        <v>356</v>
      </c>
      <c r="D28" s="106" t="s">
        <v>357</v>
      </c>
      <c r="E28" s="106" t="s">
        <v>194</v>
      </c>
      <c r="F28" s="110" t="str">
        <f ca="1">CONCATENATE("[…]", TEXT(NOW(),"dd/mm/yyy hh:mm:ss"))</f>
        <v>[…]27/08/2024 18:08:19</v>
      </c>
      <c r="G28" s="110" t="str">
        <f t="shared" ref="G28:K28" ca="1" si="2">CONCATENATE("[…]", TEXT(NOW(),"dd/mm/yyy hh:mm:ss"))</f>
        <v>[…]27/08/2024 18:08:19</v>
      </c>
      <c r="H28" s="110" t="str">
        <f t="shared" ca="1" si="2"/>
        <v>[…]27/08/2024 18:08:19</v>
      </c>
      <c r="I28" s="110" t="str">
        <f t="shared" ca="1" si="2"/>
        <v>[…]27/08/2024 18:08:19</v>
      </c>
      <c r="J28" s="110" t="str">
        <f t="shared" ca="1" si="2"/>
        <v>[…]27/08/2024 18:08:19</v>
      </c>
      <c r="K28" s="110" t="str">
        <f t="shared" ca="1" si="2"/>
        <v>[…]27/08/2024 18:08:19</v>
      </c>
    </row>
    <row r="29" spans="1:12">
      <c r="A29" s="106" t="s">
        <v>232</v>
      </c>
      <c r="B29" s="106" t="s">
        <v>358</v>
      </c>
      <c r="C29" s="106" t="s">
        <v>359</v>
      </c>
      <c r="D29" s="106" t="s">
        <v>357</v>
      </c>
      <c r="E29" s="106" t="s">
        <v>194</v>
      </c>
      <c r="F29" s="111" t="e">
        <f ca="1">MID(CELL("filename"),SEARCH("[",CELL("filename"))+1,SEARCH("]",CELL("filename"))-SEARCH("[",CELL("filename"))-1)</f>
        <v>#VALUE!</v>
      </c>
      <c r="G29" s="111" t="e">
        <f t="shared" ref="G29:K29" ca="1" si="3">MID(CELL("filename"),SEARCH("[",CELL("filename"))+1,SEARCH("]",CELL("filename"))-SEARCH("[",CELL("filename"))-1)</f>
        <v>#VALUE!</v>
      </c>
      <c r="H29" s="111" t="e">
        <f t="shared" ca="1" si="3"/>
        <v>#VALUE!</v>
      </c>
      <c r="I29" s="111" t="e">
        <f t="shared" ca="1" si="3"/>
        <v>#VALUE!</v>
      </c>
      <c r="J29" s="111" t="e">
        <f t="shared" ca="1" si="3"/>
        <v>#VALUE!</v>
      </c>
      <c r="K29" s="111" t="e">
        <f t="shared" ca="1" si="3"/>
        <v>#VALUE!</v>
      </c>
    </row>
    <row r="30" spans="1:12">
      <c r="A30" s="106" t="s">
        <v>232</v>
      </c>
      <c r="B30" s="106" t="s">
        <v>360</v>
      </c>
      <c r="C30" s="106" t="s">
        <v>361</v>
      </c>
      <c r="D30" s="106" t="s">
        <v>357</v>
      </c>
      <c r="E30" s="106" t="s">
        <v>194</v>
      </c>
      <c r="F30" s="106" t="s">
        <v>362</v>
      </c>
      <c r="G30" s="106" t="s">
        <v>362</v>
      </c>
      <c r="H30" s="106" t="s">
        <v>362</v>
      </c>
      <c r="I30" s="106" t="s">
        <v>362</v>
      </c>
      <c r="J30" s="106" t="s">
        <v>362</v>
      </c>
      <c r="K30" s="106" t="s">
        <v>362</v>
      </c>
    </row>
    <row r="31" spans="1:12">
      <c r="A31" s="106" t="s">
        <v>232</v>
      </c>
      <c r="B31" s="106" t="s">
        <v>363</v>
      </c>
      <c r="C31" s="106" t="s">
        <v>364</v>
      </c>
      <c r="D31" s="106" t="s">
        <v>365</v>
      </c>
      <c r="E31" s="106" t="s">
        <v>194</v>
      </c>
      <c r="F31" s="106">
        <v>0</v>
      </c>
      <c r="G31" s="106">
        <v>0</v>
      </c>
      <c r="H31" s="106">
        <v>0</v>
      </c>
      <c r="I31" s="106">
        <v>0</v>
      </c>
      <c r="J31" s="106">
        <v>0</v>
      </c>
      <c r="K31" s="106">
        <v>0</v>
      </c>
    </row>
    <row r="32" spans="1:12">
      <c r="A32" s="106" t="s">
        <v>236</v>
      </c>
      <c r="B32" s="106" t="s">
        <v>344</v>
      </c>
      <c r="C32" s="106" t="s">
        <v>277</v>
      </c>
      <c r="D32" s="106" t="s">
        <v>199</v>
      </c>
      <c r="E32" s="106" t="s">
        <v>194</v>
      </c>
      <c r="F32" s="106" t="s">
        <v>345</v>
      </c>
      <c r="G32" s="106" t="s">
        <v>345</v>
      </c>
      <c r="H32" s="106" t="s">
        <v>345</v>
      </c>
      <c r="I32" s="106" t="s">
        <v>345</v>
      </c>
      <c r="J32" s="106" t="s">
        <v>345</v>
      </c>
      <c r="K32" s="106" t="s">
        <v>345</v>
      </c>
      <c r="L32" s="155">
        <v>0</v>
      </c>
    </row>
    <row r="33" spans="1:12">
      <c r="A33" s="106" t="s">
        <v>236</v>
      </c>
      <c r="B33" s="106" t="s">
        <v>346</v>
      </c>
      <c r="C33" s="106" t="s">
        <v>278</v>
      </c>
      <c r="D33" s="106" t="s">
        <v>199</v>
      </c>
      <c r="E33" s="106" t="s">
        <v>194</v>
      </c>
      <c r="F33" s="106" t="s">
        <v>345</v>
      </c>
      <c r="G33" s="106" t="s">
        <v>345</v>
      </c>
      <c r="H33" s="106" t="s">
        <v>345</v>
      </c>
      <c r="I33" s="106" t="s">
        <v>345</v>
      </c>
      <c r="J33" s="106" t="s">
        <v>345</v>
      </c>
      <c r="K33" s="106" t="s">
        <v>345</v>
      </c>
      <c r="L33" s="155">
        <v>0.33</v>
      </c>
    </row>
    <row r="34" spans="1:12">
      <c r="A34" s="106" t="s">
        <v>236</v>
      </c>
      <c r="B34" s="106" t="s">
        <v>347</v>
      </c>
      <c r="C34" s="106" t="s">
        <v>279</v>
      </c>
      <c r="D34" s="106" t="s">
        <v>199</v>
      </c>
      <c r="E34" s="106" t="s">
        <v>194</v>
      </c>
      <c r="F34" s="106" t="s">
        <v>345</v>
      </c>
      <c r="G34" s="106" t="s">
        <v>345</v>
      </c>
      <c r="H34" s="106" t="s">
        <v>345</v>
      </c>
      <c r="I34" s="106" t="s">
        <v>345</v>
      </c>
      <c r="J34" s="106" t="s">
        <v>345</v>
      </c>
      <c r="K34" s="106" t="s">
        <v>345</v>
      </c>
      <c r="L34" s="155">
        <v>0.66</v>
      </c>
    </row>
    <row r="35" spans="1:12">
      <c r="A35" s="106" t="s">
        <v>236</v>
      </c>
      <c r="B35" s="106" t="s">
        <v>348</v>
      </c>
      <c r="C35" s="106" t="s">
        <v>280</v>
      </c>
      <c r="D35" s="106" t="s">
        <v>199</v>
      </c>
      <c r="E35" s="106" t="s">
        <v>194</v>
      </c>
      <c r="F35" s="106" t="s">
        <v>345</v>
      </c>
      <c r="G35" s="106" t="s">
        <v>345</v>
      </c>
      <c r="H35" s="106" t="s">
        <v>345</v>
      </c>
      <c r="I35" s="106" t="s">
        <v>345</v>
      </c>
      <c r="J35" s="106" t="s">
        <v>345</v>
      </c>
      <c r="K35" s="106" t="s">
        <v>345</v>
      </c>
      <c r="L35" s="155">
        <v>1</v>
      </c>
    </row>
    <row r="36" spans="1:12">
      <c r="A36" s="106" t="s">
        <v>236</v>
      </c>
      <c r="B36" s="109" t="s">
        <v>349</v>
      </c>
      <c r="C36" s="109" t="s">
        <v>159</v>
      </c>
      <c r="D36" s="106" t="s">
        <v>199</v>
      </c>
      <c r="E36" s="106" t="s">
        <v>194</v>
      </c>
      <c r="F36" s="153">
        <f>INDEX('Output_Final PCLs'!$B$8:$K$28, MATCH(F_Outputs!$A36, 'Output_Final PCLs'!$B$8:$B$28, 0), MATCH(F_Outputs!F$2, 'Output_Final PCLs'!$B$8:$K$8, 0))</f>
        <v>0.82599999999999996</v>
      </c>
      <c r="G36" s="153">
        <f>INDEX('Output_Final PCLs'!$B$8:$K$28, MATCH(F_Outputs!$A36, 'Output_Final PCLs'!$B$8:$B$28, 0), MATCH(F_Outputs!G$2, 'Output_Final PCLs'!$B$8:$K$8, 0))</f>
        <v>0.82599999999999996</v>
      </c>
      <c r="H36" s="153">
        <f>INDEX('Output_Final PCLs'!$B$8:$K$28, MATCH(F_Outputs!$A36, 'Output_Final PCLs'!$B$8:$B$28, 0), MATCH(F_Outputs!H$2, 'Output_Final PCLs'!$B$8:$K$8, 0))</f>
        <v>0.82599999999999996</v>
      </c>
      <c r="I36" s="153">
        <f>INDEX('Output_Final PCLs'!$B$8:$K$28, MATCH(F_Outputs!$A36, 'Output_Final PCLs'!$B$8:$B$28, 0), MATCH(F_Outputs!I$2, 'Output_Final PCLs'!$B$8:$K$8, 0))</f>
        <v>0.83599999999999997</v>
      </c>
      <c r="J36" s="153">
        <f>INDEX('Output_Final PCLs'!$B$8:$K$28, MATCH(F_Outputs!$A36, 'Output_Final PCLs'!$B$8:$B$28, 0), MATCH(F_Outputs!J$2, 'Output_Final PCLs'!$B$8:$K$8, 0))</f>
        <v>0.84599999999999997</v>
      </c>
      <c r="K36" s="153">
        <f>INDEX('Output_Final PCLs'!$B$8:$K$28, MATCH(F_Outputs!$A36, 'Output_Final PCLs'!$B$8:$B$28, 0), MATCH(F_Outputs!K$2, 'Output_Final PCLs'!$B$8:$K$8, 0))</f>
        <v>0.89800000000000002</v>
      </c>
      <c r="L36" s="106" t="s">
        <v>345</v>
      </c>
    </row>
    <row r="37" spans="1:12">
      <c r="A37" s="106" t="s">
        <v>236</v>
      </c>
      <c r="B37" s="109" t="s">
        <v>350</v>
      </c>
      <c r="C37" s="109" t="s">
        <v>271</v>
      </c>
      <c r="D37" s="106" t="s">
        <v>215</v>
      </c>
      <c r="E37" s="106" t="s">
        <v>194</v>
      </c>
      <c r="F37" s="152">
        <f>INDEX('Output_Final PCLs'!$B$33:$K$53,MATCH(F_Outputs!$A36,'Output_Final PCLs'!$B$33:$B$53,0),MATCH(F_Outputs!F$2,'Output_Final PCLs'!$B$33:$K$33,0))</f>
        <v>33</v>
      </c>
      <c r="G37" s="152">
        <f>INDEX('Output_Final PCLs'!$B$33:$K$53,MATCH(F_Outputs!$A36,'Output_Final PCLs'!$B$33:$B$53,0),MATCH(F_Outputs!G$2,'Output_Final PCLs'!$B$33:$K$33,0))</f>
        <v>33</v>
      </c>
      <c r="H37" s="152">
        <f>INDEX('Output_Final PCLs'!$B$33:$K$53,MATCH(F_Outputs!$A36,'Output_Final PCLs'!$B$33:$B$53,0),MATCH(F_Outputs!H$2,'Output_Final PCLs'!$B$33:$K$33,0))</f>
        <v>33</v>
      </c>
      <c r="I37" s="152">
        <f>INDEX('Output_Final PCLs'!$B$33:$K$53,MATCH(F_Outputs!$A36,'Output_Final PCLs'!$B$33:$B$53,0),MATCH(F_Outputs!I$2,'Output_Final PCLs'!$B$33:$K$33,0))</f>
        <v>33</v>
      </c>
      <c r="J37" s="152">
        <f>INDEX('Output_Final PCLs'!$B$33:$K$53,MATCH(F_Outputs!$A36,'Output_Final PCLs'!$B$33:$B$53,0),MATCH(F_Outputs!J$2,'Output_Final PCLs'!$B$33:$K$33,0))</f>
        <v>33</v>
      </c>
      <c r="K37" s="152">
        <f>INDEX('Output_Final PCLs'!$B$33:$K$53,MATCH(F_Outputs!$A36,'Output_Final PCLs'!$B$33:$B$53,0),MATCH(F_Outputs!K$2,'Output_Final PCLs'!$B$33:$K$33,0))</f>
        <v>33</v>
      </c>
      <c r="L37" s="106" t="s">
        <v>345</v>
      </c>
    </row>
    <row r="38" spans="1:12">
      <c r="A38" s="106" t="s">
        <v>236</v>
      </c>
      <c r="B38" s="109" t="s">
        <v>351</v>
      </c>
      <c r="C38" s="109" t="s">
        <v>272</v>
      </c>
      <c r="D38" s="106" t="s">
        <v>215</v>
      </c>
      <c r="E38" s="106" t="s">
        <v>194</v>
      </c>
      <c r="F38" s="154">
        <f>INDEX('Output_Final PCLs'!$B$57:$K$77, MATCH(F_Outputs!$A38, 'Output_Final PCLs'!$B$57:$B$77, 0), MATCH(F_Outputs!F$2, 'Output_Final PCLs'!$B$57:$K$57, 0))</f>
        <v>1</v>
      </c>
      <c r="G38" s="154">
        <f>INDEX('Output_Final PCLs'!$B$57:$K$77, MATCH(F_Outputs!$A38, 'Output_Final PCLs'!$B$57:$B$77, 0), MATCH(F_Outputs!G$2, 'Output_Final PCLs'!$B$57:$K$57, 0))</f>
        <v>1</v>
      </c>
      <c r="H38" s="154">
        <f>INDEX('Output_Final PCLs'!$B$57:$K$77, MATCH(F_Outputs!$A38, 'Output_Final PCLs'!$B$57:$B$77, 0), MATCH(F_Outputs!H$2, 'Output_Final PCLs'!$B$57:$K$57, 0))</f>
        <v>1</v>
      </c>
      <c r="I38" s="154">
        <f>INDEX('Output_Final PCLs'!$B$57:$K$77, MATCH(F_Outputs!$A38, 'Output_Final PCLs'!$B$57:$B$77, 0), MATCH(F_Outputs!I$2, 'Output_Final PCLs'!$B$57:$K$57, 0))</f>
        <v>1</v>
      </c>
      <c r="J38" s="154">
        <f>INDEX('Output_Final PCLs'!$B$57:$K$77, MATCH(F_Outputs!$A38, 'Output_Final PCLs'!$B$57:$B$77, 0), MATCH(F_Outputs!J$2, 'Output_Final PCLs'!$B$57:$K$57, 0))</f>
        <v>1</v>
      </c>
      <c r="K38" s="154">
        <f>INDEX('Output_Final PCLs'!$B$57:$K$77, MATCH(F_Outputs!$A38, 'Output_Final PCLs'!$B$57:$B$77, 0), MATCH(F_Outputs!K$2, 'Output_Final PCLs'!$B$57:$K$57, 0))</f>
        <v>1</v>
      </c>
      <c r="L38" s="106" t="s">
        <v>345</v>
      </c>
    </row>
    <row r="39" spans="1:12">
      <c r="A39" s="106" t="s">
        <v>236</v>
      </c>
      <c r="B39" s="109" t="s">
        <v>352</v>
      </c>
      <c r="C39" s="109" t="s">
        <v>273</v>
      </c>
      <c r="D39" s="106" t="s">
        <v>215</v>
      </c>
      <c r="E39" s="106" t="s">
        <v>194</v>
      </c>
      <c r="F39" s="154">
        <f>INDEX('Output_Final PCLs'!$B$81:$K$101, MATCH(F_Outputs!$A39, 'Output_Final PCLs'!$B$81:$B$101, 0), MATCH(F_Outputs!F$2, 'Output_Final PCLs'!$B$81:$K$81, 0))</f>
        <v>2</v>
      </c>
      <c r="G39" s="154">
        <f>INDEX('Output_Final PCLs'!$B$81:$K$101, MATCH(F_Outputs!$A39, 'Output_Final PCLs'!$B$81:$B$101, 0), MATCH(F_Outputs!G$2, 'Output_Final PCLs'!$B$81:$K$81, 0))</f>
        <v>2</v>
      </c>
      <c r="H39" s="154">
        <f>INDEX('Output_Final PCLs'!$B$81:$K$101, MATCH(F_Outputs!$A39, 'Output_Final PCLs'!$B$81:$B$101, 0), MATCH(F_Outputs!H$2, 'Output_Final PCLs'!$B$81:$K$81, 0))</f>
        <v>2</v>
      </c>
      <c r="I39" s="154">
        <f>INDEX('Output_Final PCLs'!$B$81:$K$101, MATCH(F_Outputs!$A39, 'Output_Final PCLs'!$B$81:$B$101, 0), MATCH(F_Outputs!I$2, 'Output_Final PCLs'!$B$81:$K$81, 0))</f>
        <v>1</v>
      </c>
      <c r="J39" s="154">
        <f>INDEX('Output_Final PCLs'!$B$81:$K$101, MATCH(F_Outputs!$A39, 'Output_Final PCLs'!$B$81:$B$101, 0), MATCH(F_Outputs!J$2, 'Output_Final PCLs'!$B$81:$K$81, 0))</f>
        <v>1</v>
      </c>
      <c r="K39" s="154">
        <f>INDEX('Output_Final PCLs'!$B$81:$K$101, MATCH(F_Outputs!$A39, 'Output_Final PCLs'!$B$81:$B$101, 0), MATCH(F_Outputs!K$2, 'Output_Final PCLs'!$B$81:$K$81, 0))</f>
        <v>0</v>
      </c>
      <c r="L39" s="106" t="s">
        <v>345</v>
      </c>
    </row>
    <row r="40" spans="1:12">
      <c r="A40" s="106" t="s">
        <v>236</v>
      </c>
      <c r="B40" s="109" t="s">
        <v>353</v>
      </c>
      <c r="C40" s="109" t="s">
        <v>274</v>
      </c>
      <c r="D40" s="106" t="s">
        <v>215</v>
      </c>
      <c r="E40" s="106" t="s">
        <v>194</v>
      </c>
      <c r="F40" s="154">
        <f>INDEX('Output_Final PCLs'!$B$105:$K$125, MATCH(F_Outputs!$A40, 'Output_Final PCLs'!$B$105:$B$125, 0), MATCH(F_Outputs!F$2, 'Output_Final PCLs'!$B$105:$K$105, 0))</f>
        <v>10</v>
      </c>
      <c r="G40" s="154">
        <f>INDEX('Output_Final PCLs'!$B$105:$K$125, MATCH(F_Outputs!$A40, 'Output_Final PCLs'!$B$105:$B$125, 0), MATCH(F_Outputs!G$2, 'Output_Final PCLs'!$B$105:$K$105, 0))</f>
        <v>10</v>
      </c>
      <c r="H40" s="154">
        <f>INDEX('Output_Final PCLs'!$B$105:$K$125, MATCH(F_Outputs!$A40, 'Output_Final PCLs'!$B$105:$B$125, 0), MATCH(F_Outputs!H$2, 'Output_Final PCLs'!$B$105:$K$105, 0))</f>
        <v>10</v>
      </c>
      <c r="I40" s="154">
        <f>INDEX('Output_Final PCLs'!$B$105:$K$125, MATCH(F_Outputs!$A40, 'Output_Final PCLs'!$B$105:$B$125, 0), MATCH(F_Outputs!I$2, 'Output_Final PCLs'!$B$105:$K$105, 0))</f>
        <v>11</v>
      </c>
      <c r="J40" s="154">
        <f>INDEX('Output_Final PCLs'!$B$105:$K$125, MATCH(F_Outputs!$A40, 'Output_Final PCLs'!$B$105:$B$125, 0), MATCH(F_Outputs!J$2, 'Output_Final PCLs'!$B$105:$K$105, 0))</f>
        <v>10</v>
      </c>
      <c r="K40" s="154">
        <f>INDEX('Output_Final PCLs'!$B$105:$K$125, MATCH(F_Outputs!$A40, 'Output_Final PCLs'!$B$105:$B$125, 0), MATCH(F_Outputs!K$2, 'Output_Final PCLs'!$B$105:$K$105, 0))</f>
        <v>7</v>
      </c>
      <c r="L40" s="106" t="s">
        <v>345</v>
      </c>
    </row>
    <row r="41" spans="1:12">
      <c r="A41" s="106" t="s">
        <v>236</v>
      </c>
      <c r="B41" s="109" t="s">
        <v>354</v>
      </c>
      <c r="C41" s="109" t="s">
        <v>275</v>
      </c>
      <c r="D41" s="106" t="s">
        <v>215</v>
      </c>
      <c r="E41" s="106" t="s">
        <v>194</v>
      </c>
      <c r="F41" s="154">
        <f>INDEX('Output_Final PCLs'!$B$129:$K$149, MATCH(F_Outputs!$A41, 'Output_Final PCLs'!$B$129:$B$149, 0), MATCH(F_Outputs!F$2, 'Output_Final PCLs'!$B$129:$K$129, 0))</f>
        <v>20</v>
      </c>
      <c r="G41" s="154">
        <f>INDEX('Output_Final PCLs'!$B$129:$K$149, MATCH(F_Outputs!$A41, 'Output_Final PCLs'!$B$129:$B$149, 0), MATCH(F_Outputs!G$2, 'Output_Final PCLs'!$B$129:$K$129, 0))</f>
        <v>20</v>
      </c>
      <c r="H41" s="154">
        <f>INDEX('Output_Final PCLs'!$B$129:$K$149, MATCH(F_Outputs!$A41, 'Output_Final PCLs'!$B$129:$B$149, 0), MATCH(F_Outputs!H$2, 'Output_Final PCLs'!$B$129:$K$129, 0))</f>
        <v>20</v>
      </c>
      <c r="I41" s="154">
        <f>INDEX('Output_Final PCLs'!$B$129:$K$149, MATCH(F_Outputs!$A41, 'Output_Final PCLs'!$B$129:$B$149, 0), MATCH(F_Outputs!I$2, 'Output_Final PCLs'!$B$129:$K$129, 0))</f>
        <v>20</v>
      </c>
      <c r="J41" s="154">
        <f>INDEX('Output_Final PCLs'!$B$129:$K$149, MATCH(F_Outputs!$A41, 'Output_Final PCLs'!$B$129:$B$149, 0), MATCH(F_Outputs!J$2, 'Output_Final PCLs'!$B$129:$K$129, 0))</f>
        <v>21</v>
      </c>
      <c r="K41" s="154">
        <f>INDEX('Output_Final PCLs'!$B$129:$K$149, MATCH(F_Outputs!$A41, 'Output_Final PCLs'!$B$129:$B$149, 0), MATCH(F_Outputs!K$2, 'Output_Final PCLs'!$B$129:$K$129, 0))</f>
        <v>25</v>
      </c>
      <c r="L41" s="106" t="s">
        <v>345</v>
      </c>
    </row>
    <row r="42" spans="1:12">
      <c r="A42" s="106" t="s">
        <v>236</v>
      </c>
      <c r="B42" s="106" t="s">
        <v>355</v>
      </c>
      <c r="C42" s="106" t="s">
        <v>356</v>
      </c>
      <c r="D42" s="106" t="s">
        <v>357</v>
      </c>
      <c r="E42" s="106" t="s">
        <v>194</v>
      </c>
      <c r="F42" s="110" t="str">
        <f ca="1">CONCATENATE("[…]", TEXT(NOW(),"dd/mm/yyy hh:mm:ss"))</f>
        <v>[…]27/08/2024 18:08:19</v>
      </c>
      <c r="G42" s="110" t="str">
        <f t="shared" ref="G42:K42" ca="1" si="4">CONCATENATE("[…]", TEXT(NOW(),"dd/mm/yyy hh:mm:ss"))</f>
        <v>[…]27/08/2024 18:08:19</v>
      </c>
      <c r="H42" s="110" t="str">
        <f t="shared" ca="1" si="4"/>
        <v>[…]27/08/2024 18:08:19</v>
      </c>
      <c r="I42" s="110" t="str">
        <f t="shared" ca="1" si="4"/>
        <v>[…]27/08/2024 18:08:19</v>
      </c>
      <c r="J42" s="110" t="str">
        <f t="shared" ca="1" si="4"/>
        <v>[…]27/08/2024 18:08:19</v>
      </c>
      <c r="K42" s="110" t="str">
        <f t="shared" ca="1" si="4"/>
        <v>[…]27/08/2024 18:08:19</v>
      </c>
    </row>
    <row r="43" spans="1:12">
      <c r="A43" s="106" t="s">
        <v>236</v>
      </c>
      <c r="B43" s="106" t="s">
        <v>358</v>
      </c>
      <c r="C43" s="106" t="s">
        <v>359</v>
      </c>
      <c r="D43" s="106" t="s">
        <v>357</v>
      </c>
      <c r="E43" s="106" t="s">
        <v>194</v>
      </c>
      <c r="F43" s="111" t="e">
        <f ca="1">MID(CELL("filename"),SEARCH("[",CELL("filename"))+1,SEARCH("]",CELL("filename"))-SEARCH("[",CELL("filename"))-1)</f>
        <v>#VALUE!</v>
      </c>
      <c r="G43" s="111" t="e">
        <f t="shared" ref="G43:K43" ca="1" si="5">MID(CELL("filename"),SEARCH("[",CELL("filename"))+1,SEARCH("]",CELL("filename"))-SEARCH("[",CELL("filename"))-1)</f>
        <v>#VALUE!</v>
      </c>
      <c r="H43" s="111" t="e">
        <f t="shared" ca="1" si="5"/>
        <v>#VALUE!</v>
      </c>
      <c r="I43" s="111" t="e">
        <f t="shared" ca="1" si="5"/>
        <v>#VALUE!</v>
      </c>
      <c r="J43" s="111" t="e">
        <f t="shared" ca="1" si="5"/>
        <v>#VALUE!</v>
      </c>
      <c r="K43" s="111" t="e">
        <f t="shared" ca="1" si="5"/>
        <v>#VALUE!</v>
      </c>
    </row>
    <row r="44" spans="1:12">
      <c r="A44" s="106" t="s">
        <v>236</v>
      </c>
      <c r="B44" s="106" t="s">
        <v>360</v>
      </c>
      <c r="C44" s="106" t="s">
        <v>361</v>
      </c>
      <c r="D44" s="106" t="s">
        <v>357</v>
      </c>
      <c r="E44" s="106" t="s">
        <v>194</v>
      </c>
      <c r="F44" s="106" t="s">
        <v>362</v>
      </c>
      <c r="G44" s="106" t="s">
        <v>362</v>
      </c>
      <c r="H44" s="106" t="s">
        <v>362</v>
      </c>
      <c r="I44" s="106" t="s">
        <v>362</v>
      </c>
      <c r="J44" s="106" t="s">
        <v>362</v>
      </c>
      <c r="K44" s="106" t="s">
        <v>362</v>
      </c>
    </row>
    <row r="45" spans="1:12">
      <c r="A45" s="106" t="s">
        <v>236</v>
      </c>
      <c r="B45" s="106" t="s">
        <v>363</v>
      </c>
      <c r="C45" s="106" t="s">
        <v>364</v>
      </c>
      <c r="D45" s="106" t="s">
        <v>365</v>
      </c>
      <c r="E45" s="106" t="s">
        <v>194</v>
      </c>
      <c r="F45" s="106">
        <v>0</v>
      </c>
      <c r="G45" s="106">
        <v>0</v>
      </c>
      <c r="H45" s="106">
        <v>0</v>
      </c>
      <c r="I45" s="106">
        <v>0</v>
      </c>
      <c r="J45" s="106">
        <v>0</v>
      </c>
      <c r="K45" s="106">
        <v>0</v>
      </c>
    </row>
    <row r="46" spans="1:12">
      <c r="A46" s="106" t="s">
        <v>239</v>
      </c>
      <c r="B46" s="106" t="s">
        <v>344</v>
      </c>
      <c r="C46" s="106" t="s">
        <v>277</v>
      </c>
      <c r="D46" s="106" t="s">
        <v>199</v>
      </c>
      <c r="E46" s="106" t="s">
        <v>194</v>
      </c>
      <c r="F46" s="106" t="s">
        <v>345</v>
      </c>
      <c r="G46" s="106" t="s">
        <v>345</v>
      </c>
      <c r="H46" s="106" t="s">
        <v>345</v>
      </c>
      <c r="I46" s="106" t="s">
        <v>345</v>
      </c>
      <c r="J46" s="106" t="s">
        <v>345</v>
      </c>
      <c r="K46" s="106" t="s">
        <v>345</v>
      </c>
      <c r="L46" s="155">
        <v>0</v>
      </c>
    </row>
    <row r="47" spans="1:12">
      <c r="A47" s="106" t="s">
        <v>239</v>
      </c>
      <c r="B47" s="106" t="s">
        <v>346</v>
      </c>
      <c r="C47" s="106" t="s">
        <v>278</v>
      </c>
      <c r="D47" s="106" t="s">
        <v>199</v>
      </c>
      <c r="E47" s="106" t="s">
        <v>194</v>
      </c>
      <c r="F47" s="106" t="s">
        <v>345</v>
      </c>
      <c r="G47" s="106" t="s">
        <v>345</v>
      </c>
      <c r="H47" s="106" t="s">
        <v>345</v>
      </c>
      <c r="I47" s="106" t="s">
        <v>345</v>
      </c>
      <c r="J47" s="106" t="s">
        <v>345</v>
      </c>
      <c r="K47" s="106" t="s">
        <v>345</v>
      </c>
      <c r="L47" s="155">
        <v>0.33</v>
      </c>
    </row>
    <row r="48" spans="1:12">
      <c r="A48" s="106" t="s">
        <v>239</v>
      </c>
      <c r="B48" s="106" t="s">
        <v>347</v>
      </c>
      <c r="C48" s="106" t="s">
        <v>279</v>
      </c>
      <c r="D48" s="106" t="s">
        <v>199</v>
      </c>
      <c r="E48" s="106" t="s">
        <v>194</v>
      </c>
      <c r="F48" s="106" t="s">
        <v>345</v>
      </c>
      <c r="G48" s="106" t="s">
        <v>345</v>
      </c>
      <c r="H48" s="106" t="s">
        <v>345</v>
      </c>
      <c r="I48" s="106" t="s">
        <v>345</v>
      </c>
      <c r="J48" s="106" t="s">
        <v>345</v>
      </c>
      <c r="K48" s="106" t="s">
        <v>345</v>
      </c>
      <c r="L48" s="155">
        <v>0.66</v>
      </c>
    </row>
    <row r="49" spans="1:12">
      <c r="A49" s="106" t="s">
        <v>239</v>
      </c>
      <c r="B49" s="106" t="s">
        <v>348</v>
      </c>
      <c r="C49" s="106" t="s">
        <v>280</v>
      </c>
      <c r="D49" s="106" t="s">
        <v>199</v>
      </c>
      <c r="E49" s="106" t="s">
        <v>194</v>
      </c>
      <c r="F49" s="106" t="s">
        <v>345</v>
      </c>
      <c r="G49" s="106" t="s">
        <v>345</v>
      </c>
      <c r="H49" s="106" t="s">
        <v>345</v>
      </c>
      <c r="I49" s="106" t="s">
        <v>345</v>
      </c>
      <c r="J49" s="106" t="s">
        <v>345</v>
      </c>
      <c r="K49" s="106" t="s">
        <v>345</v>
      </c>
      <c r="L49" s="155">
        <v>1</v>
      </c>
    </row>
    <row r="50" spans="1:12">
      <c r="A50" s="106" t="s">
        <v>239</v>
      </c>
      <c r="B50" s="109" t="s">
        <v>349</v>
      </c>
      <c r="C50" s="109" t="s">
        <v>159</v>
      </c>
      <c r="D50" s="106" t="s">
        <v>199</v>
      </c>
      <c r="E50" s="106" t="s">
        <v>194</v>
      </c>
      <c r="F50" s="153">
        <f>INDEX('Output_Final PCLs'!$B$8:$K$28, MATCH(F_Outputs!$A50, 'Output_Final PCLs'!$B$8:$B$28, 0), MATCH(F_Outputs!F$2, 'Output_Final PCLs'!$B$8:$K$8, 0))</f>
        <v>0.93500000000000005</v>
      </c>
      <c r="G50" s="153">
        <f>INDEX('Output_Final PCLs'!$B$8:$K$28, MATCH(F_Outputs!$A50, 'Output_Final PCLs'!$B$8:$B$28, 0), MATCH(F_Outputs!G$2, 'Output_Final PCLs'!$B$8:$K$8, 0))</f>
        <v>0.93500000000000005</v>
      </c>
      <c r="H50" s="153">
        <f>INDEX('Output_Final PCLs'!$B$8:$K$28, MATCH(F_Outputs!$A50, 'Output_Final PCLs'!$B$8:$B$28, 0), MATCH(F_Outputs!H$2, 'Output_Final PCLs'!$B$8:$K$8, 0))</f>
        <v>0.93500000000000005</v>
      </c>
      <c r="I50" s="153">
        <f>INDEX('Output_Final PCLs'!$B$8:$K$28, MATCH(F_Outputs!$A50, 'Output_Final PCLs'!$B$8:$B$28, 0), MATCH(F_Outputs!I$2, 'Output_Final PCLs'!$B$8:$K$8, 0))</f>
        <v>0.93700000000000006</v>
      </c>
      <c r="J50" s="153">
        <f>INDEX('Output_Final PCLs'!$B$8:$K$28, MATCH(F_Outputs!$A50, 'Output_Final PCLs'!$B$8:$B$28, 0), MATCH(F_Outputs!J$2, 'Output_Final PCLs'!$B$8:$K$8, 0))</f>
        <v>0.94199999999999995</v>
      </c>
      <c r="K50" s="153">
        <f>INDEX('Output_Final PCLs'!$B$8:$K$28, MATCH(F_Outputs!$A50, 'Output_Final PCLs'!$B$8:$B$28, 0), MATCH(F_Outputs!K$2, 'Output_Final PCLs'!$B$8:$K$8, 0))</f>
        <v>0.94399999999999995</v>
      </c>
      <c r="L50" s="106" t="s">
        <v>345</v>
      </c>
    </row>
    <row r="51" spans="1:12">
      <c r="A51" s="106" t="s">
        <v>239</v>
      </c>
      <c r="B51" s="109" t="s">
        <v>350</v>
      </c>
      <c r="C51" s="109" t="s">
        <v>271</v>
      </c>
      <c r="D51" s="106" t="s">
        <v>215</v>
      </c>
      <c r="E51" s="106" t="s">
        <v>194</v>
      </c>
      <c r="F51" s="152">
        <f>INDEX('Output_Final PCLs'!$B$33:$K$53,MATCH(F_Outputs!$A50,'Output_Final PCLs'!$B$33:$B$53,0),MATCH(F_Outputs!F$2,'Output_Final PCLs'!$B$33:$K$33,0))</f>
        <v>151</v>
      </c>
      <c r="G51" s="152">
        <f>INDEX('Output_Final PCLs'!$B$33:$K$53,MATCH(F_Outputs!$A50,'Output_Final PCLs'!$B$33:$B$53,0),MATCH(F_Outputs!G$2,'Output_Final PCLs'!$B$33:$K$33,0))</f>
        <v>151</v>
      </c>
      <c r="H51" s="152">
        <f>INDEX('Output_Final PCLs'!$B$33:$K$53,MATCH(F_Outputs!$A50,'Output_Final PCLs'!$B$33:$B$53,0),MATCH(F_Outputs!H$2,'Output_Final PCLs'!$B$33:$K$33,0))</f>
        <v>151</v>
      </c>
      <c r="I51" s="152">
        <f>INDEX('Output_Final PCLs'!$B$33:$K$53,MATCH(F_Outputs!$A50,'Output_Final PCLs'!$B$33:$B$53,0),MATCH(F_Outputs!I$2,'Output_Final PCLs'!$B$33:$K$33,0))</f>
        <v>151</v>
      </c>
      <c r="J51" s="152">
        <f>INDEX('Output_Final PCLs'!$B$33:$K$53,MATCH(F_Outputs!$A50,'Output_Final PCLs'!$B$33:$B$53,0),MATCH(F_Outputs!J$2,'Output_Final PCLs'!$B$33:$K$33,0))</f>
        <v>151</v>
      </c>
      <c r="K51" s="152">
        <f>INDEX('Output_Final PCLs'!$B$33:$K$53,MATCH(F_Outputs!$A50,'Output_Final PCLs'!$B$33:$B$53,0),MATCH(F_Outputs!K$2,'Output_Final PCLs'!$B$33:$K$33,0))</f>
        <v>151</v>
      </c>
      <c r="L51" s="106" t="s">
        <v>345</v>
      </c>
    </row>
    <row r="52" spans="1:12">
      <c r="A52" s="106" t="s">
        <v>239</v>
      </c>
      <c r="B52" s="109" t="s">
        <v>351</v>
      </c>
      <c r="C52" s="109" t="s">
        <v>272</v>
      </c>
      <c r="D52" s="106" t="s">
        <v>215</v>
      </c>
      <c r="E52" s="106" t="s">
        <v>194</v>
      </c>
      <c r="F52" s="154">
        <f>INDEX('Output_Final PCLs'!$B$57:$K$77, MATCH(F_Outputs!$A52, 'Output_Final PCLs'!$B$57:$B$77, 0), MATCH(F_Outputs!F$2, 'Output_Final PCLs'!$B$57:$K$57, 0))</f>
        <v>0</v>
      </c>
      <c r="G52" s="154">
        <f>INDEX('Output_Final PCLs'!$B$57:$K$77, MATCH(F_Outputs!$A52, 'Output_Final PCLs'!$B$57:$B$77, 0), MATCH(F_Outputs!G$2, 'Output_Final PCLs'!$B$57:$K$57, 0))</f>
        <v>0</v>
      </c>
      <c r="H52" s="154">
        <f>INDEX('Output_Final PCLs'!$B$57:$K$77, MATCH(F_Outputs!$A52, 'Output_Final PCLs'!$B$57:$B$77, 0), MATCH(F_Outputs!H$2, 'Output_Final PCLs'!$B$57:$K$57, 0))</f>
        <v>0</v>
      </c>
      <c r="I52" s="154">
        <f>INDEX('Output_Final PCLs'!$B$57:$K$77, MATCH(F_Outputs!$A52, 'Output_Final PCLs'!$B$57:$B$77, 0), MATCH(F_Outputs!I$2, 'Output_Final PCLs'!$B$57:$K$57, 0))</f>
        <v>0</v>
      </c>
      <c r="J52" s="154">
        <f>INDEX('Output_Final PCLs'!$B$57:$K$77, MATCH(F_Outputs!$A52, 'Output_Final PCLs'!$B$57:$B$77, 0), MATCH(F_Outputs!J$2, 'Output_Final PCLs'!$B$57:$K$57, 0))</f>
        <v>0</v>
      </c>
      <c r="K52" s="154">
        <f>INDEX('Output_Final PCLs'!$B$57:$K$77, MATCH(F_Outputs!$A52, 'Output_Final PCLs'!$B$57:$B$77, 0), MATCH(F_Outputs!K$2, 'Output_Final PCLs'!$B$57:$K$57, 0))</f>
        <v>0</v>
      </c>
      <c r="L52" s="106" t="s">
        <v>345</v>
      </c>
    </row>
    <row r="53" spans="1:12">
      <c r="A53" s="106" t="s">
        <v>239</v>
      </c>
      <c r="B53" s="109" t="s">
        <v>352</v>
      </c>
      <c r="C53" s="109" t="s">
        <v>273</v>
      </c>
      <c r="D53" s="106" t="s">
        <v>215</v>
      </c>
      <c r="E53" s="106" t="s">
        <v>194</v>
      </c>
      <c r="F53" s="154">
        <f>INDEX('Output_Final PCLs'!$B$81:$K$101, MATCH(F_Outputs!$A53, 'Output_Final PCLs'!$B$81:$B$101, 0), MATCH(F_Outputs!F$2, 'Output_Final PCLs'!$B$81:$K$81, 0))</f>
        <v>1</v>
      </c>
      <c r="G53" s="154">
        <f>INDEX('Output_Final PCLs'!$B$81:$K$101, MATCH(F_Outputs!$A53, 'Output_Final PCLs'!$B$81:$B$101, 0), MATCH(F_Outputs!G$2, 'Output_Final PCLs'!$B$81:$K$81, 0))</f>
        <v>1</v>
      </c>
      <c r="H53" s="154">
        <f>INDEX('Output_Final PCLs'!$B$81:$K$101, MATCH(F_Outputs!$A53, 'Output_Final PCLs'!$B$81:$B$101, 0), MATCH(F_Outputs!H$2, 'Output_Final PCLs'!$B$81:$K$81, 0))</f>
        <v>1</v>
      </c>
      <c r="I53" s="154">
        <f>INDEX('Output_Final PCLs'!$B$81:$K$101, MATCH(F_Outputs!$A53, 'Output_Final PCLs'!$B$81:$B$101, 0), MATCH(F_Outputs!I$2, 'Output_Final PCLs'!$B$81:$K$81, 0))</f>
        <v>1</v>
      </c>
      <c r="J53" s="154">
        <f>INDEX('Output_Final PCLs'!$B$81:$K$101, MATCH(F_Outputs!$A53, 'Output_Final PCLs'!$B$81:$B$101, 0), MATCH(F_Outputs!J$2, 'Output_Final PCLs'!$B$81:$K$81, 0))</f>
        <v>1</v>
      </c>
      <c r="K53" s="154">
        <f>INDEX('Output_Final PCLs'!$B$81:$K$101, MATCH(F_Outputs!$A53, 'Output_Final PCLs'!$B$81:$B$101, 0), MATCH(F_Outputs!K$2, 'Output_Final PCLs'!$B$81:$K$81, 0))</f>
        <v>1</v>
      </c>
      <c r="L53" s="106" t="s">
        <v>345</v>
      </c>
    </row>
    <row r="54" spans="1:12">
      <c r="A54" s="106" t="s">
        <v>239</v>
      </c>
      <c r="B54" s="109" t="s">
        <v>353</v>
      </c>
      <c r="C54" s="109" t="s">
        <v>274</v>
      </c>
      <c r="D54" s="106" t="s">
        <v>215</v>
      </c>
      <c r="E54" s="106" t="s">
        <v>194</v>
      </c>
      <c r="F54" s="154">
        <f>INDEX('Output_Final PCLs'!$B$105:$K$125, MATCH(F_Outputs!$A54, 'Output_Final PCLs'!$B$105:$B$125, 0), MATCH(F_Outputs!F$2, 'Output_Final PCLs'!$B$105:$K$105, 0))</f>
        <v>27</v>
      </c>
      <c r="G54" s="154">
        <f>INDEX('Output_Final PCLs'!$B$105:$K$125, MATCH(F_Outputs!$A54, 'Output_Final PCLs'!$B$105:$B$125, 0), MATCH(F_Outputs!G$2, 'Output_Final PCLs'!$B$105:$K$105, 0))</f>
        <v>27</v>
      </c>
      <c r="H54" s="154">
        <f>INDEX('Output_Final PCLs'!$B$105:$K$125, MATCH(F_Outputs!$A54, 'Output_Final PCLs'!$B$105:$B$125, 0), MATCH(F_Outputs!H$2, 'Output_Final PCLs'!$B$105:$K$105, 0))</f>
        <v>27</v>
      </c>
      <c r="I54" s="154">
        <f>INDEX('Output_Final PCLs'!$B$105:$K$125, MATCH(F_Outputs!$A54, 'Output_Final PCLs'!$B$105:$B$125, 0), MATCH(F_Outputs!I$2, 'Output_Final PCLs'!$B$105:$K$105, 0))</f>
        <v>26</v>
      </c>
      <c r="J54" s="154">
        <f>INDEX('Output_Final PCLs'!$B$105:$K$125, MATCH(F_Outputs!$A54, 'Output_Final PCLs'!$B$105:$B$125, 0), MATCH(F_Outputs!J$2, 'Output_Final PCLs'!$B$105:$K$105, 0))</f>
        <v>24</v>
      </c>
      <c r="K54" s="154">
        <f>INDEX('Output_Final PCLs'!$B$105:$K$125, MATCH(F_Outputs!$A54, 'Output_Final PCLs'!$B$105:$B$125, 0), MATCH(F_Outputs!K$2, 'Output_Final PCLs'!$B$105:$K$105, 0))</f>
        <v>23</v>
      </c>
      <c r="L54" s="106" t="s">
        <v>345</v>
      </c>
    </row>
    <row r="55" spans="1:12">
      <c r="A55" s="106" t="s">
        <v>239</v>
      </c>
      <c r="B55" s="109" t="s">
        <v>354</v>
      </c>
      <c r="C55" s="109" t="s">
        <v>275</v>
      </c>
      <c r="D55" s="106" t="s">
        <v>215</v>
      </c>
      <c r="E55" s="106" t="s">
        <v>194</v>
      </c>
      <c r="F55" s="154">
        <f>INDEX('Output_Final PCLs'!$B$129:$K$149, MATCH(F_Outputs!$A55, 'Output_Final PCLs'!$B$129:$B$149, 0), MATCH(F_Outputs!F$2, 'Output_Final PCLs'!$B$129:$K$129, 0))</f>
        <v>123</v>
      </c>
      <c r="G55" s="154">
        <f>INDEX('Output_Final PCLs'!$B$129:$K$149, MATCH(F_Outputs!$A55, 'Output_Final PCLs'!$B$129:$B$149, 0), MATCH(F_Outputs!G$2, 'Output_Final PCLs'!$B$129:$K$129, 0))</f>
        <v>123</v>
      </c>
      <c r="H55" s="154">
        <f>INDEX('Output_Final PCLs'!$B$129:$K$149, MATCH(F_Outputs!$A55, 'Output_Final PCLs'!$B$129:$B$149, 0), MATCH(F_Outputs!H$2, 'Output_Final PCLs'!$B$129:$K$129, 0))</f>
        <v>123</v>
      </c>
      <c r="I55" s="154">
        <f>INDEX('Output_Final PCLs'!$B$129:$K$149, MATCH(F_Outputs!$A55, 'Output_Final PCLs'!$B$129:$B$149, 0), MATCH(F_Outputs!I$2, 'Output_Final PCLs'!$B$129:$K$129, 0))</f>
        <v>124</v>
      </c>
      <c r="J55" s="154">
        <f>INDEX('Output_Final PCLs'!$B$129:$K$149, MATCH(F_Outputs!$A55, 'Output_Final PCLs'!$B$129:$B$149, 0), MATCH(F_Outputs!J$2, 'Output_Final PCLs'!$B$129:$K$129, 0))</f>
        <v>126</v>
      </c>
      <c r="K55" s="154">
        <f>INDEX('Output_Final PCLs'!$B$129:$K$149, MATCH(F_Outputs!$A55, 'Output_Final PCLs'!$B$129:$B$149, 0), MATCH(F_Outputs!K$2, 'Output_Final PCLs'!$B$129:$K$129, 0))</f>
        <v>127</v>
      </c>
      <c r="L55" s="106" t="s">
        <v>345</v>
      </c>
    </row>
    <row r="56" spans="1:12">
      <c r="A56" s="106" t="s">
        <v>239</v>
      </c>
      <c r="B56" s="106" t="s">
        <v>355</v>
      </c>
      <c r="C56" s="106" t="s">
        <v>356</v>
      </c>
      <c r="D56" s="106" t="s">
        <v>357</v>
      </c>
      <c r="E56" s="106" t="s">
        <v>194</v>
      </c>
      <c r="F56" s="110" t="str">
        <f ca="1">CONCATENATE("[…]", TEXT(NOW(),"dd/mm/yyy hh:mm:ss"))</f>
        <v>[…]27/08/2024 18:08:19</v>
      </c>
      <c r="G56" s="110" t="str">
        <f t="shared" ref="G56:K56" ca="1" si="6">CONCATENATE("[…]", TEXT(NOW(),"dd/mm/yyy hh:mm:ss"))</f>
        <v>[…]27/08/2024 18:08:19</v>
      </c>
      <c r="H56" s="110" t="str">
        <f t="shared" ca="1" si="6"/>
        <v>[…]27/08/2024 18:08:19</v>
      </c>
      <c r="I56" s="110" t="str">
        <f t="shared" ca="1" si="6"/>
        <v>[…]27/08/2024 18:08:19</v>
      </c>
      <c r="J56" s="110" t="str">
        <f t="shared" ca="1" si="6"/>
        <v>[…]27/08/2024 18:08:19</v>
      </c>
      <c r="K56" s="110" t="str">
        <f t="shared" ca="1" si="6"/>
        <v>[…]27/08/2024 18:08:19</v>
      </c>
    </row>
    <row r="57" spans="1:12">
      <c r="A57" s="106" t="s">
        <v>239</v>
      </c>
      <c r="B57" s="106" t="s">
        <v>358</v>
      </c>
      <c r="C57" s="106" t="s">
        <v>359</v>
      </c>
      <c r="D57" s="106" t="s">
        <v>357</v>
      </c>
      <c r="E57" s="106" t="s">
        <v>194</v>
      </c>
      <c r="F57" s="111" t="e">
        <f ca="1">MID(CELL("filename"),SEARCH("[",CELL("filename"))+1,SEARCH("]",CELL("filename"))-SEARCH("[",CELL("filename"))-1)</f>
        <v>#VALUE!</v>
      </c>
      <c r="G57" s="111" t="e">
        <f t="shared" ref="G57:K57" ca="1" si="7">MID(CELL("filename"),SEARCH("[",CELL("filename"))+1,SEARCH("]",CELL("filename"))-SEARCH("[",CELL("filename"))-1)</f>
        <v>#VALUE!</v>
      </c>
      <c r="H57" s="111" t="e">
        <f t="shared" ca="1" si="7"/>
        <v>#VALUE!</v>
      </c>
      <c r="I57" s="111" t="e">
        <f t="shared" ca="1" si="7"/>
        <v>#VALUE!</v>
      </c>
      <c r="J57" s="111" t="e">
        <f t="shared" ca="1" si="7"/>
        <v>#VALUE!</v>
      </c>
      <c r="K57" s="111" t="e">
        <f t="shared" ca="1" si="7"/>
        <v>#VALUE!</v>
      </c>
    </row>
    <row r="58" spans="1:12">
      <c r="A58" s="106" t="s">
        <v>239</v>
      </c>
      <c r="B58" s="106" t="s">
        <v>360</v>
      </c>
      <c r="C58" s="106" t="s">
        <v>361</v>
      </c>
      <c r="D58" s="106" t="s">
        <v>357</v>
      </c>
      <c r="E58" s="106" t="s">
        <v>194</v>
      </c>
      <c r="F58" s="106" t="s">
        <v>362</v>
      </c>
      <c r="G58" s="106" t="s">
        <v>362</v>
      </c>
      <c r="H58" s="106" t="s">
        <v>362</v>
      </c>
      <c r="I58" s="106" t="s">
        <v>362</v>
      </c>
      <c r="J58" s="106" t="s">
        <v>362</v>
      </c>
      <c r="K58" s="106" t="s">
        <v>362</v>
      </c>
    </row>
    <row r="59" spans="1:12">
      <c r="A59" s="106" t="s">
        <v>239</v>
      </c>
      <c r="B59" s="106" t="s">
        <v>363</v>
      </c>
      <c r="C59" s="106" t="s">
        <v>364</v>
      </c>
      <c r="D59" s="106" t="s">
        <v>365</v>
      </c>
      <c r="E59" s="106" t="s">
        <v>194</v>
      </c>
      <c r="F59" s="106">
        <v>0</v>
      </c>
      <c r="G59" s="106">
        <v>0</v>
      </c>
      <c r="H59" s="106">
        <v>0</v>
      </c>
      <c r="I59" s="106">
        <v>0</v>
      </c>
      <c r="J59" s="106">
        <v>0</v>
      </c>
      <c r="K59" s="106">
        <v>0</v>
      </c>
    </row>
    <row r="60" spans="1:12">
      <c r="A60" s="106" t="s">
        <v>242</v>
      </c>
      <c r="B60" s="106" t="s">
        <v>344</v>
      </c>
      <c r="C60" s="106" t="s">
        <v>277</v>
      </c>
      <c r="D60" s="106" t="s">
        <v>199</v>
      </c>
      <c r="E60" s="106" t="s">
        <v>194</v>
      </c>
      <c r="F60" s="106" t="s">
        <v>345</v>
      </c>
      <c r="G60" s="106" t="s">
        <v>345</v>
      </c>
      <c r="H60" s="106" t="s">
        <v>345</v>
      </c>
      <c r="I60" s="106" t="s">
        <v>345</v>
      </c>
      <c r="J60" s="106" t="s">
        <v>345</v>
      </c>
      <c r="K60" s="106" t="s">
        <v>345</v>
      </c>
      <c r="L60" s="155">
        <v>0</v>
      </c>
    </row>
    <row r="61" spans="1:12">
      <c r="A61" s="106" t="s">
        <v>242</v>
      </c>
      <c r="B61" s="106" t="s">
        <v>346</v>
      </c>
      <c r="C61" s="106" t="s">
        <v>278</v>
      </c>
      <c r="D61" s="106" t="s">
        <v>199</v>
      </c>
      <c r="E61" s="106" t="s">
        <v>194</v>
      </c>
      <c r="F61" s="106" t="s">
        <v>345</v>
      </c>
      <c r="G61" s="106" t="s">
        <v>345</v>
      </c>
      <c r="H61" s="106" t="s">
        <v>345</v>
      </c>
      <c r="I61" s="106" t="s">
        <v>345</v>
      </c>
      <c r="J61" s="106" t="s">
        <v>345</v>
      </c>
      <c r="K61" s="106" t="s">
        <v>345</v>
      </c>
      <c r="L61" s="155">
        <v>0.33</v>
      </c>
    </row>
    <row r="62" spans="1:12">
      <c r="A62" s="106" t="s">
        <v>242</v>
      </c>
      <c r="B62" s="106" t="s">
        <v>347</v>
      </c>
      <c r="C62" s="106" t="s">
        <v>279</v>
      </c>
      <c r="D62" s="106" t="s">
        <v>199</v>
      </c>
      <c r="E62" s="106" t="s">
        <v>194</v>
      </c>
      <c r="F62" s="106" t="s">
        <v>345</v>
      </c>
      <c r="G62" s="106" t="s">
        <v>345</v>
      </c>
      <c r="H62" s="106" t="s">
        <v>345</v>
      </c>
      <c r="I62" s="106" t="s">
        <v>345</v>
      </c>
      <c r="J62" s="106" t="s">
        <v>345</v>
      </c>
      <c r="K62" s="106" t="s">
        <v>345</v>
      </c>
      <c r="L62" s="155">
        <v>0.66</v>
      </c>
    </row>
    <row r="63" spans="1:12">
      <c r="A63" s="106" t="s">
        <v>242</v>
      </c>
      <c r="B63" s="106" t="s">
        <v>348</v>
      </c>
      <c r="C63" s="106" t="s">
        <v>280</v>
      </c>
      <c r="D63" s="106" t="s">
        <v>199</v>
      </c>
      <c r="E63" s="106" t="s">
        <v>194</v>
      </c>
      <c r="F63" s="106" t="s">
        <v>345</v>
      </c>
      <c r="G63" s="106" t="s">
        <v>345</v>
      </c>
      <c r="H63" s="106" t="s">
        <v>345</v>
      </c>
      <c r="I63" s="106" t="s">
        <v>345</v>
      </c>
      <c r="J63" s="106" t="s">
        <v>345</v>
      </c>
      <c r="K63" s="106" t="s">
        <v>345</v>
      </c>
      <c r="L63" s="155">
        <v>1</v>
      </c>
    </row>
    <row r="64" spans="1:12">
      <c r="A64" s="106" t="s">
        <v>242</v>
      </c>
      <c r="B64" s="109" t="s">
        <v>349</v>
      </c>
      <c r="C64" s="109" t="s">
        <v>159</v>
      </c>
      <c r="D64" s="106" t="s">
        <v>199</v>
      </c>
      <c r="E64" s="106" t="s">
        <v>194</v>
      </c>
      <c r="F64" s="153">
        <f>INDEX('Output_Final PCLs'!$B$8:$K$28, MATCH(F_Outputs!$A64, 'Output_Final PCLs'!$B$8:$B$28, 0), MATCH(F_Outputs!F$2, 'Output_Final PCLs'!$B$8:$K$8, 0))</f>
        <v>0.85499999999999998</v>
      </c>
      <c r="G64" s="153">
        <f>INDEX('Output_Final PCLs'!$B$8:$K$28, MATCH(F_Outputs!$A64, 'Output_Final PCLs'!$B$8:$B$28, 0), MATCH(F_Outputs!G$2, 'Output_Final PCLs'!$B$8:$K$8, 0))</f>
        <v>0.89100000000000001</v>
      </c>
      <c r="H64" s="153">
        <f>INDEX('Output_Final PCLs'!$B$8:$K$28, MATCH(F_Outputs!$A64, 'Output_Final PCLs'!$B$8:$B$28, 0), MATCH(F_Outputs!H$2, 'Output_Final PCLs'!$B$8:$K$8, 0))</f>
        <v>0.89900000000000002</v>
      </c>
      <c r="I64" s="153">
        <f>INDEX('Output_Final PCLs'!$B$8:$K$28, MATCH(F_Outputs!$A64, 'Output_Final PCLs'!$B$8:$B$28, 0), MATCH(F_Outputs!I$2, 'Output_Final PCLs'!$B$8:$K$8, 0))</f>
        <v>0.90300000000000002</v>
      </c>
      <c r="J64" s="153">
        <f>INDEX('Output_Final PCLs'!$B$8:$K$28, MATCH(F_Outputs!$A64, 'Output_Final PCLs'!$B$8:$B$28, 0), MATCH(F_Outputs!J$2, 'Output_Final PCLs'!$B$8:$K$8, 0))</f>
        <v>0.90300000000000002</v>
      </c>
      <c r="K64" s="153">
        <f>INDEX('Output_Final PCLs'!$B$8:$K$28, MATCH(F_Outputs!$A64, 'Output_Final PCLs'!$B$8:$B$28, 0), MATCH(F_Outputs!K$2, 'Output_Final PCLs'!$B$8:$K$8, 0))</f>
        <v>0.90700000000000003</v>
      </c>
      <c r="L64" s="106" t="s">
        <v>345</v>
      </c>
    </row>
    <row r="65" spans="1:12">
      <c r="A65" s="106" t="s">
        <v>242</v>
      </c>
      <c r="B65" s="109" t="s">
        <v>350</v>
      </c>
      <c r="C65" s="109" t="s">
        <v>271</v>
      </c>
      <c r="D65" s="106" t="s">
        <v>215</v>
      </c>
      <c r="E65" s="106" t="s">
        <v>194</v>
      </c>
      <c r="F65" s="152">
        <f>INDEX('Output_Final PCLs'!$B$33:$K$53,MATCH(F_Outputs!$A64,'Output_Final PCLs'!$B$33:$B$53,0),MATCH(F_Outputs!F$2,'Output_Final PCLs'!$B$33:$K$33,0))</f>
        <v>84</v>
      </c>
      <c r="G65" s="152">
        <f>INDEX('Output_Final PCLs'!$B$33:$K$53,MATCH(F_Outputs!$A64,'Output_Final PCLs'!$B$33:$B$53,0),MATCH(F_Outputs!G$2,'Output_Final PCLs'!$B$33:$K$33,0))</f>
        <v>84</v>
      </c>
      <c r="H65" s="152">
        <f>INDEX('Output_Final PCLs'!$B$33:$K$53,MATCH(F_Outputs!$A64,'Output_Final PCLs'!$B$33:$B$53,0),MATCH(F_Outputs!H$2,'Output_Final PCLs'!$B$33:$K$33,0))</f>
        <v>84</v>
      </c>
      <c r="I65" s="152">
        <f>INDEX('Output_Final PCLs'!$B$33:$K$53,MATCH(F_Outputs!$A64,'Output_Final PCLs'!$B$33:$B$53,0),MATCH(F_Outputs!I$2,'Output_Final PCLs'!$B$33:$K$33,0))</f>
        <v>84</v>
      </c>
      <c r="J65" s="152">
        <f>INDEX('Output_Final PCLs'!$B$33:$K$53,MATCH(F_Outputs!$A64,'Output_Final PCLs'!$B$33:$B$53,0),MATCH(F_Outputs!J$2,'Output_Final PCLs'!$B$33:$K$33,0))</f>
        <v>84</v>
      </c>
      <c r="K65" s="152">
        <f>INDEX('Output_Final PCLs'!$B$33:$K$53,MATCH(F_Outputs!$A64,'Output_Final PCLs'!$B$33:$B$53,0),MATCH(F_Outputs!K$2,'Output_Final PCLs'!$B$33:$K$33,0))</f>
        <v>84</v>
      </c>
      <c r="L65" s="106" t="s">
        <v>345</v>
      </c>
    </row>
    <row r="66" spans="1:12">
      <c r="A66" s="106" t="s">
        <v>242</v>
      </c>
      <c r="B66" s="109" t="s">
        <v>351</v>
      </c>
      <c r="C66" s="109" t="s">
        <v>272</v>
      </c>
      <c r="D66" s="106" t="s">
        <v>215</v>
      </c>
      <c r="E66" s="106" t="s">
        <v>194</v>
      </c>
      <c r="F66" s="154">
        <f>INDEX('Output_Final PCLs'!$B$57:$K$77, MATCH(F_Outputs!$A66, 'Output_Final PCLs'!$B$57:$B$77, 0), MATCH(F_Outputs!F$2, 'Output_Final PCLs'!$B$57:$K$57, 0))</f>
        <v>1</v>
      </c>
      <c r="G66" s="154">
        <f>INDEX('Output_Final PCLs'!$B$57:$K$77, MATCH(F_Outputs!$A66, 'Output_Final PCLs'!$B$57:$B$77, 0), MATCH(F_Outputs!G$2, 'Output_Final PCLs'!$B$57:$K$57, 0))</f>
        <v>0</v>
      </c>
      <c r="H66" s="154">
        <f>INDEX('Output_Final PCLs'!$B$57:$K$77, MATCH(F_Outputs!$A66, 'Output_Final PCLs'!$B$57:$B$77, 0), MATCH(F_Outputs!H$2, 'Output_Final PCLs'!$B$57:$K$57, 0))</f>
        <v>0</v>
      </c>
      <c r="I66" s="154">
        <f>INDEX('Output_Final PCLs'!$B$57:$K$77, MATCH(F_Outputs!$A66, 'Output_Final PCLs'!$B$57:$B$77, 0), MATCH(F_Outputs!I$2, 'Output_Final PCLs'!$B$57:$K$57, 0))</f>
        <v>0</v>
      </c>
      <c r="J66" s="154">
        <f>INDEX('Output_Final PCLs'!$B$57:$K$77, MATCH(F_Outputs!$A66, 'Output_Final PCLs'!$B$57:$B$77, 0), MATCH(F_Outputs!J$2, 'Output_Final PCLs'!$B$57:$K$57, 0))</f>
        <v>0</v>
      </c>
      <c r="K66" s="154">
        <f>INDEX('Output_Final PCLs'!$B$57:$K$77, MATCH(F_Outputs!$A66, 'Output_Final PCLs'!$B$57:$B$77, 0), MATCH(F_Outputs!K$2, 'Output_Final PCLs'!$B$57:$K$57, 0))</f>
        <v>0</v>
      </c>
      <c r="L66" s="106" t="s">
        <v>345</v>
      </c>
    </row>
    <row r="67" spans="1:12">
      <c r="A67" s="106" t="s">
        <v>242</v>
      </c>
      <c r="B67" s="109" t="s">
        <v>352</v>
      </c>
      <c r="C67" s="109" t="s">
        <v>273</v>
      </c>
      <c r="D67" s="106" t="s">
        <v>215</v>
      </c>
      <c r="E67" s="106" t="s">
        <v>194</v>
      </c>
      <c r="F67" s="154">
        <f>INDEX('Output_Final PCLs'!$B$81:$K$101, MATCH(F_Outputs!$A67, 'Output_Final PCLs'!$B$81:$B$101, 0), MATCH(F_Outputs!F$2, 'Output_Final PCLs'!$B$81:$K$81, 0))</f>
        <v>4</v>
      </c>
      <c r="G67" s="154">
        <f>INDEX('Output_Final PCLs'!$B$81:$K$101, MATCH(F_Outputs!$A67, 'Output_Final PCLs'!$B$81:$B$101, 0), MATCH(F_Outputs!G$2, 'Output_Final PCLs'!$B$81:$K$81, 0))</f>
        <v>3</v>
      </c>
      <c r="H67" s="154">
        <f>INDEX('Output_Final PCLs'!$B$81:$K$101, MATCH(F_Outputs!$A67, 'Output_Final PCLs'!$B$81:$B$101, 0), MATCH(F_Outputs!H$2, 'Output_Final PCLs'!$B$81:$K$81, 0))</f>
        <v>2</v>
      </c>
      <c r="I67" s="154">
        <f>INDEX('Output_Final PCLs'!$B$81:$K$101, MATCH(F_Outputs!$A67, 'Output_Final PCLs'!$B$81:$B$101, 0), MATCH(F_Outputs!I$2, 'Output_Final PCLs'!$B$81:$K$81, 0))</f>
        <v>1</v>
      </c>
      <c r="J67" s="154">
        <f>INDEX('Output_Final PCLs'!$B$81:$K$101, MATCH(F_Outputs!$A67, 'Output_Final PCLs'!$B$81:$B$101, 0), MATCH(F_Outputs!J$2, 'Output_Final PCLs'!$B$81:$K$81, 0))</f>
        <v>1</v>
      </c>
      <c r="K67" s="154">
        <f>INDEX('Output_Final PCLs'!$B$81:$K$101, MATCH(F_Outputs!$A67, 'Output_Final PCLs'!$B$81:$B$101, 0), MATCH(F_Outputs!K$2, 'Output_Final PCLs'!$B$81:$K$81, 0))</f>
        <v>1</v>
      </c>
      <c r="L67" s="106" t="s">
        <v>345</v>
      </c>
    </row>
    <row r="68" spans="1:12">
      <c r="A68" s="106" t="s">
        <v>242</v>
      </c>
      <c r="B68" s="109" t="s">
        <v>353</v>
      </c>
      <c r="C68" s="109" t="s">
        <v>274</v>
      </c>
      <c r="D68" s="106" t="s">
        <v>215</v>
      </c>
      <c r="E68" s="106" t="s">
        <v>194</v>
      </c>
      <c r="F68" s="154">
        <f>INDEX('Output_Final PCLs'!$B$105:$K$125, MATCH(F_Outputs!$A68, 'Output_Final PCLs'!$B$105:$B$125, 0), MATCH(F_Outputs!F$2, 'Output_Final PCLs'!$B$105:$K$105, 0))</f>
        <v>25</v>
      </c>
      <c r="G68" s="154">
        <f>INDEX('Output_Final PCLs'!$B$105:$K$125, MATCH(F_Outputs!$A68, 'Output_Final PCLs'!$B$105:$B$125, 0), MATCH(F_Outputs!G$2, 'Output_Final PCLs'!$B$105:$K$105, 0))</f>
        <v>21</v>
      </c>
      <c r="H68" s="154">
        <f>INDEX('Output_Final PCLs'!$B$105:$K$125, MATCH(F_Outputs!$A68, 'Output_Final PCLs'!$B$105:$B$125, 0), MATCH(F_Outputs!H$2, 'Output_Final PCLs'!$B$105:$K$105, 0))</f>
        <v>21</v>
      </c>
      <c r="I68" s="154">
        <f>INDEX('Output_Final PCLs'!$B$105:$K$125, MATCH(F_Outputs!$A68, 'Output_Final PCLs'!$B$105:$B$125, 0), MATCH(F_Outputs!I$2, 'Output_Final PCLs'!$B$105:$K$105, 0))</f>
        <v>22</v>
      </c>
      <c r="J68" s="154">
        <f>INDEX('Output_Final PCLs'!$B$105:$K$125, MATCH(F_Outputs!$A68, 'Output_Final PCLs'!$B$105:$B$125, 0), MATCH(F_Outputs!J$2, 'Output_Final PCLs'!$B$105:$K$105, 0))</f>
        <v>22</v>
      </c>
      <c r="K68" s="154">
        <f>INDEX('Output_Final PCLs'!$B$105:$K$125, MATCH(F_Outputs!$A68, 'Output_Final PCLs'!$B$105:$B$125, 0), MATCH(F_Outputs!K$2, 'Output_Final PCLs'!$B$105:$K$105, 0))</f>
        <v>21</v>
      </c>
      <c r="L68" s="106" t="s">
        <v>345</v>
      </c>
    </row>
    <row r="69" spans="1:12">
      <c r="A69" s="106" t="s">
        <v>242</v>
      </c>
      <c r="B69" s="109" t="s">
        <v>354</v>
      </c>
      <c r="C69" s="109" t="s">
        <v>275</v>
      </c>
      <c r="D69" s="106" t="s">
        <v>215</v>
      </c>
      <c r="E69" s="106" t="s">
        <v>194</v>
      </c>
      <c r="F69" s="154">
        <f>INDEX('Output_Final PCLs'!$B$129:$K$149, MATCH(F_Outputs!$A69, 'Output_Final PCLs'!$B$129:$B$149, 0), MATCH(F_Outputs!F$2, 'Output_Final PCLs'!$B$129:$K$129, 0))</f>
        <v>54</v>
      </c>
      <c r="G69" s="154">
        <f>INDEX('Output_Final PCLs'!$B$129:$K$149, MATCH(F_Outputs!$A69, 'Output_Final PCLs'!$B$129:$B$149, 0), MATCH(F_Outputs!G$2, 'Output_Final PCLs'!$B$129:$K$129, 0))</f>
        <v>60</v>
      </c>
      <c r="H69" s="154">
        <f>INDEX('Output_Final PCLs'!$B$129:$K$149, MATCH(F_Outputs!$A69, 'Output_Final PCLs'!$B$129:$B$149, 0), MATCH(F_Outputs!H$2, 'Output_Final PCLs'!$B$129:$K$129, 0))</f>
        <v>61</v>
      </c>
      <c r="I69" s="154">
        <f>INDEX('Output_Final PCLs'!$B$129:$K$149, MATCH(F_Outputs!$A69, 'Output_Final PCLs'!$B$129:$B$149, 0), MATCH(F_Outputs!I$2, 'Output_Final PCLs'!$B$129:$K$129, 0))</f>
        <v>61</v>
      </c>
      <c r="J69" s="154">
        <f>INDEX('Output_Final PCLs'!$B$129:$K$149, MATCH(F_Outputs!$A69, 'Output_Final PCLs'!$B$129:$B$149, 0), MATCH(F_Outputs!J$2, 'Output_Final PCLs'!$B$129:$K$129, 0))</f>
        <v>61</v>
      </c>
      <c r="K69" s="154">
        <f>INDEX('Output_Final PCLs'!$B$129:$K$149, MATCH(F_Outputs!$A69, 'Output_Final PCLs'!$B$129:$B$149, 0), MATCH(F_Outputs!K$2, 'Output_Final PCLs'!$B$129:$K$129, 0))</f>
        <v>62</v>
      </c>
      <c r="L69" s="106" t="s">
        <v>345</v>
      </c>
    </row>
    <row r="70" spans="1:12">
      <c r="A70" s="106" t="s">
        <v>242</v>
      </c>
      <c r="B70" s="106" t="s">
        <v>355</v>
      </c>
      <c r="C70" s="106" t="s">
        <v>356</v>
      </c>
      <c r="D70" s="106" t="s">
        <v>357</v>
      </c>
      <c r="E70" s="106" t="s">
        <v>194</v>
      </c>
      <c r="F70" s="110" t="str">
        <f ca="1">CONCATENATE("[…]", TEXT(NOW(),"dd/mm/yyy hh:mm:ss"))</f>
        <v>[…]27/08/2024 18:08:19</v>
      </c>
      <c r="G70" s="110" t="str">
        <f t="shared" ref="G70:K70" ca="1" si="8">CONCATENATE("[…]", TEXT(NOW(),"dd/mm/yyy hh:mm:ss"))</f>
        <v>[…]27/08/2024 18:08:19</v>
      </c>
      <c r="H70" s="110" t="str">
        <f t="shared" ca="1" si="8"/>
        <v>[…]27/08/2024 18:08:19</v>
      </c>
      <c r="I70" s="110" t="str">
        <f t="shared" ca="1" si="8"/>
        <v>[…]27/08/2024 18:08:19</v>
      </c>
      <c r="J70" s="110" t="str">
        <f t="shared" ca="1" si="8"/>
        <v>[…]27/08/2024 18:08:19</v>
      </c>
      <c r="K70" s="110" t="str">
        <f t="shared" ca="1" si="8"/>
        <v>[…]27/08/2024 18:08:19</v>
      </c>
    </row>
    <row r="71" spans="1:12">
      <c r="A71" s="106" t="s">
        <v>242</v>
      </c>
      <c r="B71" s="106" t="s">
        <v>358</v>
      </c>
      <c r="C71" s="106" t="s">
        <v>359</v>
      </c>
      <c r="D71" s="106" t="s">
        <v>357</v>
      </c>
      <c r="E71" s="106" t="s">
        <v>194</v>
      </c>
      <c r="F71" s="111" t="e">
        <f ca="1">MID(CELL("filename"),SEARCH("[",CELL("filename"))+1,SEARCH("]",CELL("filename"))-SEARCH("[",CELL("filename"))-1)</f>
        <v>#VALUE!</v>
      </c>
      <c r="G71" s="111" t="e">
        <f t="shared" ref="G71:K71" ca="1" si="9">MID(CELL("filename"),SEARCH("[",CELL("filename"))+1,SEARCH("]",CELL("filename"))-SEARCH("[",CELL("filename"))-1)</f>
        <v>#VALUE!</v>
      </c>
      <c r="H71" s="111" t="e">
        <f t="shared" ca="1" si="9"/>
        <v>#VALUE!</v>
      </c>
      <c r="I71" s="111" t="e">
        <f t="shared" ca="1" si="9"/>
        <v>#VALUE!</v>
      </c>
      <c r="J71" s="111" t="e">
        <f t="shared" ca="1" si="9"/>
        <v>#VALUE!</v>
      </c>
      <c r="K71" s="111" t="e">
        <f t="shared" ca="1" si="9"/>
        <v>#VALUE!</v>
      </c>
    </row>
    <row r="72" spans="1:12">
      <c r="A72" s="106" t="s">
        <v>242</v>
      </c>
      <c r="B72" s="106" t="s">
        <v>360</v>
      </c>
      <c r="C72" s="106" t="s">
        <v>361</v>
      </c>
      <c r="D72" s="106" t="s">
        <v>357</v>
      </c>
      <c r="E72" s="106" t="s">
        <v>194</v>
      </c>
      <c r="F72" s="106" t="s">
        <v>362</v>
      </c>
      <c r="G72" s="106" t="s">
        <v>362</v>
      </c>
      <c r="H72" s="106" t="s">
        <v>362</v>
      </c>
      <c r="I72" s="106" t="s">
        <v>362</v>
      </c>
      <c r="J72" s="106" t="s">
        <v>362</v>
      </c>
      <c r="K72" s="106" t="s">
        <v>362</v>
      </c>
    </row>
    <row r="73" spans="1:12">
      <c r="A73" s="106" t="s">
        <v>242</v>
      </c>
      <c r="B73" s="106" t="s">
        <v>363</v>
      </c>
      <c r="C73" s="106" t="s">
        <v>364</v>
      </c>
      <c r="D73" s="106" t="s">
        <v>365</v>
      </c>
      <c r="E73" s="106" t="s">
        <v>194</v>
      </c>
      <c r="F73" s="106">
        <v>0</v>
      </c>
      <c r="G73" s="106">
        <v>0</v>
      </c>
      <c r="H73" s="106">
        <v>0</v>
      </c>
      <c r="I73" s="106">
        <v>0</v>
      </c>
      <c r="J73" s="106">
        <v>0</v>
      </c>
      <c r="K73" s="106">
        <v>0</v>
      </c>
    </row>
    <row r="74" spans="1:12">
      <c r="A74" s="106" t="s">
        <v>243</v>
      </c>
      <c r="B74" s="106" t="s">
        <v>344</v>
      </c>
      <c r="C74" s="106" t="s">
        <v>277</v>
      </c>
      <c r="D74" s="106" t="s">
        <v>199</v>
      </c>
      <c r="E74" s="106" t="s">
        <v>194</v>
      </c>
      <c r="F74" s="106" t="s">
        <v>345</v>
      </c>
      <c r="G74" s="106" t="s">
        <v>345</v>
      </c>
      <c r="H74" s="106" t="s">
        <v>345</v>
      </c>
      <c r="I74" s="106" t="s">
        <v>345</v>
      </c>
      <c r="J74" s="106" t="s">
        <v>345</v>
      </c>
      <c r="K74" s="106" t="s">
        <v>345</v>
      </c>
      <c r="L74" s="155">
        <v>0</v>
      </c>
    </row>
    <row r="75" spans="1:12">
      <c r="A75" s="106" t="s">
        <v>243</v>
      </c>
      <c r="B75" s="106" t="s">
        <v>346</v>
      </c>
      <c r="C75" s="106" t="s">
        <v>278</v>
      </c>
      <c r="D75" s="106" t="s">
        <v>199</v>
      </c>
      <c r="E75" s="106" t="s">
        <v>194</v>
      </c>
      <c r="F75" s="106" t="s">
        <v>345</v>
      </c>
      <c r="G75" s="106" t="s">
        <v>345</v>
      </c>
      <c r="H75" s="106" t="s">
        <v>345</v>
      </c>
      <c r="I75" s="106" t="s">
        <v>345</v>
      </c>
      <c r="J75" s="106" t="s">
        <v>345</v>
      </c>
      <c r="K75" s="106" t="s">
        <v>345</v>
      </c>
      <c r="L75" s="155">
        <v>0.33</v>
      </c>
    </row>
    <row r="76" spans="1:12">
      <c r="A76" s="106" t="s">
        <v>243</v>
      </c>
      <c r="B76" s="106" t="s">
        <v>347</v>
      </c>
      <c r="C76" s="106" t="s">
        <v>279</v>
      </c>
      <c r="D76" s="106" t="s">
        <v>199</v>
      </c>
      <c r="E76" s="106" t="s">
        <v>194</v>
      </c>
      <c r="F76" s="106" t="s">
        <v>345</v>
      </c>
      <c r="G76" s="106" t="s">
        <v>345</v>
      </c>
      <c r="H76" s="106" t="s">
        <v>345</v>
      </c>
      <c r="I76" s="106" t="s">
        <v>345</v>
      </c>
      <c r="J76" s="106" t="s">
        <v>345</v>
      </c>
      <c r="K76" s="106" t="s">
        <v>345</v>
      </c>
      <c r="L76" s="155">
        <v>0.66</v>
      </c>
    </row>
    <row r="77" spans="1:12">
      <c r="A77" s="106" t="s">
        <v>243</v>
      </c>
      <c r="B77" s="106" t="s">
        <v>348</v>
      </c>
      <c r="C77" s="106" t="s">
        <v>280</v>
      </c>
      <c r="D77" s="106" t="s">
        <v>199</v>
      </c>
      <c r="E77" s="106" t="s">
        <v>194</v>
      </c>
      <c r="F77" s="106" t="s">
        <v>345</v>
      </c>
      <c r="G77" s="106" t="s">
        <v>345</v>
      </c>
      <c r="H77" s="106" t="s">
        <v>345</v>
      </c>
      <c r="I77" s="106" t="s">
        <v>345</v>
      </c>
      <c r="J77" s="106" t="s">
        <v>345</v>
      </c>
      <c r="K77" s="106" t="s">
        <v>345</v>
      </c>
      <c r="L77" s="155">
        <v>1</v>
      </c>
    </row>
    <row r="78" spans="1:12">
      <c r="A78" s="106" t="s">
        <v>243</v>
      </c>
      <c r="B78" s="109" t="s">
        <v>349</v>
      </c>
      <c r="C78" s="109" t="s">
        <v>159</v>
      </c>
      <c r="D78" s="106" t="s">
        <v>199</v>
      </c>
      <c r="E78" s="106" t="s">
        <v>194</v>
      </c>
      <c r="F78" s="153">
        <f>INDEX('Output_Final PCLs'!$B$8:$K$28, MATCH(F_Outputs!$A78, 'Output_Final PCLs'!$B$8:$B$28, 0), MATCH(F_Outputs!F$2, 'Output_Final PCLs'!$B$8:$K$8, 0))</f>
        <v>0.5</v>
      </c>
      <c r="G78" s="153">
        <f>INDEX('Output_Final PCLs'!$B$8:$K$28, MATCH(F_Outputs!$A78, 'Output_Final PCLs'!$B$8:$B$28, 0), MATCH(F_Outputs!G$2, 'Output_Final PCLs'!$B$8:$K$8, 0))</f>
        <v>0.5</v>
      </c>
      <c r="H78" s="153">
        <f>INDEX('Output_Final PCLs'!$B$8:$K$28, MATCH(F_Outputs!$A78, 'Output_Final PCLs'!$B$8:$B$28, 0), MATCH(F_Outputs!H$2, 'Output_Final PCLs'!$B$8:$K$8, 0))</f>
        <v>0.5</v>
      </c>
      <c r="I78" s="153">
        <f>INDEX('Output_Final PCLs'!$B$8:$K$28, MATCH(F_Outputs!$A78, 'Output_Final PCLs'!$B$8:$B$28, 0), MATCH(F_Outputs!I$2, 'Output_Final PCLs'!$B$8:$K$8, 0))</f>
        <v>0.5</v>
      </c>
      <c r="J78" s="153">
        <f>INDEX('Output_Final PCLs'!$B$8:$K$28, MATCH(F_Outputs!$A78, 'Output_Final PCLs'!$B$8:$B$28, 0), MATCH(F_Outputs!J$2, 'Output_Final PCLs'!$B$8:$K$8, 0))</f>
        <v>0.5</v>
      </c>
      <c r="K78" s="153">
        <f>INDEX('Output_Final PCLs'!$B$8:$K$28, MATCH(F_Outputs!$A78, 'Output_Final PCLs'!$B$8:$B$28, 0), MATCH(F_Outputs!K$2, 'Output_Final PCLs'!$B$8:$K$8, 0))</f>
        <v>0.66500000000000004</v>
      </c>
      <c r="L78" s="106" t="s">
        <v>345</v>
      </c>
    </row>
    <row r="79" spans="1:12">
      <c r="A79" s="106" t="s">
        <v>243</v>
      </c>
      <c r="B79" s="109" t="s">
        <v>350</v>
      </c>
      <c r="C79" s="109" t="s">
        <v>271</v>
      </c>
      <c r="D79" s="106" t="s">
        <v>215</v>
      </c>
      <c r="E79" s="106" t="s">
        <v>194</v>
      </c>
      <c r="F79" s="152">
        <f>INDEX('Output_Final PCLs'!$B$33:$K$53,MATCH(F_Outputs!$A78,'Output_Final PCLs'!$B$33:$B$53,0),MATCH(F_Outputs!F$2,'Output_Final PCLs'!$B$33:$K$33,0))</f>
        <v>2</v>
      </c>
      <c r="G79" s="152">
        <f>INDEX('Output_Final PCLs'!$B$33:$K$53,MATCH(F_Outputs!$A78,'Output_Final PCLs'!$B$33:$B$53,0),MATCH(F_Outputs!G$2,'Output_Final PCLs'!$B$33:$K$33,0))</f>
        <v>2</v>
      </c>
      <c r="H79" s="152">
        <f>INDEX('Output_Final PCLs'!$B$33:$K$53,MATCH(F_Outputs!$A78,'Output_Final PCLs'!$B$33:$B$53,0),MATCH(F_Outputs!H$2,'Output_Final PCLs'!$B$33:$K$33,0))</f>
        <v>2</v>
      </c>
      <c r="I79" s="152">
        <f>INDEX('Output_Final PCLs'!$B$33:$K$53,MATCH(F_Outputs!$A78,'Output_Final PCLs'!$B$33:$B$53,0),MATCH(F_Outputs!I$2,'Output_Final PCLs'!$B$33:$K$33,0))</f>
        <v>2</v>
      </c>
      <c r="J79" s="152">
        <f>INDEX('Output_Final PCLs'!$B$33:$K$53,MATCH(F_Outputs!$A78,'Output_Final PCLs'!$B$33:$B$53,0),MATCH(F_Outputs!J$2,'Output_Final PCLs'!$B$33:$K$33,0))</f>
        <v>2</v>
      </c>
      <c r="K79" s="152">
        <f>INDEX('Output_Final PCLs'!$B$33:$K$53,MATCH(F_Outputs!$A78,'Output_Final PCLs'!$B$33:$B$53,0),MATCH(F_Outputs!K$2,'Output_Final PCLs'!$B$33:$K$33,0))</f>
        <v>2</v>
      </c>
      <c r="L79" s="106" t="s">
        <v>345</v>
      </c>
    </row>
    <row r="80" spans="1:12">
      <c r="A80" s="106" t="s">
        <v>243</v>
      </c>
      <c r="B80" s="109" t="s">
        <v>351</v>
      </c>
      <c r="C80" s="109" t="s">
        <v>272</v>
      </c>
      <c r="D80" s="106" t="s">
        <v>215</v>
      </c>
      <c r="E80" s="106" t="s">
        <v>194</v>
      </c>
      <c r="F80" s="154">
        <f>INDEX('Output_Final PCLs'!$B$57:$K$77, MATCH(F_Outputs!$A80, 'Output_Final PCLs'!$B$57:$B$77, 0), MATCH(F_Outputs!F$2, 'Output_Final PCLs'!$B$57:$K$57, 0))</f>
        <v>1</v>
      </c>
      <c r="G80" s="154">
        <f>INDEX('Output_Final PCLs'!$B$57:$K$77, MATCH(F_Outputs!$A80, 'Output_Final PCLs'!$B$57:$B$77, 0), MATCH(F_Outputs!G$2, 'Output_Final PCLs'!$B$57:$K$57, 0))</f>
        <v>1</v>
      </c>
      <c r="H80" s="154">
        <f>INDEX('Output_Final PCLs'!$B$57:$K$77, MATCH(F_Outputs!$A80, 'Output_Final PCLs'!$B$57:$B$77, 0), MATCH(F_Outputs!H$2, 'Output_Final PCLs'!$B$57:$K$57, 0))</f>
        <v>1</v>
      </c>
      <c r="I80" s="154">
        <f>INDEX('Output_Final PCLs'!$B$57:$K$77, MATCH(F_Outputs!$A80, 'Output_Final PCLs'!$B$57:$B$77, 0), MATCH(F_Outputs!I$2, 'Output_Final PCLs'!$B$57:$K$57, 0))</f>
        <v>1</v>
      </c>
      <c r="J80" s="154">
        <f>INDEX('Output_Final PCLs'!$B$57:$K$77, MATCH(F_Outputs!$A80, 'Output_Final PCLs'!$B$57:$B$77, 0), MATCH(F_Outputs!J$2, 'Output_Final PCLs'!$B$57:$K$57, 0))</f>
        <v>1</v>
      </c>
      <c r="K80" s="154">
        <f>INDEX('Output_Final PCLs'!$B$57:$K$77, MATCH(F_Outputs!$A80, 'Output_Final PCLs'!$B$57:$B$77, 0), MATCH(F_Outputs!K$2, 'Output_Final PCLs'!$B$57:$K$57, 0))</f>
        <v>0</v>
      </c>
      <c r="L80" s="106" t="s">
        <v>345</v>
      </c>
    </row>
    <row r="81" spans="1:12">
      <c r="A81" s="106" t="s">
        <v>243</v>
      </c>
      <c r="B81" s="109" t="s">
        <v>352</v>
      </c>
      <c r="C81" s="109" t="s">
        <v>273</v>
      </c>
      <c r="D81" s="106" t="s">
        <v>215</v>
      </c>
      <c r="E81" s="106" t="s">
        <v>194</v>
      </c>
      <c r="F81" s="154">
        <f>INDEX('Output_Final PCLs'!$B$81:$K$101, MATCH(F_Outputs!$A81, 'Output_Final PCLs'!$B$81:$B$101, 0), MATCH(F_Outputs!F$2, 'Output_Final PCLs'!$B$81:$K$81, 0))</f>
        <v>0</v>
      </c>
      <c r="G81" s="154">
        <f>INDEX('Output_Final PCLs'!$B$81:$K$101, MATCH(F_Outputs!$A81, 'Output_Final PCLs'!$B$81:$B$101, 0), MATCH(F_Outputs!G$2, 'Output_Final PCLs'!$B$81:$K$81, 0))</f>
        <v>0</v>
      </c>
      <c r="H81" s="154">
        <f>INDEX('Output_Final PCLs'!$B$81:$K$101, MATCH(F_Outputs!$A81, 'Output_Final PCLs'!$B$81:$B$101, 0), MATCH(F_Outputs!H$2, 'Output_Final PCLs'!$B$81:$K$81, 0))</f>
        <v>0</v>
      </c>
      <c r="I81" s="154">
        <f>INDEX('Output_Final PCLs'!$B$81:$K$101, MATCH(F_Outputs!$A81, 'Output_Final PCLs'!$B$81:$B$101, 0), MATCH(F_Outputs!I$2, 'Output_Final PCLs'!$B$81:$K$81, 0))</f>
        <v>0</v>
      </c>
      <c r="J81" s="154">
        <f>INDEX('Output_Final PCLs'!$B$81:$K$101, MATCH(F_Outputs!$A81, 'Output_Final PCLs'!$B$81:$B$101, 0), MATCH(F_Outputs!J$2, 'Output_Final PCLs'!$B$81:$K$81, 0))</f>
        <v>0</v>
      </c>
      <c r="K81" s="154">
        <f>INDEX('Output_Final PCLs'!$B$81:$K$101, MATCH(F_Outputs!$A81, 'Output_Final PCLs'!$B$81:$B$101, 0), MATCH(F_Outputs!K$2, 'Output_Final PCLs'!$B$81:$K$81, 0))</f>
        <v>1</v>
      </c>
      <c r="L81" s="106" t="s">
        <v>345</v>
      </c>
    </row>
    <row r="82" spans="1:12">
      <c r="A82" s="106" t="s">
        <v>243</v>
      </c>
      <c r="B82" s="109" t="s">
        <v>353</v>
      </c>
      <c r="C82" s="109" t="s">
        <v>274</v>
      </c>
      <c r="D82" s="106" t="s">
        <v>215</v>
      </c>
      <c r="E82" s="106" t="s">
        <v>194</v>
      </c>
      <c r="F82" s="154">
        <f>INDEX('Output_Final PCLs'!$B$105:$K$125, MATCH(F_Outputs!$A82, 'Output_Final PCLs'!$B$105:$B$125, 0), MATCH(F_Outputs!F$2, 'Output_Final PCLs'!$B$105:$K$105, 0))</f>
        <v>0</v>
      </c>
      <c r="G82" s="154">
        <f>INDEX('Output_Final PCLs'!$B$105:$K$125, MATCH(F_Outputs!$A82, 'Output_Final PCLs'!$B$105:$B$125, 0), MATCH(F_Outputs!G$2, 'Output_Final PCLs'!$B$105:$K$105, 0))</f>
        <v>0</v>
      </c>
      <c r="H82" s="154">
        <f>INDEX('Output_Final PCLs'!$B$105:$K$125, MATCH(F_Outputs!$A82, 'Output_Final PCLs'!$B$105:$B$125, 0), MATCH(F_Outputs!H$2, 'Output_Final PCLs'!$B$105:$K$105, 0))</f>
        <v>0</v>
      </c>
      <c r="I82" s="154">
        <f>INDEX('Output_Final PCLs'!$B$105:$K$125, MATCH(F_Outputs!$A82, 'Output_Final PCLs'!$B$105:$B$125, 0), MATCH(F_Outputs!I$2, 'Output_Final PCLs'!$B$105:$K$105, 0))</f>
        <v>0</v>
      </c>
      <c r="J82" s="154">
        <f>INDEX('Output_Final PCLs'!$B$105:$K$125, MATCH(F_Outputs!$A82, 'Output_Final PCLs'!$B$105:$B$125, 0), MATCH(F_Outputs!J$2, 'Output_Final PCLs'!$B$105:$K$105, 0))</f>
        <v>0</v>
      </c>
      <c r="K82" s="154">
        <f>INDEX('Output_Final PCLs'!$B$105:$K$125, MATCH(F_Outputs!$A82, 'Output_Final PCLs'!$B$105:$B$125, 0), MATCH(F_Outputs!K$2, 'Output_Final PCLs'!$B$105:$K$105, 0))</f>
        <v>0</v>
      </c>
      <c r="L82" s="106" t="s">
        <v>345</v>
      </c>
    </row>
    <row r="83" spans="1:12">
      <c r="A83" s="106" t="s">
        <v>243</v>
      </c>
      <c r="B83" s="109" t="s">
        <v>354</v>
      </c>
      <c r="C83" s="109" t="s">
        <v>275</v>
      </c>
      <c r="D83" s="106" t="s">
        <v>215</v>
      </c>
      <c r="E83" s="106" t="s">
        <v>194</v>
      </c>
      <c r="F83" s="154">
        <f>INDEX('Output_Final PCLs'!$B$129:$K$149, MATCH(F_Outputs!$A83, 'Output_Final PCLs'!$B$129:$B$149, 0), MATCH(F_Outputs!F$2, 'Output_Final PCLs'!$B$129:$K$129, 0))</f>
        <v>1</v>
      </c>
      <c r="G83" s="154">
        <f>INDEX('Output_Final PCLs'!$B$129:$K$149, MATCH(F_Outputs!$A83, 'Output_Final PCLs'!$B$129:$B$149, 0), MATCH(F_Outputs!G$2, 'Output_Final PCLs'!$B$129:$K$129, 0))</f>
        <v>1</v>
      </c>
      <c r="H83" s="154">
        <f>INDEX('Output_Final PCLs'!$B$129:$K$149, MATCH(F_Outputs!$A83, 'Output_Final PCLs'!$B$129:$B$149, 0), MATCH(F_Outputs!H$2, 'Output_Final PCLs'!$B$129:$K$129, 0))</f>
        <v>1</v>
      </c>
      <c r="I83" s="154">
        <f>INDEX('Output_Final PCLs'!$B$129:$K$149, MATCH(F_Outputs!$A83, 'Output_Final PCLs'!$B$129:$B$149, 0), MATCH(F_Outputs!I$2, 'Output_Final PCLs'!$B$129:$K$129, 0))</f>
        <v>1</v>
      </c>
      <c r="J83" s="154">
        <f>INDEX('Output_Final PCLs'!$B$129:$K$149, MATCH(F_Outputs!$A83, 'Output_Final PCLs'!$B$129:$B$149, 0), MATCH(F_Outputs!J$2, 'Output_Final PCLs'!$B$129:$K$129, 0))</f>
        <v>1</v>
      </c>
      <c r="K83" s="154">
        <f>INDEX('Output_Final PCLs'!$B$129:$K$149, MATCH(F_Outputs!$A83, 'Output_Final PCLs'!$B$129:$B$149, 0), MATCH(F_Outputs!K$2, 'Output_Final PCLs'!$B$129:$K$129, 0))</f>
        <v>1</v>
      </c>
      <c r="L83" s="106" t="s">
        <v>345</v>
      </c>
    </row>
    <row r="84" spans="1:12">
      <c r="A84" s="106" t="s">
        <v>243</v>
      </c>
      <c r="B84" s="106" t="s">
        <v>355</v>
      </c>
      <c r="C84" s="106" t="s">
        <v>356</v>
      </c>
      <c r="D84" s="106" t="s">
        <v>357</v>
      </c>
      <c r="E84" s="106" t="s">
        <v>194</v>
      </c>
      <c r="F84" s="110" t="str">
        <f ca="1">CONCATENATE("[…]", TEXT(NOW(),"dd/mm/yyy hh:mm:ss"))</f>
        <v>[…]27/08/2024 18:08:19</v>
      </c>
      <c r="G84" s="110" t="str">
        <f t="shared" ref="G84:K84" ca="1" si="10">CONCATENATE("[…]", TEXT(NOW(),"dd/mm/yyy hh:mm:ss"))</f>
        <v>[…]27/08/2024 18:08:19</v>
      </c>
      <c r="H84" s="110" t="str">
        <f t="shared" ca="1" si="10"/>
        <v>[…]27/08/2024 18:08:19</v>
      </c>
      <c r="I84" s="110" t="str">
        <f t="shared" ca="1" si="10"/>
        <v>[…]27/08/2024 18:08:19</v>
      </c>
      <c r="J84" s="110" t="str">
        <f t="shared" ca="1" si="10"/>
        <v>[…]27/08/2024 18:08:19</v>
      </c>
      <c r="K84" s="110" t="str">
        <f t="shared" ca="1" si="10"/>
        <v>[…]27/08/2024 18:08:19</v>
      </c>
    </row>
    <row r="85" spans="1:12">
      <c r="A85" s="106" t="s">
        <v>243</v>
      </c>
      <c r="B85" s="106" t="s">
        <v>358</v>
      </c>
      <c r="C85" s="106" t="s">
        <v>359</v>
      </c>
      <c r="D85" s="106" t="s">
        <v>357</v>
      </c>
      <c r="E85" s="106" t="s">
        <v>194</v>
      </c>
      <c r="F85" s="111" t="e">
        <f ca="1">MID(CELL("filename"),SEARCH("[",CELL("filename"))+1,SEARCH("]",CELL("filename"))-SEARCH("[",CELL("filename"))-1)</f>
        <v>#VALUE!</v>
      </c>
      <c r="G85" s="111" t="e">
        <f t="shared" ref="G85:K85" ca="1" si="11">MID(CELL("filename"),SEARCH("[",CELL("filename"))+1,SEARCH("]",CELL("filename"))-SEARCH("[",CELL("filename"))-1)</f>
        <v>#VALUE!</v>
      </c>
      <c r="H85" s="111" t="e">
        <f t="shared" ca="1" si="11"/>
        <v>#VALUE!</v>
      </c>
      <c r="I85" s="111" t="e">
        <f t="shared" ca="1" si="11"/>
        <v>#VALUE!</v>
      </c>
      <c r="J85" s="111" t="e">
        <f t="shared" ca="1" si="11"/>
        <v>#VALUE!</v>
      </c>
      <c r="K85" s="111" t="e">
        <f t="shared" ca="1" si="11"/>
        <v>#VALUE!</v>
      </c>
    </row>
    <row r="86" spans="1:12">
      <c r="A86" s="106" t="s">
        <v>243</v>
      </c>
      <c r="B86" s="106" t="s">
        <v>360</v>
      </c>
      <c r="C86" s="106" t="s">
        <v>361</v>
      </c>
      <c r="D86" s="106" t="s">
        <v>357</v>
      </c>
      <c r="E86" s="106" t="s">
        <v>194</v>
      </c>
      <c r="F86" s="106" t="s">
        <v>362</v>
      </c>
      <c r="G86" s="106" t="s">
        <v>362</v>
      </c>
      <c r="H86" s="106" t="s">
        <v>362</v>
      </c>
      <c r="I86" s="106" t="s">
        <v>362</v>
      </c>
      <c r="J86" s="106" t="s">
        <v>362</v>
      </c>
      <c r="K86" s="106" t="s">
        <v>362</v>
      </c>
    </row>
    <row r="87" spans="1:12">
      <c r="A87" s="106" t="s">
        <v>243</v>
      </c>
      <c r="B87" s="106" t="s">
        <v>363</v>
      </c>
      <c r="C87" s="106" t="s">
        <v>364</v>
      </c>
      <c r="D87" s="106" t="s">
        <v>365</v>
      </c>
      <c r="E87" s="106" t="s">
        <v>194</v>
      </c>
      <c r="F87" s="106">
        <v>0</v>
      </c>
      <c r="G87" s="106">
        <v>0</v>
      </c>
      <c r="H87" s="106">
        <v>0</v>
      </c>
      <c r="I87" s="106">
        <v>0</v>
      </c>
      <c r="J87" s="106">
        <v>0</v>
      </c>
      <c r="K87" s="106">
        <v>0</v>
      </c>
    </row>
    <row r="88" spans="1:12">
      <c r="A88" s="106" t="s">
        <v>244</v>
      </c>
      <c r="B88" s="106" t="s">
        <v>344</v>
      </c>
      <c r="C88" s="106" t="s">
        <v>277</v>
      </c>
      <c r="D88" s="106" t="s">
        <v>199</v>
      </c>
      <c r="E88" s="106" t="s">
        <v>194</v>
      </c>
      <c r="F88" s="106" t="s">
        <v>345</v>
      </c>
      <c r="G88" s="106" t="s">
        <v>345</v>
      </c>
      <c r="H88" s="106" t="s">
        <v>345</v>
      </c>
      <c r="I88" s="106" t="s">
        <v>345</v>
      </c>
      <c r="J88" s="106" t="s">
        <v>345</v>
      </c>
      <c r="K88" s="106" t="s">
        <v>345</v>
      </c>
      <c r="L88" s="155">
        <v>0</v>
      </c>
    </row>
    <row r="89" spans="1:12">
      <c r="A89" s="106" t="s">
        <v>244</v>
      </c>
      <c r="B89" s="106" t="s">
        <v>346</v>
      </c>
      <c r="C89" s="106" t="s">
        <v>278</v>
      </c>
      <c r="D89" s="106" t="s">
        <v>199</v>
      </c>
      <c r="E89" s="106" t="s">
        <v>194</v>
      </c>
      <c r="F89" s="106" t="s">
        <v>345</v>
      </c>
      <c r="G89" s="106" t="s">
        <v>345</v>
      </c>
      <c r="H89" s="106" t="s">
        <v>345</v>
      </c>
      <c r="I89" s="106" t="s">
        <v>345</v>
      </c>
      <c r="J89" s="106" t="s">
        <v>345</v>
      </c>
      <c r="K89" s="106" t="s">
        <v>345</v>
      </c>
      <c r="L89" s="155">
        <v>0.33</v>
      </c>
    </row>
    <row r="90" spans="1:12">
      <c r="A90" s="106" t="s">
        <v>244</v>
      </c>
      <c r="B90" s="106" t="s">
        <v>347</v>
      </c>
      <c r="C90" s="106" t="s">
        <v>279</v>
      </c>
      <c r="D90" s="106" t="s">
        <v>199</v>
      </c>
      <c r="E90" s="106" t="s">
        <v>194</v>
      </c>
      <c r="F90" s="106" t="s">
        <v>345</v>
      </c>
      <c r="G90" s="106" t="s">
        <v>345</v>
      </c>
      <c r="H90" s="106" t="s">
        <v>345</v>
      </c>
      <c r="I90" s="106" t="s">
        <v>345</v>
      </c>
      <c r="J90" s="106" t="s">
        <v>345</v>
      </c>
      <c r="K90" s="106" t="s">
        <v>345</v>
      </c>
      <c r="L90" s="155">
        <v>0.66</v>
      </c>
    </row>
    <row r="91" spans="1:12">
      <c r="A91" s="106" t="s">
        <v>244</v>
      </c>
      <c r="B91" s="106" t="s">
        <v>348</v>
      </c>
      <c r="C91" s="106" t="s">
        <v>280</v>
      </c>
      <c r="D91" s="106" t="s">
        <v>199</v>
      </c>
      <c r="E91" s="106" t="s">
        <v>194</v>
      </c>
      <c r="F91" s="106" t="s">
        <v>345</v>
      </c>
      <c r="G91" s="106" t="s">
        <v>345</v>
      </c>
      <c r="H91" s="106" t="s">
        <v>345</v>
      </c>
      <c r="I91" s="106" t="s">
        <v>345</v>
      </c>
      <c r="J91" s="106" t="s">
        <v>345</v>
      </c>
      <c r="K91" s="106" t="s">
        <v>345</v>
      </c>
      <c r="L91" s="155">
        <v>1</v>
      </c>
    </row>
    <row r="92" spans="1:12">
      <c r="A92" s="106" t="s">
        <v>244</v>
      </c>
      <c r="B92" s="109" t="s">
        <v>349</v>
      </c>
      <c r="C92" s="109" t="s">
        <v>159</v>
      </c>
      <c r="D92" s="106" t="s">
        <v>199</v>
      </c>
      <c r="E92" s="106" t="s">
        <v>194</v>
      </c>
      <c r="F92" s="153">
        <f>INDEX('Output_Final PCLs'!$B$8:$K$28, MATCH(F_Outputs!$A92, 'Output_Final PCLs'!$B$8:$B$28, 0), MATCH(F_Outputs!F$2, 'Output_Final PCLs'!$B$8:$K$8, 0))</f>
        <v>0.65300000000000002</v>
      </c>
      <c r="G92" s="153">
        <f>INDEX('Output_Final PCLs'!$B$8:$K$28, MATCH(F_Outputs!$A92, 'Output_Final PCLs'!$B$8:$B$28, 0), MATCH(F_Outputs!G$2, 'Output_Final PCLs'!$B$8:$K$8, 0))</f>
        <v>0.65300000000000002</v>
      </c>
      <c r="H92" s="153">
        <f>INDEX('Output_Final PCLs'!$B$8:$K$28, MATCH(F_Outputs!$A92, 'Output_Final PCLs'!$B$8:$B$28, 0), MATCH(F_Outputs!H$2, 'Output_Final PCLs'!$B$8:$K$8, 0))</f>
        <v>0.65300000000000002</v>
      </c>
      <c r="I92" s="153">
        <f>INDEX('Output_Final PCLs'!$B$8:$K$28, MATCH(F_Outputs!$A92, 'Output_Final PCLs'!$B$8:$B$28, 0), MATCH(F_Outputs!I$2, 'Output_Final PCLs'!$B$8:$K$8, 0))</f>
        <v>0.65300000000000002</v>
      </c>
      <c r="J92" s="153">
        <f>INDEX('Output_Final PCLs'!$B$8:$K$28, MATCH(F_Outputs!$A92, 'Output_Final PCLs'!$B$8:$B$28, 0), MATCH(F_Outputs!J$2, 'Output_Final PCLs'!$B$8:$K$8, 0))</f>
        <v>0.65300000000000002</v>
      </c>
      <c r="K92" s="153">
        <f>INDEX('Output_Final PCLs'!$B$8:$K$28, MATCH(F_Outputs!$A92, 'Output_Final PCLs'!$B$8:$B$28, 0), MATCH(F_Outputs!K$2, 'Output_Final PCLs'!$B$8:$K$8, 0))</f>
        <v>0.67600000000000005</v>
      </c>
      <c r="L92" s="106" t="s">
        <v>345</v>
      </c>
    </row>
    <row r="93" spans="1:12">
      <c r="A93" s="106" t="s">
        <v>244</v>
      </c>
      <c r="B93" s="109" t="s">
        <v>350</v>
      </c>
      <c r="C93" s="109" t="s">
        <v>271</v>
      </c>
      <c r="D93" s="106" t="s">
        <v>215</v>
      </c>
      <c r="E93" s="106" t="s">
        <v>194</v>
      </c>
      <c r="F93" s="152">
        <f>INDEX('Output_Final PCLs'!$B$33:$K$53,MATCH(F_Outputs!$A92,'Output_Final PCLs'!$B$33:$B$53,0),MATCH(F_Outputs!F$2,'Output_Final PCLs'!$B$33:$K$33,0))</f>
        <v>29</v>
      </c>
      <c r="G93" s="152">
        <f>INDEX('Output_Final PCLs'!$B$33:$K$53,MATCH(F_Outputs!$A92,'Output_Final PCLs'!$B$33:$B$53,0),MATCH(F_Outputs!G$2,'Output_Final PCLs'!$B$33:$K$33,0))</f>
        <v>29</v>
      </c>
      <c r="H93" s="152">
        <f>INDEX('Output_Final PCLs'!$B$33:$K$53,MATCH(F_Outputs!$A92,'Output_Final PCLs'!$B$33:$B$53,0),MATCH(F_Outputs!H$2,'Output_Final PCLs'!$B$33:$K$33,0))</f>
        <v>29</v>
      </c>
      <c r="I93" s="152">
        <f>INDEX('Output_Final PCLs'!$B$33:$K$53,MATCH(F_Outputs!$A92,'Output_Final PCLs'!$B$33:$B$53,0),MATCH(F_Outputs!I$2,'Output_Final PCLs'!$B$33:$K$33,0))</f>
        <v>29</v>
      </c>
      <c r="J93" s="152">
        <f>INDEX('Output_Final PCLs'!$B$33:$K$53,MATCH(F_Outputs!$A92,'Output_Final PCLs'!$B$33:$B$53,0),MATCH(F_Outputs!J$2,'Output_Final PCLs'!$B$33:$K$33,0))</f>
        <v>29</v>
      </c>
      <c r="K93" s="152">
        <f>INDEX('Output_Final PCLs'!$B$33:$K$53,MATCH(F_Outputs!$A92,'Output_Final PCLs'!$B$33:$B$53,0),MATCH(F_Outputs!K$2,'Output_Final PCLs'!$B$33:$K$33,0))</f>
        <v>29</v>
      </c>
      <c r="L93" s="106" t="s">
        <v>345</v>
      </c>
    </row>
    <row r="94" spans="1:12">
      <c r="A94" s="106" t="s">
        <v>244</v>
      </c>
      <c r="B94" s="109" t="s">
        <v>351</v>
      </c>
      <c r="C94" s="109" t="s">
        <v>272</v>
      </c>
      <c r="D94" s="106" t="s">
        <v>215</v>
      </c>
      <c r="E94" s="106" t="s">
        <v>194</v>
      </c>
      <c r="F94" s="154">
        <f>INDEX('Output_Final PCLs'!$B$57:$K$77, MATCH(F_Outputs!$A94, 'Output_Final PCLs'!$B$57:$B$77, 0), MATCH(F_Outputs!F$2, 'Output_Final PCLs'!$B$57:$K$57, 0))</f>
        <v>3</v>
      </c>
      <c r="G94" s="154">
        <f>INDEX('Output_Final PCLs'!$B$57:$K$77, MATCH(F_Outputs!$A94, 'Output_Final PCLs'!$B$57:$B$77, 0), MATCH(F_Outputs!G$2, 'Output_Final PCLs'!$B$57:$K$57, 0))</f>
        <v>3</v>
      </c>
      <c r="H94" s="154">
        <f>INDEX('Output_Final PCLs'!$B$57:$K$77, MATCH(F_Outputs!$A94, 'Output_Final PCLs'!$B$57:$B$77, 0), MATCH(F_Outputs!H$2, 'Output_Final PCLs'!$B$57:$K$57, 0))</f>
        <v>3</v>
      </c>
      <c r="I94" s="154">
        <f>INDEX('Output_Final PCLs'!$B$57:$K$77, MATCH(F_Outputs!$A94, 'Output_Final PCLs'!$B$57:$B$77, 0), MATCH(F_Outputs!I$2, 'Output_Final PCLs'!$B$57:$K$57, 0))</f>
        <v>3</v>
      </c>
      <c r="J94" s="154">
        <f>INDEX('Output_Final PCLs'!$B$57:$K$77, MATCH(F_Outputs!$A94, 'Output_Final PCLs'!$B$57:$B$77, 0), MATCH(F_Outputs!J$2, 'Output_Final PCLs'!$B$57:$K$57, 0))</f>
        <v>3</v>
      </c>
      <c r="K94" s="154">
        <f>INDEX('Output_Final PCLs'!$B$57:$K$77, MATCH(F_Outputs!$A94, 'Output_Final PCLs'!$B$57:$B$77, 0), MATCH(F_Outputs!K$2, 'Output_Final PCLs'!$B$57:$K$57, 0))</f>
        <v>1</v>
      </c>
      <c r="L94" s="106" t="s">
        <v>345</v>
      </c>
    </row>
    <row r="95" spans="1:12">
      <c r="A95" s="106" t="s">
        <v>244</v>
      </c>
      <c r="B95" s="109" t="s">
        <v>352</v>
      </c>
      <c r="C95" s="109" t="s">
        <v>273</v>
      </c>
      <c r="D95" s="106" t="s">
        <v>215</v>
      </c>
      <c r="E95" s="106" t="s">
        <v>194</v>
      </c>
      <c r="F95" s="154">
        <f>INDEX('Output_Final PCLs'!$B$81:$K$101, MATCH(F_Outputs!$A95, 'Output_Final PCLs'!$B$81:$B$101, 0), MATCH(F_Outputs!F$2, 'Output_Final PCLs'!$B$81:$K$81, 0))</f>
        <v>7</v>
      </c>
      <c r="G95" s="154">
        <f>INDEX('Output_Final PCLs'!$B$81:$K$101, MATCH(F_Outputs!$A95, 'Output_Final PCLs'!$B$81:$B$101, 0), MATCH(F_Outputs!G$2, 'Output_Final PCLs'!$B$81:$K$81, 0))</f>
        <v>7</v>
      </c>
      <c r="H95" s="154">
        <f>INDEX('Output_Final PCLs'!$B$81:$K$101, MATCH(F_Outputs!$A95, 'Output_Final PCLs'!$B$81:$B$101, 0), MATCH(F_Outputs!H$2, 'Output_Final PCLs'!$B$81:$K$81, 0))</f>
        <v>7</v>
      </c>
      <c r="I95" s="154">
        <f>INDEX('Output_Final PCLs'!$B$81:$K$101, MATCH(F_Outputs!$A95, 'Output_Final PCLs'!$B$81:$B$101, 0), MATCH(F_Outputs!I$2, 'Output_Final PCLs'!$B$81:$K$81, 0))</f>
        <v>7</v>
      </c>
      <c r="J95" s="154">
        <f>INDEX('Output_Final PCLs'!$B$81:$K$101, MATCH(F_Outputs!$A95, 'Output_Final PCLs'!$B$81:$B$101, 0), MATCH(F_Outputs!J$2, 'Output_Final PCLs'!$B$81:$K$81, 0))</f>
        <v>7</v>
      </c>
      <c r="K95" s="154">
        <f>INDEX('Output_Final PCLs'!$B$81:$K$101, MATCH(F_Outputs!$A95, 'Output_Final PCLs'!$B$81:$B$101, 0), MATCH(F_Outputs!K$2, 'Output_Final PCLs'!$B$81:$K$81, 0))</f>
        <v>9</v>
      </c>
      <c r="L95" s="106" t="s">
        <v>345</v>
      </c>
    </row>
    <row r="96" spans="1:12">
      <c r="A96" s="106" t="s">
        <v>244</v>
      </c>
      <c r="B96" s="109" t="s">
        <v>353</v>
      </c>
      <c r="C96" s="109" t="s">
        <v>274</v>
      </c>
      <c r="D96" s="106" t="s">
        <v>215</v>
      </c>
      <c r="E96" s="106" t="s">
        <v>194</v>
      </c>
      <c r="F96" s="154">
        <f>INDEX('Output_Final PCLs'!$B$105:$K$125, MATCH(F_Outputs!$A96, 'Output_Final PCLs'!$B$105:$B$125, 0), MATCH(F_Outputs!F$2, 'Output_Final PCLs'!$B$105:$K$105, 0))</f>
        <v>7</v>
      </c>
      <c r="G96" s="154">
        <f>INDEX('Output_Final PCLs'!$B$105:$K$125, MATCH(F_Outputs!$A96, 'Output_Final PCLs'!$B$105:$B$125, 0), MATCH(F_Outputs!G$2, 'Output_Final PCLs'!$B$105:$K$105, 0))</f>
        <v>7</v>
      </c>
      <c r="H96" s="154">
        <f>INDEX('Output_Final PCLs'!$B$105:$K$125, MATCH(F_Outputs!$A96, 'Output_Final PCLs'!$B$105:$B$125, 0), MATCH(F_Outputs!H$2, 'Output_Final PCLs'!$B$105:$K$105, 0))</f>
        <v>7</v>
      </c>
      <c r="I96" s="154">
        <f>INDEX('Output_Final PCLs'!$B$105:$K$125, MATCH(F_Outputs!$A96, 'Output_Final PCLs'!$B$105:$B$125, 0), MATCH(F_Outputs!I$2, 'Output_Final PCLs'!$B$105:$K$105, 0))</f>
        <v>7</v>
      </c>
      <c r="J96" s="154">
        <f>INDEX('Output_Final PCLs'!$B$105:$K$125, MATCH(F_Outputs!$A96, 'Output_Final PCLs'!$B$105:$B$125, 0), MATCH(F_Outputs!J$2, 'Output_Final PCLs'!$B$105:$K$105, 0))</f>
        <v>7</v>
      </c>
      <c r="K96" s="154">
        <f>INDEX('Output_Final PCLs'!$B$105:$K$125, MATCH(F_Outputs!$A96, 'Output_Final PCLs'!$B$105:$B$125, 0), MATCH(F_Outputs!K$2, 'Output_Final PCLs'!$B$105:$K$105, 0))</f>
        <v>7</v>
      </c>
      <c r="L96" s="106" t="s">
        <v>345</v>
      </c>
    </row>
    <row r="97" spans="1:12">
      <c r="A97" s="106" t="s">
        <v>244</v>
      </c>
      <c r="B97" s="109" t="s">
        <v>354</v>
      </c>
      <c r="C97" s="109" t="s">
        <v>275</v>
      </c>
      <c r="D97" s="106" t="s">
        <v>215</v>
      </c>
      <c r="E97" s="106" t="s">
        <v>194</v>
      </c>
      <c r="F97" s="154">
        <f>INDEX('Output_Final PCLs'!$B$129:$K$149, MATCH(F_Outputs!$A97, 'Output_Final PCLs'!$B$129:$B$149, 0), MATCH(F_Outputs!F$2, 'Output_Final PCLs'!$B$129:$K$129, 0))</f>
        <v>12</v>
      </c>
      <c r="G97" s="154">
        <f>INDEX('Output_Final PCLs'!$B$129:$K$149, MATCH(F_Outputs!$A97, 'Output_Final PCLs'!$B$129:$B$149, 0), MATCH(F_Outputs!G$2, 'Output_Final PCLs'!$B$129:$K$129, 0))</f>
        <v>12</v>
      </c>
      <c r="H97" s="154">
        <f>INDEX('Output_Final PCLs'!$B$129:$K$149, MATCH(F_Outputs!$A97, 'Output_Final PCLs'!$B$129:$B$149, 0), MATCH(F_Outputs!H$2, 'Output_Final PCLs'!$B$129:$K$129, 0))</f>
        <v>12</v>
      </c>
      <c r="I97" s="154">
        <f>INDEX('Output_Final PCLs'!$B$129:$K$149, MATCH(F_Outputs!$A97, 'Output_Final PCLs'!$B$129:$B$149, 0), MATCH(F_Outputs!I$2, 'Output_Final PCLs'!$B$129:$K$129, 0))</f>
        <v>12</v>
      </c>
      <c r="J97" s="154">
        <f>INDEX('Output_Final PCLs'!$B$129:$K$149, MATCH(F_Outputs!$A97, 'Output_Final PCLs'!$B$129:$B$149, 0), MATCH(F_Outputs!J$2, 'Output_Final PCLs'!$B$129:$K$129, 0))</f>
        <v>12</v>
      </c>
      <c r="K97" s="154">
        <f>INDEX('Output_Final PCLs'!$B$129:$K$149, MATCH(F_Outputs!$A97, 'Output_Final PCLs'!$B$129:$B$149, 0), MATCH(F_Outputs!K$2, 'Output_Final PCLs'!$B$129:$K$129, 0))</f>
        <v>12</v>
      </c>
      <c r="L97" s="106" t="s">
        <v>345</v>
      </c>
    </row>
    <row r="98" spans="1:12">
      <c r="A98" s="106" t="s">
        <v>244</v>
      </c>
      <c r="B98" s="106" t="s">
        <v>355</v>
      </c>
      <c r="C98" s="106" t="s">
        <v>356</v>
      </c>
      <c r="D98" s="106" t="s">
        <v>357</v>
      </c>
      <c r="E98" s="106" t="s">
        <v>194</v>
      </c>
      <c r="F98" s="110" t="str">
        <f ca="1">CONCATENATE("[…]", TEXT(NOW(),"dd/mm/yyy hh:mm:ss"))</f>
        <v>[…]27/08/2024 18:08:19</v>
      </c>
      <c r="G98" s="110" t="str">
        <f t="shared" ref="G98:K98" ca="1" si="12">CONCATENATE("[…]", TEXT(NOW(),"dd/mm/yyy hh:mm:ss"))</f>
        <v>[…]27/08/2024 18:08:19</v>
      </c>
      <c r="H98" s="110" t="str">
        <f t="shared" ca="1" si="12"/>
        <v>[…]27/08/2024 18:08:19</v>
      </c>
      <c r="I98" s="110" t="str">
        <f t="shared" ca="1" si="12"/>
        <v>[…]27/08/2024 18:08:19</v>
      </c>
      <c r="J98" s="110" t="str">
        <f t="shared" ca="1" si="12"/>
        <v>[…]27/08/2024 18:08:19</v>
      </c>
      <c r="K98" s="110" t="str">
        <f t="shared" ca="1" si="12"/>
        <v>[…]27/08/2024 18:08:19</v>
      </c>
    </row>
    <row r="99" spans="1:12">
      <c r="A99" s="106" t="s">
        <v>244</v>
      </c>
      <c r="B99" s="106" t="s">
        <v>358</v>
      </c>
      <c r="C99" s="106" t="s">
        <v>359</v>
      </c>
      <c r="D99" s="106" t="s">
        <v>357</v>
      </c>
      <c r="E99" s="106" t="s">
        <v>194</v>
      </c>
      <c r="F99" s="111" t="e">
        <f ca="1">MID(CELL("filename"),SEARCH("[",CELL("filename"))+1,SEARCH("]",CELL("filename"))-SEARCH("[",CELL("filename"))-1)</f>
        <v>#VALUE!</v>
      </c>
      <c r="G99" s="111" t="e">
        <f t="shared" ref="G99:K99" ca="1" si="13">MID(CELL("filename"),SEARCH("[",CELL("filename"))+1,SEARCH("]",CELL("filename"))-SEARCH("[",CELL("filename"))-1)</f>
        <v>#VALUE!</v>
      </c>
      <c r="H99" s="111" t="e">
        <f t="shared" ca="1" si="13"/>
        <v>#VALUE!</v>
      </c>
      <c r="I99" s="111" t="e">
        <f t="shared" ca="1" si="13"/>
        <v>#VALUE!</v>
      </c>
      <c r="J99" s="111" t="e">
        <f t="shared" ca="1" si="13"/>
        <v>#VALUE!</v>
      </c>
      <c r="K99" s="111" t="e">
        <f t="shared" ca="1" si="13"/>
        <v>#VALUE!</v>
      </c>
    </row>
    <row r="100" spans="1:12">
      <c r="A100" s="106" t="s">
        <v>244</v>
      </c>
      <c r="B100" s="106" t="s">
        <v>360</v>
      </c>
      <c r="C100" s="106" t="s">
        <v>361</v>
      </c>
      <c r="D100" s="106" t="s">
        <v>357</v>
      </c>
      <c r="E100" s="106" t="s">
        <v>194</v>
      </c>
      <c r="F100" s="106" t="s">
        <v>362</v>
      </c>
      <c r="G100" s="106" t="s">
        <v>362</v>
      </c>
      <c r="H100" s="106" t="s">
        <v>362</v>
      </c>
      <c r="I100" s="106" t="s">
        <v>362</v>
      </c>
      <c r="J100" s="106" t="s">
        <v>362</v>
      </c>
      <c r="K100" s="106" t="s">
        <v>362</v>
      </c>
    </row>
    <row r="101" spans="1:12">
      <c r="A101" s="106" t="s">
        <v>244</v>
      </c>
      <c r="B101" s="106" t="s">
        <v>363</v>
      </c>
      <c r="C101" s="106" t="s">
        <v>364</v>
      </c>
      <c r="D101" s="106" t="s">
        <v>365</v>
      </c>
      <c r="E101" s="106" t="s">
        <v>194</v>
      </c>
      <c r="F101" s="106">
        <v>0</v>
      </c>
      <c r="G101" s="106">
        <v>0</v>
      </c>
      <c r="H101" s="106">
        <v>0</v>
      </c>
      <c r="I101" s="106">
        <v>0</v>
      </c>
      <c r="J101" s="106">
        <v>0</v>
      </c>
      <c r="K101" s="106">
        <v>0</v>
      </c>
    </row>
    <row r="102" spans="1:12">
      <c r="A102" s="106" t="s">
        <v>245</v>
      </c>
      <c r="B102" s="106" t="s">
        <v>344</v>
      </c>
      <c r="C102" s="106" t="s">
        <v>277</v>
      </c>
      <c r="D102" s="106" t="s">
        <v>199</v>
      </c>
      <c r="E102" s="106" t="s">
        <v>194</v>
      </c>
      <c r="F102" s="106" t="s">
        <v>345</v>
      </c>
      <c r="G102" s="106" t="s">
        <v>345</v>
      </c>
      <c r="H102" s="106" t="s">
        <v>345</v>
      </c>
      <c r="I102" s="106" t="s">
        <v>345</v>
      </c>
      <c r="J102" s="106" t="s">
        <v>345</v>
      </c>
      <c r="K102" s="106" t="s">
        <v>345</v>
      </c>
      <c r="L102" s="155">
        <v>0</v>
      </c>
    </row>
    <row r="103" spans="1:12">
      <c r="A103" s="106" t="s">
        <v>245</v>
      </c>
      <c r="B103" s="106" t="s">
        <v>346</v>
      </c>
      <c r="C103" s="106" t="s">
        <v>278</v>
      </c>
      <c r="D103" s="106" t="s">
        <v>199</v>
      </c>
      <c r="E103" s="106" t="s">
        <v>194</v>
      </c>
      <c r="F103" s="106" t="s">
        <v>345</v>
      </c>
      <c r="G103" s="106" t="s">
        <v>345</v>
      </c>
      <c r="H103" s="106" t="s">
        <v>345</v>
      </c>
      <c r="I103" s="106" t="s">
        <v>345</v>
      </c>
      <c r="J103" s="106" t="s">
        <v>345</v>
      </c>
      <c r="K103" s="106" t="s">
        <v>345</v>
      </c>
      <c r="L103" s="155">
        <v>0.33</v>
      </c>
    </row>
    <row r="104" spans="1:12">
      <c r="A104" s="106" t="s">
        <v>245</v>
      </c>
      <c r="B104" s="106" t="s">
        <v>347</v>
      </c>
      <c r="C104" s="106" t="s">
        <v>279</v>
      </c>
      <c r="D104" s="106" t="s">
        <v>199</v>
      </c>
      <c r="E104" s="106" t="s">
        <v>194</v>
      </c>
      <c r="F104" s="106" t="s">
        <v>345</v>
      </c>
      <c r="G104" s="106" t="s">
        <v>345</v>
      </c>
      <c r="H104" s="106" t="s">
        <v>345</v>
      </c>
      <c r="I104" s="106" t="s">
        <v>345</v>
      </c>
      <c r="J104" s="106" t="s">
        <v>345</v>
      </c>
      <c r="K104" s="106" t="s">
        <v>345</v>
      </c>
      <c r="L104" s="155">
        <v>0.66</v>
      </c>
    </row>
    <row r="105" spans="1:12">
      <c r="A105" s="106" t="s">
        <v>245</v>
      </c>
      <c r="B105" s="106" t="s">
        <v>348</v>
      </c>
      <c r="C105" s="106" t="s">
        <v>280</v>
      </c>
      <c r="D105" s="106" t="s">
        <v>199</v>
      </c>
      <c r="E105" s="106" t="s">
        <v>194</v>
      </c>
      <c r="F105" s="106" t="s">
        <v>345</v>
      </c>
      <c r="G105" s="106" t="s">
        <v>345</v>
      </c>
      <c r="H105" s="106" t="s">
        <v>345</v>
      </c>
      <c r="I105" s="106" t="s">
        <v>345</v>
      </c>
      <c r="J105" s="106" t="s">
        <v>345</v>
      </c>
      <c r="K105" s="106" t="s">
        <v>345</v>
      </c>
      <c r="L105" s="155">
        <v>1</v>
      </c>
    </row>
    <row r="106" spans="1:12">
      <c r="A106" s="106" t="s">
        <v>245</v>
      </c>
      <c r="B106" s="109" t="s">
        <v>349</v>
      </c>
      <c r="C106" s="109" t="s">
        <v>159</v>
      </c>
      <c r="D106" s="106" t="s">
        <v>199</v>
      </c>
      <c r="E106" s="106" t="s">
        <v>194</v>
      </c>
      <c r="F106" s="153">
        <f>INDEX('Output_Final PCLs'!$B$8:$K$28, MATCH(F_Outputs!$A106, 'Output_Final PCLs'!$B$8:$B$28, 0), MATCH(F_Outputs!F$2, 'Output_Final PCLs'!$B$8:$K$8, 0))</f>
        <v>0.879</v>
      </c>
      <c r="G106" s="153">
        <f>INDEX('Output_Final PCLs'!$B$8:$K$28, MATCH(F_Outputs!$A106, 'Output_Final PCLs'!$B$8:$B$28, 0), MATCH(F_Outputs!G$2, 'Output_Final PCLs'!$B$8:$K$8, 0))</f>
        <v>0.879</v>
      </c>
      <c r="H106" s="153">
        <f>INDEX('Output_Final PCLs'!$B$8:$K$28, MATCH(F_Outputs!$A106, 'Output_Final PCLs'!$B$8:$B$28, 0), MATCH(F_Outputs!H$2, 'Output_Final PCLs'!$B$8:$K$8, 0))</f>
        <v>0.879</v>
      </c>
      <c r="I106" s="153">
        <f>INDEX('Output_Final PCLs'!$B$8:$K$28, MATCH(F_Outputs!$A106, 'Output_Final PCLs'!$B$8:$B$28, 0), MATCH(F_Outputs!I$2, 'Output_Final PCLs'!$B$8:$K$8, 0))</f>
        <v>0.879</v>
      </c>
      <c r="J106" s="153">
        <f>INDEX('Output_Final PCLs'!$B$8:$K$28, MATCH(F_Outputs!$A106, 'Output_Final PCLs'!$B$8:$B$28, 0), MATCH(F_Outputs!J$2, 'Output_Final PCLs'!$B$8:$K$8, 0))</f>
        <v>0.879</v>
      </c>
      <c r="K106" s="153">
        <f>INDEX('Output_Final PCLs'!$B$8:$K$28, MATCH(F_Outputs!$A106, 'Output_Final PCLs'!$B$8:$B$28, 0), MATCH(F_Outputs!K$2, 'Output_Final PCLs'!$B$8:$K$8, 0))</f>
        <v>0.879</v>
      </c>
      <c r="L106" s="106" t="s">
        <v>345</v>
      </c>
    </row>
    <row r="107" spans="1:12">
      <c r="A107" s="106" t="s">
        <v>245</v>
      </c>
      <c r="B107" s="109" t="s">
        <v>350</v>
      </c>
      <c r="C107" s="109" t="s">
        <v>271</v>
      </c>
      <c r="D107" s="106" t="s">
        <v>215</v>
      </c>
      <c r="E107" s="106" t="s">
        <v>194</v>
      </c>
      <c r="F107" s="152">
        <f>INDEX('Output_Final PCLs'!$B$33:$K$53,MATCH(F_Outputs!$A106,'Output_Final PCLs'!$B$33:$B$53,0),MATCH(F_Outputs!F$2,'Output_Final PCLs'!$B$33:$K$33,0))</f>
        <v>47</v>
      </c>
      <c r="G107" s="152">
        <f>INDEX('Output_Final PCLs'!$B$33:$K$53,MATCH(F_Outputs!$A106,'Output_Final PCLs'!$B$33:$B$53,0),MATCH(F_Outputs!G$2,'Output_Final PCLs'!$B$33:$K$33,0))</f>
        <v>47</v>
      </c>
      <c r="H107" s="152">
        <f>INDEX('Output_Final PCLs'!$B$33:$K$53,MATCH(F_Outputs!$A106,'Output_Final PCLs'!$B$33:$B$53,0),MATCH(F_Outputs!H$2,'Output_Final PCLs'!$B$33:$K$33,0))</f>
        <v>47</v>
      </c>
      <c r="I107" s="152">
        <f>INDEX('Output_Final PCLs'!$B$33:$K$53,MATCH(F_Outputs!$A106,'Output_Final PCLs'!$B$33:$B$53,0),MATCH(F_Outputs!I$2,'Output_Final PCLs'!$B$33:$K$33,0))</f>
        <v>47</v>
      </c>
      <c r="J107" s="152">
        <f>INDEX('Output_Final PCLs'!$B$33:$K$53,MATCH(F_Outputs!$A106,'Output_Final PCLs'!$B$33:$B$53,0),MATCH(F_Outputs!J$2,'Output_Final PCLs'!$B$33:$K$33,0))</f>
        <v>47</v>
      </c>
      <c r="K107" s="152">
        <f>INDEX('Output_Final PCLs'!$B$33:$K$53,MATCH(F_Outputs!$A106,'Output_Final PCLs'!$B$33:$B$53,0),MATCH(F_Outputs!K$2,'Output_Final PCLs'!$B$33:$K$33,0))</f>
        <v>47</v>
      </c>
      <c r="L107" s="106" t="s">
        <v>345</v>
      </c>
    </row>
    <row r="108" spans="1:12">
      <c r="A108" s="106" t="s">
        <v>245</v>
      </c>
      <c r="B108" s="109" t="s">
        <v>351</v>
      </c>
      <c r="C108" s="109" t="s">
        <v>272</v>
      </c>
      <c r="D108" s="106" t="s">
        <v>215</v>
      </c>
      <c r="E108" s="106" t="s">
        <v>194</v>
      </c>
      <c r="F108" s="154">
        <f>INDEX('Output_Final PCLs'!$B$57:$K$77, MATCH(F_Outputs!$A108, 'Output_Final PCLs'!$B$57:$B$77, 0), MATCH(F_Outputs!F$2, 'Output_Final PCLs'!$B$57:$K$57, 0))</f>
        <v>2</v>
      </c>
      <c r="G108" s="154">
        <f>INDEX('Output_Final PCLs'!$B$57:$K$77, MATCH(F_Outputs!$A108, 'Output_Final PCLs'!$B$57:$B$77, 0), MATCH(F_Outputs!G$2, 'Output_Final PCLs'!$B$57:$K$57, 0))</f>
        <v>2</v>
      </c>
      <c r="H108" s="154">
        <f>INDEX('Output_Final PCLs'!$B$57:$K$77, MATCH(F_Outputs!$A108, 'Output_Final PCLs'!$B$57:$B$77, 0), MATCH(F_Outputs!H$2, 'Output_Final PCLs'!$B$57:$K$57, 0))</f>
        <v>2</v>
      </c>
      <c r="I108" s="154">
        <f>INDEX('Output_Final PCLs'!$B$57:$K$77, MATCH(F_Outputs!$A108, 'Output_Final PCLs'!$B$57:$B$77, 0), MATCH(F_Outputs!I$2, 'Output_Final PCLs'!$B$57:$K$57, 0))</f>
        <v>2</v>
      </c>
      <c r="J108" s="154">
        <f>INDEX('Output_Final PCLs'!$B$57:$K$77, MATCH(F_Outputs!$A108, 'Output_Final PCLs'!$B$57:$B$77, 0), MATCH(F_Outputs!J$2, 'Output_Final PCLs'!$B$57:$K$57, 0))</f>
        <v>2</v>
      </c>
      <c r="K108" s="154">
        <f>INDEX('Output_Final PCLs'!$B$57:$K$77, MATCH(F_Outputs!$A108, 'Output_Final PCLs'!$B$57:$B$77, 0), MATCH(F_Outputs!K$2, 'Output_Final PCLs'!$B$57:$K$57, 0))</f>
        <v>2</v>
      </c>
      <c r="L108" s="106" t="s">
        <v>345</v>
      </c>
    </row>
    <row r="109" spans="1:12">
      <c r="A109" s="106" t="s">
        <v>245</v>
      </c>
      <c r="B109" s="109" t="s">
        <v>352</v>
      </c>
      <c r="C109" s="109" t="s">
        <v>273</v>
      </c>
      <c r="D109" s="106" t="s">
        <v>215</v>
      </c>
      <c r="E109" s="106" t="s">
        <v>194</v>
      </c>
      <c r="F109" s="154">
        <f>INDEX('Output_Final PCLs'!$B$81:$K$101, MATCH(F_Outputs!$A109, 'Output_Final PCLs'!$B$81:$B$101, 0), MATCH(F_Outputs!F$2, 'Output_Final PCLs'!$B$81:$K$81, 0))</f>
        <v>3</v>
      </c>
      <c r="G109" s="154">
        <f>INDEX('Output_Final PCLs'!$B$81:$K$101, MATCH(F_Outputs!$A109, 'Output_Final PCLs'!$B$81:$B$101, 0), MATCH(F_Outputs!G$2, 'Output_Final PCLs'!$B$81:$K$81, 0))</f>
        <v>3</v>
      </c>
      <c r="H109" s="154">
        <f>INDEX('Output_Final PCLs'!$B$81:$K$101, MATCH(F_Outputs!$A109, 'Output_Final PCLs'!$B$81:$B$101, 0), MATCH(F_Outputs!H$2, 'Output_Final PCLs'!$B$81:$K$81, 0))</f>
        <v>3</v>
      </c>
      <c r="I109" s="154">
        <f>INDEX('Output_Final PCLs'!$B$81:$K$101, MATCH(F_Outputs!$A109, 'Output_Final PCLs'!$B$81:$B$101, 0), MATCH(F_Outputs!I$2, 'Output_Final PCLs'!$B$81:$K$81, 0))</f>
        <v>3</v>
      </c>
      <c r="J109" s="154">
        <f>INDEX('Output_Final PCLs'!$B$81:$K$101, MATCH(F_Outputs!$A109, 'Output_Final PCLs'!$B$81:$B$101, 0), MATCH(F_Outputs!J$2, 'Output_Final PCLs'!$B$81:$K$81, 0))</f>
        <v>3</v>
      </c>
      <c r="K109" s="154">
        <f>INDEX('Output_Final PCLs'!$B$81:$K$101, MATCH(F_Outputs!$A109, 'Output_Final PCLs'!$B$81:$B$101, 0), MATCH(F_Outputs!K$2, 'Output_Final PCLs'!$B$81:$K$81, 0))</f>
        <v>3</v>
      </c>
      <c r="L109" s="106" t="s">
        <v>345</v>
      </c>
    </row>
    <row r="110" spans="1:12">
      <c r="A110" s="106" t="s">
        <v>245</v>
      </c>
      <c r="B110" s="109" t="s">
        <v>353</v>
      </c>
      <c r="C110" s="109" t="s">
        <v>274</v>
      </c>
      <c r="D110" s="106" t="s">
        <v>215</v>
      </c>
      <c r="E110" s="106" t="s">
        <v>194</v>
      </c>
      <c r="F110" s="154">
        <f>INDEX('Output_Final PCLs'!$B$105:$K$125, MATCH(F_Outputs!$A110, 'Output_Final PCLs'!$B$105:$B$125, 0), MATCH(F_Outputs!F$2, 'Output_Final PCLs'!$B$105:$K$105, 0))</f>
        <v>5</v>
      </c>
      <c r="G110" s="154">
        <f>INDEX('Output_Final PCLs'!$B$105:$K$125, MATCH(F_Outputs!$A110, 'Output_Final PCLs'!$B$105:$B$125, 0), MATCH(F_Outputs!G$2, 'Output_Final PCLs'!$B$105:$K$105, 0))</f>
        <v>5</v>
      </c>
      <c r="H110" s="154">
        <f>INDEX('Output_Final PCLs'!$B$105:$K$125, MATCH(F_Outputs!$A110, 'Output_Final PCLs'!$B$105:$B$125, 0), MATCH(F_Outputs!H$2, 'Output_Final PCLs'!$B$105:$K$105, 0))</f>
        <v>5</v>
      </c>
      <c r="I110" s="154">
        <f>INDEX('Output_Final PCLs'!$B$105:$K$125, MATCH(F_Outputs!$A110, 'Output_Final PCLs'!$B$105:$B$125, 0), MATCH(F_Outputs!I$2, 'Output_Final PCLs'!$B$105:$K$105, 0))</f>
        <v>5</v>
      </c>
      <c r="J110" s="154">
        <f>INDEX('Output_Final PCLs'!$B$105:$K$125, MATCH(F_Outputs!$A110, 'Output_Final PCLs'!$B$105:$B$125, 0), MATCH(F_Outputs!J$2, 'Output_Final PCLs'!$B$105:$K$105, 0))</f>
        <v>5</v>
      </c>
      <c r="K110" s="154">
        <f>INDEX('Output_Final PCLs'!$B$105:$K$125, MATCH(F_Outputs!$A110, 'Output_Final PCLs'!$B$105:$B$125, 0), MATCH(F_Outputs!K$2, 'Output_Final PCLs'!$B$105:$K$105, 0))</f>
        <v>5</v>
      </c>
      <c r="L110" s="106" t="s">
        <v>345</v>
      </c>
    </row>
    <row r="111" spans="1:12">
      <c r="A111" s="106" t="s">
        <v>245</v>
      </c>
      <c r="B111" s="109" t="s">
        <v>354</v>
      </c>
      <c r="C111" s="109" t="s">
        <v>275</v>
      </c>
      <c r="D111" s="106" t="s">
        <v>215</v>
      </c>
      <c r="E111" s="106" t="s">
        <v>194</v>
      </c>
      <c r="F111" s="154">
        <f>INDEX('Output_Final PCLs'!$B$129:$K$149, MATCH(F_Outputs!$A111, 'Output_Final PCLs'!$B$129:$B$149, 0), MATCH(F_Outputs!F$2, 'Output_Final PCLs'!$B$129:$K$129, 0))</f>
        <v>37</v>
      </c>
      <c r="G111" s="154">
        <f>INDEX('Output_Final PCLs'!$B$129:$K$149, MATCH(F_Outputs!$A111, 'Output_Final PCLs'!$B$129:$B$149, 0), MATCH(F_Outputs!G$2, 'Output_Final PCLs'!$B$129:$K$129, 0))</f>
        <v>37</v>
      </c>
      <c r="H111" s="154">
        <f>INDEX('Output_Final PCLs'!$B$129:$K$149, MATCH(F_Outputs!$A111, 'Output_Final PCLs'!$B$129:$B$149, 0), MATCH(F_Outputs!H$2, 'Output_Final PCLs'!$B$129:$K$129, 0))</f>
        <v>37</v>
      </c>
      <c r="I111" s="154">
        <f>INDEX('Output_Final PCLs'!$B$129:$K$149, MATCH(F_Outputs!$A111, 'Output_Final PCLs'!$B$129:$B$149, 0), MATCH(F_Outputs!I$2, 'Output_Final PCLs'!$B$129:$K$129, 0))</f>
        <v>37</v>
      </c>
      <c r="J111" s="154">
        <f>INDEX('Output_Final PCLs'!$B$129:$K$149, MATCH(F_Outputs!$A111, 'Output_Final PCLs'!$B$129:$B$149, 0), MATCH(F_Outputs!J$2, 'Output_Final PCLs'!$B$129:$K$129, 0))</f>
        <v>37</v>
      </c>
      <c r="K111" s="154">
        <f>INDEX('Output_Final PCLs'!$B$129:$K$149, MATCH(F_Outputs!$A111, 'Output_Final PCLs'!$B$129:$B$149, 0), MATCH(F_Outputs!K$2, 'Output_Final PCLs'!$B$129:$K$129, 0))</f>
        <v>37</v>
      </c>
      <c r="L111" s="106" t="s">
        <v>345</v>
      </c>
    </row>
    <row r="112" spans="1:12">
      <c r="A112" s="106" t="s">
        <v>245</v>
      </c>
      <c r="B112" s="106" t="s">
        <v>355</v>
      </c>
      <c r="C112" s="106" t="s">
        <v>356</v>
      </c>
      <c r="D112" s="106" t="s">
        <v>357</v>
      </c>
      <c r="E112" s="106" t="s">
        <v>194</v>
      </c>
      <c r="F112" s="110" t="str">
        <f ca="1">CONCATENATE("[…]", TEXT(NOW(),"dd/mm/yyy hh:mm:ss"))</f>
        <v>[…]27/08/2024 18:08:19</v>
      </c>
      <c r="G112" s="110" t="str">
        <f t="shared" ref="G112:K112" ca="1" si="14">CONCATENATE("[…]", TEXT(NOW(),"dd/mm/yyy hh:mm:ss"))</f>
        <v>[…]27/08/2024 18:08:19</v>
      </c>
      <c r="H112" s="110" t="str">
        <f t="shared" ca="1" si="14"/>
        <v>[…]27/08/2024 18:08:19</v>
      </c>
      <c r="I112" s="110" t="str">
        <f t="shared" ca="1" si="14"/>
        <v>[…]27/08/2024 18:08:19</v>
      </c>
      <c r="J112" s="110" t="str">
        <f t="shared" ca="1" si="14"/>
        <v>[…]27/08/2024 18:08:19</v>
      </c>
      <c r="K112" s="110" t="str">
        <f t="shared" ca="1" si="14"/>
        <v>[…]27/08/2024 18:08:19</v>
      </c>
    </row>
    <row r="113" spans="1:12">
      <c r="A113" s="106" t="s">
        <v>245</v>
      </c>
      <c r="B113" s="106" t="s">
        <v>358</v>
      </c>
      <c r="C113" s="106" t="s">
        <v>359</v>
      </c>
      <c r="D113" s="106" t="s">
        <v>357</v>
      </c>
      <c r="E113" s="106" t="s">
        <v>194</v>
      </c>
      <c r="F113" s="111" t="e">
        <f ca="1">MID(CELL("filename"),SEARCH("[",CELL("filename"))+1,SEARCH("]",CELL("filename"))-SEARCH("[",CELL("filename"))-1)</f>
        <v>#VALUE!</v>
      </c>
      <c r="G113" s="111" t="e">
        <f t="shared" ref="G113:K113" ca="1" si="15">MID(CELL("filename"),SEARCH("[",CELL("filename"))+1,SEARCH("]",CELL("filename"))-SEARCH("[",CELL("filename"))-1)</f>
        <v>#VALUE!</v>
      </c>
      <c r="H113" s="111" t="e">
        <f t="shared" ca="1" si="15"/>
        <v>#VALUE!</v>
      </c>
      <c r="I113" s="111" t="e">
        <f t="shared" ca="1" si="15"/>
        <v>#VALUE!</v>
      </c>
      <c r="J113" s="111" t="e">
        <f t="shared" ca="1" si="15"/>
        <v>#VALUE!</v>
      </c>
      <c r="K113" s="111" t="e">
        <f t="shared" ca="1" si="15"/>
        <v>#VALUE!</v>
      </c>
    </row>
    <row r="114" spans="1:12">
      <c r="A114" s="106" t="s">
        <v>245</v>
      </c>
      <c r="B114" s="106" t="s">
        <v>360</v>
      </c>
      <c r="C114" s="106" t="s">
        <v>361</v>
      </c>
      <c r="D114" s="106" t="s">
        <v>357</v>
      </c>
      <c r="E114" s="106" t="s">
        <v>194</v>
      </c>
      <c r="F114" s="106" t="s">
        <v>362</v>
      </c>
      <c r="G114" s="106" t="s">
        <v>362</v>
      </c>
      <c r="H114" s="106" t="s">
        <v>362</v>
      </c>
      <c r="I114" s="106" t="s">
        <v>362</v>
      </c>
      <c r="J114" s="106" t="s">
        <v>362</v>
      </c>
      <c r="K114" s="106" t="s">
        <v>362</v>
      </c>
    </row>
    <row r="115" spans="1:12">
      <c r="A115" s="106" t="s">
        <v>245</v>
      </c>
      <c r="B115" s="106" t="s">
        <v>363</v>
      </c>
      <c r="C115" s="106" t="s">
        <v>364</v>
      </c>
      <c r="D115" s="106" t="s">
        <v>365</v>
      </c>
      <c r="E115" s="106" t="s">
        <v>194</v>
      </c>
      <c r="F115" s="106">
        <v>0</v>
      </c>
      <c r="G115" s="106">
        <v>0</v>
      </c>
      <c r="H115" s="106">
        <v>0</v>
      </c>
      <c r="I115" s="106">
        <v>0</v>
      </c>
      <c r="J115" s="106">
        <v>0</v>
      </c>
      <c r="K115" s="106">
        <v>0</v>
      </c>
    </row>
    <row r="116" spans="1:12">
      <c r="A116" s="106" t="s">
        <v>246</v>
      </c>
      <c r="B116" s="106" t="s">
        <v>344</v>
      </c>
      <c r="C116" s="106" t="s">
        <v>277</v>
      </c>
      <c r="D116" s="106" t="s">
        <v>199</v>
      </c>
      <c r="E116" s="106" t="s">
        <v>194</v>
      </c>
      <c r="F116" s="106" t="s">
        <v>345</v>
      </c>
      <c r="G116" s="106" t="s">
        <v>345</v>
      </c>
      <c r="H116" s="106" t="s">
        <v>345</v>
      </c>
      <c r="I116" s="106" t="s">
        <v>345</v>
      </c>
      <c r="J116" s="106" t="s">
        <v>345</v>
      </c>
      <c r="K116" s="106" t="s">
        <v>345</v>
      </c>
      <c r="L116" s="155">
        <v>0</v>
      </c>
    </row>
    <row r="117" spans="1:12">
      <c r="A117" s="106" t="s">
        <v>246</v>
      </c>
      <c r="B117" s="106" t="s">
        <v>346</v>
      </c>
      <c r="C117" s="106" t="s">
        <v>278</v>
      </c>
      <c r="D117" s="106" t="s">
        <v>199</v>
      </c>
      <c r="E117" s="106" t="s">
        <v>194</v>
      </c>
      <c r="F117" s="106" t="s">
        <v>345</v>
      </c>
      <c r="G117" s="106" t="s">
        <v>345</v>
      </c>
      <c r="H117" s="106" t="s">
        <v>345</v>
      </c>
      <c r="I117" s="106" t="s">
        <v>345</v>
      </c>
      <c r="J117" s="106" t="s">
        <v>345</v>
      </c>
      <c r="K117" s="106" t="s">
        <v>345</v>
      </c>
      <c r="L117" s="155">
        <v>0.33</v>
      </c>
    </row>
    <row r="118" spans="1:12">
      <c r="A118" s="106" t="s">
        <v>246</v>
      </c>
      <c r="B118" s="106" t="s">
        <v>347</v>
      </c>
      <c r="C118" s="106" t="s">
        <v>279</v>
      </c>
      <c r="D118" s="106" t="s">
        <v>199</v>
      </c>
      <c r="E118" s="106" t="s">
        <v>194</v>
      </c>
      <c r="F118" s="106" t="s">
        <v>345</v>
      </c>
      <c r="G118" s="106" t="s">
        <v>345</v>
      </c>
      <c r="H118" s="106" t="s">
        <v>345</v>
      </c>
      <c r="I118" s="106" t="s">
        <v>345</v>
      </c>
      <c r="J118" s="106" t="s">
        <v>345</v>
      </c>
      <c r="K118" s="106" t="s">
        <v>345</v>
      </c>
      <c r="L118" s="155">
        <v>0.66</v>
      </c>
    </row>
    <row r="119" spans="1:12">
      <c r="A119" s="106" t="s">
        <v>246</v>
      </c>
      <c r="B119" s="106" t="s">
        <v>348</v>
      </c>
      <c r="C119" s="106" t="s">
        <v>280</v>
      </c>
      <c r="D119" s="106" t="s">
        <v>199</v>
      </c>
      <c r="E119" s="106" t="s">
        <v>194</v>
      </c>
      <c r="F119" s="106" t="s">
        <v>345</v>
      </c>
      <c r="G119" s="106" t="s">
        <v>345</v>
      </c>
      <c r="H119" s="106" t="s">
        <v>345</v>
      </c>
      <c r="I119" s="106" t="s">
        <v>345</v>
      </c>
      <c r="J119" s="106" t="s">
        <v>345</v>
      </c>
      <c r="K119" s="106" t="s">
        <v>345</v>
      </c>
      <c r="L119" s="155">
        <v>1</v>
      </c>
    </row>
    <row r="120" spans="1:12">
      <c r="A120" s="106" t="s">
        <v>246</v>
      </c>
      <c r="B120" s="109" t="s">
        <v>349</v>
      </c>
      <c r="C120" s="109" t="s">
        <v>159</v>
      </c>
      <c r="D120" s="106" t="s">
        <v>199</v>
      </c>
      <c r="E120" s="106" t="s">
        <v>194</v>
      </c>
      <c r="F120" s="153">
        <f>INDEX('Output_Final PCLs'!$B$8:$K$28, MATCH(F_Outputs!$A120, 'Output_Final PCLs'!$B$8:$B$28, 0), MATCH(F_Outputs!F$2, 'Output_Final PCLs'!$B$8:$K$8, 0))</f>
        <v>0.69899999999999995</v>
      </c>
      <c r="G120" s="153">
        <f>INDEX('Output_Final PCLs'!$B$8:$K$28, MATCH(F_Outputs!$A120, 'Output_Final PCLs'!$B$8:$B$28, 0), MATCH(F_Outputs!G$2, 'Output_Final PCLs'!$B$8:$K$8, 0))</f>
        <v>0.752</v>
      </c>
      <c r="H120" s="153">
        <f>INDEX('Output_Final PCLs'!$B$8:$K$28, MATCH(F_Outputs!$A120, 'Output_Final PCLs'!$B$8:$B$28, 0), MATCH(F_Outputs!H$2, 'Output_Final PCLs'!$B$8:$K$8, 0))</f>
        <v>0.752</v>
      </c>
      <c r="I120" s="153">
        <f>INDEX('Output_Final PCLs'!$B$8:$K$28, MATCH(F_Outputs!$A120, 'Output_Final PCLs'!$B$8:$B$28, 0), MATCH(F_Outputs!I$2, 'Output_Final PCLs'!$B$8:$K$8, 0))</f>
        <v>0.752</v>
      </c>
      <c r="J120" s="153">
        <f>INDEX('Output_Final PCLs'!$B$8:$K$28, MATCH(F_Outputs!$A120, 'Output_Final PCLs'!$B$8:$B$28, 0), MATCH(F_Outputs!J$2, 'Output_Final PCLs'!$B$8:$K$8, 0))</f>
        <v>0.82299999999999995</v>
      </c>
      <c r="K120" s="153">
        <f>INDEX('Output_Final PCLs'!$B$8:$K$28, MATCH(F_Outputs!$A120, 'Output_Final PCLs'!$B$8:$B$28, 0), MATCH(F_Outputs!K$2, 'Output_Final PCLs'!$B$8:$K$8, 0))</f>
        <v>0.84099999999999997</v>
      </c>
      <c r="L120" s="106" t="s">
        <v>345</v>
      </c>
    </row>
    <row r="121" spans="1:12">
      <c r="A121" s="106" t="s">
        <v>246</v>
      </c>
      <c r="B121" s="109" t="s">
        <v>350</v>
      </c>
      <c r="C121" s="109" t="s">
        <v>271</v>
      </c>
      <c r="D121" s="106" t="s">
        <v>215</v>
      </c>
      <c r="E121" s="106" t="s">
        <v>194</v>
      </c>
      <c r="F121" s="152">
        <f>INDEX('Output_Final PCLs'!$B$33:$K$53,MATCH(F_Outputs!$A120,'Output_Final PCLs'!$B$33:$B$53,0),MATCH(F_Outputs!F$2,'Output_Final PCLs'!$B$33:$K$33,0))</f>
        <v>19</v>
      </c>
      <c r="G121" s="152">
        <f>INDEX('Output_Final PCLs'!$B$33:$K$53,MATCH(F_Outputs!$A120,'Output_Final PCLs'!$B$33:$B$53,0),MATCH(F_Outputs!G$2,'Output_Final PCLs'!$B$33:$K$33,0))</f>
        <v>19</v>
      </c>
      <c r="H121" s="152">
        <f>INDEX('Output_Final PCLs'!$B$33:$K$53,MATCH(F_Outputs!$A120,'Output_Final PCLs'!$B$33:$B$53,0),MATCH(F_Outputs!H$2,'Output_Final PCLs'!$B$33:$K$33,0))</f>
        <v>19</v>
      </c>
      <c r="I121" s="152">
        <f>INDEX('Output_Final PCLs'!$B$33:$K$53,MATCH(F_Outputs!$A120,'Output_Final PCLs'!$B$33:$B$53,0),MATCH(F_Outputs!I$2,'Output_Final PCLs'!$B$33:$K$33,0))</f>
        <v>19</v>
      </c>
      <c r="J121" s="152">
        <f>INDEX('Output_Final PCLs'!$B$33:$K$53,MATCH(F_Outputs!$A120,'Output_Final PCLs'!$B$33:$B$53,0),MATCH(F_Outputs!J$2,'Output_Final PCLs'!$B$33:$K$33,0))</f>
        <v>19</v>
      </c>
      <c r="K121" s="152">
        <f>INDEX('Output_Final PCLs'!$B$33:$K$53,MATCH(F_Outputs!$A120,'Output_Final PCLs'!$B$33:$B$53,0),MATCH(F_Outputs!K$2,'Output_Final PCLs'!$B$33:$K$33,0))</f>
        <v>19</v>
      </c>
      <c r="L121" s="106" t="s">
        <v>345</v>
      </c>
    </row>
    <row r="122" spans="1:12">
      <c r="A122" s="106" t="s">
        <v>246</v>
      </c>
      <c r="B122" s="109" t="s">
        <v>351</v>
      </c>
      <c r="C122" s="109" t="s">
        <v>272</v>
      </c>
      <c r="D122" s="106" t="s">
        <v>215</v>
      </c>
      <c r="E122" s="106" t="s">
        <v>194</v>
      </c>
      <c r="F122" s="154">
        <f>INDEX('Output_Final PCLs'!$B$57:$K$77, MATCH(F_Outputs!$A122, 'Output_Final PCLs'!$B$57:$B$77, 0), MATCH(F_Outputs!F$2, 'Output_Final PCLs'!$B$57:$K$57, 0))</f>
        <v>2</v>
      </c>
      <c r="G122" s="154">
        <f>INDEX('Output_Final PCLs'!$B$57:$K$77, MATCH(F_Outputs!$A122, 'Output_Final PCLs'!$B$57:$B$77, 0), MATCH(F_Outputs!G$2, 'Output_Final PCLs'!$B$57:$K$57, 0))</f>
        <v>2</v>
      </c>
      <c r="H122" s="154">
        <f>INDEX('Output_Final PCLs'!$B$57:$K$77, MATCH(F_Outputs!$A122, 'Output_Final PCLs'!$B$57:$B$77, 0), MATCH(F_Outputs!H$2, 'Output_Final PCLs'!$B$57:$K$57, 0))</f>
        <v>2</v>
      </c>
      <c r="I122" s="154">
        <f>INDEX('Output_Final PCLs'!$B$57:$K$77, MATCH(F_Outputs!$A122, 'Output_Final PCLs'!$B$57:$B$77, 0), MATCH(F_Outputs!I$2, 'Output_Final PCLs'!$B$57:$K$57, 0))</f>
        <v>2</v>
      </c>
      <c r="J122" s="154">
        <f>INDEX('Output_Final PCLs'!$B$57:$K$77, MATCH(F_Outputs!$A122, 'Output_Final PCLs'!$B$57:$B$77, 0), MATCH(F_Outputs!J$2, 'Output_Final PCLs'!$B$57:$K$57, 0))</f>
        <v>1</v>
      </c>
      <c r="K122" s="154">
        <f>INDEX('Output_Final PCLs'!$B$57:$K$77, MATCH(F_Outputs!$A122, 'Output_Final PCLs'!$B$57:$B$77, 0), MATCH(F_Outputs!K$2, 'Output_Final PCLs'!$B$57:$K$57, 0))</f>
        <v>0</v>
      </c>
      <c r="L122" s="106" t="s">
        <v>345</v>
      </c>
    </row>
    <row r="123" spans="1:12">
      <c r="A123" s="106" t="s">
        <v>246</v>
      </c>
      <c r="B123" s="109" t="s">
        <v>352</v>
      </c>
      <c r="C123" s="109" t="s">
        <v>273</v>
      </c>
      <c r="D123" s="106" t="s">
        <v>215</v>
      </c>
      <c r="E123" s="106" t="s">
        <v>194</v>
      </c>
      <c r="F123" s="154">
        <f>INDEX('Output_Final PCLs'!$B$81:$K$101, MATCH(F_Outputs!$A123, 'Output_Final PCLs'!$B$81:$B$101, 0), MATCH(F_Outputs!F$2, 'Output_Final PCLs'!$B$81:$K$81, 0))</f>
        <v>2</v>
      </c>
      <c r="G123" s="154">
        <f>INDEX('Output_Final PCLs'!$B$81:$K$101, MATCH(F_Outputs!$A123, 'Output_Final PCLs'!$B$81:$B$101, 0), MATCH(F_Outputs!G$2, 'Output_Final PCLs'!$B$81:$K$81, 0))</f>
        <v>1</v>
      </c>
      <c r="H123" s="154">
        <f>INDEX('Output_Final PCLs'!$B$81:$K$101, MATCH(F_Outputs!$A123, 'Output_Final PCLs'!$B$81:$B$101, 0), MATCH(F_Outputs!H$2, 'Output_Final PCLs'!$B$81:$K$81, 0))</f>
        <v>1</v>
      </c>
      <c r="I123" s="154">
        <f>INDEX('Output_Final PCLs'!$B$81:$K$101, MATCH(F_Outputs!$A123, 'Output_Final PCLs'!$B$81:$B$101, 0), MATCH(F_Outputs!I$2, 'Output_Final PCLs'!$B$81:$K$81, 0))</f>
        <v>1</v>
      </c>
      <c r="J123" s="154">
        <f>INDEX('Output_Final PCLs'!$B$81:$K$101, MATCH(F_Outputs!$A123, 'Output_Final PCLs'!$B$81:$B$101, 0), MATCH(F_Outputs!J$2, 'Output_Final PCLs'!$B$81:$K$81, 0))</f>
        <v>2</v>
      </c>
      <c r="K123" s="154">
        <f>INDEX('Output_Final PCLs'!$B$81:$K$101, MATCH(F_Outputs!$A123, 'Output_Final PCLs'!$B$81:$B$101, 0), MATCH(F_Outputs!K$2, 'Output_Final PCLs'!$B$81:$K$81, 0))</f>
        <v>3</v>
      </c>
      <c r="L123" s="106" t="s">
        <v>345</v>
      </c>
    </row>
    <row r="124" spans="1:12">
      <c r="A124" s="106" t="s">
        <v>246</v>
      </c>
      <c r="B124" s="109" t="s">
        <v>353</v>
      </c>
      <c r="C124" s="109" t="s">
        <v>274</v>
      </c>
      <c r="D124" s="106" t="s">
        <v>215</v>
      </c>
      <c r="E124" s="106" t="s">
        <v>194</v>
      </c>
      <c r="F124" s="154">
        <f>INDEX('Output_Final PCLs'!$B$105:$K$125, MATCH(F_Outputs!$A124, 'Output_Final PCLs'!$B$105:$B$125, 0), MATCH(F_Outputs!F$2, 'Output_Final PCLs'!$B$105:$K$105, 0))</f>
        <v>7</v>
      </c>
      <c r="G124" s="154">
        <f>INDEX('Output_Final PCLs'!$B$105:$K$125, MATCH(F_Outputs!$A124, 'Output_Final PCLs'!$B$105:$B$125, 0), MATCH(F_Outputs!G$2, 'Output_Final PCLs'!$B$105:$K$105, 0))</f>
        <v>6</v>
      </c>
      <c r="H124" s="154">
        <f>INDEX('Output_Final PCLs'!$B$105:$K$125, MATCH(F_Outputs!$A124, 'Output_Final PCLs'!$B$105:$B$125, 0), MATCH(F_Outputs!H$2, 'Output_Final PCLs'!$B$105:$K$105, 0))</f>
        <v>6</v>
      </c>
      <c r="I124" s="154">
        <f>INDEX('Output_Final PCLs'!$B$105:$K$125, MATCH(F_Outputs!$A124, 'Output_Final PCLs'!$B$105:$B$125, 0), MATCH(F_Outputs!I$2, 'Output_Final PCLs'!$B$105:$K$105, 0))</f>
        <v>6</v>
      </c>
      <c r="J124" s="154">
        <f>INDEX('Output_Final PCLs'!$B$105:$K$125, MATCH(F_Outputs!$A124, 'Output_Final PCLs'!$B$105:$B$125, 0), MATCH(F_Outputs!J$2, 'Output_Final PCLs'!$B$105:$K$105, 0))</f>
        <v>3</v>
      </c>
      <c r="K124" s="154">
        <f>INDEX('Output_Final PCLs'!$B$105:$K$125, MATCH(F_Outputs!$A124, 'Output_Final PCLs'!$B$105:$B$125, 0), MATCH(F_Outputs!K$2, 'Output_Final PCLs'!$B$105:$K$105, 0))</f>
        <v>3</v>
      </c>
      <c r="L124" s="106" t="s">
        <v>345</v>
      </c>
    </row>
    <row r="125" spans="1:12">
      <c r="A125" s="106" t="s">
        <v>246</v>
      </c>
      <c r="B125" s="109" t="s">
        <v>354</v>
      </c>
      <c r="C125" s="109" t="s">
        <v>275</v>
      </c>
      <c r="D125" s="106" t="s">
        <v>215</v>
      </c>
      <c r="E125" s="106" t="s">
        <v>194</v>
      </c>
      <c r="F125" s="154">
        <f>INDEX('Output_Final PCLs'!$B$129:$K$149, MATCH(F_Outputs!$A125, 'Output_Final PCLs'!$B$129:$B$149, 0), MATCH(F_Outputs!F$2, 'Output_Final PCLs'!$B$129:$K$129, 0))</f>
        <v>8</v>
      </c>
      <c r="G125" s="154">
        <f>INDEX('Output_Final PCLs'!$B$129:$K$149, MATCH(F_Outputs!$A125, 'Output_Final PCLs'!$B$129:$B$149, 0), MATCH(F_Outputs!G$2, 'Output_Final PCLs'!$B$129:$K$129, 0))</f>
        <v>10</v>
      </c>
      <c r="H125" s="154">
        <f>INDEX('Output_Final PCLs'!$B$129:$K$149, MATCH(F_Outputs!$A125, 'Output_Final PCLs'!$B$129:$B$149, 0), MATCH(F_Outputs!H$2, 'Output_Final PCLs'!$B$129:$K$129, 0))</f>
        <v>10</v>
      </c>
      <c r="I125" s="154">
        <f>INDEX('Output_Final PCLs'!$B$129:$K$149, MATCH(F_Outputs!$A125, 'Output_Final PCLs'!$B$129:$B$149, 0), MATCH(F_Outputs!I$2, 'Output_Final PCLs'!$B$129:$K$129, 0))</f>
        <v>10</v>
      </c>
      <c r="J125" s="154">
        <f>INDEX('Output_Final PCLs'!$B$129:$K$149, MATCH(F_Outputs!$A125, 'Output_Final PCLs'!$B$129:$B$149, 0), MATCH(F_Outputs!J$2, 'Output_Final PCLs'!$B$129:$K$129, 0))</f>
        <v>13</v>
      </c>
      <c r="K125" s="154">
        <f>INDEX('Output_Final PCLs'!$B$129:$K$149, MATCH(F_Outputs!$A125, 'Output_Final PCLs'!$B$129:$B$149, 0), MATCH(F_Outputs!K$2, 'Output_Final PCLs'!$B$129:$K$129, 0))</f>
        <v>13</v>
      </c>
      <c r="L125" s="106" t="s">
        <v>345</v>
      </c>
    </row>
    <row r="126" spans="1:12">
      <c r="A126" s="106" t="s">
        <v>246</v>
      </c>
      <c r="B126" s="106" t="s">
        <v>355</v>
      </c>
      <c r="C126" s="106" t="s">
        <v>356</v>
      </c>
      <c r="D126" s="106" t="s">
        <v>357</v>
      </c>
      <c r="E126" s="106" t="s">
        <v>194</v>
      </c>
      <c r="F126" s="110" t="str">
        <f ca="1">CONCATENATE("[…]", TEXT(NOW(),"dd/mm/yyy hh:mm:ss"))</f>
        <v>[…]27/08/2024 18:08:19</v>
      </c>
      <c r="G126" s="110" t="str">
        <f t="shared" ref="G126:K126" ca="1" si="16">CONCATENATE("[…]", TEXT(NOW(),"dd/mm/yyy hh:mm:ss"))</f>
        <v>[…]27/08/2024 18:08:19</v>
      </c>
      <c r="H126" s="110" t="str">
        <f t="shared" ca="1" si="16"/>
        <v>[…]27/08/2024 18:08:19</v>
      </c>
      <c r="I126" s="110" t="str">
        <f t="shared" ca="1" si="16"/>
        <v>[…]27/08/2024 18:08:19</v>
      </c>
      <c r="J126" s="110" t="str">
        <f t="shared" ca="1" si="16"/>
        <v>[…]27/08/2024 18:08:19</v>
      </c>
      <c r="K126" s="110" t="str">
        <f t="shared" ca="1" si="16"/>
        <v>[…]27/08/2024 18:08:19</v>
      </c>
    </row>
    <row r="127" spans="1:12">
      <c r="A127" s="106" t="s">
        <v>246</v>
      </c>
      <c r="B127" s="106" t="s">
        <v>358</v>
      </c>
      <c r="C127" s="106" t="s">
        <v>359</v>
      </c>
      <c r="D127" s="106" t="s">
        <v>357</v>
      </c>
      <c r="E127" s="106" t="s">
        <v>194</v>
      </c>
      <c r="F127" s="111" t="e">
        <f ca="1">MID(CELL("filename"),SEARCH("[",CELL("filename"))+1,SEARCH("]",CELL("filename"))-SEARCH("[",CELL("filename"))-1)</f>
        <v>#VALUE!</v>
      </c>
      <c r="G127" s="111" t="e">
        <f t="shared" ref="G127:K127" ca="1" si="17">MID(CELL("filename"),SEARCH("[",CELL("filename"))+1,SEARCH("]",CELL("filename"))-SEARCH("[",CELL("filename"))-1)</f>
        <v>#VALUE!</v>
      </c>
      <c r="H127" s="111" t="e">
        <f t="shared" ca="1" si="17"/>
        <v>#VALUE!</v>
      </c>
      <c r="I127" s="111" t="e">
        <f t="shared" ca="1" si="17"/>
        <v>#VALUE!</v>
      </c>
      <c r="J127" s="111" t="e">
        <f t="shared" ca="1" si="17"/>
        <v>#VALUE!</v>
      </c>
      <c r="K127" s="111" t="e">
        <f t="shared" ca="1" si="17"/>
        <v>#VALUE!</v>
      </c>
    </row>
    <row r="128" spans="1:12">
      <c r="A128" s="106" t="s">
        <v>246</v>
      </c>
      <c r="B128" s="106" t="s">
        <v>360</v>
      </c>
      <c r="C128" s="106" t="s">
        <v>361</v>
      </c>
      <c r="D128" s="106" t="s">
        <v>357</v>
      </c>
      <c r="E128" s="106" t="s">
        <v>194</v>
      </c>
      <c r="F128" s="106" t="s">
        <v>362</v>
      </c>
      <c r="G128" s="106" t="s">
        <v>362</v>
      </c>
      <c r="H128" s="106" t="s">
        <v>362</v>
      </c>
      <c r="I128" s="106" t="s">
        <v>362</v>
      </c>
      <c r="J128" s="106" t="s">
        <v>362</v>
      </c>
      <c r="K128" s="106" t="s">
        <v>362</v>
      </c>
    </row>
    <row r="129" spans="1:11">
      <c r="A129" s="106" t="s">
        <v>246</v>
      </c>
      <c r="B129" s="106" t="s">
        <v>363</v>
      </c>
      <c r="C129" s="106" t="s">
        <v>364</v>
      </c>
      <c r="D129" s="106" t="s">
        <v>365</v>
      </c>
      <c r="E129" s="106" t="s">
        <v>194</v>
      </c>
      <c r="F129" s="106">
        <v>0</v>
      </c>
      <c r="G129" s="106">
        <v>0</v>
      </c>
      <c r="H129" s="106">
        <v>0</v>
      </c>
      <c r="I129" s="106">
        <v>0</v>
      </c>
      <c r="J129" s="106">
        <v>0</v>
      </c>
      <c r="K129" s="106">
        <v>0</v>
      </c>
    </row>
  </sheetData>
  <phoneticPr fontId="11"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9B187-CE31-4F01-826C-38A741719530}">
  <sheetPr>
    <tabColor theme="9"/>
  </sheetPr>
  <dimension ref="A1"/>
  <sheetViews>
    <sheetView workbookViewId="0">
      <selection activeCell="Q31" sqref="Q31"/>
    </sheetView>
  </sheetViews>
  <sheetFormatPr defaultRowHeight="14.1"/>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7697B-EF8C-45A7-9DCF-C50794342D0C}">
  <sheetPr>
    <tabColor theme="6" tint="0.79998168889431442"/>
  </sheetPr>
  <dimension ref="A1"/>
  <sheetViews>
    <sheetView zoomScale="80" zoomScaleNormal="80" workbookViewId="0">
      <selection activeCell="B12" sqref="B12"/>
    </sheetView>
  </sheetViews>
  <sheetFormatPr defaultRowHeight="14.1"/>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50638-84E6-4799-BA83-B7995C4F1D09}">
  <sheetPr codeName="Sheet30">
    <tabColor theme="6" tint="0.79998168889431442"/>
  </sheetPr>
  <dimension ref="A3:AH78"/>
  <sheetViews>
    <sheetView topLeftCell="D12" zoomScale="80" zoomScaleNormal="80" workbookViewId="0">
      <selection activeCell="F20" sqref="F20"/>
    </sheetView>
  </sheetViews>
  <sheetFormatPr defaultRowHeight="14.1"/>
  <cols>
    <col min="1" max="1" width="15.125" bestFit="1" customWidth="1"/>
    <col min="2" max="2" width="33.5" customWidth="1"/>
    <col min="3" max="3" width="46.625" customWidth="1"/>
    <col min="4" max="4" width="15.25" customWidth="1"/>
    <col min="5" max="5" width="16.5" customWidth="1"/>
    <col min="6" max="6" width="18.625" customWidth="1"/>
    <col min="7" max="7" width="4.75" customWidth="1"/>
    <col min="8" max="17" width="14" bestFit="1" customWidth="1"/>
    <col min="18" max="22" width="12.375" customWidth="1"/>
    <col min="23" max="23" width="70.875" customWidth="1"/>
  </cols>
  <sheetData>
    <row r="3" spans="2:34" ht="17.45">
      <c r="B3" s="1" t="s">
        <v>0</v>
      </c>
    </row>
    <row r="4" spans="2:34" ht="17.45">
      <c r="B4" s="1" t="s">
        <v>1</v>
      </c>
    </row>
    <row r="5" spans="2:34" ht="30" customHeight="1">
      <c r="B5" s="194" t="s">
        <v>2</v>
      </c>
      <c r="C5" s="194"/>
      <c r="D5" s="194"/>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row>
    <row r="7" spans="2:34">
      <c r="B7" s="3" t="s">
        <v>3</v>
      </c>
      <c r="C7" s="3" t="s">
        <v>4</v>
      </c>
      <c r="D7" s="3" t="s">
        <v>5</v>
      </c>
    </row>
    <row r="8" spans="2:34">
      <c r="B8" s="4" t="s">
        <v>7</v>
      </c>
      <c r="C8" s="4" t="s">
        <v>8</v>
      </c>
      <c r="D8" s="4">
        <f>COUNTIF(C14:C77,"&lt;&gt;")</f>
        <v>55</v>
      </c>
    </row>
    <row r="9" spans="2:34">
      <c r="B9" s="5" t="s">
        <v>10</v>
      </c>
      <c r="C9" s="4" t="s">
        <v>8</v>
      </c>
      <c r="D9" s="4">
        <f>COUNTIF(F14:F77,"Included")</f>
        <v>51</v>
      </c>
    </row>
    <row r="10" spans="2:34" ht="27.95">
      <c r="B10" s="5" t="s">
        <v>12</v>
      </c>
      <c r="C10" s="4" t="s">
        <v>8</v>
      </c>
      <c r="D10" s="4">
        <f xml:space="preserve"> _xlfn.XLOOKUP(B3,'Input_Final Data'!$B$57:$B$77,'Input_Final Data'!$R$57:$R$77)</f>
        <v>51</v>
      </c>
    </row>
    <row r="11" spans="2:34" ht="14.45" thickBot="1">
      <c r="B11" t="s">
        <v>14</v>
      </c>
    </row>
    <row r="12" spans="2:34"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34" ht="51" customHeight="1" thickBot="1">
      <c r="B13" s="6" t="s">
        <v>20</v>
      </c>
      <c r="C13" s="6" t="s">
        <v>21</v>
      </c>
      <c r="D13" s="6" t="s">
        <v>22</v>
      </c>
      <c r="E13" s="7" t="s">
        <v>23</v>
      </c>
      <c r="F13" s="8" t="s">
        <v>24</v>
      </c>
      <c r="G13" s="8"/>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34">
      <c r="B14" t="s">
        <v>0</v>
      </c>
      <c r="C14" t="s">
        <v>47</v>
      </c>
      <c r="D14" t="s">
        <v>48</v>
      </c>
      <c r="E14" t="s">
        <v>49</v>
      </c>
      <c r="F14" t="s">
        <v>50</v>
      </c>
      <c r="H14" t="s">
        <v>57</v>
      </c>
      <c r="I14" t="s">
        <v>57</v>
      </c>
      <c r="J14" t="s">
        <v>57</v>
      </c>
      <c r="K14" t="s">
        <v>57</v>
      </c>
      <c r="L14" t="s">
        <v>57</v>
      </c>
      <c r="N14" t="s">
        <v>57</v>
      </c>
      <c r="O14" t="s">
        <v>57</v>
      </c>
      <c r="P14" t="s">
        <v>57</v>
      </c>
      <c r="Q14" t="s">
        <v>57</v>
      </c>
      <c r="R14" t="s">
        <v>57</v>
      </c>
      <c r="S14" t="s">
        <v>57</v>
      </c>
      <c r="T14" t="s">
        <v>57</v>
      </c>
      <c r="U14" t="s">
        <v>57</v>
      </c>
      <c r="V14" t="s">
        <v>57</v>
      </c>
    </row>
    <row r="15" spans="2:34">
      <c r="B15" t="s">
        <v>0</v>
      </c>
      <c r="C15" t="s">
        <v>52</v>
      </c>
      <c r="D15" t="s">
        <v>48</v>
      </c>
      <c r="E15" t="s">
        <v>49</v>
      </c>
      <c r="F15" t="s">
        <v>50</v>
      </c>
      <c r="H15" t="s">
        <v>57</v>
      </c>
      <c r="I15" t="s">
        <v>57</v>
      </c>
      <c r="J15" t="s">
        <v>57</v>
      </c>
      <c r="K15" t="s">
        <v>57</v>
      </c>
      <c r="L15" t="s">
        <v>57</v>
      </c>
      <c r="N15" t="s">
        <v>57</v>
      </c>
      <c r="O15" t="s">
        <v>57</v>
      </c>
      <c r="P15" t="s">
        <v>57</v>
      </c>
      <c r="Q15" t="s">
        <v>57</v>
      </c>
      <c r="R15" t="s">
        <v>57</v>
      </c>
      <c r="S15" t="s">
        <v>57</v>
      </c>
      <c r="T15" t="s">
        <v>57</v>
      </c>
      <c r="U15" t="s">
        <v>57</v>
      </c>
      <c r="V15" t="s">
        <v>57</v>
      </c>
    </row>
    <row r="16" spans="2:34">
      <c r="B16" t="s">
        <v>0</v>
      </c>
      <c r="C16" t="s">
        <v>53</v>
      </c>
      <c r="D16" t="s">
        <v>48</v>
      </c>
      <c r="E16" t="s">
        <v>49</v>
      </c>
      <c r="F16" t="s">
        <v>50</v>
      </c>
      <c r="H16" t="s">
        <v>57</v>
      </c>
      <c r="I16" t="s">
        <v>57</v>
      </c>
      <c r="J16" t="s">
        <v>57</v>
      </c>
      <c r="K16" t="s">
        <v>57</v>
      </c>
      <c r="L16" t="s">
        <v>57</v>
      </c>
      <c r="N16" t="s">
        <v>57</v>
      </c>
      <c r="O16" t="s">
        <v>57</v>
      </c>
      <c r="P16" t="s">
        <v>56</v>
      </c>
      <c r="Q16" t="s">
        <v>57</v>
      </c>
      <c r="R16" t="s">
        <v>56</v>
      </c>
      <c r="S16" t="s">
        <v>57</v>
      </c>
      <c r="T16" t="s">
        <v>56</v>
      </c>
      <c r="U16" t="s">
        <v>57</v>
      </c>
      <c r="V16" t="s">
        <v>56</v>
      </c>
    </row>
    <row r="17" spans="2:23">
      <c r="B17" t="s">
        <v>0</v>
      </c>
      <c r="C17" t="s">
        <v>59</v>
      </c>
      <c r="D17" t="s">
        <v>48</v>
      </c>
      <c r="E17" t="s">
        <v>49</v>
      </c>
      <c r="F17" t="s">
        <v>50</v>
      </c>
      <c r="H17" t="s">
        <v>57</v>
      </c>
      <c r="I17" t="s">
        <v>57</v>
      </c>
      <c r="J17" t="s">
        <v>57</v>
      </c>
      <c r="K17" t="s">
        <v>57</v>
      </c>
      <c r="L17" t="s">
        <v>57</v>
      </c>
      <c r="N17" t="s">
        <v>57</v>
      </c>
      <c r="O17" t="s">
        <v>57</v>
      </c>
      <c r="P17" t="s">
        <v>57</v>
      </c>
      <c r="Q17" t="s">
        <v>57</v>
      </c>
      <c r="R17" t="s">
        <v>57</v>
      </c>
      <c r="S17" t="s">
        <v>57</v>
      </c>
      <c r="T17" t="s">
        <v>57</v>
      </c>
      <c r="U17" t="s">
        <v>57</v>
      </c>
      <c r="V17" t="s">
        <v>57</v>
      </c>
    </row>
    <row r="18" spans="2:23">
      <c r="B18" t="s">
        <v>0</v>
      </c>
      <c r="C18" t="s">
        <v>60</v>
      </c>
      <c r="D18" t="s">
        <v>48</v>
      </c>
      <c r="E18" t="s">
        <v>49</v>
      </c>
      <c r="F18" t="s">
        <v>50</v>
      </c>
      <c r="H18" t="s">
        <v>57</v>
      </c>
      <c r="I18" t="s">
        <v>57</v>
      </c>
      <c r="J18" t="s">
        <v>57</v>
      </c>
      <c r="K18" t="s">
        <v>57</v>
      </c>
      <c r="L18" t="s">
        <v>57</v>
      </c>
      <c r="N18" t="s">
        <v>57</v>
      </c>
      <c r="O18" t="s">
        <v>57</v>
      </c>
      <c r="P18" t="s">
        <v>56</v>
      </c>
      <c r="Q18" t="s">
        <v>56</v>
      </c>
      <c r="R18" t="s">
        <v>56</v>
      </c>
      <c r="S18" t="s">
        <v>57</v>
      </c>
      <c r="T18" t="s">
        <v>57</v>
      </c>
      <c r="U18" t="s">
        <v>57</v>
      </c>
      <c r="V18" t="s">
        <v>57</v>
      </c>
    </row>
    <row r="19" spans="2:23">
      <c r="B19" t="s">
        <v>0</v>
      </c>
      <c r="C19" t="s">
        <v>62</v>
      </c>
      <c r="D19" t="s">
        <v>48</v>
      </c>
      <c r="E19" t="s">
        <v>49</v>
      </c>
      <c r="F19" t="s">
        <v>63</v>
      </c>
      <c r="H19" t="s">
        <v>96</v>
      </c>
      <c r="I19" t="s">
        <v>96</v>
      </c>
      <c r="J19" t="s">
        <v>96</v>
      </c>
      <c r="K19" t="s">
        <v>96</v>
      </c>
      <c r="L19" t="s">
        <v>96</v>
      </c>
      <c r="N19" t="s">
        <v>96</v>
      </c>
      <c r="O19" t="s">
        <v>96</v>
      </c>
      <c r="P19" t="s">
        <v>147</v>
      </c>
      <c r="Q19" t="s">
        <v>147</v>
      </c>
      <c r="R19" t="s">
        <v>147</v>
      </c>
      <c r="S19" t="s">
        <v>147</v>
      </c>
      <c r="T19" t="s">
        <v>147</v>
      </c>
      <c r="U19" t="s">
        <v>147</v>
      </c>
      <c r="V19" t="s">
        <v>147</v>
      </c>
      <c r="W19" t="s">
        <v>64</v>
      </c>
    </row>
    <row r="20" spans="2:23">
      <c r="B20" t="s">
        <v>0</v>
      </c>
      <c r="C20" t="s">
        <v>65</v>
      </c>
      <c r="D20" t="s">
        <v>48</v>
      </c>
      <c r="E20" t="s">
        <v>49</v>
      </c>
      <c r="F20" t="s">
        <v>50</v>
      </c>
      <c r="H20" t="s">
        <v>97</v>
      </c>
      <c r="I20" t="s">
        <v>56</v>
      </c>
      <c r="J20" t="s">
        <v>56</v>
      </c>
      <c r="K20" t="s">
        <v>56</v>
      </c>
      <c r="L20" t="s">
        <v>56</v>
      </c>
      <c r="N20" t="s">
        <v>56</v>
      </c>
      <c r="O20" t="s">
        <v>56</v>
      </c>
      <c r="P20" t="s">
        <v>56</v>
      </c>
      <c r="Q20" t="s">
        <v>56</v>
      </c>
      <c r="R20" t="s">
        <v>56</v>
      </c>
      <c r="S20" t="s">
        <v>56</v>
      </c>
      <c r="T20" t="s">
        <v>56</v>
      </c>
      <c r="U20" t="s">
        <v>56</v>
      </c>
      <c r="V20" t="s">
        <v>56</v>
      </c>
    </row>
    <row r="21" spans="2:23">
      <c r="B21" t="s">
        <v>0</v>
      </c>
      <c r="C21" t="s">
        <v>66</v>
      </c>
      <c r="D21" t="s">
        <v>48</v>
      </c>
      <c r="E21" t="s">
        <v>49</v>
      </c>
      <c r="F21" t="s">
        <v>50</v>
      </c>
      <c r="H21" t="s">
        <v>56</v>
      </c>
      <c r="I21" t="s">
        <v>56</v>
      </c>
      <c r="J21" t="s">
        <v>56</v>
      </c>
      <c r="K21" t="s">
        <v>57</v>
      </c>
      <c r="L21" t="s">
        <v>57</v>
      </c>
      <c r="N21" t="s">
        <v>56</v>
      </c>
      <c r="O21" t="s">
        <v>56</v>
      </c>
      <c r="P21" t="s">
        <v>56</v>
      </c>
      <c r="Q21" t="s">
        <v>56</v>
      </c>
      <c r="R21" t="s">
        <v>56</v>
      </c>
      <c r="S21" t="s">
        <v>56</v>
      </c>
      <c r="T21" t="s">
        <v>56</v>
      </c>
      <c r="U21" t="s">
        <v>56</v>
      </c>
      <c r="V21" t="s">
        <v>56</v>
      </c>
    </row>
    <row r="22" spans="2:23">
      <c r="B22" t="s">
        <v>0</v>
      </c>
      <c r="C22" t="s">
        <v>70</v>
      </c>
      <c r="D22" t="s">
        <v>48</v>
      </c>
      <c r="E22" t="s">
        <v>49</v>
      </c>
      <c r="F22" t="s">
        <v>50</v>
      </c>
      <c r="H22" t="s">
        <v>57</v>
      </c>
      <c r="I22" t="s">
        <v>57</v>
      </c>
      <c r="J22" t="s">
        <v>57</v>
      </c>
      <c r="K22" t="s">
        <v>57</v>
      </c>
      <c r="L22" t="s">
        <v>57</v>
      </c>
      <c r="N22" t="s">
        <v>57</v>
      </c>
      <c r="O22" t="s">
        <v>57</v>
      </c>
      <c r="P22" t="s">
        <v>57</v>
      </c>
      <c r="Q22" t="s">
        <v>57</v>
      </c>
      <c r="R22" t="s">
        <v>57</v>
      </c>
      <c r="S22" t="s">
        <v>57</v>
      </c>
      <c r="T22" t="s">
        <v>57</v>
      </c>
      <c r="U22" t="s">
        <v>57</v>
      </c>
      <c r="V22" t="s">
        <v>57</v>
      </c>
    </row>
    <row r="23" spans="2:23">
      <c r="B23" t="s">
        <v>0</v>
      </c>
      <c r="C23" t="s">
        <v>71</v>
      </c>
      <c r="D23" t="s">
        <v>48</v>
      </c>
      <c r="E23" t="s">
        <v>49</v>
      </c>
      <c r="F23" t="s">
        <v>50</v>
      </c>
      <c r="H23" t="s">
        <v>57</v>
      </c>
      <c r="I23" t="s">
        <v>57</v>
      </c>
      <c r="J23" t="s">
        <v>57</v>
      </c>
      <c r="K23" t="s">
        <v>57</v>
      </c>
      <c r="L23" t="s">
        <v>57</v>
      </c>
      <c r="N23" t="s">
        <v>57</v>
      </c>
      <c r="O23" t="s">
        <v>57</v>
      </c>
      <c r="P23" t="s">
        <v>57</v>
      </c>
      <c r="Q23" t="s">
        <v>57</v>
      </c>
      <c r="R23" t="s">
        <v>57</v>
      </c>
      <c r="S23" t="s">
        <v>57</v>
      </c>
      <c r="T23" t="s">
        <v>57</v>
      </c>
      <c r="U23" t="s">
        <v>57</v>
      </c>
      <c r="V23" t="s">
        <v>57</v>
      </c>
    </row>
    <row r="24" spans="2:23">
      <c r="B24" t="s">
        <v>0</v>
      </c>
      <c r="C24" t="s">
        <v>72</v>
      </c>
      <c r="D24" t="s">
        <v>48</v>
      </c>
      <c r="E24" t="s">
        <v>49</v>
      </c>
      <c r="F24" t="s">
        <v>50</v>
      </c>
      <c r="H24" t="s">
        <v>57</v>
      </c>
      <c r="I24" t="s">
        <v>57</v>
      </c>
      <c r="J24" t="s">
        <v>57</v>
      </c>
      <c r="K24" t="s">
        <v>57</v>
      </c>
      <c r="L24" t="s">
        <v>57</v>
      </c>
      <c r="N24" t="s">
        <v>57</v>
      </c>
      <c r="O24" t="s">
        <v>56</v>
      </c>
      <c r="P24" t="s">
        <v>57</v>
      </c>
      <c r="Q24" t="s">
        <v>57</v>
      </c>
      <c r="R24" t="s">
        <v>57</v>
      </c>
      <c r="S24" t="s">
        <v>57</v>
      </c>
      <c r="T24" t="s">
        <v>57</v>
      </c>
      <c r="U24" t="s">
        <v>57</v>
      </c>
      <c r="V24" t="s">
        <v>57</v>
      </c>
    </row>
    <row r="25" spans="2:23">
      <c r="B25" t="s">
        <v>0</v>
      </c>
      <c r="C25" t="s">
        <v>74</v>
      </c>
      <c r="D25" t="s">
        <v>48</v>
      </c>
      <c r="E25" t="s">
        <v>49</v>
      </c>
      <c r="F25" t="s">
        <v>50</v>
      </c>
      <c r="H25" t="s">
        <v>57</v>
      </c>
      <c r="I25" t="s">
        <v>57</v>
      </c>
      <c r="J25" t="s">
        <v>57</v>
      </c>
      <c r="K25" t="s">
        <v>57</v>
      </c>
      <c r="L25" t="s">
        <v>57</v>
      </c>
      <c r="N25" t="s">
        <v>57</v>
      </c>
      <c r="O25" t="s">
        <v>57</v>
      </c>
      <c r="P25" t="s">
        <v>57</v>
      </c>
      <c r="Q25" t="s">
        <v>57</v>
      </c>
      <c r="R25" t="s">
        <v>57</v>
      </c>
      <c r="S25" t="s">
        <v>57</v>
      </c>
      <c r="T25" t="s">
        <v>57</v>
      </c>
      <c r="U25" t="s">
        <v>57</v>
      </c>
      <c r="V25" t="s">
        <v>57</v>
      </c>
    </row>
    <row r="26" spans="2:23">
      <c r="B26" t="s">
        <v>0</v>
      </c>
      <c r="C26" t="s">
        <v>75</v>
      </c>
      <c r="D26" t="s">
        <v>48</v>
      </c>
      <c r="E26" t="s">
        <v>49</v>
      </c>
      <c r="F26" t="s">
        <v>50</v>
      </c>
      <c r="H26" t="s">
        <v>57</v>
      </c>
      <c r="I26" t="s">
        <v>57</v>
      </c>
      <c r="J26" t="s">
        <v>57</v>
      </c>
      <c r="K26" t="s">
        <v>57</v>
      </c>
      <c r="L26" t="s">
        <v>57</v>
      </c>
      <c r="N26" t="s">
        <v>57</v>
      </c>
      <c r="O26" t="s">
        <v>57</v>
      </c>
      <c r="P26" t="s">
        <v>57</v>
      </c>
      <c r="Q26" t="s">
        <v>57</v>
      </c>
      <c r="R26" t="s">
        <v>57</v>
      </c>
      <c r="S26" t="s">
        <v>57</v>
      </c>
      <c r="T26" t="s">
        <v>57</v>
      </c>
      <c r="U26" t="s">
        <v>57</v>
      </c>
      <c r="V26" t="s">
        <v>57</v>
      </c>
    </row>
    <row r="27" spans="2:23">
      <c r="B27" t="s">
        <v>0</v>
      </c>
      <c r="C27" t="s">
        <v>76</v>
      </c>
      <c r="D27" t="s">
        <v>48</v>
      </c>
      <c r="E27" t="s">
        <v>49</v>
      </c>
      <c r="F27" t="s">
        <v>50</v>
      </c>
      <c r="H27" t="s">
        <v>57</v>
      </c>
      <c r="I27" t="s">
        <v>56</v>
      </c>
      <c r="J27" t="s">
        <v>56</v>
      </c>
      <c r="K27" t="s">
        <v>56</v>
      </c>
      <c r="L27" t="s">
        <v>56</v>
      </c>
      <c r="N27" t="s">
        <v>56</v>
      </c>
      <c r="O27" t="s">
        <v>57</v>
      </c>
      <c r="P27" t="s">
        <v>57</v>
      </c>
      <c r="Q27" t="s">
        <v>56</v>
      </c>
      <c r="R27" t="s">
        <v>56</v>
      </c>
      <c r="S27" t="s">
        <v>56</v>
      </c>
      <c r="T27" t="s">
        <v>56</v>
      </c>
      <c r="U27" t="s">
        <v>56</v>
      </c>
      <c r="V27" t="s">
        <v>57</v>
      </c>
    </row>
    <row r="28" spans="2:23">
      <c r="B28" t="s">
        <v>0</v>
      </c>
      <c r="C28" t="s">
        <v>77</v>
      </c>
      <c r="D28" t="s">
        <v>48</v>
      </c>
      <c r="E28" t="s">
        <v>49</v>
      </c>
      <c r="F28" t="s">
        <v>50</v>
      </c>
      <c r="H28" t="s">
        <v>57</v>
      </c>
      <c r="I28" t="s">
        <v>57</v>
      </c>
      <c r="J28" t="s">
        <v>57</v>
      </c>
      <c r="K28" t="s">
        <v>57</v>
      </c>
      <c r="L28" t="s">
        <v>57</v>
      </c>
      <c r="N28" t="s">
        <v>57</v>
      </c>
      <c r="O28" t="s">
        <v>57</v>
      </c>
      <c r="P28" t="s">
        <v>57</v>
      </c>
      <c r="Q28" t="s">
        <v>57</v>
      </c>
      <c r="R28" t="s">
        <v>57</v>
      </c>
      <c r="S28" t="s">
        <v>57</v>
      </c>
      <c r="T28" t="s">
        <v>57</v>
      </c>
      <c r="U28" t="s">
        <v>57</v>
      </c>
      <c r="V28" t="s">
        <v>57</v>
      </c>
    </row>
    <row r="29" spans="2:23">
      <c r="B29" t="s">
        <v>0</v>
      </c>
      <c r="C29" t="s">
        <v>78</v>
      </c>
      <c r="D29" t="s">
        <v>48</v>
      </c>
      <c r="E29" t="s">
        <v>49</v>
      </c>
      <c r="F29" t="s">
        <v>50</v>
      </c>
      <c r="H29" t="s">
        <v>57</v>
      </c>
      <c r="I29" t="s">
        <v>57</v>
      </c>
      <c r="J29" t="s">
        <v>57</v>
      </c>
      <c r="K29" t="s">
        <v>57</v>
      </c>
      <c r="L29" t="s">
        <v>57</v>
      </c>
      <c r="N29" t="s">
        <v>57</v>
      </c>
      <c r="O29" t="s">
        <v>57</v>
      </c>
      <c r="P29" t="s">
        <v>57</v>
      </c>
      <c r="Q29" t="s">
        <v>57</v>
      </c>
      <c r="R29" t="s">
        <v>57</v>
      </c>
      <c r="S29" t="s">
        <v>57</v>
      </c>
      <c r="T29" t="s">
        <v>57</v>
      </c>
      <c r="U29" t="s">
        <v>57</v>
      </c>
      <c r="V29" t="s">
        <v>57</v>
      </c>
    </row>
    <row r="30" spans="2:23">
      <c r="B30" t="s">
        <v>0</v>
      </c>
      <c r="C30" t="s">
        <v>79</v>
      </c>
      <c r="D30" t="s">
        <v>48</v>
      </c>
      <c r="E30" t="s">
        <v>49</v>
      </c>
      <c r="F30" t="s">
        <v>50</v>
      </c>
      <c r="H30" t="s">
        <v>57</v>
      </c>
      <c r="I30" t="s">
        <v>57</v>
      </c>
      <c r="J30" t="s">
        <v>57</v>
      </c>
      <c r="K30" t="s">
        <v>57</v>
      </c>
      <c r="L30" t="s">
        <v>57</v>
      </c>
      <c r="N30" t="s">
        <v>57</v>
      </c>
      <c r="O30" t="s">
        <v>57</v>
      </c>
      <c r="P30" t="s">
        <v>57</v>
      </c>
      <c r="Q30" t="s">
        <v>57</v>
      </c>
      <c r="R30" t="s">
        <v>57</v>
      </c>
      <c r="S30" t="s">
        <v>57</v>
      </c>
      <c r="T30" t="s">
        <v>57</v>
      </c>
      <c r="U30" t="s">
        <v>57</v>
      </c>
      <c r="V30" t="s">
        <v>57</v>
      </c>
    </row>
    <row r="31" spans="2:23">
      <c r="B31" t="s">
        <v>0</v>
      </c>
      <c r="C31" t="s">
        <v>80</v>
      </c>
      <c r="D31" t="s">
        <v>48</v>
      </c>
      <c r="E31" t="s">
        <v>49</v>
      </c>
      <c r="F31" t="s">
        <v>50</v>
      </c>
      <c r="H31" t="s">
        <v>57</v>
      </c>
      <c r="I31" t="s">
        <v>57</v>
      </c>
      <c r="J31" t="s">
        <v>57</v>
      </c>
      <c r="K31" t="s">
        <v>57</v>
      </c>
      <c r="L31" t="s">
        <v>57</v>
      </c>
      <c r="N31" t="s">
        <v>57</v>
      </c>
      <c r="O31" t="s">
        <v>57</v>
      </c>
      <c r="P31" t="s">
        <v>57</v>
      </c>
      <c r="Q31" t="s">
        <v>57</v>
      </c>
      <c r="R31" t="s">
        <v>57</v>
      </c>
      <c r="S31" t="s">
        <v>57</v>
      </c>
      <c r="T31" t="s">
        <v>57</v>
      </c>
      <c r="U31" t="s">
        <v>57</v>
      </c>
      <c r="V31" t="s">
        <v>57</v>
      </c>
    </row>
    <row r="32" spans="2:23">
      <c r="B32" t="s">
        <v>0</v>
      </c>
      <c r="C32" t="s">
        <v>81</v>
      </c>
      <c r="D32" t="s">
        <v>48</v>
      </c>
      <c r="E32" t="s">
        <v>49</v>
      </c>
      <c r="F32" t="s">
        <v>50</v>
      </c>
      <c r="H32" t="s">
        <v>56</v>
      </c>
      <c r="I32" t="s">
        <v>56</v>
      </c>
      <c r="J32" t="s">
        <v>97</v>
      </c>
      <c r="K32" t="s">
        <v>97</v>
      </c>
      <c r="L32" t="s">
        <v>97</v>
      </c>
      <c r="N32" t="s">
        <v>96</v>
      </c>
      <c r="O32" t="s">
        <v>96</v>
      </c>
      <c r="P32" t="s">
        <v>96</v>
      </c>
      <c r="Q32" t="s">
        <v>96</v>
      </c>
      <c r="R32" t="s">
        <v>96</v>
      </c>
      <c r="S32" t="s">
        <v>96</v>
      </c>
      <c r="T32" t="s">
        <v>96</v>
      </c>
      <c r="U32" t="s">
        <v>96</v>
      </c>
      <c r="V32" t="s">
        <v>96</v>
      </c>
    </row>
    <row r="33" spans="2:22">
      <c r="B33" t="s">
        <v>0</v>
      </c>
      <c r="C33" t="s">
        <v>84</v>
      </c>
      <c r="D33" t="s">
        <v>48</v>
      </c>
      <c r="E33" t="s">
        <v>49</v>
      </c>
      <c r="F33" t="s">
        <v>50</v>
      </c>
      <c r="H33" t="s">
        <v>57</v>
      </c>
      <c r="I33" t="s">
        <v>57</v>
      </c>
      <c r="J33" t="s">
        <v>57</v>
      </c>
      <c r="K33" t="s">
        <v>57</v>
      </c>
      <c r="L33" t="s">
        <v>57</v>
      </c>
      <c r="N33" t="s">
        <v>57</v>
      </c>
      <c r="O33" t="s">
        <v>56</v>
      </c>
      <c r="P33" t="s">
        <v>56</v>
      </c>
      <c r="Q33" t="s">
        <v>57</v>
      </c>
      <c r="R33" t="s">
        <v>56</v>
      </c>
      <c r="S33" t="s">
        <v>57</v>
      </c>
      <c r="T33" t="s">
        <v>56</v>
      </c>
      <c r="U33" t="s">
        <v>57</v>
      </c>
      <c r="V33" t="s">
        <v>56</v>
      </c>
    </row>
    <row r="34" spans="2:22">
      <c r="B34" t="s">
        <v>0</v>
      </c>
      <c r="C34" t="s">
        <v>87</v>
      </c>
      <c r="D34" t="s">
        <v>48</v>
      </c>
      <c r="E34" t="s">
        <v>49</v>
      </c>
      <c r="F34" t="s">
        <v>50</v>
      </c>
      <c r="H34" t="s">
        <v>57</v>
      </c>
      <c r="I34" t="s">
        <v>57</v>
      </c>
      <c r="J34" t="s">
        <v>57</v>
      </c>
      <c r="K34" t="s">
        <v>57</v>
      </c>
      <c r="L34" t="s">
        <v>57</v>
      </c>
      <c r="N34" t="s">
        <v>57</v>
      </c>
      <c r="O34" t="s">
        <v>57</v>
      </c>
      <c r="P34" t="s">
        <v>57</v>
      </c>
      <c r="Q34" t="s">
        <v>56</v>
      </c>
      <c r="R34" t="s">
        <v>56</v>
      </c>
      <c r="S34" t="s">
        <v>56</v>
      </c>
      <c r="T34" t="s">
        <v>57</v>
      </c>
      <c r="U34" t="s">
        <v>57</v>
      </c>
      <c r="V34" t="s">
        <v>57</v>
      </c>
    </row>
    <row r="35" spans="2:22">
      <c r="B35" t="s">
        <v>0</v>
      </c>
      <c r="C35" t="s">
        <v>89</v>
      </c>
      <c r="D35" t="s">
        <v>48</v>
      </c>
      <c r="E35" t="s">
        <v>49</v>
      </c>
      <c r="F35" t="s">
        <v>50</v>
      </c>
      <c r="H35" t="s">
        <v>57</v>
      </c>
      <c r="I35" t="s">
        <v>57</v>
      </c>
      <c r="J35" t="s">
        <v>57</v>
      </c>
      <c r="K35" t="s">
        <v>57</v>
      </c>
      <c r="L35" t="s">
        <v>56</v>
      </c>
      <c r="N35" t="s">
        <v>56</v>
      </c>
      <c r="O35" t="s">
        <v>56</v>
      </c>
      <c r="P35" t="s">
        <v>56</v>
      </c>
      <c r="Q35" t="s">
        <v>56</v>
      </c>
      <c r="R35" t="s">
        <v>56</v>
      </c>
      <c r="S35" t="s">
        <v>56</v>
      </c>
      <c r="T35" t="s">
        <v>56</v>
      </c>
      <c r="U35" t="s">
        <v>56</v>
      </c>
      <c r="V35" t="s">
        <v>56</v>
      </c>
    </row>
    <row r="36" spans="2:22">
      <c r="B36" t="s">
        <v>0</v>
      </c>
      <c r="C36" t="s">
        <v>90</v>
      </c>
      <c r="D36" t="s">
        <v>48</v>
      </c>
      <c r="E36" t="s">
        <v>49</v>
      </c>
      <c r="F36" t="s">
        <v>50</v>
      </c>
      <c r="H36" t="s">
        <v>56</v>
      </c>
      <c r="I36" t="s">
        <v>56</v>
      </c>
      <c r="J36" t="s">
        <v>56</v>
      </c>
      <c r="K36" t="s">
        <v>56</v>
      </c>
      <c r="L36" t="s">
        <v>56</v>
      </c>
      <c r="N36" t="s">
        <v>56</v>
      </c>
      <c r="O36" t="s">
        <v>97</v>
      </c>
      <c r="P36" t="s">
        <v>97</v>
      </c>
      <c r="Q36" t="s">
        <v>97</v>
      </c>
      <c r="R36" t="s">
        <v>97</v>
      </c>
      <c r="S36" t="s">
        <v>56</v>
      </c>
      <c r="T36" t="s">
        <v>56</v>
      </c>
      <c r="U36" t="s">
        <v>56</v>
      </c>
      <c r="V36" t="s">
        <v>56</v>
      </c>
    </row>
    <row r="37" spans="2:22">
      <c r="B37" t="s">
        <v>0</v>
      </c>
      <c r="C37" t="s">
        <v>93</v>
      </c>
      <c r="D37" t="s">
        <v>48</v>
      </c>
      <c r="E37" t="s">
        <v>49</v>
      </c>
      <c r="F37" t="s">
        <v>50</v>
      </c>
      <c r="H37" t="s">
        <v>56</v>
      </c>
      <c r="I37" t="s">
        <v>56</v>
      </c>
      <c r="J37" t="s">
        <v>97</v>
      </c>
      <c r="K37" t="s">
        <v>97</v>
      </c>
      <c r="L37" t="s">
        <v>97</v>
      </c>
      <c r="N37" t="s">
        <v>96</v>
      </c>
      <c r="O37" t="s">
        <v>96</v>
      </c>
      <c r="P37" t="s">
        <v>97</v>
      </c>
      <c r="Q37" t="s">
        <v>96</v>
      </c>
      <c r="R37" t="s">
        <v>97</v>
      </c>
      <c r="S37" t="s">
        <v>97</v>
      </c>
      <c r="T37" t="s">
        <v>96</v>
      </c>
      <c r="U37" t="s">
        <v>96</v>
      </c>
      <c r="V37" t="s">
        <v>97</v>
      </c>
    </row>
    <row r="38" spans="2:22">
      <c r="B38" t="s">
        <v>0</v>
      </c>
      <c r="C38" t="s">
        <v>99</v>
      </c>
      <c r="D38" t="s">
        <v>48</v>
      </c>
      <c r="E38" t="s">
        <v>49</v>
      </c>
      <c r="F38" t="s">
        <v>50</v>
      </c>
      <c r="H38" t="s">
        <v>57</v>
      </c>
      <c r="I38" t="s">
        <v>57</v>
      </c>
      <c r="J38" t="s">
        <v>57</v>
      </c>
      <c r="K38" t="s">
        <v>57</v>
      </c>
      <c r="L38" t="s">
        <v>57</v>
      </c>
      <c r="N38" t="s">
        <v>57</v>
      </c>
      <c r="O38" t="s">
        <v>57</v>
      </c>
      <c r="P38" t="s">
        <v>57</v>
      </c>
      <c r="Q38" t="s">
        <v>57</v>
      </c>
      <c r="R38" t="s">
        <v>57</v>
      </c>
      <c r="S38" t="s">
        <v>57</v>
      </c>
      <c r="T38" t="s">
        <v>57</v>
      </c>
      <c r="U38" t="s">
        <v>57</v>
      </c>
      <c r="V38" t="s">
        <v>57</v>
      </c>
    </row>
    <row r="39" spans="2:22">
      <c r="B39" t="s">
        <v>0</v>
      </c>
      <c r="C39" t="s">
        <v>100</v>
      </c>
      <c r="D39" t="s">
        <v>48</v>
      </c>
      <c r="E39" t="s">
        <v>49</v>
      </c>
      <c r="F39" t="s">
        <v>50</v>
      </c>
      <c r="H39" t="s">
        <v>56</v>
      </c>
      <c r="I39" t="s">
        <v>57</v>
      </c>
      <c r="J39" t="s">
        <v>56</v>
      </c>
      <c r="K39" t="s">
        <v>56</v>
      </c>
      <c r="L39" t="s">
        <v>56</v>
      </c>
      <c r="N39" t="s">
        <v>56</v>
      </c>
      <c r="O39" t="s">
        <v>56</v>
      </c>
      <c r="P39" t="s">
        <v>56</v>
      </c>
      <c r="Q39" t="s">
        <v>56</v>
      </c>
      <c r="R39" t="s">
        <v>56</v>
      </c>
      <c r="S39" t="s">
        <v>56</v>
      </c>
      <c r="T39" t="s">
        <v>56</v>
      </c>
      <c r="U39" t="s">
        <v>56</v>
      </c>
      <c r="V39" t="s">
        <v>56</v>
      </c>
    </row>
    <row r="40" spans="2:22">
      <c r="B40" t="s">
        <v>0</v>
      </c>
      <c r="C40" t="s">
        <v>101</v>
      </c>
      <c r="D40" t="s">
        <v>48</v>
      </c>
      <c r="E40" t="s">
        <v>49</v>
      </c>
      <c r="F40" t="s">
        <v>50</v>
      </c>
      <c r="H40" t="s">
        <v>56</v>
      </c>
      <c r="I40" t="s">
        <v>97</v>
      </c>
      <c r="J40" t="s">
        <v>96</v>
      </c>
      <c r="K40" t="s">
        <v>96</v>
      </c>
      <c r="L40" t="s">
        <v>97</v>
      </c>
      <c r="N40" t="s">
        <v>56</v>
      </c>
      <c r="O40" t="s">
        <v>56</v>
      </c>
      <c r="P40" t="s">
        <v>56</v>
      </c>
      <c r="Q40" t="s">
        <v>56</v>
      </c>
      <c r="R40" t="s">
        <v>56</v>
      </c>
      <c r="S40" t="s">
        <v>56</v>
      </c>
      <c r="T40" t="s">
        <v>56</v>
      </c>
      <c r="U40" t="s">
        <v>56</v>
      </c>
      <c r="V40" t="s">
        <v>56</v>
      </c>
    </row>
    <row r="41" spans="2:22">
      <c r="B41" t="s">
        <v>0</v>
      </c>
      <c r="C41" t="s">
        <v>104</v>
      </c>
      <c r="D41" t="s">
        <v>48</v>
      </c>
      <c r="E41" t="s">
        <v>49</v>
      </c>
      <c r="F41" t="s">
        <v>50</v>
      </c>
      <c r="H41" t="s">
        <v>57</v>
      </c>
      <c r="I41" t="s">
        <v>56</v>
      </c>
      <c r="J41" t="s">
        <v>56</v>
      </c>
      <c r="K41" t="s">
        <v>56</v>
      </c>
      <c r="L41" t="s">
        <v>56</v>
      </c>
      <c r="N41" t="s">
        <v>57</v>
      </c>
      <c r="O41" t="s">
        <v>57</v>
      </c>
      <c r="P41" t="s">
        <v>57</v>
      </c>
      <c r="Q41" t="s">
        <v>57</v>
      </c>
      <c r="R41" t="s">
        <v>57</v>
      </c>
      <c r="S41" t="s">
        <v>56</v>
      </c>
      <c r="T41" t="s">
        <v>57</v>
      </c>
      <c r="U41" t="s">
        <v>56</v>
      </c>
      <c r="V41" t="s">
        <v>57</v>
      </c>
    </row>
    <row r="42" spans="2:22">
      <c r="B42" t="s">
        <v>0</v>
      </c>
      <c r="C42" t="s">
        <v>106</v>
      </c>
      <c r="D42" t="s">
        <v>48</v>
      </c>
      <c r="E42" t="s">
        <v>49</v>
      </c>
      <c r="F42" t="s">
        <v>50</v>
      </c>
      <c r="H42" t="s">
        <v>57</v>
      </c>
      <c r="I42" t="s">
        <v>56</v>
      </c>
      <c r="J42" t="s">
        <v>56</v>
      </c>
      <c r="K42" t="s">
        <v>56</v>
      </c>
      <c r="L42" t="s">
        <v>56</v>
      </c>
      <c r="N42" t="s">
        <v>56</v>
      </c>
      <c r="O42" t="s">
        <v>56</v>
      </c>
      <c r="P42" t="s">
        <v>56</v>
      </c>
      <c r="Q42" t="s">
        <v>56</v>
      </c>
      <c r="R42" t="s">
        <v>57</v>
      </c>
      <c r="S42" t="s">
        <v>56</v>
      </c>
      <c r="T42" t="s">
        <v>57</v>
      </c>
      <c r="U42" t="s">
        <v>56</v>
      </c>
      <c r="V42" t="s">
        <v>57</v>
      </c>
    </row>
    <row r="43" spans="2:22">
      <c r="B43" t="s">
        <v>0</v>
      </c>
      <c r="C43" t="s">
        <v>108</v>
      </c>
      <c r="D43" t="s">
        <v>48</v>
      </c>
      <c r="E43" t="s">
        <v>49</v>
      </c>
      <c r="F43" t="s">
        <v>50</v>
      </c>
      <c r="H43" t="s">
        <v>57</v>
      </c>
      <c r="I43" t="s">
        <v>57</v>
      </c>
      <c r="J43" t="s">
        <v>57</v>
      </c>
      <c r="K43" t="s">
        <v>57</v>
      </c>
      <c r="L43" t="s">
        <v>57</v>
      </c>
      <c r="N43" t="s">
        <v>57</v>
      </c>
      <c r="O43" t="s">
        <v>57</v>
      </c>
      <c r="P43" t="s">
        <v>57</v>
      </c>
      <c r="Q43" t="s">
        <v>57</v>
      </c>
      <c r="R43" t="s">
        <v>57</v>
      </c>
      <c r="S43" t="s">
        <v>57</v>
      </c>
      <c r="T43" t="s">
        <v>57</v>
      </c>
      <c r="U43" t="s">
        <v>57</v>
      </c>
      <c r="V43" t="s">
        <v>57</v>
      </c>
    </row>
    <row r="44" spans="2:22">
      <c r="B44" t="s">
        <v>0</v>
      </c>
      <c r="C44" t="s">
        <v>109</v>
      </c>
      <c r="D44" t="s">
        <v>48</v>
      </c>
      <c r="E44" t="s">
        <v>49</v>
      </c>
      <c r="F44" t="s">
        <v>50</v>
      </c>
      <c r="H44" t="s">
        <v>57</v>
      </c>
      <c r="I44" t="s">
        <v>57</v>
      </c>
      <c r="J44" t="s">
        <v>57</v>
      </c>
      <c r="K44" t="s">
        <v>57</v>
      </c>
      <c r="L44" t="s">
        <v>57</v>
      </c>
      <c r="N44" t="s">
        <v>57</v>
      </c>
      <c r="O44" t="s">
        <v>57</v>
      </c>
      <c r="P44" t="s">
        <v>57</v>
      </c>
      <c r="Q44" t="s">
        <v>57</v>
      </c>
      <c r="R44" t="s">
        <v>57</v>
      </c>
      <c r="S44" t="s">
        <v>57</v>
      </c>
      <c r="T44" t="s">
        <v>57</v>
      </c>
      <c r="U44" t="s">
        <v>57</v>
      </c>
      <c r="V44" t="s">
        <v>57</v>
      </c>
    </row>
    <row r="45" spans="2:22">
      <c r="B45" t="s">
        <v>0</v>
      </c>
      <c r="C45" t="s">
        <v>110</v>
      </c>
      <c r="D45" t="s">
        <v>48</v>
      </c>
      <c r="E45" t="s">
        <v>49</v>
      </c>
      <c r="F45" t="s">
        <v>50</v>
      </c>
      <c r="H45" t="s">
        <v>57</v>
      </c>
      <c r="I45" t="s">
        <v>57</v>
      </c>
      <c r="J45" t="s">
        <v>57</v>
      </c>
      <c r="K45" t="s">
        <v>57</v>
      </c>
      <c r="L45" t="s">
        <v>57</v>
      </c>
      <c r="N45" t="s">
        <v>57</v>
      </c>
      <c r="O45" t="s">
        <v>56</v>
      </c>
      <c r="P45" t="s">
        <v>56</v>
      </c>
      <c r="Q45" t="s">
        <v>56</v>
      </c>
      <c r="R45" t="s">
        <v>56</v>
      </c>
      <c r="S45" t="s">
        <v>56</v>
      </c>
      <c r="T45" t="s">
        <v>56</v>
      </c>
      <c r="U45" t="s">
        <v>57</v>
      </c>
      <c r="V45" t="s">
        <v>57</v>
      </c>
    </row>
    <row r="46" spans="2:22">
      <c r="B46" t="s">
        <v>0</v>
      </c>
      <c r="C46" t="s">
        <v>111</v>
      </c>
      <c r="D46" t="s">
        <v>48</v>
      </c>
      <c r="E46" t="s">
        <v>49</v>
      </c>
      <c r="F46" t="s">
        <v>50</v>
      </c>
      <c r="H46" t="s">
        <v>366</v>
      </c>
      <c r="I46" t="s">
        <v>366</v>
      </c>
      <c r="J46" t="s">
        <v>366</v>
      </c>
      <c r="K46" t="s">
        <v>366</v>
      </c>
      <c r="L46" t="s">
        <v>366</v>
      </c>
      <c r="N46" t="s">
        <v>366</v>
      </c>
      <c r="O46" t="s">
        <v>366</v>
      </c>
      <c r="P46" t="s">
        <v>96</v>
      </c>
      <c r="Q46" t="s">
        <v>96</v>
      </c>
      <c r="R46" t="s">
        <v>96</v>
      </c>
      <c r="S46" t="s">
        <v>96</v>
      </c>
      <c r="T46" t="s">
        <v>96</v>
      </c>
      <c r="U46" t="s">
        <v>96</v>
      </c>
      <c r="V46" t="s">
        <v>96</v>
      </c>
    </row>
    <row r="47" spans="2:22">
      <c r="B47" t="s">
        <v>0</v>
      </c>
      <c r="C47" t="s">
        <v>114</v>
      </c>
      <c r="D47" t="s">
        <v>48</v>
      </c>
      <c r="E47" t="s">
        <v>49</v>
      </c>
      <c r="F47" t="s">
        <v>50</v>
      </c>
      <c r="H47" t="s">
        <v>366</v>
      </c>
      <c r="I47" t="s">
        <v>366</v>
      </c>
      <c r="J47" t="s">
        <v>366</v>
      </c>
      <c r="K47" t="s">
        <v>366</v>
      </c>
      <c r="L47" t="s">
        <v>366</v>
      </c>
      <c r="N47" t="s">
        <v>366</v>
      </c>
      <c r="O47" t="s">
        <v>366</v>
      </c>
      <c r="P47" t="s">
        <v>57</v>
      </c>
      <c r="Q47" t="s">
        <v>57</v>
      </c>
      <c r="R47" t="s">
        <v>57</v>
      </c>
      <c r="S47" t="s">
        <v>57</v>
      </c>
      <c r="T47" t="s">
        <v>57</v>
      </c>
      <c r="U47" t="s">
        <v>57</v>
      </c>
      <c r="V47" t="s">
        <v>57</v>
      </c>
    </row>
    <row r="48" spans="2:22">
      <c r="B48" t="s">
        <v>0</v>
      </c>
      <c r="C48" t="s">
        <v>117</v>
      </c>
      <c r="D48" t="s">
        <v>48</v>
      </c>
      <c r="E48" t="s">
        <v>49</v>
      </c>
      <c r="F48" t="s">
        <v>50</v>
      </c>
      <c r="H48" t="s">
        <v>366</v>
      </c>
      <c r="I48" t="s">
        <v>366</v>
      </c>
      <c r="J48" t="s">
        <v>366</v>
      </c>
      <c r="K48" t="s">
        <v>366</v>
      </c>
      <c r="L48" t="s">
        <v>366</v>
      </c>
      <c r="N48" t="s">
        <v>366</v>
      </c>
      <c r="O48" t="s">
        <v>366</v>
      </c>
      <c r="P48" t="s">
        <v>56</v>
      </c>
      <c r="Q48" t="s">
        <v>56</v>
      </c>
      <c r="R48" t="s">
        <v>57</v>
      </c>
      <c r="S48" t="s">
        <v>57</v>
      </c>
      <c r="T48" t="s">
        <v>57</v>
      </c>
      <c r="U48" t="s">
        <v>57</v>
      </c>
      <c r="V48" t="s">
        <v>57</v>
      </c>
    </row>
    <row r="49" spans="2:22">
      <c r="B49" t="s">
        <v>0</v>
      </c>
      <c r="C49" t="s">
        <v>118</v>
      </c>
      <c r="D49" t="s">
        <v>48</v>
      </c>
      <c r="E49" t="s">
        <v>49</v>
      </c>
      <c r="F49" t="s">
        <v>50</v>
      </c>
      <c r="H49" t="s">
        <v>57</v>
      </c>
      <c r="I49" t="s">
        <v>57</v>
      </c>
      <c r="J49" t="s">
        <v>57</v>
      </c>
      <c r="K49" t="s">
        <v>57</v>
      </c>
      <c r="L49" t="s">
        <v>57</v>
      </c>
      <c r="N49" t="s">
        <v>57</v>
      </c>
      <c r="O49" t="s">
        <v>56</v>
      </c>
      <c r="P49" t="s">
        <v>56</v>
      </c>
      <c r="Q49" t="s">
        <v>56</v>
      </c>
      <c r="R49" t="s">
        <v>57</v>
      </c>
      <c r="S49" t="s">
        <v>56</v>
      </c>
      <c r="T49" t="s">
        <v>57</v>
      </c>
      <c r="U49" t="s">
        <v>56</v>
      </c>
      <c r="V49" t="s">
        <v>57</v>
      </c>
    </row>
    <row r="50" spans="2:22">
      <c r="B50" t="s">
        <v>0</v>
      </c>
      <c r="C50" t="s">
        <v>119</v>
      </c>
      <c r="D50" t="s">
        <v>48</v>
      </c>
      <c r="E50" t="s">
        <v>49</v>
      </c>
      <c r="F50" t="s">
        <v>50</v>
      </c>
      <c r="H50" t="s">
        <v>57</v>
      </c>
      <c r="I50" t="s">
        <v>57</v>
      </c>
      <c r="J50" t="s">
        <v>57</v>
      </c>
      <c r="K50" t="s">
        <v>57</v>
      </c>
      <c r="L50" t="s">
        <v>57</v>
      </c>
      <c r="N50" t="s">
        <v>57</v>
      </c>
      <c r="O50" t="s">
        <v>57</v>
      </c>
      <c r="P50" t="s">
        <v>57</v>
      </c>
      <c r="Q50" t="s">
        <v>57</v>
      </c>
      <c r="R50" t="s">
        <v>57</v>
      </c>
      <c r="S50" t="s">
        <v>57</v>
      </c>
      <c r="T50" t="s">
        <v>57</v>
      </c>
      <c r="U50" t="s">
        <v>57</v>
      </c>
      <c r="V50" t="s">
        <v>57</v>
      </c>
    </row>
    <row r="51" spans="2:22">
      <c r="B51" t="s">
        <v>0</v>
      </c>
      <c r="C51" t="s">
        <v>120</v>
      </c>
      <c r="D51" t="s">
        <v>48</v>
      </c>
      <c r="E51" t="s">
        <v>49</v>
      </c>
      <c r="F51" t="s">
        <v>50</v>
      </c>
      <c r="H51" t="s">
        <v>57</v>
      </c>
      <c r="I51" t="s">
        <v>57</v>
      </c>
      <c r="J51" t="s">
        <v>57</v>
      </c>
      <c r="K51" t="s">
        <v>57</v>
      </c>
      <c r="L51" t="s">
        <v>57</v>
      </c>
      <c r="N51" t="s">
        <v>57</v>
      </c>
      <c r="O51" t="s">
        <v>57</v>
      </c>
      <c r="P51" t="s">
        <v>57</v>
      </c>
      <c r="Q51" t="s">
        <v>57</v>
      </c>
      <c r="R51" t="s">
        <v>57</v>
      </c>
      <c r="S51" t="s">
        <v>57</v>
      </c>
      <c r="T51" t="s">
        <v>57</v>
      </c>
      <c r="U51" t="s">
        <v>57</v>
      </c>
      <c r="V51" t="s">
        <v>57</v>
      </c>
    </row>
    <row r="52" spans="2:22">
      <c r="B52" t="s">
        <v>0</v>
      </c>
      <c r="C52" t="s">
        <v>121</v>
      </c>
      <c r="D52" t="s">
        <v>48</v>
      </c>
      <c r="E52" t="s">
        <v>49</v>
      </c>
      <c r="F52" t="s">
        <v>50</v>
      </c>
      <c r="H52" t="s">
        <v>57</v>
      </c>
      <c r="I52" t="s">
        <v>57</v>
      </c>
      <c r="J52" t="s">
        <v>57</v>
      </c>
      <c r="K52" t="s">
        <v>57</v>
      </c>
      <c r="L52" t="s">
        <v>57</v>
      </c>
      <c r="N52" t="s">
        <v>57</v>
      </c>
      <c r="O52" t="s">
        <v>57</v>
      </c>
      <c r="P52" t="s">
        <v>57</v>
      </c>
      <c r="Q52" t="s">
        <v>57</v>
      </c>
      <c r="R52" t="s">
        <v>57</v>
      </c>
      <c r="S52" t="s">
        <v>57</v>
      </c>
      <c r="T52" t="s">
        <v>57</v>
      </c>
      <c r="U52" t="s">
        <v>57</v>
      </c>
      <c r="V52" t="s">
        <v>57</v>
      </c>
    </row>
    <row r="53" spans="2:22">
      <c r="B53" t="s">
        <v>0</v>
      </c>
      <c r="C53" t="s">
        <v>122</v>
      </c>
      <c r="D53" t="s">
        <v>48</v>
      </c>
      <c r="E53" t="s">
        <v>49</v>
      </c>
      <c r="F53" t="s">
        <v>50</v>
      </c>
      <c r="H53" t="s">
        <v>57</v>
      </c>
      <c r="I53" t="s">
        <v>57</v>
      </c>
      <c r="J53" t="s">
        <v>57</v>
      </c>
      <c r="K53" t="s">
        <v>57</v>
      </c>
      <c r="L53" t="s">
        <v>57</v>
      </c>
      <c r="N53" t="s">
        <v>57</v>
      </c>
      <c r="O53" t="s">
        <v>57</v>
      </c>
      <c r="P53" t="s">
        <v>57</v>
      </c>
      <c r="Q53" t="s">
        <v>57</v>
      </c>
      <c r="R53" t="s">
        <v>57</v>
      </c>
      <c r="S53" t="s">
        <v>57</v>
      </c>
      <c r="T53" t="s">
        <v>57</v>
      </c>
      <c r="U53" t="s">
        <v>57</v>
      </c>
      <c r="V53" t="s">
        <v>57</v>
      </c>
    </row>
    <row r="54" spans="2:22">
      <c r="B54" t="s">
        <v>0</v>
      </c>
      <c r="C54" t="s">
        <v>123</v>
      </c>
      <c r="D54" t="s">
        <v>48</v>
      </c>
      <c r="E54" t="s">
        <v>49</v>
      </c>
      <c r="F54" t="s">
        <v>50</v>
      </c>
      <c r="H54" t="s">
        <v>56</v>
      </c>
      <c r="I54" t="s">
        <v>56</v>
      </c>
      <c r="J54" t="s">
        <v>56</v>
      </c>
      <c r="K54" t="s">
        <v>97</v>
      </c>
      <c r="L54" t="s">
        <v>56</v>
      </c>
      <c r="N54" t="s">
        <v>56</v>
      </c>
      <c r="O54" t="s">
        <v>56</v>
      </c>
      <c r="P54" t="s">
        <v>56</v>
      </c>
      <c r="Q54" t="s">
        <v>56</v>
      </c>
      <c r="R54" t="s">
        <v>56</v>
      </c>
      <c r="S54" t="s">
        <v>56</v>
      </c>
      <c r="T54" t="s">
        <v>56</v>
      </c>
      <c r="U54" t="s">
        <v>56</v>
      </c>
      <c r="V54" t="s">
        <v>56</v>
      </c>
    </row>
    <row r="55" spans="2:22">
      <c r="B55" t="s">
        <v>0</v>
      </c>
      <c r="C55" t="s">
        <v>125</v>
      </c>
      <c r="D55" t="s">
        <v>48</v>
      </c>
      <c r="E55" t="s">
        <v>49</v>
      </c>
      <c r="F55" t="s">
        <v>50</v>
      </c>
      <c r="H55" t="s">
        <v>97</v>
      </c>
      <c r="I55" t="s">
        <v>56</v>
      </c>
      <c r="J55" t="s">
        <v>56</v>
      </c>
      <c r="K55" t="s">
        <v>56</v>
      </c>
      <c r="L55" t="s">
        <v>56</v>
      </c>
      <c r="N55" t="s">
        <v>56</v>
      </c>
      <c r="O55" t="s">
        <v>56</v>
      </c>
      <c r="P55" t="s">
        <v>97</v>
      </c>
      <c r="Q55" t="s">
        <v>97</v>
      </c>
      <c r="R55" t="s">
        <v>97</v>
      </c>
      <c r="S55" t="s">
        <v>56</v>
      </c>
      <c r="T55" t="s">
        <v>56</v>
      </c>
      <c r="U55" t="s">
        <v>56</v>
      </c>
      <c r="V55" t="s">
        <v>56</v>
      </c>
    </row>
    <row r="56" spans="2:22">
      <c r="B56" t="s">
        <v>0</v>
      </c>
      <c r="C56" t="s">
        <v>127</v>
      </c>
      <c r="D56" t="s">
        <v>48</v>
      </c>
      <c r="E56" t="s">
        <v>49</v>
      </c>
      <c r="F56" t="s">
        <v>50</v>
      </c>
      <c r="H56" t="s">
        <v>57</v>
      </c>
      <c r="I56" t="s">
        <v>57</v>
      </c>
      <c r="J56" t="s">
        <v>57</v>
      </c>
      <c r="K56" t="s">
        <v>57</v>
      </c>
      <c r="L56" t="s">
        <v>57</v>
      </c>
      <c r="N56" t="s">
        <v>57</v>
      </c>
      <c r="O56" t="s">
        <v>57</v>
      </c>
      <c r="P56" t="s">
        <v>56</v>
      </c>
      <c r="Q56" t="s">
        <v>56</v>
      </c>
      <c r="R56" t="s">
        <v>56</v>
      </c>
      <c r="S56" t="s">
        <v>57</v>
      </c>
      <c r="T56" t="s">
        <v>57</v>
      </c>
      <c r="U56" t="s">
        <v>57</v>
      </c>
      <c r="V56" t="s">
        <v>57</v>
      </c>
    </row>
    <row r="57" spans="2:22">
      <c r="B57" t="s">
        <v>0</v>
      </c>
      <c r="C57" t="s">
        <v>128</v>
      </c>
      <c r="D57" t="s">
        <v>48</v>
      </c>
      <c r="E57" t="s">
        <v>49</v>
      </c>
      <c r="F57" t="s">
        <v>50</v>
      </c>
      <c r="H57" t="s">
        <v>56</v>
      </c>
      <c r="I57" t="s">
        <v>56</v>
      </c>
      <c r="J57" t="s">
        <v>56</v>
      </c>
      <c r="K57" t="s">
        <v>56</v>
      </c>
      <c r="L57" t="s">
        <v>57</v>
      </c>
      <c r="N57" t="s">
        <v>57</v>
      </c>
      <c r="O57" t="s">
        <v>57</v>
      </c>
      <c r="P57" t="s">
        <v>57</v>
      </c>
      <c r="Q57" t="s">
        <v>57</v>
      </c>
      <c r="R57" t="s">
        <v>57</v>
      </c>
      <c r="S57" t="s">
        <v>57</v>
      </c>
      <c r="T57" t="s">
        <v>57</v>
      </c>
      <c r="U57" t="s">
        <v>57</v>
      </c>
      <c r="V57" t="s">
        <v>57</v>
      </c>
    </row>
    <row r="58" spans="2:22">
      <c r="B58" t="s">
        <v>0</v>
      </c>
      <c r="C58" t="s">
        <v>129</v>
      </c>
      <c r="D58" t="s">
        <v>48</v>
      </c>
      <c r="E58" t="s">
        <v>49</v>
      </c>
      <c r="F58" t="s">
        <v>50</v>
      </c>
      <c r="H58" t="s">
        <v>57</v>
      </c>
      <c r="I58" t="s">
        <v>57</v>
      </c>
      <c r="J58" t="s">
        <v>57</v>
      </c>
      <c r="K58" t="s">
        <v>57</v>
      </c>
      <c r="L58" t="s">
        <v>57</v>
      </c>
      <c r="N58" t="s">
        <v>57</v>
      </c>
      <c r="O58" t="s">
        <v>57</v>
      </c>
      <c r="P58" t="s">
        <v>57</v>
      </c>
      <c r="Q58" t="s">
        <v>57</v>
      </c>
      <c r="R58" t="s">
        <v>57</v>
      </c>
      <c r="S58" t="s">
        <v>57</v>
      </c>
      <c r="T58" t="s">
        <v>57</v>
      </c>
      <c r="U58" t="s">
        <v>57</v>
      </c>
      <c r="V58" t="s">
        <v>57</v>
      </c>
    </row>
    <row r="59" spans="2:22">
      <c r="B59" t="s">
        <v>0</v>
      </c>
      <c r="C59" t="s">
        <v>130</v>
      </c>
      <c r="D59" t="s">
        <v>48</v>
      </c>
      <c r="E59" t="s">
        <v>49</v>
      </c>
      <c r="F59" t="s">
        <v>50</v>
      </c>
      <c r="H59" t="s">
        <v>56</v>
      </c>
      <c r="I59" t="s">
        <v>56</v>
      </c>
      <c r="J59" t="s">
        <v>97</v>
      </c>
      <c r="K59" t="s">
        <v>97</v>
      </c>
      <c r="L59" t="s">
        <v>97</v>
      </c>
      <c r="N59" t="s">
        <v>56</v>
      </c>
      <c r="O59" t="s">
        <v>57</v>
      </c>
      <c r="P59" t="s">
        <v>57</v>
      </c>
      <c r="Q59" t="s">
        <v>57</v>
      </c>
      <c r="R59" t="s">
        <v>57</v>
      </c>
      <c r="S59" t="s">
        <v>57</v>
      </c>
      <c r="T59" t="s">
        <v>57</v>
      </c>
      <c r="U59" t="s">
        <v>57</v>
      </c>
      <c r="V59" t="s">
        <v>57</v>
      </c>
    </row>
    <row r="60" spans="2:22">
      <c r="B60" t="s">
        <v>0</v>
      </c>
      <c r="C60" t="s">
        <v>131</v>
      </c>
      <c r="D60" t="s">
        <v>48</v>
      </c>
      <c r="E60" t="s">
        <v>49</v>
      </c>
      <c r="F60" t="s">
        <v>50</v>
      </c>
      <c r="H60" t="s">
        <v>57</v>
      </c>
      <c r="I60" t="s">
        <v>57</v>
      </c>
      <c r="J60" t="s">
        <v>57</v>
      </c>
      <c r="K60" t="s">
        <v>56</v>
      </c>
      <c r="L60" t="s">
        <v>56</v>
      </c>
      <c r="N60" t="s">
        <v>57</v>
      </c>
      <c r="O60" t="s">
        <v>57</v>
      </c>
      <c r="P60" t="s">
        <v>57</v>
      </c>
      <c r="Q60" t="s">
        <v>57</v>
      </c>
      <c r="R60" t="s">
        <v>56</v>
      </c>
      <c r="S60" t="s">
        <v>56</v>
      </c>
      <c r="T60" t="s">
        <v>56</v>
      </c>
      <c r="U60" t="s">
        <v>56</v>
      </c>
      <c r="V60" t="s">
        <v>57</v>
      </c>
    </row>
    <row r="61" spans="2:22">
      <c r="B61" t="s">
        <v>0</v>
      </c>
      <c r="C61" t="s">
        <v>132</v>
      </c>
      <c r="D61" t="s">
        <v>48</v>
      </c>
      <c r="E61" t="s">
        <v>49</v>
      </c>
      <c r="F61" t="s">
        <v>50</v>
      </c>
      <c r="H61" t="s">
        <v>57</v>
      </c>
      <c r="I61" t="s">
        <v>57</v>
      </c>
      <c r="J61" t="s">
        <v>57</v>
      </c>
      <c r="K61" t="s">
        <v>57</v>
      </c>
      <c r="L61" t="s">
        <v>57</v>
      </c>
      <c r="N61" t="s">
        <v>57</v>
      </c>
      <c r="O61" t="s">
        <v>57</v>
      </c>
      <c r="P61" t="s">
        <v>57</v>
      </c>
      <c r="Q61" t="s">
        <v>57</v>
      </c>
      <c r="R61" t="s">
        <v>57</v>
      </c>
      <c r="S61" t="s">
        <v>57</v>
      </c>
      <c r="T61" t="s">
        <v>57</v>
      </c>
      <c r="U61" t="s">
        <v>57</v>
      </c>
      <c r="V61" t="s">
        <v>57</v>
      </c>
    </row>
    <row r="62" spans="2:22">
      <c r="B62" t="s">
        <v>0</v>
      </c>
      <c r="C62" t="s">
        <v>133</v>
      </c>
      <c r="D62" t="s">
        <v>48</v>
      </c>
      <c r="E62" t="s">
        <v>49</v>
      </c>
      <c r="F62" t="s">
        <v>50</v>
      </c>
      <c r="H62" t="s">
        <v>56</v>
      </c>
      <c r="I62" t="s">
        <v>56</v>
      </c>
      <c r="J62" t="s">
        <v>97</v>
      </c>
      <c r="K62" t="s">
        <v>97</v>
      </c>
      <c r="L62" t="s">
        <v>56</v>
      </c>
      <c r="N62" t="s">
        <v>56</v>
      </c>
      <c r="O62" t="s">
        <v>57</v>
      </c>
      <c r="P62" t="s">
        <v>56</v>
      </c>
      <c r="Q62" t="s">
        <v>56</v>
      </c>
      <c r="R62" t="s">
        <v>56</v>
      </c>
      <c r="S62" t="s">
        <v>56</v>
      </c>
      <c r="T62" t="s">
        <v>56</v>
      </c>
      <c r="U62" t="s">
        <v>56</v>
      </c>
      <c r="V62" t="s">
        <v>56</v>
      </c>
    </row>
    <row r="63" spans="2:22">
      <c r="B63" t="s">
        <v>0</v>
      </c>
      <c r="C63" t="s">
        <v>134</v>
      </c>
      <c r="D63" t="s">
        <v>48</v>
      </c>
      <c r="E63" t="s">
        <v>49</v>
      </c>
      <c r="F63" t="s">
        <v>50</v>
      </c>
      <c r="H63" t="s">
        <v>57</v>
      </c>
      <c r="I63" t="s">
        <v>56</v>
      </c>
      <c r="J63" t="s">
        <v>56</v>
      </c>
      <c r="K63" t="s">
        <v>97</v>
      </c>
      <c r="L63" t="s">
        <v>97</v>
      </c>
      <c r="N63" t="s">
        <v>97</v>
      </c>
      <c r="O63" t="s">
        <v>56</v>
      </c>
      <c r="P63" t="s">
        <v>56</v>
      </c>
      <c r="Q63" t="s">
        <v>56</v>
      </c>
      <c r="R63" t="s">
        <v>56</v>
      </c>
      <c r="S63" t="s">
        <v>56</v>
      </c>
      <c r="T63" t="s">
        <v>56</v>
      </c>
      <c r="U63" t="s">
        <v>56</v>
      </c>
      <c r="V63" t="s">
        <v>56</v>
      </c>
    </row>
    <row r="64" spans="2:22">
      <c r="B64" t="s">
        <v>0</v>
      </c>
      <c r="C64" t="s">
        <v>135</v>
      </c>
      <c r="D64" t="s">
        <v>48</v>
      </c>
      <c r="E64" t="s">
        <v>49</v>
      </c>
      <c r="F64" t="s">
        <v>50</v>
      </c>
      <c r="H64" t="s">
        <v>56</v>
      </c>
      <c r="I64" t="s">
        <v>56</v>
      </c>
      <c r="J64" t="s">
        <v>97</v>
      </c>
      <c r="K64" t="s">
        <v>97</v>
      </c>
      <c r="L64" t="s">
        <v>56</v>
      </c>
      <c r="N64" t="s">
        <v>56</v>
      </c>
      <c r="O64" t="s">
        <v>57</v>
      </c>
      <c r="P64" t="s">
        <v>57</v>
      </c>
      <c r="Q64" t="s">
        <v>56</v>
      </c>
      <c r="R64" t="s">
        <v>56</v>
      </c>
      <c r="S64" t="s">
        <v>56</v>
      </c>
      <c r="T64" t="s">
        <v>57</v>
      </c>
      <c r="U64" t="s">
        <v>57</v>
      </c>
      <c r="V64" t="s">
        <v>57</v>
      </c>
    </row>
    <row r="65" spans="1:22">
      <c r="B65" t="s">
        <v>0</v>
      </c>
      <c r="C65" t="s">
        <v>137</v>
      </c>
      <c r="D65" t="s">
        <v>48</v>
      </c>
      <c r="E65" t="s">
        <v>49</v>
      </c>
      <c r="F65" t="s">
        <v>50</v>
      </c>
      <c r="H65" t="s">
        <v>366</v>
      </c>
      <c r="I65" t="s">
        <v>57</v>
      </c>
      <c r="J65" t="s">
        <v>57</v>
      </c>
      <c r="K65" t="s">
        <v>57</v>
      </c>
      <c r="L65" t="s">
        <v>57</v>
      </c>
      <c r="N65" t="s">
        <v>57</v>
      </c>
      <c r="O65" t="s">
        <v>57</v>
      </c>
      <c r="P65" t="s">
        <v>57</v>
      </c>
      <c r="Q65" t="s">
        <v>57</v>
      </c>
      <c r="R65" t="s">
        <v>57</v>
      </c>
      <c r="S65" t="s">
        <v>57</v>
      </c>
      <c r="T65" t="s">
        <v>57</v>
      </c>
      <c r="U65" t="s">
        <v>57</v>
      </c>
      <c r="V65" t="s">
        <v>57</v>
      </c>
    </row>
    <row r="66" spans="1:22">
      <c r="A66" s="158" t="s">
        <v>138</v>
      </c>
      <c r="B66" s="158" t="s">
        <v>0</v>
      </c>
      <c r="C66" s="158" t="s">
        <v>139</v>
      </c>
      <c r="D66" s="158"/>
      <c r="E66" s="158" t="s">
        <v>49</v>
      </c>
      <c r="F66" s="158" t="s">
        <v>140</v>
      </c>
    </row>
    <row r="67" spans="1:22">
      <c r="A67" s="158" t="s">
        <v>138</v>
      </c>
      <c r="B67" s="158" t="s">
        <v>0</v>
      </c>
      <c r="C67" s="158" t="s">
        <v>141</v>
      </c>
      <c r="D67" s="158"/>
      <c r="E67" s="158" t="s">
        <v>49</v>
      </c>
      <c r="F67" s="158" t="s">
        <v>140</v>
      </c>
    </row>
    <row r="68" spans="1:22">
      <c r="A68" s="158" t="s">
        <v>138</v>
      </c>
      <c r="B68" s="158" t="s">
        <v>0</v>
      </c>
      <c r="C68" s="158" t="s">
        <v>142</v>
      </c>
      <c r="D68" s="158"/>
      <c r="E68" s="158" t="s">
        <v>49</v>
      </c>
      <c r="F68" s="158" t="s">
        <v>140</v>
      </c>
    </row>
    <row r="70" spans="1:22">
      <c r="E70" s="10" t="s">
        <v>144</v>
      </c>
      <c r="F70" t="s">
        <v>57</v>
      </c>
      <c r="H70">
        <f t="shared" ref="H70:V73" si="0">COUNTIF(H$14:H$68, $F70)</f>
        <v>34</v>
      </c>
      <c r="I70">
        <f t="shared" si="0"/>
        <v>32</v>
      </c>
      <c r="J70">
        <f t="shared" si="0"/>
        <v>31</v>
      </c>
      <c r="K70">
        <f t="shared" si="0"/>
        <v>31</v>
      </c>
      <c r="L70">
        <f t="shared" si="0"/>
        <v>31</v>
      </c>
      <c r="M70">
        <f t="shared" si="0"/>
        <v>0</v>
      </c>
      <c r="N70">
        <f t="shared" si="0"/>
        <v>32</v>
      </c>
      <c r="O70">
        <f t="shared" si="0"/>
        <v>32</v>
      </c>
      <c r="P70">
        <f t="shared" si="0"/>
        <v>30</v>
      </c>
      <c r="Q70">
        <f t="shared" si="0"/>
        <v>29</v>
      </c>
      <c r="R70">
        <f t="shared" si="0"/>
        <v>29</v>
      </c>
      <c r="S70">
        <f t="shared" si="0"/>
        <v>30</v>
      </c>
      <c r="T70">
        <f t="shared" si="0"/>
        <v>33</v>
      </c>
      <c r="U70">
        <f t="shared" si="0"/>
        <v>33</v>
      </c>
      <c r="V70">
        <f t="shared" si="0"/>
        <v>36</v>
      </c>
    </row>
    <row r="71" spans="1:22">
      <c r="F71" t="s">
        <v>56</v>
      </c>
      <c r="H71">
        <f t="shared" si="0"/>
        <v>11</v>
      </c>
      <c r="I71">
        <f t="shared" si="0"/>
        <v>15</v>
      </c>
      <c r="J71">
        <f t="shared" si="0"/>
        <v>11</v>
      </c>
      <c r="K71">
        <f t="shared" si="0"/>
        <v>9</v>
      </c>
      <c r="L71">
        <f t="shared" si="0"/>
        <v>12</v>
      </c>
      <c r="M71">
        <f t="shared" si="0"/>
        <v>0</v>
      </c>
      <c r="N71">
        <f t="shared" si="0"/>
        <v>13</v>
      </c>
      <c r="O71">
        <f t="shared" si="0"/>
        <v>13</v>
      </c>
      <c r="P71">
        <f t="shared" si="0"/>
        <v>16</v>
      </c>
      <c r="Q71">
        <f t="shared" si="0"/>
        <v>17</v>
      </c>
      <c r="R71">
        <f t="shared" si="0"/>
        <v>17</v>
      </c>
      <c r="S71">
        <f t="shared" si="0"/>
        <v>18</v>
      </c>
      <c r="T71">
        <f t="shared" si="0"/>
        <v>15</v>
      </c>
      <c r="U71">
        <f t="shared" si="0"/>
        <v>15</v>
      </c>
      <c r="V71">
        <f t="shared" si="0"/>
        <v>12</v>
      </c>
    </row>
    <row r="72" spans="1:22">
      <c r="F72" t="s">
        <v>97</v>
      </c>
      <c r="H72">
        <f t="shared" si="0"/>
        <v>2</v>
      </c>
      <c r="I72">
        <f t="shared" si="0"/>
        <v>1</v>
      </c>
      <c r="J72">
        <f t="shared" si="0"/>
        <v>5</v>
      </c>
      <c r="K72">
        <f t="shared" si="0"/>
        <v>7</v>
      </c>
      <c r="L72">
        <f t="shared" si="0"/>
        <v>5</v>
      </c>
      <c r="M72">
        <f t="shared" si="0"/>
        <v>0</v>
      </c>
      <c r="N72">
        <f t="shared" si="0"/>
        <v>1</v>
      </c>
      <c r="O72">
        <f t="shared" si="0"/>
        <v>1</v>
      </c>
      <c r="P72">
        <f t="shared" si="0"/>
        <v>3</v>
      </c>
      <c r="Q72">
        <f t="shared" si="0"/>
        <v>2</v>
      </c>
      <c r="R72">
        <f t="shared" si="0"/>
        <v>3</v>
      </c>
      <c r="S72">
        <f t="shared" si="0"/>
        <v>1</v>
      </c>
      <c r="T72">
        <f t="shared" si="0"/>
        <v>0</v>
      </c>
      <c r="U72">
        <f t="shared" si="0"/>
        <v>0</v>
      </c>
      <c r="V72">
        <f t="shared" si="0"/>
        <v>1</v>
      </c>
    </row>
    <row r="73" spans="1:22">
      <c r="F73" t="s">
        <v>96</v>
      </c>
      <c r="H73">
        <f t="shared" si="0"/>
        <v>1</v>
      </c>
      <c r="I73">
        <f t="shared" si="0"/>
        <v>1</v>
      </c>
      <c r="J73">
        <f t="shared" si="0"/>
        <v>2</v>
      </c>
      <c r="K73">
        <f t="shared" si="0"/>
        <v>2</v>
      </c>
      <c r="L73">
        <f t="shared" si="0"/>
        <v>1</v>
      </c>
      <c r="M73">
        <f t="shared" si="0"/>
        <v>0</v>
      </c>
      <c r="N73">
        <f t="shared" si="0"/>
        <v>3</v>
      </c>
      <c r="O73">
        <f t="shared" si="0"/>
        <v>3</v>
      </c>
      <c r="P73">
        <f t="shared" si="0"/>
        <v>2</v>
      </c>
      <c r="Q73">
        <f t="shared" si="0"/>
        <v>3</v>
      </c>
      <c r="R73">
        <f t="shared" si="0"/>
        <v>2</v>
      </c>
      <c r="S73">
        <f t="shared" si="0"/>
        <v>2</v>
      </c>
      <c r="T73">
        <f t="shared" si="0"/>
        <v>3</v>
      </c>
      <c r="U73">
        <f t="shared" si="0"/>
        <v>3</v>
      </c>
      <c r="V73">
        <f t="shared" si="0"/>
        <v>2</v>
      </c>
    </row>
    <row r="74" spans="1:22">
      <c r="F74" t="s">
        <v>367</v>
      </c>
      <c r="H74">
        <f t="shared" ref="H74:V74" si="1">SUM(H$70:H$73)</f>
        <v>48</v>
      </c>
      <c r="I74">
        <f t="shared" si="1"/>
        <v>49</v>
      </c>
      <c r="J74">
        <f t="shared" si="1"/>
        <v>49</v>
      </c>
      <c r="K74">
        <f t="shared" si="1"/>
        <v>49</v>
      </c>
      <c r="L74">
        <f t="shared" si="1"/>
        <v>49</v>
      </c>
      <c r="M74">
        <f t="shared" si="1"/>
        <v>0</v>
      </c>
      <c r="N74">
        <f t="shared" si="1"/>
        <v>49</v>
      </c>
      <c r="O74">
        <f t="shared" si="1"/>
        <v>49</v>
      </c>
      <c r="P74">
        <f t="shared" si="1"/>
        <v>51</v>
      </c>
      <c r="Q74">
        <f t="shared" si="1"/>
        <v>51</v>
      </c>
      <c r="R74">
        <f t="shared" si="1"/>
        <v>51</v>
      </c>
      <c r="S74">
        <f t="shared" si="1"/>
        <v>51</v>
      </c>
      <c r="T74">
        <f t="shared" si="1"/>
        <v>51</v>
      </c>
      <c r="U74">
        <f t="shared" si="1"/>
        <v>51</v>
      </c>
      <c r="V74">
        <f t="shared" si="1"/>
        <v>51</v>
      </c>
    </row>
    <row r="75" spans="1:22">
      <c r="F75" t="s">
        <v>368</v>
      </c>
      <c r="H75">
        <f t="shared" ref="H75:V75" si="2">IF(H74&lt;&gt;0, ROWS(H14:H68)-H74, 0)</f>
        <v>7</v>
      </c>
      <c r="I75">
        <f t="shared" si="2"/>
        <v>6</v>
      </c>
      <c r="J75">
        <f t="shared" si="2"/>
        <v>6</v>
      </c>
      <c r="K75">
        <f t="shared" si="2"/>
        <v>6</v>
      </c>
      <c r="L75">
        <f t="shared" si="2"/>
        <v>6</v>
      </c>
      <c r="M75">
        <f t="shared" si="2"/>
        <v>0</v>
      </c>
      <c r="N75">
        <f t="shared" si="2"/>
        <v>6</v>
      </c>
      <c r="O75">
        <f t="shared" si="2"/>
        <v>6</v>
      </c>
      <c r="P75">
        <f t="shared" si="2"/>
        <v>4</v>
      </c>
      <c r="Q75">
        <f t="shared" si="2"/>
        <v>4</v>
      </c>
      <c r="R75">
        <f t="shared" si="2"/>
        <v>4</v>
      </c>
      <c r="S75">
        <f t="shared" si="2"/>
        <v>4</v>
      </c>
      <c r="T75">
        <f t="shared" si="2"/>
        <v>4</v>
      </c>
      <c r="U75">
        <f t="shared" si="2"/>
        <v>4</v>
      </c>
      <c r="V75">
        <f t="shared" si="2"/>
        <v>4</v>
      </c>
    </row>
    <row r="78" spans="1:22" s="11" customFormat="1">
      <c r="A78" s="11" t="s">
        <v>156</v>
      </c>
    </row>
  </sheetData>
  <mergeCells count="2">
    <mergeCell ref="B5:V5"/>
    <mergeCell ref="W5:AH5"/>
  </mergeCells>
  <conditionalFormatting sqref="A66:A68">
    <cfRule type="cellIs" dxfId="852" priority="1" operator="equal">
      <formula>"Not applicable (removed)"</formula>
    </cfRule>
    <cfRule type="cellIs" dxfId="851" priority="2" operator="equal">
      <formula>"Poor (backcast)"</formula>
    </cfRule>
    <cfRule type="cellIs" dxfId="850" priority="3" operator="equal">
      <formula>"Sufficient (backcast)"</formula>
    </cfRule>
    <cfRule type="cellIs" dxfId="849" priority="4" operator="equal">
      <formula>"Good (backcast)"</formula>
    </cfRule>
    <cfRule type="cellIs" dxfId="848" priority="5" operator="equal">
      <formula>"Excellent (backcast)"</formula>
    </cfRule>
  </conditionalFormatting>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03E33-F2E4-4592-93FB-E7A469FE9774}">
  <sheetPr codeName="Sheet31">
    <tabColor theme="6" tint="0.79998168889431442"/>
  </sheetPr>
  <dimension ref="A2:W133"/>
  <sheetViews>
    <sheetView zoomScale="80" zoomScaleNormal="80" workbookViewId="0">
      <selection activeCell="D11" sqref="D11"/>
    </sheetView>
  </sheetViews>
  <sheetFormatPr defaultRowHeight="14.1"/>
  <cols>
    <col min="1" max="1" width="10" bestFit="1" customWidth="1"/>
    <col min="2" max="2" width="21.875" customWidth="1"/>
    <col min="3" max="3" width="26" bestFit="1" customWidth="1"/>
    <col min="4" max="4" width="15.125" customWidth="1"/>
    <col min="5" max="6" width="16.5" customWidth="1"/>
    <col min="7" max="7" width="4.75" customWidth="1"/>
    <col min="8" max="22" width="14" bestFit="1" customWidth="1"/>
    <col min="23" max="23" width="80.125" customWidth="1"/>
  </cols>
  <sheetData>
    <row r="2" spans="2:23">
      <c r="B2" s="23"/>
    </row>
    <row r="3" spans="2:23" ht="17.45">
      <c r="B3" s="1" t="s">
        <v>232</v>
      </c>
    </row>
    <row r="4" spans="2:23" ht="17.45">
      <c r="B4" s="1" t="s">
        <v>369</v>
      </c>
    </row>
    <row r="5" spans="2:23" ht="30" customHeight="1">
      <c r="B5" s="194" t="s">
        <v>2</v>
      </c>
      <c r="C5" s="194"/>
      <c r="D5" s="194"/>
      <c r="E5" s="194"/>
      <c r="F5" s="194"/>
      <c r="G5" s="194"/>
      <c r="H5" s="194"/>
      <c r="I5" s="194"/>
      <c r="J5" s="194"/>
      <c r="K5" s="194"/>
      <c r="L5" s="194"/>
      <c r="M5" s="194"/>
      <c r="N5" s="194"/>
      <c r="O5" s="194"/>
      <c r="P5" s="194"/>
      <c r="Q5" s="194"/>
      <c r="R5" s="194"/>
      <c r="S5" s="194"/>
      <c r="T5" s="194"/>
      <c r="U5" s="194"/>
      <c r="V5" s="194"/>
      <c r="W5" s="2"/>
    </row>
    <row r="7" spans="2:23">
      <c r="B7" s="3" t="s">
        <v>3</v>
      </c>
      <c r="C7" s="3" t="s">
        <v>4</v>
      </c>
      <c r="D7" s="3" t="s">
        <v>5</v>
      </c>
    </row>
    <row r="8" spans="2:23">
      <c r="B8" s="4" t="s">
        <v>7</v>
      </c>
      <c r="C8" s="4" t="s">
        <v>8</v>
      </c>
      <c r="D8" s="4">
        <f>COUNTIF(C14:C131,"&lt;&gt;")</f>
        <v>111</v>
      </c>
    </row>
    <row r="9" spans="2:23" ht="27.95">
      <c r="B9" s="5" t="s">
        <v>10</v>
      </c>
      <c r="C9" s="4" t="s">
        <v>8</v>
      </c>
      <c r="D9" s="4">
        <f>COUNTIF(F14:F132,"Included")</f>
        <v>109</v>
      </c>
    </row>
    <row r="10" spans="2:23" ht="42">
      <c r="B10" s="5" t="s">
        <v>12</v>
      </c>
      <c r="C10" s="4" t="s">
        <v>8</v>
      </c>
      <c r="D10" s="4">
        <f xml:space="preserve"> _xlfn.XLOOKUP(B3,'Input_Final Data'!$B$57:$B$77,'Input_Final Data'!$R$57:$R$77)</f>
        <v>109</v>
      </c>
    </row>
    <row r="11" spans="2:23" ht="14.45" thickBot="1">
      <c r="B11" t="s">
        <v>370</v>
      </c>
    </row>
    <row r="12" spans="2:23"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23" ht="47.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23">
      <c r="B14" t="s">
        <v>232</v>
      </c>
      <c r="C14" t="s">
        <v>371</v>
      </c>
      <c r="D14" t="s">
        <v>48</v>
      </c>
      <c r="E14" t="s">
        <v>49</v>
      </c>
      <c r="F14" t="s">
        <v>50</v>
      </c>
      <c r="H14" t="s">
        <v>56</v>
      </c>
      <c r="I14" t="s">
        <v>56</v>
      </c>
      <c r="J14" t="s">
        <v>56</v>
      </c>
      <c r="K14" t="s">
        <v>56</v>
      </c>
      <c r="L14" t="s">
        <v>56</v>
      </c>
      <c r="M14" t="s">
        <v>97</v>
      </c>
      <c r="N14" t="s">
        <v>97</v>
      </c>
      <c r="O14" t="s">
        <v>56</v>
      </c>
      <c r="Q14" t="s">
        <v>56</v>
      </c>
      <c r="R14" t="s">
        <v>56</v>
      </c>
      <c r="S14" t="s">
        <v>56</v>
      </c>
      <c r="T14" t="s">
        <v>56</v>
      </c>
      <c r="U14" t="s">
        <v>56</v>
      </c>
      <c r="V14" t="s">
        <v>56</v>
      </c>
    </row>
    <row r="15" spans="2:23">
      <c r="B15" t="s">
        <v>232</v>
      </c>
      <c r="C15" t="s">
        <v>372</v>
      </c>
      <c r="D15" t="s">
        <v>48</v>
      </c>
      <c r="E15" t="s">
        <v>49</v>
      </c>
      <c r="F15" t="s">
        <v>50</v>
      </c>
      <c r="H15" t="s">
        <v>57</v>
      </c>
      <c r="I15" t="s">
        <v>57</v>
      </c>
      <c r="J15" t="s">
        <v>57</v>
      </c>
      <c r="K15" t="s">
        <v>56</v>
      </c>
      <c r="L15" t="s">
        <v>57</v>
      </c>
      <c r="M15" t="s">
        <v>57</v>
      </c>
      <c r="N15" t="s">
        <v>57</v>
      </c>
      <c r="O15" t="s">
        <v>57</v>
      </c>
      <c r="Q15" t="s">
        <v>57</v>
      </c>
      <c r="R15" t="s">
        <v>57</v>
      </c>
      <c r="S15" t="s">
        <v>57</v>
      </c>
      <c r="T15" t="s">
        <v>57</v>
      </c>
      <c r="U15" t="s">
        <v>57</v>
      </c>
      <c r="V15" t="s">
        <v>57</v>
      </c>
    </row>
    <row r="16" spans="2:23">
      <c r="B16" t="s">
        <v>232</v>
      </c>
      <c r="C16" t="s">
        <v>373</v>
      </c>
      <c r="D16" t="s">
        <v>48</v>
      </c>
      <c r="E16" t="s">
        <v>49</v>
      </c>
      <c r="F16" t="s">
        <v>50</v>
      </c>
      <c r="H16" t="s">
        <v>97</v>
      </c>
      <c r="I16" t="s">
        <v>97</v>
      </c>
      <c r="J16" t="s">
        <v>56</v>
      </c>
      <c r="K16" t="s">
        <v>56</v>
      </c>
      <c r="L16" t="s">
        <v>56</v>
      </c>
      <c r="M16" t="s">
        <v>56</v>
      </c>
      <c r="N16" t="s">
        <v>56</v>
      </c>
      <c r="O16" t="s">
        <v>56</v>
      </c>
      <c r="Q16" t="s">
        <v>57</v>
      </c>
      <c r="R16" t="s">
        <v>57</v>
      </c>
      <c r="S16" t="s">
        <v>57</v>
      </c>
      <c r="T16" t="s">
        <v>57</v>
      </c>
      <c r="U16" t="s">
        <v>57</v>
      </c>
      <c r="V16" t="s">
        <v>57</v>
      </c>
    </row>
    <row r="17" spans="2:22">
      <c r="B17" t="s">
        <v>232</v>
      </c>
      <c r="C17" t="s">
        <v>374</v>
      </c>
      <c r="D17" t="s">
        <v>48</v>
      </c>
      <c r="E17" t="s">
        <v>49</v>
      </c>
      <c r="F17" t="s">
        <v>50</v>
      </c>
      <c r="H17" t="s">
        <v>366</v>
      </c>
      <c r="I17" t="s">
        <v>56</v>
      </c>
      <c r="J17" t="s">
        <v>56</v>
      </c>
      <c r="K17" t="s">
        <v>56</v>
      </c>
      <c r="L17" t="s">
        <v>57</v>
      </c>
      <c r="M17" t="s">
        <v>57</v>
      </c>
      <c r="N17" t="s">
        <v>57</v>
      </c>
      <c r="O17" t="s">
        <v>57</v>
      </c>
      <c r="Q17" t="s">
        <v>57</v>
      </c>
      <c r="R17" t="s">
        <v>57</v>
      </c>
      <c r="S17" t="s">
        <v>57</v>
      </c>
      <c r="T17" t="s">
        <v>57</v>
      </c>
      <c r="U17" t="s">
        <v>57</v>
      </c>
      <c r="V17" t="s">
        <v>57</v>
      </c>
    </row>
    <row r="18" spans="2:22">
      <c r="B18" t="s">
        <v>232</v>
      </c>
      <c r="C18" t="s">
        <v>375</v>
      </c>
      <c r="D18" t="s">
        <v>48</v>
      </c>
      <c r="E18" t="s">
        <v>49</v>
      </c>
      <c r="F18" t="s">
        <v>50</v>
      </c>
      <c r="H18" t="s">
        <v>57</v>
      </c>
      <c r="I18" t="s">
        <v>57</v>
      </c>
      <c r="J18" t="s">
        <v>57</v>
      </c>
      <c r="K18" t="s">
        <v>57</v>
      </c>
      <c r="L18" t="s">
        <v>57</v>
      </c>
      <c r="M18" t="s">
        <v>57</v>
      </c>
      <c r="N18" t="s">
        <v>57</v>
      </c>
      <c r="O18" t="s">
        <v>57</v>
      </c>
      <c r="Q18" t="s">
        <v>57</v>
      </c>
      <c r="R18" t="s">
        <v>57</v>
      </c>
      <c r="S18" t="s">
        <v>57</v>
      </c>
      <c r="T18" t="s">
        <v>57</v>
      </c>
      <c r="U18" t="s">
        <v>57</v>
      </c>
      <c r="V18" t="s">
        <v>57</v>
      </c>
    </row>
    <row r="19" spans="2:22">
      <c r="B19" t="s">
        <v>232</v>
      </c>
      <c r="C19" t="s">
        <v>376</v>
      </c>
      <c r="D19" t="s">
        <v>48</v>
      </c>
      <c r="E19" t="s">
        <v>49</v>
      </c>
      <c r="F19" t="s">
        <v>50</v>
      </c>
      <c r="H19" t="s">
        <v>57</v>
      </c>
      <c r="I19" t="s">
        <v>57</v>
      </c>
      <c r="J19" t="s">
        <v>57</v>
      </c>
      <c r="K19" t="s">
        <v>57</v>
      </c>
      <c r="L19" t="s">
        <v>57</v>
      </c>
      <c r="M19" t="s">
        <v>57</v>
      </c>
      <c r="N19" t="s">
        <v>57</v>
      </c>
      <c r="O19" t="s">
        <v>57</v>
      </c>
      <c r="Q19" t="s">
        <v>57</v>
      </c>
      <c r="R19" t="s">
        <v>57</v>
      </c>
      <c r="S19" t="s">
        <v>57</v>
      </c>
      <c r="T19" t="s">
        <v>57</v>
      </c>
      <c r="U19" t="s">
        <v>57</v>
      </c>
      <c r="V19" t="s">
        <v>57</v>
      </c>
    </row>
    <row r="20" spans="2:22">
      <c r="B20" t="s">
        <v>232</v>
      </c>
      <c r="C20" t="s">
        <v>377</v>
      </c>
      <c r="D20" t="s">
        <v>48</v>
      </c>
      <c r="E20" t="s">
        <v>49</v>
      </c>
      <c r="F20" t="s">
        <v>50</v>
      </c>
      <c r="H20" t="s">
        <v>56</v>
      </c>
      <c r="I20" t="s">
        <v>56</v>
      </c>
      <c r="J20" t="s">
        <v>56</v>
      </c>
      <c r="K20" t="s">
        <v>56</v>
      </c>
      <c r="L20" t="s">
        <v>97</v>
      </c>
      <c r="M20" t="s">
        <v>97</v>
      </c>
      <c r="N20" t="s">
        <v>97</v>
      </c>
      <c r="O20" t="s">
        <v>97</v>
      </c>
      <c r="Q20" t="s">
        <v>56</v>
      </c>
      <c r="R20" t="s">
        <v>56</v>
      </c>
      <c r="S20" t="s">
        <v>56</v>
      </c>
      <c r="T20" t="s">
        <v>56</v>
      </c>
      <c r="U20" t="s">
        <v>56</v>
      </c>
      <c r="V20" t="s">
        <v>56</v>
      </c>
    </row>
    <row r="21" spans="2:22">
      <c r="B21" t="s">
        <v>232</v>
      </c>
      <c r="C21" t="s">
        <v>378</v>
      </c>
      <c r="D21" t="s">
        <v>48</v>
      </c>
      <c r="E21" t="s">
        <v>49</v>
      </c>
      <c r="F21" t="s">
        <v>50</v>
      </c>
      <c r="H21" t="s">
        <v>57</v>
      </c>
      <c r="I21" t="s">
        <v>57</v>
      </c>
      <c r="J21" t="s">
        <v>57</v>
      </c>
      <c r="K21" t="s">
        <v>57</v>
      </c>
      <c r="L21" t="s">
        <v>57</v>
      </c>
      <c r="M21" t="s">
        <v>57</v>
      </c>
      <c r="N21" t="s">
        <v>57</v>
      </c>
      <c r="O21" t="s">
        <v>57</v>
      </c>
      <c r="Q21" t="s">
        <v>57</v>
      </c>
      <c r="R21" t="s">
        <v>57</v>
      </c>
      <c r="S21" t="s">
        <v>57</v>
      </c>
      <c r="T21" t="s">
        <v>57</v>
      </c>
      <c r="U21" t="s">
        <v>57</v>
      </c>
      <c r="V21" t="s">
        <v>57</v>
      </c>
    </row>
    <row r="22" spans="2:22">
      <c r="B22" t="s">
        <v>232</v>
      </c>
      <c r="C22" t="s">
        <v>379</v>
      </c>
      <c r="D22" t="s">
        <v>48</v>
      </c>
      <c r="E22" t="s">
        <v>49</v>
      </c>
      <c r="F22" t="s">
        <v>50</v>
      </c>
      <c r="H22" t="s">
        <v>57</v>
      </c>
      <c r="I22" t="s">
        <v>57</v>
      </c>
      <c r="J22" t="s">
        <v>56</v>
      </c>
      <c r="K22" t="s">
        <v>56</v>
      </c>
      <c r="L22" t="s">
        <v>56</v>
      </c>
      <c r="M22" t="s">
        <v>97</v>
      </c>
      <c r="N22" t="s">
        <v>56</v>
      </c>
      <c r="O22" t="s">
        <v>57</v>
      </c>
      <c r="Q22" t="s">
        <v>56</v>
      </c>
      <c r="R22" t="s">
        <v>56</v>
      </c>
      <c r="S22" t="s">
        <v>56</v>
      </c>
      <c r="T22" t="s">
        <v>56</v>
      </c>
      <c r="U22" t="s">
        <v>56</v>
      </c>
      <c r="V22" t="s">
        <v>56</v>
      </c>
    </row>
    <row r="23" spans="2:22">
      <c r="B23" t="s">
        <v>232</v>
      </c>
      <c r="C23" t="s">
        <v>380</v>
      </c>
      <c r="D23" t="s">
        <v>48</v>
      </c>
      <c r="E23" t="s">
        <v>49</v>
      </c>
      <c r="F23" t="s">
        <v>50</v>
      </c>
      <c r="H23" t="s">
        <v>57</v>
      </c>
      <c r="I23" t="s">
        <v>57</v>
      </c>
      <c r="J23" t="s">
        <v>57</v>
      </c>
      <c r="K23" t="s">
        <v>57</v>
      </c>
      <c r="L23" t="s">
        <v>57</v>
      </c>
      <c r="M23" t="s">
        <v>57</v>
      </c>
      <c r="N23" t="s">
        <v>57</v>
      </c>
      <c r="O23" t="s">
        <v>57</v>
      </c>
      <c r="Q23" t="s">
        <v>57</v>
      </c>
      <c r="R23" t="s">
        <v>57</v>
      </c>
      <c r="S23" t="s">
        <v>57</v>
      </c>
      <c r="T23" t="s">
        <v>57</v>
      </c>
      <c r="U23" t="s">
        <v>57</v>
      </c>
      <c r="V23" t="s">
        <v>57</v>
      </c>
    </row>
    <row r="24" spans="2:22">
      <c r="B24" t="s">
        <v>232</v>
      </c>
      <c r="C24" t="s">
        <v>381</v>
      </c>
      <c r="D24" t="s">
        <v>48</v>
      </c>
      <c r="E24" t="s">
        <v>49</v>
      </c>
      <c r="F24" t="s">
        <v>50</v>
      </c>
      <c r="H24" t="s">
        <v>57</v>
      </c>
      <c r="I24" t="s">
        <v>57</v>
      </c>
      <c r="J24" t="s">
        <v>57</v>
      </c>
      <c r="K24" t="s">
        <v>57</v>
      </c>
      <c r="L24" t="s">
        <v>56</v>
      </c>
      <c r="M24" t="s">
        <v>57</v>
      </c>
      <c r="N24" t="s">
        <v>56</v>
      </c>
      <c r="O24" t="s">
        <v>56</v>
      </c>
      <c r="Q24" t="s">
        <v>56</v>
      </c>
      <c r="R24" t="s">
        <v>56</v>
      </c>
      <c r="S24" t="s">
        <v>56</v>
      </c>
      <c r="T24" t="s">
        <v>56</v>
      </c>
      <c r="U24" t="s">
        <v>56</v>
      </c>
      <c r="V24" t="s">
        <v>56</v>
      </c>
    </row>
    <row r="25" spans="2:22">
      <c r="B25" t="s">
        <v>232</v>
      </c>
      <c r="C25" t="s">
        <v>382</v>
      </c>
      <c r="D25" t="s">
        <v>48</v>
      </c>
      <c r="E25" t="s">
        <v>49</v>
      </c>
      <c r="F25" t="s">
        <v>50</v>
      </c>
      <c r="H25" t="s">
        <v>56</v>
      </c>
      <c r="I25" t="s">
        <v>56</v>
      </c>
      <c r="J25" t="s">
        <v>56</v>
      </c>
      <c r="K25" t="s">
        <v>56</v>
      </c>
      <c r="L25" t="s">
        <v>56</v>
      </c>
      <c r="M25" t="s">
        <v>56</v>
      </c>
      <c r="N25" t="s">
        <v>56</v>
      </c>
      <c r="O25" t="s">
        <v>56</v>
      </c>
      <c r="Q25" t="s">
        <v>57</v>
      </c>
      <c r="R25" t="s">
        <v>57</v>
      </c>
      <c r="S25" t="s">
        <v>57</v>
      </c>
      <c r="T25" t="s">
        <v>57</v>
      </c>
      <c r="U25" t="s">
        <v>57</v>
      </c>
      <c r="V25" t="s">
        <v>57</v>
      </c>
    </row>
    <row r="26" spans="2:22">
      <c r="B26" t="s">
        <v>232</v>
      </c>
      <c r="C26" t="s">
        <v>383</v>
      </c>
      <c r="D26" t="s">
        <v>48</v>
      </c>
      <c r="E26" t="s">
        <v>49</v>
      </c>
      <c r="F26" t="s">
        <v>50</v>
      </c>
      <c r="H26" t="s">
        <v>57</v>
      </c>
      <c r="I26" t="s">
        <v>57</v>
      </c>
      <c r="J26" t="s">
        <v>57</v>
      </c>
      <c r="K26" t="s">
        <v>57</v>
      </c>
      <c r="L26" t="s">
        <v>57</v>
      </c>
      <c r="M26" t="s">
        <v>57</v>
      </c>
      <c r="N26" t="s">
        <v>57</v>
      </c>
      <c r="O26" t="s">
        <v>57</v>
      </c>
      <c r="Q26" t="s">
        <v>57</v>
      </c>
      <c r="R26" t="s">
        <v>57</v>
      </c>
      <c r="S26" t="s">
        <v>57</v>
      </c>
      <c r="T26" t="s">
        <v>57</v>
      </c>
      <c r="U26" t="s">
        <v>57</v>
      </c>
      <c r="V26" t="s">
        <v>57</v>
      </c>
    </row>
    <row r="27" spans="2:22">
      <c r="B27" t="s">
        <v>232</v>
      </c>
      <c r="C27" t="s">
        <v>384</v>
      </c>
      <c r="D27" t="s">
        <v>48</v>
      </c>
      <c r="E27" t="s">
        <v>49</v>
      </c>
      <c r="F27" t="s">
        <v>50</v>
      </c>
      <c r="H27" t="s">
        <v>57</v>
      </c>
      <c r="I27" t="s">
        <v>57</v>
      </c>
      <c r="J27" t="s">
        <v>57</v>
      </c>
      <c r="K27" t="s">
        <v>57</v>
      </c>
      <c r="L27" t="s">
        <v>57</v>
      </c>
      <c r="M27" t="s">
        <v>57</v>
      </c>
      <c r="N27" t="s">
        <v>57</v>
      </c>
      <c r="O27" t="s">
        <v>57</v>
      </c>
      <c r="Q27" t="s">
        <v>57</v>
      </c>
      <c r="R27" t="s">
        <v>57</v>
      </c>
      <c r="S27" t="s">
        <v>57</v>
      </c>
      <c r="T27" t="s">
        <v>57</v>
      </c>
      <c r="U27" t="s">
        <v>57</v>
      </c>
      <c r="V27" t="s">
        <v>57</v>
      </c>
    </row>
    <row r="28" spans="2:22">
      <c r="B28" t="s">
        <v>232</v>
      </c>
      <c r="C28" t="s">
        <v>385</v>
      </c>
      <c r="D28" t="s">
        <v>48</v>
      </c>
      <c r="E28" t="s">
        <v>49</v>
      </c>
      <c r="F28" t="s">
        <v>50</v>
      </c>
      <c r="H28" t="s">
        <v>57</v>
      </c>
      <c r="I28" t="s">
        <v>57</v>
      </c>
      <c r="J28" t="s">
        <v>57</v>
      </c>
      <c r="K28" t="s">
        <v>57</v>
      </c>
      <c r="L28" t="s">
        <v>57</v>
      </c>
      <c r="M28" t="s">
        <v>57</v>
      </c>
      <c r="N28" t="s">
        <v>57</v>
      </c>
      <c r="O28" t="s">
        <v>57</v>
      </c>
      <c r="Q28" t="s">
        <v>57</v>
      </c>
      <c r="R28" t="s">
        <v>57</v>
      </c>
      <c r="S28" t="s">
        <v>57</v>
      </c>
      <c r="T28" t="s">
        <v>57</v>
      </c>
      <c r="U28" t="s">
        <v>57</v>
      </c>
      <c r="V28" t="s">
        <v>57</v>
      </c>
    </row>
    <row r="29" spans="2:22">
      <c r="B29" t="s">
        <v>232</v>
      </c>
      <c r="C29" t="s">
        <v>386</v>
      </c>
      <c r="D29" t="s">
        <v>48</v>
      </c>
      <c r="E29" t="s">
        <v>49</v>
      </c>
      <c r="F29" t="s">
        <v>50</v>
      </c>
      <c r="H29" t="s">
        <v>57</v>
      </c>
      <c r="I29" t="s">
        <v>57</v>
      </c>
      <c r="J29" t="s">
        <v>57</v>
      </c>
      <c r="K29" t="s">
        <v>57</v>
      </c>
      <c r="L29" t="s">
        <v>57</v>
      </c>
      <c r="M29" t="s">
        <v>57</v>
      </c>
      <c r="N29" t="s">
        <v>57</v>
      </c>
      <c r="O29" t="s">
        <v>57</v>
      </c>
      <c r="Q29" t="s">
        <v>57</v>
      </c>
      <c r="R29" t="s">
        <v>57</v>
      </c>
      <c r="S29" t="s">
        <v>57</v>
      </c>
      <c r="T29" t="s">
        <v>57</v>
      </c>
      <c r="U29" t="s">
        <v>57</v>
      </c>
      <c r="V29" t="s">
        <v>57</v>
      </c>
    </row>
    <row r="30" spans="2:22">
      <c r="B30" t="s">
        <v>232</v>
      </c>
      <c r="C30" t="s">
        <v>387</v>
      </c>
      <c r="D30" t="s">
        <v>48</v>
      </c>
      <c r="E30" t="s">
        <v>49</v>
      </c>
      <c r="F30" t="s">
        <v>50</v>
      </c>
      <c r="H30" t="s">
        <v>56</v>
      </c>
      <c r="I30" t="s">
        <v>56</v>
      </c>
      <c r="J30" t="s">
        <v>56</v>
      </c>
      <c r="K30" t="s">
        <v>57</v>
      </c>
      <c r="L30" t="s">
        <v>57</v>
      </c>
      <c r="M30" t="s">
        <v>57</v>
      </c>
      <c r="N30" t="s">
        <v>57</v>
      </c>
      <c r="O30" t="s">
        <v>57</v>
      </c>
      <c r="Q30" t="s">
        <v>57</v>
      </c>
      <c r="R30" t="s">
        <v>57</v>
      </c>
      <c r="S30" t="s">
        <v>57</v>
      </c>
      <c r="T30" t="s">
        <v>57</v>
      </c>
      <c r="U30" t="s">
        <v>57</v>
      </c>
      <c r="V30" t="s">
        <v>57</v>
      </c>
    </row>
    <row r="31" spans="2:22">
      <c r="B31" t="s">
        <v>232</v>
      </c>
      <c r="C31" t="s">
        <v>388</v>
      </c>
      <c r="D31" t="s">
        <v>48</v>
      </c>
      <c r="E31" t="s">
        <v>49</v>
      </c>
      <c r="F31" t="s">
        <v>50</v>
      </c>
      <c r="H31" t="s">
        <v>57</v>
      </c>
      <c r="I31" t="s">
        <v>57</v>
      </c>
      <c r="J31" t="s">
        <v>57</v>
      </c>
      <c r="K31" t="s">
        <v>57</v>
      </c>
      <c r="L31" t="s">
        <v>57</v>
      </c>
      <c r="M31" t="s">
        <v>57</v>
      </c>
      <c r="N31" t="s">
        <v>57</v>
      </c>
      <c r="O31" t="s">
        <v>57</v>
      </c>
      <c r="Q31" t="s">
        <v>57</v>
      </c>
      <c r="R31" t="s">
        <v>57</v>
      </c>
      <c r="S31" t="s">
        <v>57</v>
      </c>
      <c r="T31" t="s">
        <v>57</v>
      </c>
      <c r="U31" t="s">
        <v>57</v>
      </c>
      <c r="V31" t="s">
        <v>57</v>
      </c>
    </row>
    <row r="32" spans="2:22">
      <c r="B32" t="s">
        <v>232</v>
      </c>
      <c r="C32" t="s">
        <v>389</v>
      </c>
      <c r="D32" t="s">
        <v>48</v>
      </c>
      <c r="E32" t="s">
        <v>49</v>
      </c>
      <c r="F32" t="s">
        <v>50</v>
      </c>
      <c r="H32" t="s">
        <v>57</v>
      </c>
      <c r="I32" t="s">
        <v>57</v>
      </c>
      <c r="J32" t="s">
        <v>57</v>
      </c>
      <c r="K32" t="s">
        <v>57</v>
      </c>
      <c r="L32" t="s">
        <v>57</v>
      </c>
      <c r="M32" t="s">
        <v>57</v>
      </c>
      <c r="N32" t="s">
        <v>57</v>
      </c>
      <c r="O32" t="s">
        <v>57</v>
      </c>
      <c r="Q32" t="s">
        <v>57</v>
      </c>
      <c r="R32" t="s">
        <v>57</v>
      </c>
      <c r="S32" t="s">
        <v>57</v>
      </c>
      <c r="T32" t="s">
        <v>57</v>
      </c>
      <c r="U32" t="s">
        <v>57</v>
      </c>
      <c r="V32" t="s">
        <v>57</v>
      </c>
    </row>
    <row r="33" spans="2:22">
      <c r="B33" t="s">
        <v>232</v>
      </c>
      <c r="C33" t="s">
        <v>390</v>
      </c>
      <c r="D33" t="s">
        <v>48</v>
      </c>
      <c r="E33" t="s">
        <v>49</v>
      </c>
      <c r="F33" t="s">
        <v>50</v>
      </c>
      <c r="H33" t="s">
        <v>57</v>
      </c>
      <c r="I33" t="s">
        <v>57</v>
      </c>
      <c r="J33" t="s">
        <v>56</v>
      </c>
      <c r="K33" t="s">
        <v>56</v>
      </c>
      <c r="L33" t="s">
        <v>57</v>
      </c>
      <c r="M33" t="s">
        <v>57</v>
      </c>
      <c r="N33" t="s">
        <v>57</v>
      </c>
      <c r="O33" t="s">
        <v>57</v>
      </c>
      <c r="Q33" t="s">
        <v>57</v>
      </c>
      <c r="R33" t="s">
        <v>57</v>
      </c>
      <c r="S33" t="s">
        <v>57</v>
      </c>
      <c r="T33" t="s">
        <v>57</v>
      </c>
      <c r="U33" t="s">
        <v>57</v>
      </c>
      <c r="V33" t="s">
        <v>57</v>
      </c>
    </row>
    <row r="34" spans="2:22">
      <c r="B34" t="s">
        <v>232</v>
      </c>
      <c r="C34" t="s">
        <v>391</v>
      </c>
      <c r="D34" t="s">
        <v>48</v>
      </c>
      <c r="E34" t="s">
        <v>49</v>
      </c>
      <c r="F34" t="s">
        <v>50</v>
      </c>
      <c r="H34" t="s">
        <v>57</v>
      </c>
      <c r="I34" t="s">
        <v>57</v>
      </c>
      <c r="J34" t="s">
        <v>57</v>
      </c>
      <c r="K34" t="s">
        <v>57</v>
      </c>
      <c r="L34" t="s">
        <v>57</v>
      </c>
      <c r="M34" t="s">
        <v>57</v>
      </c>
      <c r="N34" t="s">
        <v>57</v>
      </c>
      <c r="O34" t="s">
        <v>57</v>
      </c>
      <c r="Q34" t="s">
        <v>57</v>
      </c>
      <c r="R34" t="s">
        <v>57</v>
      </c>
      <c r="S34" t="s">
        <v>57</v>
      </c>
      <c r="T34" t="s">
        <v>57</v>
      </c>
      <c r="U34" t="s">
        <v>57</v>
      </c>
      <c r="V34" t="s">
        <v>57</v>
      </c>
    </row>
    <row r="35" spans="2:22">
      <c r="B35" t="s">
        <v>232</v>
      </c>
      <c r="C35" t="s">
        <v>392</v>
      </c>
      <c r="D35" t="s">
        <v>48</v>
      </c>
      <c r="E35" t="s">
        <v>49</v>
      </c>
      <c r="F35" t="s">
        <v>50</v>
      </c>
      <c r="H35" t="s">
        <v>57</v>
      </c>
      <c r="I35" t="s">
        <v>57</v>
      </c>
      <c r="J35" t="s">
        <v>57</v>
      </c>
      <c r="K35" t="s">
        <v>57</v>
      </c>
      <c r="L35" t="s">
        <v>57</v>
      </c>
      <c r="M35" t="s">
        <v>57</v>
      </c>
      <c r="N35" t="s">
        <v>57</v>
      </c>
      <c r="O35" t="s">
        <v>57</v>
      </c>
      <c r="Q35" t="s">
        <v>57</v>
      </c>
      <c r="R35" t="s">
        <v>57</v>
      </c>
      <c r="S35" t="s">
        <v>57</v>
      </c>
      <c r="T35" t="s">
        <v>57</v>
      </c>
      <c r="U35" t="s">
        <v>57</v>
      </c>
      <c r="V35" t="s">
        <v>57</v>
      </c>
    </row>
    <row r="36" spans="2:22">
      <c r="B36" t="s">
        <v>232</v>
      </c>
      <c r="C36" t="s">
        <v>393</v>
      </c>
      <c r="D36" t="s">
        <v>48</v>
      </c>
      <c r="E36" t="s">
        <v>49</v>
      </c>
      <c r="F36" t="s">
        <v>50</v>
      </c>
      <c r="H36" t="s">
        <v>57</v>
      </c>
      <c r="I36" t="s">
        <v>57</v>
      </c>
      <c r="J36" t="s">
        <v>57</v>
      </c>
      <c r="K36" t="s">
        <v>57</v>
      </c>
      <c r="L36" t="s">
        <v>57</v>
      </c>
      <c r="M36" t="s">
        <v>57</v>
      </c>
      <c r="N36" t="s">
        <v>57</v>
      </c>
      <c r="O36" t="s">
        <v>57</v>
      </c>
      <c r="Q36" t="s">
        <v>57</v>
      </c>
      <c r="R36" t="s">
        <v>57</v>
      </c>
      <c r="S36" t="s">
        <v>57</v>
      </c>
      <c r="T36" t="s">
        <v>57</v>
      </c>
      <c r="U36" t="s">
        <v>57</v>
      </c>
      <c r="V36" t="s">
        <v>57</v>
      </c>
    </row>
    <row r="37" spans="2:22">
      <c r="B37" t="s">
        <v>232</v>
      </c>
      <c r="C37" t="s">
        <v>394</v>
      </c>
      <c r="D37" t="s">
        <v>48</v>
      </c>
      <c r="E37" t="s">
        <v>49</v>
      </c>
      <c r="F37" t="s">
        <v>50</v>
      </c>
      <c r="H37" t="s">
        <v>57</v>
      </c>
      <c r="I37" t="s">
        <v>57</v>
      </c>
      <c r="J37" t="s">
        <v>57</v>
      </c>
      <c r="K37" t="s">
        <v>57</v>
      </c>
      <c r="L37" t="s">
        <v>57</v>
      </c>
      <c r="M37" t="s">
        <v>57</v>
      </c>
      <c r="N37" t="s">
        <v>57</v>
      </c>
      <c r="O37" t="s">
        <v>57</v>
      </c>
      <c r="Q37" t="s">
        <v>57</v>
      </c>
      <c r="R37" t="s">
        <v>57</v>
      </c>
      <c r="S37" t="s">
        <v>57</v>
      </c>
      <c r="T37" t="s">
        <v>57</v>
      </c>
      <c r="U37" t="s">
        <v>57</v>
      </c>
      <c r="V37" t="s">
        <v>57</v>
      </c>
    </row>
    <row r="38" spans="2:22">
      <c r="B38" t="s">
        <v>232</v>
      </c>
      <c r="C38" t="s">
        <v>395</v>
      </c>
      <c r="D38" t="s">
        <v>48</v>
      </c>
      <c r="E38" t="s">
        <v>49</v>
      </c>
      <c r="F38" t="s">
        <v>50</v>
      </c>
      <c r="H38" t="s">
        <v>96</v>
      </c>
      <c r="I38" t="s">
        <v>97</v>
      </c>
      <c r="J38" t="s">
        <v>96</v>
      </c>
      <c r="K38" t="s">
        <v>97</v>
      </c>
      <c r="L38" t="s">
        <v>97</v>
      </c>
      <c r="M38" t="s">
        <v>97</v>
      </c>
      <c r="N38" t="s">
        <v>56</v>
      </c>
      <c r="O38" t="s">
        <v>56</v>
      </c>
      <c r="Q38" t="s">
        <v>97</v>
      </c>
      <c r="R38" t="s">
        <v>97</v>
      </c>
      <c r="S38" t="s">
        <v>97</v>
      </c>
      <c r="T38" t="s">
        <v>97</v>
      </c>
      <c r="U38" t="s">
        <v>97</v>
      </c>
      <c r="V38" t="s">
        <v>97</v>
      </c>
    </row>
    <row r="39" spans="2:22">
      <c r="B39" t="s">
        <v>232</v>
      </c>
      <c r="C39" t="s">
        <v>396</v>
      </c>
      <c r="D39" t="s">
        <v>48</v>
      </c>
      <c r="E39" t="s">
        <v>49</v>
      </c>
      <c r="F39" t="s">
        <v>50</v>
      </c>
      <c r="H39" t="s">
        <v>57</v>
      </c>
      <c r="I39" t="s">
        <v>57</v>
      </c>
      <c r="J39" t="s">
        <v>57</v>
      </c>
      <c r="K39" t="s">
        <v>57</v>
      </c>
      <c r="L39" t="s">
        <v>57</v>
      </c>
      <c r="M39" t="s">
        <v>57</v>
      </c>
      <c r="N39" t="s">
        <v>57</v>
      </c>
      <c r="O39" t="s">
        <v>57</v>
      </c>
      <c r="Q39" t="s">
        <v>57</v>
      </c>
      <c r="R39" t="s">
        <v>57</v>
      </c>
      <c r="S39" t="s">
        <v>57</v>
      </c>
      <c r="T39" t="s">
        <v>57</v>
      </c>
      <c r="U39" t="s">
        <v>57</v>
      </c>
      <c r="V39" t="s">
        <v>57</v>
      </c>
    </row>
    <row r="40" spans="2:22">
      <c r="B40" t="s">
        <v>232</v>
      </c>
      <c r="C40" t="s">
        <v>397</v>
      </c>
      <c r="D40" t="s">
        <v>48</v>
      </c>
      <c r="E40" t="s">
        <v>49</v>
      </c>
      <c r="F40" t="s">
        <v>50</v>
      </c>
      <c r="H40" t="s">
        <v>57</v>
      </c>
      <c r="I40" t="s">
        <v>57</v>
      </c>
      <c r="J40" t="s">
        <v>57</v>
      </c>
      <c r="K40" t="s">
        <v>57</v>
      </c>
      <c r="L40" t="s">
        <v>57</v>
      </c>
      <c r="M40" t="s">
        <v>57</v>
      </c>
      <c r="N40" t="s">
        <v>57</v>
      </c>
      <c r="O40" t="s">
        <v>57</v>
      </c>
      <c r="Q40" t="s">
        <v>57</v>
      </c>
      <c r="R40" t="s">
        <v>57</v>
      </c>
      <c r="S40" t="s">
        <v>57</v>
      </c>
      <c r="T40" t="s">
        <v>57</v>
      </c>
      <c r="U40" t="s">
        <v>57</v>
      </c>
      <c r="V40" t="s">
        <v>57</v>
      </c>
    </row>
    <row r="41" spans="2:22">
      <c r="B41" t="s">
        <v>232</v>
      </c>
      <c r="C41" t="s">
        <v>398</v>
      </c>
      <c r="D41" t="s">
        <v>48</v>
      </c>
      <c r="E41" t="s">
        <v>49</v>
      </c>
      <c r="F41" t="s">
        <v>50</v>
      </c>
      <c r="H41" t="s">
        <v>56</v>
      </c>
      <c r="I41" t="s">
        <v>56</v>
      </c>
      <c r="J41" t="s">
        <v>56</v>
      </c>
      <c r="K41" t="s">
        <v>56</v>
      </c>
      <c r="L41" t="s">
        <v>56</v>
      </c>
      <c r="M41" t="s">
        <v>56</v>
      </c>
      <c r="N41" t="s">
        <v>56</v>
      </c>
      <c r="O41" t="s">
        <v>56</v>
      </c>
      <c r="Q41" t="s">
        <v>56</v>
      </c>
      <c r="R41" t="s">
        <v>56</v>
      </c>
      <c r="S41" t="s">
        <v>56</v>
      </c>
      <c r="T41" t="s">
        <v>56</v>
      </c>
      <c r="U41" t="s">
        <v>56</v>
      </c>
      <c r="V41" t="s">
        <v>56</v>
      </c>
    </row>
    <row r="42" spans="2:22">
      <c r="B42" t="s">
        <v>232</v>
      </c>
      <c r="C42" t="s">
        <v>399</v>
      </c>
      <c r="D42" t="s">
        <v>48</v>
      </c>
      <c r="E42" t="s">
        <v>49</v>
      </c>
      <c r="F42" t="s">
        <v>50</v>
      </c>
      <c r="H42" t="s">
        <v>57</v>
      </c>
      <c r="I42" t="s">
        <v>57</v>
      </c>
      <c r="J42" t="s">
        <v>57</v>
      </c>
      <c r="K42" t="s">
        <v>57</v>
      </c>
      <c r="L42" t="s">
        <v>57</v>
      </c>
      <c r="M42" t="s">
        <v>57</v>
      </c>
      <c r="N42" t="s">
        <v>57</v>
      </c>
      <c r="O42" t="s">
        <v>57</v>
      </c>
      <c r="Q42" t="s">
        <v>57</v>
      </c>
      <c r="R42" t="s">
        <v>57</v>
      </c>
      <c r="S42" t="s">
        <v>57</v>
      </c>
      <c r="T42" t="s">
        <v>57</v>
      </c>
      <c r="U42" t="s">
        <v>57</v>
      </c>
      <c r="V42" t="s">
        <v>57</v>
      </c>
    </row>
    <row r="43" spans="2:22">
      <c r="B43" t="s">
        <v>232</v>
      </c>
      <c r="C43" t="s">
        <v>400</v>
      </c>
      <c r="D43" t="s">
        <v>48</v>
      </c>
      <c r="E43" t="s">
        <v>49</v>
      </c>
      <c r="F43" t="s">
        <v>50</v>
      </c>
      <c r="H43" t="s">
        <v>366</v>
      </c>
      <c r="I43" t="s">
        <v>366</v>
      </c>
      <c r="J43" t="s">
        <v>366</v>
      </c>
      <c r="K43" t="s">
        <v>366</v>
      </c>
      <c r="L43" t="s">
        <v>366</v>
      </c>
      <c r="M43" t="s">
        <v>366</v>
      </c>
      <c r="N43" t="s">
        <v>366</v>
      </c>
      <c r="O43" t="s">
        <v>57</v>
      </c>
      <c r="Q43" t="s">
        <v>57</v>
      </c>
      <c r="R43" t="s">
        <v>57</v>
      </c>
      <c r="S43" t="s">
        <v>57</v>
      </c>
      <c r="T43" t="s">
        <v>57</v>
      </c>
      <c r="U43" t="s">
        <v>57</v>
      </c>
      <c r="V43" t="s">
        <v>57</v>
      </c>
    </row>
    <row r="44" spans="2:22">
      <c r="B44" t="s">
        <v>232</v>
      </c>
      <c r="C44" t="s">
        <v>401</v>
      </c>
      <c r="D44" t="s">
        <v>48</v>
      </c>
      <c r="E44" t="s">
        <v>49</v>
      </c>
      <c r="F44" t="s">
        <v>50</v>
      </c>
      <c r="H44" t="s">
        <v>57</v>
      </c>
      <c r="I44" t="s">
        <v>57</v>
      </c>
      <c r="J44" t="s">
        <v>57</v>
      </c>
      <c r="K44" t="s">
        <v>57</v>
      </c>
      <c r="L44" t="s">
        <v>57</v>
      </c>
      <c r="M44" t="s">
        <v>57</v>
      </c>
      <c r="N44" t="s">
        <v>57</v>
      </c>
      <c r="O44" t="s">
        <v>57</v>
      </c>
      <c r="Q44" t="s">
        <v>57</v>
      </c>
      <c r="R44" t="s">
        <v>57</v>
      </c>
      <c r="S44" t="s">
        <v>57</v>
      </c>
      <c r="T44" t="s">
        <v>57</v>
      </c>
      <c r="U44" t="s">
        <v>57</v>
      </c>
      <c r="V44" t="s">
        <v>57</v>
      </c>
    </row>
    <row r="45" spans="2:22">
      <c r="B45" t="s">
        <v>232</v>
      </c>
      <c r="C45" t="s">
        <v>402</v>
      </c>
      <c r="D45" t="s">
        <v>48</v>
      </c>
      <c r="E45" t="s">
        <v>49</v>
      </c>
      <c r="F45" t="s">
        <v>50</v>
      </c>
      <c r="H45" t="s">
        <v>366</v>
      </c>
      <c r="I45" t="s">
        <v>366</v>
      </c>
      <c r="J45" t="s">
        <v>366</v>
      </c>
      <c r="K45" t="s">
        <v>366</v>
      </c>
      <c r="L45" t="s">
        <v>57</v>
      </c>
      <c r="M45" t="s">
        <v>57</v>
      </c>
      <c r="N45" t="s">
        <v>57</v>
      </c>
      <c r="O45" t="s">
        <v>57</v>
      </c>
      <c r="Q45" t="s">
        <v>57</v>
      </c>
      <c r="R45" t="s">
        <v>57</v>
      </c>
      <c r="S45" t="s">
        <v>57</v>
      </c>
      <c r="T45" t="s">
        <v>57</v>
      </c>
      <c r="U45" t="s">
        <v>57</v>
      </c>
      <c r="V45" t="s">
        <v>57</v>
      </c>
    </row>
    <row r="46" spans="2:22">
      <c r="B46" t="s">
        <v>232</v>
      </c>
      <c r="C46" t="s">
        <v>403</v>
      </c>
      <c r="D46" t="s">
        <v>48</v>
      </c>
      <c r="E46" t="s">
        <v>49</v>
      </c>
      <c r="F46" t="s">
        <v>50</v>
      </c>
      <c r="H46" t="s">
        <v>57</v>
      </c>
      <c r="I46" t="s">
        <v>57</v>
      </c>
      <c r="J46" t="s">
        <v>57</v>
      </c>
      <c r="K46" t="s">
        <v>57</v>
      </c>
      <c r="L46" t="s">
        <v>57</v>
      </c>
      <c r="M46" t="s">
        <v>57</v>
      </c>
      <c r="N46" t="s">
        <v>57</v>
      </c>
      <c r="O46" t="s">
        <v>57</v>
      </c>
      <c r="Q46" t="s">
        <v>57</v>
      </c>
      <c r="R46" t="s">
        <v>57</v>
      </c>
      <c r="S46" t="s">
        <v>57</v>
      </c>
      <c r="T46" t="s">
        <v>57</v>
      </c>
      <c r="U46" t="s">
        <v>57</v>
      </c>
      <c r="V46" t="s">
        <v>57</v>
      </c>
    </row>
    <row r="47" spans="2:22">
      <c r="B47" t="s">
        <v>232</v>
      </c>
      <c r="C47" t="s">
        <v>404</v>
      </c>
      <c r="D47" t="s">
        <v>48</v>
      </c>
      <c r="E47" t="s">
        <v>49</v>
      </c>
      <c r="F47" t="s">
        <v>50</v>
      </c>
      <c r="H47" t="s">
        <v>57</v>
      </c>
      <c r="I47" t="s">
        <v>57</v>
      </c>
      <c r="J47" t="s">
        <v>57</v>
      </c>
      <c r="K47" t="s">
        <v>57</v>
      </c>
      <c r="L47" t="s">
        <v>57</v>
      </c>
      <c r="M47" t="s">
        <v>57</v>
      </c>
      <c r="N47" t="s">
        <v>57</v>
      </c>
      <c r="O47" t="s">
        <v>57</v>
      </c>
      <c r="Q47" t="s">
        <v>57</v>
      </c>
      <c r="R47" t="s">
        <v>57</v>
      </c>
      <c r="S47" t="s">
        <v>57</v>
      </c>
      <c r="T47" t="s">
        <v>57</v>
      </c>
      <c r="U47" t="s">
        <v>57</v>
      </c>
      <c r="V47" t="s">
        <v>57</v>
      </c>
    </row>
    <row r="48" spans="2:22">
      <c r="B48" t="s">
        <v>232</v>
      </c>
      <c r="C48" t="s">
        <v>405</v>
      </c>
      <c r="D48" t="s">
        <v>48</v>
      </c>
      <c r="E48" t="s">
        <v>49</v>
      </c>
      <c r="F48" t="s">
        <v>50</v>
      </c>
      <c r="H48" t="s">
        <v>56</v>
      </c>
      <c r="I48" t="s">
        <v>57</v>
      </c>
      <c r="J48" t="s">
        <v>57</v>
      </c>
      <c r="K48" t="s">
        <v>57</v>
      </c>
      <c r="L48" t="s">
        <v>56</v>
      </c>
      <c r="M48" t="s">
        <v>56</v>
      </c>
      <c r="N48" t="s">
        <v>56</v>
      </c>
      <c r="O48" t="s">
        <v>97</v>
      </c>
      <c r="Q48" t="s">
        <v>97</v>
      </c>
      <c r="R48" t="s">
        <v>97</v>
      </c>
      <c r="S48" t="s">
        <v>97</v>
      </c>
      <c r="T48" t="s">
        <v>97</v>
      </c>
      <c r="U48" t="s">
        <v>97</v>
      </c>
      <c r="V48" t="s">
        <v>97</v>
      </c>
    </row>
    <row r="49" spans="2:22">
      <c r="B49" t="s">
        <v>232</v>
      </c>
      <c r="C49" t="s">
        <v>406</v>
      </c>
      <c r="D49" t="s">
        <v>48</v>
      </c>
      <c r="E49" t="s">
        <v>49</v>
      </c>
      <c r="F49" t="s">
        <v>50</v>
      </c>
      <c r="H49" t="s">
        <v>57</v>
      </c>
      <c r="I49" t="s">
        <v>57</v>
      </c>
      <c r="J49" t="s">
        <v>57</v>
      </c>
      <c r="K49" t="s">
        <v>57</v>
      </c>
      <c r="L49" t="s">
        <v>57</v>
      </c>
      <c r="M49" t="s">
        <v>57</v>
      </c>
      <c r="N49" t="s">
        <v>57</v>
      </c>
      <c r="O49" t="s">
        <v>57</v>
      </c>
      <c r="Q49" t="s">
        <v>57</v>
      </c>
      <c r="R49" t="s">
        <v>57</v>
      </c>
      <c r="S49" t="s">
        <v>57</v>
      </c>
      <c r="T49" t="s">
        <v>57</v>
      </c>
      <c r="U49" t="s">
        <v>57</v>
      </c>
      <c r="V49" t="s">
        <v>57</v>
      </c>
    </row>
    <row r="50" spans="2:22">
      <c r="B50" t="s">
        <v>232</v>
      </c>
      <c r="C50" t="s">
        <v>407</v>
      </c>
      <c r="D50" t="s">
        <v>48</v>
      </c>
      <c r="E50" t="s">
        <v>49</v>
      </c>
      <c r="F50" t="s">
        <v>50</v>
      </c>
      <c r="H50" t="s">
        <v>57</v>
      </c>
      <c r="I50" t="s">
        <v>57</v>
      </c>
      <c r="J50" t="s">
        <v>57</v>
      </c>
      <c r="K50" t="s">
        <v>57</v>
      </c>
      <c r="L50" t="s">
        <v>57</v>
      </c>
      <c r="M50" t="s">
        <v>57</v>
      </c>
      <c r="N50" t="s">
        <v>57</v>
      </c>
      <c r="O50" t="s">
        <v>57</v>
      </c>
      <c r="Q50" t="s">
        <v>57</v>
      </c>
      <c r="R50" t="s">
        <v>57</v>
      </c>
      <c r="S50" t="s">
        <v>57</v>
      </c>
      <c r="T50" t="s">
        <v>57</v>
      </c>
      <c r="U50" t="s">
        <v>57</v>
      </c>
      <c r="V50" t="s">
        <v>57</v>
      </c>
    </row>
    <row r="51" spans="2:22">
      <c r="B51" t="s">
        <v>232</v>
      </c>
      <c r="C51" t="s">
        <v>408</v>
      </c>
      <c r="D51" t="s">
        <v>48</v>
      </c>
      <c r="E51" t="s">
        <v>49</v>
      </c>
      <c r="F51" t="s">
        <v>50</v>
      </c>
      <c r="H51" t="s">
        <v>57</v>
      </c>
      <c r="I51" t="s">
        <v>57</v>
      </c>
      <c r="J51" t="s">
        <v>57</v>
      </c>
      <c r="K51" t="s">
        <v>57</v>
      </c>
      <c r="L51" t="s">
        <v>57</v>
      </c>
      <c r="M51" t="s">
        <v>57</v>
      </c>
      <c r="N51" t="s">
        <v>57</v>
      </c>
      <c r="O51" t="s">
        <v>57</v>
      </c>
      <c r="Q51" t="s">
        <v>57</v>
      </c>
      <c r="R51" t="s">
        <v>57</v>
      </c>
      <c r="S51" t="s">
        <v>57</v>
      </c>
      <c r="T51" t="s">
        <v>57</v>
      </c>
      <c r="U51" t="s">
        <v>57</v>
      </c>
      <c r="V51" t="s">
        <v>57</v>
      </c>
    </row>
    <row r="52" spans="2:22">
      <c r="B52" t="s">
        <v>232</v>
      </c>
      <c r="C52" t="s">
        <v>409</v>
      </c>
      <c r="D52" t="s">
        <v>48</v>
      </c>
      <c r="E52" t="s">
        <v>49</v>
      </c>
      <c r="F52" t="s">
        <v>50</v>
      </c>
      <c r="H52" t="s">
        <v>57</v>
      </c>
      <c r="I52" t="s">
        <v>57</v>
      </c>
      <c r="J52" t="s">
        <v>57</v>
      </c>
      <c r="K52" t="s">
        <v>57</v>
      </c>
      <c r="L52" t="s">
        <v>57</v>
      </c>
      <c r="M52" t="s">
        <v>57</v>
      </c>
      <c r="N52" t="s">
        <v>57</v>
      </c>
      <c r="O52" t="s">
        <v>57</v>
      </c>
      <c r="Q52" t="s">
        <v>57</v>
      </c>
      <c r="R52" t="s">
        <v>57</v>
      </c>
      <c r="S52" t="s">
        <v>57</v>
      </c>
      <c r="T52" t="s">
        <v>57</v>
      </c>
      <c r="U52" t="s">
        <v>57</v>
      </c>
      <c r="V52" t="s">
        <v>57</v>
      </c>
    </row>
    <row r="53" spans="2:22">
      <c r="B53" t="s">
        <v>232</v>
      </c>
      <c r="C53" t="s">
        <v>410</v>
      </c>
      <c r="D53" t="s">
        <v>48</v>
      </c>
      <c r="E53" t="s">
        <v>49</v>
      </c>
      <c r="F53" t="s">
        <v>50</v>
      </c>
      <c r="H53" t="s">
        <v>57</v>
      </c>
      <c r="I53" t="s">
        <v>57</v>
      </c>
      <c r="J53" t="s">
        <v>57</v>
      </c>
      <c r="K53" t="s">
        <v>57</v>
      </c>
      <c r="L53" t="s">
        <v>57</v>
      </c>
      <c r="M53" t="s">
        <v>57</v>
      </c>
      <c r="N53" t="s">
        <v>57</v>
      </c>
      <c r="O53" t="s">
        <v>57</v>
      </c>
      <c r="Q53" t="s">
        <v>57</v>
      </c>
      <c r="R53" t="s">
        <v>57</v>
      </c>
      <c r="S53" t="s">
        <v>57</v>
      </c>
      <c r="T53" t="s">
        <v>57</v>
      </c>
      <c r="U53" t="s">
        <v>57</v>
      </c>
      <c r="V53" t="s">
        <v>57</v>
      </c>
    </row>
    <row r="54" spans="2:22">
      <c r="B54" t="s">
        <v>232</v>
      </c>
      <c r="C54" t="s">
        <v>411</v>
      </c>
      <c r="D54" t="s">
        <v>48</v>
      </c>
      <c r="E54" t="s">
        <v>49</v>
      </c>
      <c r="F54" t="s">
        <v>50</v>
      </c>
      <c r="H54" t="s">
        <v>57</v>
      </c>
      <c r="I54" t="s">
        <v>57</v>
      </c>
      <c r="J54" t="s">
        <v>57</v>
      </c>
      <c r="K54" t="s">
        <v>57</v>
      </c>
      <c r="L54" t="s">
        <v>57</v>
      </c>
      <c r="M54" t="s">
        <v>57</v>
      </c>
      <c r="N54" t="s">
        <v>57</v>
      </c>
      <c r="O54" t="s">
        <v>57</v>
      </c>
      <c r="Q54" t="s">
        <v>57</v>
      </c>
      <c r="R54" t="s">
        <v>57</v>
      </c>
      <c r="S54" t="s">
        <v>57</v>
      </c>
      <c r="T54" t="s">
        <v>57</v>
      </c>
      <c r="U54" t="s">
        <v>57</v>
      </c>
      <c r="V54" t="s">
        <v>57</v>
      </c>
    </row>
    <row r="55" spans="2:22">
      <c r="B55" t="s">
        <v>232</v>
      </c>
      <c r="C55" t="s">
        <v>412</v>
      </c>
      <c r="D55" t="s">
        <v>48</v>
      </c>
      <c r="E55" t="s">
        <v>49</v>
      </c>
      <c r="F55" t="s">
        <v>50</v>
      </c>
      <c r="H55" t="s">
        <v>366</v>
      </c>
      <c r="I55" t="s">
        <v>366</v>
      </c>
      <c r="J55" t="s">
        <v>57</v>
      </c>
      <c r="K55" t="s">
        <v>57</v>
      </c>
      <c r="L55" t="s">
        <v>57</v>
      </c>
      <c r="M55" t="s">
        <v>57</v>
      </c>
      <c r="N55" t="s">
        <v>57</v>
      </c>
      <c r="O55" t="s">
        <v>57</v>
      </c>
      <c r="Q55" t="s">
        <v>57</v>
      </c>
      <c r="R55" t="s">
        <v>57</v>
      </c>
      <c r="S55" t="s">
        <v>57</v>
      </c>
      <c r="T55" t="s">
        <v>57</v>
      </c>
      <c r="U55" t="s">
        <v>57</v>
      </c>
      <c r="V55" t="s">
        <v>57</v>
      </c>
    </row>
    <row r="56" spans="2:22">
      <c r="B56" t="s">
        <v>232</v>
      </c>
      <c r="C56" t="s">
        <v>413</v>
      </c>
      <c r="D56" t="s">
        <v>48</v>
      </c>
      <c r="E56" t="s">
        <v>49</v>
      </c>
      <c r="F56" t="s">
        <v>50</v>
      </c>
      <c r="H56" t="s">
        <v>57</v>
      </c>
      <c r="I56" t="s">
        <v>57</v>
      </c>
      <c r="J56" t="s">
        <v>57</v>
      </c>
      <c r="K56" t="s">
        <v>57</v>
      </c>
      <c r="L56" t="s">
        <v>57</v>
      </c>
      <c r="M56" t="s">
        <v>57</v>
      </c>
      <c r="N56" t="s">
        <v>57</v>
      </c>
      <c r="O56" t="s">
        <v>57</v>
      </c>
      <c r="Q56" t="s">
        <v>57</v>
      </c>
      <c r="R56" t="s">
        <v>57</v>
      </c>
      <c r="S56" t="s">
        <v>57</v>
      </c>
      <c r="T56" t="s">
        <v>57</v>
      </c>
      <c r="U56" t="s">
        <v>57</v>
      </c>
      <c r="V56" t="s">
        <v>57</v>
      </c>
    </row>
    <row r="57" spans="2:22">
      <c r="B57" t="s">
        <v>232</v>
      </c>
      <c r="C57" t="s">
        <v>414</v>
      </c>
      <c r="D57" t="s">
        <v>48</v>
      </c>
      <c r="E57" t="s">
        <v>49</v>
      </c>
      <c r="F57" t="s">
        <v>50</v>
      </c>
      <c r="H57" t="s">
        <v>56</v>
      </c>
      <c r="I57" t="s">
        <v>56</v>
      </c>
      <c r="J57" t="s">
        <v>56</v>
      </c>
      <c r="K57" t="s">
        <v>97</v>
      </c>
      <c r="L57" t="s">
        <v>56</v>
      </c>
      <c r="M57" t="s">
        <v>97</v>
      </c>
      <c r="N57" t="s">
        <v>97</v>
      </c>
      <c r="O57" t="s">
        <v>97</v>
      </c>
      <c r="Q57" t="s">
        <v>97</v>
      </c>
      <c r="R57" t="s">
        <v>97</v>
      </c>
      <c r="S57" t="s">
        <v>97</v>
      </c>
      <c r="T57" t="s">
        <v>97</v>
      </c>
      <c r="U57" t="s">
        <v>97</v>
      </c>
      <c r="V57" t="s">
        <v>97</v>
      </c>
    </row>
    <row r="58" spans="2:22">
      <c r="B58" t="s">
        <v>232</v>
      </c>
      <c r="C58" t="s">
        <v>415</v>
      </c>
      <c r="D58" t="s">
        <v>48</v>
      </c>
      <c r="E58" t="s">
        <v>49</v>
      </c>
      <c r="F58" t="s">
        <v>50</v>
      </c>
      <c r="H58" t="s">
        <v>57</v>
      </c>
      <c r="I58" t="s">
        <v>57</v>
      </c>
      <c r="J58" t="s">
        <v>56</v>
      </c>
      <c r="K58" t="s">
        <v>56</v>
      </c>
      <c r="L58" t="s">
        <v>56</v>
      </c>
      <c r="M58" t="s">
        <v>97</v>
      </c>
      <c r="N58" t="s">
        <v>56</v>
      </c>
      <c r="O58" t="s">
        <v>97</v>
      </c>
      <c r="Q58" t="s">
        <v>56</v>
      </c>
      <c r="R58" t="s">
        <v>56</v>
      </c>
      <c r="S58" t="s">
        <v>56</v>
      </c>
      <c r="T58" t="s">
        <v>56</v>
      </c>
      <c r="U58" t="s">
        <v>56</v>
      </c>
      <c r="V58" t="s">
        <v>56</v>
      </c>
    </row>
    <row r="59" spans="2:22">
      <c r="B59" t="s">
        <v>232</v>
      </c>
      <c r="C59" t="s">
        <v>416</v>
      </c>
      <c r="D59" t="s">
        <v>48</v>
      </c>
      <c r="E59" t="s">
        <v>49</v>
      </c>
      <c r="F59" t="s">
        <v>50</v>
      </c>
      <c r="H59" t="s">
        <v>57</v>
      </c>
      <c r="I59" t="s">
        <v>57</v>
      </c>
      <c r="J59" t="s">
        <v>57</v>
      </c>
      <c r="K59" t="s">
        <v>57</v>
      </c>
      <c r="L59" t="s">
        <v>57</v>
      </c>
      <c r="M59" t="s">
        <v>57</v>
      </c>
      <c r="N59" t="s">
        <v>57</v>
      </c>
      <c r="O59" t="s">
        <v>57</v>
      </c>
      <c r="Q59" t="s">
        <v>57</v>
      </c>
      <c r="R59" t="s">
        <v>57</v>
      </c>
      <c r="S59" t="s">
        <v>57</v>
      </c>
      <c r="T59" t="s">
        <v>57</v>
      </c>
      <c r="U59" t="s">
        <v>57</v>
      </c>
      <c r="V59" t="s">
        <v>57</v>
      </c>
    </row>
    <row r="60" spans="2:22">
      <c r="B60" t="s">
        <v>232</v>
      </c>
      <c r="C60" t="s">
        <v>417</v>
      </c>
      <c r="D60" t="s">
        <v>48</v>
      </c>
      <c r="E60" t="s">
        <v>49</v>
      </c>
      <c r="F60" t="s">
        <v>50</v>
      </c>
      <c r="H60" t="s">
        <v>56</v>
      </c>
      <c r="I60" t="s">
        <v>56</v>
      </c>
      <c r="J60" t="s">
        <v>57</v>
      </c>
      <c r="K60" t="s">
        <v>57</v>
      </c>
      <c r="L60" t="s">
        <v>57</v>
      </c>
      <c r="M60" t="s">
        <v>57</v>
      </c>
      <c r="N60" t="s">
        <v>57</v>
      </c>
      <c r="O60" t="s">
        <v>56</v>
      </c>
      <c r="Q60" t="s">
        <v>57</v>
      </c>
      <c r="R60" t="s">
        <v>57</v>
      </c>
      <c r="S60" t="s">
        <v>57</v>
      </c>
      <c r="T60" t="s">
        <v>57</v>
      </c>
      <c r="U60" t="s">
        <v>57</v>
      </c>
      <c r="V60" t="s">
        <v>57</v>
      </c>
    </row>
    <row r="61" spans="2:22">
      <c r="B61" t="s">
        <v>232</v>
      </c>
      <c r="C61" t="s">
        <v>418</v>
      </c>
      <c r="D61" t="s">
        <v>48</v>
      </c>
      <c r="E61" t="s">
        <v>49</v>
      </c>
      <c r="F61" t="s">
        <v>50</v>
      </c>
      <c r="H61" t="s">
        <v>56</v>
      </c>
      <c r="I61" t="s">
        <v>56</v>
      </c>
      <c r="J61" t="s">
        <v>56</v>
      </c>
      <c r="K61" t="s">
        <v>56</v>
      </c>
      <c r="L61" t="s">
        <v>57</v>
      </c>
      <c r="M61" t="s">
        <v>57</v>
      </c>
      <c r="N61" t="s">
        <v>57</v>
      </c>
      <c r="O61" t="s">
        <v>57</v>
      </c>
      <c r="Q61" t="s">
        <v>57</v>
      </c>
      <c r="R61" t="s">
        <v>57</v>
      </c>
      <c r="S61" t="s">
        <v>57</v>
      </c>
      <c r="T61" t="s">
        <v>57</v>
      </c>
      <c r="U61" t="s">
        <v>57</v>
      </c>
      <c r="V61" t="s">
        <v>57</v>
      </c>
    </row>
    <row r="62" spans="2:22">
      <c r="B62" t="s">
        <v>232</v>
      </c>
      <c r="C62" t="s">
        <v>419</v>
      </c>
      <c r="D62" t="s">
        <v>48</v>
      </c>
      <c r="E62" t="s">
        <v>49</v>
      </c>
      <c r="F62" t="s">
        <v>50</v>
      </c>
      <c r="H62" t="s">
        <v>57</v>
      </c>
      <c r="I62" t="s">
        <v>57</v>
      </c>
      <c r="J62" t="s">
        <v>57</v>
      </c>
      <c r="K62" t="s">
        <v>57</v>
      </c>
      <c r="L62" t="s">
        <v>57</v>
      </c>
      <c r="M62" t="s">
        <v>57</v>
      </c>
      <c r="N62" t="s">
        <v>57</v>
      </c>
      <c r="O62" t="s">
        <v>57</v>
      </c>
      <c r="Q62" t="s">
        <v>57</v>
      </c>
      <c r="R62" t="s">
        <v>57</v>
      </c>
      <c r="S62" t="s">
        <v>57</v>
      </c>
      <c r="T62" t="s">
        <v>57</v>
      </c>
      <c r="U62" t="s">
        <v>57</v>
      </c>
      <c r="V62" t="s">
        <v>57</v>
      </c>
    </row>
    <row r="63" spans="2:22">
      <c r="B63" t="s">
        <v>232</v>
      </c>
      <c r="C63" t="s">
        <v>420</v>
      </c>
      <c r="D63" t="s">
        <v>48</v>
      </c>
      <c r="E63" t="s">
        <v>49</v>
      </c>
      <c r="F63" t="s">
        <v>50</v>
      </c>
      <c r="H63" t="s">
        <v>57</v>
      </c>
      <c r="I63" t="s">
        <v>57</v>
      </c>
      <c r="J63" t="s">
        <v>57</v>
      </c>
      <c r="K63" t="s">
        <v>57</v>
      </c>
      <c r="L63" t="s">
        <v>57</v>
      </c>
      <c r="M63" t="s">
        <v>57</v>
      </c>
      <c r="N63" t="s">
        <v>56</v>
      </c>
      <c r="O63" t="s">
        <v>57</v>
      </c>
      <c r="Q63" t="s">
        <v>56</v>
      </c>
      <c r="R63" t="s">
        <v>56</v>
      </c>
      <c r="S63" t="s">
        <v>56</v>
      </c>
      <c r="T63" t="s">
        <v>56</v>
      </c>
      <c r="U63" t="s">
        <v>56</v>
      </c>
      <c r="V63" t="s">
        <v>56</v>
      </c>
    </row>
    <row r="64" spans="2:22">
      <c r="B64" t="s">
        <v>232</v>
      </c>
      <c r="C64" t="s">
        <v>421</v>
      </c>
      <c r="D64" t="s">
        <v>48</v>
      </c>
      <c r="E64" t="s">
        <v>49</v>
      </c>
      <c r="F64" t="s">
        <v>50</v>
      </c>
      <c r="H64" t="s">
        <v>57</v>
      </c>
      <c r="I64" t="s">
        <v>57</v>
      </c>
      <c r="J64" t="s">
        <v>57</v>
      </c>
      <c r="K64" t="s">
        <v>57</v>
      </c>
      <c r="L64" t="s">
        <v>57</v>
      </c>
      <c r="M64" t="s">
        <v>57</v>
      </c>
      <c r="N64" t="s">
        <v>57</v>
      </c>
      <c r="O64" t="s">
        <v>57</v>
      </c>
      <c r="Q64" t="s">
        <v>57</v>
      </c>
      <c r="R64" t="s">
        <v>57</v>
      </c>
      <c r="S64" t="s">
        <v>57</v>
      </c>
      <c r="T64" t="s">
        <v>57</v>
      </c>
      <c r="U64" t="s">
        <v>57</v>
      </c>
      <c r="V64" t="s">
        <v>57</v>
      </c>
    </row>
    <row r="65" spans="2:22">
      <c r="B65" t="s">
        <v>232</v>
      </c>
      <c r="C65" t="s">
        <v>422</v>
      </c>
      <c r="D65" t="s">
        <v>48</v>
      </c>
      <c r="E65" t="s">
        <v>49</v>
      </c>
      <c r="F65" t="s">
        <v>50</v>
      </c>
      <c r="H65" t="s">
        <v>56</v>
      </c>
      <c r="I65" t="s">
        <v>56</v>
      </c>
      <c r="J65" t="s">
        <v>56</v>
      </c>
      <c r="K65" t="s">
        <v>56</v>
      </c>
      <c r="L65" t="s">
        <v>97</v>
      </c>
      <c r="M65" t="s">
        <v>97</v>
      </c>
      <c r="N65" t="s">
        <v>97</v>
      </c>
      <c r="O65" t="s">
        <v>56</v>
      </c>
      <c r="Q65" t="s">
        <v>97</v>
      </c>
      <c r="R65" t="s">
        <v>97</v>
      </c>
      <c r="S65" t="s">
        <v>97</v>
      </c>
      <c r="T65" t="s">
        <v>97</v>
      </c>
      <c r="U65" t="s">
        <v>97</v>
      </c>
      <c r="V65" t="s">
        <v>97</v>
      </c>
    </row>
    <row r="66" spans="2:22">
      <c r="B66" t="s">
        <v>232</v>
      </c>
      <c r="C66" t="s">
        <v>423</v>
      </c>
      <c r="D66" t="s">
        <v>48</v>
      </c>
      <c r="E66" t="s">
        <v>49</v>
      </c>
      <c r="F66" t="s">
        <v>50</v>
      </c>
      <c r="H66" t="s">
        <v>97</v>
      </c>
      <c r="I66" t="s">
        <v>57</v>
      </c>
      <c r="J66" t="s">
        <v>57</v>
      </c>
      <c r="K66" t="s">
        <v>57</v>
      </c>
      <c r="L66" t="s">
        <v>57</v>
      </c>
      <c r="M66" t="s">
        <v>57</v>
      </c>
      <c r="N66" t="s">
        <v>56</v>
      </c>
      <c r="O66" t="s">
        <v>57</v>
      </c>
      <c r="Q66" t="s">
        <v>56</v>
      </c>
      <c r="R66" t="s">
        <v>56</v>
      </c>
      <c r="S66" t="s">
        <v>56</v>
      </c>
      <c r="T66" t="s">
        <v>56</v>
      </c>
      <c r="U66" t="s">
        <v>56</v>
      </c>
      <c r="V66" t="s">
        <v>56</v>
      </c>
    </row>
    <row r="67" spans="2:22">
      <c r="B67" t="s">
        <v>232</v>
      </c>
      <c r="C67" t="s">
        <v>424</v>
      </c>
      <c r="D67" t="s">
        <v>48</v>
      </c>
      <c r="E67" t="s">
        <v>49</v>
      </c>
      <c r="F67" t="s">
        <v>50</v>
      </c>
      <c r="H67" t="s">
        <v>57</v>
      </c>
      <c r="I67" t="s">
        <v>57</v>
      </c>
      <c r="J67" t="s">
        <v>57</v>
      </c>
      <c r="K67" t="s">
        <v>57</v>
      </c>
      <c r="L67" t="s">
        <v>57</v>
      </c>
      <c r="M67" t="s">
        <v>57</v>
      </c>
      <c r="N67" t="s">
        <v>57</v>
      </c>
      <c r="O67" t="s">
        <v>57</v>
      </c>
      <c r="Q67" t="s">
        <v>57</v>
      </c>
      <c r="R67" t="s">
        <v>57</v>
      </c>
      <c r="S67" t="s">
        <v>57</v>
      </c>
      <c r="T67" t="s">
        <v>57</v>
      </c>
      <c r="U67" t="s">
        <v>57</v>
      </c>
      <c r="V67" t="s">
        <v>57</v>
      </c>
    </row>
    <row r="68" spans="2:22">
      <c r="B68" t="s">
        <v>232</v>
      </c>
      <c r="C68" t="s">
        <v>425</v>
      </c>
      <c r="D68" t="s">
        <v>48</v>
      </c>
      <c r="E68" t="s">
        <v>49</v>
      </c>
      <c r="F68" t="s">
        <v>50</v>
      </c>
      <c r="H68" t="s">
        <v>57</v>
      </c>
      <c r="I68" t="s">
        <v>57</v>
      </c>
      <c r="J68" t="s">
        <v>57</v>
      </c>
      <c r="K68" t="s">
        <v>57</v>
      </c>
      <c r="L68" t="s">
        <v>57</v>
      </c>
      <c r="M68" t="s">
        <v>57</v>
      </c>
      <c r="N68" t="s">
        <v>57</v>
      </c>
      <c r="O68" t="s">
        <v>57</v>
      </c>
      <c r="Q68" t="s">
        <v>57</v>
      </c>
      <c r="R68" t="s">
        <v>57</v>
      </c>
      <c r="S68" t="s">
        <v>57</v>
      </c>
      <c r="T68" t="s">
        <v>57</v>
      </c>
      <c r="U68" t="s">
        <v>57</v>
      </c>
      <c r="V68" t="s">
        <v>57</v>
      </c>
    </row>
    <row r="69" spans="2:22">
      <c r="B69" t="s">
        <v>232</v>
      </c>
      <c r="C69" t="s">
        <v>426</v>
      </c>
      <c r="D69" t="s">
        <v>48</v>
      </c>
      <c r="E69" t="s">
        <v>49</v>
      </c>
      <c r="F69" t="s">
        <v>50</v>
      </c>
      <c r="H69" t="s">
        <v>57</v>
      </c>
      <c r="I69" t="s">
        <v>57</v>
      </c>
      <c r="J69" t="s">
        <v>57</v>
      </c>
      <c r="K69" t="s">
        <v>57</v>
      </c>
      <c r="L69" t="s">
        <v>57</v>
      </c>
      <c r="M69" t="s">
        <v>57</v>
      </c>
      <c r="N69" t="s">
        <v>57</v>
      </c>
      <c r="O69" t="s">
        <v>57</v>
      </c>
      <c r="Q69" t="s">
        <v>57</v>
      </c>
      <c r="R69" t="s">
        <v>57</v>
      </c>
      <c r="S69" t="s">
        <v>57</v>
      </c>
      <c r="T69" t="s">
        <v>57</v>
      </c>
      <c r="U69" t="s">
        <v>57</v>
      </c>
      <c r="V69" t="s">
        <v>57</v>
      </c>
    </row>
    <row r="70" spans="2:22">
      <c r="B70" t="s">
        <v>232</v>
      </c>
      <c r="C70" t="s">
        <v>427</v>
      </c>
      <c r="D70" t="s">
        <v>428</v>
      </c>
      <c r="E70" t="s">
        <v>49</v>
      </c>
      <c r="F70" t="s">
        <v>50</v>
      </c>
      <c r="H70" t="s">
        <v>57</v>
      </c>
      <c r="I70" t="s">
        <v>57</v>
      </c>
      <c r="J70" t="s">
        <v>57</v>
      </c>
      <c r="K70" t="s">
        <v>57</v>
      </c>
      <c r="L70" t="s">
        <v>57</v>
      </c>
      <c r="M70" t="s">
        <v>57</v>
      </c>
      <c r="N70" t="s">
        <v>57</v>
      </c>
      <c r="O70" t="s">
        <v>57</v>
      </c>
      <c r="Q70" t="s">
        <v>57</v>
      </c>
      <c r="R70" t="s">
        <v>57</v>
      </c>
      <c r="S70" t="s">
        <v>57</v>
      </c>
      <c r="T70" t="s">
        <v>57</v>
      </c>
      <c r="U70" t="s">
        <v>57</v>
      </c>
      <c r="V70" t="s">
        <v>57</v>
      </c>
    </row>
    <row r="71" spans="2:22">
      <c r="B71" t="s">
        <v>232</v>
      </c>
      <c r="C71" t="s">
        <v>429</v>
      </c>
      <c r="D71" t="s">
        <v>48</v>
      </c>
      <c r="E71" t="s">
        <v>49</v>
      </c>
      <c r="F71" t="s">
        <v>50</v>
      </c>
      <c r="H71" t="s">
        <v>57</v>
      </c>
      <c r="I71" t="s">
        <v>57</v>
      </c>
      <c r="J71" t="s">
        <v>57</v>
      </c>
      <c r="K71" t="s">
        <v>57</v>
      </c>
      <c r="L71" t="s">
        <v>57</v>
      </c>
      <c r="M71" t="s">
        <v>57</v>
      </c>
      <c r="N71" t="s">
        <v>57</v>
      </c>
      <c r="O71" t="s">
        <v>57</v>
      </c>
      <c r="Q71" t="s">
        <v>57</v>
      </c>
      <c r="R71" t="s">
        <v>57</v>
      </c>
      <c r="S71" t="s">
        <v>57</v>
      </c>
      <c r="T71" t="s">
        <v>57</v>
      </c>
      <c r="U71" t="s">
        <v>57</v>
      </c>
      <c r="V71" t="s">
        <v>57</v>
      </c>
    </row>
    <row r="72" spans="2:22">
      <c r="B72" t="s">
        <v>232</v>
      </c>
      <c r="C72" t="s">
        <v>430</v>
      </c>
      <c r="D72" t="s">
        <v>48</v>
      </c>
      <c r="E72" t="s">
        <v>49</v>
      </c>
      <c r="F72" t="s">
        <v>50</v>
      </c>
      <c r="H72" t="s">
        <v>57</v>
      </c>
      <c r="I72" t="s">
        <v>57</v>
      </c>
      <c r="J72" t="s">
        <v>57</v>
      </c>
      <c r="K72" t="s">
        <v>57</v>
      </c>
      <c r="L72" t="s">
        <v>57</v>
      </c>
      <c r="M72" t="s">
        <v>57</v>
      </c>
      <c r="N72" t="s">
        <v>57</v>
      </c>
      <c r="O72" t="s">
        <v>57</v>
      </c>
      <c r="Q72" t="s">
        <v>57</v>
      </c>
      <c r="R72" t="s">
        <v>57</v>
      </c>
      <c r="S72" t="s">
        <v>57</v>
      </c>
      <c r="T72" t="s">
        <v>57</v>
      </c>
      <c r="U72" t="s">
        <v>57</v>
      </c>
      <c r="V72" t="s">
        <v>57</v>
      </c>
    </row>
    <row r="73" spans="2:22">
      <c r="B73" t="s">
        <v>232</v>
      </c>
      <c r="C73" t="s">
        <v>431</v>
      </c>
      <c r="D73" t="s">
        <v>48</v>
      </c>
      <c r="E73" t="s">
        <v>49</v>
      </c>
      <c r="F73" t="s">
        <v>50</v>
      </c>
      <c r="H73" t="s">
        <v>57</v>
      </c>
      <c r="I73" t="s">
        <v>57</v>
      </c>
      <c r="J73" t="s">
        <v>56</v>
      </c>
      <c r="K73" t="s">
        <v>56</v>
      </c>
      <c r="L73" t="s">
        <v>97</v>
      </c>
      <c r="M73" t="s">
        <v>97</v>
      </c>
      <c r="N73" t="s">
        <v>97</v>
      </c>
      <c r="O73" t="s">
        <v>96</v>
      </c>
      <c r="Q73" t="s">
        <v>97</v>
      </c>
      <c r="R73" t="s">
        <v>97</v>
      </c>
      <c r="S73" t="s">
        <v>97</v>
      </c>
      <c r="T73" t="s">
        <v>97</v>
      </c>
      <c r="U73" t="s">
        <v>97</v>
      </c>
      <c r="V73" t="s">
        <v>97</v>
      </c>
    </row>
    <row r="74" spans="2:22">
      <c r="B74" t="s">
        <v>232</v>
      </c>
      <c r="C74" t="s">
        <v>432</v>
      </c>
      <c r="D74" t="s">
        <v>48</v>
      </c>
      <c r="E74" t="s">
        <v>49</v>
      </c>
      <c r="F74" t="s">
        <v>50</v>
      </c>
      <c r="H74" t="s">
        <v>57</v>
      </c>
      <c r="I74" t="s">
        <v>57</v>
      </c>
      <c r="J74" t="s">
        <v>57</v>
      </c>
      <c r="K74" t="s">
        <v>57</v>
      </c>
      <c r="L74" t="s">
        <v>57</v>
      </c>
      <c r="M74" t="s">
        <v>57</v>
      </c>
      <c r="N74" t="s">
        <v>57</v>
      </c>
      <c r="O74" t="s">
        <v>57</v>
      </c>
      <c r="Q74" t="s">
        <v>57</v>
      </c>
      <c r="R74" t="s">
        <v>57</v>
      </c>
      <c r="S74" t="s">
        <v>57</v>
      </c>
      <c r="T74" t="s">
        <v>57</v>
      </c>
      <c r="U74" t="s">
        <v>57</v>
      </c>
      <c r="V74" t="s">
        <v>57</v>
      </c>
    </row>
    <row r="75" spans="2:22">
      <c r="B75" t="s">
        <v>232</v>
      </c>
      <c r="C75" t="s">
        <v>433</v>
      </c>
      <c r="D75" t="s">
        <v>48</v>
      </c>
      <c r="E75" t="s">
        <v>49</v>
      </c>
      <c r="F75" t="s">
        <v>50</v>
      </c>
      <c r="H75" t="s">
        <v>57</v>
      </c>
      <c r="I75" t="s">
        <v>57</v>
      </c>
      <c r="J75" t="s">
        <v>57</v>
      </c>
      <c r="K75" t="s">
        <v>57</v>
      </c>
      <c r="L75" t="s">
        <v>57</v>
      </c>
      <c r="M75" t="s">
        <v>57</v>
      </c>
      <c r="N75" t="s">
        <v>57</v>
      </c>
      <c r="O75" t="s">
        <v>57</v>
      </c>
      <c r="Q75" t="s">
        <v>57</v>
      </c>
      <c r="R75" t="s">
        <v>57</v>
      </c>
      <c r="S75" t="s">
        <v>57</v>
      </c>
      <c r="T75" t="s">
        <v>57</v>
      </c>
      <c r="U75" t="s">
        <v>57</v>
      </c>
      <c r="V75" t="s">
        <v>57</v>
      </c>
    </row>
    <row r="76" spans="2:22">
      <c r="B76" t="s">
        <v>232</v>
      </c>
      <c r="C76" t="s">
        <v>434</v>
      </c>
      <c r="D76" t="s">
        <v>48</v>
      </c>
      <c r="E76" t="s">
        <v>49</v>
      </c>
      <c r="F76" t="s">
        <v>50</v>
      </c>
      <c r="H76" t="s">
        <v>57</v>
      </c>
      <c r="I76" t="s">
        <v>57</v>
      </c>
      <c r="J76" t="s">
        <v>56</v>
      </c>
      <c r="K76" t="s">
        <v>57</v>
      </c>
      <c r="L76" t="s">
        <v>57</v>
      </c>
      <c r="M76" t="s">
        <v>57</v>
      </c>
      <c r="N76" t="s">
        <v>57</v>
      </c>
      <c r="O76" t="s">
        <v>57</v>
      </c>
      <c r="Q76" t="s">
        <v>57</v>
      </c>
      <c r="R76" t="s">
        <v>57</v>
      </c>
      <c r="S76" t="s">
        <v>57</v>
      </c>
      <c r="T76" t="s">
        <v>57</v>
      </c>
      <c r="U76" t="s">
        <v>57</v>
      </c>
      <c r="V76" t="s">
        <v>57</v>
      </c>
    </row>
    <row r="77" spans="2:22">
      <c r="B77" t="s">
        <v>232</v>
      </c>
      <c r="C77" t="s">
        <v>435</v>
      </c>
      <c r="D77" t="s">
        <v>48</v>
      </c>
      <c r="E77" t="s">
        <v>49</v>
      </c>
      <c r="F77" t="s">
        <v>50</v>
      </c>
      <c r="H77" t="s">
        <v>57</v>
      </c>
      <c r="I77" t="s">
        <v>57</v>
      </c>
      <c r="J77" t="s">
        <v>57</v>
      </c>
      <c r="K77" t="s">
        <v>57</v>
      </c>
      <c r="L77" t="s">
        <v>57</v>
      </c>
      <c r="M77" t="s">
        <v>57</v>
      </c>
      <c r="N77" t="s">
        <v>57</v>
      </c>
      <c r="O77" t="s">
        <v>57</v>
      </c>
      <c r="Q77" t="s">
        <v>57</v>
      </c>
      <c r="R77" t="s">
        <v>57</v>
      </c>
      <c r="S77" t="s">
        <v>57</v>
      </c>
      <c r="T77" t="s">
        <v>57</v>
      </c>
      <c r="U77" t="s">
        <v>57</v>
      </c>
      <c r="V77" t="s">
        <v>57</v>
      </c>
    </row>
    <row r="78" spans="2:22">
      <c r="B78" t="s">
        <v>232</v>
      </c>
      <c r="C78" t="s">
        <v>436</v>
      </c>
      <c r="D78" t="s">
        <v>48</v>
      </c>
      <c r="E78" t="s">
        <v>49</v>
      </c>
      <c r="F78" t="s">
        <v>50</v>
      </c>
      <c r="H78" t="s">
        <v>57</v>
      </c>
      <c r="I78" t="s">
        <v>57</v>
      </c>
      <c r="J78" t="s">
        <v>57</v>
      </c>
      <c r="K78" t="s">
        <v>57</v>
      </c>
      <c r="L78" t="s">
        <v>57</v>
      </c>
      <c r="M78" t="s">
        <v>57</v>
      </c>
      <c r="N78" t="s">
        <v>56</v>
      </c>
      <c r="O78" t="s">
        <v>56</v>
      </c>
      <c r="Q78" t="s">
        <v>56</v>
      </c>
      <c r="R78" t="s">
        <v>56</v>
      </c>
      <c r="S78" t="s">
        <v>56</v>
      </c>
      <c r="T78" t="s">
        <v>56</v>
      </c>
      <c r="U78" t="s">
        <v>56</v>
      </c>
      <c r="V78" t="s">
        <v>56</v>
      </c>
    </row>
    <row r="79" spans="2:22">
      <c r="B79" t="s">
        <v>232</v>
      </c>
      <c r="C79" t="s">
        <v>437</v>
      </c>
      <c r="D79" t="s">
        <v>48</v>
      </c>
      <c r="E79" t="s">
        <v>49</v>
      </c>
      <c r="F79" t="s">
        <v>50</v>
      </c>
      <c r="H79" t="s">
        <v>97</v>
      </c>
      <c r="I79" t="s">
        <v>97</v>
      </c>
      <c r="J79" t="s">
        <v>97</v>
      </c>
      <c r="K79" t="s">
        <v>97</v>
      </c>
      <c r="L79" t="s">
        <v>56</v>
      </c>
      <c r="M79" t="s">
        <v>56</v>
      </c>
      <c r="N79" t="s">
        <v>56</v>
      </c>
      <c r="O79" t="s">
        <v>56</v>
      </c>
      <c r="Q79" t="s">
        <v>56</v>
      </c>
      <c r="R79" t="s">
        <v>56</v>
      </c>
      <c r="S79" t="s">
        <v>56</v>
      </c>
      <c r="T79" t="s">
        <v>56</v>
      </c>
      <c r="U79" t="s">
        <v>56</v>
      </c>
      <c r="V79" t="s">
        <v>56</v>
      </c>
    </row>
    <row r="80" spans="2:22">
      <c r="B80" t="s">
        <v>232</v>
      </c>
      <c r="C80" t="s">
        <v>438</v>
      </c>
      <c r="D80" t="s">
        <v>48</v>
      </c>
      <c r="E80" t="s">
        <v>49</v>
      </c>
      <c r="F80" t="s">
        <v>50</v>
      </c>
      <c r="H80" t="s">
        <v>57</v>
      </c>
      <c r="I80" t="s">
        <v>57</v>
      </c>
      <c r="J80" t="s">
        <v>57</v>
      </c>
      <c r="K80" t="s">
        <v>57</v>
      </c>
      <c r="L80" t="s">
        <v>57</v>
      </c>
      <c r="M80" t="s">
        <v>57</v>
      </c>
      <c r="N80" t="s">
        <v>57</v>
      </c>
      <c r="O80" t="s">
        <v>57</v>
      </c>
      <c r="Q80" t="s">
        <v>57</v>
      </c>
      <c r="R80" t="s">
        <v>57</v>
      </c>
      <c r="S80" t="s">
        <v>57</v>
      </c>
      <c r="T80" t="s">
        <v>57</v>
      </c>
      <c r="U80" t="s">
        <v>57</v>
      </c>
      <c r="V80" t="s">
        <v>57</v>
      </c>
    </row>
    <row r="81" spans="2:22">
      <c r="B81" t="s">
        <v>232</v>
      </c>
      <c r="C81" t="s">
        <v>439</v>
      </c>
      <c r="D81" t="s">
        <v>48</v>
      </c>
      <c r="E81" t="s">
        <v>49</v>
      </c>
      <c r="F81" t="s">
        <v>50</v>
      </c>
      <c r="H81" t="s">
        <v>56</v>
      </c>
      <c r="I81" t="s">
        <v>57</v>
      </c>
      <c r="J81" t="s">
        <v>56</v>
      </c>
      <c r="K81" t="s">
        <v>56</v>
      </c>
      <c r="L81" t="s">
        <v>56</v>
      </c>
      <c r="M81" t="s">
        <v>56</v>
      </c>
      <c r="N81" t="s">
        <v>57</v>
      </c>
      <c r="O81" t="s">
        <v>57</v>
      </c>
      <c r="Q81" t="s">
        <v>57</v>
      </c>
      <c r="R81" t="s">
        <v>57</v>
      </c>
      <c r="S81" t="s">
        <v>57</v>
      </c>
      <c r="T81" t="s">
        <v>57</v>
      </c>
      <c r="U81" t="s">
        <v>57</v>
      </c>
      <c r="V81" t="s">
        <v>57</v>
      </c>
    </row>
    <row r="82" spans="2:22">
      <c r="B82" t="s">
        <v>232</v>
      </c>
      <c r="C82" t="s">
        <v>440</v>
      </c>
      <c r="D82" t="s">
        <v>48</v>
      </c>
      <c r="E82" t="s">
        <v>49</v>
      </c>
      <c r="F82" t="s">
        <v>50</v>
      </c>
      <c r="H82" t="s">
        <v>56</v>
      </c>
      <c r="I82" t="s">
        <v>97</v>
      </c>
      <c r="J82" t="s">
        <v>97</v>
      </c>
      <c r="K82" t="s">
        <v>56</v>
      </c>
      <c r="L82" t="s">
        <v>56</v>
      </c>
      <c r="M82" t="s">
        <v>56</v>
      </c>
      <c r="N82" t="s">
        <v>56</v>
      </c>
      <c r="O82" t="s">
        <v>57</v>
      </c>
      <c r="Q82" t="s">
        <v>57</v>
      </c>
      <c r="R82" t="s">
        <v>57</v>
      </c>
      <c r="S82" t="s">
        <v>57</v>
      </c>
      <c r="T82" t="s">
        <v>57</v>
      </c>
      <c r="U82" t="s">
        <v>57</v>
      </c>
      <c r="V82" t="s">
        <v>57</v>
      </c>
    </row>
    <row r="83" spans="2:22">
      <c r="B83" t="s">
        <v>232</v>
      </c>
      <c r="C83" t="s">
        <v>441</v>
      </c>
      <c r="D83" t="s">
        <v>48</v>
      </c>
      <c r="E83" t="s">
        <v>49</v>
      </c>
      <c r="F83" t="s">
        <v>50</v>
      </c>
      <c r="H83" t="s">
        <v>57</v>
      </c>
      <c r="I83" t="s">
        <v>57</v>
      </c>
      <c r="J83" t="s">
        <v>57</v>
      </c>
      <c r="K83" t="s">
        <v>57</v>
      </c>
      <c r="L83" t="s">
        <v>57</v>
      </c>
      <c r="M83" t="s">
        <v>57</v>
      </c>
      <c r="N83" t="s">
        <v>57</v>
      </c>
      <c r="O83" t="s">
        <v>57</v>
      </c>
      <c r="Q83" t="s">
        <v>57</v>
      </c>
      <c r="R83" t="s">
        <v>57</v>
      </c>
      <c r="S83" t="s">
        <v>57</v>
      </c>
      <c r="T83" t="s">
        <v>57</v>
      </c>
      <c r="U83" t="s">
        <v>57</v>
      </c>
      <c r="V83" t="s">
        <v>57</v>
      </c>
    </row>
    <row r="84" spans="2:22">
      <c r="B84" t="s">
        <v>232</v>
      </c>
      <c r="C84" t="s">
        <v>442</v>
      </c>
      <c r="D84" t="s">
        <v>48</v>
      </c>
      <c r="E84" t="s">
        <v>49</v>
      </c>
      <c r="F84" t="s">
        <v>50</v>
      </c>
      <c r="H84" t="s">
        <v>57</v>
      </c>
      <c r="I84" t="s">
        <v>57</v>
      </c>
      <c r="J84" t="s">
        <v>57</v>
      </c>
      <c r="K84" t="s">
        <v>57</v>
      </c>
      <c r="L84" t="s">
        <v>57</v>
      </c>
      <c r="M84" t="s">
        <v>57</v>
      </c>
      <c r="N84" t="s">
        <v>57</v>
      </c>
      <c r="O84" t="s">
        <v>57</v>
      </c>
      <c r="Q84" t="s">
        <v>57</v>
      </c>
      <c r="R84" t="s">
        <v>57</v>
      </c>
      <c r="S84" t="s">
        <v>57</v>
      </c>
      <c r="T84" t="s">
        <v>57</v>
      </c>
      <c r="U84" t="s">
        <v>57</v>
      </c>
      <c r="V84" t="s">
        <v>57</v>
      </c>
    </row>
    <row r="85" spans="2:22">
      <c r="B85" t="s">
        <v>232</v>
      </c>
      <c r="C85" t="s">
        <v>443</v>
      </c>
      <c r="D85" t="s">
        <v>48</v>
      </c>
      <c r="E85" t="s">
        <v>49</v>
      </c>
      <c r="F85" t="s">
        <v>50</v>
      </c>
      <c r="H85" t="s">
        <v>57</v>
      </c>
      <c r="I85" t="s">
        <v>57</v>
      </c>
      <c r="J85" t="s">
        <v>57</v>
      </c>
      <c r="K85" t="s">
        <v>57</v>
      </c>
      <c r="L85" t="s">
        <v>57</v>
      </c>
      <c r="M85" t="s">
        <v>57</v>
      </c>
      <c r="N85" t="s">
        <v>57</v>
      </c>
      <c r="O85" t="s">
        <v>57</v>
      </c>
      <c r="Q85" t="s">
        <v>57</v>
      </c>
      <c r="R85" t="s">
        <v>57</v>
      </c>
      <c r="S85" t="s">
        <v>57</v>
      </c>
      <c r="T85" t="s">
        <v>57</v>
      </c>
      <c r="U85" t="s">
        <v>57</v>
      </c>
      <c r="V85" t="s">
        <v>57</v>
      </c>
    </row>
    <row r="86" spans="2:22">
      <c r="B86" t="s">
        <v>232</v>
      </c>
      <c r="C86" t="s">
        <v>444</v>
      </c>
      <c r="D86" t="s">
        <v>48</v>
      </c>
      <c r="E86" t="s">
        <v>49</v>
      </c>
      <c r="F86" t="s">
        <v>50</v>
      </c>
      <c r="H86" t="s">
        <v>366</v>
      </c>
      <c r="I86" t="s">
        <v>366</v>
      </c>
      <c r="J86" t="s">
        <v>366</v>
      </c>
      <c r="K86" t="s">
        <v>366</v>
      </c>
      <c r="L86" t="s">
        <v>366</v>
      </c>
      <c r="M86" t="s">
        <v>366</v>
      </c>
      <c r="N86" t="s">
        <v>366</v>
      </c>
      <c r="O86" t="s">
        <v>57</v>
      </c>
      <c r="Q86" t="s">
        <v>56</v>
      </c>
      <c r="R86" t="s">
        <v>56</v>
      </c>
      <c r="S86" t="s">
        <v>56</v>
      </c>
      <c r="T86" t="s">
        <v>56</v>
      </c>
      <c r="U86" t="s">
        <v>56</v>
      </c>
      <c r="V86" t="s">
        <v>56</v>
      </c>
    </row>
    <row r="87" spans="2:22">
      <c r="B87" t="s">
        <v>232</v>
      </c>
      <c r="C87" t="s">
        <v>445</v>
      </c>
      <c r="D87" t="s">
        <v>48</v>
      </c>
      <c r="E87" t="s">
        <v>49</v>
      </c>
      <c r="F87" t="s">
        <v>50</v>
      </c>
      <c r="H87" t="s">
        <v>57</v>
      </c>
      <c r="I87" t="s">
        <v>57</v>
      </c>
      <c r="J87" t="s">
        <v>57</v>
      </c>
      <c r="K87" t="s">
        <v>56</v>
      </c>
      <c r="L87" t="s">
        <v>57</v>
      </c>
      <c r="M87" t="s">
        <v>56</v>
      </c>
      <c r="N87" t="s">
        <v>57</v>
      </c>
      <c r="O87" t="s">
        <v>57</v>
      </c>
      <c r="Q87" t="s">
        <v>57</v>
      </c>
      <c r="R87" t="s">
        <v>57</v>
      </c>
      <c r="S87" t="s">
        <v>57</v>
      </c>
      <c r="T87" t="s">
        <v>57</v>
      </c>
      <c r="U87" t="s">
        <v>57</v>
      </c>
      <c r="V87" t="s">
        <v>57</v>
      </c>
    </row>
    <row r="88" spans="2:22">
      <c r="B88" t="s">
        <v>232</v>
      </c>
      <c r="C88" t="s">
        <v>446</v>
      </c>
      <c r="D88" t="s">
        <v>48</v>
      </c>
      <c r="E88" t="s">
        <v>49</v>
      </c>
      <c r="F88" t="s">
        <v>50</v>
      </c>
      <c r="H88" t="s">
        <v>57</v>
      </c>
      <c r="I88" t="s">
        <v>57</v>
      </c>
      <c r="J88" t="s">
        <v>57</v>
      </c>
      <c r="K88" t="s">
        <v>57</v>
      </c>
      <c r="L88" t="s">
        <v>57</v>
      </c>
      <c r="M88" t="s">
        <v>57</v>
      </c>
      <c r="N88" t="s">
        <v>57</v>
      </c>
      <c r="O88" t="s">
        <v>57</v>
      </c>
      <c r="Q88" t="s">
        <v>57</v>
      </c>
      <c r="R88" t="s">
        <v>57</v>
      </c>
      <c r="S88" t="s">
        <v>57</v>
      </c>
      <c r="T88" t="s">
        <v>57</v>
      </c>
      <c r="U88" t="s">
        <v>57</v>
      </c>
      <c r="V88" t="s">
        <v>57</v>
      </c>
    </row>
    <row r="89" spans="2:22">
      <c r="B89" t="s">
        <v>232</v>
      </c>
      <c r="C89" t="s">
        <v>447</v>
      </c>
      <c r="D89" t="s">
        <v>48</v>
      </c>
      <c r="E89" t="s">
        <v>49</v>
      </c>
      <c r="F89" t="s">
        <v>50</v>
      </c>
      <c r="H89" t="s">
        <v>56</v>
      </c>
      <c r="I89" t="s">
        <v>57</v>
      </c>
      <c r="J89" t="s">
        <v>57</v>
      </c>
      <c r="K89" t="s">
        <v>57</v>
      </c>
      <c r="L89" t="s">
        <v>57</v>
      </c>
      <c r="M89" t="s">
        <v>56</v>
      </c>
      <c r="N89" t="s">
        <v>57</v>
      </c>
      <c r="O89" t="s">
        <v>57</v>
      </c>
      <c r="Q89" t="s">
        <v>57</v>
      </c>
      <c r="R89" t="s">
        <v>57</v>
      </c>
      <c r="S89" t="s">
        <v>57</v>
      </c>
      <c r="T89" t="s">
        <v>57</v>
      </c>
      <c r="U89" t="s">
        <v>57</v>
      </c>
      <c r="V89" t="s">
        <v>57</v>
      </c>
    </row>
    <row r="90" spans="2:22">
      <c r="B90" t="s">
        <v>232</v>
      </c>
      <c r="C90" t="s">
        <v>448</v>
      </c>
      <c r="D90" t="s">
        <v>48</v>
      </c>
      <c r="E90" t="s">
        <v>49</v>
      </c>
      <c r="F90" t="s">
        <v>50</v>
      </c>
      <c r="H90" t="s">
        <v>57</v>
      </c>
      <c r="I90" t="s">
        <v>57</v>
      </c>
      <c r="J90" t="s">
        <v>57</v>
      </c>
      <c r="K90" t="s">
        <v>57</v>
      </c>
      <c r="L90" t="s">
        <v>57</v>
      </c>
      <c r="M90" t="s">
        <v>57</v>
      </c>
      <c r="N90" t="s">
        <v>57</v>
      </c>
      <c r="O90" t="s">
        <v>57</v>
      </c>
      <c r="Q90" t="s">
        <v>57</v>
      </c>
      <c r="R90" t="s">
        <v>57</v>
      </c>
      <c r="S90" t="s">
        <v>57</v>
      </c>
      <c r="T90" t="s">
        <v>57</v>
      </c>
      <c r="U90" t="s">
        <v>57</v>
      </c>
      <c r="V90" t="s">
        <v>57</v>
      </c>
    </row>
    <row r="91" spans="2:22">
      <c r="B91" t="s">
        <v>232</v>
      </c>
      <c r="C91" t="s">
        <v>449</v>
      </c>
      <c r="D91" t="s">
        <v>48</v>
      </c>
      <c r="E91" t="s">
        <v>49</v>
      </c>
      <c r="F91" t="s">
        <v>50</v>
      </c>
      <c r="H91" t="s">
        <v>57</v>
      </c>
      <c r="I91" t="s">
        <v>57</v>
      </c>
      <c r="J91" t="s">
        <v>57</v>
      </c>
      <c r="K91" t="s">
        <v>57</v>
      </c>
      <c r="L91" t="s">
        <v>57</v>
      </c>
      <c r="M91" t="s">
        <v>57</v>
      </c>
      <c r="N91" t="s">
        <v>57</v>
      </c>
      <c r="O91" t="s">
        <v>57</v>
      </c>
      <c r="Q91" t="s">
        <v>57</v>
      </c>
      <c r="R91" t="s">
        <v>57</v>
      </c>
      <c r="S91" t="s">
        <v>57</v>
      </c>
      <c r="T91" t="s">
        <v>57</v>
      </c>
      <c r="U91" t="s">
        <v>57</v>
      </c>
      <c r="V91" t="s">
        <v>57</v>
      </c>
    </row>
    <row r="92" spans="2:22">
      <c r="B92" t="s">
        <v>232</v>
      </c>
      <c r="C92" t="s">
        <v>450</v>
      </c>
      <c r="D92" t="s">
        <v>48</v>
      </c>
      <c r="E92" t="s">
        <v>49</v>
      </c>
      <c r="F92" t="s">
        <v>50</v>
      </c>
      <c r="H92" t="s">
        <v>57</v>
      </c>
      <c r="I92" t="s">
        <v>57</v>
      </c>
      <c r="J92" t="s">
        <v>57</v>
      </c>
      <c r="K92" t="s">
        <v>57</v>
      </c>
      <c r="L92" t="s">
        <v>57</v>
      </c>
      <c r="M92" t="s">
        <v>57</v>
      </c>
      <c r="N92" t="s">
        <v>57</v>
      </c>
      <c r="O92" t="s">
        <v>57</v>
      </c>
      <c r="Q92" t="s">
        <v>57</v>
      </c>
      <c r="R92" t="s">
        <v>57</v>
      </c>
      <c r="S92" t="s">
        <v>57</v>
      </c>
      <c r="T92" t="s">
        <v>57</v>
      </c>
      <c r="U92" t="s">
        <v>57</v>
      </c>
      <c r="V92" t="s">
        <v>57</v>
      </c>
    </row>
    <row r="93" spans="2:22">
      <c r="B93" t="s">
        <v>232</v>
      </c>
      <c r="C93" t="s">
        <v>451</v>
      </c>
      <c r="D93" t="s">
        <v>48</v>
      </c>
      <c r="E93" t="s">
        <v>49</v>
      </c>
      <c r="F93" t="s">
        <v>50</v>
      </c>
      <c r="H93" t="s">
        <v>57</v>
      </c>
      <c r="I93" t="s">
        <v>57</v>
      </c>
      <c r="J93" t="s">
        <v>57</v>
      </c>
      <c r="K93" t="s">
        <v>57</v>
      </c>
      <c r="L93" t="s">
        <v>57</v>
      </c>
      <c r="M93" t="s">
        <v>57</v>
      </c>
      <c r="N93" t="s">
        <v>57</v>
      </c>
      <c r="O93" t="s">
        <v>57</v>
      </c>
      <c r="Q93" t="s">
        <v>57</v>
      </c>
      <c r="R93" t="s">
        <v>57</v>
      </c>
      <c r="S93" t="s">
        <v>57</v>
      </c>
      <c r="T93" t="s">
        <v>57</v>
      </c>
      <c r="U93" t="s">
        <v>57</v>
      </c>
      <c r="V93" t="s">
        <v>57</v>
      </c>
    </row>
    <row r="94" spans="2:22">
      <c r="B94" t="s">
        <v>232</v>
      </c>
      <c r="C94" t="s">
        <v>452</v>
      </c>
      <c r="D94" t="s">
        <v>48</v>
      </c>
      <c r="E94" t="s">
        <v>49</v>
      </c>
      <c r="F94" t="s">
        <v>50</v>
      </c>
      <c r="H94" t="s">
        <v>57</v>
      </c>
      <c r="I94" t="s">
        <v>57</v>
      </c>
      <c r="J94" t="s">
        <v>57</v>
      </c>
      <c r="K94" t="s">
        <v>57</v>
      </c>
      <c r="L94" t="s">
        <v>57</v>
      </c>
      <c r="M94" t="s">
        <v>57</v>
      </c>
      <c r="N94" t="s">
        <v>57</v>
      </c>
      <c r="O94" t="s">
        <v>57</v>
      </c>
      <c r="Q94" t="s">
        <v>57</v>
      </c>
      <c r="R94" t="s">
        <v>57</v>
      </c>
      <c r="S94" t="s">
        <v>57</v>
      </c>
      <c r="T94" t="s">
        <v>57</v>
      </c>
      <c r="U94" t="s">
        <v>57</v>
      </c>
      <c r="V94" t="s">
        <v>57</v>
      </c>
    </row>
    <row r="95" spans="2:22">
      <c r="B95" t="s">
        <v>232</v>
      </c>
      <c r="C95" t="s">
        <v>453</v>
      </c>
      <c r="D95" t="s">
        <v>48</v>
      </c>
      <c r="E95" t="s">
        <v>49</v>
      </c>
      <c r="F95" t="s">
        <v>50</v>
      </c>
      <c r="H95" t="s">
        <v>57</v>
      </c>
      <c r="I95" t="s">
        <v>57</v>
      </c>
      <c r="J95" t="s">
        <v>57</v>
      </c>
      <c r="K95" t="s">
        <v>57</v>
      </c>
      <c r="L95" t="s">
        <v>57</v>
      </c>
      <c r="M95" t="s">
        <v>57</v>
      </c>
      <c r="N95" t="s">
        <v>57</v>
      </c>
      <c r="O95" t="s">
        <v>57</v>
      </c>
      <c r="Q95" t="s">
        <v>57</v>
      </c>
      <c r="R95" t="s">
        <v>57</v>
      </c>
      <c r="S95" t="s">
        <v>57</v>
      </c>
      <c r="T95" t="s">
        <v>57</v>
      </c>
      <c r="U95" t="s">
        <v>57</v>
      </c>
      <c r="V95" t="s">
        <v>57</v>
      </c>
    </row>
    <row r="96" spans="2:22">
      <c r="B96" t="s">
        <v>232</v>
      </c>
      <c r="C96" t="s">
        <v>454</v>
      </c>
      <c r="D96" t="s">
        <v>48</v>
      </c>
      <c r="E96" t="s">
        <v>49</v>
      </c>
      <c r="F96" t="s">
        <v>50</v>
      </c>
      <c r="H96" t="s">
        <v>57</v>
      </c>
      <c r="I96" t="s">
        <v>57</v>
      </c>
      <c r="J96" t="s">
        <v>57</v>
      </c>
      <c r="K96" t="s">
        <v>57</v>
      </c>
      <c r="L96" t="s">
        <v>57</v>
      </c>
      <c r="M96" t="s">
        <v>57</v>
      </c>
      <c r="N96" t="s">
        <v>57</v>
      </c>
      <c r="O96" t="s">
        <v>57</v>
      </c>
      <c r="Q96" t="s">
        <v>57</v>
      </c>
      <c r="R96" t="s">
        <v>57</v>
      </c>
      <c r="S96" t="s">
        <v>57</v>
      </c>
      <c r="T96" t="s">
        <v>57</v>
      </c>
      <c r="U96" t="s">
        <v>57</v>
      </c>
      <c r="V96" t="s">
        <v>57</v>
      </c>
    </row>
    <row r="97" spans="2:22">
      <c r="B97" t="s">
        <v>232</v>
      </c>
      <c r="C97" t="s">
        <v>455</v>
      </c>
      <c r="D97" t="s">
        <v>48</v>
      </c>
      <c r="E97" t="s">
        <v>49</v>
      </c>
      <c r="F97" t="s">
        <v>50</v>
      </c>
      <c r="H97" t="s">
        <v>57</v>
      </c>
      <c r="I97" t="s">
        <v>57</v>
      </c>
      <c r="J97" t="s">
        <v>57</v>
      </c>
      <c r="K97" t="s">
        <v>57</v>
      </c>
      <c r="L97" t="s">
        <v>57</v>
      </c>
      <c r="M97" t="s">
        <v>57</v>
      </c>
      <c r="N97" t="s">
        <v>57</v>
      </c>
      <c r="O97" t="s">
        <v>57</v>
      </c>
      <c r="Q97" t="s">
        <v>57</v>
      </c>
      <c r="R97" t="s">
        <v>57</v>
      </c>
      <c r="S97" t="s">
        <v>57</v>
      </c>
      <c r="T97" t="s">
        <v>57</v>
      </c>
      <c r="U97" t="s">
        <v>57</v>
      </c>
      <c r="V97" t="s">
        <v>57</v>
      </c>
    </row>
    <row r="98" spans="2:22">
      <c r="B98" t="s">
        <v>232</v>
      </c>
      <c r="C98" t="s">
        <v>456</v>
      </c>
      <c r="D98" t="s">
        <v>48</v>
      </c>
      <c r="E98" t="s">
        <v>49</v>
      </c>
      <c r="F98" t="s">
        <v>50</v>
      </c>
      <c r="H98" t="s">
        <v>57</v>
      </c>
      <c r="I98" t="s">
        <v>57</v>
      </c>
      <c r="J98" t="s">
        <v>57</v>
      </c>
      <c r="K98" t="s">
        <v>57</v>
      </c>
      <c r="L98" t="s">
        <v>57</v>
      </c>
      <c r="M98" t="s">
        <v>57</v>
      </c>
      <c r="N98" t="s">
        <v>57</v>
      </c>
      <c r="O98" t="s">
        <v>57</v>
      </c>
      <c r="Q98" t="s">
        <v>57</v>
      </c>
      <c r="R98" t="s">
        <v>57</v>
      </c>
      <c r="S98" t="s">
        <v>57</v>
      </c>
      <c r="T98" t="s">
        <v>57</v>
      </c>
      <c r="U98" t="s">
        <v>57</v>
      </c>
      <c r="V98" t="s">
        <v>57</v>
      </c>
    </row>
    <row r="99" spans="2:22">
      <c r="B99" t="s">
        <v>232</v>
      </c>
      <c r="C99" t="s">
        <v>457</v>
      </c>
      <c r="D99" t="s">
        <v>48</v>
      </c>
      <c r="E99" t="s">
        <v>49</v>
      </c>
      <c r="F99" t="s">
        <v>50</v>
      </c>
      <c r="H99" t="s">
        <v>96</v>
      </c>
      <c r="I99" t="s">
        <v>96</v>
      </c>
      <c r="J99" t="s">
        <v>96</v>
      </c>
      <c r="K99" t="s">
        <v>96</v>
      </c>
      <c r="L99" t="s">
        <v>96</v>
      </c>
      <c r="M99" t="s">
        <v>96</v>
      </c>
      <c r="N99" t="s">
        <v>97</v>
      </c>
      <c r="O99" t="s">
        <v>96</v>
      </c>
      <c r="Q99" t="s">
        <v>96</v>
      </c>
      <c r="R99" t="s">
        <v>96</v>
      </c>
      <c r="S99" t="s">
        <v>96</v>
      </c>
      <c r="T99" t="s">
        <v>96</v>
      </c>
      <c r="U99" t="s">
        <v>96</v>
      </c>
      <c r="V99" t="s">
        <v>96</v>
      </c>
    </row>
    <row r="100" spans="2:22">
      <c r="B100" t="s">
        <v>232</v>
      </c>
      <c r="C100" t="s">
        <v>458</v>
      </c>
      <c r="D100" t="s">
        <v>48</v>
      </c>
      <c r="E100" t="s">
        <v>49</v>
      </c>
      <c r="F100" t="s">
        <v>50</v>
      </c>
      <c r="H100" t="s">
        <v>56</v>
      </c>
      <c r="I100" t="s">
        <v>56</v>
      </c>
      <c r="J100" t="s">
        <v>97</v>
      </c>
      <c r="K100" t="s">
        <v>56</v>
      </c>
      <c r="L100" t="s">
        <v>56</v>
      </c>
      <c r="M100" t="s">
        <v>97</v>
      </c>
      <c r="N100" t="s">
        <v>97</v>
      </c>
      <c r="O100" t="s">
        <v>97</v>
      </c>
      <c r="Q100" t="s">
        <v>97</v>
      </c>
      <c r="R100" t="s">
        <v>97</v>
      </c>
      <c r="S100" t="s">
        <v>97</v>
      </c>
      <c r="T100" t="s">
        <v>97</v>
      </c>
      <c r="U100" t="s">
        <v>97</v>
      </c>
      <c r="V100" t="s">
        <v>97</v>
      </c>
    </row>
    <row r="101" spans="2:22">
      <c r="B101" t="s">
        <v>232</v>
      </c>
      <c r="C101" t="s">
        <v>459</v>
      </c>
      <c r="D101" t="s">
        <v>48</v>
      </c>
      <c r="E101" t="s">
        <v>49</v>
      </c>
      <c r="F101" t="s">
        <v>50</v>
      </c>
      <c r="H101" t="s">
        <v>57</v>
      </c>
      <c r="I101" t="s">
        <v>57</v>
      </c>
      <c r="J101" t="s">
        <v>57</v>
      </c>
      <c r="K101" t="s">
        <v>57</v>
      </c>
      <c r="L101" t="s">
        <v>57</v>
      </c>
      <c r="M101" t="s">
        <v>57</v>
      </c>
      <c r="N101" t="s">
        <v>57</v>
      </c>
      <c r="O101" t="s">
        <v>57</v>
      </c>
      <c r="Q101" t="s">
        <v>57</v>
      </c>
      <c r="R101" t="s">
        <v>57</v>
      </c>
      <c r="S101" t="s">
        <v>57</v>
      </c>
      <c r="T101" t="s">
        <v>57</v>
      </c>
      <c r="U101" t="s">
        <v>57</v>
      </c>
      <c r="V101" t="s">
        <v>57</v>
      </c>
    </row>
    <row r="102" spans="2:22">
      <c r="B102" t="s">
        <v>232</v>
      </c>
      <c r="C102" t="s">
        <v>460</v>
      </c>
      <c r="D102" t="s">
        <v>48</v>
      </c>
      <c r="E102" t="s">
        <v>49</v>
      </c>
      <c r="F102" t="s">
        <v>50</v>
      </c>
      <c r="H102" t="s">
        <v>56</v>
      </c>
      <c r="I102" t="s">
        <v>97</v>
      </c>
      <c r="J102" t="s">
        <v>97</v>
      </c>
      <c r="K102" t="s">
        <v>56</v>
      </c>
      <c r="L102" t="s">
        <v>56</v>
      </c>
      <c r="M102" t="s">
        <v>57</v>
      </c>
      <c r="N102" t="s">
        <v>57</v>
      </c>
      <c r="O102" t="s">
        <v>57</v>
      </c>
      <c r="Q102" t="s">
        <v>57</v>
      </c>
      <c r="R102" t="s">
        <v>57</v>
      </c>
      <c r="S102" t="s">
        <v>57</v>
      </c>
      <c r="T102" t="s">
        <v>57</v>
      </c>
      <c r="U102" t="s">
        <v>57</v>
      </c>
      <c r="V102" t="s">
        <v>57</v>
      </c>
    </row>
    <row r="103" spans="2:22">
      <c r="B103" t="s">
        <v>232</v>
      </c>
      <c r="C103" t="s">
        <v>461</v>
      </c>
      <c r="D103" t="s">
        <v>48</v>
      </c>
      <c r="E103" t="s">
        <v>49</v>
      </c>
      <c r="F103" t="s">
        <v>50</v>
      </c>
      <c r="H103" t="s">
        <v>57</v>
      </c>
      <c r="I103" t="s">
        <v>57</v>
      </c>
      <c r="J103" t="s">
        <v>57</v>
      </c>
      <c r="K103" t="s">
        <v>57</v>
      </c>
      <c r="L103" t="s">
        <v>57</v>
      </c>
      <c r="M103" t="s">
        <v>57</v>
      </c>
      <c r="N103" t="s">
        <v>57</v>
      </c>
      <c r="O103" t="s">
        <v>57</v>
      </c>
      <c r="Q103" t="s">
        <v>57</v>
      </c>
      <c r="R103" t="s">
        <v>57</v>
      </c>
      <c r="S103" t="s">
        <v>57</v>
      </c>
      <c r="T103" t="s">
        <v>57</v>
      </c>
      <c r="U103" t="s">
        <v>57</v>
      </c>
      <c r="V103" t="s">
        <v>57</v>
      </c>
    </row>
    <row r="104" spans="2:22">
      <c r="B104" t="s">
        <v>232</v>
      </c>
      <c r="C104" t="s">
        <v>462</v>
      </c>
      <c r="D104" t="s">
        <v>48</v>
      </c>
      <c r="E104" t="s">
        <v>49</v>
      </c>
      <c r="F104" t="s">
        <v>50</v>
      </c>
      <c r="H104" t="s">
        <v>57</v>
      </c>
      <c r="I104" t="s">
        <v>57</v>
      </c>
      <c r="J104" t="s">
        <v>57</v>
      </c>
      <c r="K104" t="s">
        <v>57</v>
      </c>
      <c r="L104" t="s">
        <v>57</v>
      </c>
      <c r="M104" t="s">
        <v>57</v>
      </c>
      <c r="N104" t="s">
        <v>57</v>
      </c>
      <c r="O104" t="s">
        <v>57</v>
      </c>
      <c r="Q104" t="s">
        <v>57</v>
      </c>
      <c r="R104" t="s">
        <v>57</v>
      </c>
      <c r="S104" t="s">
        <v>57</v>
      </c>
      <c r="T104" t="s">
        <v>57</v>
      </c>
      <c r="U104" t="s">
        <v>57</v>
      </c>
      <c r="V104" t="s">
        <v>57</v>
      </c>
    </row>
    <row r="105" spans="2:22">
      <c r="B105" t="s">
        <v>232</v>
      </c>
      <c r="C105" t="s">
        <v>463</v>
      </c>
      <c r="D105" t="s">
        <v>48</v>
      </c>
      <c r="E105" t="s">
        <v>49</v>
      </c>
      <c r="F105" t="s">
        <v>50</v>
      </c>
      <c r="H105" t="s">
        <v>57</v>
      </c>
      <c r="I105" t="s">
        <v>57</v>
      </c>
      <c r="J105" t="s">
        <v>57</v>
      </c>
      <c r="K105" t="s">
        <v>57</v>
      </c>
      <c r="L105" t="s">
        <v>57</v>
      </c>
      <c r="M105" t="s">
        <v>57</v>
      </c>
      <c r="N105" t="s">
        <v>57</v>
      </c>
      <c r="O105" t="s">
        <v>57</v>
      </c>
      <c r="Q105" t="s">
        <v>57</v>
      </c>
      <c r="R105" t="s">
        <v>57</v>
      </c>
      <c r="S105" t="s">
        <v>57</v>
      </c>
      <c r="T105" t="s">
        <v>57</v>
      </c>
      <c r="U105" t="s">
        <v>57</v>
      </c>
      <c r="V105" t="s">
        <v>57</v>
      </c>
    </row>
    <row r="106" spans="2:22">
      <c r="B106" t="s">
        <v>232</v>
      </c>
      <c r="C106" t="s">
        <v>464</v>
      </c>
      <c r="D106" t="s">
        <v>48</v>
      </c>
      <c r="E106" t="s">
        <v>49</v>
      </c>
      <c r="F106" t="s">
        <v>50</v>
      </c>
      <c r="H106" t="s">
        <v>57</v>
      </c>
      <c r="I106" t="s">
        <v>57</v>
      </c>
      <c r="J106" t="s">
        <v>57</v>
      </c>
      <c r="K106" t="s">
        <v>57</v>
      </c>
      <c r="L106" t="s">
        <v>57</v>
      </c>
      <c r="M106" t="s">
        <v>57</v>
      </c>
      <c r="N106" t="s">
        <v>57</v>
      </c>
      <c r="O106" t="s">
        <v>57</v>
      </c>
      <c r="Q106" t="s">
        <v>57</v>
      </c>
      <c r="R106" t="s">
        <v>57</v>
      </c>
      <c r="S106" t="s">
        <v>57</v>
      </c>
      <c r="T106" t="s">
        <v>57</v>
      </c>
      <c r="U106" t="s">
        <v>57</v>
      </c>
      <c r="V106" t="s">
        <v>57</v>
      </c>
    </row>
    <row r="107" spans="2:22">
      <c r="B107" t="s">
        <v>232</v>
      </c>
      <c r="C107" t="s">
        <v>465</v>
      </c>
      <c r="D107" t="s">
        <v>48</v>
      </c>
      <c r="E107" t="s">
        <v>49</v>
      </c>
      <c r="F107" t="s">
        <v>50</v>
      </c>
      <c r="H107" t="s">
        <v>97</v>
      </c>
      <c r="I107" t="s">
        <v>97</v>
      </c>
      <c r="J107" t="s">
        <v>97</v>
      </c>
      <c r="K107" t="s">
        <v>96</v>
      </c>
      <c r="L107" t="s">
        <v>97</v>
      </c>
      <c r="M107" t="s">
        <v>56</v>
      </c>
      <c r="N107" t="s">
        <v>97</v>
      </c>
      <c r="O107" t="s">
        <v>56</v>
      </c>
      <c r="Q107" t="s">
        <v>97</v>
      </c>
      <c r="R107" t="s">
        <v>97</v>
      </c>
      <c r="S107" t="s">
        <v>97</v>
      </c>
      <c r="T107" t="s">
        <v>97</v>
      </c>
      <c r="U107" t="s">
        <v>97</v>
      </c>
      <c r="V107" t="s">
        <v>97</v>
      </c>
    </row>
    <row r="108" spans="2:22">
      <c r="B108" t="s">
        <v>232</v>
      </c>
      <c r="C108" t="s">
        <v>466</v>
      </c>
      <c r="D108" t="s">
        <v>48</v>
      </c>
      <c r="E108" t="s">
        <v>49</v>
      </c>
      <c r="F108" t="s">
        <v>50</v>
      </c>
      <c r="H108" t="s">
        <v>57</v>
      </c>
      <c r="I108" t="s">
        <v>57</v>
      </c>
      <c r="J108" t="s">
        <v>57</v>
      </c>
      <c r="K108" t="s">
        <v>57</v>
      </c>
      <c r="L108" t="s">
        <v>57</v>
      </c>
      <c r="M108" t="s">
        <v>57</v>
      </c>
      <c r="N108" t="s">
        <v>57</v>
      </c>
      <c r="O108" t="s">
        <v>57</v>
      </c>
      <c r="Q108" t="s">
        <v>57</v>
      </c>
      <c r="R108" t="s">
        <v>57</v>
      </c>
      <c r="S108" t="s">
        <v>57</v>
      </c>
      <c r="T108" t="s">
        <v>57</v>
      </c>
      <c r="U108" t="s">
        <v>57</v>
      </c>
      <c r="V108" t="s">
        <v>57</v>
      </c>
    </row>
    <row r="109" spans="2:22">
      <c r="B109" t="s">
        <v>232</v>
      </c>
      <c r="C109" t="s">
        <v>467</v>
      </c>
      <c r="D109" t="s">
        <v>48</v>
      </c>
      <c r="E109" t="s">
        <v>49</v>
      </c>
      <c r="F109" t="s">
        <v>50</v>
      </c>
      <c r="H109" t="s">
        <v>57</v>
      </c>
      <c r="I109" t="s">
        <v>57</v>
      </c>
      <c r="J109" t="s">
        <v>57</v>
      </c>
      <c r="K109" t="s">
        <v>57</v>
      </c>
      <c r="L109" t="s">
        <v>57</v>
      </c>
      <c r="M109" t="s">
        <v>57</v>
      </c>
      <c r="N109" t="s">
        <v>56</v>
      </c>
      <c r="O109" t="s">
        <v>56</v>
      </c>
      <c r="Q109" t="s">
        <v>57</v>
      </c>
      <c r="R109" t="s">
        <v>57</v>
      </c>
      <c r="S109" t="s">
        <v>57</v>
      </c>
      <c r="T109" t="s">
        <v>57</v>
      </c>
      <c r="U109" t="s">
        <v>57</v>
      </c>
      <c r="V109" t="s">
        <v>57</v>
      </c>
    </row>
    <row r="110" spans="2:22">
      <c r="B110" t="s">
        <v>232</v>
      </c>
      <c r="C110" t="s">
        <v>468</v>
      </c>
      <c r="D110" t="s">
        <v>48</v>
      </c>
      <c r="E110" t="s">
        <v>49</v>
      </c>
      <c r="F110" t="s">
        <v>50</v>
      </c>
      <c r="H110" t="s">
        <v>57</v>
      </c>
      <c r="I110" t="s">
        <v>57</v>
      </c>
      <c r="J110" t="s">
        <v>57</v>
      </c>
      <c r="K110" t="s">
        <v>57</v>
      </c>
      <c r="L110" t="s">
        <v>57</v>
      </c>
      <c r="M110" t="s">
        <v>57</v>
      </c>
      <c r="N110" t="s">
        <v>57</v>
      </c>
      <c r="O110" t="s">
        <v>57</v>
      </c>
      <c r="Q110" t="s">
        <v>57</v>
      </c>
      <c r="R110" t="s">
        <v>57</v>
      </c>
      <c r="S110" t="s">
        <v>57</v>
      </c>
      <c r="T110" t="s">
        <v>57</v>
      </c>
      <c r="U110" t="s">
        <v>57</v>
      </c>
      <c r="V110" t="s">
        <v>57</v>
      </c>
    </row>
    <row r="111" spans="2:22">
      <c r="B111" t="s">
        <v>232</v>
      </c>
      <c r="C111" t="s">
        <v>469</v>
      </c>
      <c r="D111" t="s">
        <v>48</v>
      </c>
      <c r="E111" t="s">
        <v>49</v>
      </c>
      <c r="F111" t="s">
        <v>50</v>
      </c>
      <c r="H111" t="s">
        <v>57</v>
      </c>
      <c r="I111" t="s">
        <v>56</v>
      </c>
      <c r="J111" t="s">
        <v>97</v>
      </c>
      <c r="K111" t="s">
        <v>56</v>
      </c>
      <c r="L111" t="s">
        <v>56</v>
      </c>
      <c r="M111" t="s">
        <v>56</v>
      </c>
      <c r="N111" t="s">
        <v>57</v>
      </c>
      <c r="O111" t="s">
        <v>57</v>
      </c>
      <c r="Q111" t="s">
        <v>56</v>
      </c>
      <c r="R111" t="s">
        <v>56</v>
      </c>
      <c r="S111" t="s">
        <v>56</v>
      </c>
      <c r="T111" t="s">
        <v>56</v>
      </c>
      <c r="U111" t="s">
        <v>56</v>
      </c>
      <c r="V111" t="s">
        <v>56</v>
      </c>
    </row>
    <row r="112" spans="2:22">
      <c r="B112" t="s">
        <v>232</v>
      </c>
      <c r="C112" t="s">
        <v>470</v>
      </c>
      <c r="D112" t="s">
        <v>48</v>
      </c>
      <c r="E112" t="s">
        <v>49</v>
      </c>
      <c r="F112" t="s">
        <v>50</v>
      </c>
      <c r="H112" t="s">
        <v>56</v>
      </c>
      <c r="I112" t="s">
        <v>57</v>
      </c>
      <c r="J112" t="s">
        <v>57</v>
      </c>
      <c r="K112" t="s">
        <v>57</v>
      </c>
      <c r="L112" t="s">
        <v>57</v>
      </c>
      <c r="M112" t="s">
        <v>57</v>
      </c>
      <c r="N112" t="s">
        <v>57</v>
      </c>
      <c r="O112" t="s">
        <v>56</v>
      </c>
      <c r="Q112" t="s">
        <v>57</v>
      </c>
      <c r="R112" t="s">
        <v>57</v>
      </c>
      <c r="S112" t="s">
        <v>57</v>
      </c>
      <c r="T112" t="s">
        <v>57</v>
      </c>
      <c r="U112" t="s">
        <v>57</v>
      </c>
      <c r="V112" t="s">
        <v>57</v>
      </c>
    </row>
    <row r="113" spans="1:22">
      <c r="B113" t="s">
        <v>232</v>
      </c>
      <c r="C113" t="s">
        <v>471</v>
      </c>
      <c r="D113" t="s">
        <v>48</v>
      </c>
      <c r="E113" t="s">
        <v>49</v>
      </c>
      <c r="F113" t="s">
        <v>50</v>
      </c>
      <c r="H113" t="s">
        <v>57</v>
      </c>
      <c r="I113" t="s">
        <v>57</v>
      </c>
      <c r="J113" t="s">
        <v>57</v>
      </c>
      <c r="K113" t="s">
        <v>57</v>
      </c>
      <c r="L113" t="s">
        <v>57</v>
      </c>
      <c r="M113" t="s">
        <v>57</v>
      </c>
      <c r="N113" t="s">
        <v>57</v>
      </c>
      <c r="O113" t="s">
        <v>57</v>
      </c>
      <c r="Q113" t="s">
        <v>57</v>
      </c>
      <c r="R113" t="s">
        <v>57</v>
      </c>
      <c r="S113" t="s">
        <v>57</v>
      </c>
      <c r="T113" t="s">
        <v>57</v>
      </c>
      <c r="U113" t="s">
        <v>57</v>
      </c>
      <c r="V113" t="s">
        <v>57</v>
      </c>
    </row>
    <row r="114" spans="1:22">
      <c r="B114" t="s">
        <v>232</v>
      </c>
      <c r="C114" t="s">
        <v>472</v>
      </c>
      <c r="D114" t="s">
        <v>48</v>
      </c>
      <c r="E114" t="s">
        <v>49</v>
      </c>
      <c r="F114" t="s">
        <v>50</v>
      </c>
      <c r="H114" t="s">
        <v>57</v>
      </c>
      <c r="I114" t="s">
        <v>57</v>
      </c>
      <c r="J114" t="s">
        <v>57</v>
      </c>
      <c r="K114" t="s">
        <v>57</v>
      </c>
      <c r="L114" t="s">
        <v>57</v>
      </c>
      <c r="M114" t="s">
        <v>57</v>
      </c>
      <c r="N114" t="s">
        <v>57</v>
      </c>
      <c r="O114" t="s">
        <v>57</v>
      </c>
      <c r="Q114" t="s">
        <v>57</v>
      </c>
      <c r="R114" t="s">
        <v>57</v>
      </c>
      <c r="S114" t="s">
        <v>57</v>
      </c>
      <c r="T114" t="s">
        <v>57</v>
      </c>
      <c r="U114" t="s">
        <v>57</v>
      </c>
      <c r="V114" t="s">
        <v>57</v>
      </c>
    </row>
    <row r="115" spans="1:22">
      <c r="B115" t="s">
        <v>232</v>
      </c>
      <c r="C115" t="s">
        <v>473</v>
      </c>
      <c r="D115" t="s">
        <v>48</v>
      </c>
      <c r="E115" t="s">
        <v>49</v>
      </c>
      <c r="F115" t="s">
        <v>50</v>
      </c>
      <c r="H115" t="s">
        <v>57</v>
      </c>
      <c r="I115" t="s">
        <v>57</v>
      </c>
      <c r="J115" t="s">
        <v>57</v>
      </c>
      <c r="K115" t="s">
        <v>57</v>
      </c>
      <c r="L115" t="s">
        <v>57</v>
      </c>
      <c r="M115" t="s">
        <v>57</v>
      </c>
      <c r="N115" t="s">
        <v>57</v>
      </c>
      <c r="O115" t="s">
        <v>57</v>
      </c>
      <c r="Q115" t="s">
        <v>57</v>
      </c>
      <c r="R115" t="s">
        <v>57</v>
      </c>
      <c r="S115" t="s">
        <v>57</v>
      </c>
      <c r="T115" t="s">
        <v>57</v>
      </c>
      <c r="U115" t="s">
        <v>57</v>
      </c>
      <c r="V115" t="s">
        <v>57</v>
      </c>
    </row>
    <row r="116" spans="1:22">
      <c r="B116" t="s">
        <v>232</v>
      </c>
      <c r="C116" t="s">
        <v>474</v>
      </c>
      <c r="D116" t="s">
        <v>48</v>
      </c>
      <c r="E116" t="s">
        <v>49</v>
      </c>
      <c r="F116" t="s">
        <v>50</v>
      </c>
      <c r="H116" t="s">
        <v>57</v>
      </c>
      <c r="I116" t="s">
        <v>57</v>
      </c>
      <c r="J116" t="s">
        <v>57</v>
      </c>
      <c r="K116" t="s">
        <v>56</v>
      </c>
      <c r="L116" t="s">
        <v>56</v>
      </c>
      <c r="M116" t="s">
        <v>56</v>
      </c>
      <c r="N116" t="s">
        <v>57</v>
      </c>
      <c r="O116" t="s">
        <v>57</v>
      </c>
      <c r="Q116" t="s">
        <v>57</v>
      </c>
      <c r="R116" t="s">
        <v>57</v>
      </c>
      <c r="S116" t="s">
        <v>57</v>
      </c>
      <c r="T116" t="s">
        <v>57</v>
      </c>
      <c r="U116" t="s">
        <v>57</v>
      </c>
      <c r="V116" t="s">
        <v>57</v>
      </c>
    </row>
    <row r="117" spans="1:22">
      <c r="B117" t="s">
        <v>232</v>
      </c>
      <c r="C117" t="s">
        <v>475</v>
      </c>
      <c r="D117" t="s">
        <v>48</v>
      </c>
      <c r="E117" t="s">
        <v>49</v>
      </c>
      <c r="F117" t="s">
        <v>50</v>
      </c>
      <c r="H117" t="s">
        <v>57</v>
      </c>
      <c r="I117" t="s">
        <v>57</v>
      </c>
      <c r="J117" t="s">
        <v>57</v>
      </c>
      <c r="K117" t="s">
        <v>57</v>
      </c>
      <c r="L117" t="s">
        <v>57</v>
      </c>
      <c r="M117" t="s">
        <v>57</v>
      </c>
      <c r="N117" t="s">
        <v>57</v>
      </c>
      <c r="O117" t="s">
        <v>57</v>
      </c>
      <c r="Q117" t="s">
        <v>57</v>
      </c>
      <c r="R117" t="s">
        <v>57</v>
      </c>
      <c r="S117" t="s">
        <v>57</v>
      </c>
      <c r="T117" t="s">
        <v>57</v>
      </c>
      <c r="U117" t="s">
        <v>57</v>
      </c>
      <c r="V117" t="s">
        <v>57</v>
      </c>
    </row>
    <row r="118" spans="1:22">
      <c r="B118" t="s">
        <v>232</v>
      </c>
      <c r="C118" t="s">
        <v>476</v>
      </c>
      <c r="D118" t="s">
        <v>48</v>
      </c>
      <c r="E118" t="s">
        <v>49</v>
      </c>
      <c r="F118" t="s">
        <v>50</v>
      </c>
      <c r="H118" t="s">
        <v>57</v>
      </c>
      <c r="I118" t="s">
        <v>57</v>
      </c>
      <c r="J118" t="s">
        <v>57</v>
      </c>
      <c r="K118" t="s">
        <v>57</v>
      </c>
      <c r="L118" t="s">
        <v>57</v>
      </c>
      <c r="M118" t="s">
        <v>57</v>
      </c>
      <c r="N118" t="s">
        <v>57</v>
      </c>
      <c r="O118" t="s">
        <v>57</v>
      </c>
      <c r="Q118" t="s">
        <v>57</v>
      </c>
      <c r="R118" t="s">
        <v>57</v>
      </c>
      <c r="S118" t="s">
        <v>57</v>
      </c>
      <c r="T118" t="s">
        <v>57</v>
      </c>
      <c r="U118" t="s">
        <v>57</v>
      </c>
      <c r="V118" t="s">
        <v>57</v>
      </c>
    </row>
    <row r="119" spans="1:22">
      <c r="B119" t="s">
        <v>232</v>
      </c>
      <c r="C119" t="s">
        <v>477</v>
      </c>
      <c r="D119" t="s">
        <v>48</v>
      </c>
      <c r="E119" t="s">
        <v>49</v>
      </c>
      <c r="F119" t="s">
        <v>50</v>
      </c>
      <c r="H119" t="s">
        <v>57</v>
      </c>
      <c r="I119" t="s">
        <v>57</v>
      </c>
      <c r="J119" t="s">
        <v>57</v>
      </c>
      <c r="K119" t="s">
        <v>56</v>
      </c>
      <c r="L119" t="s">
        <v>57</v>
      </c>
      <c r="M119" t="s">
        <v>56</v>
      </c>
      <c r="N119" t="s">
        <v>56</v>
      </c>
      <c r="O119" t="s">
        <v>56</v>
      </c>
      <c r="Q119" t="s">
        <v>56</v>
      </c>
      <c r="R119" t="s">
        <v>56</v>
      </c>
      <c r="S119" t="s">
        <v>56</v>
      </c>
      <c r="T119" t="s">
        <v>56</v>
      </c>
      <c r="U119" t="s">
        <v>56</v>
      </c>
      <c r="V119" t="s">
        <v>56</v>
      </c>
    </row>
    <row r="120" spans="1:22">
      <c r="B120" t="s">
        <v>232</v>
      </c>
      <c r="C120" t="s">
        <v>478</v>
      </c>
      <c r="D120" t="s">
        <v>48</v>
      </c>
      <c r="E120" t="s">
        <v>49</v>
      </c>
      <c r="F120" t="s">
        <v>50</v>
      </c>
      <c r="H120" t="s">
        <v>56</v>
      </c>
      <c r="I120" t="s">
        <v>56</v>
      </c>
      <c r="J120" t="s">
        <v>56</v>
      </c>
      <c r="K120" t="s">
        <v>57</v>
      </c>
      <c r="L120" t="s">
        <v>57</v>
      </c>
      <c r="M120" t="s">
        <v>57</v>
      </c>
      <c r="N120" t="s">
        <v>57</v>
      </c>
      <c r="O120" t="s">
        <v>56</v>
      </c>
      <c r="Q120" t="s">
        <v>97</v>
      </c>
      <c r="R120" t="s">
        <v>97</v>
      </c>
      <c r="S120" t="s">
        <v>97</v>
      </c>
      <c r="T120" t="s">
        <v>97</v>
      </c>
      <c r="U120" t="s">
        <v>97</v>
      </c>
      <c r="V120" t="s">
        <v>97</v>
      </c>
    </row>
    <row r="121" spans="1:22">
      <c r="A121" t="s">
        <v>479</v>
      </c>
      <c r="B121" t="s">
        <v>232</v>
      </c>
      <c r="C121" t="s">
        <v>480</v>
      </c>
      <c r="D121" t="s">
        <v>48</v>
      </c>
      <c r="E121" t="s">
        <v>49</v>
      </c>
      <c r="F121" t="s">
        <v>50</v>
      </c>
      <c r="Q121" t="s">
        <v>96</v>
      </c>
      <c r="R121" t="s">
        <v>96</v>
      </c>
      <c r="S121" t="s">
        <v>96</v>
      </c>
      <c r="T121" t="s">
        <v>96</v>
      </c>
      <c r="U121" t="s">
        <v>96</v>
      </c>
      <c r="V121" t="s">
        <v>96</v>
      </c>
    </row>
    <row r="122" spans="1:22">
      <c r="A122" t="s">
        <v>479</v>
      </c>
      <c r="B122" t="s">
        <v>232</v>
      </c>
      <c r="C122" t="s">
        <v>481</v>
      </c>
      <c r="D122" t="s">
        <v>48</v>
      </c>
      <c r="E122" t="s">
        <v>49</v>
      </c>
      <c r="F122" t="s">
        <v>50</v>
      </c>
      <c r="Q122" t="s">
        <v>96</v>
      </c>
      <c r="R122" t="s">
        <v>96</v>
      </c>
      <c r="S122" t="s">
        <v>96</v>
      </c>
      <c r="T122" t="s">
        <v>96</v>
      </c>
      <c r="U122" t="s">
        <v>96</v>
      </c>
      <c r="V122" t="s">
        <v>96</v>
      </c>
    </row>
    <row r="123" spans="1:22">
      <c r="A123" s="158" t="s">
        <v>482</v>
      </c>
      <c r="B123" s="158" t="s">
        <v>232</v>
      </c>
      <c r="C123" s="158" t="s">
        <v>483</v>
      </c>
      <c r="D123" s="158"/>
      <c r="E123" s="158" t="s">
        <v>49</v>
      </c>
      <c r="F123" s="158" t="s">
        <v>140</v>
      </c>
    </row>
    <row r="124" spans="1:22">
      <c r="A124" s="158" t="s">
        <v>482</v>
      </c>
      <c r="B124" s="158" t="s">
        <v>232</v>
      </c>
      <c r="C124" s="158" t="s">
        <v>484</v>
      </c>
      <c r="D124" s="158"/>
      <c r="E124" s="158" t="s">
        <v>49</v>
      </c>
      <c r="F124" s="158" t="s">
        <v>140</v>
      </c>
    </row>
    <row r="126" spans="1:22">
      <c r="E126" s="10" t="s">
        <v>144</v>
      </c>
      <c r="F126" t="s">
        <v>57</v>
      </c>
      <c r="H126">
        <f t="shared" ref="H126:V129" si="0">COUNTIF(H$14:H$122, $F126)</f>
        <v>79</v>
      </c>
      <c r="I126">
        <f t="shared" si="0"/>
        <v>83</v>
      </c>
      <c r="J126">
        <f t="shared" si="0"/>
        <v>79</v>
      </c>
      <c r="K126">
        <f t="shared" si="0"/>
        <v>78</v>
      </c>
      <c r="L126">
        <f t="shared" si="0"/>
        <v>83</v>
      </c>
      <c r="M126">
        <f t="shared" si="0"/>
        <v>82</v>
      </c>
      <c r="N126">
        <f t="shared" si="0"/>
        <v>82</v>
      </c>
      <c r="O126">
        <f t="shared" si="0"/>
        <v>85</v>
      </c>
      <c r="P126">
        <f t="shared" si="0"/>
        <v>0</v>
      </c>
      <c r="Q126">
        <f t="shared" si="0"/>
        <v>85</v>
      </c>
      <c r="R126">
        <f t="shared" si="0"/>
        <v>85</v>
      </c>
      <c r="S126">
        <f t="shared" si="0"/>
        <v>85</v>
      </c>
      <c r="T126">
        <f t="shared" si="0"/>
        <v>85</v>
      </c>
      <c r="U126">
        <f t="shared" si="0"/>
        <v>85</v>
      </c>
      <c r="V126">
        <f t="shared" si="0"/>
        <v>85</v>
      </c>
    </row>
    <row r="127" spans="1:22">
      <c r="F127" t="s">
        <v>56</v>
      </c>
      <c r="H127">
        <f t="shared" ref="H127:U127" si="1">COUNTIF(H$14:H$122, $F127)</f>
        <v>17</v>
      </c>
      <c r="I127">
        <f t="shared" si="1"/>
        <v>13</v>
      </c>
      <c r="J127">
        <f t="shared" si="1"/>
        <v>17</v>
      </c>
      <c r="K127">
        <f t="shared" si="1"/>
        <v>21</v>
      </c>
      <c r="L127">
        <f t="shared" si="1"/>
        <v>16</v>
      </c>
      <c r="M127">
        <f t="shared" si="1"/>
        <v>13</v>
      </c>
      <c r="N127">
        <f t="shared" si="1"/>
        <v>15</v>
      </c>
      <c r="O127">
        <f t="shared" si="1"/>
        <v>15</v>
      </c>
      <c r="P127">
        <f t="shared" si="1"/>
        <v>0</v>
      </c>
      <c r="Q127">
        <f t="shared" si="1"/>
        <v>13</v>
      </c>
      <c r="R127">
        <f t="shared" si="1"/>
        <v>13</v>
      </c>
      <c r="S127">
        <f t="shared" si="1"/>
        <v>13</v>
      </c>
      <c r="T127">
        <f t="shared" si="1"/>
        <v>13</v>
      </c>
      <c r="U127">
        <f t="shared" si="1"/>
        <v>13</v>
      </c>
      <c r="V127">
        <f t="shared" si="0"/>
        <v>13</v>
      </c>
    </row>
    <row r="128" spans="1:22">
      <c r="F128" t="s">
        <v>97</v>
      </c>
      <c r="H128">
        <f t="shared" si="0"/>
        <v>4</v>
      </c>
      <c r="I128">
        <f t="shared" si="0"/>
        <v>6</v>
      </c>
      <c r="J128">
        <f t="shared" si="0"/>
        <v>6</v>
      </c>
      <c r="K128">
        <f t="shared" si="0"/>
        <v>3</v>
      </c>
      <c r="L128">
        <f t="shared" si="0"/>
        <v>5</v>
      </c>
      <c r="M128">
        <f t="shared" si="0"/>
        <v>9</v>
      </c>
      <c r="N128">
        <f t="shared" si="0"/>
        <v>8</v>
      </c>
      <c r="O128">
        <f t="shared" si="0"/>
        <v>5</v>
      </c>
      <c r="P128">
        <f t="shared" si="0"/>
        <v>0</v>
      </c>
      <c r="Q128">
        <f t="shared" si="0"/>
        <v>8</v>
      </c>
      <c r="R128">
        <f t="shared" si="0"/>
        <v>8</v>
      </c>
      <c r="S128">
        <f t="shared" si="0"/>
        <v>8</v>
      </c>
      <c r="T128">
        <f t="shared" si="0"/>
        <v>8</v>
      </c>
      <c r="U128">
        <f t="shared" si="0"/>
        <v>8</v>
      </c>
      <c r="V128">
        <f t="shared" si="0"/>
        <v>8</v>
      </c>
    </row>
    <row r="129" spans="1:22">
      <c r="F129" t="s">
        <v>96</v>
      </c>
      <c r="H129">
        <f t="shared" si="0"/>
        <v>2</v>
      </c>
      <c r="I129">
        <f t="shared" si="0"/>
        <v>1</v>
      </c>
      <c r="J129">
        <f t="shared" si="0"/>
        <v>2</v>
      </c>
      <c r="K129">
        <f t="shared" si="0"/>
        <v>2</v>
      </c>
      <c r="L129">
        <f t="shared" si="0"/>
        <v>1</v>
      </c>
      <c r="M129">
        <f t="shared" si="0"/>
        <v>1</v>
      </c>
      <c r="N129">
        <f t="shared" si="0"/>
        <v>0</v>
      </c>
      <c r="O129">
        <f t="shared" si="0"/>
        <v>2</v>
      </c>
      <c r="P129">
        <f t="shared" si="0"/>
        <v>0</v>
      </c>
      <c r="Q129">
        <f t="shared" si="0"/>
        <v>3</v>
      </c>
      <c r="R129">
        <f t="shared" si="0"/>
        <v>3</v>
      </c>
      <c r="S129">
        <f t="shared" si="0"/>
        <v>3</v>
      </c>
      <c r="T129">
        <f t="shared" si="0"/>
        <v>3</v>
      </c>
      <c r="U129">
        <f t="shared" si="0"/>
        <v>3</v>
      </c>
      <c r="V129">
        <f t="shared" si="0"/>
        <v>3</v>
      </c>
    </row>
    <row r="130" spans="1:22">
      <c r="F130" t="s">
        <v>367</v>
      </c>
      <c r="H130">
        <f t="shared" ref="H130:V130" si="2">SUM(H$126:H$129)</f>
        <v>102</v>
      </c>
      <c r="I130">
        <f t="shared" si="2"/>
        <v>103</v>
      </c>
      <c r="J130">
        <f t="shared" si="2"/>
        <v>104</v>
      </c>
      <c r="K130">
        <f t="shared" si="2"/>
        <v>104</v>
      </c>
      <c r="L130">
        <f t="shared" si="2"/>
        <v>105</v>
      </c>
      <c r="M130">
        <f t="shared" si="2"/>
        <v>105</v>
      </c>
      <c r="N130">
        <f t="shared" si="2"/>
        <v>105</v>
      </c>
      <c r="O130">
        <f t="shared" si="2"/>
        <v>107</v>
      </c>
      <c r="P130">
        <f t="shared" si="2"/>
        <v>0</v>
      </c>
      <c r="Q130">
        <f t="shared" si="2"/>
        <v>109</v>
      </c>
      <c r="R130">
        <f t="shared" si="2"/>
        <v>109</v>
      </c>
      <c r="S130">
        <f t="shared" si="2"/>
        <v>109</v>
      </c>
      <c r="T130">
        <f t="shared" si="2"/>
        <v>109</v>
      </c>
      <c r="U130">
        <f t="shared" si="2"/>
        <v>109</v>
      </c>
      <c r="V130">
        <f t="shared" si="2"/>
        <v>109</v>
      </c>
    </row>
    <row r="131" spans="1:22">
      <c r="F131" t="s">
        <v>368</v>
      </c>
      <c r="H131">
        <f>IF(H130&lt;&gt;0,ROWS(H$14:H$122)-H130,0)</f>
        <v>7</v>
      </c>
      <c r="I131">
        <f t="shared" ref="I131:V131" si="3">IF(I130&lt;&gt;0,ROWS(I$14:I$122)-I130,0)</f>
        <v>6</v>
      </c>
      <c r="J131">
        <f t="shared" si="3"/>
        <v>5</v>
      </c>
      <c r="K131">
        <f t="shared" si="3"/>
        <v>5</v>
      </c>
      <c r="L131">
        <f t="shared" si="3"/>
        <v>4</v>
      </c>
      <c r="M131">
        <f t="shared" si="3"/>
        <v>4</v>
      </c>
      <c r="N131">
        <f t="shared" si="3"/>
        <v>4</v>
      </c>
      <c r="O131">
        <f t="shared" si="3"/>
        <v>2</v>
      </c>
      <c r="P131">
        <f t="shared" si="3"/>
        <v>0</v>
      </c>
      <c r="Q131">
        <f t="shared" si="3"/>
        <v>0</v>
      </c>
      <c r="R131">
        <f t="shared" si="3"/>
        <v>0</v>
      </c>
      <c r="S131">
        <f t="shared" si="3"/>
        <v>0</v>
      </c>
      <c r="T131">
        <f t="shared" si="3"/>
        <v>0</v>
      </c>
      <c r="U131">
        <f t="shared" si="3"/>
        <v>0</v>
      </c>
      <c r="V131">
        <f t="shared" si="3"/>
        <v>0</v>
      </c>
    </row>
    <row r="133" spans="1:22" s="11" customFormat="1">
      <c r="A133" s="11" t="s">
        <v>156</v>
      </c>
    </row>
  </sheetData>
  <autoFilter ref="A13:W122" xr:uid="{CE903E33-F2E4-4592-93FB-E7A469FE9774}"/>
  <mergeCells count="1">
    <mergeCell ref="B5:V5"/>
  </mergeCells>
  <conditionalFormatting sqref="A123:F124">
    <cfRule type="cellIs" dxfId="847" priority="1" operator="equal">
      <formula>"Not applicable (removed)"</formula>
    </cfRule>
  </conditionalFormatting>
  <conditionalFormatting sqref="A123:XFD124">
    <cfRule type="cellIs" dxfId="846" priority="2" operator="equal">
      <formula>"Poor (backcast)"</formula>
    </cfRule>
    <cfRule type="cellIs" dxfId="845" priority="3" operator="equal">
      <formula>"Sufficient (backcast)"</formula>
    </cfRule>
    <cfRule type="cellIs" dxfId="844" priority="4" operator="equal">
      <formula>"Good (backcast)"</formula>
    </cfRule>
    <cfRule type="cellIs" dxfId="843" priority="5" operator="equal">
      <formula>"Excellent (backcast)"</formula>
    </cfRule>
  </conditionalFormatting>
  <conditionalFormatting sqref="G123:G124">
    <cfRule type="cellIs" dxfId="842" priority="25" operator="equal">
      <formula>"Not applicable (removed)"</formula>
    </cfRule>
  </conditionalFormatting>
  <conditionalFormatting sqref="H123:V124">
    <cfRule type="cellIs" dxfId="841" priority="16" operator="equal">
      <formula>"Not applicable (removed)"</formula>
    </cfRule>
  </conditionalFormatting>
  <conditionalFormatting sqref="W123:XFD124">
    <cfRule type="cellIs" dxfId="840" priority="10" operator="equal">
      <formula>"Not applicable (removed)"</formula>
    </cfRule>
  </conditionalFormatting>
  <dataValidations count="2">
    <dataValidation type="list" allowBlank="1" showInputMessage="1" showErrorMessage="1" sqref="F123:F124" xr:uid="{23621410-F5D9-4CFF-B5B9-355ECBDC1B7D}">
      <formula1>$B$142:$B$143</formula1>
    </dataValidation>
    <dataValidation type="list" allowBlank="1" showInputMessage="1" showErrorMessage="1" sqref="G123:G124" xr:uid="{582BEB68-B1C2-4735-B78C-73C8F829E5B8}">
      <formula1>$B$129:$B$140</formula1>
    </dataValidation>
  </dataValidation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71BFF-AB54-4D2E-9C8C-D061A412899E}">
  <sheetPr codeName="Sheet32">
    <tabColor theme="6" tint="0.79998168889431442"/>
  </sheetPr>
  <dimension ref="A3:W58"/>
  <sheetViews>
    <sheetView zoomScale="80" zoomScaleNormal="80" workbookViewId="0">
      <selection activeCell="D11" sqref="D11"/>
    </sheetView>
  </sheetViews>
  <sheetFormatPr defaultRowHeight="14.1"/>
  <cols>
    <col min="1" max="1" width="14.25" bestFit="1" customWidth="1"/>
    <col min="2" max="2" width="25.625" customWidth="1"/>
    <col min="3" max="3" width="26" bestFit="1" customWidth="1"/>
    <col min="4" max="4" width="15.125" customWidth="1"/>
    <col min="5" max="5" width="16.5" customWidth="1"/>
    <col min="6" max="6" width="20.625" customWidth="1"/>
    <col min="7" max="7" width="7.5" customWidth="1"/>
    <col min="8" max="22" width="14" bestFit="1" customWidth="1"/>
    <col min="23" max="23" width="83.125" customWidth="1"/>
  </cols>
  <sheetData>
    <row r="3" spans="2:23" ht="17.45">
      <c r="B3" s="1" t="s">
        <v>236</v>
      </c>
    </row>
    <row r="4" spans="2:23" ht="17.45">
      <c r="B4" s="1" t="s">
        <v>485</v>
      </c>
    </row>
    <row r="5" spans="2:23" ht="30" customHeight="1">
      <c r="B5" s="194" t="s">
        <v>2</v>
      </c>
      <c r="C5" s="194"/>
      <c r="D5" s="194"/>
      <c r="E5" s="194"/>
      <c r="F5" s="194"/>
      <c r="G5" s="194"/>
      <c r="H5" s="194"/>
      <c r="I5" s="194"/>
      <c r="J5" s="194"/>
      <c r="K5" s="194"/>
      <c r="L5" s="194"/>
      <c r="M5" s="194"/>
      <c r="N5" s="194"/>
      <c r="O5" s="194"/>
      <c r="P5" s="194"/>
      <c r="Q5" s="194"/>
      <c r="R5" s="194"/>
      <c r="S5" s="194"/>
      <c r="T5" s="194"/>
      <c r="U5" s="194"/>
      <c r="V5" s="194"/>
      <c r="W5" s="2"/>
    </row>
    <row r="7" spans="2:23">
      <c r="B7" s="3" t="s">
        <v>3</v>
      </c>
      <c r="C7" s="3" t="s">
        <v>4</v>
      </c>
      <c r="D7" s="3" t="s">
        <v>5</v>
      </c>
    </row>
    <row r="8" spans="2:23">
      <c r="B8" s="4" t="s">
        <v>7</v>
      </c>
      <c r="C8" s="4" t="s">
        <v>8</v>
      </c>
      <c r="D8" s="4">
        <f>COUNTIF(C14:C56,"&lt;&gt;")</f>
        <v>35</v>
      </c>
    </row>
    <row r="9" spans="2:23">
      <c r="B9" s="5" t="s">
        <v>10</v>
      </c>
      <c r="C9" s="4" t="s">
        <v>8</v>
      </c>
      <c r="D9" s="4">
        <f>COUNTIF(F14:F55,"Included")</f>
        <v>33</v>
      </c>
    </row>
    <row r="10" spans="2:23" ht="42">
      <c r="B10" s="5" t="s">
        <v>12</v>
      </c>
      <c r="C10" s="4" t="s">
        <v>8</v>
      </c>
      <c r="D10" s="4">
        <f xml:space="preserve"> _xlfn.XLOOKUP(B3,'Input_Final Data'!$B$57:$B$77,'Input_Final Data'!$R$57:$R$77)</f>
        <v>33</v>
      </c>
    </row>
    <row r="11" spans="2:23" ht="14.45" thickBot="1">
      <c r="B11" t="s">
        <v>486</v>
      </c>
    </row>
    <row r="12" spans="2:23"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23" ht="47.1" thickBot="1">
      <c r="B13" s="6" t="s">
        <v>20</v>
      </c>
      <c r="C13" s="6" t="s">
        <v>21</v>
      </c>
      <c r="D13" s="6" t="s">
        <v>22</v>
      </c>
      <c r="E13" s="7" t="s">
        <v>23</v>
      </c>
      <c r="F13" s="8" t="s">
        <v>24</v>
      </c>
      <c r="G13" s="8"/>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23">
      <c r="B14" t="s">
        <v>236</v>
      </c>
      <c r="C14" t="s">
        <v>487</v>
      </c>
      <c r="D14" t="s">
        <v>48</v>
      </c>
      <c r="E14" t="s">
        <v>49</v>
      </c>
      <c r="F14" t="s">
        <v>50</v>
      </c>
      <c r="H14" t="s">
        <v>57</v>
      </c>
      <c r="I14" t="s">
        <v>57</v>
      </c>
      <c r="J14" t="s">
        <v>57</v>
      </c>
      <c r="K14" t="s">
        <v>57</v>
      </c>
      <c r="L14" t="s">
        <v>57</v>
      </c>
      <c r="N14" t="s">
        <v>57</v>
      </c>
      <c r="O14" t="s">
        <v>57</v>
      </c>
      <c r="Q14" t="s">
        <v>57</v>
      </c>
      <c r="R14" t="s">
        <v>57</v>
      </c>
      <c r="S14" t="s">
        <v>57</v>
      </c>
      <c r="T14" t="s">
        <v>57</v>
      </c>
      <c r="U14" t="s">
        <v>57</v>
      </c>
      <c r="V14" t="s">
        <v>57</v>
      </c>
      <c r="W14" s="16"/>
    </row>
    <row r="15" spans="2:23">
      <c r="B15" t="s">
        <v>236</v>
      </c>
      <c r="C15" t="s">
        <v>488</v>
      </c>
      <c r="D15" t="s">
        <v>48</v>
      </c>
      <c r="E15" t="s">
        <v>49</v>
      </c>
      <c r="F15" t="s">
        <v>50</v>
      </c>
      <c r="H15" t="s">
        <v>57</v>
      </c>
      <c r="I15" t="s">
        <v>57</v>
      </c>
      <c r="J15" t="s">
        <v>57</v>
      </c>
      <c r="K15" t="s">
        <v>57</v>
      </c>
      <c r="L15" t="s">
        <v>57</v>
      </c>
      <c r="N15" t="s">
        <v>57</v>
      </c>
      <c r="O15" t="s">
        <v>57</v>
      </c>
      <c r="Q15" t="s">
        <v>57</v>
      </c>
      <c r="R15" t="s">
        <v>57</v>
      </c>
      <c r="S15" t="s">
        <v>57</v>
      </c>
      <c r="T15" t="s">
        <v>57</v>
      </c>
      <c r="U15" t="s">
        <v>57</v>
      </c>
      <c r="V15" t="s">
        <v>57</v>
      </c>
      <c r="W15" s="16"/>
    </row>
    <row r="16" spans="2:23">
      <c r="B16" t="s">
        <v>236</v>
      </c>
      <c r="C16" t="s">
        <v>489</v>
      </c>
      <c r="D16" t="s">
        <v>48</v>
      </c>
      <c r="E16" t="s">
        <v>49</v>
      </c>
      <c r="F16" t="s">
        <v>50</v>
      </c>
      <c r="H16" t="s">
        <v>57</v>
      </c>
      <c r="I16" t="s">
        <v>57</v>
      </c>
      <c r="J16" t="s">
        <v>57</v>
      </c>
      <c r="K16" t="s">
        <v>57</v>
      </c>
      <c r="L16" t="s">
        <v>57</v>
      </c>
      <c r="N16" t="s">
        <v>57</v>
      </c>
      <c r="O16" t="s">
        <v>56</v>
      </c>
      <c r="Q16" t="s">
        <v>56</v>
      </c>
      <c r="R16" t="s">
        <v>56</v>
      </c>
      <c r="S16" t="s">
        <v>56</v>
      </c>
      <c r="T16" t="s">
        <v>56</v>
      </c>
      <c r="U16" t="s">
        <v>56</v>
      </c>
      <c r="V16" t="s">
        <v>56</v>
      </c>
      <c r="W16" s="16"/>
    </row>
    <row r="17" spans="2:23">
      <c r="B17" t="s">
        <v>236</v>
      </c>
      <c r="C17" t="s">
        <v>490</v>
      </c>
      <c r="D17" t="s">
        <v>48</v>
      </c>
      <c r="E17" t="s">
        <v>49</v>
      </c>
      <c r="F17" t="s">
        <v>50</v>
      </c>
      <c r="H17" t="s">
        <v>57</v>
      </c>
      <c r="I17" t="s">
        <v>57</v>
      </c>
      <c r="J17" t="s">
        <v>57</v>
      </c>
      <c r="K17" t="s">
        <v>57</v>
      </c>
      <c r="L17" t="s">
        <v>57</v>
      </c>
      <c r="N17" t="s">
        <v>57</v>
      </c>
      <c r="O17" t="s">
        <v>57</v>
      </c>
      <c r="Q17" t="s">
        <v>57</v>
      </c>
      <c r="R17" t="s">
        <v>57</v>
      </c>
      <c r="S17" t="s">
        <v>57</v>
      </c>
      <c r="T17" t="s">
        <v>57</v>
      </c>
      <c r="U17" t="s">
        <v>57</v>
      </c>
      <c r="V17" t="s">
        <v>57</v>
      </c>
      <c r="W17" s="16"/>
    </row>
    <row r="18" spans="2:23">
      <c r="B18" t="s">
        <v>236</v>
      </c>
      <c r="C18" t="s">
        <v>491</v>
      </c>
      <c r="D18" t="s">
        <v>48</v>
      </c>
      <c r="E18" t="s">
        <v>49</v>
      </c>
      <c r="F18" t="s">
        <v>50</v>
      </c>
      <c r="H18" t="s">
        <v>56</v>
      </c>
      <c r="I18" t="s">
        <v>57</v>
      </c>
      <c r="J18" t="s">
        <v>57</v>
      </c>
      <c r="K18" t="s">
        <v>57</v>
      </c>
      <c r="L18" t="s">
        <v>57</v>
      </c>
      <c r="N18" t="s">
        <v>56</v>
      </c>
      <c r="O18" t="s">
        <v>56</v>
      </c>
      <c r="Q18" t="s">
        <v>56</v>
      </c>
      <c r="R18" t="s">
        <v>56</v>
      </c>
      <c r="S18" t="s">
        <v>56</v>
      </c>
      <c r="T18" t="s">
        <v>56</v>
      </c>
      <c r="U18" t="s">
        <v>56</v>
      </c>
      <c r="V18" t="s">
        <v>56</v>
      </c>
      <c r="W18" s="16"/>
    </row>
    <row r="19" spans="2:23">
      <c r="B19" t="s">
        <v>236</v>
      </c>
      <c r="C19" t="s">
        <v>492</v>
      </c>
      <c r="D19" t="s">
        <v>48</v>
      </c>
      <c r="E19" t="s">
        <v>49</v>
      </c>
      <c r="F19" t="s">
        <v>50</v>
      </c>
      <c r="H19" t="s">
        <v>57</v>
      </c>
      <c r="I19" t="s">
        <v>57</v>
      </c>
      <c r="J19" t="s">
        <v>57</v>
      </c>
      <c r="K19" t="s">
        <v>57</v>
      </c>
      <c r="L19" t="s">
        <v>57</v>
      </c>
      <c r="N19" t="s">
        <v>57</v>
      </c>
      <c r="O19" t="s">
        <v>57</v>
      </c>
      <c r="Q19" t="s">
        <v>57</v>
      </c>
      <c r="R19" t="s">
        <v>57</v>
      </c>
      <c r="S19" t="s">
        <v>57</v>
      </c>
      <c r="T19" t="s">
        <v>57</v>
      </c>
      <c r="U19" t="s">
        <v>57</v>
      </c>
      <c r="V19" t="s">
        <v>57</v>
      </c>
      <c r="W19" s="16"/>
    </row>
    <row r="20" spans="2:23">
      <c r="B20" t="s">
        <v>236</v>
      </c>
      <c r="C20" t="s">
        <v>493</v>
      </c>
      <c r="D20" t="s">
        <v>48</v>
      </c>
      <c r="E20" t="s">
        <v>49</v>
      </c>
      <c r="F20" t="s">
        <v>50</v>
      </c>
      <c r="H20" t="s">
        <v>57</v>
      </c>
      <c r="I20" t="s">
        <v>57</v>
      </c>
      <c r="J20" t="s">
        <v>57</v>
      </c>
      <c r="K20" t="s">
        <v>57</v>
      </c>
      <c r="L20" t="s">
        <v>57</v>
      </c>
      <c r="N20" t="s">
        <v>57</v>
      </c>
      <c r="O20" t="s">
        <v>57</v>
      </c>
      <c r="Q20" t="s">
        <v>57</v>
      </c>
      <c r="R20" t="s">
        <v>57</v>
      </c>
      <c r="S20" t="s">
        <v>57</v>
      </c>
      <c r="T20" t="s">
        <v>57</v>
      </c>
      <c r="U20" t="s">
        <v>57</v>
      </c>
      <c r="V20" t="s">
        <v>57</v>
      </c>
      <c r="W20" s="16"/>
    </row>
    <row r="21" spans="2:23">
      <c r="B21" t="s">
        <v>236</v>
      </c>
      <c r="C21" t="s">
        <v>494</v>
      </c>
      <c r="D21" t="s">
        <v>48</v>
      </c>
      <c r="E21" t="s">
        <v>49</v>
      </c>
      <c r="F21" t="s">
        <v>63</v>
      </c>
      <c r="H21" t="s">
        <v>57</v>
      </c>
      <c r="I21" t="s">
        <v>57</v>
      </c>
      <c r="J21" t="s">
        <v>57</v>
      </c>
      <c r="K21" t="s">
        <v>57</v>
      </c>
      <c r="L21" t="s">
        <v>57</v>
      </c>
      <c r="N21" t="s">
        <v>57</v>
      </c>
      <c r="O21" t="s">
        <v>57</v>
      </c>
      <c r="Q21" t="s">
        <v>149</v>
      </c>
      <c r="R21" t="s">
        <v>149</v>
      </c>
      <c r="S21" t="s">
        <v>149</v>
      </c>
      <c r="T21" t="s">
        <v>149</v>
      </c>
      <c r="U21" t="s">
        <v>149</v>
      </c>
      <c r="V21" t="s">
        <v>149</v>
      </c>
      <c r="W21" s="16"/>
    </row>
    <row r="22" spans="2:23">
      <c r="B22" t="s">
        <v>236</v>
      </c>
      <c r="C22" t="s">
        <v>495</v>
      </c>
      <c r="D22" t="s">
        <v>48</v>
      </c>
      <c r="E22" t="s">
        <v>49</v>
      </c>
      <c r="F22" t="s">
        <v>50</v>
      </c>
      <c r="H22" t="s">
        <v>56</v>
      </c>
      <c r="I22" t="s">
        <v>56</v>
      </c>
      <c r="J22" t="s">
        <v>56</v>
      </c>
      <c r="K22" t="s">
        <v>56</v>
      </c>
      <c r="L22" t="s">
        <v>97</v>
      </c>
      <c r="N22" t="s">
        <v>97</v>
      </c>
      <c r="O22" t="s">
        <v>97</v>
      </c>
      <c r="Q22" t="s">
        <v>97</v>
      </c>
      <c r="R22" t="s">
        <v>97</v>
      </c>
      <c r="S22" t="s">
        <v>97</v>
      </c>
      <c r="T22" t="s">
        <v>97</v>
      </c>
      <c r="U22" t="s">
        <v>97</v>
      </c>
      <c r="V22" t="s">
        <v>56</v>
      </c>
      <c r="W22" s="16"/>
    </row>
    <row r="23" spans="2:23">
      <c r="B23" t="s">
        <v>236</v>
      </c>
      <c r="C23" t="s">
        <v>496</v>
      </c>
      <c r="D23" t="s">
        <v>48</v>
      </c>
      <c r="E23" t="s">
        <v>49</v>
      </c>
      <c r="F23" t="s">
        <v>50</v>
      </c>
      <c r="H23" t="s">
        <v>56</v>
      </c>
      <c r="I23" t="s">
        <v>57</v>
      </c>
      <c r="J23" t="s">
        <v>56</v>
      </c>
      <c r="K23" t="s">
        <v>57</v>
      </c>
      <c r="L23" t="s">
        <v>56</v>
      </c>
      <c r="N23" t="s">
        <v>56</v>
      </c>
      <c r="O23" t="s">
        <v>56</v>
      </c>
      <c r="Q23" t="s">
        <v>56</v>
      </c>
      <c r="R23" t="s">
        <v>56</v>
      </c>
      <c r="S23" t="s">
        <v>56</v>
      </c>
      <c r="T23" t="s">
        <v>56</v>
      </c>
      <c r="U23" t="s">
        <v>56</v>
      </c>
      <c r="V23" t="s">
        <v>57</v>
      </c>
      <c r="W23" s="16"/>
    </row>
    <row r="24" spans="2:23">
      <c r="B24" t="s">
        <v>236</v>
      </c>
      <c r="C24" t="s">
        <v>497</v>
      </c>
      <c r="D24" t="s">
        <v>48</v>
      </c>
      <c r="E24" t="s">
        <v>49</v>
      </c>
      <c r="F24" t="s">
        <v>50</v>
      </c>
      <c r="H24" t="s">
        <v>57</v>
      </c>
      <c r="I24" t="s">
        <v>57</v>
      </c>
      <c r="J24" t="s">
        <v>56</v>
      </c>
      <c r="K24" t="s">
        <v>57</v>
      </c>
      <c r="L24" t="s">
        <v>57</v>
      </c>
      <c r="N24" t="s">
        <v>57</v>
      </c>
      <c r="O24" t="s">
        <v>57</v>
      </c>
      <c r="Q24" t="s">
        <v>57</v>
      </c>
      <c r="R24" t="s">
        <v>57</v>
      </c>
      <c r="S24" t="s">
        <v>57</v>
      </c>
      <c r="T24" t="s">
        <v>57</v>
      </c>
      <c r="U24" t="s">
        <v>57</v>
      </c>
      <c r="V24" t="s">
        <v>57</v>
      </c>
      <c r="W24" s="16"/>
    </row>
    <row r="25" spans="2:23">
      <c r="B25" t="s">
        <v>236</v>
      </c>
      <c r="C25" t="s">
        <v>498</v>
      </c>
      <c r="D25" t="s">
        <v>48</v>
      </c>
      <c r="E25" t="s">
        <v>49</v>
      </c>
      <c r="F25" t="s">
        <v>50</v>
      </c>
      <c r="H25" t="s">
        <v>57</v>
      </c>
      <c r="I25" t="s">
        <v>57</v>
      </c>
      <c r="J25" t="s">
        <v>57</v>
      </c>
      <c r="K25" t="s">
        <v>57</v>
      </c>
      <c r="L25" t="s">
        <v>56</v>
      </c>
      <c r="N25" t="s">
        <v>56</v>
      </c>
      <c r="O25" t="s">
        <v>56</v>
      </c>
      <c r="Q25" t="s">
        <v>56</v>
      </c>
      <c r="R25" t="s">
        <v>56</v>
      </c>
      <c r="S25" t="s">
        <v>56</v>
      </c>
      <c r="T25" t="s">
        <v>56</v>
      </c>
      <c r="U25" t="s">
        <v>56</v>
      </c>
      <c r="V25" t="s">
        <v>56</v>
      </c>
      <c r="W25" s="16"/>
    </row>
    <row r="26" spans="2:23">
      <c r="B26" t="s">
        <v>236</v>
      </c>
      <c r="C26" t="s">
        <v>499</v>
      </c>
      <c r="D26" t="s">
        <v>48</v>
      </c>
      <c r="E26" t="s">
        <v>49</v>
      </c>
      <c r="F26" t="s">
        <v>50</v>
      </c>
      <c r="H26" t="s">
        <v>56</v>
      </c>
      <c r="I26" t="s">
        <v>56</v>
      </c>
      <c r="J26" t="s">
        <v>56</v>
      </c>
      <c r="K26" t="s">
        <v>56</v>
      </c>
      <c r="L26" t="s">
        <v>57</v>
      </c>
      <c r="N26" t="s">
        <v>57</v>
      </c>
      <c r="O26" t="s">
        <v>57</v>
      </c>
      <c r="Q26" t="s">
        <v>57</v>
      </c>
      <c r="R26" t="s">
        <v>57</v>
      </c>
      <c r="S26" t="s">
        <v>57</v>
      </c>
      <c r="T26" t="s">
        <v>57</v>
      </c>
      <c r="U26" t="s">
        <v>57</v>
      </c>
      <c r="V26" t="s">
        <v>57</v>
      </c>
      <c r="W26" s="16"/>
    </row>
    <row r="27" spans="2:23">
      <c r="B27" t="s">
        <v>236</v>
      </c>
      <c r="C27" t="s">
        <v>500</v>
      </c>
      <c r="D27" t="s">
        <v>48</v>
      </c>
      <c r="E27" t="s">
        <v>49</v>
      </c>
      <c r="F27" t="s">
        <v>50</v>
      </c>
      <c r="H27" t="s">
        <v>97</v>
      </c>
      <c r="I27" t="s">
        <v>97</v>
      </c>
      <c r="J27" t="s">
        <v>97</v>
      </c>
      <c r="K27" t="s">
        <v>97</v>
      </c>
      <c r="L27" t="s">
        <v>97</v>
      </c>
      <c r="N27" t="s">
        <v>56</v>
      </c>
      <c r="O27" t="s">
        <v>56</v>
      </c>
      <c r="Q27" t="s">
        <v>56</v>
      </c>
      <c r="R27" t="s">
        <v>56</v>
      </c>
      <c r="S27" t="s">
        <v>56</v>
      </c>
      <c r="T27" t="s">
        <v>56</v>
      </c>
      <c r="U27" t="s">
        <v>56</v>
      </c>
      <c r="V27" t="s">
        <v>57</v>
      </c>
      <c r="W27" s="16"/>
    </row>
    <row r="28" spans="2:23">
      <c r="B28" t="s">
        <v>236</v>
      </c>
      <c r="C28" t="s">
        <v>501</v>
      </c>
      <c r="D28" t="s">
        <v>48</v>
      </c>
      <c r="E28" t="s">
        <v>49</v>
      </c>
      <c r="F28" t="s">
        <v>50</v>
      </c>
      <c r="H28" t="s">
        <v>56</v>
      </c>
      <c r="I28" t="s">
        <v>56</v>
      </c>
      <c r="J28" t="s">
        <v>56</v>
      </c>
      <c r="K28" t="s">
        <v>56</v>
      </c>
      <c r="L28" t="s">
        <v>57</v>
      </c>
      <c r="N28" t="s">
        <v>56</v>
      </c>
      <c r="O28" t="s">
        <v>57</v>
      </c>
      <c r="Q28" t="s">
        <v>56</v>
      </c>
      <c r="R28" t="s">
        <v>56</v>
      </c>
      <c r="S28" t="s">
        <v>56</v>
      </c>
      <c r="T28" t="s">
        <v>56</v>
      </c>
      <c r="U28" t="s">
        <v>56</v>
      </c>
      <c r="V28" t="s">
        <v>57</v>
      </c>
      <c r="W28" s="16"/>
    </row>
    <row r="29" spans="2:23">
      <c r="B29" t="s">
        <v>236</v>
      </c>
      <c r="C29" t="s">
        <v>502</v>
      </c>
      <c r="D29" t="s">
        <v>48</v>
      </c>
      <c r="E29" t="s">
        <v>49</v>
      </c>
      <c r="F29" t="s">
        <v>50</v>
      </c>
      <c r="H29" t="s">
        <v>56</v>
      </c>
      <c r="I29" t="s">
        <v>56</v>
      </c>
      <c r="J29" t="s">
        <v>56</v>
      </c>
      <c r="K29" t="s">
        <v>56</v>
      </c>
      <c r="L29" t="s">
        <v>57</v>
      </c>
      <c r="N29" t="s">
        <v>57</v>
      </c>
      <c r="O29" t="s">
        <v>57</v>
      </c>
      <c r="Q29" t="s">
        <v>56</v>
      </c>
      <c r="R29" t="s">
        <v>56</v>
      </c>
      <c r="S29" t="s">
        <v>56</v>
      </c>
      <c r="T29" t="s">
        <v>56</v>
      </c>
      <c r="U29" t="s">
        <v>56</v>
      </c>
      <c r="V29" t="s">
        <v>57</v>
      </c>
      <c r="W29" s="16"/>
    </row>
    <row r="30" spans="2:23">
      <c r="B30" t="s">
        <v>236</v>
      </c>
      <c r="C30" t="s">
        <v>503</v>
      </c>
      <c r="D30" t="s">
        <v>48</v>
      </c>
      <c r="E30" t="s">
        <v>49</v>
      </c>
      <c r="F30" t="s">
        <v>50</v>
      </c>
      <c r="H30" t="s">
        <v>57</v>
      </c>
      <c r="I30" t="s">
        <v>57</v>
      </c>
      <c r="J30" t="s">
        <v>57</v>
      </c>
      <c r="K30" t="s">
        <v>57</v>
      </c>
      <c r="L30" t="s">
        <v>57</v>
      </c>
      <c r="N30" t="s">
        <v>57</v>
      </c>
      <c r="O30" t="s">
        <v>57</v>
      </c>
      <c r="Q30" t="s">
        <v>57</v>
      </c>
      <c r="R30" t="s">
        <v>57</v>
      </c>
      <c r="S30" t="s">
        <v>57</v>
      </c>
      <c r="T30" t="s">
        <v>57</v>
      </c>
      <c r="U30" t="s">
        <v>57</v>
      </c>
      <c r="V30" t="s">
        <v>57</v>
      </c>
      <c r="W30" s="16"/>
    </row>
    <row r="31" spans="2:23">
      <c r="B31" t="s">
        <v>236</v>
      </c>
      <c r="C31" t="s">
        <v>504</v>
      </c>
      <c r="D31" t="s">
        <v>48</v>
      </c>
      <c r="E31" t="s">
        <v>49</v>
      </c>
      <c r="F31" t="s">
        <v>50</v>
      </c>
      <c r="H31" t="s">
        <v>97</v>
      </c>
      <c r="I31" t="s">
        <v>56</v>
      </c>
      <c r="J31" t="s">
        <v>56</v>
      </c>
      <c r="K31" t="s">
        <v>56</v>
      </c>
      <c r="L31" t="s">
        <v>57</v>
      </c>
      <c r="N31" t="s">
        <v>57</v>
      </c>
      <c r="O31" t="s">
        <v>56</v>
      </c>
      <c r="Q31" t="s">
        <v>56</v>
      </c>
      <c r="R31" t="s">
        <v>56</v>
      </c>
      <c r="S31" t="s">
        <v>56</v>
      </c>
      <c r="T31" t="s">
        <v>56</v>
      </c>
      <c r="U31" t="s">
        <v>56</v>
      </c>
      <c r="V31" t="s">
        <v>56</v>
      </c>
      <c r="W31" s="16"/>
    </row>
    <row r="32" spans="2:23">
      <c r="B32" t="s">
        <v>236</v>
      </c>
      <c r="C32" t="s">
        <v>505</v>
      </c>
      <c r="D32" t="s">
        <v>48</v>
      </c>
      <c r="E32" t="s">
        <v>49</v>
      </c>
      <c r="F32" t="s">
        <v>50</v>
      </c>
      <c r="H32" t="s">
        <v>57</v>
      </c>
      <c r="I32" t="s">
        <v>57</v>
      </c>
      <c r="J32" t="s">
        <v>57</v>
      </c>
      <c r="K32" t="s">
        <v>57</v>
      </c>
      <c r="L32" t="s">
        <v>57</v>
      </c>
      <c r="N32" t="s">
        <v>57</v>
      </c>
      <c r="O32" t="s">
        <v>57</v>
      </c>
      <c r="Q32" t="s">
        <v>57</v>
      </c>
      <c r="R32" t="s">
        <v>57</v>
      </c>
      <c r="S32" t="s">
        <v>57</v>
      </c>
      <c r="T32" t="s">
        <v>57</v>
      </c>
      <c r="U32" t="s">
        <v>57</v>
      </c>
      <c r="V32" t="s">
        <v>57</v>
      </c>
      <c r="W32" s="16"/>
    </row>
    <row r="33" spans="1:23">
      <c r="B33" t="s">
        <v>236</v>
      </c>
      <c r="C33" t="s">
        <v>506</v>
      </c>
      <c r="D33" t="s">
        <v>48</v>
      </c>
      <c r="E33" t="s">
        <v>49</v>
      </c>
      <c r="F33" t="s">
        <v>50</v>
      </c>
      <c r="H33" t="s">
        <v>97</v>
      </c>
      <c r="I33" t="s">
        <v>56</v>
      </c>
      <c r="J33" t="s">
        <v>57</v>
      </c>
      <c r="K33" t="s">
        <v>57</v>
      </c>
      <c r="L33" t="s">
        <v>56</v>
      </c>
      <c r="N33" t="s">
        <v>56</v>
      </c>
      <c r="O33" t="s">
        <v>56</v>
      </c>
      <c r="Q33" t="s">
        <v>56</v>
      </c>
      <c r="R33" t="s">
        <v>56</v>
      </c>
      <c r="S33" t="s">
        <v>56</v>
      </c>
      <c r="T33" t="s">
        <v>56</v>
      </c>
      <c r="U33" t="s">
        <v>56</v>
      </c>
      <c r="V33" t="s">
        <v>56</v>
      </c>
      <c r="W33" s="16"/>
    </row>
    <row r="34" spans="1:23">
      <c r="B34" t="s">
        <v>236</v>
      </c>
      <c r="C34" t="s">
        <v>507</v>
      </c>
      <c r="D34" t="s">
        <v>48</v>
      </c>
      <c r="E34" t="s">
        <v>49</v>
      </c>
      <c r="F34" t="s">
        <v>50</v>
      </c>
      <c r="H34" t="s">
        <v>97</v>
      </c>
      <c r="I34" t="s">
        <v>56</v>
      </c>
      <c r="J34" t="s">
        <v>56</v>
      </c>
      <c r="K34" t="s">
        <v>56</v>
      </c>
      <c r="L34" t="s">
        <v>56</v>
      </c>
      <c r="N34" t="s">
        <v>56</v>
      </c>
      <c r="O34" t="s">
        <v>56</v>
      </c>
      <c r="Q34" t="s">
        <v>56</v>
      </c>
      <c r="R34" t="s">
        <v>56</v>
      </c>
      <c r="S34" t="s">
        <v>56</v>
      </c>
      <c r="T34" t="s">
        <v>56</v>
      </c>
      <c r="U34" t="s">
        <v>56</v>
      </c>
      <c r="V34" t="s">
        <v>56</v>
      </c>
      <c r="W34" s="16"/>
    </row>
    <row r="35" spans="1:23">
      <c r="B35" t="s">
        <v>236</v>
      </c>
      <c r="C35" t="s">
        <v>508</v>
      </c>
      <c r="D35" t="s">
        <v>48</v>
      </c>
      <c r="E35" t="s">
        <v>49</v>
      </c>
      <c r="F35" t="s">
        <v>50</v>
      </c>
      <c r="H35" t="s">
        <v>57</v>
      </c>
      <c r="I35" t="s">
        <v>57</v>
      </c>
      <c r="J35" t="s">
        <v>57</v>
      </c>
      <c r="K35" t="s">
        <v>57</v>
      </c>
      <c r="L35" t="s">
        <v>57</v>
      </c>
      <c r="N35" t="s">
        <v>57</v>
      </c>
      <c r="O35" t="s">
        <v>57</v>
      </c>
      <c r="Q35" t="s">
        <v>57</v>
      </c>
      <c r="R35" t="s">
        <v>57</v>
      </c>
      <c r="S35" t="s">
        <v>57</v>
      </c>
      <c r="T35" t="s">
        <v>57</v>
      </c>
      <c r="U35" t="s">
        <v>57</v>
      </c>
      <c r="V35" t="s">
        <v>57</v>
      </c>
      <c r="W35" s="16"/>
    </row>
    <row r="36" spans="1:23">
      <c r="B36" t="s">
        <v>236</v>
      </c>
      <c r="C36" t="s">
        <v>509</v>
      </c>
      <c r="D36" t="s">
        <v>48</v>
      </c>
      <c r="E36" t="s">
        <v>49</v>
      </c>
      <c r="F36" t="s">
        <v>50</v>
      </c>
      <c r="H36" t="s">
        <v>97</v>
      </c>
      <c r="I36" t="s">
        <v>56</v>
      </c>
      <c r="J36" t="s">
        <v>56</v>
      </c>
      <c r="K36" t="s">
        <v>57</v>
      </c>
      <c r="L36" t="s">
        <v>57</v>
      </c>
      <c r="N36" t="s">
        <v>57</v>
      </c>
      <c r="O36" t="s">
        <v>56</v>
      </c>
      <c r="Q36" t="s">
        <v>57</v>
      </c>
      <c r="R36" t="s">
        <v>57</v>
      </c>
      <c r="S36" t="s">
        <v>57</v>
      </c>
      <c r="T36" t="s">
        <v>57</v>
      </c>
      <c r="U36" t="s">
        <v>57</v>
      </c>
      <c r="V36" t="s">
        <v>57</v>
      </c>
      <c r="W36" s="16"/>
    </row>
    <row r="37" spans="1:23">
      <c r="B37" t="s">
        <v>236</v>
      </c>
      <c r="C37" t="s">
        <v>510</v>
      </c>
      <c r="D37" t="s">
        <v>48</v>
      </c>
      <c r="E37" t="s">
        <v>49</v>
      </c>
      <c r="F37" t="s">
        <v>50</v>
      </c>
      <c r="H37" t="s">
        <v>97</v>
      </c>
      <c r="I37" t="s">
        <v>56</v>
      </c>
      <c r="J37" t="s">
        <v>56</v>
      </c>
      <c r="K37" t="s">
        <v>56</v>
      </c>
      <c r="L37" t="s">
        <v>97</v>
      </c>
      <c r="N37" t="s">
        <v>56</v>
      </c>
      <c r="O37" t="s">
        <v>97</v>
      </c>
      <c r="Q37" t="s">
        <v>97</v>
      </c>
      <c r="R37" t="s">
        <v>97</v>
      </c>
      <c r="S37" t="s">
        <v>97</v>
      </c>
      <c r="T37" t="s">
        <v>56</v>
      </c>
      <c r="U37" t="s">
        <v>56</v>
      </c>
      <c r="V37" t="s">
        <v>56</v>
      </c>
      <c r="W37" s="16"/>
    </row>
    <row r="38" spans="1:23">
      <c r="B38" t="s">
        <v>236</v>
      </c>
      <c r="C38" t="s">
        <v>511</v>
      </c>
      <c r="D38" t="s">
        <v>48</v>
      </c>
      <c r="E38" t="s">
        <v>49</v>
      </c>
      <c r="F38" t="s">
        <v>50</v>
      </c>
      <c r="H38" t="s">
        <v>57</v>
      </c>
      <c r="I38" t="s">
        <v>57</v>
      </c>
      <c r="J38" t="s">
        <v>57</v>
      </c>
      <c r="K38" t="s">
        <v>57</v>
      </c>
      <c r="L38" t="s">
        <v>57</v>
      </c>
      <c r="N38" t="s">
        <v>57</v>
      </c>
      <c r="O38" t="s">
        <v>57</v>
      </c>
      <c r="Q38" t="s">
        <v>57</v>
      </c>
      <c r="R38" t="s">
        <v>57</v>
      </c>
      <c r="S38" t="s">
        <v>57</v>
      </c>
      <c r="T38" t="s">
        <v>57</v>
      </c>
      <c r="U38" t="s">
        <v>57</v>
      </c>
      <c r="V38" t="s">
        <v>57</v>
      </c>
      <c r="W38" s="16"/>
    </row>
    <row r="39" spans="1:23">
      <c r="B39" t="s">
        <v>236</v>
      </c>
      <c r="C39" t="s">
        <v>512</v>
      </c>
      <c r="D39" t="s">
        <v>48</v>
      </c>
      <c r="E39" t="s">
        <v>49</v>
      </c>
      <c r="F39" t="s">
        <v>50</v>
      </c>
      <c r="H39" t="s">
        <v>56</v>
      </c>
      <c r="I39" t="s">
        <v>57</v>
      </c>
      <c r="J39" t="s">
        <v>57</v>
      </c>
      <c r="K39" t="s">
        <v>57</v>
      </c>
      <c r="L39" t="s">
        <v>57</v>
      </c>
      <c r="N39" t="s">
        <v>57</v>
      </c>
      <c r="O39" t="s">
        <v>57</v>
      </c>
      <c r="Q39" t="s">
        <v>56</v>
      </c>
      <c r="R39" t="s">
        <v>56</v>
      </c>
      <c r="S39" t="s">
        <v>56</v>
      </c>
      <c r="T39" t="s">
        <v>56</v>
      </c>
      <c r="U39" t="s">
        <v>57</v>
      </c>
      <c r="V39" t="s">
        <v>57</v>
      </c>
      <c r="W39" s="16"/>
    </row>
    <row r="40" spans="1:23">
      <c r="B40" t="s">
        <v>236</v>
      </c>
      <c r="C40" t="s">
        <v>513</v>
      </c>
      <c r="D40" t="s">
        <v>48</v>
      </c>
      <c r="E40" t="s">
        <v>49</v>
      </c>
      <c r="F40" t="s">
        <v>50</v>
      </c>
      <c r="H40" t="s">
        <v>57</v>
      </c>
      <c r="I40" t="s">
        <v>57</v>
      </c>
      <c r="J40" t="s">
        <v>57</v>
      </c>
      <c r="K40" t="s">
        <v>56</v>
      </c>
      <c r="L40" t="s">
        <v>56</v>
      </c>
      <c r="N40" t="s">
        <v>57</v>
      </c>
      <c r="O40" t="s">
        <v>56</v>
      </c>
      <c r="Q40" t="s">
        <v>56</v>
      </c>
      <c r="R40" t="s">
        <v>56</v>
      </c>
      <c r="S40" t="s">
        <v>56</v>
      </c>
      <c r="T40" t="s">
        <v>56</v>
      </c>
      <c r="U40" t="s">
        <v>56</v>
      </c>
      <c r="V40" t="s">
        <v>56</v>
      </c>
      <c r="W40" s="16"/>
    </row>
    <row r="41" spans="1:23">
      <c r="B41" t="s">
        <v>236</v>
      </c>
      <c r="C41" t="s">
        <v>514</v>
      </c>
      <c r="D41" t="s">
        <v>48</v>
      </c>
      <c r="E41" t="s">
        <v>49</v>
      </c>
      <c r="F41" t="s">
        <v>50</v>
      </c>
      <c r="H41" t="s">
        <v>96</v>
      </c>
      <c r="I41" t="s">
        <v>97</v>
      </c>
      <c r="J41" t="s">
        <v>97</v>
      </c>
      <c r="K41" t="s">
        <v>56</v>
      </c>
      <c r="L41" t="s">
        <v>56</v>
      </c>
      <c r="N41" t="s">
        <v>56</v>
      </c>
      <c r="O41" t="s">
        <v>56</v>
      </c>
      <c r="Q41" t="s">
        <v>56</v>
      </c>
      <c r="R41" t="s">
        <v>56</v>
      </c>
      <c r="S41" t="s">
        <v>56</v>
      </c>
      <c r="T41" t="s">
        <v>56</v>
      </c>
      <c r="U41" t="s">
        <v>56</v>
      </c>
      <c r="V41" t="s">
        <v>56</v>
      </c>
      <c r="W41" s="16"/>
    </row>
    <row r="42" spans="1:23">
      <c r="B42" t="s">
        <v>236</v>
      </c>
      <c r="C42" t="s">
        <v>515</v>
      </c>
      <c r="D42" t="s">
        <v>48</v>
      </c>
      <c r="E42" t="s">
        <v>49</v>
      </c>
      <c r="F42" t="s">
        <v>50</v>
      </c>
      <c r="H42" t="s">
        <v>56</v>
      </c>
      <c r="I42" t="s">
        <v>56</v>
      </c>
      <c r="J42" t="s">
        <v>97</v>
      </c>
      <c r="K42" t="s">
        <v>96</v>
      </c>
      <c r="L42" t="s">
        <v>96</v>
      </c>
      <c r="N42" t="s">
        <v>96</v>
      </c>
      <c r="O42" t="s">
        <v>96</v>
      </c>
      <c r="Q42" t="s">
        <v>96</v>
      </c>
      <c r="R42" t="s">
        <v>96</v>
      </c>
      <c r="S42" t="s">
        <v>147</v>
      </c>
      <c r="T42" t="s">
        <v>147</v>
      </c>
      <c r="U42" t="s">
        <v>147</v>
      </c>
      <c r="V42" t="s">
        <v>147</v>
      </c>
      <c r="W42" s="16" t="s">
        <v>516</v>
      </c>
    </row>
    <row r="43" spans="1:23">
      <c r="B43" t="s">
        <v>236</v>
      </c>
      <c r="C43" t="s">
        <v>517</v>
      </c>
      <c r="D43" t="s">
        <v>48</v>
      </c>
      <c r="E43" t="s">
        <v>49</v>
      </c>
      <c r="F43" t="s">
        <v>50</v>
      </c>
      <c r="H43" t="s">
        <v>57</v>
      </c>
      <c r="I43" t="s">
        <v>57</v>
      </c>
      <c r="J43" t="s">
        <v>57</v>
      </c>
      <c r="K43" t="s">
        <v>57</v>
      </c>
      <c r="L43" t="s">
        <v>57</v>
      </c>
      <c r="N43" t="s">
        <v>57</v>
      </c>
      <c r="O43" t="s">
        <v>57</v>
      </c>
      <c r="Q43" t="s">
        <v>57</v>
      </c>
      <c r="R43" t="s">
        <v>57</v>
      </c>
      <c r="S43" t="s">
        <v>57</v>
      </c>
      <c r="T43" t="s">
        <v>57</v>
      </c>
      <c r="U43" t="s">
        <v>57</v>
      </c>
      <c r="V43" t="s">
        <v>57</v>
      </c>
      <c r="W43" s="16"/>
    </row>
    <row r="44" spans="1:23">
      <c r="B44" t="s">
        <v>236</v>
      </c>
      <c r="C44" t="s">
        <v>518</v>
      </c>
      <c r="D44" t="s">
        <v>48</v>
      </c>
      <c r="E44" t="s">
        <v>49</v>
      </c>
      <c r="F44" t="s">
        <v>50</v>
      </c>
      <c r="H44" t="s">
        <v>57</v>
      </c>
      <c r="I44" t="s">
        <v>57</v>
      </c>
      <c r="J44" t="s">
        <v>57</v>
      </c>
      <c r="K44" t="s">
        <v>57</v>
      </c>
      <c r="L44" t="s">
        <v>57</v>
      </c>
      <c r="N44" t="s">
        <v>57</v>
      </c>
      <c r="O44" t="s">
        <v>57</v>
      </c>
      <c r="Q44" t="s">
        <v>57</v>
      </c>
      <c r="R44" t="s">
        <v>57</v>
      </c>
      <c r="S44" t="s">
        <v>57</v>
      </c>
      <c r="T44" t="s">
        <v>57</v>
      </c>
      <c r="U44" t="s">
        <v>57</v>
      </c>
      <c r="V44" t="s">
        <v>57</v>
      </c>
      <c r="W44" s="16"/>
    </row>
    <row r="45" spans="1:23">
      <c r="B45" t="s">
        <v>236</v>
      </c>
      <c r="C45" t="s">
        <v>519</v>
      </c>
      <c r="D45" t="s">
        <v>48</v>
      </c>
      <c r="E45" t="s">
        <v>49</v>
      </c>
      <c r="F45" t="s">
        <v>50</v>
      </c>
      <c r="H45" t="s">
        <v>57</v>
      </c>
      <c r="I45" t="s">
        <v>57</v>
      </c>
      <c r="J45" t="s">
        <v>57</v>
      </c>
      <c r="K45" t="s">
        <v>57</v>
      </c>
      <c r="L45" t="s">
        <v>57</v>
      </c>
      <c r="N45" t="s">
        <v>57</v>
      </c>
      <c r="O45" t="s">
        <v>57</v>
      </c>
      <c r="Q45" t="s">
        <v>57</v>
      </c>
      <c r="R45" t="s">
        <v>57</v>
      </c>
      <c r="S45" t="s">
        <v>57</v>
      </c>
      <c r="T45" t="s">
        <v>57</v>
      </c>
      <c r="U45" t="s">
        <v>57</v>
      </c>
      <c r="V45" t="s">
        <v>57</v>
      </c>
      <c r="W45" s="16"/>
    </row>
    <row r="46" spans="1:23">
      <c r="B46" t="s">
        <v>236</v>
      </c>
      <c r="C46" t="s">
        <v>520</v>
      </c>
      <c r="D46" t="s">
        <v>48</v>
      </c>
      <c r="E46" t="s">
        <v>49</v>
      </c>
      <c r="F46" t="s">
        <v>50</v>
      </c>
      <c r="H46" t="s">
        <v>57</v>
      </c>
      <c r="I46" t="s">
        <v>57</v>
      </c>
      <c r="J46" t="s">
        <v>57</v>
      </c>
      <c r="K46" t="s">
        <v>57</v>
      </c>
      <c r="L46" t="s">
        <v>57</v>
      </c>
      <c r="N46" t="s">
        <v>57</v>
      </c>
      <c r="O46" t="s">
        <v>57</v>
      </c>
      <c r="Q46" t="s">
        <v>57</v>
      </c>
      <c r="R46" t="s">
        <v>57</v>
      </c>
      <c r="S46" t="s">
        <v>57</v>
      </c>
      <c r="T46" t="s">
        <v>57</v>
      </c>
      <c r="U46" t="s">
        <v>57</v>
      </c>
      <c r="V46" t="s">
        <v>57</v>
      </c>
      <c r="W46" s="16"/>
    </row>
    <row r="47" spans="1:23">
      <c r="B47" t="s">
        <v>236</v>
      </c>
      <c r="C47" t="s">
        <v>521</v>
      </c>
      <c r="D47" t="s">
        <v>48</v>
      </c>
      <c r="E47" t="s">
        <v>49</v>
      </c>
      <c r="F47" t="s">
        <v>50</v>
      </c>
      <c r="H47" t="s">
        <v>57</v>
      </c>
      <c r="I47" t="s">
        <v>57</v>
      </c>
      <c r="J47" t="s">
        <v>57</v>
      </c>
      <c r="K47" t="s">
        <v>57</v>
      </c>
      <c r="L47" t="s">
        <v>57</v>
      </c>
      <c r="N47" t="s">
        <v>57</v>
      </c>
      <c r="O47" t="s">
        <v>57</v>
      </c>
      <c r="Q47" t="s">
        <v>57</v>
      </c>
      <c r="R47" t="s">
        <v>57</v>
      </c>
      <c r="S47" t="s">
        <v>57</v>
      </c>
      <c r="T47" t="s">
        <v>57</v>
      </c>
      <c r="U47" t="s">
        <v>57</v>
      </c>
      <c r="V47" t="s">
        <v>57</v>
      </c>
      <c r="W47" s="16"/>
    </row>
    <row r="48" spans="1:23">
      <c r="A48" s="158" t="s">
        <v>482</v>
      </c>
      <c r="B48" s="158" t="s">
        <v>236</v>
      </c>
      <c r="C48" s="158" t="s">
        <v>522</v>
      </c>
      <c r="D48" s="158"/>
      <c r="E48" s="158" t="s">
        <v>49</v>
      </c>
      <c r="F48" s="158" t="s">
        <v>140</v>
      </c>
      <c r="W48" s="16"/>
    </row>
    <row r="50" spans="1:22">
      <c r="E50" s="10" t="s">
        <v>144</v>
      </c>
      <c r="F50" t="s">
        <v>57</v>
      </c>
      <c r="H50">
        <f t="shared" ref="H50:V53" si="0">COUNTIF(H$14:H$48, $F50)</f>
        <v>19</v>
      </c>
      <c r="I50">
        <f t="shared" si="0"/>
        <v>22</v>
      </c>
      <c r="J50">
        <f t="shared" si="0"/>
        <v>21</v>
      </c>
      <c r="K50">
        <f t="shared" si="0"/>
        <v>23</v>
      </c>
      <c r="L50">
        <f t="shared" si="0"/>
        <v>24</v>
      </c>
      <c r="M50">
        <f t="shared" si="0"/>
        <v>0</v>
      </c>
      <c r="N50">
        <f t="shared" si="0"/>
        <v>23</v>
      </c>
      <c r="O50">
        <f t="shared" si="0"/>
        <v>20</v>
      </c>
      <c r="P50">
        <f t="shared" si="0"/>
        <v>0</v>
      </c>
      <c r="Q50">
        <f t="shared" si="0"/>
        <v>17</v>
      </c>
      <c r="R50">
        <f t="shared" si="0"/>
        <v>17</v>
      </c>
      <c r="S50">
        <f t="shared" si="0"/>
        <v>17</v>
      </c>
      <c r="T50">
        <f t="shared" si="0"/>
        <v>17</v>
      </c>
      <c r="U50">
        <f t="shared" si="0"/>
        <v>18</v>
      </c>
      <c r="V50">
        <f t="shared" si="0"/>
        <v>22</v>
      </c>
    </row>
    <row r="51" spans="1:22">
      <c r="F51" t="s">
        <v>56</v>
      </c>
      <c r="H51">
        <f t="shared" si="0"/>
        <v>8</v>
      </c>
      <c r="I51">
        <f t="shared" si="0"/>
        <v>10</v>
      </c>
      <c r="J51">
        <f t="shared" si="0"/>
        <v>10</v>
      </c>
      <c r="K51">
        <f t="shared" si="0"/>
        <v>9</v>
      </c>
      <c r="L51">
        <f t="shared" si="0"/>
        <v>6</v>
      </c>
      <c r="M51">
        <f t="shared" si="0"/>
        <v>0</v>
      </c>
      <c r="N51">
        <f t="shared" si="0"/>
        <v>9</v>
      </c>
      <c r="O51">
        <f t="shared" si="0"/>
        <v>11</v>
      </c>
      <c r="P51">
        <f t="shared" si="0"/>
        <v>0</v>
      </c>
      <c r="Q51">
        <f t="shared" si="0"/>
        <v>13</v>
      </c>
      <c r="R51">
        <f t="shared" si="0"/>
        <v>13</v>
      </c>
      <c r="S51">
        <f t="shared" si="0"/>
        <v>13</v>
      </c>
      <c r="T51">
        <f t="shared" si="0"/>
        <v>14</v>
      </c>
      <c r="U51">
        <f t="shared" si="0"/>
        <v>13</v>
      </c>
      <c r="V51">
        <f t="shared" si="0"/>
        <v>10</v>
      </c>
    </row>
    <row r="52" spans="1:22">
      <c r="F52" t="s">
        <v>97</v>
      </c>
      <c r="H52">
        <f t="shared" si="0"/>
        <v>6</v>
      </c>
      <c r="I52">
        <f t="shared" si="0"/>
        <v>2</v>
      </c>
      <c r="J52">
        <f t="shared" si="0"/>
        <v>3</v>
      </c>
      <c r="K52">
        <f t="shared" si="0"/>
        <v>1</v>
      </c>
      <c r="L52">
        <f t="shared" si="0"/>
        <v>3</v>
      </c>
      <c r="M52">
        <f t="shared" si="0"/>
        <v>0</v>
      </c>
      <c r="N52">
        <f t="shared" si="0"/>
        <v>1</v>
      </c>
      <c r="O52">
        <f t="shared" si="0"/>
        <v>2</v>
      </c>
      <c r="P52">
        <f t="shared" si="0"/>
        <v>0</v>
      </c>
      <c r="Q52">
        <f t="shared" si="0"/>
        <v>2</v>
      </c>
      <c r="R52">
        <f t="shared" si="0"/>
        <v>2</v>
      </c>
      <c r="S52">
        <f t="shared" si="0"/>
        <v>2</v>
      </c>
      <c r="T52">
        <f t="shared" si="0"/>
        <v>1</v>
      </c>
      <c r="U52">
        <f t="shared" si="0"/>
        <v>1</v>
      </c>
      <c r="V52">
        <f t="shared" si="0"/>
        <v>0</v>
      </c>
    </row>
    <row r="53" spans="1:22">
      <c r="F53" t="s">
        <v>96</v>
      </c>
      <c r="H53">
        <f t="shared" si="0"/>
        <v>1</v>
      </c>
      <c r="I53">
        <f t="shared" si="0"/>
        <v>0</v>
      </c>
      <c r="J53">
        <f t="shared" si="0"/>
        <v>0</v>
      </c>
      <c r="K53">
        <f t="shared" si="0"/>
        <v>1</v>
      </c>
      <c r="L53">
        <f t="shared" si="0"/>
        <v>1</v>
      </c>
      <c r="M53">
        <f t="shared" si="0"/>
        <v>0</v>
      </c>
      <c r="N53">
        <f t="shared" si="0"/>
        <v>1</v>
      </c>
      <c r="O53">
        <f t="shared" si="0"/>
        <v>1</v>
      </c>
      <c r="P53">
        <f t="shared" si="0"/>
        <v>0</v>
      </c>
      <c r="Q53">
        <f t="shared" si="0"/>
        <v>1</v>
      </c>
      <c r="R53">
        <f t="shared" si="0"/>
        <v>1</v>
      </c>
      <c r="S53">
        <f t="shared" si="0"/>
        <v>0</v>
      </c>
      <c r="T53">
        <f t="shared" si="0"/>
        <v>0</v>
      </c>
      <c r="U53">
        <f t="shared" si="0"/>
        <v>0</v>
      </c>
      <c r="V53">
        <f t="shared" si="0"/>
        <v>0</v>
      </c>
    </row>
    <row r="54" spans="1:22">
      <c r="F54" t="s">
        <v>367</v>
      </c>
      <c r="H54">
        <f t="shared" ref="H54:V54" si="1">SUM(H$50:H$53)</f>
        <v>34</v>
      </c>
      <c r="I54">
        <f t="shared" si="1"/>
        <v>34</v>
      </c>
      <c r="J54">
        <f t="shared" si="1"/>
        <v>34</v>
      </c>
      <c r="K54">
        <f t="shared" si="1"/>
        <v>34</v>
      </c>
      <c r="L54">
        <f t="shared" si="1"/>
        <v>34</v>
      </c>
      <c r="M54">
        <f t="shared" si="1"/>
        <v>0</v>
      </c>
      <c r="N54">
        <f t="shared" si="1"/>
        <v>34</v>
      </c>
      <c r="O54">
        <f t="shared" si="1"/>
        <v>34</v>
      </c>
      <c r="P54">
        <f t="shared" si="1"/>
        <v>0</v>
      </c>
      <c r="Q54">
        <f t="shared" si="1"/>
        <v>33</v>
      </c>
      <c r="R54">
        <f t="shared" si="1"/>
        <v>33</v>
      </c>
      <c r="S54">
        <f t="shared" si="1"/>
        <v>32</v>
      </c>
      <c r="T54">
        <f t="shared" si="1"/>
        <v>32</v>
      </c>
      <c r="U54">
        <f t="shared" si="1"/>
        <v>32</v>
      </c>
      <c r="V54">
        <f t="shared" si="1"/>
        <v>32</v>
      </c>
    </row>
    <row r="55" spans="1:22">
      <c r="F55" t="s">
        <v>368</v>
      </c>
      <c r="H55">
        <f t="shared" ref="H55:V55" si="2">IF(H54&lt;&gt;0,ROWS(H$14:H$48)-H54,0)</f>
        <v>1</v>
      </c>
      <c r="I55">
        <f t="shared" si="2"/>
        <v>1</v>
      </c>
      <c r="J55">
        <f t="shared" si="2"/>
        <v>1</v>
      </c>
      <c r="K55">
        <f t="shared" si="2"/>
        <v>1</v>
      </c>
      <c r="L55">
        <f t="shared" si="2"/>
        <v>1</v>
      </c>
      <c r="M55">
        <f t="shared" si="2"/>
        <v>0</v>
      </c>
      <c r="N55">
        <f t="shared" si="2"/>
        <v>1</v>
      </c>
      <c r="O55">
        <f t="shared" si="2"/>
        <v>1</v>
      </c>
      <c r="P55">
        <f t="shared" si="2"/>
        <v>0</v>
      </c>
      <c r="Q55">
        <f t="shared" si="2"/>
        <v>2</v>
      </c>
      <c r="R55">
        <f t="shared" si="2"/>
        <v>2</v>
      </c>
      <c r="S55">
        <f t="shared" si="2"/>
        <v>3</v>
      </c>
      <c r="T55">
        <f t="shared" si="2"/>
        <v>3</v>
      </c>
      <c r="U55">
        <f t="shared" si="2"/>
        <v>3</v>
      </c>
      <c r="V55">
        <f t="shared" si="2"/>
        <v>3</v>
      </c>
    </row>
    <row r="58" spans="1:22" s="11" customFormat="1">
      <c r="A58" s="11" t="s">
        <v>156</v>
      </c>
    </row>
  </sheetData>
  <mergeCells count="1">
    <mergeCell ref="B5:V5"/>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3F8F6-AE21-4C25-BCD5-A26FF9C7B43B}">
  <sheetPr codeName="Sheet2">
    <tabColor theme="6" tint="0.79998168889431442"/>
  </sheetPr>
  <dimension ref="A3:AI90"/>
  <sheetViews>
    <sheetView tabSelected="1" zoomScale="70" zoomScaleNormal="70" workbookViewId="0">
      <pane xSplit="6" ySplit="13" topLeftCell="AG37" activePane="bottomRight" state="frozen"/>
      <selection pane="bottomRight" activeCell="AH34" sqref="AH34"/>
      <selection pane="bottomLeft" activeCell="B12" sqref="B12"/>
      <selection pane="topRight" activeCell="B12" sqref="B12"/>
    </sheetView>
  </sheetViews>
  <sheetFormatPr defaultRowHeight="14.1"/>
  <cols>
    <col min="1" max="1" width="14.75" bestFit="1" customWidth="1"/>
    <col min="2" max="2" width="33.5" customWidth="1"/>
    <col min="3" max="3" width="53.875" customWidth="1"/>
    <col min="4" max="4" width="15.25" customWidth="1"/>
    <col min="5" max="5" width="16.5" customWidth="1"/>
    <col min="6" max="6" width="18.625" customWidth="1"/>
    <col min="7" max="7" width="8.75" customWidth="1"/>
    <col min="8" max="17" width="14" bestFit="1" customWidth="1"/>
    <col min="18" max="22" width="12.375" customWidth="1"/>
    <col min="23" max="23" width="70.875" customWidth="1"/>
    <col min="24" max="24" width="23.625" customWidth="1"/>
    <col min="25" max="25" width="40.5" customWidth="1"/>
    <col min="26" max="26" width="42.75" customWidth="1"/>
    <col min="27" max="27" width="20.25" customWidth="1"/>
    <col min="28" max="33" width="18.625" customWidth="1"/>
    <col min="34" max="34" width="55.125" customWidth="1"/>
  </cols>
  <sheetData>
    <row r="3" spans="2:35" ht="17.45">
      <c r="B3" s="1" t="s">
        <v>0</v>
      </c>
    </row>
    <row r="4" spans="2:35" ht="17.45">
      <c r="B4" s="1" t="s">
        <v>1</v>
      </c>
    </row>
    <row r="5" spans="2:35" ht="30" customHeight="1">
      <c r="B5" s="30" t="s">
        <v>2</v>
      </c>
      <c r="C5" s="30"/>
      <c r="D5" s="30"/>
      <c r="E5" s="30"/>
      <c r="F5" s="30"/>
      <c r="G5" s="30"/>
      <c r="H5" s="30"/>
      <c r="I5" s="30"/>
      <c r="J5" s="30"/>
      <c r="K5" s="30"/>
      <c r="L5" s="30"/>
      <c r="M5" s="30"/>
      <c r="N5" s="30"/>
      <c r="O5" s="30"/>
      <c r="P5" s="30"/>
      <c r="Q5" s="30"/>
      <c r="R5" s="30"/>
      <c r="S5" s="30"/>
      <c r="T5" s="30"/>
      <c r="U5" s="30"/>
      <c r="V5" s="30"/>
      <c r="W5" s="30"/>
      <c r="X5" s="32"/>
      <c r="Y5" s="33"/>
      <c r="Z5" s="33"/>
      <c r="AA5" s="33"/>
    </row>
    <row r="7" spans="2:35">
      <c r="B7" s="3" t="s">
        <v>3</v>
      </c>
      <c r="C7" s="3" t="s">
        <v>4</v>
      </c>
      <c r="D7" s="3" t="s">
        <v>5</v>
      </c>
      <c r="Z7" t="s">
        <v>6</v>
      </c>
    </row>
    <row r="8" spans="2:35">
      <c r="B8" s="4" t="s">
        <v>7</v>
      </c>
      <c r="C8" s="4" t="s">
        <v>8</v>
      </c>
      <c r="D8" s="4">
        <f>COUNTIF(C14:C83,"&lt;&gt;")</f>
        <v>55</v>
      </c>
      <c r="Z8" t="s">
        <v>9</v>
      </c>
    </row>
    <row r="9" spans="2:35">
      <c r="B9" s="5" t="s">
        <v>10</v>
      </c>
      <c r="C9" s="4" t="s">
        <v>8</v>
      </c>
      <c r="D9" s="4">
        <f>COUNTIF(F14:F83,"Included")</f>
        <v>51</v>
      </c>
      <c r="Z9" t="s">
        <v>11</v>
      </c>
    </row>
    <row r="10" spans="2:35" ht="27.95">
      <c r="B10" s="5" t="s">
        <v>12</v>
      </c>
      <c r="C10" s="4" t="s">
        <v>8</v>
      </c>
      <c r="D10" s="12">
        <f xml:space="preserve"> _xlfn.XLOOKUP(B3,'Input_Final Data'!$B$57:$B$77,'Input_Final Data'!$R$57:$R$77)</f>
        <v>51</v>
      </c>
      <c r="Z10" t="s">
        <v>13</v>
      </c>
    </row>
    <row r="11" spans="2:35" ht="22.5" thickBot="1">
      <c r="B11" t="s">
        <v>14</v>
      </c>
      <c r="Q11" s="186" t="s">
        <v>15</v>
      </c>
      <c r="R11" s="187"/>
      <c r="S11" s="187"/>
      <c r="T11" s="187"/>
      <c r="U11" s="187"/>
      <c r="V11" s="188"/>
      <c r="Z11" t="s">
        <v>16</v>
      </c>
      <c r="AB11" s="186" t="s">
        <v>17</v>
      </c>
      <c r="AC11" s="187"/>
      <c r="AD11" s="187"/>
      <c r="AE11" s="187"/>
      <c r="AF11" s="187"/>
      <c r="AG11" s="188"/>
    </row>
    <row r="12" spans="2:35"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c r="X12" t="s">
        <v>18</v>
      </c>
      <c r="Y12" t="s">
        <v>19</v>
      </c>
      <c r="AA12" s="36"/>
      <c r="AB12" s="6">
        <v>2024</v>
      </c>
      <c r="AC12" s="6">
        <v>2025</v>
      </c>
      <c r="AD12" s="6">
        <v>2026</v>
      </c>
      <c r="AE12" s="6">
        <v>2027</v>
      </c>
      <c r="AF12" s="6">
        <v>2028</v>
      </c>
      <c r="AG12" s="6">
        <v>2029</v>
      </c>
    </row>
    <row r="13" spans="2:35" ht="51" customHeight="1">
      <c r="B13" s="6" t="s">
        <v>20</v>
      </c>
      <c r="C13" s="6" t="s">
        <v>21</v>
      </c>
      <c r="D13" s="6" t="s">
        <v>22</v>
      </c>
      <c r="E13" s="7" t="s">
        <v>23</v>
      </c>
      <c r="F13" s="8" t="s">
        <v>24</v>
      </c>
      <c r="G13" s="8"/>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c r="X13" s="34" t="s">
        <v>41</v>
      </c>
      <c r="Y13" s="34" t="s">
        <v>42</v>
      </c>
      <c r="Z13" s="34" t="s">
        <v>43</v>
      </c>
      <c r="AA13" s="34" t="s">
        <v>44</v>
      </c>
      <c r="AB13" s="6" t="s">
        <v>34</v>
      </c>
      <c r="AC13" s="6" t="s">
        <v>35</v>
      </c>
      <c r="AD13" s="6" t="s">
        <v>36</v>
      </c>
      <c r="AE13" s="6" t="s">
        <v>37</v>
      </c>
      <c r="AF13" s="6" t="s">
        <v>38</v>
      </c>
      <c r="AG13" s="6" t="s">
        <v>39</v>
      </c>
      <c r="AH13" s="184" t="s">
        <v>45</v>
      </c>
      <c r="AI13" s="36" t="s">
        <v>46</v>
      </c>
    </row>
    <row r="14" spans="2:35">
      <c r="B14" t="s">
        <v>0</v>
      </c>
      <c r="C14" t="s">
        <v>47</v>
      </c>
      <c r="D14" t="s">
        <v>48</v>
      </c>
      <c r="E14" t="s">
        <v>49</v>
      </c>
      <c r="F14" t="s">
        <v>50</v>
      </c>
      <c r="H14" t="str">
        <f>INDEX('ANH Backcast'!$B$13:$V$65, MATCH('ANH Backcast - WINEP'!$C14, 'ANH Backcast'!$C$13:$C$65, 0), MATCH('ANH Backcast - WINEP'!H$13, 'ANH Backcast'!$B$13:$V$13, 0))</f>
        <v>Excellent</v>
      </c>
      <c r="I14" t="str">
        <f>INDEX('ANH Backcast'!$B$13:$V$65, MATCH('ANH Backcast - WINEP'!$C14, 'ANH Backcast'!$C$13:$C$65, 0), MATCH('ANH Backcast - WINEP'!I$13, 'ANH Backcast'!$B$13:$V$13, 0))</f>
        <v>Excellent</v>
      </c>
      <c r="J14" t="str">
        <f>INDEX('ANH Backcast'!$B$13:$V$65, MATCH('ANH Backcast - WINEP'!$C14, 'ANH Backcast'!$C$13:$C$65, 0), MATCH('ANH Backcast - WINEP'!J$13, 'ANH Backcast'!$B$13:$V$13, 0))</f>
        <v>Excellent</v>
      </c>
      <c r="K14" t="str">
        <f>INDEX('ANH Backcast'!$B$13:$V$65, MATCH('ANH Backcast - WINEP'!$C14, 'ANH Backcast'!$C$13:$C$65, 0), MATCH('ANH Backcast - WINEP'!K$13, 'ANH Backcast'!$B$13:$V$13, 0))</f>
        <v>Excellent</v>
      </c>
      <c r="L14" t="str">
        <f>INDEX('ANH Backcast'!$B$13:$V$65, MATCH('ANH Backcast - WINEP'!$C14, 'ANH Backcast'!$C$13:$C$65, 0), MATCH('ANH Backcast - WINEP'!L$13, 'ANH Backcast'!$B$13:$V$13, 0))</f>
        <v>Excellent</v>
      </c>
      <c r="M14">
        <f>INDEX('ANH Backcast'!$B$13:$V$65, MATCH('ANH Backcast - WINEP'!$C14, 'ANH Backcast'!$C$13:$C$65, 0), MATCH('ANH Backcast - WINEP'!M$13, 'ANH Backcast'!$B$13:$V$13, 0))</f>
        <v>0</v>
      </c>
      <c r="N14" t="str">
        <f>INDEX('ANH Backcast'!$B$13:$V$65, MATCH('ANH Backcast - WINEP'!$C14, 'ANH Backcast'!$C$13:$C$65, 0), MATCH('ANH Backcast - WINEP'!N$13, 'ANH Backcast'!$B$13:$V$13, 0))</f>
        <v>Excellent</v>
      </c>
      <c r="O14" t="str">
        <f>INDEX('ANH Backcast'!$B$13:$V$65, MATCH('ANH Backcast - WINEP'!$C14, 'ANH Backcast'!$C$13:$C$65, 0), MATCH('ANH Backcast - WINEP'!O$13, 'ANH Backcast'!$B$13:$V$13, 0))</f>
        <v>Excellent</v>
      </c>
      <c r="P14" t="str">
        <f>INDEX('ANH Backcast'!$B$13:$V$65, MATCH('ANH Backcast - WINEP'!$C14, 'ANH Backcast'!$C$13:$C$65, 0), MATCH('ANH Backcast - WINEP'!P$13, 'ANH Backcast'!$B$13:$V$13, 0))</f>
        <v>Excellent</v>
      </c>
      <c r="Q14" t="str">
        <f>INDEX('ANH Backcast'!$B$13:$V$65, MATCH('ANH Backcast - WINEP'!$C14, 'ANH Backcast'!$C$13:$C$65, 0), MATCH('ANH Backcast - WINEP'!Q$13, 'ANH Backcast'!$B$13:$V$13, 0))</f>
        <v>Excellent</v>
      </c>
      <c r="R14" t="str">
        <f>INDEX('ANH Backcast'!$B$13:$V$65, MATCH('ANH Backcast - WINEP'!$C14, 'ANH Backcast'!$C$13:$C$65, 0), MATCH('ANH Backcast - WINEP'!R$13, 'ANH Backcast'!$B$13:$V$13, 0))</f>
        <v>Excellent</v>
      </c>
      <c r="S14" t="str">
        <f>INDEX('ANH Backcast'!$B$13:$V$65, MATCH('ANH Backcast - WINEP'!$C14, 'ANH Backcast'!$C$13:$C$65, 0), MATCH('ANH Backcast - WINEP'!S$13, 'ANH Backcast'!$B$13:$V$13, 0))</f>
        <v>Excellent</v>
      </c>
      <c r="T14" t="str">
        <f>INDEX('ANH Backcast'!$B$13:$V$65, MATCH('ANH Backcast - WINEP'!$C14, 'ANH Backcast'!$C$13:$C$65, 0), MATCH('ANH Backcast - WINEP'!T$13, 'ANH Backcast'!$B$13:$V$13, 0))</f>
        <v>Excellent</v>
      </c>
      <c r="U14" t="str">
        <f>INDEX('ANH Backcast'!$B$13:$V$65, MATCH('ANH Backcast - WINEP'!$C14, 'ANH Backcast'!$C$13:$C$65, 0), MATCH('ANH Backcast - WINEP'!U$13, 'ANH Backcast'!$B$13:$V$13, 0))</f>
        <v>Excellent</v>
      </c>
      <c r="V14" t="str">
        <f>INDEX('ANH Backcast'!$B$13:$V$65, MATCH('ANH Backcast - WINEP'!$C14, 'ANH Backcast'!$C$13:$C$65, 0), MATCH('ANH Backcast - WINEP'!V$13, 'ANH Backcast'!$B$13:$V$13, 0))</f>
        <v>Excellent</v>
      </c>
      <c r="Z14" s="22"/>
      <c r="AA14" t="s">
        <v>51</v>
      </c>
      <c r="AB14" t="str">
        <f>Q14</f>
        <v>Excellent</v>
      </c>
      <c r="AC14" t="str">
        <f t="shared" ref="AC14:AG14" si="0">R14</f>
        <v>Excellent</v>
      </c>
      <c r="AD14" t="str">
        <f t="shared" si="0"/>
        <v>Excellent</v>
      </c>
      <c r="AE14" t="str">
        <f t="shared" si="0"/>
        <v>Excellent</v>
      </c>
      <c r="AF14" t="str">
        <f t="shared" si="0"/>
        <v>Excellent</v>
      </c>
      <c r="AG14" t="str">
        <f t="shared" si="0"/>
        <v>Excellent</v>
      </c>
      <c r="AI14" t="str">
        <f t="shared" ref="AI14:AI45" si="1">IF(OR(ISNUMBER(SEARCH("IMP", Y14)), ISNUMBER(SEARCH("ND ", Y14))), "Y", "N")</f>
        <v>N</v>
      </c>
    </row>
    <row r="15" spans="2:35">
      <c r="B15" t="s">
        <v>0</v>
      </c>
      <c r="C15" t="s">
        <v>52</v>
      </c>
      <c r="D15" t="s">
        <v>48</v>
      </c>
      <c r="E15" t="s">
        <v>49</v>
      </c>
      <c r="F15" t="s">
        <v>50</v>
      </c>
      <c r="H15" t="str">
        <f>INDEX('ANH Backcast'!$B$13:$V$65, MATCH('ANH Backcast - WINEP'!$C15, 'ANH Backcast'!$C$13:$C$65, 0), MATCH('ANH Backcast - WINEP'!H$13, 'ANH Backcast'!$B$13:$V$13, 0))</f>
        <v>Excellent</v>
      </c>
      <c r="I15" t="str">
        <f>INDEX('ANH Backcast'!$B$13:$V$65, MATCH('ANH Backcast - WINEP'!$C15, 'ANH Backcast'!$C$13:$C$65, 0), MATCH('ANH Backcast - WINEP'!I$13, 'ANH Backcast'!$B$13:$V$13, 0))</f>
        <v>Excellent</v>
      </c>
      <c r="J15" t="str">
        <f>INDEX('ANH Backcast'!$B$13:$V$65, MATCH('ANH Backcast - WINEP'!$C15, 'ANH Backcast'!$C$13:$C$65, 0), MATCH('ANH Backcast - WINEP'!J$13, 'ANH Backcast'!$B$13:$V$13, 0))</f>
        <v>Excellent</v>
      </c>
      <c r="K15" t="str">
        <f>INDEX('ANH Backcast'!$B$13:$V$65, MATCH('ANH Backcast - WINEP'!$C15, 'ANH Backcast'!$C$13:$C$65, 0), MATCH('ANH Backcast - WINEP'!K$13, 'ANH Backcast'!$B$13:$V$13, 0))</f>
        <v>Excellent</v>
      </c>
      <c r="L15" t="str">
        <f>INDEX('ANH Backcast'!$B$13:$V$65, MATCH('ANH Backcast - WINEP'!$C15, 'ANH Backcast'!$C$13:$C$65, 0), MATCH('ANH Backcast - WINEP'!L$13, 'ANH Backcast'!$B$13:$V$13, 0))</f>
        <v>Excellent</v>
      </c>
      <c r="M15">
        <f>INDEX('ANH Backcast'!$B$13:$V$65, MATCH('ANH Backcast - WINEP'!$C15, 'ANH Backcast'!$C$13:$C$65, 0), MATCH('ANH Backcast - WINEP'!M$13, 'ANH Backcast'!$B$13:$V$13, 0))</f>
        <v>0</v>
      </c>
      <c r="N15" t="str">
        <f>INDEX('ANH Backcast'!$B$13:$V$65, MATCH('ANH Backcast - WINEP'!$C15, 'ANH Backcast'!$C$13:$C$65, 0), MATCH('ANH Backcast - WINEP'!N$13, 'ANH Backcast'!$B$13:$V$13, 0))</f>
        <v>Excellent</v>
      </c>
      <c r="O15" t="str">
        <f>INDEX('ANH Backcast'!$B$13:$V$65, MATCH('ANH Backcast - WINEP'!$C15, 'ANH Backcast'!$C$13:$C$65, 0), MATCH('ANH Backcast - WINEP'!O$13, 'ANH Backcast'!$B$13:$V$13, 0))</f>
        <v>Excellent</v>
      </c>
      <c r="P15" t="str">
        <f>INDEX('ANH Backcast'!$B$13:$V$65, MATCH('ANH Backcast - WINEP'!$C15, 'ANH Backcast'!$C$13:$C$65, 0), MATCH('ANH Backcast - WINEP'!P$13, 'ANH Backcast'!$B$13:$V$13, 0))</f>
        <v>Excellent</v>
      </c>
      <c r="Q15" t="str">
        <f>INDEX('ANH Backcast'!$B$13:$V$65, MATCH('ANH Backcast - WINEP'!$C15, 'ANH Backcast'!$C$13:$C$65, 0), MATCH('ANH Backcast - WINEP'!Q$13, 'ANH Backcast'!$B$13:$V$13, 0))</f>
        <v>Excellent</v>
      </c>
      <c r="R15" t="str">
        <f>INDEX('ANH Backcast'!$B$13:$V$65, MATCH('ANH Backcast - WINEP'!$C15, 'ANH Backcast'!$C$13:$C$65, 0), MATCH('ANH Backcast - WINEP'!R$13, 'ANH Backcast'!$B$13:$V$13, 0))</f>
        <v>Excellent</v>
      </c>
      <c r="S15" t="str">
        <f>INDEX('ANH Backcast'!$B$13:$V$65, MATCH('ANH Backcast - WINEP'!$C15, 'ANH Backcast'!$C$13:$C$65, 0), MATCH('ANH Backcast - WINEP'!S$13, 'ANH Backcast'!$B$13:$V$13, 0))</f>
        <v>Excellent</v>
      </c>
      <c r="T15" t="str">
        <f>INDEX('ANH Backcast'!$B$13:$V$65, MATCH('ANH Backcast - WINEP'!$C15, 'ANH Backcast'!$C$13:$C$65, 0), MATCH('ANH Backcast - WINEP'!T$13, 'ANH Backcast'!$B$13:$V$13, 0))</f>
        <v>Excellent</v>
      </c>
      <c r="U15" t="str">
        <f>INDEX('ANH Backcast'!$B$13:$V$65, MATCH('ANH Backcast - WINEP'!$C15, 'ANH Backcast'!$C$13:$C$65, 0), MATCH('ANH Backcast - WINEP'!U$13, 'ANH Backcast'!$B$13:$V$13, 0))</f>
        <v>Excellent</v>
      </c>
      <c r="V15" t="str">
        <f>INDEX('ANH Backcast'!$B$13:$V$65, MATCH('ANH Backcast - WINEP'!$C15, 'ANH Backcast'!$C$13:$C$65, 0), MATCH('ANH Backcast - WINEP'!V$13, 'ANH Backcast'!$B$13:$V$13, 0))</f>
        <v>Excellent</v>
      </c>
      <c r="Z15" s="22"/>
      <c r="AA15" t="s">
        <v>51</v>
      </c>
      <c r="AB15" t="str">
        <f>Q15</f>
        <v>Excellent</v>
      </c>
      <c r="AC15" t="str">
        <f>R15</f>
        <v>Excellent</v>
      </c>
      <c r="AD15" t="str">
        <f t="shared" ref="AD15:AD65" si="2">S15</f>
        <v>Excellent</v>
      </c>
      <c r="AE15" t="str">
        <f>T15</f>
        <v>Excellent</v>
      </c>
      <c r="AF15" t="str">
        <f>U15</f>
        <v>Excellent</v>
      </c>
      <c r="AG15" t="str">
        <f>V15</f>
        <v>Excellent</v>
      </c>
      <c r="AI15" t="str">
        <f t="shared" si="1"/>
        <v>N</v>
      </c>
    </row>
    <row r="16" spans="2:35" ht="153.94999999999999">
      <c r="B16" t="s">
        <v>0</v>
      </c>
      <c r="C16" t="s">
        <v>53</v>
      </c>
      <c r="D16" t="s">
        <v>48</v>
      </c>
      <c r="E16" t="s">
        <v>49</v>
      </c>
      <c r="F16" t="s">
        <v>50</v>
      </c>
      <c r="H16" t="str">
        <f>INDEX('ANH Backcast'!$B$13:$V$65, MATCH('ANH Backcast - WINEP'!$C16, 'ANH Backcast'!$C$13:$C$65, 0), MATCH('ANH Backcast - WINEP'!H$13, 'ANH Backcast'!$B$13:$V$13, 0))</f>
        <v>Excellent</v>
      </c>
      <c r="I16" t="str">
        <f>INDEX('ANH Backcast'!$B$13:$V$65, MATCH('ANH Backcast - WINEP'!$C16, 'ANH Backcast'!$C$13:$C$65, 0), MATCH('ANH Backcast - WINEP'!I$13, 'ANH Backcast'!$B$13:$V$13, 0))</f>
        <v>Excellent</v>
      </c>
      <c r="J16" t="str">
        <f>INDEX('ANH Backcast'!$B$13:$V$65, MATCH('ANH Backcast - WINEP'!$C16, 'ANH Backcast'!$C$13:$C$65, 0), MATCH('ANH Backcast - WINEP'!J$13, 'ANH Backcast'!$B$13:$V$13, 0))</f>
        <v>Excellent</v>
      </c>
      <c r="K16" t="str">
        <f>INDEX('ANH Backcast'!$B$13:$V$65, MATCH('ANH Backcast - WINEP'!$C16, 'ANH Backcast'!$C$13:$C$65, 0), MATCH('ANH Backcast - WINEP'!K$13, 'ANH Backcast'!$B$13:$V$13, 0))</f>
        <v>Excellent</v>
      </c>
      <c r="L16" t="str">
        <f>INDEX('ANH Backcast'!$B$13:$V$65, MATCH('ANH Backcast - WINEP'!$C16, 'ANH Backcast'!$C$13:$C$65, 0), MATCH('ANH Backcast - WINEP'!L$13, 'ANH Backcast'!$B$13:$V$13, 0))</f>
        <v>Excellent</v>
      </c>
      <c r="M16">
        <f>INDEX('ANH Backcast'!$B$13:$V$65, MATCH('ANH Backcast - WINEP'!$C16, 'ANH Backcast'!$C$13:$C$65, 0), MATCH('ANH Backcast - WINEP'!M$13, 'ANH Backcast'!$B$13:$V$13, 0))</f>
        <v>0</v>
      </c>
      <c r="N16" t="str">
        <f>INDEX('ANH Backcast'!$B$13:$V$65, MATCH('ANH Backcast - WINEP'!$C16, 'ANH Backcast'!$C$13:$C$65, 0), MATCH('ANH Backcast - WINEP'!N$13, 'ANH Backcast'!$B$13:$V$13, 0))</f>
        <v>Excellent</v>
      </c>
      <c r="O16" t="str">
        <f>INDEX('ANH Backcast'!$B$13:$V$65, MATCH('ANH Backcast - WINEP'!$C16, 'ANH Backcast'!$C$13:$C$65, 0), MATCH('ANH Backcast - WINEP'!O$13, 'ANH Backcast'!$B$13:$V$13, 0))</f>
        <v>Excellent</v>
      </c>
      <c r="P16" t="str">
        <f>INDEX('ANH Backcast'!$B$13:$V$65, MATCH('ANH Backcast - WINEP'!$C16, 'ANH Backcast'!$C$13:$C$65, 0), MATCH('ANH Backcast - WINEP'!P$13, 'ANH Backcast'!$B$13:$V$13, 0))</f>
        <v>Good</v>
      </c>
      <c r="Q16" t="str">
        <f>INDEX('ANH Backcast'!$B$13:$V$65, MATCH('ANH Backcast - WINEP'!$C16, 'ANH Backcast'!$C$13:$C$65, 0), MATCH('ANH Backcast - WINEP'!Q$13, 'ANH Backcast'!$B$13:$V$13, 0))</f>
        <v>Excellent</v>
      </c>
      <c r="R16" t="str">
        <f>INDEX('ANH Backcast'!$B$13:$V$65, MATCH('ANH Backcast - WINEP'!$C16, 'ANH Backcast'!$C$13:$C$65, 0), MATCH('ANH Backcast - WINEP'!R$13, 'ANH Backcast'!$B$13:$V$13, 0))</f>
        <v>Good</v>
      </c>
      <c r="S16" t="str">
        <f>INDEX('ANH Backcast'!$B$13:$V$65, MATCH('ANH Backcast - WINEP'!$C16, 'ANH Backcast'!$C$13:$C$65, 0), MATCH('ANH Backcast - WINEP'!S$13, 'ANH Backcast'!$B$13:$V$13, 0))</f>
        <v>Excellent</v>
      </c>
      <c r="T16" t="str">
        <f>INDEX('ANH Backcast'!$B$13:$V$65, MATCH('ANH Backcast - WINEP'!$C16, 'ANH Backcast'!$C$13:$C$65, 0), MATCH('ANH Backcast - WINEP'!T$13, 'ANH Backcast'!$B$13:$V$13, 0))</f>
        <v>Good</v>
      </c>
      <c r="U16" t="str">
        <f>INDEX('ANH Backcast'!$B$13:$V$65, MATCH('ANH Backcast - WINEP'!$C16, 'ANH Backcast'!$C$13:$C$65, 0), MATCH('ANH Backcast - WINEP'!U$13, 'ANH Backcast'!$B$13:$V$13, 0))</f>
        <v>Excellent</v>
      </c>
      <c r="V16" t="str">
        <f>INDEX('ANH Backcast'!$B$13:$V$65, MATCH('ANH Backcast - WINEP'!$C16, 'ANH Backcast'!$C$13:$C$65, 0), MATCH('ANH Backcast - WINEP'!V$13, 'ANH Backcast'!$B$13:$V$13, 0))</f>
        <v>Good</v>
      </c>
      <c r="Z16" s="22" t="s">
        <v>54</v>
      </c>
      <c r="AA16" t="s">
        <v>55</v>
      </c>
      <c r="AB16" t="str">
        <f>Q16</f>
        <v>Excellent</v>
      </c>
      <c r="AC16" s="182" t="s">
        <v>56</v>
      </c>
      <c r="AD16" t="str">
        <f t="shared" si="2"/>
        <v>Excellent</v>
      </c>
      <c r="AE16" s="182" t="s">
        <v>56</v>
      </c>
      <c r="AF16" t="str">
        <f t="shared" ref="AF16:AF36" si="3">U16</f>
        <v>Excellent</v>
      </c>
      <c r="AG16" t="s">
        <v>57</v>
      </c>
      <c r="AH16" s="22" t="s">
        <v>58</v>
      </c>
      <c r="AI16" t="str">
        <f t="shared" si="1"/>
        <v>N</v>
      </c>
    </row>
    <row r="17" spans="2:35">
      <c r="B17" t="s">
        <v>0</v>
      </c>
      <c r="C17" t="s">
        <v>59</v>
      </c>
      <c r="D17" t="s">
        <v>48</v>
      </c>
      <c r="E17" t="s">
        <v>49</v>
      </c>
      <c r="F17" t="s">
        <v>50</v>
      </c>
      <c r="H17" t="str">
        <f>INDEX('ANH Backcast'!$B$13:$V$65, MATCH('ANH Backcast - WINEP'!$C17, 'ANH Backcast'!$C$13:$C$65, 0), MATCH('ANH Backcast - WINEP'!H$13, 'ANH Backcast'!$B$13:$V$13, 0))</f>
        <v>Excellent</v>
      </c>
      <c r="I17" t="str">
        <f>INDEX('ANH Backcast'!$B$13:$V$65, MATCH('ANH Backcast - WINEP'!$C17, 'ANH Backcast'!$C$13:$C$65, 0), MATCH('ANH Backcast - WINEP'!I$13, 'ANH Backcast'!$B$13:$V$13, 0))</f>
        <v>Excellent</v>
      </c>
      <c r="J17" t="str">
        <f>INDEX('ANH Backcast'!$B$13:$V$65, MATCH('ANH Backcast - WINEP'!$C17, 'ANH Backcast'!$C$13:$C$65, 0), MATCH('ANH Backcast - WINEP'!J$13, 'ANH Backcast'!$B$13:$V$13, 0))</f>
        <v>Excellent</v>
      </c>
      <c r="K17" t="str">
        <f>INDEX('ANH Backcast'!$B$13:$V$65, MATCH('ANH Backcast - WINEP'!$C17, 'ANH Backcast'!$C$13:$C$65, 0), MATCH('ANH Backcast - WINEP'!K$13, 'ANH Backcast'!$B$13:$V$13, 0))</f>
        <v>Excellent</v>
      </c>
      <c r="L17" t="str">
        <f>INDEX('ANH Backcast'!$B$13:$V$65, MATCH('ANH Backcast - WINEP'!$C17, 'ANH Backcast'!$C$13:$C$65, 0), MATCH('ANH Backcast - WINEP'!L$13, 'ANH Backcast'!$B$13:$V$13, 0))</f>
        <v>Excellent</v>
      </c>
      <c r="M17">
        <f>INDEX('ANH Backcast'!$B$13:$V$65, MATCH('ANH Backcast - WINEP'!$C17, 'ANH Backcast'!$C$13:$C$65, 0), MATCH('ANH Backcast - WINEP'!M$13, 'ANH Backcast'!$B$13:$V$13, 0))</f>
        <v>0</v>
      </c>
      <c r="N17" t="str">
        <f>INDEX('ANH Backcast'!$B$13:$V$65, MATCH('ANH Backcast - WINEP'!$C17, 'ANH Backcast'!$C$13:$C$65, 0), MATCH('ANH Backcast - WINEP'!N$13, 'ANH Backcast'!$B$13:$V$13, 0))</f>
        <v>Excellent</v>
      </c>
      <c r="O17" t="str">
        <f>INDEX('ANH Backcast'!$B$13:$V$65, MATCH('ANH Backcast - WINEP'!$C17, 'ANH Backcast'!$C$13:$C$65, 0), MATCH('ANH Backcast - WINEP'!O$13, 'ANH Backcast'!$B$13:$V$13, 0))</f>
        <v>Excellent</v>
      </c>
      <c r="P17" t="str">
        <f>INDEX('ANH Backcast'!$B$13:$V$65, MATCH('ANH Backcast - WINEP'!$C17, 'ANH Backcast'!$C$13:$C$65, 0), MATCH('ANH Backcast - WINEP'!P$13, 'ANH Backcast'!$B$13:$V$13, 0))</f>
        <v>Excellent</v>
      </c>
      <c r="Q17" t="str">
        <f>INDEX('ANH Backcast'!$B$13:$V$65, MATCH('ANH Backcast - WINEP'!$C17, 'ANH Backcast'!$C$13:$C$65, 0), MATCH('ANH Backcast - WINEP'!Q$13, 'ANH Backcast'!$B$13:$V$13, 0))</f>
        <v>Excellent</v>
      </c>
      <c r="R17" t="str">
        <f>INDEX('ANH Backcast'!$B$13:$V$65, MATCH('ANH Backcast - WINEP'!$C17, 'ANH Backcast'!$C$13:$C$65, 0), MATCH('ANH Backcast - WINEP'!R$13, 'ANH Backcast'!$B$13:$V$13, 0))</f>
        <v>Excellent</v>
      </c>
      <c r="S17" t="str">
        <f>INDEX('ANH Backcast'!$B$13:$V$65, MATCH('ANH Backcast - WINEP'!$C17, 'ANH Backcast'!$C$13:$C$65, 0), MATCH('ANH Backcast - WINEP'!S$13, 'ANH Backcast'!$B$13:$V$13, 0))</f>
        <v>Excellent</v>
      </c>
      <c r="T17" t="str">
        <f>INDEX('ANH Backcast'!$B$13:$V$65, MATCH('ANH Backcast - WINEP'!$C17, 'ANH Backcast'!$C$13:$C$65, 0), MATCH('ANH Backcast - WINEP'!T$13, 'ANH Backcast'!$B$13:$V$13, 0))</f>
        <v>Excellent</v>
      </c>
      <c r="U17" t="str">
        <f>INDEX('ANH Backcast'!$B$13:$V$65, MATCH('ANH Backcast - WINEP'!$C17, 'ANH Backcast'!$C$13:$C$65, 0), MATCH('ANH Backcast - WINEP'!U$13, 'ANH Backcast'!$B$13:$V$13, 0))</f>
        <v>Excellent</v>
      </c>
      <c r="V17" t="str">
        <f>INDEX('ANH Backcast'!$B$13:$V$65, MATCH('ANH Backcast - WINEP'!$C17, 'ANH Backcast'!$C$13:$C$65, 0), MATCH('ANH Backcast - WINEP'!V$13, 'ANH Backcast'!$B$13:$V$13, 0))</f>
        <v>Excellent</v>
      </c>
      <c r="Z17" s="22"/>
      <c r="AA17" t="s">
        <v>51</v>
      </c>
      <c r="AB17" t="str">
        <f>Q17</f>
        <v>Excellent</v>
      </c>
      <c r="AC17" t="str">
        <f>R17</f>
        <v>Excellent</v>
      </c>
      <c r="AD17" t="str">
        <f t="shared" si="2"/>
        <v>Excellent</v>
      </c>
      <c r="AE17" t="str">
        <f t="shared" ref="AE17:AE32" si="4">T17</f>
        <v>Excellent</v>
      </c>
      <c r="AF17" t="str">
        <f t="shared" si="3"/>
        <v>Excellent</v>
      </c>
      <c r="AG17" t="str">
        <f>V17</f>
        <v>Excellent</v>
      </c>
      <c r="AI17" t="str">
        <f t="shared" si="1"/>
        <v>N</v>
      </c>
    </row>
    <row r="18" spans="2:35" ht="27.95">
      <c r="B18" t="s">
        <v>0</v>
      </c>
      <c r="C18" t="s">
        <v>60</v>
      </c>
      <c r="D18" t="s">
        <v>48</v>
      </c>
      <c r="E18" t="s">
        <v>49</v>
      </c>
      <c r="F18" t="s">
        <v>50</v>
      </c>
      <c r="H18" t="str">
        <f>INDEX('ANH Backcast'!$B$13:$V$65, MATCH('ANH Backcast - WINEP'!$C18, 'ANH Backcast'!$C$13:$C$65, 0), MATCH('ANH Backcast - WINEP'!H$13, 'ANH Backcast'!$B$13:$V$13, 0))</f>
        <v>Excellent</v>
      </c>
      <c r="I18" t="str">
        <f>INDEX('ANH Backcast'!$B$13:$V$65, MATCH('ANH Backcast - WINEP'!$C18, 'ANH Backcast'!$C$13:$C$65, 0), MATCH('ANH Backcast - WINEP'!I$13, 'ANH Backcast'!$B$13:$V$13, 0))</f>
        <v>Excellent</v>
      </c>
      <c r="J18" t="str">
        <f>INDEX('ANH Backcast'!$B$13:$V$65, MATCH('ANH Backcast - WINEP'!$C18, 'ANH Backcast'!$C$13:$C$65, 0), MATCH('ANH Backcast - WINEP'!J$13, 'ANH Backcast'!$B$13:$V$13, 0))</f>
        <v>Excellent</v>
      </c>
      <c r="K18" t="str">
        <f>INDEX('ANH Backcast'!$B$13:$V$65, MATCH('ANH Backcast - WINEP'!$C18, 'ANH Backcast'!$C$13:$C$65, 0), MATCH('ANH Backcast - WINEP'!K$13, 'ANH Backcast'!$B$13:$V$13, 0))</f>
        <v>Excellent</v>
      </c>
      <c r="L18" t="str">
        <f>INDEX('ANH Backcast'!$B$13:$V$65, MATCH('ANH Backcast - WINEP'!$C18, 'ANH Backcast'!$C$13:$C$65, 0), MATCH('ANH Backcast - WINEP'!L$13, 'ANH Backcast'!$B$13:$V$13, 0))</f>
        <v>Excellent</v>
      </c>
      <c r="M18">
        <f>INDEX('ANH Backcast'!$B$13:$V$65, MATCH('ANH Backcast - WINEP'!$C18, 'ANH Backcast'!$C$13:$C$65, 0), MATCH('ANH Backcast - WINEP'!M$13, 'ANH Backcast'!$B$13:$V$13, 0))</f>
        <v>0</v>
      </c>
      <c r="N18" t="str">
        <f>INDEX('ANH Backcast'!$B$13:$V$65, MATCH('ANH Backcast - WINEP'!$C18, 'ANH Backcast'!$C$13:$C$65, 0), MATCH('ANH Backcast - WINEP'!N$13, 'ANH Backcast'!$B$13:$V$13, 0))</f>
        <v>Excellent</v>
      </c>
      <c r="O18" t="str">
        <f>INDEX('ANH Backcast'!$B$13:$V$65, MATCH('ANH Backcast - WINEP'!$C18, 'ANH Backcast'!$C$13:$C$65, 0), MATCH('ANH Backcast - WINEP'!O$13, 'ANH Backcast'!$B$13:$V$13, 0))</f>
        <v>Excellent</v>
      </c>
      <c r="P18" t="str">
        <f>INDEX('ANH Backcast'!$B$13:$V$65, MATCH('ANH Backcast - WINEP'!$C18, 'ANH Backcast'!$C$13:$C$65, 0), MATCH('ANH Backcast - WINEP'!P$13, 'ANH Backcast'!$B$13:$V$13, 0))</f>
        <v>Good</v>
      </c>
      <c r="Q18" t="str">
        <f>INDEX('ANH Backcast'!$B$13:$V$65, MATCH('ANH Backcast - WINEP'!$C18, 'ANH Backcast'!$C$13:$C$65, 0), MATCH('ANH Backcast - WINEP'!Q$13, 'ANH Backcast'!$B$13:$V$13, 0))</f>
        <v>Good</v>
      </c>
      <c r="R18" t="str">
        <f>INDEX('ANH Backcast'!$B$13:$V$65, MATCH('ANH Backcast - WINEP'!$C18, 'ANH Backcast'!$C$13:$C$65, 0), MATCH('ANH Backcast - WINEP'!R$13, 'ANH Backcast'!$B$13:$V$13, 0))</f>
        <v>Good</v>
      </c>
      <c r="S18" t="str">
        <f>INDEX('ANH Backcast'!$B$13:$V$65, MATCH('ANH Backcast - WINEP'!$C18, 'ANH Backcast'!$C$13:$C$65, 0), MATCH('ANH Backcast - WINEP'!S$13, 'ANH Backcast'!$B$13:$V$13, 0))</f>
        <v>Excellent</v>
      </c>
      <c r="T18" t="str">
        <f>INDEX('ANH Backcast'!$B$13:$V$65, MATCH('ANH Backcast - WINEP'!$C18, 'ANH Backcast'!$C$13:$C$65, 0), MATCH('ANH Backcast - WINEP'!T$13, 'ANH Backcast'!$B$13:$V$13, 0))</f>
        <v>Excellent</v>
      </c>
      <c r="U18" t="str">
        <f>INDEX('ANH Backcast'!$B$13:$V$65, MATCH('ANH Backcast - WINEP'!$C18, 'ANH Backcast'!$C$13:$C$65, 0), MATCH('ANH Backcast - WINEP'!U$13, 'ANH Backcast'!$B$13:$V$13, 0))</f>
        <v>Excellent</v>
      </c>
      <c r="V18" t="str">
        <f>INDEX('ANH Backcast'!$B$13:$V$65, MATCH('ANH Backcast - WINEP'!$C18, 'ANH Backcast'!$C$13:$C$65, 0), MATCH('ANH Backcast - WINEP'!V$13, 'ANH Backcast'!$B$13:$V$13, 0))</f>
        <v>Excellent</v>
      </c>
      <c r="Z18" s="22" t="s">
        <v>61</v>
      </c>
      <c r="AA18" t="s">
        <v>55</v>
      </c>
      <c r="AB18" t="s">
        <v>57</v>
      </c>
      <c r="AC18" t="s">
        <v>57</v>
      </c>
      <c r="AD18" t="str">
        <f t="shared" si="2"/>
        <v>Excellent</v>
      </c>
      <c r="AE18" t="str">
        <f t="shared" si="4"/>
        <v>Excellent</v>
      </c>
      <c r="AF18" t="str">
        <f t="shared" si="3"/>
        <v>Excellent</v>
      </c>
      <c r="AG18" t="str">
        <f>V18</f>
        <v>Excellent</v>
      </c>
      <c r="AI18" t="str">
        <f t="shared" si="1"/>
        <v>N</v>
      </c>
    </row>
    <row r="19" spans="2:35">
      <c r="B19" t="s">
        <v>0</v>
      </c>
      <c r="C19" t="s">
        <v>62</v>
      </c>
      <c r="D19" t="s">
        <v>48</v>
      </c>
      <c r="E19" t="s">
        <v>49</v>
      </c>
      <c r="F19" t="s">
        <v>63</v>
      </c>
      <c r="H19" t="str">
        <f>INDEX('ANH Backcast'!$B$13:$V$65, MATCH('ANH Backcast - WINEP'!$C19, 'ANH Backcast'!$C$13:$C$65, 0), MATCH('ANH Backcast - WINEP'!H$13, 'ANH Backcast'!$B$13:$V$13, 0))</f>
        <v>Not applicable (removed)</v>
      </c>
      <c r="I19" t="str">
        <f>INDEX('ANH Backcast'!$B$13:$V$65, MATCH('ANH Backcast - WINEP'!$C19, 'ANH Backcast'!$C$13:$C$65, 0), MATCH('ANH Backcast - WINEP'!I$13, 'ANH Backcast'!$B$13:$V$13, 0))</f>
        <v>Not applicable (removed)</v>
      </c>
      <c r="J19" t="str">
        <f>INDEX('ANH Backcast'!$B$13:$V$65, MATCH('ANH Backcast - WINEP'!$C19, 'ANH Backcast'!$C$13:$C$65, 0), MATCH('ANH Backcast - WINEP'!J$13, 'ANH Backcast'!$B$13:$V$13, 0))</f>
        <v>Not applicable (removed)</v>
      </c>
      <c r="K19" t="str">
        <f>INDEX('ANH Backcast'!$B$13:$V$65, MATCH('ANH Backcast - WINEP'!$C19, 'ANH Backcast'!$C$13:$C$65, 0), MATCH('ANH Backcast - WINEP'!K$13, 'ANH Backcast'!$B$13:$V$13, 0))</f>
        <v>Not applicable (removed)</v>
      </c>
      <c r="L19" t="str">
        <f>INDEX('ANH Backcast'!$B$13:$V$65, MATCH('ANH Backcast - WINEP'!$C19, 'ANH Backcast'!$C$13:$C$65, 0), MATCH('ANH Backcast - WINEP'!L$13, 'ANH Backcast'!$B$13:$V$13, 0))</f>
        <v>Not applicable (removed)</v>
      </c>
      <c r="M19">
        <f>INDEX('ANH Backcast'!$B$13:$V$65, MATCH('ANH Backcast - WINEP'!$C19, 'ANH Backcast'!$C$13:$C$65, 0), MATCH('ANH Backcast - WINEP'!M$13, 'ANH Backcast'!$B$13:$V$13, 0))</f>
        <v>0</v>
      </c>
      <c r="N19" t="str">
        <f>INDEX('ANH Backcast'!$B$13:$V$65, MATCH('ANH Backcast - WINEP'!$C19, 'ANH Backcast'!$C$13:$C$65, 0), MATCH('ANH Backcast - WINEP'!N$13, 'ANH Backcast'!$B$13:$V$13, 0))</f>
        <v>Not applicable (removed)</v>
      </c>
      <c r="O19" t="str">
        <f>INDEX('ANH Backcast'!$B$13:$V$65, MATCH('ANH Backcast - WINEP'!$C19, 'ANH Backcast'!$C$13:$C$65, 0), MATCH('ANH Backcast - WINEP'!O$13, 'ANH Backcast'!$B$13:$V$13, 0))</f>
        <v>Not applicable (removed)</v>
      </c>
      <c r="P19" t="str">
        <f>INDEX('ANH Backcast'!$B$13:$V$65, MATCH('ANH Backcast - WINEP'!$C19, 'ANH Backcast'!$C$13:$C$65, 0), MATCH('ANH Backcast - WINEP'!P$13, 'ANH Backcast'!$B$13:$V$13, 0))</f>
        <v>Not applicable - not designated</v>
      </c>
      <c r="Q19" t="str">
        <f>INDEX('ANH Backcast'!$B$13:$V$65, MATCH('ANH Backcast - WINEP'!$C19, 'ANH Backcast'!$C$13:$C$65, 0), MATCH('ANH Backcast - WINEP'!Q$13, 'ANH Backcast'!$B$13:$V$13, 0))</f>
        <v>Not applicable - not designated</v>
      </c>
      <c r="R19" t="str">
        <f>INDEX('ANH Backcast'!$B$13:$V$65, MATCH('ANH Backcast - WINEP'!$C19, 'ANH Backcast'!$C$13:$C$65, 0), MATCH('ANH Backcast - WINEP'!R$13, 'ANH Backcast'!$B$13:$V$13, 0))</f>
        <v>Not applicable - not designated</v>
      </c>
      <c r="S19" t="str">
        <f>INDEX('ANH Backcast'!$B$13:$V$65, MATCH('ANH Backcast - WINEP'!$C19, 'ANH Backcast'!$C$13:$C$65, 0), MATCH('ANH Backcast - WINEP'!S$13, 'ANH Backcast'!$B$13:$V$13, 0))</f>
        <v>Not applicable - not designated</v>
      </c>
      <c r="T19" t="str">
        <f>INDEX('ANH Backcast'!$B$13:$V$65, MATCH('ANH Backcast - WINEP'!$C19, 'ANH Backcast'!$C$13:$C$65, 0), MATCH('ANH Backcast - WINEP'!T$13, 'ANH Backcast'!$B$13:$V$13, 0))</f>
        <v>Not applicable - not designated</v>
      </c>
      <c r="U19" t="str">
        <f>INDEX('ANH Backcast'!$B$13:$V$65, MATCH('ANH Backcast - WINEP'!$C19, 'ANH Backcast'!$C$13:$C$65, 0), MATCH('ANH Backcast - WINEP'!U$13, 'ANH Backcast'!$B$13:$V$13, 0))</f>
        <v>Not applicable - not designated</v>
      </c>
      <c r="V19" t="str">
        <f>INDEX('ANH Backcast'!$B$13:$V$65, MATCH('ANH Backcast - WINEP'!$C19, 'ANH Backcast'!$C$13:$C$65, 0), MATCH('ANH Backcast - WINEP'!V$13, 'ANH Backcast'!$B$13:$V$13, 0))</f>
        <v>Not applicable - not designated</v>
      </c>
      <c r="W19" t="s">
        <v>64</v>
      </c>
      <c r="Z19" s="22"/>
      <c r="AA19" t="s">
        <v>51</v>
      </c>
      <c r="AB19" t="str">
        <f t="shared" ref="AB19:AB32" si="5">Q19</f>
        <v>Not applicable - not designated</v>
      </c>
      <c r="AC19" t="str">
        <f t="shared" ref="AC19:AC32" si="6">R19</f>
        <v>Not applicable - not designated</v>
      </c>
      <c r="AD19" t="str">
        <f t="shared" si="2"/>
        <v>Not applicable - not designated</v>
      </c>
      <c r="AE19" t="str">
        <f t="shared" si="4"/>
        <v>Not applicable - not designated</v>
      </c>
      <c r="AF19" t="str">
        <f t="shared" si="3"/>
        <v>Not applicable - not designated</v>
      </c>
      <c r="AG19" t="str">
        <f>V19</f>
        <v>Not applicable - not designated</v>
      </c>
      <c r="AI19" t="str">
        <f t="shared" si="1"/>
        <v>N</v>
      </c>
    </row>
    <row r="20" spans="2:35">
      <c r="B20" t="s">
        <v>0</v>
      </c>
      <c r="C20" t="s">
        <v>65</v>
      </c>
      <c r="D20" t="s">
        <v>48</v>
      </c>
      <c r="E20" t="s">
        <v>49</v>
      </c>
      <c r="F20" t="s">
        <v>50</v>
      </c>
      <c r="H20" t="str">
        <f>INDEX('ANH Backcast'!$B$13:$V$65, MATCH('ANH Backcast - WINEP'!$C20, 'ANH Backcast'!$C$13:$C$65, 0), MATCH('ANH Backcast - WINEP'!H$13, 'ANH Backcast'!$B$13:$V$13, 0))</f>
        <v>Sufficient</v>
      </c>
      <c r="I20" t="str">
        <f>INDEX('ANH Backcast'!$B$13:$V$65, MATCH('ANH Backcast - WINEP'!$C20, 'ANH Backcast'!$C$13:$C$65, 0), MATCH('ANH Backcast - WINEP'!I$13, 'ANH Backcast'!$B$13:$V$13, 0))</f>
        <v>Good</v>
      </c>
      <c r="J20" t="str">
        <f>INDEX('ANH Backcast'!$B$13:$V$65, MATCH('ANH Backcast - WINEP'!$C20, 'ANH Backcast'!$C$13:$C$65, 0), MATCH('ANH Backcast - WINEP'!J$13, 'ANH Backcast'!$B$13:$V$13, 0))</f>
        <v>Good</v>
      </c>
      <c r="K20" t="str">
        <f>INDEX('ANH Backcast'!$B$13:$V$65, MATCH('ANH Backcast - WINEP'!$C20, 'ANH Backcast'!$C$13:$C$65, 0), MATCH('ANH Backcast - WINEP'!K$13, 'ANH Backcast'!$B$13:$V$13, 0))</f>
        <v>Good</v>
      </c>
      <c r="L20" t="str">
        <f>INDEX('ANH Backcast'!$B$13:$V$65, MATCH('ANH Backcast - WINEP'!$C20, 'ANH Backcast'!$C$13:$C$65, 0), MATCH('ANH Backcast - WINEP'!L$13, 'ANH Backcast'!$B$13:$V$13, 0))</f>
        <v>Good</v>
      </c>
      <c r="M20">
        <f>INDEX('ANH Backcast'!$B$13:$V$65, MATCH('ANH Backcast - WINEP'!$C20, 'ANH Backcast'!$C$13:$C$65, 0), MATCH('ANH Backcast - WINEP'!M$13, 'ANH Backcast'!$B$13:$V$13, 0))</f>
        <v>0</v>
      </c>
      <c r="N20" t="str">
        <f>INDEX('ANH Backcast'!$B$13:$V$65, MATCH('ANH Backcast - WINEP'!$C20, 'ANH Backcast'!$C$13:$C$65, 0), MATCH('ANH Backcast - WINEP'!N$13, 'ANH Backcast'!$B$13:$V$13, 0))</f>
        <v>Good</v>
      </c>
      <c r="O20" t="str">
        <f>INDEX('ANH Backcast'!$B$13:$V$65, MATCH('ANH Backcast - WINEP'!$C20, 'ANH Backcast'!$C$13:$C$65, 0), MATCH('ANH Backcast - WINEP'!O$13, 'ANH Backcast'!$B$13:$V$13, 0))</f>
        <v>Good</v>
      </c>
      <c r="P20" t="str">
        <f>INDEX('ANH Backcast'!$B$13:$V$65, MATCH('ANH Backcast - WINEP'!$C20, 'ANH Backcast'!$C$13:$C$65, 0), MATCH('ANH Backcast - WINEP'!P$13, 'ANH Backcast'!$B$13:$V$13, 0))</f>
        <v>Good</v>
      </c>
      <c r="Q20" t="str">
        <f>INDEX('ANH Backcast'!$B$13:$V$65, MATCH('ANH Backcast - WINEP'!$C20, 'ANH Backcast'!$C$13:$C$65, 0), MATCH('ANH Backcast - WINEP'!Q$13, 'ANH Backcast'!$B$13:$V$13, 0))</f>
        <v>Good</v>
      </c>
      <c r="R20" t="str">
        <f>INDEX('ANH Backcast'!$B$13:$V$65, MATCH('ANH Backcast - WINEP'!$C20, 'ANH Backcast'!$C$13:$C$65, 0), MATCH('ANH Backcast - WINEP'!R$13, 'ANH Backcast'!$B$13:$V$13, 0))</f>
        <v>Good</v>
      </c>
      <c r="S20" t="str">
        <f>INDEX('ANH Backcast'!$B$13:$V$65, MATCH('ANH Backcast - WINEP'!$C20, 'ANH Backcast'!$C$13:$C$65, 0), MATCH('ANH Backcast - WINEP'!S$13, 'ANH Backcast'!$B$13:$V$13, 0))</f>
        <v>Good</v>
      </c>
      <c r="T20" t="str">
        <f>INDEX('ANH Backcast'!$B$13:$V$65, MATCH('ANH Backcast - WINEP'!$C20, 'ANH Backcast'!$C$13:$C$65, 0), MATCH('ANH Backcast - WINEP'!T$13, 'ANH Backcast'!$B$13:$V$13, 0))</f>
        <v>Good</v>
      </c>
      <c r="U20" t="str">
        <f>INDEX('ANH Backcast'!$B$13:$V$65, MATCH('ANH Backcast - WINEP'!$C20, 'ANH Backcast'!$C$13:$C$65, 0), MATCH('ANH Backcast - WINEP'!U$13, 'ANH Backcast'!$B$13:$V$13, 0))</f>
        <v>Good</v>
      </c>
      <c r="V20" t="str">
        <f>INDEX('ANH Backcast'!$B$13:$V$65, MATCH('ANH Backcast - WINEP'!$C20, 'ANH Backcast'!$C$13:$C$65, 0), MATCH('ANH Backcast - WINEP'!V$13, 'ANH Backcast'!$B$13:$V$13, 0))</f>
        <v>Good</v>
      </c>
      <c r="Z20" s="22"/>
      <c r="AA20" t="s">
        <v>51</v>
      </c>
      <c r="AB20" t="str">
        <f t="shared" si="5"/>
        <v>Good</v>
      </c>
      <c r="AC20" t="str">
        <f t="shared" si="6"/>
        <v>Good</v>
      </c>
      <c r="AD20" t="str">
        <f t="shared" si="2"/>
        <v>Good</v>
      </c>
      <c r="AE20" t="str">
        <f t="shared" si="4"/>
        <v>Good</v>
      </c>
      <c r="AF20" t="str">
        <f t="shared" si="3"/>
        <v>Good</v>
      </c>
      <c r="AG20" t="str">
        <f>V20</f>
        <v>Good</v>
      </c>
      <c r="AI20" t="str">
        <f t="shared" si="1"/>
        <v>N</v>
      </c>
    </row>
    <row r="21" spans="2:35" ht="237.95">
      <c r="B21" t="s">
        <v>0</v>
      </c>
      <c r="C21" t="s">
        <v>66</v>
      </c>
      <c r="D21" t="s">
        <v>48</v>
      </c>
      <c r="E21" t="s">
        <v>49</v>
      </c>
      <c r="F21" t="s">
        <v>50</v>
      </c>
      <c r="H21" t="str">
        <f>INDEX('ANH Backcast'!$B$13:$V$65, MATCH('ANH Backcast - WINEP'!$C21, 'ANH Backcast'!$C$13:$C$65, 0), MATCH('ANH Backcast - WINEP'!H$13, 'ANH Backcast'!$B$13:$V$13, 0))</f>
        <v>Good</v>
      </c>
      <c r="I21" t="str">
        <f>INDEX('ANH Backcast'!$B$13:$V$65, MATCH('ANH Backcast - WINEP'!$C21, 'ANH Backcast'!$C$13:$C$65, 0), MATCH('ANH Backcast - WINEP'!I$13, 'ANH Backcast'!$B$13:$V$13, 0))</f>
        <v>Good</v>
      </c>
      <c r="J21" t="str">
        <f>INDEX('ANH Backcast'!$B$13:$V$65, MATCH('ANH Backcast - WINEP'!$C21, 'ANH Backcast'!$C$13:$C$65, 0), MATCH('ANH Backcast - WINEP'!J$13, 'ANH Backcast'!$B$13:$V$13, 0))</f>
        <v>Good</v>
      </c>
      <c r="K21" t="str">
        <f>INDEX('ANH Backcast'!$B$13:$V$65, MATCH('ANH Backcast - WINEP'!$C21, 'ANH Backcast'!$C$13:$C$65, 0), MATCH('ANH Backcast - WINEP'!K$13, 'ANH Backcast'!$B$13:$V$13, 0))</f>
        <v>Excellent</v>
      </c>
      <c r="L21" t="str">
        <f>INDEX('ANH Backcast'!$B$13:$V$65, MATCH('ANH Backcast - WINEP'!$C21, 'ANH Backcast'!$C$13:$C$65, 0), MATCH('ANH Backcast - WINEP'!L$13, 'ANH Backcast'!$B$13:$V$13, 0))</f>
        <v>Excellent</v>
      </c>
      <c r="M21">
        <f>INDEX('ANH Backcast'!$B$13:$V$65, MATCH('ANH Backcast - WINEP'!$C21, 'ANH Backcast'!$C$13:$C$65, 0), MATCH('ANH Backcast - WINEP'!M$13, 'ANH Backcast'!$B$13:$V$13, 0))</f>
        <v>0</v>
      </c>
      <c r="N21" t="str">
        <f>INDEX('ANH Backcast'!$B$13:$V$65, MATCH('ANH Backcast - WINEP'!$C21, 'ANH Backcast'!$C$13:$C$65, 0), MATCH('ANH Backcast - WINEP'!N$13, 'ANH Backcast'!$B$13:$V$13, 0))</f>
        <v>Good</v>
      </c>
      <c r="O21" t="str">
        <f>INDEX('ANH Backcast'!$B$13:$V$65, MATCH('ANH Backcast - WINEP'!$C21, 'ANH Backcast'!$C$13:$C$65, 0), MATCH('ANH Backcast - WINEP'!O$13, 'ANH Backcast'!$B$13:$V$13, 0))</f>
        <v>Good</v>
      </c>
      <c r="P21" t="str">
        <f>INDEX('ANH Backcast'!$B$13:$V$65, MATCH('ANH Backcast - WINEP'!$C21, 'ANH Backcast'!$C$13:$C$65, 0), MATCH('ANH Backcast - WINEP'!P$13, 'ANH Backcast'!$B$13:$V$13, 0))</f>
        <v>Good</v>
      </c>
      <c r="Q21" t="str">
        <f>INDEX('ANH Backcast'!$B$13:$V$65, MATCH('ANH Backcast - WINEP'!$C21, 'ANH Backcast'!$C$13:$C$65, 0), MATCH('ANH Backcast - WINEP'!Q$13, 'ANH Backcast'!$B$13:$V$13, 0))</f>
        <v>Good</v>
      </c>
      <c r="R21" t="str">
        <f>INDEX('ANH Backcast'!$B$13:$V$65, MATCH('ANH Backcast - WINEP'!$C21, 'ANH Backcast'!$C$13:$C$65, 0), MATCH('ANH Backcast - WINEP'!R$13, 'ANH Backcast'!$B$13:$V$13, 0))</f>
        <v>Good</v>
      </c>
      <c r="S21" t="str">
        <f>INDEX('ANH Backcast'!$B$13:$V$65, MATCH('ANH Backcast - WINEP'!$C21, 'ANH Backcast'!$C$13:$C$65, 0), MATCH('ANH Backcast - WINEP'!S$13, 'ANH Backcast'!$B$13:$V$13, 0))</f>
        <v>Good</v>
      </c>
      <c r="T21" t="str">
        <f>INDEX('ANH Backcast'!$B$13:$V$65, MATCH('ANH Backcast - WINEP'!$C21, 'ANH Backcast'!$C$13:$C$65, 0), MATCH('ANH Backcast - WINEP'!T$13, 'ANH Backcast'!$B$13:$V$13, 0))</f>
        <v>Good</v>
      </c>
      <c r="U21" t="str">
        <f>INDEX('ANH Backcast'!$B$13:$V$65, MATCH('ANH Backcast - WINEP'!$C21, 'ANH Backcast'!$C$13:$C$65, 0), MATCH('ANH Backcast - WINEP'!U$13, 'ANH Backcast'!$B$13:$V$13, 0))</f>
        <v>Good</v>
      </c>
      <c r="V21" t="str">
        <f>INDEX('ANH Backcast'!$B$13:$V$65, MATCH('ANH Backcast - WINEP'!$C21, 'ANH Backcast'!$C$13:$C$65, 0), MATCH('ANH Backcast - WINEP'!V$13, 'ANH Backcast'!$B$13:$V$13, 0))</f>
        <v>Good</v>
      </c>
      <c r="X21" t="s">
        <v>55</v>
      </c>
      <c r="Y21" t="s">
        <v>67</v>
      </c>
      <c r="Z21" s="22" t="s">
        <v>68</v>
      </c>
      <c r="AA21" t="s">
        <v>55</v>
      </c>
      <c r="AB21" t="str">
        <f t="shared" si="5"/>
        <v>Good</v>
      </c>
      <c r="AC21" t="str">
        <f t="shared" si="6"/>
        <v>Good</v>
      </c>
      <c r="AD21" t="str">
        <f t="shared" si="2"/>
        <v>Good</v>
      </c>
      <c r="AE21" t="str">
        <f t="shared" si="4"/>
        <v>Good</v>
      </c>
      <c r="AF21" t="str">
        <f t="shared" si="3"/>
        <v>Good</v>
      </c>
      <c r="AG21" s="182" t="s">
        <v>56</v>
      </c>
      <c r="AH21" s="183" t="s">
        <v>69</v>
      </c>
      <c r="AI21" t="str">
        <f t="shared" si="1"/>
        <v>Y</v>
      </c>
    </row>
    <row r="22" spans="2:35">
      <c r="B22" t="s">
        <v>0</v>
      </c>
      <c r="C22" t="s">
        <v>70</v>
      </c>
      <c r="D22" t="s">
        <v>48</v>
      </c>
      <c r="E22" t="s">
        <v>49</v>
      </c>
      <c r="F22" t="s">
        <v>50</v>
      </c>
      <c r="H22" t="str">
        <f>INDEX('ANH Backcast'!$B$13:$V$65, MATCH('ANH Backcast - WINEP'!$C22, 'ANH Backcast'!$C$13:$C$65, 0), MATCH('ANH Backcast - WINEP'!H$13, 'ANH Backcast'!$B$13:$V$13, 0))</f>
        <v>Excellent</v>
      </c>
      <c r="I22" t="str">
        <f>INDEX('ANH Backcast'!$B$13:$V$65, MATCH('ANH Backcast - WINEP'!$C22, 'ANH Backcast'!$C$13:$C$65, 0), MATCH('ANH Backcast - WINEP'!I$13, 'ANH Backcast'!$B$13:$V$13, 0))</f>
        <v>Excellent</v>
      </c>
      <c r="J22" t="str">
        <f>INDEX('ANH Backcast'!$B$13:$V$65, MATCH('ANH Backcast - WINEP'!$C22, 'ANH Backcast'!$C$13:$C$65, 0), MATCH('ANH Backcast - WINEP'!J$13, 'ANH Backcast'!$B$13:$V$13, 0))</f>
        <v>Excellent</v>
      </c>
      <c r="K22" t="str">
        <f>INDEX('ANH Backcast'!$B$13:$V$65, MATCH('ANH Backcast - WINEP'!$C22, 'ANH Backcast'!$C$13:$C$65, 0), MATCH('ANH Backcast - WINEP'!K$13, 'ANH Backcast'!$B$13:$V$13, 0))</f>
        <v>Excellent</v>
      </c>
      <c r="L22" t="str">
        <f>INDEX('ANH Backcast'!$B$13:$V$65, MATCH('ANH Backcast - WINEP'!$C22, 'ANH Backcast'!$C$13:$C$65, 0), MATCH('ANH Backcast - WINEP'!L$13, 'ANH Backcast'!$B$13:$V$13, 0))</f>
        <v>Excellent</v>
      </c>
      <c r="M22">
        <f>INDEX('ANH Backcast'!$B$13:$V$65, MATCH('ANH Backcast - WINEP'!$C22, 'ANH Backcast'!$C$13:$C$65, 0), MATCH('ANH Backcast - WINEP'!M$13, 'ANH Backcast'!$B$13:$V$13, 0))</f>
        <v>0</v>
      </c>
      <c r="N22" t="str">
        <f>INDEX('ANH Backcast'!$B$13:$V$65, MATCH('ANH Backcast - WINEP'!$C22, 'ANH Backcast'!$C$13:$C$65, 0), MATCH('ANH Backcast - WINEP'!N$13, 'ANH Backcast'!$B$13:$V$13, 0))</f>
        <v>Excellent</v>
      </c>
      <c r="O22" t="str">
        <f>INDEX('ANH Backcast'!$B$13:$V$65, MATCH('ANH Backcast - WINEP'!$C22, 'ANH Backcast'!$C$13:$C$65, 0), MATCH('ANH Backcast - WINEP'!O$13, 'ANH Backcast'!$B$13:$V$13, 0))</f>
        <v>Excellent</v>
      </c>
      <c r="P22" t="str">
        <f>INDEX('ANH Backcast'!$B$13:$V$65, MATCH('ANH Backcast - WINEP'!$C22, 'ANH Backcast'!$C$13:$C$65, 0), MATCH('ANH Backcast - WINEP'!P$13, 'ANH Backcast'!$B$13:$V$13, 0))</f>
        <v>Excellent</v>
      </c>
      <c r="Q22" t="str">
        <f>INDEX('ANH Backcast'!$B$13:$V$65, MATCH('ANH Backcast - WINEP'!$C22, 'ANH Backcast'!$C$13:$C$65, 0), MATCH('ANH Backcast - WINEP'!Q$13, 'ANH Backcast'!$B$13:$V$13, 0))</f>
        <v>Excellent</v>
      </c>
      <c r="R22" t="str">
        <f>INDEX('ANH Backcast'!$B$13:$V$65, MATCH('ANH Backcast - WINEP'!$C22, 'ANH Backcast'!$C$13:$C$65, 0), MATCH('ANH Backcast - WINEP'!R$13, 'ANH Backcast'!$B$13:$V$13, 0))</f>
        <v>Excellent</v>
      </c>
      <c r="S22" t="str">
        <f>INDEX('ANH Backcast'!$B$13:$V$65, MATCH('ANH Backcast - WINEP'!$C22, 'ANH Backcast'!$C$13:$C$65, 0), MATCH('ANH Backcast - WINEP'!S$13, 'ANH Backcast'!$B$13:$V$13, 0))</f>
        <v>Excellent</v>
      </c>
      <c r="T22" t="str">
        <f>INDEX('ANH Backcast'!$B$13:$V$65, MATCH('ANH Backcast - WINEP'!$C22, 'ANH Backcast'!$C$13:$C$65, 0), MATCH('ANH Backcast - WINEP'!T$13, 'ANH Backcast'!$B$13:$V$13, 0))</f>
        <v>Excellent</v>
      </c>
      <c r="U22" t="str">
        <f>INDEX('ANH Backcast'!$B$13:$V$65, MATCH('ANH Backcast - WINEP'!$C22, 'ANH Backcast'!$C$13:$C$65, 0), MATCH('ANH Backcast - WINEP'!U$13, 'ANH Backcast'!$B$13:$V$13, 0))</f>
        <v>Excellent</v>
      </c>
      <c r="V22" t="str">
        <f>INDEX('ANH Backcast'!$B$13:$V$65, MATCH('ANH Backcast - WINEP'!$C22, 'ANH Backcast'!$C$13:$C$65, 0), MATCH('ANH Backcast - WINEP'!V$13, 'ANH Backcast'!$B$13:$V$13, 0))</f>
        <v>Excellent</v>
      </c>
      <c r="Z22" s="22"/>
      <c r="AA22" t="s">
        <v>51</v>
      </c>
      <c r="AB22" t="str">
        <f t="shared" si="5"/>
        <v>Excellent</v>
      </c>
      <c r="AC22" t="str">
        <f t="shared" si="6"/>
        <v>Excellent</v>
      </c>
      <c r="AD22" t="str">
        <f t="shared" si="2"/>
        <v>Excellent</v>
      </c>
      <c r="AE22" t="str">
        <f t="shared" si="4"/>
        <v>Excellent</v>
      </c>
      <c r="AF22" t="str">
        <f t="shared" si="3"/>
        <v>Excellent</v>
      </c>
      <c r="AG22" t="str">
        <f t="shared" ref="AG22:AG32" si="7">V22</f>
        <v>Excellent</v>
      </c>
      <c r="AI22" t="str">
        <f t="shared" si="1"/>
        <v>N</v>
      </c>
    </row>
    <row r="23" spans="2:35">
      <c r="B23" t="s">
        <v>0</v>
      </c>
      <c r="C23" t="s">
        <v>71</v>
      </c>
      <c r="D23" t="s">
        <v>48</v>
      </c>
      <c r="E23" t="s">
        <v>49</v>
      </c>
      <c r="F23" t="s">
        <v>50</v>
      </c>
      <c r="H23" t="str">
        <f>INDEX('ANH Backcast'!$B$13:$V$65, MATCH('ANH Backcast - WINEP'!$C23, 'ANH Backcast'!$C$13:$C$65, 0), MATCH('ANH Backcast - WINEP'!H$13, 'ANH Backcast'!$B$13:$V$13, 0))</f>
        <v>Excellent</v>
      </c>
      <c r="I23" t="str">
        <f>INDEX('ANH Backcast'!$B$13:$V$65, MATCH('ANH Backcast - WINEP'!$C23, 'ANH Backcast'!$C$13:$C$65, 0), MATCH('ANH Backcast - WINEP'!I$13, 'ANH Backcast'!$B$13:$V$13, 0))</f>
        <v>Excellent</v>
      </c>
      <c r="J23" t="str">
        <f>INDEX('ANH Backcast'!$B$13:$V$65, MATCH('ANH Backcast - WINEP'!$C23, 'ANH Backcast'!$C$13:$C$65, 0), MATCH('ANH Backcast - WINEP'!J$13, 'ANH Backcast'!$B$13:$V$13, 0))</f>
        <v>Excellent</v>
      </c>
      <c r="K23" t="str">
        <f>INDEX('ANH Backcast'!$B$13:$V$65, MATCH('ANH Backcast - WINEP'!$C23, 'ANH Backcast'!$C$13:$C$65, 0), MATCH('ANH Backcast - WINEP'!K$13, 'ANH Backcast'!$B$13:$V$13, 0))</f>
        <v>Excellent</v>
      </c>
      <c r="L23" t="str">
        <f>INDEX('ANH Backcast'!$B$13:$V$65, MATCH('ANH Backcast - WINEP'!$C23, 'ANH Backcast'!$C$13:$C$65, 0), MATCH('ANH Backcast - WINEP'!L$13, 'ANH Backcast'!$B$13:$V$13, 0))</f>
        <v>Excellent</v>
      </c>
      <c r="M23">
        <f>INDEX('ANH Backcast'!$B$13:$V$65, MATCH('ANH Backcast - WINEP'!$C23, 'ANH Backcast'!$C$13:$C$65, 0), MATCH('ANH Backcast - WINEP'!M$13, 'ANH Backcast'!$B$13:$V$13, 0))</f>
        <v>0</v>
      </c>
      <c r="N23" t="str">
        <f>INDEX('ANH Backcast'!$B$13:$V$65, MATCH('ANH Backcast - WINEP'!$C23, 'ANH Backcast'!$C$13:$C$65, 0), MATCH('ANH Backcast - WINEP'!N$13, 'ANH Backcast'!$B$13:$V$13, 0))</f>
        <v>Excellent</v>
      </c>
      <c r="O23" t="str">
        <f>INDEX('ANH Backcast'!$B$13:$V$65, MATCH('ANH Backcast - WINEP'!$C23, 'ANH Backcast'!$C$13:$C$65, 0), MATCH('ANH Backcast - WINEP'!O$13, 'ANH Backcast'!$B$13:$V$13, 0))</f>
        <v>Excellent</v>
      </c>
      <c r="P23" t="str">
        <f>INDEX('ANH Backcast'!$B$13:$V$65, MATCH('ANH Backcast - WINEP'!$C23, 'ANH Backcast'!$C$13:$C$65, 0), MATCH('ANH Backcast - WINEP'!P$13, 'ANH Backcast'!$B$13:$V$13, 0))</f>
        <v>Excellent</v>
      </c>
      <c r="Q23" t="str">
        <f>INDEX('ANH Backcast'!$B$13:$V$65, MATCH('ANH Backcast - WINEP'!$C23, 'ANH Backcast'!$C$13:$C$65, 0), MATCH('ANH Backcast - WINEP'!Q$13, 'ANH Backcast'!$B$13:$V$13, 0))</f>
        <v>Excellent</v>
      </c>
      <c r="R23" t="str">
        <f>INDEX('ANH Backcast'!$B$13:$V$65, MATCH('ANH Backcast - WINEP'!$C23, 'ANH Backcast'!$C$13:$C$65, 0), MATCH('ANH Backcast - WINEP'!R$13, 'ANH Backcast'!$B$13:$V$13, 0))</f>
        <v>Excellent</v>
      </c>
      <c r="S23" t="str">
        <f>INDEX('ANH Backcast'!$B$13:$V$65, MATCH('ANH Backcast - WINEP'!$C23, 'ANH Backcast'!$C$13:$C$65, 0), MATCH('ANH Backcast - WINEP'!S$13, 'ANH Backcast'!$B$13:$V$13, 0))</f>
        <v>Excellent</v>
      </c>
      <c r="T23" t="str">
        <f>INDEX('ANH Backcast'!$B$13:$V$65, MATCH('ANH Backcast - WINEP'!$C23, 'ANH Backcast'!$C$13:$C$65, 0), MATCH('ANH Backcast - WINEP'!T$13, 'ANH Backcast'!$B$13:$V$13, 0))</f>
        <v>Excellent</v>
      </c>
      <c r="U23" t="str">
        <f>INDEX('ANH Backcast'!$B$13:$V$65, MATCH('ANH Backcast - WINEP'!$C23, 'ANH Backcast'!$C$13:$C$65, 0), MATCH('ANH Backcast - WINEP'!U$13, 'ANH Backcast'!$B$13:$V$13, 0))</f>
        <v>Excellent</v>
      </c>
      <c r="V23" t="str">
        <f>INDEX('ANH Backcast'!$B$13:$V$65, MATCH('ANH Backcast - WINEP'!$C23, 'ANH Backcast'!$C$13:$C$65, 0), MATCH('ANH Backcast - WINEP'!V$13, 'ANH Backcast'!$B$13:$V$13, 0))</f>
        <v>Excellent</v>
      </c>
      <c r="Z23" s="22"/>
      <c r="AA23" t="s">
        <v>51</v>
      </c>
      <c r="AB23" t="str">
        <f t="shared" si="5"/>
        <v>Excellent</v>
      </c>
      <c r="AC23" t="str">
        <f t="shared" si="6"/>
        <v>Excellent</v>
      </c>
      <c r="AD23" t="str">
        <f t="shared" si="2"/>
        <v>Excellent</v>
      </c>
      <c r="AE23" t="str">
        <f t="shared" si="4"/>
        <v>Excellent</v>
      </c>
      <c r="AF23" t="str">
        <f t="shared" si="3"/>
        <v>Excellent</v>
      </c>
      <c r="AG23" t="str">
        <f t="shared" si="7"/>
        <v>Excellent</v>
      </c>
      <c r="AI23" t="str">
        <f t="shared" si="1"/>
        <v>N</v>
      </c>
    </row>
    <row r="24" spans="2:35">
      <c r="B24" t="s">
        <v>0</v>
      </c>
      <c r="C24" t="s">
        <v>72</v>
      </c>
      <c r="D24" t="s">
        <v>48</v>
      </c>
      <c r="E24" t="s">
        <v>49</v>
      </c>
      <c r="F24" t="s">
        <v>50</v>
      </c>
      <c r="H24" t="str">
        <f>INDEX('ANH Backcast'!$B$13:$V$65, MATCH('ANH Backcast - WINEP'!$C24, 'ANH Backcast'!$C$13:$C$65, 0), MATCH('ANH Backcast - WINEP'!H$13, 'ANH Backcast'!$B$13:$V$13, 0))</f>
        <v>Excellent</v>
      </c>
      <c r="I24" t="str">
        <f>INDEX('ANH Backcast'!$B$13:$V$65, MATCH('ANH Backcast - WINEP'!$C24, 'ANH Backcast'!$C$13:$C$65, 0), MATCH('ANH Backcast - WINEP'!I$13, 'ANH Backcast'!$B$13:$V$13, 0))</f>
        <v>Excellent</v>
      </c>
      <c r="J24" t="str">
        <f>INDEX('ANH Backcast'!$B$13:$V$65, MATCH('ANH Backcast - WINEP'!$C24, 'ANH Backcast'!$C$13:$C$65, 0), MATCH('ANH Backcast - WINEP'!J$13, 'ANH Backcast'!$B$13:$V$13, 0))</f>
        <v>Excellent</v>
      </c>
      <c r="K24" t="str">
        <f>INDEX('ANH Backcast'!$B$13:$V$65, MATCH('ANH Backcast - WINEP'!$C24, 'ANH Backcast'!$C$13:$C$65, 0), MATCH('ANH Backcast - WINEP'!K$13, 'ANH Backcast'!$B$13:$V$13, 0))</f>
        <v>Excellent</v>
      </c>
      <c r="L24" t="str">
        <f>INDEX('ANH Backcast'!$B$13:$V$65, MATCH('ANH Backcast - WINEP'!$C24, 'ANH Backcast'!$C$13:$C$65, 0), MATCH('ANH Backcast - WINEP'!L$13, 'ANH Backcast'!$B$13:$V$13, 0))</f>
        <v>Excellent</v>
      </c>
      <c r="M24">
        <f>INDEX('ANH Backcast'!$B$13:$V$65, MATCH('ANH Backcast - WINEP'!$C24, 'ANH Backcast'!$C$13:$C$65, 0), MATCH('ANH Backcast - WINEP'!M$13, 'ANH Backcast'!$B$13:$V$13, 0))</f>
        <v>0</v>
      </c>
      <c r="N24" t="str">
        <f>INDEX('ANH Backcast'!$B$13:$V$65, MATCH('ANH Backcast - WINEP'!$C24, 'ANH Backcast'!$C$13:$C$65, 0), MATCH('ANH Backcast - WINEP'!N$13, 'ANH Backcast'!$B$13:$V$13, 0))</f>
        <v>Excellent</v>
      </c>
      <c r="O24" t="str">
        <f>INDEX('ANH Backcast'!$B$13:$V$65, MATCH('ANH Backcast - WINEP'!$C24, 'ANH Backcast'!$C$13:$C$65, 0), MATCH('ANH Backcast - WINEP'!O$13, 'ANH Backcast'!$B$13:$V$13, 0))</f>
        <v>Good</v>
      </c>
      <c r="P24" t="str">
        <f>INDEX('ANH Backcast'!$B$13:$V$65, MATCH('ANH Backcast - WINEP'!$C24, 'ANH Backcast'!$C$13:$C$65, 0), MATCH('ANH Backcast - WINEP'!P$13, 'ANH Backcast'!$B$13:$V$13, 0))</f>
        <v>Excellent</v>
      </c>
      <c r="Q24" t="str">
        <f>INDEX('ANH Backcast'!$B$13:$V$65, MATCH('ANH Backcast - WINEP'!$C24, 'ANH Backcast'!$C$13:$C$65, 0), MATCH('ANH Backcast - WINEP'!Q$13, 'ANH Backcast'!$B$13:$V$13, 0))</f>
        <v>Excellent</v>
      </c>
      <c r="R24" t="str">
        <f>INDEX('ANH Backcast'!$B$13:$V$65, MATCH('ANH Backcast - WINEP'!$C24, 'ANH Backcast'!$C$13:$C$65, 0), MATCH('ANH Backcast - WINEP'!R$13, 'ANH Backcast'!$B$13:$V$13, 0))</f>
        <v>Excellent</v>
      </c>
      <c r="S24" t="str">
        <f>INDEX('ANH Backcast'!$B$13:$V$65, MATCH('ANH Backcast - WINEP'!$C24, 'ANH Backcast'!$C$13:$C$65, 0), MATCH('ANH Backcast - WINEP'!S$13, 'ANH Backcast'!$B$13:$V$13, 0))</f>
        <v>Excellent</v>
      </c>
      <c r="T24" t="str">
        <f>INDEX('ANH Backcast'!$B$13:$V$65, MATCH('ANH Backcast - WINEP'!$C24, 'ANH Backcast'!$C$13:$C$65, 0), MATCH('ANH Backcast - WINEP'!T$13, 'ANH Backcast'!$B$13:$V$13, 0))</f>
        <v>Excellent</v>
      </c>
      <c r="U24" t="str">
        <f>INDEX('ANH Backcast'!$B$13:$V$65, MATCH('ANH Backcast - WINEP'!$C24, 'ANH Backcast'!$C$13:$C$65, 0), MATCH('ANH Backcast - WINEP'!U$13, 'ANH Backcast'!$B$13:$V$13, 0))</f>
        <v>Excellent</v>
      </c>
      <c r="V24" t="str">
        <f>INDEX('ANH Backcast'!$B$13:$V$65, MATCH('ANH Backcast - WINEP'!$C24, 'ANH Backcast'!$C$13:$C$65, 0), MATCH('ANH Backcast - WINEP'!V$13, 'ANH Backcast'!$B$13:$V$13, 0))</f>
        <v>Excellent</v>
      </c>
      <c r="X24" t="s">
        <v>73</v>
      </c>
      <c r="Z24" s="22"/>
      <c r="AA24" t="s">
        <v>51</v>
      </c>
      <c r="AB24" t="str">
        <f t="shared" si="5"/>
        <v>Excellent</v>
      </c>
      <c r="AC24" t="str">
        <f t="shared" si="6"/>
        <v>Excellent</v>
      </c>
      <c r="AD24" t="str">
        <f t="shared" si="2"/>
        <v>Excellent</v>
      </c>
      <c r="AE24" t="str">
        <f t="shared" si="4"/>
        <v>Excellent</v>
      </c>
      <c r="AF24" t="str">
        <f t="shared" si="3"/>
        <v>Excellent</v>
      </c>
      <c r="AG24" t="str">
        <f t="shared" si="7"/>
        <v>Excellent</v>
      </c>
      <c r="AI24" t="str">
        <f t="shared" si="1"/>
        <v>N</v>
      </c>
    </row>
    <row r="25" spans="2:35">
      <c r="B25" t="s">
        <v>0</v>
      </c>
      <c r="C25" t="s">
        <v>74</v>
      </c>
      <c r="D25" t="s">
        <v>48</v>
      </c>
      <c r="E25" t="s">
        <v>49</v>
      </c>
      <c r="F25" t="s">
        <v>50</v>
      </c>
      <c r="H25" t="str">
        <f>INDEX('ANH Backcast'!$B$13:$V$65, MATCH('ANH Backcast - WINEP'!$C25, 'ANH Backcast'!$C$13:$C$65, 0), MATCH('ANH Backcast - WINEP'!H$13, 'ANH Backcast'!$B$13:$V$13, 0))</f>
        <v>Excellent</v>
      </c>
      <c r="I25" t="str">
        <f>INDEX('ANH Backcast'!$B$13:$V$65, MATCH('ANH Backcast - WINEP'!$C25, 'ANH Backcast'!$C$13:$C$65, 0), MATCH('ANH Backcast - WINEP'!I$13, 'ANH Backcast'!$B$13:$V$13, 0))</f>
        <v>Excellent</v>
      </c>
      <c r="J25" t="str">
        <f>INDEX('ANH Backcast'!$B$13:$V$65, MATCH('ANH Backcast - WINEP'!$C25, 'ANH Backcast'!$C$13:$C$65, 0), MATCH('ANH Backcast - WINEP'!J$13, 'ANH Backcast'!$B$13:$V$13, 0))</f>
        <v>Excellent</v>
      </c>
      <c r="K25" t="str">
        <f>INDEX('ANH Backcast'!$B$13:$V$65, MATCH('ANH Backcast - WINEP'!$C25, 'ANH Backcast'!$C$13:$C$65, 0), MATCH('ANH Backcast - WINEP'!K$13, 'ANH Backcast'!$B$13:$V$13, 0))</f>
        <v>Excellent</v>
      </c>
      <c r="L25" t="str">
        <f>INDEX('ANH Backcast'!$B$13:$V$65, MATCH('ANH Backcast - WINEP'!$C25, 'ANH Backcast'!$C$13:$C$65, 0), MATCH('ANH Backcast - WINEP'!L$13, 'ANH Backcast'!$B$13:$V$13, 0))</f>
        <v>Excellent</v>
      </c>
      <c r="M25">
        <f>INDEX('ANH Backcast'!$B$13:$V$65, MATCH('ANH Backcast - WINEP'!$C25, 'ANH Backcast'!$C$13:$C$65, 0), MATCH('ANH Backcast - WINEP'!M$13, 'ANH Backcast'!$B$13:$V$13, 0))</f>
        <v>0</v>
      </c>
      <c r="N25" t="str">
        <f>INDEX('ANH Backcast'!$B$13:$V$65, MATCH('ANH Backcast - WINEP'!$C25, 'ANH Backcast'!$C$13:$C$65, 0), MATCH('ANH Backcast - WINEP'!N$13, 'ANH Backcast'!$B$13:$V$13, 0))</f>
        <v>Excellent</v>
      </c>
      <c r="O25" t="str">
        <f>INDEX('ANH Backcast'!$B$13:$V$65, MATCH('ANH Backcast - WINEP'!$C25, 'ANH Backcast'!$C$13:$C$65, 0), MATCH('ANH Backcast - WINEP'!O$13, 'ANH Backcast'!$B$13:$V$13, 0))</f>
        <v>Excellent</v>
      </c>
      <c r="P25" t="str">
        <f>INDEX('ANH Backcast'!$B$13:$V$65, MATCH('ANH Backcast - WINEP'!$C25, 'ANH Backcast'!$C$13:$C$65, 0), MATCH('ANH Backcast - WINEP'!P$13, 'ANH Backcast'!$B$13:$V$13, 0))</f>
        <v>Excellent</v>
      </c>
      <c r="Q25" t="str">
        <f>INDEX('ANH Backcast'!$B$13:$V$65, MATCH('ANH Backcast - WINEP'!$C25, 'ANH Backcast'!$C$13:$C$65, 0), MATCH('ANH Backcast - WINEP'!Q$13, 'ANH Backcast'!$B$13:$V$13, 0))</f>
        <v>Excellent</v>
      </c>
      <c r="R25" t="str">
        <f>INDEX('ANH Backcast'!$B$13:$V$65, MATCH('ANH Backcast - WINEP'!$C25, 'ANH Backcast'!$C$13:$C$65, 0), MATCH('ANH Backcast - WINEP'!R$13, 'ANH Backcast'!$B$13:$V$13, 0))</f>
        <v>Excellent</v>
      </c>
      <c r="S25" t="str">
        <f>INDEX('ANH Backcast'!$B$13:$V$65, MATCH('ANH Backcast - WINEP'!$C25, 'ANH Backcast'!$C$13:$C$65, 0), MATCH('ANH Backcast - WINEP'!S$13, 'ANH Backcast'!$B$13:$V$13, 0))</f>
        <v>Excellent</v>
      </c>
      <c r="T25" t="str">
        <f>INDEX('ANH Backcast'!$B$13:$V$65, MATCH('ANH Backcast - WINEP'!$C25, 'ANH Backcast'!$C$13:$C$65, 0), MATCH('ANH Backcast - WINEP'!T$13, 'ANH Backcast'!$B$13:$V$13, 0))</f>
        <v>Excellent</v>
      </c>
      <c r="U25" t="str">
        <f>INDEX('ANH Backcast'!$B$13:$V$65, MATCH('ANH Backcast - WINEP'!$C25, 'ANH Backcast'!$C$13:$C$65, 0), MATCH('ANH Backcast - WINEP'!U$13, 'ANH Backcast'!$B$13:$V$13, 0))</f>
        <v>Excellent</v>
      </c>
      <c r="V25" t="str">
        <f>INDEX('ANH Backcast'!$B$13:$V$65, MATCH('ANH Backcast - WINEP'!$C25, 'ANH Backcast'!$C$13:$C$65, 0), MATCH('ANH Backcast - WINEP'!V$13, 'ANH Backcast'!$B$13:$V$13, 0))</f>
        <v>Excellent</v>
      </c>
      <c r="Z25" s="22"/>
      <c r="AA25" t="s">
        <v>51</v>
      </c>
      <c r="AB25" t="str">
        <f t="shared" si="5"/>
        <v>Excellent</v>
      </c>
      <c r="AC25" t="str">
        <f t="shared" si="6"/>
        <v>Excellent</v>
      </c>
      <c r="AD25" t="str">
        <f t="shared" si="2"/>
        <v>Excellent</v>
      </c>
      <c r="AE25" t="str">
        <f t="shared" si="4"/>
        <v>Excellent</v>
      </c>
      <c r="AF25" t="str">
        <f t="shared" si="3"/>
        <v>Excellent</v>
      </c>
      <c r="AG25" t="str">
        <f t="shared" si="7"/>
        <v>Excellent</v>
      </c>
      <c r="AI25" t="str">
        <f t="shared" si="1"/>
        <v>N</v>
      </c>
    </row>
    <row r="26" spans="2:35">
      <c r="B26" t="s">
        <v>0</v>
      </c>
      <c r="C26" t="s">
        <v>75</v>
      </c>
      <c r="D26" t="s">
        <v>48</v>
      </c>
      <c r="E26" t="s">
        <v>49</v>
      </c>
      <c r="F26" t="s">
        <v>50</v>
      </c>
      <c r="H26" t="str">
        <f>INDEX('ANH Backcast'!$B$13:$V$65, MATCH('ANH Backcast - WINEP'!$C26, 'ANH Backcast'!$C$13:$C$65, 0), MATCH('ANH Backcast - WINEP'!H$13, 'ANH Backcast'!$B$13:$V$13, 0))</f>
        <v>Excellent</v>
      </c>
      <c r="I26" t="str">
        <f>INDEX('ANH Backcast'!$B$13:$V$65, MATCH('ANH Backcast - WINEP'!$C26, 'ANH Backcast'!$C$13:$C$65, 0), MATCH('ANH Backcast - WINEP'!I$13, 'ANH Backcast'!$B$13:$V$13, 0))</f>
        <v>Excellent</v>
      </c>
      <c r="J26" t="str">
        <f>INDEX('ANH Backcast'!$B$13:$V$65, MATCH('ANH Backcast - WINEP'!$C26, 'ANH Backcast'!$C$13:$C$65, 0), MATCH('ANH Backcast - WINEP'!J$13, 'ANH Backcast'!$B$13:$V$13, 0))</f>
        <v>Excellent</v>
      </c>
      <c r="K26" t="str">
        <f>INDEX('ANH Backcast'!$B$13:$V$65, MATCH('ANH Backcast - WINEP'!$C26, 'ANH Backcast'!$C$13:$C$65, 0), MATCH('ANH Backcast - WINEP'!K$13, 'ANH Backcast'!$B$13:$V$13, 0))</f>
        <v>Excellent</v>
      </c>
      <c r="L26" t="str">
        <f>INDEX('ANH Backcast'!$B$13:$V$65, MATCH('ANH Backcast - WINEP'!$C26, 'ANH Backcast'!$C$13:$C$65, 0), MATCH('ANH Backcast - WINEP'!L$13, 'ANH Backcast'!$B$13:$V$13, 0))</f>
        <v>Excellent</v>
      </c>
      <c r="M26">
        <f>INDEX('ANH Backcast'!$B$13:$V$65, MATCH('ANH Backcast - WINEP'!$C26, 'ANH Backcast'!$C$13:$C$65, 0), MATCH('ANH Backcast - WINEP'!M$13, 'ANH Backcast'!$B$13:$V$13, 0))</f>
        <v>0</v>
      </c>
      <c r="N26" t="str">
        <f>INDEX('ANH Backcast'!$B$13:$V$65, MATCH('ANH Backcast - WINEP'!$C26, 'ANH Backcast'!$C$13:$C$65, 0), MATCH('ANH Backcast - WINEP'!N$13, 'ANH Backcast'!$B$13:$V$13, 0))</f>
        <v>Excellent</v>
      </c>
      <c r="O26" t="str">
        <f>INDEX('ANH Backcast'!$B$13:$V$65, MATCH('ANH Backcast - WINEP'!$C26, 'ANH Backcast'!$C$13:$C$65, 0), MATCH('ANH Backcast - WINEP'!O$13, 'ANH Backcast'!$B$13:$V$13, 0))</f>
        <v>Excellent</v>
      </c>
      <c r="P26" t="str">
        <f>INDEX('ANH Backcast'!$B$13:$V$65, MATCH('ANH Backcast - WINEP'!$C26, 'ANH Backcast'!$C$13:$C$65, 0), MATCH('ANH Backcast - WINEP'!P$13, 'ANH Backcast'!$B$13:$V$13, 0))</f>
        <v>Excellent</v>
      </c>
      <c r="Q26" t="str">
        <f>INDEX('ANH Backcast'!$B$13:$V$65, MATCH('ANH Backcast - WINEP'!$C26, 'ANH Backcast'!$C$13:$C$65, 0), MATCH('ANH Backcast - WINEP'!Q$13, 'ANH Backcast'!$B$13:$V$13, 0))</f>
        <v>Excellent</v>
      </c>
      <c r="R26" t="str">
        <f>INDEX('ANH Backcast'!$B$13:$V$65, MATCH('ANH Backcast - WINEP'!$C26, 'ANH Backcast'!$C$13:$C$65, 0), MATCH('ANH Backcast - WINEP'!R$13, 'ANH Backcast'!$B$13:$V$13, 0))</f>
        <v>Excellent</v>
      </c>
      <c r="S26" t="str">
        <f>INDEX('ANH Backcast'!$B$13:$V$65, MATCH('ANH Backcast - WINEP'!$C26, 'ANH Backcast'!$C$13:$C$65, 0), MATCH('ANH Backcast - WINEP'!S$13, 'ANH Backcast'!$B$13:$V$13, 0))</f>
        <v>Excellent</v>
      </c>
      <c r="T26" t="str">
        <f>INDEX('ANH Backcast'!$B$13:$V$65, MATCH('ANH Backcast - WINEP'!$C26, 'ANH Backcast'!$C$13:$C$65, 0), MATCH('ANH Backcast - WINEP'!T$13, 'ANH Backcast'!$B$13:$V$13, 0))</f>
        <v>Excellent</v>
      </c>
      <c r="U26" t="str">
        <f>INDEX('ANH Backcast'!$B$13:$V$65, MATCH('ANH Backcast - WINEP'!$C26, 'ANH Backcast'!$C$13:$C$65, 0), MATCH('ANH Backcast - WINEP'!U$13, 'ANH Backcast'!$B$13:$V$13, 0))</f>
        <v>Excellent</v>
      </c>
      <c r="V26" t="str">
        <f>INDEX('ANH Backcast'!$B$13:$V$65, MATCH('ANH Backcast - WINEP'!$C26, 'ANH Backcast'!$C$13:$C$65, 0), MATCH('ANH Backcast - WINEP'!V$13, 'ANH Backcast'!$B$13:$V$13, 0))</f>
        <v>Excellent</v>
      </c>
      <c r="Z26" s="22"/>
      <c r="AA26" t="s">
        <v>51</v>
      </c>
      <c r="AB26" t="str">
        <f t="shared" si="5"/>
        <v>Excellent</v>
      </c>
      <c r="AC26" t="str">
        <f t="shared" si="6"/>
        <v>Excellent</v>
      </c>
      <c r="AD26" t="str">
        <f t="shared" si="2"/>
        <v>Excellent</v>
      </c>
      <c r="AE26" t="str">
        <f t="shared" si="4"/>
        <v>Excellent</v>
      </c>
      <c r="AF26" t="str">
        <f t="shared" si="3"/>
        <v>Excellent</v>
      </c>
      <c r="AG26" t="str">
        <f t="shared" si="7"/>
        <v>Excellent</v>
      </c>
      <c r="AI26" t="str">
        <f t="shared" si="1"/>
        <v>N</v>
      </c>
    </row>
    <row r="27" spans="2:35">
      <c r="B27" t="s">
        <v>0</v>
      </c>
      <c r="C27" t="s">
        <v>76</v>
      </c>
      <c r="D27" t="s">
        <v>48</v>
      </c>
      <c r="E27" t="s">
        <v>49</v>
      </c>
      <c r="F27" t="s">
        <v>50</v>
      </c>
      <c r="H27" t="str">
        <f>INDEX('ANH Backcast'!$B$13:$V$65, MATCH('ANH Backcast - WINEP'!$C27, 'ANH Backcast'!$C$13:$C$65, 0), MATCH('ANH Backcast - WINEP'!H$13, 'ANH Backcast'!$B$13:$V$13, 0))</f>
        <v>Excellent</v>
      </c>
      <c r="I27" t="str">
        <f>INDEX('ANH Backcast'!$B$13:$V$65, MATCH('ANH Backcast - WINEP'!$C27, 'ANH Backcast'!$C$13:$C$65, 0), MATCH('ANH Backcast - WINEP'!I$13, 'ANH Backcast'!$B$13:$V$13, 0))</f>
        <v>Good</v>
      </c>
      <c r="J27" t="str">
        <f>INDEX('ANH Backcast'!$B$13:$V$65, MATCH('ANH Backcast - WINEP'!$C27, 'ANH Backcast'!$C$13:$C$65, 0), MATCH('ANH Backcast - WINEP'!J$13, 'ANH Backcast'!$B$13:$V$13, 0))</f>
        <v>Good</v>
      </c>
      <c r="K27" t="str">
        <f>INDEX('ANH Backcast'!$B$13:$V$65, MATCH('ANH Backcast - WINEP'!$C27, 'ANH Backcast'!$C$13:$C$65, 0), MATCH('ANH Backcast - WINEP'!K$13, 'ANH Backcast'!$B$13:$V$13, 0))</f>
        <v>Good</v>
      </c>
      <c r="L27" t="str">
        <f>INDEX('ANH Backcast'!$B$13:$V$65, MATCH('ANH Backcast - WINEP'!$C27, 'ANH Backcast'!$C$13:$C$65, 0), MATCH('ANH Backcast - WINEP'!L$13, 'ANH Backcast'!$B$13:$V$13, 0))</f>
        <v>Good</v>
      </c>
      <c r="M27">
        <f>INDEX('ANH Backcast'!$B$13:$V$65, MATCH('ANH Backcast - WINEP'!$C27, 'ANH Backcast'!$C$13:$C$65, 0), MATCH('ANH Backcast - WINEP'!M$13, 'ANH Backcast'!$B$13:$V$13, 0))</f>
        <v>0</v>
      </c>
      <c r="N27" t="str">
        <f>INDEX('ANH Backcast'!$B$13:$V$65, MATCH('ANH Backcast - WINEP'!$C27, 'ANH Backcast'!$C$13:$C$65, 0), MATCH('ANH Backcast - WINEP'!N$13, 'ANH Backcast'!$B$13:$V$13, 0))</f>
        <v>Good</v>
      </c>
      <c r="O27" t="str">
        <f>INDEX('ANH Backcast'!$B$13:$V$65, MATCH('ANH Backcast - WINEP'!$C27, 'ANH Backcast'!$C$13:$C$65, 0), MATCH('ANH Backcast - WINEP'!O$13, 'ANH Backcast'!$B$13:$V$13, 0))</f>
        <v>Excellent</v>
      </c>
      <c r="P27" t="str">
        <f>INDEX('ANH Backcast'!$B$13:$V$65, MATCH('ANH Backcast - WINEP'!$C27, 'ANH Backcast'!$C$13:$C$65, 0), MATCH('ANH Backcast - WINEP'!P$13, 'ANH Backcast'!$B$13:$V$13, 0))</f>
        <v>Excellent</v>
      </c>
      <c r="Q27" t="str">
        <f>INDEX('ANH Backcast'!$B$13:$V$65, MATCH('ANH Backcast - WINEP'!$C27, 'ANH Backcast'!$C$13:$C$65, 0), MATCH('ANH Backcast - WINEP'!Q$13, 'ANH Backcast'!$B$13:$V$13, 0))</f>
        <v>Good</v>
      </c>
      <c r="R27" t="str">
        <f>INDEX('ANH Backcast'!$B$13:$V$65, MATCH('ANH Backcast - WINEP'!$C27, 'ANH Backcast'!$C$13:$C$65, 0), MATCH('ANH Backcast - WINEP'!R$13, 'ANH Backcast'!$B$13:$V$13, 0))</f>
        <v>Good</v>
      </c>
      <c r="S27" t="str">
        <f>INDEX('ANH Backcast'!$B$13:$V$65, MATCH('ANH Backcast - WINEP'!$C27, 'ANH Backcast'!$C$13:$C$65, 0), MATCH('ANH Backcast - WINEP'!S$13, 'ANH Backcast'!$B$13:$V$13, 0))</f>
        <v>Good</v>
      </c>
      <c r="T27" t="str">
        <f>INDEX('ANH Backcast'!$B$13:$V$65, MATCH('ANH Backcast - WINEP'!$C27, 'ANH Backcast'!$C$13:$C$65, 0), MATCH('ANH Backcast - WINEP'!T$13, 'ANH Backcast'!$B$13:$V$13, 0))</f>
        <v>Good</v>
      </c>
      <c r="U27" t="str">
        <f>INDEX('ANH Backcast'!$B$13:$V$65, MATCH('ANH Backcast - WINEP'!$C27, 'ANH Backcast'!$C$13:$C$65, 0), MATCH('ANH Backcast - WINEP'!U$13, 'ANH Backcast'!$B$13:$V$13, 0))</f>
        <v>Good</v>
      </c>
      <c r="V27" t="str">
        <f>INDEX('ANH Backcast'!$B$13:$V$65, MATCH('ANH Backcast - WINEP'!$C27, 'ANH Backcast'!$C$13:$C$65, 0), MATCH('ANH Backcast - WINEP'!V$13, 'ANH Backcast'!$B$13:$V$13, 0))</f>
        <v>Excellent</v>
      </c>
      <c r="X27" t="s">
        <v>55</v>
      </c>
      <c r="Z27" s="22"/>
      <c r="AA27" t="s">
        <v>51</v>
      </c>
      <c r="AB27" t="str">
        <f t="shared" si="5"/>
        <v>Good</v>
      </c>
      <c r="AC27" t="str">
        <f t="shared" si="6"/>
        <v>Good</v>
      </c>
      <c r="AD27" t="str">
        <f t="shared" si="2"/>
        <v>Good</v>
      </c>
      <c r="AE27" t="str">
        <f t="shared" si="4"/>
        <v>Good</v>
      </c>
      <c r="AF27" t="str">
        <f t="shared" si="3"/>
        <v>Good</v>
      </c>
      <c r="AG27" t="str">
        <f t="shared" si="7"/>
        <v>Excellent</v>
      </c>
      <c r="AI27" t="str">
        <f t="shared" si="1"/>
        <v>N</v>
      </c>
    </row>
    <row r="28" spans="2:35">
      <c r="B28" t="s">
        <v>0</v>
      </c>
      <c r="C28" t="s">
        <v>77</v>
      </c>
      <c r="D28" t="s">
        <v>48</v>
      </c>
      <c r="E28" t="s">
        <v>49</v>
      </c>
      <c r="F28" t="s">
        <v>50</v>
      </c>
      <c r="H28" t="str">
        <f>INDEX('ANH Backcast'!$B$13:$V$65, MATCH('ANH Backcast - WINEP'!$C28, 'ANH Backcast'!$C$13:$C$65, 0), MATCH('ANH Backcast - WINEP'!H$13, 'ANH Backcast'!$B$13:$V$13, 0))</f>
        <v>Excellent</v>
      </c>
      <c r="I28" t="str">
        <f>INDEX('ANH Backcast'!$B$13:$V$65, MATCH('ANH Backcast - WINEP'!$C28, 'ANH Backcast'!$C$13:$C$65, 0), MATCH('ANH Backcast - WINEP'!I$13, 'ANH Backcast'!$B$13:$V$13, 0))</f>
        <v>Excellent</v>
      </c>
      <c r="J28" t="str">
        <f>INDEX('ANH Backcast'!$B$13:$V$65, MATCH('ANH Backcast - WINEP'!$C28, 'ANH Backcast'!$C$13:$C$65, 0), MATCH('ANH Backcast - WINEP'!J$13, 'ANH Backcast'!$B$13:$V$13, 0))</f>
        <v>Excellent</v>
      </c>
      <c r="K28" t="str">
        <f>INDEX('ANH Backcast'!$B$13:$V$65, MATCH('ANH Backcast - WINEP'!$C28, 'ANH Backcast'!$C$13:$C$65, 0), MATCH('ANH Backcast - WINEP'!K$13, 'ANH Backcast'!$B$13:$V$13, 0))</f>
        <v>Excellent</v>
      </c>
      <c r="L28" t="str">
        <f>INDEX('ANH Backcast'!$B$13:$V$65, MATCH('ANH Backcast - WINEP'!$C28, 'ANH Backcast'!$C$13:$C$65, 0), MATCH('ANH Backcast - WINEP'!L$13, 'ANH Backcast'!$B$13:$V$13, 0))</f>
        <v>Excellent</v>
      </c>
      <c r="M28">
        <f>INDEX('ANH Backcast'!$B$13:$V$65, MATCH('ANH Backcast - WINEP'!$C28, 'ANH Backcast'!$C$13:$C$65, 0), MATCH('ANH Backcast - WINEP'!M$13, 'ANH Backcast'!$B$13:$V$13, 0))</f>
        <v>0</v>
      </c>
      <c r="N28" t="str">
        <f>INDEX('ANH Backcast'!$B$13:$V$65, MATCH('ANH Backcast - WINEP'!$C28, 'ANH Backcast'!$C$13:$C$65, 0), MATCH('ANH Backcast - WINEP'!N$13, 'ANH Backcast'!$B$13:$V$13, 0))</f>
        <v>Excellent</v>
      </c>
      <c r="O28" t="str">
        <f>INDEX('ANH Backcast'!$B$13:$V$65, MATCH('ANH Backcast - WINEP'!$C28, 'ANH Backcast'!$C$13:$C$65, 0), MATCH('ANH Backcast - WINEP'!O$13, 'ANH Backcast'!$B$13:$V$13, 0))</f>
        <v>Excellent</v>
      </c>
      <c r="P28" t="str">
        <f>INDEX('ANH Backcast'!$B$13:$V$65, MATCH('ANH Backcast - WINEP'!$C28, 'ANH Backcast'!$C$13:$C$65, 0), MATCH('ANH Backcast - WINEP'!P$13, 'ANH Backcast'!$B$13:$V$13, 0))</f>
        <v>Excellent</v>
      </c>
      <c r="Q28" t="str">
        <f>INDEX('ANH Backcast'!$B$13:$V$65, MATCH('ANH Backcast - WINEP'!$C28, 'ANH Backcast'!$C$13:$C$65, 0), MATCH('ANH Backcast - WINEP'!Q$13, 'ANH Backcast'!$B$13:$V$13, 0))</f>
        <v>Excellent</v>
      </c>
      <c r="R28" t="str">
        <f>INDEX('ANH Backcast'!$B$13:$V$65, MATCH('ANH Backcast - WINEP'!$C28, 'ANH Backcast'!$C$13:$C$65, 0), MATCH('ANH Backcast - WINEP'!R$13, 'ANH Backcast'!$B$13:$V$13, 0))</f>
        <v>Excellent</v>
      </c>
      <c r="S28" t="str">
        <f>INDEX('ANH Backcast'!$B$13:$V$65, MATCH('ANH Backcast - WINEP'!$C28, 'ANH Backcast'!$C$13:$C$65, 0), MATCH('ANH Backcast - WINEP'!S$13, 'ANH Backcast'!$B$13:$V$13, 0))</f>
        <v>Excellent</v>
      </c>
      <c r="T28" t="str">
        <f>INDEX('ANH Backcast'!$B$13:$V$65, MATCH('ANH Backcast - WINEP'!$C28, 'ANH Backcast'!$C$13:$C$65, 0), MATCH('ANH Backcast - WINEP'!T$13, 'ANH Backcast'!$B$13:$V$13, 0))</f>
        <v>Excellent</v>
      </c>
      <c r="U28" t="str">
        <f>INDEX('ANH Backcast'!$B$13:$V$65, MATCH('ANH Backcast - WINEP'!$C28, 'ANH Backcast'!$C$13:$C$65, 0), MATCH('ANH Backcast - WINEP'!U$13, 'ANH Backcast'!$B$13:$V$13, 0))</f>
        <v>Excellent</v>
      </c>
      <c r="V28" t="str">
        <f>INDEX('ANH Backcast'!$B$13:$V$65, MATCH('ANH Backcast - WINEP'!$C28, 'ANH Backcast'!$C$13:$C$65, 0), MATCH('ANH Backcast - WINEP'!V$13, 'ANH Backcast'!$B$13:$V$13, 0))</f>
        <v>Excellent</v>
      </c>
      <c r="Z28" s="22"/>
      <c r="AA28" t="s">
        <v>51</v>
      </c>
      <c r="AB28" t="str">
        <f t="shared" si="5"/>
        <v>Excellent</v>
      </c>
      <c r="AC28" t="str">
        <f t="shared" si="6"/>
        <v>Excellent</v>
      </c>
      <c r="AD28" t="str">
        <f t="shared" si="2"/>
        <v>Excellent</v>
      </c>
      <c r="AE28" t="str">
        <f t="shared" si="4"/>
        <v>Excellent</v>
      </c>
      <c r="AF28" t="str">
        <f t="shared" si="3"/>
        <v>Excellent</v>
      </c>
      <c r="AG28" t="str">
        <f t="shared" si="7"/>
        <v>Excellent</v>
      </c>
      <c r="AI28" t="str">
        <f t="shared" si="1"/>
        <v>N</v>
      </c>
    </row>
    <row r="29" spans="2:35">
      <c r="B29" t="s">
        <v>0</v>
      </c>
      <c r="C29" t="s">
        <v>78</v>
      </c>
      <c r="D29" t="s">
        <v>48</v>
      </c>
      <c r="E29" t="s">
        <v>49</v>
      </c>
      <c r="F29" t="s">
        <v>50</v>
      </c>
      <c r="H29" t="str">
        <f>INDEX('ANH Backcast'!$B$13:$V$65, MATCH('ANH Backcast - WINEP'!$C29, 'ANH Backcast'!$C$13:$C$65, 0), MATCH('ANH Backcast - WINEP'!H$13, 'ANH Backcast'!$B$13:$V$13, 0))</f>
        <v>Excellent</v>
      </c>
      <c r="I29" t="str">
        <f>INDEX('ANH Backcast'!$B$13:$V$65, MATCH('ANH Backcast - WINEP'!$C29, 'ANH Backcast'!$C$13:$C$65, 0), MATCH('ANH Backcast - WINEP'!I$13, 'ANH Backcast'!$B$13:$V$13, 0))</f>
        <v>Excellent</v>
      </c>
      <c r="J29" t="str">
        <f>INDEX('ANH Backcast'!$B$13:$V$65, MATCH('ANH Backcast - WINEP'!$C29, 'ANH Backcast'!$C$13:$C$65, 0), MATCH('ANH Backcast - WINEP'!J$13, 'ANH Backcast'!$B$13:$V$13, 0))</f>
        <v>Excellent</v>
      </c>
      <c r="K29" t="str">
        <f>INDEX('ANH Backcast'!$B$13:$V$65, MATCH('ANH Backcast - WINEP'!$C29, 'ANH Backcast'!$C$13:$C$65, 0), MATCH('ANH Backcast - WINEP'!K$13, 'ANH Backcast'!$B$13:$V$13, 0))</f>
        <v>Excellent</v>
      </c>
      <c r="L29" t="str">
        <f>INDEX('ANH Backcast'!$B$13:$V$65, MATCH('ANH Backcast - WINEP'!$C29, 'ANH Backcast'!$C$13:$C$65, 0), MATCH('ANH Backcast - WINEP'!L$13, 'ANH Backcast'!$B$13:$V$13, 0))</f>
        <v>Excellent</v>
      </c>
      <c r="M29">
        <f>INDEX('ANH Backcast'!$B$13:$V$65, MATCH('ANH Backcast - WINEP'!$C29, 'ANH Backcast'!$C$13:$C$65, 0), MATCH('ANH Backcast - WINEP'!M$13, 'ANH Backcast'!$B$13:$V$13, 0))</f>
        <v>0</v>
      </c>
      <c r="N29" t="str">
        <f>INDEX('ANH Backcast'!$B$13:$V$65, MATCH('ANH Backcast - WINEP'!$C29, 'ANH Backcast'!$C$13:$C$65, 0), MATCH('ANH Backcast - WINEP'!N$13, 'ANH Backcast'!$B$13:$V$13, 0))</f>
        <v>Excellent</v>
      </c>
      <c r="O29" t="str">
        <f>INDEX('ANH Backcast'!$B$13:$V$65, MATCH('ANH Backcast - WINEP'!$C29, 'ANH Backcast'!$C$13:$C$65, 0), MATCH('ANH Backcast - WINEP'!O$13, 'ANH Backcast'!$B$13:$V$13, 0))</f>
        <v>Excellent</v>
      </c>
      <c r="P29" t="str">
        <f>INDEX('ANH Backcast'!$B$13:$V$65, MATCH('ANH Backcast - WINEP'!$C29, 'ANH Backcast'!$C$13:$C$65, 0), MATCH('ANH Backcast - WINEP'!P$13, 'ANH Backcast'!$B$13:$V$13, 0))</f>
        <v>Excellent</v>
      </c>
      <c r="Q29" t="str">
        <f>INDEX('ANH Backcast'!$B$13:$V$65, MATCH('ANH Backcast - WINEP'!$C29, 'ANH Backcast'!$C$13:$C$65, 0), MATCH('ANH Backcast - WINEP'!Q$13, 'ANH Backcast'!$B$13:$V$13, 0))</f>
        <v>Excellent</v>
      </c>
      <c r="R29" t="str">
        <f>INDEX('ANH Backcast'!$B$13:$V$65, MATCH('ANH Backcast - WINEP'!$C29, 'ANH Backcast'!$C$13:$C$65, 0), MATCH('ANH Backcast - WINEP'!R$13, 'ANH Backcast'!$B$13:$V$13, 0))</f>
        <v>Excellent</v>
      </c>
      <c r="S29" t="str">
        <f>INDEX('ANH Backcast'!$B$13:$V$65, MATCH('ANH Backcast - WINEP'!$C29, 'ANH Backcast'!$C$13:$C$65, 0), MATCH('ANH Backcast - WINEP'!S$13, 'ANH Backcast'!$B$13:$V$13, 0))</f>
        <v>Excellent</v>
      </c>
      <c r="T29" t="str">
        <f>INDEX('ANH Backcast'!$B$13:$V$65, MATCH('ANH Backcast - WINEP'!$C29, 'ANH Backcast'!$C$13:$C$65, 0), MATCH('ANH Backcast - WINEP'!T$13, 'ANH Backcast'!$B$13:$V$13, 0))</f>
        <v>Excellent</v>
      </c>
      <c r="U29" t="str">
        <f>INDEX('ANH Backcast'!$B$13:$V$65, MATCH('ANH Backcast - WINEP'!$C29, 'ANH Backcast'!$C$13:$C$65, 0), MATCH('ANH Backcast - WINEP'!U$13, 'ANH Backcast'!$B$13:$V$13, 0))</f>
        <v>Excellent</v>
      </c>
      <c r="V29" t="str">
        <f>INDEX('ANH Backcast'!$B$13:$V$65, MATCH('ANH Backcast - WINEP'!$C29, 'ANH Backcast'!$C$13:$C$65, 0), MATCH('ANH Backcast - WINEP'!V$13, 'ANH Backcast'!$B$13:$V$13, 0))</f>
        <v>Excellent</v>
      </c>
      <c r="Z29" s="22"/>
      <c r="AA29" t="s">
        <v>51</v>
      </c>
      <c r="AB29" t="str">
        <f t="shared" si="5"/>
        <v>Excellent</v>
      </c>
      <c r="AC29" t="str">
        <f t="shared" si="6"/>
        <v>Excellent</v>
      </c>
      <c r="AD29" t="str">
        <f t="shared" si="2"/>
        <v>Excellent</v>
      </c>
      <c r="AE29" t="str">
        <f t="shared" si="4"/>
        <v>Excellent</v>
      </c>
      <c r="AF29" t="str">
        <f t="shared" si="3"/>
        <v>Excellent</v>
      </c>
      <c r="AG29" t="str">
        <f t="shared" si="7"/>
        <v>Excellent</v>
      </c>
      <c r="AI29" t="str">
        <f t="shared" si="1"/>
        <v>N</v>
      </c>
    </row>
    <row r="30" spans="2:35">
      <c r="B30" t="s">
        <v>0</v>
      </c>
      <c r="C30" t="s">
        <v>79</v>
      </c>
      <c r="D30" t="s">
        <v>48</v>
      </c>
      <c r="E30" t="s">
        <v>49</v>
      </c>
      <c r="F30" t="s">
        <v>50</v>
      </c>
      <c r="H30" t="str">
        <f>INDEX('ANH Backcast'!$B$13:$V$65, MATCH('ANH Backcast - WINEP'!$C30, 'ANH Backcast'!$C$13:$C$65, 0), MATCH('ANH Backcast - WINEP'!H$13, 'ANH Backcast'!$B$13:$V$13, 0))</f>
        <v>Excellent</v>
      </c>
      <c r="I30" t="str">
        <f>INDEX('ANH Backcast'!$B$13:$V$65, MATCH('ANH Backcast - WINEP'!$C30, 'ANH Backcast'!$C$13:$C$65, 0), MATCH('ANH Backcast - WINEP'!I$13, 'ANH Backcast'!$B$13:$V$13, 0))</f>
        <v>Excellent</v>
      </c>
      <c r="J30" t="str">
        <f>INDEX('ANH Backcast'!$B$13:$V$65, MATCH('ANH Backcast - WINEP'!$C30, 'ANH Backcast'!$C$13:$C$65, 0), MATCH('ANH Backcast - WINEP'!J$13, 'ANH Backcast'!$B$13:$V$13, 0))</f>
        <v>Excellent</v>
      </c>
      <c r="K30" t="str">
        <f>INDEX('ANH Backcast'!$B$13:$V$65, MATCH('ANH Backcast - WINEP'!$C30, 'ANH Backcast'!$C$13:$C$65, 0), MATCH('ANH Backcast - WINEP'!K$13, 'ANH Backcast'!$B$13:$V$13, 0))</f>
        <v>Excellent</v>
      </c>
      <c r="L30" t="str">
        <f>INDEX('ANH Backcast'!$B$13:$V$65, MATCH('ANH Backcast - WINEP'!$C30, 'ANH Backcast'!$C$13:$C$65, 0), MATCH('ANH Backcast - WINEP'!L$13, 'ANH Backcast'!$B$13:$V$13, 0))</f>
        <v>Excellent</v>
      </c>
      <c r="M30">
        <f>INDEX('ANH Backcast'!$B$13:$V$65, MATCH('ANH Backcast - WINEP'!$C30, 'ANH Backcast'!$C$13:$C$65, 0), MATCH('ANH Backcast - WINEP'!M$13, 'ANH Backcast'!$B$13:$V$13, 0))</f>
        <v>0</v>
      </c>
      <c r="N30" t="str">
        <f>INDEX('ANH Backcast'!$B$13:$V$65, MATCH('ANH Backcast - WINEP'!$C30, 'ANH Backcast'!$C$13:$C$65, 0), MATCH('ANH Backcast - WINEP'!N$13, 'ANH Backcast'!$B$13:$V$13, 0))</f>
        <v>Excellent</v>
      </c>
      <c r="O30" t="str">
        <f>INDEX('ANH Backcast'!$B$13:$V$65, MATCH('ANH Backcast - WINEP'!$C30, 'ANH Backcast'!$C$13:$C$65, 0), MATCH('ANH Backcast - WINEP'!O$13, 'ANH Backcast'!$B$13:$V$13, 0))</f>
        <v>Excellent</v>
      </c>
      <c r="P30" t="str">
        <f>INDEX('ANH Backcast'!$B$13:$V$65, MATCH('ANH Backcast - WINEP'!$C30, 'ANH Backcast'!$C$13:$C$65, 0), MATCH('ANH Backcast - WINEP'!P$13, 'ANH Backcast'!$B$13:$V$13, 0))</f>
        <v>Excellent</v>
      </c>
      <c r="Q30" t="str">
        <f>INDEX('ANH Backcast'!$B$13:$V$65, MATCH('ANH Backcast - WINEP'!$C30, 'ANH Backcast'!$C$13:$C$65, 0), MATCH('ANH Backcast - WINEP'!Q$13, 'ANH Backcast'!$B$13:$V$13, 0))</f>
        <v>Excellent</v>
      </c>
      <c r="R30" t="str">
        <f>INDEX('ANH Backcast'!$B$13:$V$65, MATCH('ANH Backcast - WINEP'!$C30, 'ANH Backcast'!$C$13:$C$65, 0), MATCH('ANH Backcast - WINEP'!R$13, 'ANH Backcast'!$B$13:$V$13, 0))</f>
        <v>Excellent</v>
      </c>
      <c r="S30" t="str">
        <f>INDEX('ANH Backcast'!$B$13:$V$65, MATCH('ANH Backcast - WINEP'!$C30, 'ANH Backcast'!$C$13:$C$65, 0), MATCH('ANH Backcast - WINEP'!S$13, 'ANH Backcast'!$B$13:$V$13, 0))</f>
        <v>Excellent</v>
      </c>
      <c r="T30" t="str">
        <f>INDEX('ANH Backcast'!$B$13:$V$65, MATCH('ANH Backcast - WINEP'!$C30, 'ANH Backcast'!$C$13:$C$65, 0), MATCH('ANH Backcast - WINEP'!T$13, 'ANH Backcast'!$B$13:$V$13, 0))</f>
        <v>Excellent</v>
      </c>
      <c r="U30" t="str">
        <f>INDEX('ANH Backcast'!$B$13:$V$65, MATCH('ANH Backcast - WINEP'!$C30, 'ANH Backcast'!$C$13:$C$65, 0), MATCH('ANH Backcast - WINEP'!U$13, 'ANH Backcast'!$B$13:$V$13, 0))</f>
        <v>Excellent</v>
      </c>
      <c r="V30" t="str">
        <f>INDEX('ANH Backcast'!$B$13:$V$65, MATCH('ANH Backcast - WINEP'!$C30, 'ANH Backcast'!$C$13:$C$65, 0), MATCH('ANH Backcast - WINEP'!V$13, 'ANH Backcast'!$B$13:$V$13, 0))</f>
        <v>Excellent</v>
      </c>
      <c r="Z30" s="22"/>
      <c r="AA30" t="s">
        <v>51</v>
      </c>
      <c r="AB30" t="str">
        <f t="shared" si="5"/>
        <v>Excellent</v>
      </c>
      <c r="AC30" t="str">
        <f t="shared" si="6"/>
        <v>Excellent</v>
      </c>
      <c r="AD30" t="str">
        <f t="shared" si="2"/>
        <v>Excellent</v>
      </c>
      <c r="AE30" t="str">
        <f t="shared" si="4"/>
        <v>Excellent</v>
      </c>
      <c r="AF30" t="str">
        <f t="shared" si="3"/>
        <v>Excellent</v>
      </c>
      <c r="AG30" t="str">
        <f t="shared" si="7"/>
        <v>Excellent</v>
      </c>
      <c r="AI30" t="str">
        <f t="shared" si="1"/>
        <v>N</v>
      </c>
    </row>
    <row r="31" spans="2:35">
      <c r="B31" t="s">
        <v>0</v>
      </c>
      <c r="C31" t="s">
        <v>80</v>
      </c>
      <c r="D31" t="s">
        <v>48</v>
      </c>
      <c r="E31" t="s">
        <v>49</v>
      </c>
      <c r="F31" t="s">
        <v>50</v>
      </c>
      <c r="H31" t="str">
        <f>INDEX('ANH Backcast'!$B$13:$V$65, MATCH('ANH Backcast - WINEP'!$C31, 'ANH Backcast'!$C$13:$C$65, 0), MATCH('ANH Backcast - WINEP'!H$13, 'ANH Backcast'!$B$13:$V$13, 0))</f>
        <v>Excellent</v>
      </c>
      <c r="I31" t="str">
        <f>INDEX('ANH Backcast'!$B$13:$V$65, MATCH('ANH Backcast - WINEP'!$C31, 'ANH Backcast'!$C$13:$C$65, 0), MATCH('ANH Backcast - WINEP'!I$13, 'ANH Backcast'!$B$13:$V$13, 0))</f>
        <v>Excellent</v>
      </c>
      <c r="J31" t="str">
        <f>INDEX('ANH Backcast'!$B$13:$V$65, MATCH('ANH Backcast - WINEP'!$C31, 'ANH Backcast'!$C$13:$C$65, 0), MATCH('ANH Backcast - WINEP'!J$13, 'ANH Backcast'!$B$13:$V$13, 0))</f>
        <v>Excellent</v>
      </c>
      <c r="K31" t="str">
        <f>INDEX('ANH Backcast'!$B$13:$V$65, MATCH('ANH Backcast - WINEP'!$C31, 'ANH Backcast'!$C$13:$C$65, 0), MATCH('ANH Backcast - WINEP'!K$13, 'ANH Backcast'!$B$13:$V$13, 0))</f>
        <v>Excellent</v>
      </c>
      <c r="L31" t="str">
        <f>INDEX('ANH Backcast'!$B$13:$V$65, MATCH('ANH Backcast - WINEP'!$C31, 'ANH Backcast'!$C$13:$C$65, 0), MATCH('ANH Backcast - WINEP'!L$13, 'ANH Backcast'!$B$13:$V$13, 0))</f>
        <v>Excellent</v>
      </c>
      <c r="M31">
        <f>INDEX('ANH Backcast'!$B$13:$V$65, MATCH('ANH Backcast - WINEP'!$C31, 'ANH Backcast'!$C$13:$C$65, 0), MATCH('ANH Backcast - WINEP'!M$13, 'ANH Backcast'!$B$13:$V$13, 0))</f>
        <v>0</v>
      </c>
      <c r="N31" t="str">
        <f>INDEX('ANH Backcast'!$B$13:$V$65, MATCH('ANH Backcast - WINEP'!$C31, 'ANH Backcast'!$C$13:$C$65, 0), MATCH('ANH Backcast - WINEP'!N$13, 'ANH Backcast'!$B$13:$V$13, 0))</f>
        <v>Excellent</v>
      </c>
      <c r="O31" t="str">
        <f>INDEX('ANH Backcast'!$B$13:$V$65, MATCH('ANH Backcast - WINEP'!$C31, 'ANH Backcast'!$C$13:$C$65, 0), MATCH('ANH Backcast - WINEP'!O$13, 'ANH Backcast'!$B$13:$V$13, 0))</f>
        <v>Excellent</v>
      </c>
      <c r="P31" t="str">
        <f>INDEX('ANH Backcast'!$B$13:$V$65, MATCH('ANH Backcast - WINEP'!$C31, 'ANH Backcast'!$C$13:$C$65, 0), MATCH('ANH Backcast - WINEP'!P$13, 'ANH Backcast'!$B$13:$V$13, 0))</f>
        <v>Excellent</v>
      </c>
      <c r="Q31" t="str">
        <f>INDEX('ANH Backcast'!$B$13:$V$65, MATCH('ANH Backcast - WINEP'!$C31, 'ANH Backcast'!$C$13:$C$65, 0), MATCH('ANH Backcast - WINEP'!Q$13, 'ANH Backcast'!$B$13:$V$13, 0))</f>
        <v>Excellent</v>
      </c>
      <c r="R31" t="str">
        <f>INDEX('ANH Backcast'!$B$13:$V$65, MATCH('ANH Backcast - WINEP'!$C31, 'ANH Backcast'!$C$13:$C$65, 0), MATCH('ANH Backcast - WINEP'!R$13, 'ANH Backcast'!$B$13:$V$13, 0))</f>
        <v>Excellent</v>
      </c>
      <c r="S31" t="str">
        <f>INDEX('ANH Backcast'!$B$13:$V$65, MATCH('ANH Backcast - WINEP'!$C31, 'ANH Backcast'!$C$13:$C$65, 0), MATCH('ANH Backcast - WINEP'!S$13, 'ANH Backcast'!$B$13:$V$13, 0))</f>
        <v>Excellent</v>
      </c>
      <c r="T31" t="str">
        <f>INDEX('ANH Backcast'!$B$13:$V$65, MATCH('ANH Backcast - WINEP'!$C31, 'ANH Backcast'!$C$13:$C$65, 0), MATCH('ANH Backcast - WINEP'!T$13, 'ANH Backcast'!$B$13:$V$13, 0))</f>
        <v>Excellent</v>
      </c>
      <c r="U31" t="str">
        <f>INDEX('ANH Backcast'!$B$13:$V$65, MATCH('ANH Backcast - WINEP'!$C31, 'ANH Backcast'!$C$13:$C$65, 0), MATCH('ANH Backcast - WINEP'!U$13, 'ANH Backcast'!$B$13:$V$13, 0))</f>
        <v>Excellent</v>
      </c>
      <c r="V31" t="str">
        <f>INDEX('ANH Backcast'!$B$13:$V$65, MATCH('ANH Backcast - WINEP'!$C31, 'ANH Backcast'!$C$13:$C$65, 0), MATCH('ANH Backcast - WINEP'!V$13, 'ANH Backcast'!$B$13:$V$13, 0))</f>
        <v>Excellent</v>
      </c>
      <c r="Z31" s="22"/>
      <c r="AA31" t="s">
        <v>51</v>
      </c>
      <c r="AB31" t="str">
        <f t="shared" si="5"/>
        <v>Excellent</v>
      </c>
      <c r="AC31" t="str">
        <f t="shared" si="6"/>
        <v>Excellent</v>
      </c>
      <c r="AD31" t="str">
        <f t="shared" si="2"/>
        <v>Excellent</v>
      </c>
      <c r="AE31" t="str">
        <f t="shared" si="4"/>
        <v>Excellent</v>
      </c>
      <c r="AF31" t="str">
        <f t="shared" si="3"/>
        <v>Excellent</v>
      </c>
      <c r="AG31" t="str">
        <f t="shared" si="7"/>
        <v>Excellent</v>
      </c>
      <c r="AI31" t="str">
        <f t="shared" si="1"/>
        <v>N</v>
      </c>
    </row>
    <row r="32" spans="2:35" ht="27.95">
      <c r="B32" t="s">
        <v>0</v>
      </c>
      <c r="C32" t="s">
        <v>81</v>
      </c>
      <c r="D32" t="s">
        <v>48</v>
      </c>
      <c r="E32" t="s">
        <v>49</v>
      </c>
      <c r="F32" t="s">
        <v>50</v>
      </c>
      <c r="H32" t="str">
        <f>INDEX('ANH Backcast'!$B$13:$V$65, MATCH('ANH Backcast - WINEP'!$C32, 'ANH Backcast'!$C$13:$C$65, 0), MATCH('ANH Backcast - WINEP'!H$13, 'ANH Backcast'!$B$13:$V$13, 0))</f>
        <v>Good</v>
      </c>
      <c r="I32" t="str">
        <f>INDEX('ANH Backcast'!$B$13:$V$65, MATCH('ANH Backcast - WINEP'!$C32, 'ANH Backcast'!$C$13:$C$65, 0), MATCH('ANH Backcast - WINEP'!I$13, 'ANH Backcast'!$B$13:$V$13, 0))</f>
        <v>Good</v>
      </c>
      <c r="J32" t="str">
        <f>INDEX('ANH Backcast'!$B$13:$V$65, MATCH('ANH Backcast - WINEP'!$C32, 'ANH Backcast'!$C$13:$C$65, 0), MATCH('ANH Backcast - WINEP'!J$13, 'ANH Backcast'!$B$13:$V$13, 0))</f>
        <v>Sufficient</v>
      </c>
      <c r="K32" t="str">
        <f>INDEX('ANH Backcast'!$B$13:$V$65, MATCH('ANH Backcast - WINEP'!$C32, 'ANH Backcast'!$C$13:$C$65, 0), MATCH('ANH Backcast - WINEP'!K$13, 'ANH Backcast'!$B$13:$V$13, 0))</f>
        <v>Sufficient</v>
      </c>
      <c r="L32" t="str">
        <f>INDEX('ANH Backcast'!$B$13:$V$65, MATCH('ANH Backcast - WINEP'!$C32, 'ANH Backcast'!$C$13:$C$65, 0), MATCH('ANH Backcast - WINEP'!L$13, 'ANH Backcast'!$B$13:$V$13, 0))</f>
        <v>Sufficient</v>
      </c>
      <c r="M32">
        <f>INDEX('ANH Backcast'!$B$13:$V$65, MATCH('ANH Backcast - WINEP'!$C32, 'ANH Backcast'!$C$13:$C$65, 0), MATCH('ANH Backcast - WINEP'!M$13, 'ANH Backcast'!$B$13:$V$13, 0))</f>
        <v>0</v>
      </c>
      <c r="N32" t="str">
        <f>INDEX('ANH Backcast'!$B$13:$V$65, MATCH('ANH Backcast - WINEP'!$C32, 'ANH Backcast'!$C$13:$C$65, 0), MATCH('ANH Backcast - WINEP'!N$13, 'ANH Backcast'!$B$13:$V$13, 0))</f>
        <v>Poor</v>
      </c>
      <c r="O32" t="str">
        <f>INDEX('ANH Backcast'!$B$13:$V$65, MATCH('ANH Backcast - WINEP'!$C32, 'ANH Backcast'!$C$13:$C$65, 0), MATCH('ANH Backcast - WINEP'!O$13, 'ANH Backcast'!$B$13:$V$13, 0))</f>
        <v>Poor</v>
      </c>
      <c r="P32" t="str">
        <f>INDEX('ANH Backcast'!$B$13:$V$65, MATCH('ANH Backcast - WINEP'!$C32, 'ANH Backcast'!$C$13:$C$65, 0), MATCH('ANH Backcast - WINEP'!P$13, 'ANH Backcast'!$B$13:$V$13, 0))</f>
        <v>Poor</v>
      </c>
      <c r="Q32" t="str">
        <f>INDEX('ANH Backcast'!$B$13:$V$65, MATCH('ANH Backcast - WINEP'!$C32, 'ANH Backcast'!$C$13:$C$65, 0), MATCH('ANH Backcast - WINEP'!Q$13, 'ANH Backcast'!$B$13:$V$13, 0))</f>
        <v>Poor</v>
      </c>
      <c r="R32" t="str">
        <f>INDEX('ANH Backcast'!$B$13:$V$65, MATCH('ANH Backcast - WINEP'!$C32, 'ANH Backcast'!$C$13:$C$65, 0), MATCH('ANH Backcast - WINEP'!R$13, 'ANH Backcast'!$B$13:$V$13, 0))</f>
        <v>Poor</v>
      </c>
      <c r="S32" t="str">
        <f>INDEX('ANH Backcast'!$B$13:$V$65, MATCH('ANH Backcast - WINEP'!$C32, 'ANH Backcast'!$C$13:$C$65, 0), MATCH('ANH Backcast - WINEP'!S$13, 'ANH Backcast'!$B$13:$V$13, 0))</f>
        <v>Poor</v>
      </c>
      <c r="T32" t="str">
        <f>INDEX('ANH Backcast'!$B$13:$V$65, MATCH('ANH Backcast - WINEP'!$C32, 'ANH Backcast'!$C$13:$C$65, 0), MATCH('ANH Backcast - WINEP'!T$13, 'ANH Backcast'!$B$13:$V$13, 0))</f>
        <v>Poor</v>
      </c>
      <c r="U32" t="str">
        <f>INDEX('ANH Backcast'!$B$13:$V$65, MATCH('ANH Backcast - WINEP'!$C32, 'ANH Backcast'!$C$13:$C$65, 0), MATCH('ANH Backcast - WINEP'!U$13, 'ANH Backcast'!$B$13:$V$13, 0))</f>
        <v>Poor</v>
      </c>
      <c r="V32" t="str">
        <f>INDEX('ANH Backcast'!$B$13:$V$65, MATCH('ANH Backcast - WINEP'!$C32, 'ANH Backcast'!$C$13:$C$65, 0), MATCH('ANH Backcast - WINEP'!V$13, 'ANH Backcast'!$B$13:$V$13, 0))</f>
        <v>Poor</v>
      </c>
      <c r="X32" t="s">
        <v>55</v>
      </c>
      <c r="Y32" t="s">
        <v>82</v>
      </c>
      <c r="Z32" s="22" t="s">
        <v>83</v>
      </c>
      <c r="AA32" t="s">
        <v>51</v>
      </c>
      <c r="AB32" t="str">
        <f t="shared" si="5"/>
        <v>Poor</v>
      </c>
      <c r="AC32" t="str">
        <f t="shared" si="6"/>
        <v>Poor</v>
      </c>
      <c r="AD32" t="str">
        <f t="shared" si="2"/>
        <v>Poor</v>
      </c>
      <c r="AE32" t="str">
        <f t="shared" si="4"/>
        <v>Poor</v>
      </c>
      <c r="AF32" t="str">
        <f t="shared" si="3"/>
        <v>Poor</v>
      </c>
      <c r="AG32" t="str">
        <f t="shared" si="7"/>
        <v>Poor</v>
      </c>
      <c r="AI32" t="str">
        <f t="shared" si="1"/>
        <v>Y</v>
      </c>
    </row>
    <row r="33" spans="2:35" ht="168">
      <c r="B33" t="s">
        <v>0</v>
      </c>
      <c r="C33" t="s">
        <v>84</v>
      </c>
      <c r="D33" t="s">
        <v>48</v>
      </c>
      <c r="E33" t="s">
        <v>49</v>
      </c>
      <c r="F33" t="s">
        <v>50</v>
      </c>
      <c r="H33" t="str">
        <f>INDEX('ANH Backcast'!$B$13:$V$65, MATCH('ANH Backcast - WINEP'!$C33, 'ANH Backcast'!$C$13:$C$65, 0), MATCH('ANH Backcast - WINEP'!H$13, 'ANH Backcast'!$B$13:$V$13, 0))</f>
        <v>Excellent</v>
      </c>
      <c r="I33" t="str">
        <f>INDEX('ANH Backcast'!$B$13:$V$65, MATCH('ANH Backcast - WINEP'!$C33, 'ANH Backcast'!$C$13:$C$65, 0), MATCH('ANH Backcast - WINEP'!I$13, 'ANH Backcast'!$B$13:$V$13, 0))</f>
        <v>Excellent</v>
      </c>
      <c r="J33" t="str">
        <f>INDEX('ANH Backcast'!$B$13:$V$65, MATCH('ANH Backcast - WINEP'!$C33, 'ANH Backcast'!$C$13:$C$65, 0), MATCH('ANH Backcast - WINEP'!J$13, 'ANH Backcast'!$B$13:$V$13, 0))</f>
        <v>Excellent</v>
      </c>
      <c r="K33" t="str">
        <f>INDEX('ANH Backcast'!$B$13:$V$65, MATCH('ANH Backcast - WINEP'!$C33, 'ANH Backcast'!$C$13:$C$65, 0), MATCH('ANH Backcast - WINEP'!K$13, 'ANH Backcast'!$B$13:$V$13, 0))</f>
        <v>Excellent</v>
      </c>
      <c r="L33" t="str">
        <f>INDEX('ANH Backcast'!$B$13:$V$65, MATCH('ANH Backcast - WINEP'!$C33, 'ANH Backcast'!$C$13:$C$65, 0), MATCH('ANH Backcast - WINEP'!L$13, 'ANH Backcast'!$B$13:$V$13, 0))</f>
        <v>Excellent</v>
      </c>
      <c r="M33">
        <f>INDEX('ANH Backcast'!$B$13:$V$65, MATCH('ANH Backcast - WINEP'!$C33, 'ANH Backcast'!$C$13:$C$65, 0), MATCH('ANH Backcast - WINEP'!M$13, 'ANH Backcast'!$B$13:$V$13, 0))</f>
        <v>0</v>
      </c>
      <c r="N33" t="str">
        <f>INDEX('ANH Backcast'!$B$13:$V$65, MATCH('ANH Backcast - WINEP'!$C33, 'ANH Backcast'!$C$13:$C$65, 0), MATCH('ANH Backcast - WINEP'!N$13, 'ANH Backcast'!$B$13:$V$13, 0))</f>
        <v>Excellent</v>
      </c>
      <c r="O33" t="str">
        <f>INDEX('ANH Backcast'!$B$13:$V$65, MATCH('ANH Backcast - WINEP'!$C33, 'ANH Backcast'!$C$13:$C$65, 0), MATCH('ANH Backcast - WINEP'!O$13, 'ANH Backcast'!$B$13:$V$13, 0))</f>
        <v>Good</v>
      </c>
      <c r="P33" t="str">
        <f>INDEX('ANH Backcast'!$B$13:$V$65, MATCH('ANH Backcast - WINEP'!$C33, 'ANH Backcast'!$C$13:$C$65, 0), MATCH('ANH Backcast - WINEP'!P$13, 'ANH Backcast'!$B$13:$V$13, 0))</f>
        <v>Good</v>
      </c>
      <c r="Q33" t="str">
        <f>INDEX('ANH Backcast'!$B$13:$V$65, MATCH('ANH Backcast - WINEP'!$C33, 'ANH Backcast'!$C$13:$C$65, 0), MATCH('ANH Backcast - WINEP'!Q$13, 'ANH Backcast'!$B$13:$V$13, 0))</f>
        <v>Excellent</v>
      </c>
      <c r="R33" t="str">
        <f>INDEX('ANH Backcast'!$B$13:$V$65, MATCH('ANH Backcast - WINEP'!$C33, 'ANH Backcast'!$C$13:$C$65, 0), MATCH('ANH Backcast - WINEP'!R$13, 'ANH Backcast'!$B$13:$V$13, 0))</f>
        <v>Good</v>
      </c>
      <c r="S33" t="str">
        <f>INDEX('ANH Backcast'!$B$13:$V$65, MATCH('ANH Backcast - WINEP'!$C33, 'ANH Backcast'!$C$13:$C$65, 0), MATCH('ANH Backcast - WINEP'!S$13, 'ANH Backcast'!$B$13:$V$13, 0))</f>
        <v>Excellent</v>
      </c>
      <c r="T33" t="str">
        <f>INDEX('ANH Backcast'!$B$13:$V$65, MATCH('ANH Backcast - WINEP'!$C33, 'ANH Backcast'!$C$13:$C$65, 0), MATCH('ANH Backcast - WINEP'!T$13, 'ANH Backcast'!$B$13:$V$13, 0))</f>
        <v>Good</v>
      </c>
      <c r="U33" t="str">
        <f>INDEX('ANH Backcast'!$B$13:$V$65, MATCH('ANH Backcast - WINEP'!$C33, 'ANH Backcast'!$C$13:$C$65, 0), MATCH('ANH Backcast - WINEP'!U$13, 'ANH Backcast'!$B$13:$V$13, 0))</f>
        <v>Excellent</v>
      </c>
      <c r="V33" t="str">
        <f>INDEX('ANH Backcast'!$B$13:$V$65, MATCH('ANH Backcast - WINEP'!$C33, 'ANH Backcast'!$C$13:$C$65, 0), MATCH('ANH Backcast - WINEP'!V$13, 'ANH Backcast'!$B$13:$V$13, 0))</f>
        <v>Good</v>
      </c>
      <c r="X33" t="s">
        <v>55</v>
      </c>
      <c r="Z33" s="22" t="s">
        <v>85</v>
      </c>
      <c r="AA33" t="s">
        <v>55</v>
      </c>
      <c r="AB33" t="str">
        <f>Q33</f>
        <v>Excellent</v>
      </c>
      <c r="AC33" t="s">
        <v>57</v>
      </c>
      <c r="AD33" t="str">
        <f t="shared" si="2"/>
        <v>Excellent</v>
      </c>
      <c r="AE33" s="182" t="s">
        <v>56</v>
      </c>
      <c r="AF33" t="str">
        <f t="shared" si="3"/>
        <v>Excellent</v>
      </c>
      <c r="AG33" s="182" t="s">
        <v>56</v>
      </c>
      <c r="AH33" s="22" t="s">
        <v>86</v>
      </c>
      <c r="AI33" t="str">
        <f t="shared" si="1"/>
        <v>N</v>
      </c>
    </row>
    <row r="34" spans="2:35" ht="112.5" customHeight="1">
      <c r="B34" t="s">
        <v>0</v>
      </c>
      <c r="C34" t="s">
        <v>87</v>
      </c>
      <c r="D34" t="s">
        <v>48</v>
      </c>
      <c r="E34" t="s">
        <v>49</v>
      </c>
      <c r="F34" t="s">
        <v>50</v>
      </c>
      <c r="H34" t="str">
        <f>INDEX('ANH Backcast'!$B$13:$V$65, MATCH('ANH Backcast - WINEP'!$C34, 'ANH Backcast'!$C$13:$C$65, 0), MATCH('ANH Backcast - WINEP'!H$13, 'ANH Backcast'!$B$13:$V$13, 0))</f>
        <v>Excellent</v>
      </c>
      <c r="I34" t="str">
        <f>INDEX('ANH Backcast'!$B$13:$V$65, MATCH('ANH Backcast - WINEP'!$C34, 'ANH Backcast'!$C$13:$C$65, 0), MATCH('ANH Backcast - WINEP'!I$13, 'ANH Backcast'!$B$13:$V$13, 0))</f>
        <v>Excellent</v>
      </c>
      <c r="J34" t="str">
        <f>INDEX('ANH Backcast'!$B$13:$V$65, MATCH('ANH Backcast - WINEP'!$C34, 'ANH Backcast'!$C$13:$C$65, 0), MATCH('ANH Backcast - WINEP'!J$13, 'ANH Backcast'!$B$13:$V$13, 0))</f>
        <v>Excellent</v>
      </c>
      <c r="K34" t="str">
        <f>INDEX('ANH Backcast'!$B$13:$V$65, MATCH('ANH Backcast - WINEP'!$C34, 'ANH Backcast'!$C$13:$C$65, 0), MATCH('ANH Backcast - WINEP'!K$13, 'ANH Backcast'!$B$13:$V$13, 0))</f>
        <v>Excellent</v>
      </c>
      <c r="L34" t="str">
        <f>INDEX('ANH Backcast'!$B$13:$V$65, MATCH('ANH Backcast - WINEP'!$C34, 'ANH Backcast'!$C$13:$C$65, 0), MATCH('ANH Backcast - WINEP'!L$13, 'ANH Backcast'!$B$13:$V$13, 0))</f>
        <v>Excellent</v>
      </c>
      <c r="M34">
        <f>INDEX('ANH Backcast'!$B$13:$V$65, MATCH('ANH Backcast - WINEP'!$C34, 'ANH Backcast'!$C$13:$C$65, 0), MATCH('ANH Backcast - WINEP'!M$13, 'ANH Backcast'!$B$13:$V$13, 0))</f>
        <v>0</v>
      </c>
      <c r="N34" t="str">
        <f>INDEX('ANH Backcast'!$B$13:$V$65, MATCH('ANH Backcast - WINEP'!$C34, 'ANH Backcast'!$C$13:$C$65, 0), MATCH('ANH Backcast - WINEP'!N$13, 'ANH Backcast'!$B$13:$V$13, 0))</f>
        <v>Excellent</v>
      </c>
      <c r="O34" t="str">
        <f>INDEX('ANH Backcast'!$B$13:$V$65, MATCH('ANH Backcast - WINEP'!$C34, 'ANH Backcast'!$C$13:$C$65, 0), MATCH('ANH Backcast - WINEP'!O$13, 'ANH Backcast'!$B$13:$V$13, 0))</f>
        <v>Excellent</v>
      </c>
      <c r="P34" t="str">
        <f>INDEX('ANH Backcast'!$B$13:$V$65, MATCH('ANH Backcast - WINEP'!$C34, 'ANH Backcast'!$C$13:$C$65, 0), MATCH('ANH Backcast - WINEP'!P$13, 'ANH Backcast'!$B$13:$V$13, 0))</f>
        <v>Excellent</v>
      </c>
      <c r="Q34" t="str">
        <f>INDEX('ANH Backcast'!$B$13:$V$65, MATCH('ANH Backcast - WINEP'!$C34, 'ANH Backcast'!$C$13:$C$65, 0), MATCH('ANH Backcast - WINEP'!Q$13, 'ANH Backcast'!$B$13:$V$13, 0))</f>
        <v>Good</v>
      </c>
      <c r="R34" t="str">
        <f>INDEX('ANH Backcast'!$B$13:$V$65, MATCH('ANH Backcast - WINEP'!$C34, 'ANH Backcast'!$C$13:$C$65, 0), MATCH('ANH Backcast - WINEP'!R$13, 'ANH Backcast'!$B$13:$V$13, 0))</f>
        <v>Good</v>
      </c>
      <c r="S34" t="str">
        <f>INDEX('ANH Backcast'!$B$13:$V$65, MATCH('ANH Backcast - WINEP'!$C34, 'ANH Backcast'!$C$13:$C$65, 0), MATCH('ANH Backcast - WINEP'!S$13, 'ANH Backcast'!$B$13:$V$13, 0))</f>
        <v>Good</v>
      </c>
      <c r="T34" t="str">
        <f>INDEX('ANH Backcast'!$B$13:$V$65, MATCH('ANH Backcast - WINEP'!$C34, 'ANH Backcast'!$C$13:$C$65, 0), MATCH('ANH Backcast - WINEP'!T$13, 'ANH Backcast'!$B$13:$V$13, 0))</f>
        <v>Excellent</v>
      </c>
      <c r="U34" t="str">
        <f>INDEX('ANH Backcast'!$B$13:$V$65, MATCH('ANH Backcast - WINEP'!$C34, 'ANH Backcast'!$C$13:$C$65, 0), MATCH('ANH Backcast - WINEP'!U$13, 'ANH Backcast'!$B$13:$V$13, 0))</f>
        <v>Excellent</v>
      </c>
      <c r="V34" t="str">
        <f>INDEX('ANH Backcast'!$B$13:$V$65, MATCH('ANH Backcast - WINEP'!$C34, 'ANH Backcast'!$C$13:$C$65, 0), MATCH('ANH Backcast - WINEP'!V$13, 'ANH Backcast'!$B$13:$V$13, 0))</f>
        <v>Excellent</v>
      </c>
      <c r="Z34" s="22" t="s">
        <v>85</v>
      </c>
      <c r="AA34" t="s">
        <v>55</v>
      </c>
      <c r="AB34" s="182" t="s">
        <v>56</v>
      </c>
      <c r="AC34" s="182" t="s">
        <v>56</v>
      </c>
      <c r="AD34" t="s">
        <v>57</v>
      </c>
      <c r="AE34" t="str">
        <f>T34</f>
        <v>Excellent</v>
      </c>
      <c r="AF34" t="str">
        <f t="shared" si="3"/>
        <v>Excellent</v>
      </c>
      <c r="AG34" t="str">
        <f t="shared" ref="AG34:AG41" si="8">V34</f>
        <v>Excellent</v>
      </c>
      <c r="AH34" s="22" t="s">
        <v>88</v>
      </c>
      <c r="AI34" t="str">
        <f t="shared" si="1"/>
        <v>N</v>
      </c>
    </row>
    <row r="35" spans="2:35">
      <c r="B35" t="s">
        <v>0</v>
      </c>
      <c r="C35" t="s">
        <v>89</v>
      </c>
      <c r="D35" t="s">
        <v>48</v>
      </c>
      <c r="E35" t="s">
        <v>49</v>
      </c>
      <c r="F35" t="s">
        <v>50</v>
      </c>
      <c r="H35" t="str">
        <f>INDEX('ANH Backcast'!$B$13:$V$65, MATCH('ANH Backcast - WINEP'!$C35, 'ANH Backcast'!$C$13:$C$65, 0), MATCH('ANH Backcast - WINEP'!H$13, 'ANH Backcast'!$B$13:$V$13, 0))</f>
        <v>Excellent</v>
      </c>
      <c r="I35" t="str">
        <f>INDEX('ANH Backcast'!$B$13:$V$65, MATCH('ANH Backcast - WINEP'!$C35, 'ANH Backcast'!$C$13:$C$65, 0), MATCH('ANH Backcast - WINEP'!I$13, 'ANH Backcast'!$B$13:$V$13, 0))</f>
        <v>Excellent</v>
      </c>
      <c r="J35" t="str">
        <f>INDEX('ANH Backcast'!$B$13:$V$65, MATCH('ANH Backcast - WINEP'!$C35, 'ANH Backcast'!$C$13:$C$65, 0), MATCH('ANH Backcast - WINEP'!J$13, 'ANH Backcast'!$B$13:$V$13, 0))</f>
        <v>Excellent</v>
      </c>
      <c r="K35" t="str">
        <f>INDEX('ANH Backcast'!$B$13:$V$65, MATCH('ANH Backcast - WINEP'!$C35, 'ANH Backcast'!$C$13:$C$65, 0), MATCH('ANH Backcast - WINEP'!K$13, 'ANH Backcast'!$B$13:$V$13, 0))</f>
        <v>Excellent</v>
      </c>
      <c r="L35" t="str">
        <f>INDEX('ANH Backcast'!$B$13:$V$65, MATCH('ANH Backcast - WINEP'!$C35, 'ANH Backcast'!$C$13:$C$65, 0), MATCH('ANH Backcast - WINEP'!L$13, 'ANH Backcast'!$B$13:$V$13, 0))</f>
        <v>Good</v>
      </c>
      <c r="M35">
        <f>INDEX('ANH Backcast'!$B$13:$V$65, MATCH('ANH Backcast - WINEP'!$C35, 'ANH Backcast'!$C$13:$C$65, 0), MATCH('ANH Backcast - WINEP'!M$13, 'ANH Backcast'!$B$13:$V$13, 0))</f>
        <v>0</v>
      </c>
      <c r="N35" t="str">
        <f>INDEX('ANH Backcast'!$B$13:$V$65, MATCH('ANH Backcast - WINEP'!$C35, 'ANH Backcast'!$C$13:$C$65, 0), MATCH('ANH Backcast - WINEP'!N$13, 'ANH Backcast'!$B$13:$V$13, 0))</f>
        <v>Good</v>
      </c>
      <c r="O35" t="str">
        <f>INDEX('ANH Backcast'!$B$13:$V$65, MATCH('ANH Backcast - WINEP'!$C35, 'ANH Backcast'!$C$13:$C$65, 0), MATCH('ANH Backcast - WINEP'!O$13, 'ANH Backcast'!$B$13:$V$13, 0))</f>
        <v>Good</v>
      </c>
      <c r="P35" t="str">
        <f>INDEX('ANH Backcast'!$B$13:$V$65, MATCH('ANH Backcast - WINEP'!$C35, 'ANH Backcast'!$C$13:$C$65, 0), MATCH('ANH Backcast - WINEP'!P$13, 'ANH Backcast'!$B$13:$V$13, 0))</f>
        <v>Good</v>
      </c>
      <c r="Q35" t="str">
        <f>INDEX('ANH Backcast'!$B$13:$V$65, MATCH('ANH Backcast - WINEP'!$C35, 'ANH Backcast'!$C$13:$C$65, 0), MATCH('ANH Backcast - WINEP'!Q$13, 'ANH Backcast'!$B$13:$V$13, 0))</f>
        <v>Good</v>
      </c>
      <c r="R35" t="str">
        <f>INDEX('ANH Backcast'!$B$13:$V$65, MATCH('ANH Backcast - WINEP'!$C35, 'ANH Backcast'!$C$13:$C$65, 0), MATCH('ANH Backcast - WINEP'!R$13, 'ANH Backcast'!$B$13:$V$13, 0))</f>
        <v>Good</v>
      </c>
      <c r="S35" t="str">
        <f>INDEX('ANH Backcast'!$B$13:$V$65, MATCH('ANH Backcast - WINEP'!$C35, 'ANH Backcast'!$C$13:$C$65, 0), MATCH('ANH Backcast - WINEP'!S$13, 'ANH Backcast'!$B$13:$V$13, 0))</f>
        <v>Good</v>
      </c>
      <c r="T35" t="str">
        <f>INDEX('ANH Backcast'!$B$13:$V$65, MATCH('ANH Backcast - WINEP'!$C35, 'ANH Backcast'!$C$13:$C$65, 0), MATCH('ANH Backcast - WINEP'!T$13, 'ANH Backcast'!$B$13:$V$13, 0))</f>
        <v>Good</v>
      </c>
      <c r="U35" t="str">
        <f>INDEX('ANH Backcast'!$B$13:$V$65, MATCH('ANH Backcast - WINEP'!$C35, 'ANH Backcast'!$C$13:$C$65, 0), MATCH('ANH Backcast - WINEP'!U$13, 'ANH Backcast'!$B$13:$V$13, 0))</f>
        <v>Good</v>
      </c>
      <c r="V35" t="str">
        <f>INDEX('ANH Backcast'!$B$13:$V$65, MATCH('ANH Backcast - WINEP'!$C35, 'ANH Backcast'!$C$13:$C$65, 0), MATCH('ANH Backcast - WINEP'!V$13, 'ANH Backcast'!$B$13:$V$13, 0))</f>
        <v>Good</v>
      </c>
      <c r="X35" t="s">
        <v>55</v>
      </c>
      <c r="Z35" s="22"/>
      <c r="AA35" t="s">
        <v>51</v>
      </c>
      <c r="AB35" t="str">
        <f>Q35</f>
        <v>Good</v>
      </c>
      <c r="AC35" t="str">
        <f>R35</f>
        <v>Good</v>
      </c>
      <c r="AD35" t="str">
        <f t="shared" si="2"/>
        <v>Good</v>
      </c>
      <c r="AE35" t="str">
        <f>T35</f>
        <v>Good</v>
      </c>
      <c r="AF35" t="str">
        <f t="shared" si="3"/>
        <v>Good</v>
      </c>
      <c r="AG35" t="str">
        <f t="shared" si="8"/>
        <v>Good</v>
      </c>
      <c r="AI35" t="str">
        <f t="shared" si="1"/>
        <v>N</v>
      </c>
    </row>
    <row r="36" spans="2:35" ht="56.1">
      <c r="B36" t="s">
        <v>0</v>
      </c>
      <c r="C36" t="s">
        <v>90</v>
      </c>
      <c r="D36" t="s">
        <v>48</v>
      </c>
      <c r="E36" t="s">
        <v>49</v>
      </c>
      <c r="F36" t="s">
        <v>50</v>
      </c>
      <c r="H36" t="str">
        <f>INDEX('ANH Backcast'!$B$13:$V$65, MATCH('ANH Backcast - WINEP'!$C36, 'ANH Backcast'!$C$13:$C$65, 0), MATCH('ANH Backcast - WINEP'!H$13, 'ANH Backcast'!$B$13:$V$13, 0))</f>
        <v>Good</v>
      </c>
      <c r="I36" t="str">
        <f>INDEX('ANH Backcast'!$B$13:$V$65, MATCH('ANH Backcast - WINEP'!$C36, 'ANH Backcast'!$C$13:$C$65, 0), MATCH('ANH Backcast - WINEP'!I$13, 'ANH Backcast'!$B$13:$V$13, 0))</f>
        <v>Good</v>
      </c>
      <c r="J36" t="str">
        <f>INDEX('ANH Backcast'!$B$13:$V$65, MATCH('ANH Backcast - WINEP'!$C36, 'ANH Backcast'!$C$13:$C$65, 0), MATCH('ANH Backcast - WINEP'!J$13, 'ANH Backcast'!$B$13:$V$13, 0))</f>
        <v>Good</v>
      </c>
      <c r="K36" t="str">
        <f>INDEX('ANH Backcast'!$B$13:$V$65, MATCH('ANH Backcast - WINEP'!$C36, 'ANH Backcast'!$C$13:$C$65, 0), MATCH('ANH Backcast - WINEP'!K$13, 'ANH Backcast'!$B$13:$V$13, 0))</f>
        <v>Good</v>
      </c>
      <c r="L36" t="str">
        <f>INDEX('ANH Backcast'!$B$13:$V$65, MATCH('ANH Backcast - WINEP'!$C36, 'ANH Backcast'!$C$13:$C$65, 0), MATCH('ANH Backcast - WINEP'!L$13, 'ANH Backcast'!$B$13:$V$13, 0))</f>
        <v>Good</v>
      </c>
      <c r="M36">
        <f>INDEX('ANH Backcast'!$B$13:$V$65, MATCH('ANH Backcast - WINEP'!$C36, 'ANH Backcast'!$C$13:$C$65, 0), MATCH('ANH Backcast - WINEP'!M$13, 'ANH Backcast'!$B$13:$V$13, 0))</f>
        <v>0</v>
      </c>
      <c r="N36" t="str">
        <f>INDEX('ANH Backcast'!$B$13:$V$65, MATCH('ANH Backcast - WINEP'!$C36, 'ANH Backcast'!$C$13:$C$65, 0), MATCH('ANH Backcast - WINEP'!N$13, 'ANH Backcast'!$B$13:$V$13, 0))</f>
        <v>Good</v>
      </c>
      <c r="O36" t="str">
        <f>INDEX('ANH Backcast'!$B$13:$V$65, MATCH('ANH Backcast - WINEP'!$C36, 'ANH Backcast'!$C$13:$C$65, 0), MATCH('ANH Backcast - WINEP'!O$13, 'ANH Backcast'!$B$13:$V$13, 0))</f>
        <v>Sufficient</v>
      </c>
      <c r="P36" t="str">
        <f>INDEX('ANH Backcast'!$B$13:$V$65, MATCH('ANH Backcast - WINEP'!$C36, 'ANH Backcast'!$C$13:$C$65, 0), MATCH('ANH Backcast - WINEP'!P$13, 'ANH Backcast'!$B$13:$V$13, 0))</f>
        <v>Sufficient</v>
      </c>
      <c r="Q36" t="str">
        <f>INDEX('ANH Backcast'!$B$13:$V$65, MATCH('ANH Backcast - WINEP'!$C36, 'ANH Backcast'!$C$13:$C$65, 0), MATCH('ANH Backcast - WINEP'!Q$13, 'ANH Backcast'!$B$13:$V$13, 0))</f>
        <v>Sufficient</v>
      </c>
      <c r="R36" t="str">
        <f>INDEX('ANH Backcast'!$B$13:$V$65, MATCH('ANH Backcast - WINEP'!$C36, 'ANH Backcast'!$C$13:$C$65, 0), MATCH('ANH Backcast - WINEP'!R$13, 'ANH Backcast'!$B$13:$V$13, 0))</f>
        <v>Sufficient</v>
      </c>
      <c r="S36" t="str">
        <f>INDEX('ANH Backcast'!$B$13:$V$65, MATCH('ANH Backcast - WINEP'!$C36, 'ANH Backcast'!$C$13:$C$65, 0), MATCH('ANH Backcast - WINEP'!S$13, 'ANH Backcast'!$B$13:$V$13, 0))</f>
        <v>Good</v>
      </c>
      <c r="T36" t="str">
        <f>INDEX('ANH Backcast'!$B$13:$V$65, MATCH('ANH Backcast - WINEP'!$C36, 'ANH Backcast'!$C$13:$C$65, 0), MATCH('ANH Backcast - WINEP'!T$13, 'ANH Backcast'!$B$13:$V$13, 0))</f>
        <v>Good</v>
      </c>
      <c r="U36" t="str">
        <f>INDEX('ANH Backcast'!$B$13:$V$65, MATCH('ANH Backcast - WINEP'!$C36, 'ANH Backcast'!$C$13:$C$65, 0), MATCH('ANH Backcast - WINEP'!U$13, 'ANH Backcast'!$B$13:$V$13, 0))</f>
        <v>Good</v>
      </c>
      <c r="V36" t="str">
        <f>INDEX('ANH Backcast'!$B$13:$V$65, MATCH('ANH Backcast - WINEP'!$C36, 'ANH Backcast'!$C$13:$C$65, 0), MATCH('ANH Backcast - WINEP'!V$13, 'ANH Backcast'!$B$13:$V$13, 0))</f>
        <v>Good</v>
      </c>
      <c r="X36" t="s">
        <v>55</v>
      </c>
      <c r="Y36" t="s">
        <v>91</v>
      </c>
      <c r="Z36" s="22" t="s">
        <v>92</v>
      </c>
      <c r="AA36" t="s">
        <v>51</v>
      </c>
      <c r="AB36" t="str">
        <f>Q36</f>
        <v>Sufficient</v>
      </c>
      <c r="AC36" t="str">
        <f>R36</f>
        <v>Sufficient</v>
      </c>
      <c r="AD36" t="str">
        <f t="shared" si="2"/>
        <v>Good</v>
      </c>
      <c r="AE36" t="str">
        <f>T36</f>
        <v>Good</v>
      </c>
      <c r="AF36" t="str">
        <f t="shared" si="3"/>
        <v>Good</v>
      </c>
      <c r="AG36" t="str">
        <f t="shared" si="8"/>
        <v>Good</v>
      </c>
      <c r="AI36" t="str">
        <f t="shared" si="1"/>
        <v>Y</v>
      </c>
    </row>
    <row r="37" spans="2:35" ht="282" customHeight="1">
      <c r="B37" t="s">
        <v>0</v>
      </c>
      <c r="C37" t="s">
        <v>93</v>
      </c>
      <c r="D37" t="s">
        <v>48</v>
      </c>
      <c r="E37" t="s">
        <v>49</v>
      </c>
      <c r="F37" t="s">
        <v>50</v>
      </c>
      <c r="H37" t="str">
        <f>INDEX('ANH Backcast'!$B$13:$V$65, MATCH('ANH Backcast - WINEP'!$C37, 'ANH Backcast'!$C$13:$C$65, 0), MATCH('ANH Backcast - WINEP'!H$13, 'ANH Backcast'!$B$13:$V$13, 0))</f>
        <v>Good</v>
      </c>
      <c r="I37" t="str">
        <f>INDEX('ANH Backcast'!$B$13:$V$65, MATCH('ANH Backcast - WINEP'!$C37, 'ANH Backcast'!$C$13:$C$65, 0), MATCH('ANH Backcast - WINEP'!I$13, 'ANH Backcast'!$B$13:$V$13, 0))</f>
        <v>Good</v>
      </c>
      <c r="J37" t="str">
        <f>INDEX('ANH Backcast'!$B$13:$V$65, MATCH('ANH Backcast - WINEP'!$C37, 'ANH Backcast'!$C$13:$C$65, 0), MATCH('ANH Backcast - WINEP'!J$13, 'ANH Backcast'!$B$13:$V$13, 0))</f>
        <v>Sufficient</v>
      </c>
      <c r="K37" t="str">
        <f>INDEX('ANH Backcast'!$B$13:$V$65, MATCH('ANH Backcast - WINEP'!$C37, 'ANH Backcast'!$C$13:$C$65, 0), MATCH('ANH Backcast - WINEP'!K$13, 'ANH Backcast'!$B$13:$V$13, 0))</f>
        <v>Sufficient</v>
      </c>
      <c r="L37" t="str">
        <f>INDEX('ANH Backcast'!$B$13:$V$65, MATCH('ANH Backcast - WINEP'!$C37, 'ANH Backcast'!$C$13:$C$65, 0), MATCH('ANH Backcast - WINEP'!L$13, 'ANH Backcast'!$B$13:$V$13, 0))</f>
        <v>Sufficient</v>
      </c>
      <c r="M37">
        <f>INDEX('ANH Backcast'!$B$13:$V$65, MATCH('ANH Backcast - WINEP'!$C37, 'ANH Backcast'!$C$13:$C$65, 0), MATCH('ANH Backcast - WINEP'!M$13, 'ANH Backcast'!$B$13:$V$13, 0))</f>
        <v>0</v>
      </c>
      <c r="N37" t="str">
        <f>INDEX('ANH Backcast'!$B$13:$V$65, MATCH('ANH Backcast - WINEP'!$C37, 'ANH Backcast'!$C$13:$C$65, 0), MATCH('ANH Backcast - WINEP'!N$13, 'ANH Backcast'!$B$13:$V$13, 0))</f>
        <v>Poor</v>
      </c>
      <c r="O37" t="str">
        <f>INDEX('ANH Backcast'!$B$13:$V$65, MATCH('ANH Backcast - WINEP'!$C37, 'ANH Backcast'!$C$13:$C$65, 0), MATCH('ANH Backcast - WINEP'!O$13, 'ANH Backcast'!$B$13:$V$13, 0))</f>
        <v>Poor</v>
      </c>
      <c r="P37" t="str">
        <f>INDEX('ANH Backcast'!$B$13:$V$65, MATCH('ANH Backcast - WINEP'!$C37, 'ANH Backcast'!$C$13:$C$65, 0), MATCH('ANH Backcast - WINEP'!P$13, 'ANH Backcast'!$B$13:$V$13, 0))</f>
        <v>Sufficient</v>
      </c>
      <c r="Q37" t="str">
        <f>INDEX('ANH Backcast'!$B$13:$V$65, MATCH('ANH Backcast - WINEP'!$C37, 'ANH Backcast'!$C$13:$C$65, 0), MATCH('ANH Backcast - WINEP'!Q$13, 'ANH Backcast'!$B$13:$V$13, 0))</f>
        <v>Poor</v>
      </c>
      <c r="R37" t="str">
        <f>INDEX('ANH Backcast'!$B$13:$V$65, MATCH('ANH Backcast - WINEP'!$C37, 'ANH Backcast'!$C$13:$C$65, 0), MATCH('ANH Backcast - WINEP'!R$13, 'ANH Backcast'!$B$13:$V$13, 0))</f>
        <v>Sufficient</v>
      </c>
      <c r="S37" t="str">
        <f>INDEX('ANH Backcast'!$B$13:$V$65, MATCH('ANH Backcast - WINEP'!$C37, 'ANH Backcast'!$C$13:$C$65, 0), MATCH('ANH Backcast - WINEP'!S$13, 'ANH Backcast'!$B$13:$V$13, 0))</f>
        <v>Sufficient</v>
      </c>
      <c r="T37" t="str">
        <f>INDEX('ANH Backcast'!$B$13:$V$65, MATCH('ANH Backcast - WINEP'!$C37, 'ANH Backcast'!$C$13:$C$65, 0), MATCH('ANH Backcast - WINEP'!T$13, 'ANH Backcast'!$B$13:$V$13, 0))</f>
        <v>Poor</v>
      </c>
      <c r="U37" t="str">
        <f>INDEX('ANH Backcast'!$B$13:$V$65, MATCH('ANH Backcast - WINEP'!$C37, 'ANH Backcast'!$C$13:$C$65, 0), MATCH('ANH Backcast - WINEP'!U$13, 'ANH Backcast'!$B$13:$V$13, 0))</f>
        <v>Poor</v>
      </c>
      <c r="V37" t="str">
        <f>INDEX('ANH Backcast'!$B$13:$V$65, MATCH('ANH Backcast - WINEP'!$C37, 'ANH Backcast'!$C$13:$C$65, 0), MATCH('ANH Backcast - WINEP'!V$13, 'ANH Backcast'!$B$13:$V$13, 0))</f>
        <v>Sufficient</v>
      </c>
      <c r="X37" t="s">
        <v>55</v>
      </c>
      <c r="Y37" t="s">
        <v>94</v>
      </c>
      <c r="Z37" s="22" t="s">
        <v>95</v>
      </c>
      <c r="AA37" t="s">
        <v>55</v>
      </c>
      <c r="AB37" s="182" t="s">
        <v>96</v>
      </c>
      <c r="AC37" t="str">
        <f>R37</f>
        <v>Sufficient</v>
      </c>
      <c r="AD37" t="s">
        <v>97</v>
      </c>
      <c r="AE37" s="182" t="s">
        <v>96</v>
      </c>
      <c r="AF37" s="182" t="s">
        <v>96</v>
      </c>
      <c r="AG37" t="str">
        <f t="shared" si="8"/>
        <v>Sufficient</v>
      </c>
      <c r="AH37" s="22" t="s">
        <v>98</v>
      </c>
      <c r="AI37" t="str">
        <f t="shared" si="1"/>
        <v>Y</v>
      </c>
    </row>
    <row r="38" spans="2:35">
      <c r="B38" t="s">
        <v>0</v>
      </c>
      <c r="C38" t="s">
        <v>99</v>
      </c>
      <c r="D38" t="s">
        <v>48</v>
      </c>
      <c r="E38" t="s">
        <v>49</v>
      </c>
      <c r="F38" t="s">
        <v>50</v>
      </c>
      <c r="H38" t="str">
        <f>INDEX('ANH Backcast'!$B$13:$V$65, MATCH('ANH Backcast - WINEP'!$C38, 'ANH Backcast'!$C$13:$C$65, 0), MATCH('ANH Backcast - WINEP'!H$13, 'ANH Backcast'!$B$13:$V$13, 0))</f>
        <v>Excellent</v>
      </c>
      <c r="I38" t="str">
        <f>INDEX('ANH Backcast'!$B$13:$V$65, MATCH('ANH Backcast - WINEP'!$C38, 'ANH Backcast'!$C$13:$C$65, 0), MATCH('ANH Backcast - WINEP'!I$13, 'ANH Backcast'!$B$13:$V$13, 0))</f>
        <v>Excellent</v>
      </c>
      <c r="J38" t="str">
        <f>INDEX('ANH Backcast'!$B$13:$V$65, MATCH('ANH Backcast - WINEP'!$C38, 'ANH Backcast'!$C$13:$C$65, 0), MATCH('ANH Backcast - WINEP'!J$13, 'ANH Backcast'!$B$13:$V$13, 0))</f>
        <v>Excellent</v>
      </c>
      <c r="K38" t="str">
        <f>INDEX('ANH Backcast'!$B$13:$V$65, MATCH('ANH Backcast - WINEP'!$C38, 'ANH Backcast'!$C$13:$C$65, 0), MATCH('ANH Backcast - WINEP'!K$13, 'ANH Backcast'!$B$13:$V$13, 0))</f>
        <v>Excellent</v>
      </c>
      <c r="L38" t="str">
        <f>INDEX('ANH Backcast'!$B$13:$V$65, MATCH('ANH Backcast - WINEP'!$C38, 'ANH Backcast'!$C$13:$C$65, 0), MATCH('ANH Backcast - WINEP'!L$13, 'ANH Backcast'!$B$13:$V$13, 0))</f>
        <v>Excellent</v>
      </c>
      <c r="M38">
        <f>INDEX('ANH Backcast'!$B$13:$V$65, MATCH('ANH Backcast - WINEP'!$C38, 'ANH Backcast'!$C$13:$C$65, 0), MATCH('ANH Backcast - WINEP'!M$13, 'ANH Backcast'!$B$13:$V$13, 0))</f>
        <v>0</v>
      </c>
      <c r="N38" t="str">
        <f>INDEX('ANH Backcast'!$B$13:$V$65, MATCH('ANH Backcast - WINEP'!$C38, 'ANH Backcast'!$C$13:$C$65, 0), MATCH('ANH Backcast - WINEP'!N$13, 'ANH Backcast'!$B$13:$V$13, 0))</f>
        <v>Excellent</v>
      </c>
      <c r="O38" t="str">
        <f>INDEX('ANH Backcast'!$B$13:$V$65, MATCH('ANH Backcast - WINEP'!$C38, 'ANH Backcast'!$C$13:$C$65, 0), MATCH('ANH Backcast - WINEP'!O$13, 'ANH Backcast'!$B$13:$V$13, 0))</f>
        <v>Excellent</v>
      </c>
      <c r="P38" t="str">
        <f>INDEX('ANH Backcast'!$B$13:$V$65, MATCH('ANH Backcast - WINEP'!$C38, 'ANH Backcast'!$C$13:$C$65, 0), MATCH('ANH Backcast - WINEP'!P$13, 'ANH Backcast'!$B$13:$V$13, 0))</f>
        <v>Excellent</v>
      </c>
      <c r="Q38" t="str">
        <f>INDEX('ANH Backcast'!$B$13:$V$65, MATCH('ANH Backcast - WINEP'!$C38, 'ANH Backcast'!$C$13:$C$65, 0), MATCH('ANH Backcast - WINEP'!Q$13, 'ANH Backcast'!$B$13:$V$13, 0))</f>
        <v>Excellent</v>
      </c>
      <c r="R38" t="str">
        <f>INDEX('ANH Backcast'!$B$13:$V$65, MATCH('ANH Backcast - WINEP'!$C38, 'ANH Backcast'!$C$13:$C$65, 0), MATCH('ANH Backcast - WINEP'!R$13, 'ANH Backcast'!$B$13:$V$13, 0))</f>
        <v>Excellent</v>
      </c>
      <c r="S38" t="str">
        <f>INDEX('ANH Backcast'!$B$13:$V$65, MATCH('ANH Backcast - WINEP'!$C38, 'ANH Backcast'!$C$13:$C$65, 0), MATCH('ANH Backcast - WINEP'!S$13, 'ANH Backcast'!$B$13:$V$13, 0))</f>
        <v>Excellent</v>
      </c>
      <c r="T38" t="str">
        <f>INDEX('ANH Backcast'!$B$13:$V$65, MATCH('ANH Backcast - WINEP'!$C38, 'ANH Backcast'!$C$13:$C$65, 0), MATCH('ANH Backcast - WINEP'!T$13, 'ANH Backcast'!$B$13:$V$13, 0))</f>
        <v>Excellent</v>
      </c>
      <c r="U38" t="str">
        <f>INDEX('ANH Backcast'!$B$13:$V$65, MATCH('ANH Backcast - WINEP'!$C38, 'ANH Backcast'!$C$13:$C$65, 0), MATCH('ANH Backcast - WINEP'!U$13, 'ANH Backcast'!$B$13:$V$13, 0))</f>
        <v>Excellent</v>
      </c>
      <c r="V38" t="str">
        <f>INDEX('ANH Backcast'!$B$13:$V$65, MATCH('ANH Backcast - WINEP'!$C38, 'ANH Backcast'!$C$13:$C$65, 0), MATCH('ANH Backcast - WINEP'!V$13, 'ANH Backcast'!$B$13:$V$13, 0))</f>
        <v>Excellent</v>
      </c>
      <c r="Z38" s="22"/>
      <c r="AA38" t="s">
        <v>51</v>
      </c>
      <c r="AB38" t="str">
        <f t="shared" ref="AB38:AB48" si="9">Q38</f>
        <v>Excellent</v>
      </c>
      <c r="AC38" t="str">
        <f>R38</f>
        <v>Excellent</v>
      </c>
      <c r="AD38" t="str">
        <f t="shared" si="2"/>
        <v>Excellent</v>
      </c>
      <c r="AE38" t="str">
        <f t="shared" ref="AE38:AF40" si="10">T38</f>
        <v>Excellent</v>
      </c>
      <c r="AF38" t="str">
        <f t="shared" si="10"/>
        <v>Excellent</v>
      </c>
      <c r="AG38" t="str">
        <f t="shared" si="8"/>
        <v>Excellent</v>
      </c>
      <c r="AI38" t="str">
        <f t="shared" si="1"/>
        <v>N</v>
      </c>
    </row>
    <row r="39" spans="2:35">
      <c r="B39" t="s">
        <v>0</v>
      </c>
      <c r="C39" t="s">
        <v>100</v>
      </c>
      <c r="D39" t="s">
        <v>48</v>
      </c>
      <c r="E39" t="s">
        <v>49</v>
      </c>
      <c r="F39" t="s">
        <v>50</v>
      </c>
      <c r="H39" t="str">
        <f>INDEX('ANH Backcast'!$B$13:$V$65, MATCH('ANH Backcast - WINEP'!$C39, 'ANH Backcast'!$C$13:$C$65, 0), MATCH('ANH Backcast - WINEP'!H$13, 'ANH Backcast'!$B$13:$V$13, 0))</f>
        <v>Good</v>
      </c>
      <c r="I39" t="str">
        <f>INDEX('ANH Backcast'!$B$13:$V$65, MATCH('ANH Backcast - WINEP'!$C39, 'ANH Backcast'!$C$13:$C$65, 0), MATCH('ANH Backcast - WINEP'!I$13, 'ANH Backcast'!$B$13:$V$13, 0))</f>
        <v>Excellent</v>
      </c>
      <c r="J39" t="str">
        <f>INDEX('ANH Backcast'!$B$13:$V$65, MATCH('ANH Backcast - WINEP'!$C39, 'ANH Backcast'!$C$13:$C$65, 0), MATCH('ANH Backcast - WINEP'!J$13, 'ANH Backcast'!$B$13:$V$13, 0))</f>
        <v>Good</v>
      </c>
      <c r="K39" t="str">
        <f>INDEX('ANH Backcast'!$B$13:$V$65, MATCH('ANH Backcast - WINEP'!$C39, 'ANH Backcast'!$C$13:$C$65, 0), MATCH('ANH Backcast - WINEP'!K$13, 'ANH Backcast'!$B$13:$V$13, 0))</f>
        <v>Good</v>
      </c>
      <c r="L39" t="str">
        <f>INDEX('ANH Backcast'!$B$13:$V$65, MATCH('ANH Backcast - WINEP'!$C39, 'ANH Backcast'!$C$13:$C$65, 0), MATCH('ANH Backcast - WINEP'!L$13, 'ANH Backcast'!$B$13:$V$13, 0))</f>
        <v>Good</v>
      </c>
      <c r="M39">
        <f>INDEX('ANH Backcast'!$B$13:$V$65, MATCH('ANH Backcast - WINEP'!$C39, 'ANH Backcast'!$C$13:$C$65, 0), MATCH('ANH Backcast - WINEP'!M$13, 'ANH Backcast'!$B$13:$V$13, 0))</f>
        <v>0</v>
      </c>
      <c r="N39" t="str">
        <f>INDEX('ANH Backcast'!$B$13:$V$65, MATCH('ANH Backcast - WINEP'!$C39, 'ANH Backcast'!$C$13:$C$65, 0), MATCH('ANH Backcast - WINEP'!N$13, 'ANH Backcast'!$B$13:$V$13, 0))</f>
        <v>Good</v>
      </c>
      <c r="O39" t="str">
        <f>INDEX('ANH Backcast'!$B$13:$V$65, MATCH('ANH Backcast - WINEP'!$C39, 'ANH Backcast'!$C$13:$C$65, 0), MATCH('ANH Backcast - WINEP'!O$13, 'ANH Backcast'!$B$13:$V$13, 0))</f>
        <v>Good</v>
      </c>
      <c r="P39" t="str">
        <f>INDEX('ANH Backcast'!$B$13:$V$65, MATCH('ANH Backcast - WINEP'!$C39, 'ANH Backcast'!$C$13:$C$65, 0), MATCH('ANH Backcast - WINEP'!P$13, 'ANH Backcast'!$B$13:$V$13, 0))</f>
        <v>Good</v>
      </c>
      <c r="Q39" t="str">
        <f>INDEX('ANH Backcast'!$B$13:$V$65, MATCH('ANH Backcast - WINEP'!$C39, 'ANH Backcast'!$C$13:$C$65, 0), MATCH('ANH Backcast - WINEP'!Q$13, 'ANH Backcast'!$B$13:$V$13, 0))</f>
        <v>Good</v>
      </c>
      <c r="R39" t="str">
        <f>INDEX('ANH Backcast'!$B$13:$V$65, MATCH('ANH Backcast - WINEP'!$C39, 'ANH Backcast'!$C$13:$C$65, 0), MATCH('ANH Backcast - WINEP'!R$13, 'ANH Backcast'!$B$13:$V$13, 0))</f>
        <v>Good</v>
      </c>
      <c r="S39" t="str">
        <f>INDEX('ANH Backcast'!$B$13:$V$65, MATCH('ANH Backcast - WINEP'!$C39, 'ANH Backcast'!$C$13:$C$65, 0), MATCH('ANH Backcast - WINEP'!S$13, 'ANH Backcast'!$B$13:$V$13, 0))</f>
        <v>Good</v>
      </c>
      <c r="T39" t="str">
        <f>INDEX('ANH Backcast'!$B$13:$V$65, MATCH('ANH Backcast - WINEP'!$C39, 'ANH Backcast'!$C$13:$C$65, 0), MATCH('ANH Backcast - WINEP'!T$13, 'ANH Backcast'!$B$13:$V$13, 0))</f>
        <v>Good</v>
      </c>
      <c r="U39" t="str">
        <f>INDEX('ANH Backcast'!$B$13:$V$65, MATCH('ANH Backcast - WINEP'!$C39, 'ANH Backcast'!$C$13:$C$65, 0), MATCH('ANH Backcast - WINEP'!U$13, 'ANH Backcast'!$B$13:$V$13, 0))</f>
        <v>Good</v>
      </c>
      <c r="V39" t="str">
        <f>INDEX('ANH Backcast'!$B$13:$V$65, MATCH('ANH Backcast - WINEP'!$C39, 'ANH Backcast'!$C$13:$C$65, 0), MATCH('ANH Backcast - WINEP'!V$13, 'ANH Backcast'!$B$13:$V$13, 0))</f>
        <v>Good</v>
      </c>
      <c r="Z39" s="22"/>
      <c r="AA39" t="s">
        <v>51</v>
      </c>
      <c r="AB39" t="str">
        <f t="shared" si="9"/>
        <v>Good</v>
      </c>
      <c r="AC39" t="str">
        <f>R39</f>
        <v>Good</v>
      </c>
      <c r="AD39" t="str">
        <f t="shared" si="2"/>
        <v>Good</v>
      </c>
      <c r="AE39" t="str">
        <f t="shared" si="10"/>
        <v>Good</v>
      </c>
      <c r="AF39" t="str">
        <f t="shared" si="10"/>
        <v>Good</v>
      </c>
      <c r="AG39" t="str">
        <f t="shared" si="8"/>
        <v>Good</v>
      </c>
      <c r="AI39" t="str">
        <f t="shared" si="1"/>
        <v>N</v>
      </c>
    </row>
    <row r="40" spans="2:35" ht="56.1">
      <c r="B40" t="s">
        <v>0</v>
      </c>
      <c r="C40" t="s">
        <v>101</v>
      </c>
      <c r="D40" t="s">
        <v>48</v>
      </c>
      <c r="E40" t="s">
        <v>49</v>
      </c>
      <c r="F40" t="s">
        <v>50</v>
      </c>
      <c r="H40" t="str">
        <f>INDEX('ANH Backcast'!$B$13:$V$65, MATCH('ANH Backcast - WINEP'!$C40, 'ANH Backcast'!$C$13:$C$65, 0), MATCH('ANH Backcast - WINEP'!H$13, 'ANH Backcast'!$B$13:$V$13, 0))</f>
        <v>Good</v>
      </c>
      <c r="I40" t="str">
        <f>INDEX('ANH Backcast'!$B$13:$V$65, MATCH('ANH Backcast - WINEP'!$C40, 'ANH Backcast'!$C$13:$C$65, 0), MATCH('ANH Backcast - WINEP'!I$13, 'ANH Backcast'!$B$13:$V$13, 0))</f>
        <v>Sufficient</v>
      </c>
      <c r="J40" t="str">
        <f>INDEX('ANH Backcast'!$B$13:$V$65, MATCH('ANH Backcast - WINEP'!$C40, 'ANH Backcast'!$C$13:$C$65, 0), MATCH('ANH Backcast - WINEP'!J$13, 'ANH Backcast'!$B$13:$V$13, 0))</f>
        <v>Poor</v>
      </c>
      <c r="K40" t="str">
        <f>INDEX('ANH Backcast'!$B$13:$V$65, MATCH('ANH Backcast - WINEP'!$C40, 'ANH Backcast'!$C$13:$C$65, 0), MATCH('ANH Backcast - WINEP'!K$13, 'ANH Backcast'!$B$13:$V$13, 0))</f>
        <v>Poor</v>
      </c>
      <c r="L40" t="str">
        <f>INDEX('ANH Backcast'!$B$13:$V$65, MATCH('ANH Backcast - WINEP'!$C40, 'ANH Backcast'!$C$13:$C$65, 0), MATCH('ANH Backcast - WINEP'!L$13, 'ANH Backcast'!$B$13:$V$13, 0))</f>
        <v>Sufficient</v>
      </c>
      <c r="M40">
        <f>INDEX('ANH Backcast'!$B$13:$V$65, MATCH('ANH Backcast - WINEP'!$C40, 'ANH Backcast'!$C$13:$C$65, 0), MATCH('ANH Backcast - WINEP'!M$13, 'ANH Backcast'!$B$13:$V$13, 0))</f>
        <v>0</v>
      </c>
      <c r="N40" t="str">
        <f>INDEX('ANH Backcast'!$B$13:$V$65, MATCH('ANH Backcast - WINEP'!$C40, 'ANH Backcast'!$C$13:$C$65, 0), MATCH('ANH Backcast - WINEP'!N$13, 'ANH Backcast'!$B$13:$V$13, 0))</f>
        <v>Good</v>
      </c>
      <c r="O40" t="str">
        <f>INDEX('ANH Backcast'!$B$13:$V$65, MATCH('ANH Backcast - WINEP'!$C40, 'ANH Backcast'!$C$13:$C$65, 0), MATCH('ANH Backcast - WINEP'!O$13, 'ANH Backcast'!$B$13:$V$13, 0))</f>
        <v>Good</v>
      </c>
      <c r="P40" t="str">
        <f>INDEX('ANH Backcast'!$B$13:$V$65, MATCH('ANH Backcast - WINEP'!$C40, 'ANH Backcast'!$C$13:$C$65, 0), MATCH('ANH Backcast - WINEP'!P$13, 'ANH Backcast'!$B$13:$V$13, 0))</f>
        <v>Good</v>
      </c>
      <c r="Q40" t="str">
        <f>INDEX('ANH Backcast'!$B$13:$V$65, MATCH('ANH Backcast - WINEP'!$C40, 'ANH Backcast'!$C$13:$C$65, 0), MATCH('ANH Backcast - WINEP'!Q$13, 'ANH Backcast'!$B$13:$V$13, 0))</f>
        <v>Good</v>
      </c>
      <c r="R40" t="str">
        <f>INDEX('ANH Backcast'!$B$13:$V$65, MATCH('ANH Backcast - WINEP'!$C40, 'ANH Backcast'!$C$13:$C$65, 0), MATCH('ANH Backcast - WINEP'!R$13, 'ANH Backcast'!$B$13:$V$13, 0))</f>
        <v>Good</v>
      </c>
      <c r="S40" t="str">
        <f>INDEX('ANH Backcast'!$B$13:$V$65, MATCH('ANH Backcast - WINEP'!$C40, 'ANH Backcast'!$C$13:$C$65, 0), MATCH('ANH Backcast - WINEP'!S$13, 'ANH Backcast'!$B$13:$V$13, 0))</f>
        <v>Good</v>
      </c>
      <c r="T40" t="str">
        <f>INDEX('ANH Backcast'!$B$13:$V$65, MATCH('ANH Backcast - WINEP'!$C40, 'ANH Backcast'!$C$13:$C$65, 0), MATCH('ANH Backcast - WINEP'!T$13, 'ANH Backcast'!$B$13:$V$13, 0))</f>
        <v>Good</v>
      </c>
      <c r="U40" t="str">
        <f>INDEX('ANH Backcast'!$B$13:$V$65, MATCH('ANH Backcast - WINEP'!$C40, 'ANH Backcast'!$C$13:$C$65, 0), MATCH('ANH Backcast - WINEP'!U$13, 'ANH Backcast'!$B$13:$V$13, 0))</f>
        <v>Good</v>
      </c>
      <c r="V40" t="str">
        <f>INDEX('ANH Backcast'!$B$13:$V$65, MATCH('ANH Backcast - WINEP'!$C40, 'ANH Backcast'!$C$13:$C$65, 0), MATCH('ANH Backcast - WINEP'!V$13, 'ANH Backcast'!$B$13:$V$13, 0))</f>
        <v>Good</v>
      </c>
      <c r="X40" t="s">
        <v>55</v>
      </c>
      <c r="Y40" t="s">
        <v>102</v>
      </c>
      <c r="Z40" s="22" t="s">
        <v>103</v>
      </c>
      <c r="AA40" t="s">
        <v>51</v>
      </c>
      <c r="AB40" t="str">
        <f t="shared" si="9"/>
        <v>Good</v>
      </c>
      <c r="AC40" t="str">
        <f>R40</f>
        <v>Good</v>
      </c>
      <c r="AD40" t="str">
        <f t="shared" si="2"/>
        <v>Good</v>
      </c>
      <c r="AE40" t="str">
        <f t="shared" si="10"/>
        <v>Good</v>
      </c>
      <c r="AF40" t="str">
        <f t="shared" si="10"/>
        <v>Good</v>
      </c>
      <c r="AG40" t="str">
        <f t="shared" si="8"/>
        <v>Good</v>
      </c>
      <c r="AI40" t="str">
        <f t="shared" si="1"/>
        <v>Y</v>
      </c>
    </row>
    <row r="41" spans="2:35" ht="27.95">
      <c r="B41" t="s">
        <v>0</v>
      </c>
      <c r="C41" t="s">
        <v>104</v>
      </c>
      <c r="D41" t="s">
        <v>48</v>
      </c>
      <c r="E41" t="s">
        <v>49</v>
      </c>
      <c r="F41" t="s">
        <v>50</v>
      </c>
      <c r="H41" t="str">
        <f>INDEX('ANH Backcast'!$B$13:$V$65, MATCH('ANH Backcast - WINEP'!$C41, 'ANH Backcast'!$C$13:$C$65, 0), MATCH('ANH Backcast - WINEP'!H$13, 'ANH Backcast'!$B$13:$V$13, 0))</f>
        <v>Excellent</v>
      </c>
      <c r="I41" t="str">
        <f>INDEX('ANH Backcast'!$B$13:$V$65, MATCH('ANH Backcast - WINEP'!$C41, 'ANH Backcast'!$C$13:$C$65, 0), MATCH('ANH Backcast - WINEP'!I$13, 'ANH Backcast'!$B$13:$V$13, 0))</f>
        <v>Good</v>
      </c>
      <c r="J41" t="str">
        <f>INDEX('ANH Backcast'!$B$13:$V$65, MATCH('ANH Backcast - WINEP'!$C41, 'ANH Backcast'!$C$13:$C$65, 0), MATCH('ANH Backcast - WINEP'!J$13, 'ANH Backcast'!$B$13:$V$13, 0))</f>
        <v>Good</v>
      </c>
      <c r="K41" t="str">
        <f>INDEX('ANH Backcast'!$B$13:$V$65, MATCH('ANH Backcast - WINEP'!$C41, 'ANH Backcast'!$C$13:$C$65, 0), MATCH('ANH Backcast - WINEP'!K$13, 'ANH Backcast'!$B$13:$V$13, 0))</f>
        <v>Good</v>
      </c>
      <c r="L41" t="str">
        <f>INDEX('ANH Backcast'!$B$13:$V$65, MATCH('ANH Backcast - WINEP'!$C41, 'ANH Backcast'!$C$13:$C$65, 0), MATCH('ANH Backcast - WINEP'!L$13, 'ANH Backcast'!$B$13:$V$13, 0))</f>
        <v>Good</v>
      </c>
      <c r="M41">
        <f>INDEX('ANH Backcast'!$B$13:$V$65, MATCH('ANH Backcast - WINEP'!$C41, 'ANH Backcast'!$C$13:$C$65, 0), MATCH('ANH Backcast - WINEP'!M$13, 'ANH Backcast'!$B$13:$V$13, 0))</f>
        <v>0</v>
      </c>
      <c r="N41" t="str">
        <f>INDEX('ANH Backcast'!$B$13:$V$65, MATCH('ANH Backcast - WINEP'!$C41, 'ANH Backcast'!$C$13:$C$65, 0), MATCH('ANH Backcast - WINEP'!N$13, 'ANH Backcast'!$B$13:$V$13, 0))</f>
        <v>Excellent</v>
      </c>
      <c r="O41" t="str">
        <f>INDEX('ANH Backcast'!$B$13:$V$65, MATCH('ANH Backcast - WINEP'!$C41, 'ANH Backcast'!$C$13:$C$65, 0), MATCH('ANH Backcast - WINEP'!O$13, 'ANH Backcast'!$B$13:$V$13, 0))</f>
        <v>Excellent</v>
      </c>
      <c r="P41" t="str">
        <f>INDEX('ANH Backcast'!$B$13:$V$65, MATCH('ANH Backcast - WINEP'!$C41, 'ANH Backcast'!$C$13:$C$65, 0), MATCH('ANH Backcast - WINEP'!P$13, 'ANH Backcast'!$B$13:$V$13, 0))</f>
        <v>Excellent</v>
      </c>
      <c r="Q41" t="str">
        <f>INDEX('ANH Backcast'!$B$13:$V$65, MATCH('ANH Backcast - WINEP'!$C41, 'ANH Backcast'!$C$13:$C$65, 0), MATCH('ANH Backcast - WINEP'!Q$13, 'ANH Backcast'!$B$13:$V$13, 0))</f>
        <v>Excellent</v>
      </c>
      <c r="R41" t="str">
        <f>INDEX('ANH Backcast'!$B$13:$V$65, MATCH('ANH Backcast - WINEP'!$C41, 'ANH Backcast'!$C$13:$C$65, 0), MATCH('ANH Backcast - WINEP'!R$13, 'ANH Backcast'!$B$13:$V$13, 0))</f>
        <v>Excellent</v>
      </c>
      <c r="S41" t="str">
        <f>INDEX('ANH Backcast'!$B$13:$V$65, MATCH('ANH Backcast - WINEP'!$C41, 'ANH Backcast'!$C$13:$C$65, 0), MATCH('ANH Backcast - WINEP'!S$13, 'ANH Backcast'!$B$13:$V$13, 0))</f>
        <v>Good</v>
      </c>
      <c r="T41" t="str">
        <f>INDEX('ANH Backcast'!$B$13:$V$65, MATCH('ANH Backcast - WINEP'!$C41, 'ANH Backcast'!$C$13:$C$65, 0), MATCH('ANH Backcast - WINEP'!T$13, 'ANH Backcast'!$B$13:$V$13, 0))</f>
        <v>Excellent</v>
      </c>
      <c r="U41" t="str">
        <f>INDEX('ANH Backcast'!$B$13:$V$65, MATCH('ANH Backcast - WINEP'!$C41, 'ANH Backcast'!$C$13:$C$65, 0), MATCH('ANH Backcast - WINEP'!U$13, 'ANH Backcast'!$B$13:$V$13, 0))</f>
        <v>Good</v>
      </c>
      <c r="V41" t="str">
        <f>INDEX('ANH Backcast'!$B$13:$V$65, MATCH('ANH Backcast - WINEP'!$C41, 'ANH Backcast'!$C$13:$C$65, 0), MATCH('ANH Backcast - WINEP'!V$13, 'ANH Backcast'!$B$13:$V$13, 0))</f>
        <v>Excellent</v>
      </c>
      <c r="X41" t="s">
        <v>55</v>
      </c>
      <c r="Z41" s="22" t="s">
        <v>105</v>
      </c>
      <c r="AA41" t="s">
        <v>55</v>
      </c>
      <c r="AB41" t="str">
        <f t="shared" si="9"/>
        <v>Excellent</v>
      </c>
      <c r="AC41" t="str">
        <f>R41</f>
        <v>Excellent</v>
      </c>
      <c r="AD41" t="s">
        <v>57</v>
      </c>
      <c r="AE41" t="str">
        <f>T41</f>
        <v>Excellent</v>
      </c>
      <c r="AF41" t="s">
        <v>57</v>
      </c>
      <c r="AG41" t="str">
        <f t="shared" si="8"/>
        <v>Excellent</v>
      </c>
      <c r="AI41" t="str">
        <f t="shared" si="1"/>
        <v>N</v>
      </c>
    </row>
    <row r="42" spans="2:35" ht="27.95">
      <c r="B42" t="s">
        <v>0</v>
      </c>
      <c r="C42" t="s">
        <v>106</v>
      </c>
      <c r="D42" t="s">
        <v>48</v>
      </c>
      <c r="E42" t="s">
        <v>49</v>
      </c>
      <c r="F42" t="s">
        <v>50</v>
      </c>
      <c r="H42" t="str">
        <f>INDEX('ANH Backcast'!$B$13:$V$65, MATCH('ANH Backcast - WINEP'!$C42, 'ANH Backcast'!$C$13:$C$65, 0), MATCH('ANH Backcast - WINEP'!H$13, 'ANH Backcast'!$B$13:$V$13, 0))</f>
        <v>Excellent</v>
      </c>
      <c r="I42" t="str">
        <f>INDEX('ANH Backcast'!$B$13:$V$65, MATCH('ANH Backcast - WINEP'!$C42, 'ANH Backcast'!$C$13:$C$65, 0), MATCH('ANH Backcast - WINEP'!I$13, 'ANH Backcast'!$B$13:$V$13, 0))</f>
        <v>Good</v>
      </c>
      <c r="J42" t="str">
        <f>INDEX('ANH Backcast'!$B$13:$V$65, MATCH('ANH Backcast - WINEP'!$C42, 'ANH Backcast'!$C$13:$C$65, 0), MATCH('ANH Backcast - WINEP'!J$13, 'ANH Backcast'!$B$13:$V$13, 0))</f>
        <v>Good</v>
      </c>
      <c r="K42" t="str">
        <f>INDEX('ANH Backcast'!$B$13:$V$65, MATCH('ANH Backcast - WINEP'!$C42, 'ANH Backcast'!$C$13:$C$65, 0), MATCH('ANH Backcast - WINEP'!K$13, 'ANH Backcast'!$B$13:$V$13, 0))</f>
        <v>Good</v>
      </c>
      <c r="L42" t="str">
        <f>INDEX('ANH Backcast'!$B$13:$V$65, MATCH('ANH Backcast - WINEP'!$C42, 'ANH Backcast'!$C$13:$C$65, 0), MATCH('ANH Backcast - WINEP'!L$13, 'ANH Backcast'!$B$13:$V$13, 0))</f>
        <v>Good</v>
      </c>
      <c r="M42">
        <f>INDEX('ANH Backcast'!$B$13:$V$65, MATCH('ANH Backcast - WINEP'!$C42, 'ANH Backcast'!$C$13:$C$65, 0), MATCH('ANH Backcast - WINEP'!M$13, 'ANH Backcast'!$B$13:$V$13, 0))</f>
        <v>0</v>
      </c>
      <c r="N42" t="str">
        <f>INDEX('ANH Backcast'!$B$13:$V$65, MATCH('ANH Backcast - WINEP'!$C42, 'ANH Backcast'!$C$13:$C$65, 0), MATCH('ANH Backcast - WINEP'!N$13, 'ANH Backcast'!$B$13:$V$13, 0))</f>
        <v>Good</v>
      </c>
      <c r="O42" t="str">
        <f>INDEX('ANH Backcast'!$B$13:$V$65, MATCH('ANH Backcast - WINEP'!$C42, 'ANH Backcast'!$C$13:$C$65, 0), MATCH('ANH Backcast - WINEP'!O$13, 'ANH Backcast'!$B$13:$V$13, 0))</f>
        <v>Good</v>
      </c>
      <c r="P42" t="str">
        <f>INDEX('ANH Backcast'!$B$13:$V$65, MATCH('ANH Backcast - WINEP'!$C42, 'ANH Backcast'!$C$13:$C$65, 0), MATCH('ANH Backcast - WINEP'!P$13, 'ANH Backcast'!$B$13:$V$13, 0))</f>
        <v>Good</v>
      </c>
      <c r="Q42" t="str">
        <f>INDEX('ANH Backcast'!$B$13:$V$65, MATCH('ANH Backcast - WINEP'!$C42, 'ANH Backcast'!$C$13:$C$65, 0), MATCH('ANH Backcast - WINEP'!Q$13, 'ANH Backcast'!$B$13:$V$13, 0))</f>
        <v>Good</v>
      </c>
      <c r="R42" t="str">
        <f>INDEX('ANH Backcast'!$B$13:$V$65, MATCH('ANH Backcast - WINEP'!$C42, 'ANH Backcast'!$C$13:$C$65, 0), MATCH('ANH Backcast - WINEP'!R$13, 'ANH Backcast'!$B$13:$V$13, 0))</f>
        <v>Excellent</v>
      </c>
      <c r="S42" t="str">
        <f>INDEX('ANH Backcast'!$B$13:$V$65, MATCH('ANH Backcast - WINEP'!$C42, 'ANH Backcast'!$C$13:$C$65, 0), MATCH('ANH Backcast - WINEP'!S$13, 'ANH Backcast'!$B$13:$V$13, 0))</f>
        <v>Good</v>
      </c>
      <c r="T42" t="str">
        <f>INDEX('ANH Backcast'!$B$13:$V$65, MATCH('ANH Backcast - WINEP'!$C42, 'ANH Backcast'!$C$13:$C$65, 0), MATCH('ANH Backcast - WINEP'!T$13, 'ANH Backcast'!$B$13:$V$13, 0))</f>
        <v>Excellent</v>
      </c>
      <c r="U42" t="str">
        <f>INDEX('ANH Backcast'!$B$13:$V$65, MATCH('ANH Backcast - WINEP'!$C42, 'ANH Backcast'!$C$13:$C$65, 0), MATCH('ANH Backcast - WINEP'!U$13, 'ANH Backcast'!$B$13:$V$13, 0))</f>
        <v>Good</v>
      </c>
      <c r="V42" t="str">
        <f>INDEX('ANH Backcast'!$B$13:$V$65, MATCH('ANH Backcast - WINEP'!$C42, 'ANH Backcast'!$C$13:$C$65, 0), MATCH('ANH Backcast - WINEP'!V$13, 'ANH Backcast'!$B$13:$V$13, 0))</f>
        <v>Excellent</v>
      </c>
      <c r="X42" t="s">
        <v>55</v>
      </c>
      <c r="Z42" s="22" t="s">
        <v>107</v>
      </c>
      <c r="AA42" t="s">
        <v>55</v>
      </c>
      <c r="AB42" t="str">
        <f t="shared" si="9"/>
        <v>Good</v>
      </c>
      <c r="AC42" t="s">
        <v>56</v>
      </c>
      <c r="AD42" t="str">
        <f t="shared" ref="AD42:AF42" si="11">S42</f>
        <v>Good</v>
      </c>
      <c r="AE42" t="s">
        <v>56</v>
      </c>
      <c r="AF42" t="str">
        <f t="shared" si="11"/>
        <v>Good</v>
      </c>
      <c r="AG42" t="s">
        <v>56</v>
      </c>
      <c r="AI42" t="str">
        <f t="shared" si="1"/>
        <v>N</v>
      </c>
    </row>
    <row r="43" spans="2:35">
      <c r="B43" t="s">
        <v>0</v>
      </c>
      <c r="C43" t="s">
        <v>108</v>
      </c>
      <c r="D43" t="s">
        <v>48</v>
      </c>
      <c r="E43" t="s">
        <v>49</v>
      </c>
      <c r="F43" t="s">
        <v>50</v>
      </c>
      <c r="H43" t="str">
        <f>INDEX('ANH Backcast'!$B$13:$V$65, MATCH('ANH Backcast - WINEP'!$C43, 'ANH Backcast'!$C$13:$C$65, 0), MATCH('ANH Backcast - WINEP'!H$13, 'ANH Backcast'!$B$13:$V$13, 0))</f>
        <v>Excellent</v>
      </c>
      <c r="I43" t="str">
        <f>INDEX('ANH Backcast'!$B$13:$V$65, MATCH('ANH Backcast - WINEP'!$C43, 'ANH Backcast'!$C$13:$C$65, 0), MATCH('ANH Backcast - WINEP'!I$13, 'ANH Backcast'!$B$13:$V$13, 0))</f>
        <v>Excellent</v>
      </c>
      <c r="J43" t="str">
        <f>INDEX('ANH Backcast'!$B$13:$V$65, MATCH('ANH Backcast - WINEP'!$C43, 'ANH Backcast'!$C$13:$C$65, 0), MATCH('ANH Backcast - WINEP'!J$13, 'ANH Backcast'!$B$13:$V$13, 0))</f>
        <v>Excellent</v>
      </c>
      <c r="K43" t="str">
        <f>INDEX('ANH Backcast'!$B$13:$V$65, MATCH('ANH Backcast - WINEP'!$C43, 'ANH Backcast'!$C$13:$C$65, 0), MATCH('ANH Backcast - WINEP'!K$13, 'ANH Backcast'!$B$13:$V$13, 0))</f>
        <v>Excellent</v>
      </c>
      <c r="L43" t="str">
        <f>INDEX('ANH Backcast'!$B$13:$V$65, MATCH('ANH Backcast - WINEP'!$C43, 'ANH Backcast'!$C$13:$C$65, 0), MATCH('ANH Backcast - WINEP'!L$13, 'ANH Backcast'!$B$13:$V$13, 0))</f>
        <v>Excellent</v>
      </c>
      <c r="M43">
        <f>INDEX('ANH Backcast'!$B$13:$V$65, MATCH('ANH Backcast - WINEP'!$C43, 'ANH Backcast'!$C$13:$C$65, 0), MATCH('ANH Backcast - WINEP'!M$13, 'ANH Backcast'!$B$13:$V$13, 0))</f>
        <v>0</v>
      </c>
      <c r="N43" t="str">
        <f>INDEX('ANH Backcast'!$B$13:$V$65, MATCH('ANH Backcast - WINEP'!$C43, 'ANH Backcast'!$C$13:$C$65, 0), MATCH('ANH Backcast - WINEP'!N$13, 'ANH Backcast'!$B$13:$V$13, 0))</f>
        <v>Excellent</v>
      </c>
      <c r="O43" t="str">
        <f>INDEX('ANH Backcast'!$B$13:$V$65, MATCH('ANH Backcast - WINEP'!$C43, 'ANH Backcast'!$C$13:$C$65, 0), MATCH('ANH Backcast - WINEP'!O$13, 'ANH Backcast'!$B$13:$V$13, 0))</f>
        <v>Excellent</v>
      </c>
      <c r="P43" t="str">
        <f>INDEX('ANH Backcast'!$B$13:$V$65, MATCH('ANH Backcast - WINEP'!$C43, 'ANH Backcast'!$C$13:$C$65, 0), MATCH('ANH Backcast - WINEP'!P$13, 'ANH Backcast'!$B$13:$V$13, 0))</f>
        <v>Excellent</v>
      </c>
      <c r="Q43" t="str">
        <f>INDEX('ANH Backcast'!$B$13:$V$65, MATCH('ANH Backcast - WINEP'!$C43, 'ANH Backcast'!$C$13:$C$65, 0), MATCH('ANH Backcast - WINEP'!Q$13, 'ANH Backcast'!$B$13:$V$13, 0))</f>
        <v>Excellent</v>
      </c>
      <c r="R43" t="str">
        <f>INDEX('ANH Backcast'!$B$13:$V$65, MATCH('ANH Backcast - WINEP'!$C43, 'ANH Backcast'!$C$13:$C$65, 0), MATCH('ANH Backcast - WINEP'!R$13, 'ANH Backcast'!$B$13:$V$13, 0))</f>
        <v>Excellent</v>
      </c>
      <c r="S43" t="str">
        <f>INDEX('ANH Backcast'!$B$13:$V$65, MATCH('ANH Backcast - WINEP'!$C43, 'ANH Backcast'!$C$13:$C$65, 0), MATCH('ANH Backcast - WINEP'!S$13, 'ANH Backcast'!$B$13:$V$13, 0))</f>
        <v>Excellent</v>
      </c>
      <c r="T43" t="str">
        <f>INDEX('ANH Backcast'!$B$13:$V$65, MATCH('ANH Backcast - WINEP'!$C43, 'ANH Backcast'!$C$13:$C$65, 0), MATCH('ANH Backcast - WINEP'!T$13, 'ANH Backcast'!$B$13:$V$13, 0))</f>
        <v>Excellent</v>
      </c>
      <c r="U43" t="str">
        <f>INDEX('ANH Backcast'!$B$13:$V$65, MATCH('ANH Backcast - WINEP'!$C43, 'ANH Backcast'!$C$13:$C$65, 0), MATCH('ANH Backcast - WINEP'!U$13, 'ANH Backcast'!$B$13:$V$13, 0))</f>
        <v>Excellent</v>
      </c>
      <c r="V43" t="str">
        <f>INDEX('ANH Backcast'!$B$13:$V$65, MATCH('ANH Backcast - WINEP'!$C43, 'ANH Backcast'!$C$13:$C$65, 0), MATCH('ANH Backcast - WINEP'!V$13, 'ANH Backcast'!$B$13:$V$13, 0))</f>
        <v>Excellent</v>
      </c>
      <c r="Z43" s="22"/>
      <c r="AA43" t="s">
        <v>51</v>
      </c>
      <c r="AB43" t="str">
        <f t="shared" si="9"/>
        <v>Excellent</v>
      </c>
      <c r="AC43" t="str">
        <f t="shared" ref="AC43:AC54" si="12">R43</f>
        <v>Excellent</v>
      </c>
      <c r="AD43" t="str">
        <f t="shared" si="2"/>
        <v>Excellent</v>
      </c>
      <c r="AE43" t="str">
        <f t="shared" ref="AE43:AG48" si="13">T43</f>
        <v>Excellent</v>
      </c>
      <c r="AF43" t="str">
        <f t="shared" si="13"/>
        <v>Excellent</v>
      </c>
      <c r="AG43" t="str">
        <f t="shared" si="13"/>
        <v>Excellent</v>
      </c>
      <c r="AI43" t="str">
        <f t="shared" si="1"/>
        <v>N</v>
      </c>
    </row>
    <row r="44" spans="2:35">
      <c r="B44" t="s">
        <v>0</v>
      </c>
      <c r="C44" t="s">
        <v>109</v>
      </c>
      <c r="D44" t="s">
        <v>48</v>
      </c>
      <c r="E44" t="s">
        <v>49</v>
      </c>
      <c r="F44" t="s">
        <v>50</v>
      </c>
      <c r="H44" t="str">
        <f>INDEX('ANH Backcast'!$B$13:$V$65, MATCH('ANH Backcast - WINEP'!$C44, 'ANH Backcast'!$C$13:$C$65, 0), MATCH('ANH Backcast - WINEP'!H$13, 'ANH Backcast'!$B$13:$V$13, 0))</f>
        <v>Excellent</v>
      </c>
      <c r="I44" t="str">
        <f>INDEX('ANH Backcast'!$B$13:$V$65, MATCH('ANH Backcast - WINEP'!$C44, 'ANH Backcast'!$C$13:$C$65, 0), MATCH('ANH Backcast - WINEP'!I$13, 'ANH Backcast'!$B$13:$V$13, 0))</f>
        <v>Excellent</v>
      </c>
      <c r="J44" t="str">
        <f>INDEX('ANH Backcast'!$B$13:$V$65, MATCH('ANH Backcast - WINEP'!$C44, 'ANH Backcast'!$C$13:$C$65, 0), MATCH('ANH Backcast - WINEP'!J$13, 'ANH Backcast'!$B$13:$V$13, 0))</f>
        <v>Excellent</v>
      </c>
      <c r="K44" t="str">
        <f>INDEX('ANH Backcast'!$B$13:$V$65, MATCH('ANH Backcast - WINEP'!$C44, 'ANH Backcast'!$C$13:$C$65, 0), MATCH('ANH Backcast - WINEP'!K$13, 'ANH Backcast'!$B$13:$V$13, 0))</f>
        <v>Excellent</v>
      </c>
      <c r="L44" t="str">
        <f>INDEX('ANH Backcast'!$B$13:$V$65, MATCH('ANH Backcast - WINEP'!$C44, 'ANH Backcast'!$C$13:$C$65, 0), MATCH('ANH Backcast - WINEP'!L$13, 'ANH Backcast'!$B$13:$V$13, 0))</f>
        <v>Excellent</v>
      </c>
      <c r="M44">
        <f>INDEX('ANH Backcast'!$B$13:$V$65, MATCH('ANH Backcast - WINEP'!$C44, 'ANH Backcast'!$C$13:$C$65, 0), MATCH('ANH Backcast - WINEP'!M$13, 'ANH Backcast'!$B$13:$V$13, 0))</f>
        <v>0</v>
      </c>
      <c r="N44" t="str">
        <f>INDEX('ANH Backcast'!$B$13:$V$65, MATCH('ANH Backcast - WINEP'!$C44, 'ANH Backcast'!$C$13:$C$65, 0), MATCH('ANH Backcast - WINEP'!N$13, 'ANH Backcast'!$B$13:$V$13, 0))</f>
        <v>Excellent</v>
      </c>
      <c r="O44" t="str">
        <f>INDEX('ANH Backcast'!$B$13:$V$65, MATCH('ANH Backcast - WINEP'!$C44, 'ANH Backcast'!$C$13:$C$65, 0), MATCH('ANH Backcast - WINEP'!O$13, 'ANH Backcast'!$B$13:$V$13, 0))</f>
        <v>Excellent</v>
      </c>
      <c r="P44" t="str">
        <f>INDEX('ANH Backcast'!$B$13:$V$65, MATCH('ANH Backcast - WINEP'!$C44, 'ANH Backcast'!$C$13:$C$65, 0), MATCH('ANH Backcast - WINEP'!P$13, 'ANH Backcast'!$B$13:$V$13, 0))</f>
        <v>Excellent</v>
      </c>
      <c r="Q44" t="str">
        <f>INDEX('ANH Backcast'!$B$13:$V$65, MATCH('ANH Backcast - WINEP'!$C44, 'ANH Backcast'!$C$13:$C$65, 0), MATCH('ANH Backcast - WINEP'!Q$13, 'ANH Backcast'!$B$13:$V$13, 0))</f>
        <v>Excellent</v>
      </c>
      <c r="R44" t="str">
        <f>INDEX('ANH Backcast'!$B$13:$V$65, MATCH('ANH Backcast - WINEP'!$C44, 'ANH Backcast'!$C$13:$C$65, 0), MATCH('ANH Backcast - WINEP'!R$13, 'ANH Backcast'!$B$13:$V$13, 0))</f>
        <v>Excellent</v>
      </c>
      <c r="S44" t="str">
        <f>INDEX('ANH Backcast'!$B$13:$V$65, MATCH('ANH Backcast - WINEP'!$C44, 'ANH Backcast'!$C$13:$C$65, 0), MATCH('ANH Backcast - WINEP'!S$13, 'ANH Backcast'!$B$13:$V$13, 0))</f>
        <v>Excellent</v>
      </c>
      <c r="T44" t="str">
        <f>INDEX('ANH Backcast'!$B$13:$V$65, MATCH('ANH Backcast - WINEP'!$C44, 'ANH Backcast'!$C$13:$C$65, 0), MATCH('ANH Backcast - WINEP'!T$13, 'ANH Backcast'!$B$13:$V$13, 0))</f>
        <v>Excellent</v>
      </c>
      <c r="U44" t="str">
        <f>INDEX('ANH Backcast'!$B$13:$V$65, MATCH('ANH Backcast - WINEP'!$C44, 'ANH Backcast'!$C$13:$C$65, 0), MATCH('ANH Backcast - WINEP'!U$13, 'ANH Backcast'!$B$13:$V$13, 0))</f>
        <v>Excellent</v>
      </c>
      <c r="V44" t="str">
        <f>INDEX('ANH Backcast'!$B$13:$V$65, MATCH('ANH Backcast - WINEP'!$C44, 'ANH Backcast'!$C$13:$C$65, 0), MATCH('ANH Backcast - WINEP'!V$13, 'ANH Backcast'!$B$13:$V$13, 0))</f>
        <v>Excellent</v>
      </c>
      <c r="Z44" s="22"/>
      <c r="AA44" t="s">
        <v>51</v>
      </c>
      <c r="AB44" t="str">
        <f t="shared" si="9"/>
        <v>Excellent</v>
      </c>
      <c r="AC44" t="str">
        <f t="shared" si="12"/>
        <v>Excellent</v>
      </c>
      <c r="AD44" t="str">
        <f t="shared" si="2"/>
        <v>Excellent</v>
      </c>
      <c r="AE44" t="str">
        <f t="shared" si="13"/>
        <v>Excellent</v>
      </c>
      <c r="AF44" t="str">
        <f t="shared" si="13"/>
        <v>Excellent</v>
      </c>
      <c r="AG44" t="str">
        <f t="shared" si="13"/>
        <v>Excellent</v>
      </c>
      <c r="AI44" t="str">
        <f t="shared" si="1"/>
        <v>N</v>
      </c>
    </row>
    <row r="45" spans="2:35">
      <c r="B45" t="s">
        <v>0</v>
      </c>
      <c r="C45" t="s">
        <v>110</v>
      </c>
      <c r="D45" t="s">
        <v>48</v>
      </c>
      <c r="E45" t="s">
        <v>49</v>
      </c>
      <c r="F45" t="s">
        <v>50</v>
      </c>
      <c r="H45" t="str">
        <f>INDEX('ANH Backcast'!$B$13:$V$65, MATCH('ANH Backcast - WINEP'!$C45, 'ANH Backcast'!$C$13:$C$65, 0), MATCH('ANH Backcast - WINEP'!H$13, 'ANH Backcast'!$B$13:$V$13, 0))</f>
        <v>Excellent</v>
      </c>
      <c r="I45" t="str">
        <f>INDEX('ANH Backcast'!$B$13:$V$65, MATCH('ANH Backcast - WINEP'!$C45, 'ANH Backcast'!$C$13:$C$65, 0), MATCH('ANH Backcast - WINEP'!I$13, 'ANH Backcast'!$B$13:$V$13, 0))</f>
        <v>Excellent</v>
      </c>
      <c r="J45" t="str">
        <f>INDEX('ANH Backcast'!$B$13:$V$65, MATCH('ANH Backcast - WINEP'!$C45, 'ANH Backcast'!$C$13:$C$65, 0), MATCH('ANH Backcast - WINEP'!J$13, 'ANH Backcast'!$B$13:$V$13, 0))</f>
        <v>Excellent</v>
      </c>
      <c r="K45" t="str">
        <f>INDEX('ANH Backcast'!$B$13:$V$65, MATCH('ANH Backcast - WINEP'!$C45, 'ANH Backcast'!$C$13:$C$65, 0), MATCH('ANH Backcast - WINEP'!K$13, 'ANH Backcast'!$B$13:$V$13, 0))</f>
        <v>Excellent</v>
      </c>
      <c r="L45" t="str">
        <f>INDEX('ANH Backcast'!$B$13:$V$65, MATCH('ANH Backcast - WINEP'!$C45, 'ANH Backcast'!$C$13:$C$65, 0), MATCH('ANH Backcast - WINEP'!L$13, 'ANH Backcast'!$B$13:$V$13, 0))</f>
        <v>Excellent</v>
      </c>
      <c r="M45">
        <f>INDEX('ANH Backcast'!$B$13:$V$65, MATCH('ANH Backcast - WINEP'!$C45, 'ANH Backcast'!$C$13:$C$65, 0), MATCH('ANH Backcast - WINEP'!M$13, 'ANH Backcast'!$B$13:$V$13, 0))</f>
        <v>0</v>
      </c>
      <c r="N45" t="str">
        <f>INDEX('ANH Backcast'!$B$13:$V$65, MATCH('ANH Backcast - WINEP'!$C45, 'ANH Backcast'!$C$13:$C$65, 0), MATCH('ANH Backcast - WINEP'!N$13, 'ANH Backcast'!$B$13:$V$13, 0))</f>
        <v>Excellent</v>
      </c>
      <c r="O45" t="str">
        <f>INDEX('ANH Backcast'!$B$13:$V$65, MATCH('ANH Backcast - WINEP'!$C45, 'ANH Backcast'!$C$13:$C$65, 0), MATCH('ANH Backcast - WINEP'!O$13, 'ANH Backcast'!$B$13:$V$13, 0))</f>
        <v>Good</v>
      </c>
      <c r="P45" t="str">
        <f>INDEX('ANH Backcast'!$B$13:$V$65, MATCH('ANH Backcast - WINEP'!$C45, 'ANH Backcast'!$C$13:$C$65, 0), MATCH('ANH Backcast - WINEP'!P$13, 'ANH Backcast'!$B$13:$V$13, 0))</f>
        <v>Good</v>
      </c>
      <c r="Q45" t="str">
        <f>INDEX('ANH Backcast'!$B$13:$V$65, MATCH('ANH Backcast - WINEP'!$C45, 'ANH Backcast'!$C$13:$C$65, 0), MATCH('ANH Backcast - WINEP'!Q$13, 'ANH Backcast'!$B$13:$V$13, 0))</f>
        <v>Good</v>
      </c>
      <c r="R45" t="str">
        <f>INDEX('ANH Backcast'!$B$13:$V$65, MATCH('ANH Backcast - WINEP'!$C45, 'ANH Backcast'!$C$13:$C$65, 0), MATCH('ANH Backcast - WINEP'!R$13, 'ANH Backcast'!$B$13:$V$13, 0))</f>
        <v>Good</v>
      </c>
      <c r="S45" t="str">
        <f>INDEX('ANH Backcast'!$B$13:$V$65, MATCH('ANH Backcast - WINEP'!$C45, 'ANH Backcast'!$C$13:$C$65, 0), MATCH('ANH Backcast - WINEP'!S$13, 'ANH Backcast'!$B$13:$V$13, 0))</f>
        <v>Good</v>
      </c>
      <c r="T45" t="str">
        <f>INDEX('ANH Backcast'!$B$13:$V$65, MATCH('ANH Backcast - WINEP'!$C45, 'ANH Backcast'!$C$13:$C$65, 0), MATCH('ANH Backcast - WINEP'!T$13, 'ANH Backcast'!$B$13:$V$13, 0))</f>
        <v>Good</v>
      </c>
      <c r="U45" t="str">
        <f>INDEX('ANH Backcast'!$B$13:$V$65, MATCH('ANH Backcast - WINEP'!$C45, 'ANH Backcast'!$C$13:$C$65, 0), MATCH('ANH Backcast - WINEP'!U$13, 'ANH Backcast'!$B$13:$V$13, 0))</f>
        <v>Excellent</v>
      </c>
      <c r="V45" t="str">
        <f>INDEX('ANH Backcast'!$B$13:$V$65, MATCH('ANH Backcast - WINEP'!$C45, 'ANH Backcast'!$C$13:$C$65, 0), MATCH('ANH Backcast - WINEP'!V$13, 'ANH Backcast'!$B$13:$V$13, 0))</f>
        <v>Excellent</v>
      </c>
      <c r="X45" t="s">
        <v>55</v>
      </c>
      <c r="Z45" s="22"/>
      <c r="AA45" t="s">
        <v>51</v>
      </c>
      <c r="AB45" t="str">
        <f t="shared" si="9"/>
        <v>Good</v>
      </c>
      <c r="AC45" t="str">
        <f t="shared" si="12"/>
        <v>Good</v>
      </c>
      <c r="AD45" t="str">
        <f t="shared" si="2"/>
        <v>Good</v>
      </c>
      <c r="AE45" t="str">
        <f t="shared" si="13"/>
        <v>Good</v>
      </c>
      <c r="AF45" t="str">
        <f t="shared" si="13"/>
        <v>Excellent</v>
      </c>
      <c r="AG45" t="str">
        <f t="shared" si="13"/>
        <v>Excellent</v>
      </c>
      <c r="AI45" t="str">
        <f t="shared" si="1"/>
        <v>N</v>
      </c>
    </row>
    <row r="46" spans="2:35" ht="45" customHeight="1">
      <c r="B46" t="s">
        <v>0</v>
      </c>
      <c r="C46" t="s">
        <v>111</v>
      </c>
      <c r="D46" t="s">
        <v>48</v>
      </c>
      <c r="E46" t="s">
        <v>49</v>
      </c>
      <c r="F46" t="s">
        <v>50</v>
      </c>
      <c r="H46" t="str">
        <f>INDEX('ANH Backcast'!$B$13:$V$65, MATCH('ANH Backcast - WINEP'!$C46, 'ANH Backcast'!$C$13:$C$65, 0), MATCH('ANH Backcast - WINEP'!H$13, 'ANH Backcast'!$B$13:$V$13, 0))</f>
        <v>Poor (backcast)</v>
      </c>
      <c r="I46" t="str">
        <f>INDEX('ANH Backcast'!$B$13:$V$65, MATCH('ANH Backcast - WINEP'!$C46, 'ANH Backcast'!$C$13:$C$65, 0), MATCH('ANH Backcast - WINEP'!I$13, 'ANH Backcast'!$B$13:$V$13, 0))</f>
        <v>Poor (backcast)</v>
      </c>
      <c r="J46" t="str">
        <f>INDEX('ANH Backcast'!$B$13:$V$65, MATCH('ANH Backcast - WINEP'!$C46, 'ANH Backcast'!$C$13:$C$65, 0), MATCH('ANH Backcast - WINEP'!J$13, 'ANH Backcast'!$B$13:$V$13, 0))</f>
        <v>Poor (backcast)</v>
      </c>
      <c r="K46" t="str">
        <f>INDEX('ANH Backcast'!$B$13:$V$65, MATCH('ANH Backcast - WINEP'!$C46, 'ANH Backcast'!$C$13:$C$65, 0), MATCH('ANH Backcast - WINEP'!K$13, 'ANH Backcast'!$B$13:$V$13, 0))</f>
        <v>Poor (backcast)</v>
      </c>
      <c r="L46" t="str">
        <f>INDEX('ANH Backcast'!$B$13:$V$65, MATCH('ANH Backcast - WINEP'!$C46, 'ANH Backcast'!$C$13:$C$65, 0), MATCH('ANH Backcast - WINEP'!L$13, 'ANH Backcast'!$B$13:$V$13, 0))</f>
        <v>Poor (backcast)</v>
      </c>
      <c r="M46">
        <f>INDEX('ANH Backcast'!$B$13:$V$65, MATCH('ANH Backcast - WINEP'!$C46, 'ANH Backcast'!$C$13:$C$65, 0), MATCH('ANH Backcast - WINEP'!M$13, 'ANH Backcast'!$B$13:$V$13, 0))</f>
        <v>0</v>
      </c>
      <c r="N46" t="str">
        <f>INDEX('ANH Backcast'!$B$13:$V$65, MATCH('ANH Backcast - WINEP'!$C46, 'ANH Backcast'!$C$13:$C$65, 0), MATCH('ANH Backcast - WINEP'!N$13, 'ANH Backcast'!$B$13:$V$13, 0))</f>
        <v>Poor (backcast)</v>
      </c>
      <c r="O46" t="str">
        <f>INDEX('ANH Backcast'!$B$13:$V$65, MATCH('ANH Backcast - WINEP'!$C46, 'ANH Backcast'!$C$13:$C$65, 0), MATCH('ANH Backcast - WINEP'!O$13, 'ANH Backcast'!$B$13:$V$13, 0))</f>
        <v>Poor (backcast)</v>
      </c>
      <c r="P46" t="str">
        <f>INDEX('ANH Backcast'!$B$13:$V$65, MATCH('ANH Backcast - WINEP'!$C46, 'ANH Backcast'!$C$13:$C$65, 0), MATCH('ANH Backcast - WINEP'!P$13, 'ANH Backcast'!$B$13:$V$13, 0))</f>
        <v>Poor</v>
      </c>
      <c r="Q46" t="str">
        <f>INDEX('ANH Backcast'!$B$13:$V$65, MATCH('ANH Backcast - WINEP'!$C46, 'ANH Backcast'!$C$13:$C$65, 0), MATCH('ANH Backcast - WINEP'!Q$13, 'ANH Backcast'!$B$13:$V$13, 0))</f>
        <v>Poor</v>
      </c>
      <c r="R46" t="str">
        <f>INDEX('ANH Backcast'!$B$13:$V$65, MATCH('ANH Backcast - WINEP'!$C46, 'ANH Backcast'!$C$13:$C$65, 0), MATCH('ANH Backcast - WINEP'!R$13, 'ANH Backcast'!$B$13:$V$13, 0))</f>
        <v>Poor</v>
      </c>
      <c r="S46" t="str">
        <f>INDEX('ANH Backcast'!$B$13:$V$65, MATCH('ANH Backcast - WINEP'!$C46, 'ANH Backcast'!$C$13:$C$65, 0), MATCH('ANH Backcast - WINEP'!S$13, 'ANH Backcast'!$B$13:$V$13, 0))</f>
        <v>Poor</v>
      </c>
      <c r="T46" t="str">
        <f>INDEX('ANH Backcast'!$B$13:$V$65, MATCH('ANH Backcast - WINEP'!$C46, 'ANH Backcast'!$C$13:$C$65, 0), MATCH('ANH Backcast - WINEP'!T$13, 'ANH Backcast'!$B$13:$V$13, 0))</f>
        <v>Poor</v>
      </c>
      <c r="U46" t="str">
        <f>INDEX('ANH Backcast'!$B$13:$V$65, MATCH('ANH Backcast - WINEP'!$C46, 'ANH Backcast'!$C$13:$C$65, 0), MATCH('ANH Backcast - WINEP'!U$13, 'ANH Backcast'!$B$13:$V$13, 0))</f>
        <v>Poor</v>
      </c>
      <c r="V46" t="str">
        <f>INDEX('ANH Backcast'!$B$13:$V$65, MATCH('ANH Backcast - WINEP'!$C46, 'ANH Backcast'!$C$13:$C$65, 0), MATCH('ANH Backcast - WINEP'!V$13, 'ANH Backcast'!$B$13:$V$13, 0))</f>
        <v>Poor</v>
      </c>
      <c r="Y46" t="s">
        <v>112</v>
      </c>
      <c r="Z46" s="22" t="s">
        <v>113</v>
      </c>
      <c r="AA46" t="s">
        <v>51</v>
      </c>
      <c r="AB46" t="str">
        <f t="shared" si="9"/>
        <v>Poor</v>
      </c>
      <c r="AC46" t="str">
        <f t="shared" si="12"/>
        <v>Poor</v>
      </c>
      <c r="AD46" t="str">
        <f t="shared" si="2"/>
        <v>Poor</v>
      </c>
      <c r="AE46" t="str">
        <f t="shared" si="13"/>
        <v>Poor</v>
      </c>
      <c r="AF46" t="str">
        <f t="shared" si="13"/>
        <v>Poor</v>
      </c>
      <c r="AG46" t="str">
        <f t="shared" si="13"/>
        <v>Poor</v>
      </c>
      <c r="AI46" t="str">
        <f t="shared" ref="AI46:AI65" si="14">IF(OR(ISNUMBER(SEARCH("IMP", Y46)), ISNUMBER(SEARCH("ND ", Y46))), "Y", "N")</f>
        <v>N</v>
      </c>
    </row>
    <row r="47" spans="2:35" ht="84">
      <c r="B47" t="s">
        <v>0</v>
      </c>
      <c r="C47" t="s">
        <v>114</v>
      </c>
      <c r="D47" t="s">
        <v>48</v>
      </c>
      <c r="E47" t="s">
        <v>49</v>
      </c>
      <c r="F47" t="s">
        <v>50</v>
      </c>
      <c r="H47" t="str">
        <f>INDEX('ANH Backcast'!$B$13:$V$65, MATCH('ANH Backcast - WINEP'!$C47, 'ANH Backcast'!$C$13:$C$65, 0), MATCH('ANH Backcast - WINEP'!H$13, 'ANH Backcast'!$B$13:$V$13, 0))</f>
        <v>Excellent (backcast)</v>
      </c>
      <c r="I47" t="str">
        <f>INDEX('ANH Backcast'!$B$13:$V$65, MATCH('ANH Backcast - WINEP'!$C47, 'ANH Backcast'!$C$13:$C$65, 0), MATCH('ANH Backcast - WINEP'!I$13, 'ANH Backcast'!$B$13:$V$13, 0))</f>
        <v>Excellent (backcast)</v>
      </c>
      <c r="J47" t="str">
        <f>INDEX('ANH Backcast'!$B$13:$V$65, MATCH('ANH Backcast - WINEP'!$C47, 'ANH Backcast'!$C$13:$C$65, 0), MATCH('ANH Backcast - WINEP'!J$13, 'ANH Backcast'!$B$13:$V$13, 0))</f>
        <v>Excellent (backcast)</v>
      </c>
      <c r="K47" t="str">
        <f>INDEX('ANH Backcast'!$B$13:$V$65, MATCH('ANH Backcast - WINEP'!$C47, 'ANH Backcast'!$C$13:$C$65, 0), MATCH('ANH Backcast - WINEP'!K$13, 'ANH Backcast'!$B$13:$V$13, 0))</f>
        <v>Excellent (backcast)</v>
      </c>
      <c r="L47" t="str">
        <f>INDEX('ANH Backcast'!$B$13:$V$65, MATCH('ANH Backcast - WINEP'!$C47, 'ANH Backcast'!$C$13:$C$65, 0), MATCH('ANH Backcast - WINEP'!L$13, 'ANH Backcast'!$B$13:$V$13, 0))</f>
        <v>Excellent (backcast)</v>
      </c>
      <c r="M47">
        <f>INDEX('ANH Backcast'!$B$13:$V$65, MATCH('ANH Backcast - WINEP'!$C47, 'ANH Backcast'!$C$13:$C$65, 0), MATCH('ANH Backcast - WINEP'!M$13, 'ANH Backcast'!$B$13:$V$13, 0))</f>
        <v>0</v>
      </c>
      <c r="N47" t="str">
        <f>INDEX('ANH Backcast'!$B$13:$V$65, MATCH('ANH Backcast - WINEP'!$C47, 'ANH Backcast'!$C$13:$C$65, 0), MATCH('ANH Backcast - WINEP'!N$13, 'ANH Backcast'!$B$13:$V$13, 0))</f>
        <v>Excellent (backcast)</v>
      </c>
      <c r="O47" t="str">
        <f>INDEX('ANH Backcast'!$B$13:$V$65, MATCH('ANH Backcast - WINEP'!$C47, 'ANH Backcast'!$C$13:$C$65, 0), MATCH('ANH Backcast - WINEP'!O$13, 'ANH Backcast'!$B$13:$V$13, 0))</f>
        <v>Excellent (backcast)</v>
      </c>
      <c r="P47" t="str">
        <f>INDEX('ANH Backcast'!$B$13:$V$65, MATCH('ANH Backcast - WINEP'!$C47, 'ANH Backcast'!$C$13:$C$65, 0), MATCH('ANH Backcast - WINEP'!P$13, 'ANH Backcast'!$B$13:$V$13, 0))</f>
        <v>Excellent</v>
      </c>
      <c r="Q47" t="str">
        <f>INDEX('ANH Backcast'!$B$13:$V$65, MATCH('ANH Backcast - WINEP'!$C47, 'ANH Backcast'!$C$13:$C$65, 0), MATCH('ANH Backcast - WINEP'!Q$13, 'ANH Backcast'!$B$13:$V$13, 0))</f>
        <v>Excellent</v>
      </c>
      <c r="R47" t="str">
        <f>INDEX('ANH Backcast'!$B$13:$V$65, MATCH('ANH Backcast - WINEP'!$C47, 'ANH Backcast'!$C$13:$C$65, 0), MATCH('ANH Backcast - WINEP'!R$13, 'ANH Backcast'!$B$13:$V$13, 0))</f>
        <v>Excellent</v>
      </c>
      <c r="S47" t="str">
        <f>INDEX('ANH Backcast'!$B$13:$V$65, MATCH('ANH Backcast - WINEP'!$C47, 'ANH Backcast'!$C$13:$C$65, 0), MATCH('ANH Backcast - WINEP'!S$13, 'ANH Backcast'!$B$13:$V$13, 0))</f>
        <v>Excellent</v>
      </c>
      <c r="T47" t="str">
        <f>INDEX('ANH Backcast'!$B$13:$V$65, MATCH('ANH Backcast - WINEP'!$C47, 'ANH Backcast'!$C$13:$C$65, 0), MATCH('ANH Backcast - WINEP'!T$13, 'ANH Backcast'!$B$13:$V$13, 0))</f>
        <v>Excellent</v>
      </c>
      <c r="U47" t="str">
        <f>INDEX('ANH Backcast'!$B$13:$V$65, MATCH('ANH Backcast - WINEP'!$C47, 'ANH Backcast'!$C$13:$C$65, 0), MATCH('ANH Backcast - WINEP'!U$13, 'ANH Backcast'!$B$13:$V$13, 0))</f>
        <v>Excellent</v>
      </c>
      <c r="V47" t="str">
        <f>INDEX('ANH Backcast'!$B$13:$V$65, MATCH('ANH Backcast - WINEP'!$C47, 'ANH Backcast'!$C$13:$C$65, 0), MATCH('ANH Backcast - WINEP'!V$13, 'ANH Backcast'!$B$13:$V$13, 0))</f>
        <v>Excellent</v>
      </c>
      <c r="Y47" t="s">
        <v>115</v>
      </c>
      <c r="Z47" s="22" t="s">
        <v>116</v>
      </c>
      <c r="AA47" t="s">
        <v>51</v>
      </c>
      <c r="AB47" t="str">
        <f t="shared" si="9"/>
        <v>Excellent</v>
      </c>
      <c r="AC47" t="str">
        <f t="shared" si="12"/>
        <v>Excellent</v>
      </c>
      <c r="AD47" t="str">
        <f t="shared" si="2"/>
        <v>Excellent</v>
      </c>
      <c r="AE47" t="str">
        <f t="shared" si="13"/>
        <v>Excellent</v>
      </c>
      <c r="AF47" t="str">
        <f t="shared" si="13"/>
        <v>Excellent</v>
      </c>
      <c r="AG47" t="str">
        <f t="shared" si="13"/>
        <v>Excellent</v>
      </c>
      <c r="AI47" t="str">
        <f t="shared" si="14"/>
        <v>Y</v>
      </c>
    </row>
    <row r="48" spans="2:35" ht="84">
      <c r="B48" t="s">
        <v>0</v>
      </c>
      <c r="C48" t="s">
        <v>117</v>
      </c>
      <c r="D48" t="s">
        <v>48</v>
      </c>
      <c r="E48" t="s">
        <v>49</v>
      </c>
      <c r="F48" t="s">
        <v>50</v>
      </c>
      <c r="H48" t="str">
        <f>INDEX('ANH Backcast'!$B$13:$V$65, MATCH('ANH Backcast - WINEP'!$C48, 'ANH Backcast'!$C$13:$C$65, 0), MATCH('ANH Backcast - WINEP'!H$13, 'ANH Backcast'!$B$13:$V$13, 0))</f>
        <v>Good (backcast)</v>
      </c>
      <c r="I48" t="str">
        <f>INDEX('ANH Backcast'!$B$13:$V$65, MATCH('ANH Backcast - WINEP'!$C48, 'ANH Backcast'!$C$13:$C$65, 0), MATCH('ANH Backcast - WINEP'!I$13, 'ANH Backcast'!$B$13:$V$13, 0))</f>
        <v>Good (backcast)</v>
      </c>
      <c r="J48" t="str">
        <f>INDEX('ANH Backcast'!$B$13:$V$65, MATCH('ANH Backcast - WINEP'!$C48, 'ANH Backcast'!$C$13:$C$65, 0), MATCH('ANH Backcast - WINEP'!J$13, 'ANH Backcast'!$B$13:$V$13, 0))</f>
        <v>Good (backcast)</v>
      </c>
      <c r="K48" t="str">
        <f>INDEX('ANH Backcast'!$B$13:$V$65, MATCH('ANH Backcast - WINEP'!$C48, 'ANH Backcast'!$C$13:$C$65, 0), MATCH('ANH Backcast - WINEP'!K$13, 'ANH Backcast'!$B$13:$V$13, 0))</f>
        <v>Good (backcast)</v>
      </c>
      <c r="L48" t="str">
        <f>INDEX('ANH Backcast'!$B$13:$V$65, MATCH('ANH Backcast - WINEP'!$C48, 'ANH Backcast'!$C$13:$C$65, 0), MATCH('ANH Backcast - WINEP'!L$13, 'ANH Backcast'!$B$13:$V$13, 0))</f>
        <v>Good (backcast)</v>
      </c>
      <c r="M48">
        <f>INDEX('ANH Backcast'!$B$13:$V$65, MATCH('ANH Backcast - WINEP'!$C48, 'ANH Backcast'!$C$13:$C$65, 0), MATCH('ANH Backcast - WINEP'!M$13, 'ANH Backcast'!$B$13:$V$13, 0))</f>
        <v>0</v>
      </c>
      <c r="N48" t="str">
        <f>INDEX('ANH Backcast'!$B$13:$V$65, MATCH('ANH Backcast - WINEP'!$C48, 'ANH Backcast'!$C$13:$C$65, 0), MATCH('ANH Backcast - WINEP'!N$13, 'ANH Backcast'!$B$13:$V$13, 0))</f>
        <v>Good (backcast)</v>
      </c>
      <c r="O48" t="str">
        <f>INDEX('ANH Backcast'!$B$13:$V$65, MATCH('ANH Backcast - WINEP'!$C48, 'ANH Backcast'!$C$13:$C$65, 0), MATCH('ANH Backcast - WINEP'!O$13, 'ANH Backcast'!$B$13:$V$13, 0))</f>
        <v>Good (backcast)</v>
      </c>
      <c r="P48" t="str">
        <f>INDEX('ANH Backcast'!$B$13:$V$65, MATCH('ANH Backcast - WINEP'!$C48, 'ANH Backcast'!$C$13:$C$65, 0), MATCH('ANH Backcast - WINEP'!P$13, 'ANH Backcast'!$B$13:$V$13, 0))</f>
        <v>Good</v>
      </c>
      <c r="Q48" t="str">
        <f>INDEX('ANH Backcast'!$B$13:$V$65, MATCH('ANH Backcast - WINEP'!$C48, 'ANH Backcast'!$C$13:$C$65, 0), MATCH('ANH Backcast - WINEP'!Q$13, 'ANH Backcast'!$B$13:$V$13, 0))</f>
        <v>Good</v>
      </c>
      <c r="R48" t="str">
        <f>INDEX('ANH Backcast'!$B$13:$V$65, MATCH('ANH Backcast - WINEP'!$C48, 'ANH Backcast'!$C$13:$C$65, 0), MATCH('ANH Backcast - WINEP'!R$13, 'ANH Backcast'!$B$13:$V$13, 0))</f>
        <v>Excellent</v>
      </c>
      <c r="S48" t="str">
        <f>INDEX('ANH Backcast'!$B$13:$V$65, MATCH('ANH Backcast - WINEP'!$C48, 'ANH Backcast'!$C$13:$C$65, 0), MATCH('ANH Backcast - WINEP'!S$13, 'ANH Backcast'!$B$13:$V$13, 0))</f>
        <v>Excellent</v>
      </c>
      <c r="T48" t="str">
        <f>INDEX('ANH Backcast'!$B$13:$V$65, MATCH('ANH Backcast - WINEP'!$C48, 'ANH Backcast'!$C$13:$C$65, 0), MATCH('ANH Backcast - WINEP'!T$13, 'ANH Backcast'!$B$13:$V$13, 0))</f>
        <v>Excellent</v>
      </c>
      <c r="U48" t="str">
        <f>INDEX('ANH Backcast'!$B$13:$V$65, MATCH('ANH Backcast - WINEP'!$C48, 'ANH Backcast'!$C$13:$C$65, 0), MATCH('ANH Backcast - WINEP'!U$13, 'ANH Backcast'!$B$13:$V$13, 0))</f>
        <v>Excellent</v>
      </c>
      <c r="V48" t="str">
        <f>INDEX('ANH Backcast'!$B$13:$V$65, MATCH('ANH Backcast - WINEP'!$C48, 'ANH Backcast'!$C$13:$C$65, 0), MATCH('ANH Backcast - WINEP'!V$13, 'ANH Backcast'!$B$13:$V$13, 0))</f>
        <v>Excellent</v>
      </c>
      <c r="Y48" t="s">
        <v>115</v>
      </c>
      <c r="Z48" s="22" t="s">
        <v>116</v>
      </c>
      <c r="AA48" t="s">
        <v>51</v>
      </c>
      <c r="AB48" t="str">
        <f t="shared" si="9"/>
        <v>Good</v>
      </c>
      <c r="AC48" t="str">
        <f t="shared" si="12"/>
        <v>Excellent</v>
      </c>
      <c r="AD48" t="str">
        <f t="shared" si="2"/>
        <v>Excellent</v>
      </c>
      <c r="AE48" t="str">
        <f t="shared" si="13"/>
        <v>Excellent</v>
      </c>
      <c r="AF48" t="str">
        <f t="shared" si="13"/>
        <v>Excellent</v>
      </c>
      <c r="AG48" t="str">
        <f t="shared" si="13"/>
        <v>Excellent</v>
      </c>
      <c r="AI48" t="str">
        <f t="shared" si="14"/>
        <v>Y</v>
      </c>
    </row>
    <row r="49" spans="2:35" ht="27.95">
      <c r="B49" t="s">
        <v>0</v>
      </c>
      <c r="C49" t="s">
        <v>118</v>
      </c>
      <c r="D49" t="s">
        <v>48</v>
      </c>
      <c r="E49" t="s">
        <v>49</v>
      </c>
      <c r="F49" t="s">
        <v>50</v>
      </c>
      <c r="H49" t="str">
        <f>INDEX('ANH Backcast'!$B$13:$V$65, MATCH('ANH Backcast - WINEP'!$C49, 'ANH Backcast'!$C$13:$C$65, 0), MATCH('ANH Backcast - WINEP'!H$13, 'ANH Backcast'!$B$13:$V$13, 0))</f>
        <v>Excellent</v>
      </c>
      <c r="I49" t="str">
        <f>INDEX('ANH Backcast'!$B$13:$V$65, MATCH('ANH Backcast - WINEP'!$C49, 'ANH Backcast'!$C$13:$C$65, 0), MATCH('ANH Backcast - WINEP'!I$13, 'ANH Backcast'!$B$13:$V$13, 0))</f>
        <v>Excellent</v>
      </c>
      <c r="J49" t="str">
        <f>INDEX('ANH Backcast'!$B$13:$V$65, MATCH('ANH Backcast - WINEP'!$C49, 'ANH Backcast'!$C$13:$C$65, 0), MATCH('ANH Backcast - WINEP'!J$13, 'ANH Backcast'!$B$13:$V$13, 0))</f>
        <v>Excellent</v>
      </c>
      <c r="K49" t="str">
        <f>INDEX('ANH Backcast'!$B$13:$V$65, MATCH('ANH Backcast - WINEP'!$C49, 'ANH Backcast'!$C$13:$C$65, 0), MATCH('ANH Backcast - WINEP'!K$13, 'ANH Backcast'!$B$13:$V$13, 0))</f>
        <v>Excellent</v>
      </c>
      <c r="L49" t="str">
        <f>INDEX('ANH Backcast'!$B$13:$V$65, MATCH('ANH Backcast - WINEP'!$C49, 'ANH Backcast'!$C$13:$C$65, 0), MATCH('ANH Backcast - WINEP'!L$13, 'ANH Backcast'!$B$13:$V$13, 0))</f>
        <v>Excellent</v>
      </c>
      <c r="M49">
        <f>INDEX('ANH Backcast'!$B$13:$V$65, MATCH('ANH Backcast - WINEP'!$C49, 'ANH Backcast'!$C$13:$C$65, 0), MATCH('ANH Backcast - WINEP'!M$13, 'ANH Backcast'!$B$13:$V$13, 0))</f>
        <v>0</v>
      </c>
      <c r="N49" t="str">
        <f>INDEX('ANH Backcast'!$B$13:$V$65, MATCH('ANH Backcast - WINEP'!$C49, 'ANH Backcast'!$C$13:$C$65, 0), MATCH('ANH Backcast - WINEP'!N$13, 'ANH Backcast'!$B$13:$V$13, 0))</f>
        <v>Excellent</v>
      </c>
      <c r="O49" t="str">
        <f>INDEX('ANH Backcast'!$B$13:$V$65, MATCH('ANH Backcast - WINEP'!$C49, 'ANH Backcast'!$C$13:$C$65, 0), MATCH('ANH Backcast - WINEP'!O$13, 'ANH Backcast'!$B$13:$V$13, 0))</f>
        <v>Good</v>
      </c>
      <c r="P49" t="str">
        <f>INDEX('ANH Backcast'!$B$13:$V$65, MATCH('ANH Backcast - WINEP'!$C49, 'ANH Backcast'!$C$13:$C$65, 0), MATCH('ANH Backcast - WINEP'!P$13, 'ANH Backcast'!$B$13:$V$13, 0))</f>
        <v>Good</v>
      </c>
      <c r="Q49" t="str">
        <f>INDEX('ANH Backcast'!$B$13:$V$65, MATCH('ANH Backcast - WINEP'!$C49, 'ANH Backcast'!$C$13:$C$65, 0), MATCH('ANH Backcast - WINEP'!Q$13, 'ANH Backcast'!$B$13:$V$13, 0))</f>
        <v>Good</v>
      </c>
      <c r="R49" t="str">
        <f>INDEX('ANH Backcast'!$B$13:$V$65, MATCH('ANH Backcast - WINEP'!$C49, 'ANH Backcast'!$C$13:$C$65, 0), MATCH('ANH Backcast - WINEP'!R$13, 'ANH Backcast'!$B$13:$V$13, 0))</f>
        <v>Excellent</v>
      </c>
      <c r="S49" t="str">
        <f>INDEX('ANH Backcast'!$B$13:$V$65, MATCH('ANH Backcast - WINEP'!$C49, 'ANH Backcast'!$C$13:$C$65, 0), MATCH('ANH Backcast - WINEP'!S$13, 'ANH Backcast'!$B$13:$V$13, 0))</f>
        <v>Good</v>
      </c>
      <c r="T49" t="str">
        <f>INDEX('ANH Backcast'!$B$13:$V$65, MATCH('ANH Backcast - WINEP'!$C49, 'ANH Backcast'!$C$13:$C$65, 0), MATCH('ANH Backcast - WINEP'!T$13, 'ANH Backcast'!$B$13:$V$13, 0))</f>
        <v>Excellent</v>
      </c>
      <c r="U49" t="str">
        <f>INDEX('ANH Backcast'!$B$13:$V$65, MATCH('ANH Backcast - WINEP'!$C49, 'ANH Backcast'!$C$13:$C$65, 0), MATCH('ANH Backcast - WINEP'!U$13, 'ANH Backcast'!$B$13:$V$13, 0))</f>
        <v>Good</v>
      </c>
      <c r="V49" t="str">
        <f>INDEX('ANH Backcast'!$B$13:$V$65, MATCH('ANH Backcast - WINEP'!$C49, 'ANH Backcast'!$C$13:$C$65, 0), MATCH('ANH Backcast - WINEP'!V$13, 'ANH Backcast'!$B$13:$V$13, 0))</f>
        <v>Excellent</v>
      </c>
      <c r="X49" t="s">
        <v>55</v>
      </c>
      <c r="Z49" s="22" t="s">
        <v>85</v>
      </c>
      <c r="AA49" t="s">
        <v>55</v>
      </c>
      <c r="AB49" t="s">
        <v>57</v>
      </c>
      <c r="AC49" t="str">
        <f t="shared" si="12"/>
        <v>Excellent</v>
      </c>
      <c r="AD49" t="s">
        <v>57</v>
      </c>
      <c r="AE49" t="str">
        <f t="shared" ref="AE49:AE59" si="15">T49</f>
        <v>Excellent</v>
      </c>
      <c r="AF49" t="s">
        <v>57</v>
      </c>
      <c r="AG49" t="str">
        <f t="shared" ref="AG49:AG65" si="16">V49</f>
        <v>Excellent</v>
      </c>
      <c r="AI49" t="str">
        <f t="shared" si="14"/>
        <v>N</v>
      </c>
    </row>
    <row r="50" spans="2:35">
      <c r="B50" t="s">
        <v>0</v>
      </c>
      <c r="C50" t="s">
        <v>119</v>
      </c>
      <c r="D50" t="s">
        <v>48</v>
      </c>
      <c r="E50" t="s">
        <v>49</v>
      </c>
      <c r="F50" t="s">
        <v>50</v>
      </c>
      <c r="H50" t="str">
        <f>INDEX('ANH Backcast'!$B$13:$V$65, MATCH('ANH Backcast - WINEP'!$C50, 'ANH Backcast'!$C$13:$C$65, 0), MATCH('ANH Backcast - WINEP'!H$13, 'ANH Backcast'!$B$13:$V$13, 0))</f>
        <v>Excellent</v>
      </c>
      <c r="I50" t="str">
        <f>INDEX('ANH Backcast'!$B$13:$V$65, MATCH('ANH Backcast - WINEP'!$C50, 'ANH Backcast'!$C$13:$C$65, 0), MATCH('ANH Backcast - WINEP'!I$13, 'ANH Backcast'!$B$13:$V$13, 0))</f>
        <v>Excellent</v>
      </c>
      <c r="J50" t="str">
        <f>INDEX('ANH Backcast'!$B$13:$V$65, MATCH('ANH Backcast - WINEP'!$C50, 'ANH Backcast'!$C$13:$C$65, 0), MATCH('ANH Backcast - WINEP'!J$13, 'ANH Backcast'!$B$13:$V$13, 0))</f>
        <v>Excellent</v>
      </c>
      <c r="K50" t="str">
        <f>INDEX('ANH Backcast'!$B$13:$V$65, MATCH('ANH Backcast - WINEP'!$C50, 'ANH Backcast'!$C$13:$C$65, 0), MATCH('ANH Backcast - WINEP'!K$13, 'ANH Backcast'!$B$13:$V$13, 0))</f>
        <v>Excellent</v>
      </c>
      <c r="L50" t="str">
        <f>INDEX('ANH Backcast'!$B$13:$V$65, MATCH('ANH Backcast - WINEP'!$C50, 'ANH Backcast'!$C$13:$C$65, 0), MATCH('ANH Backcast - WINEP'!L$13, 'ANH Backcast'!$B$13:$V$13, 0))</f>
        <v>Excellent</v>
      </c>
      <c r="M50">
        <f>INDEX('ANH Backcast'!$B$13:$V$65, MATCH('ANH Backcast - WINEP'!$C50, 'ANH Backcast'!$C$13:$C$65, 0), MATCH('ANH Backcast - WINEP'!M$13, 'ANH Backcast'!$B$13:$V$13, 0))</f>
        <v>0</v>
      </c>
      <c r="N50" t="str">
        <f>INDEX('ANH Backcast'!$B$13:$V$65, MATCH('ANH Backcast - WINEP'!$C50, 'ANH Backcast'!$C$13:$C$65, 0), MATCH('ANH Backcast - WINEP'!N$13, 'ANH Backcast'!$B$13:$V$13, 0))</f>
        <v>Excellent</v>
      </c>
      <c r="O50" t="str">
        <f>INDEX('ANH Backcast'!$B$13:$V$65, MATCH('ANH Backcast - WINEP'!$C50, 'ANH Backcast'!$C$13:$C$65, 0), MATCH('ANH Backcast - WINEP'!O$13, 'ANH Backcast'!$B$13:$V$13, 0))</f>
        <v>Excellent</v>
      </c>
      <c r="P50" t="str">
        <f>INDEX('ANH Backcast'!$B$13:$V$65, MATCH('ANH Backcast - WINEP'!$C50, 'ANH Backcast'!$C$13:$C$65, 0), MATCH('ANH Backcast - WINEP'!P$13, 'ANH Backcast'!$B$13:$V$13, 0))</f>
        <v>Excellent</v>
      </c>
      <c r="Q50" t="str">
        <f>INDEX('ANH Backcast'!$B$13:$V$65, MATCH('ANH Backcast - WINEP'!$C50, 'ANH Backcast'!$C$13:$C$65, 0), MATCH('ANH Backcast - WINEP'!Q$13, 'ANH Backcast'!$B$13:$V$13, 0))</f>
        <v>Excellent</v>
      </c>
      <c r="R50" t="str">
        <f>INDEX('ANH Backcast'!$B$13:$V$65, MATCH('ANH Backcast - WINEP'!$C50, 'ANH Backcast'!$C$13:$C$65, 0), MATCH('ANH Backcast - WINEP'!R$13, 'ANH Backcast'!$B$13:$V$13, 0))</f>
        <v>Excellent</v>
      </c>
      <c r="S50" t="str">
        <f>INDEX('ANH Backcast'!$B$13:$V$65, MATCH('ANH Backcast - WINEP'!$C50, 'ANH Backcast'!$C$13:$C$65, 0), MATCH('ANH Backcast - WINEP'!S$13, 'ANH Backcast'!$B$13:$V$13, 0))</f>
        <v>Excellent</v>
      </c>
      <c r="T50" t="str">
        <f>INDEX('ANH Backcast'!$B$13:$V$65, MATCH('ANH Backcast - WINEP'!$C50, 'ANH Backcast'!$C$13:$C$65, 0), MATCH('ANH Backcast - WINEP'!T$13, 'ANH Backcast'!$B$13:$V$13, 0))</f>
        <v>Excellent</v>
      </c>
      <c r="U50" t="str">
        <f>INDEX('ANH Backcast'!$B$13:$V$65, MATCH('ANH Backcast - WINEP'!$C50, 'ANH Backcast'!$C$13:$C$65, 0), MATCH('ANH Backcast - WINEP'!U$13, 'ANH Backcast'!$B$13:$V$13, 0))</f>
        <v>Excellent</v>
      </c>
      <c r="V50" t="str">
        <f>INDEX('ANH Backcast'!$B$13:$V$65, MATCH('ANH Backcast - WINEP'!$C50, 'ANH Backcast'!$C$13:$C$65, 0), MATCH('ANH Backcast - WINEP'!V$13, 'ANH Backcast'!$B$13:$V$13, 0))</f>
        <v>Excellent</v>
      </c>
      <c r="Z50" s="22"/>
      <c r="AA50" t="s">
        <v>51</v>
      </c>
      <c r="AB50" t="str">
        <f>Q50</f>
        <v>Excellent</v>
      </c>
      <c r="AC50" t="str">
        <f t="shared" si="12"/>
        <v>Excellent</v>
      </c>
      <c r="AD50" t="str">
        <f t="shared" si="2"/>
        <v>Excellent</v>
      </c>
      <c r="AE50" t="str">
        <f t="shared" si="15"/>
        <v>Excellent</v>
      </c>
      <c r="AF50" t="str">
        <f t="shared" ref="AF50:AF59" si="17">U50</f>
        <v>Excellent</v>
      </c>
      <c r="AG50" t="str">
        <f t="shared" si="16"/>
        <v>Excellent</v>
      </c>
      <c r="AI50" t="str">
        <f t="shared" si="14"/>
        <v>N</v>
      </c>
    </row>
    <row r="51" spans="2:35">
      <c r="B51" t="s">
        <v>0</v>
      </c>
      <c r="C51" t="s">
        <v>120</v>
      </c>
      <c r="D51" t="s">
        <v>48</v>
      </c>
      <c r="E51" t="s">
        <v>49</v>
      </c>
      <c r="F51" t="s">
        <v>50</v>
      </c>
      <c r="H51" t="str">
        <f>INDEX('ANH Backcast'!$B$13:$V$65, MATCH('ANH Backcast - WINEP'!$C51, 'ANH Backcast'!$C$13:$C$65, 0), MATCH('ANH Backcast - WINEP'!H$13, 'ANH Backcast'!$B$13:$V$13, 0))</f>
        <v>Excellent</v>
      </c>
      <c r="I51" t="str">
        <f>INDEX('ANH Backcast'!$B$13:$V$65, MATCH('ANH Backcast - WINEP'!$C51, 'ANH Backcast'!$C$13:$C$65, 0), MATCH('ANH Backcast - WINEP'!I$13, 'ANH Backcast'!$B$13:$V$13, 0))</f>
        <v>Excellent</v>
      </c>
      <c r="J51" t="str">
        <f>INDEX('ANH Backcast'!$B$13:$V$65, MATCH('ANH Backcast - WINEP'!$C51, 'ANH Backcast'!$C$13:$C$65, 0), MATCH('ANH Backcast - WINEP'!J$13, 'ANH Backcast'!$B$13:$V$13, 0))</f>
        <v>Excellent</v>
      </c>
      <c r="K51" t="str">
        <f>INDEX('ANH Backcast'!$B$13:$V$65, MATCH('ANH Backcast - WINEP'!$C51, 'ANH Backcast'!$C$13:$C$65, 0), MATCH('ANH Backcast - WINEP'!K$13, 'ANH Backcast'!$B$13:$V$13, 0))</f>
        <v>Excellent</v>
      </c>
      <c r="L51" t="str">
        <f>INDEX('ANH Backcast'!$B$13:$V$65, MATCH('ANH Backcast - WINEP'!$C51, 'ANH Backcast'!$C$13:$C$65, 0), MATCH('ANH Backcast - WINEP'!L$13, 'ANH Backcast'!$B$13:$V$13, 0))</f>
        <v>Excellent</v>
      </c>
      <c r="M51">
        <f>INDEX('ANH Backcast'!$B$13:$V$65, MATCH('ANH Backcast - WINEP'!$C51, 'ANH Backcast'!$C$13:$C$65, 0), MATCH('ANH Backcast - WINEP'!M$13, 'ANH Backcast'!$B$13:$V$13, 0))</f>
        <v>0</v>
      </c>
      <c r="N51" t="str">
        <f>INDEX('ANH Backcast'!$B$13:$V$65, MATCH('ANH Backcast - WINEP'!$C51, 'ANH Backcast'!$C$13:$C$65, 0), MATCH('ANH Backcast - WINEP'!N$13, 'ANH Backcast'!$B$13:$V$13, 0))</f>
        <v>Excellent</v>
      </c>
      <c r="O51" t="str">
        <f>INDEX('ANH Backcast'!$B$13:$V$65, MATCH('ANH Backcast - WINEP'!$C51, 'ANH Backcast'!$C$13:$C$65, 0), MATCH('ANH Backcast - WINEP'!O$13, 'ANH Backcast'!$B$13:$V$13, 0))</f>
        <v>Excellent</v>
      </c>
      <c r="P51" t="str">
        <f>INDEX('ANH Backcast'!$B$13:$V$65, MATCH('ANH Backcast - WINEP'!$C51, 'ANH Backcast'!$C$13:$C$65, 0), MATCH('ANH Backcast - WINEP'!P$13, 'ANH Backcast'!$B$13:$V$13, 0))</f>
        <v>Excellent</v>
      </c>
      <c r="Q51" t="str">
        <f>INDEX('ANH Backcast'!$B$13:$V$65, MATCH('ANH Backcast - WINEP'!$C51, 'ANH Backcast'!$C$13:$C$65, 0), MATCH('ANH Backcast - WINEP'!Q$13, 'ANH Backcast'!$B$13:$V$13, 0))</f>
        <v>Excellent</v>
      </c>
      <c r="R51" t="str">
        <f>INDEX('ANH Backcast'!$B$13:$V$65, MATCH('ANH Backcast - WINEP'!$C51, 'ANH Backcast'!$C$13:$C$65, 0), MATCH('ANH Backcast - WINEP'!R$13, 'ANH Backcast'!$B$13:$V$13, 0))</f>
        <v>Excellent</v>
      </c>
      <c r="S51" t="str">
        <f>INDEX('ANH Backcast'!$B$13:$V$65, MATCH('ANH Backcast - WINEP'!$C51, 'ANH Backcast'!$C$13:$C$65, 0), MATCH('ANH Backcast - WINEP'!S$13, 'ANH Backcast'!$B$13:$V$13, 0))</f>
        <v>Excellent</v>
      </c>
      <c r="T51" t="str">
        <f>INDEX('ANH Backcast'!$B$13:$V$65, MATCH('ANH Backcast - WINEP'!$C51, 'ANH Backcast'!$C$13:$C$65, 0), MATCH('ANH Backcast - WINEP'!T$13, 'ANH Backcast'!$B$13:$V$13, 0))</f>
        <v>Excellent</v>
      </c>
      <c r="U51" t="str">
        <f>INDEX('ANH Backcast'!$B$13:$V$65, MATCH('ANH Backcast - WINEP'!$C51, 'ANH Backcast'!$C$13:$C$65, 0), MATCH('ANH Backcast - WINEP'!U$13, 'ANH Backcast'!$B$13:$V$13, 0))</f>
        <v>Excellent</v>
      </c>
      <c r="V51" t="str">
        <f>INDEX('ANH Backcast'!$B$13:$V$65, MATCH('ANH Backcast - WINEP'!$C51, 'ANH Backcast'!$C$13:$C$65, 0), MATCH('ANH Backcast - WINEP'!V$13, 'ANH Backcast'!$B$13:$V$13, 0))</f>
        <v>Excellent</v>
      </c>
      <c r="Z51" s="22"/>
      <c r="AA51" t="s">
        <v>51</v>
      </c>
      <c r="AB51" t="str">
        <f>Q51</f>
        <v>Excellent</v>
      </c>
      <c r="AC51" t="str">
        <f t="shared" si="12"/>
        <v>Excellent</v>
      </c>
      <c r="AD51" t="str">
        <f t="shared" si="2"/>
        <v>Excellent</v>
      </c>
      <c r="AE51" t="str">
        <f t="shared" si="15"/>
        <v>Excellent</v>
      </c>
      <c r="AF51" t="str">
        <f t="shared" si="17"/>
        <v>Excellent</v>
      </c>
      <c r="AG51" t="str">
        <f t="shared" si="16"/>
        <v>Excellent</v>
      </c>
      <c r="AI51" t="str">
        <f t="shared" si="14"/>
        <v>N</v>
      </c>
    </row>
    <row r="52" spans="2:35">
      <c r="B52" t="s">
        <v>0</v>
      </c>
      <c r="C52" t="s">
        <v>121</v>
      </c>
      <c r="D52" t="s">
        <v>48</v>
      </c>
      <c r="E52" t="s">
        <v>49</v>
      </c>
      <c r="F52" t="s">
        <v>50</v>
      </c>
      <c r="H52" t="str">
        <f>INDEX('ANH Backcast'!$B$13:$V$65, MATCH('ANH Backcast - WINEP'!$C52, 'ANH Backcast'!$C$13:$C$65, 0), MATCH('ANH Backcast - WINEP'!H$13, 'ANH Backcast'!$B$13:$V$13, 0))</f>
        <v>Excellent</v>
      </c>
      <c r="I52" t="str">
        <f>INDEX('ANH Backcast'!$B$13:$V$65, MATCH('ANH Backcast - WINEP'!$C52, 'ANH Backcast'!$C$13:$C$65, 0), MATCH('ANH Backcast - WINEP'!I$13, 'ANH Backcast'!$B$13:$V$13, 0))</f>
        <v>Excellent</v>
      </c>
      <c r="J52" t="str">
        <f>INDEX('ANH Backcast'!$B$13:$V$65, MATCH('ANH Backcast - WINEP'!$C52, 'ANH Backcast'!$C$13:$C$65, 0), MATCH('ANH Backcast - WINEP'!J$13, 'ANH Backcast'!$B$13:$V$13, 0))</f>
        <v>Excellent</v>
      </c>
      <c r="K52" t="str">
        <f>INDEX('ANH Backcast'!$B$13:$V$65, MATCH('ANH Backcast - WINEP'!$C52, 'ANH Backcast'!$C$13:$C$65, 0), MATCH('ANH Backcast - WINEP'!K$13, 'ANH Backcast'!$B$13:$V$13, 0))</f>
        <v>Excellent</v>
      </c>
      <c r="L52" t="str">
        <f>INDEX('ANH Backcast'!$B$13:$V$65, MATCH('ANH Backcast - WINEP'!$C52, 'ANH Backcast'!$C$13:$C$65, 0), MATCH('ANH Backcast - WINEP'!L$13, 'ANH Backcast'!$B$13:$V$13, 0))</f>
        <v>Excellent</v>
      </c>
      <c r="M52">
        <f>INDEX('ANH Backcast'!$B$13:$V$65, MATCH('ANH Backcast - WINEP'!$C52, 'ANH Backcast'!$C$13:$C$65, 0), MATCH('ANH Backcast - WINEP'!M$13, 'ANH Backcast'!$B$13:$V$13, 0))</f>
        <v>0</v>
      </c>
      <c r="N52" t="str">
        <f>INDEX('ANH Backcast'!$B$13:$V$65, MATCH('ANH Backcast - WINEP'!$C52, 'ANH Backcast'!$C$13:$C$65, 0), MATCH('ANH Backcast - WINEP'!N$13, 'ANH Backcast'!$B$13:$V$13, 0))</f>
        <v>Excellent</v>
      </c>
      <c r="O52" t="str">
        <f>INDEX('ANH Backcast'!$B$13:$V$65, MATCH('ANH Backcast - WINEP'!$C52, 'ANH Backcast'!$C$13:$C$65, 0), MATCH('ANH Backcast - WINEP'!O$13, 'ANH Backcast'!$B$13:$V$13, 0))</f>
        <v>Excellent</v>
      </c>
      <c r="P52" t="str">
        <f>INDEX('ANH Backcast'!$B$13:$V$65, MATCH('ANH Backcast - WINEP'!$C52, 'ANH Backcast'!$C$13:$C$65, 0), MATCH('ANH Backcast - WINEP'!P$13, 'ANH Backcast'!$B$13:$V$13, 0))</f>
        <v>Excellent</v>
      </c>
      <c r="Q52" t="str">
        <f>INDEX('ANH Backcast'!$B$13:$V$65, MATCH('ANH Backcast - WINEP'!$C52, 'ANH Backcast'!$C$13:$C$65, 0), MATCH('ANH Backcast - WINEP'!Q$13, 'ANH Backcast'!$B$13:$V$13, 0))</f>
        <v>Excellent</v>
      </c>
      <c r="R52" t="str">
        <f>INDEX('ANH Backcast'!$B$13:$V$65, MATCH('ANH Backcast - WINEP'!$C52, 'ANH Backcast'!$C$13:$C$65, 0), MATCH('ANH Backcast - WINEP'!R$13, 'ANH Backcast'!$B$13:$V$13, 0))</f>
        <v>Excellent</v>
      </c>
      <c r="S52" t="str">
        <f>INDEX('ANH Backcast'!$B$13:$V$65, MATCH('ANH Backcast - WINEP'!$C52, 'ANH Backcast'!$C$13:$C$65, 0), MATCH('ANH Backcast - WINEP'!S$13, 'ANH Backcast'!$B$13:$V$13, 0))</f>
        <v>Excellent</v>
      </c>
      <c r="T52" t="str">
        <f>INDEX('ANH Backcast'!$B$13:$V$65, MATCH('ANH Backcast - WINEP'!$C52, 'ANH Backcast'!$C$13:$C$65, 0), MATCH('ANH Backcast - WINEP'!T$13, 'ANH Backcast'!$B$13:$V$13, 0))</f>
        <v>Excellent</v>
      </c>
      <c r="U52" t="str">
        <f>INDEX('ANH Backcast'!$B$13:$V$65, MATCH('ANH Backcast - WINEP'!$C52, 'ANH Backcast'!$C$13:$C$65, 0), MATCH('ANH Backcast - WINEP'!U$13, 'ANH Backcast'!$B$13:$V$13, 0))</f>
        <v>Excellent</v>
      </c>
      <c r="V52" t="str">
        <f>INDEX('ANH Backcast'!$B$13:$V$65, MATCH('ANH Backcast - WINEP'!$C52, 'ANH Backcast'!$C$13:$C$65, 0), MATCH('ANH Backcast - WINEP'!V$13, 'ANH Backcast'!$B$13:$V$13, 0))</f>
        <v>Excellent</v>
      </c>
      <c r="Z52" s="22"/>
      <c r="AA52" t="s">
        <v>51</v>
      </c>
      <c r="AB52" t="str">
        <f>Q52</f>
        <v>Excellent</v>
      </c>
      <c r="AC52" t="str">
        <f t="shared" si="12"/>
        <v>Excellent</v>
      </c>
      <c r="AD52" t="str">
        <f t="shared" si="2"/>
        <v>Excellent</v>
      </c>
      <c r="AE52" t="str">
        <f t="shared" si="15"/>
        <v>Excellent</v>
      </c>
      <c r="AF52" t="str">
        <f t="shared" si="17"/>
        <v>Excellent</v>
      </c>
      <c r="AG52" t="str">
        <f t="shared" si="16"/>
        <v>Excellent</v>
      </c>
      <c r="AI52" t="str">
        <f t="shared" si="14"/>
        <v>N</v>
      </c>
    </row>
    <row r="53" spans="2:35">
      <c r="B53" t="s">
        <v>0</v>
      </c>
      <c r="C53" t="s">
        <v>122</v>
      </c>
      <c r="D53" t="s">
        <v>48</v>
      </c>
      <c r="E53" t="s">
        <v>49</v>
      </c>
      <c r="F53" t="s">
        <v>50</v>
      </c>
      <c r="H53" t="str">
        <f>INDEX('ANH Backcast'!$B$13:$V$65, MATCH('ANH Backcast - WINEP'!$C53, 'ANH Backcast'!$C$13:$C$65, 0), MATCH('ANH Backcast - WINEP'!H$13, 'ANH Backcast'!$B$13:$V$13, 0))</f>
        <v>Excellent</v>
      </c>
      <c r="I53" t="str">
        <f>INDEX('ANH Backcast'!$B$13:$V$65, MATCH('ANH Backcast - WINEP'!$C53, 'ANH Backcast'!$C$13:$C$65, 0), MATCH('ANH Backcast - WINEP'!I$13, 'ANH Backcast'!$B$13:$V$13, 0))</f>
        <v>Excellent</v>
      </c>
      <c r="J53" t="str">
        <f>INDEX('ANH Backcast'!$B$13:$V$65, MATCH('ANH Backcast - WINEP'!$C53, 'ANH Backcast'!$C$13:$C$65, 0), MATCH('ANH Backcast - WINEP'!J$13, 'ANH Backcast'!$B$13:$V$13, 0))</f>
        <v>Excellent</v>
      </c>
      <c r="K53" t="str">
        <f>INDEX('ANH Backcast'!$B$13:$V$65, MATCH('ANH Backcast - WINEP'!$C53, 'ANH Backcast'!$C$13:$C$65, 0), MATCH('ANH Backcast - WINEP'!K$13, 'ANH Backcast'!$B$13:$V$13, 0))</f>
        <v>Excellent</v>
      </c>
      <c r="L53" t="str">
        <f>INDEX('ANH Backcast'!$B$13:$V$65, MATCH('ANH Backcast - WINEP'!$C53, 'ANH Backcast'!$C$13:$C$65, 0), MATCH('ANH Backcast - WINEP'!L$13, 'ANH Backcast'!$B$13:$V$13, 0))</f>
        <v>Excellent</v>
      </c>
      <c r="M53">
        <f>INDEX('ANH Backcast'!$B$13:$V$65, MATCH('ANH Backcast - WINEP'!$C53, 'ANH Backcast'!$C$13:$C$65, 0), MATCH('ANH Backcast - WINEP'!M$13, 'ANH Backcast'!$B$13:$V$13, 0))</f>
        <v>0</v>
      </c>
      <c r="N53" t="str">
        <f>INDEX('ANH Backcast'!$B$13:$V$65, MATCH('ANH Backcast - WINEP'!$C53, 'ANH Backcast'!$C$13:$C$65, 0), MATCH('ANH Backcast - WINEP'!N$13, 'ANH Backcast'!$B$13:$V$13, 0))</f>
        <v>Excellent</v>
      </c>
      <c r="O53" t="str">
        <f>INDEX('ANH Backcast'!$B$13:$V$65, MATCH('ANH Backcast - WINEP'!$C53, 'ANH Backcast'!$C$13:$C$65, 0), MATCH('ANH Backcast - WINEP'!O$13, 'ANH Backcast'!$B$13:$V$13, 0))</f>
        <v>Excellent</v>
      </c>
      <c r="P53" t="str">
        <f>INDEX('ANH Backcast'!$B$13:$V$65, MATCH('ANH Backcast - WINEP'!$C53, 'ANH Backcast'!$C$13:$C$65, 0), MATCH('ANH Backcast - WINEP'!P$13, 'ANH Backcast'!$B$13:$V$13, 0))</f>
        <v>Excellent</v>
      </c>
      <c r="Q53" t="str">
        <f>INDEX('ANH Backcast'!$B$13:$V$65, MATCH('ANH Backcast - WINEP'!$C53, 'ANH Backcast'!$C$13:$C$65, 0), MATCH('ANH Backcast - WINEP'!Q$13, 'ANH Backcast'!$B$13:$V$13, 0))</f>
        <v>Excellent</v>
      </c>
      <c r="R53" t="str">
        <f>INDEX('ANH Backcast'!$B$13:$V$65, MATCH('ANH Backcast - WINEP'!$C53, 'ANH Backcast'!$C$13:$C$65, 0), MATCH('ANH Backcast - WINEP'!R$13, 'ANH Backcast'!$B$13:$V$13, 0))</f>
        <v>Excellent</v>
      </c>
      <c r="S53" t="str">
        <f>INDEX('ANH Backcast'!$B$13:$V$65, MATCH('ANH Backcast - WINEP'!$C53, 'ANH Backcast'!$C$13:$C$65, 0), MATCH('ANH Backcast - WINEP'!S$13, 'ANH Backcast'!$B$13:$V$13, 0))</f>
        <v>Excellent</v>
      </c>
      <c r="T53" t="str">
        <f>INDEX('ANH Backcast'!$B$13:$V$65, MATCH('ANH Backcast - WINEP'!$C53, 'ANH Backcast'!$C$13:$C$65, 0), MATCH('ANH Backcast - WINEP'!T$13, 'ANH Backcast'!$B$13:$V$13, 0))</f>
        <v>Excellent</v>
      </c>
      <c r="U53" t="str">
        <f>INDEX('ANH Backcast'!$B$13:$V$65, MATCH('ANH Backcast - WINEP'!$C53, 'ANH Backcast'!$C$13:$C$65, 0), MATCH('ANH Backcast - WINEP'!U$13, 'ANH Backcast'!$B$13:$V$13, 0))</f>
        <v>Excellent</v>
      </c>
      <c r="V53" t="str">
        <f>INDEX('ANH Backcast'!$B$13:$V$65, MATCH('ANH Backcast - WINEP'!$C53, 'ANH Backcast'!$C$13:$C$65, 0), MATCH('ANH Backcast - WINEP'!V$13, 'ANH Backcast'!$B$13:$V$13, 0))</f>
        <v>Excellent</v>
      </c>
      <c r="Z53" s="22"/>
      <c r="AA53" t="s">
        <v>51</v>
      </c>
      <c r="AB53" t="str">
        <f>Q53</f>
        <v>Excellent</v>
      </c>
      <c r="AC53" t="str">
        <f t="shared" si="12"/>
        <v>Excellent</v>
      </c>
      <c r="AD53" t="str">
        <f t="shared" si="2"/>
        <v>Excellent</v>
      </c>
      <c r="AE53" t="str">
        <f t="shared" si="15"/>
        <v>Excellent</v>
      </c>
      <c r="AF53" t="str">
        <f t="shared" si="17"/>
        <v>Excellent</v>
      </c>
      <c r="AG53" t="str">
        <f t="shared" si="16"/>
        <v>Excellent</v>
      </c>
      <c r="AI53" t="str">
        <f t="shared" si="14"/>
        <v>N</v>
      </c>
    </row>
    <row r="54" spans="2:35" ht="56.1">
      <c r="B54" t="s">
        <v>0</v>
      </c>
      <c r="C54" t="s">
        <v>123</v>
      </c>
      <c r="D54" t="s">
        <v>48</v>
      </c>
      <c r="E54" t="s">
        <v>49</v>
      </c>
      <c r="F54" t="s">
        <v>50</v>
      </c>
      <c r="H54" t="str">
        <f>INDEX('ANH Backcast'!$B$13:$V$65, MATCH('ANH Backcast - WINEP'!$C54, 'ANH Backcast'!$C$13:$C$65, 0), MATCH('ANH Backcast - WINEP'!H$13, 'ANH Backcast'!$B$13:$V$13, 0))</f>
        <v>Good</v>
      </c>
      <c r="I54" t="str">
        <f>INDEX('ANH Backcast'!$B$13:$V$65, MATCH('ANH Backcast - WINEP'!$C54, 'ANH Backcast'!$C$13:$C$65, 0), MATCH('ANH Backcast - WINEP'!I$13, 'ANH Backcast'!$B$13:$V$13, 0))</f>
        <v>Good</v>
      </c>
      <c r="J54" t="str">
        <f>INDEX('ANH Backcast'!$B$13:$V$65, MATCH('ANH Backcast - WINEP'!$C54, 'ANH Backcast'!$C$13:$C$65, 0), MATCH('ANH Backcast - WINEP'!J$13, 'ANH Backcast'!$B$13:$V$13, 0))</f>
        <v>Good</v>
      </c>
      <c r="K54" t="str">
        <f>INDEX('ANH Backcast'!$B$13:$V$65, MATCH('ANH Backcast - WINEP'!$C54, 'ANH Backcast'!$C$13:$C$65, 0), MATCH('ANH Backcast - WINEP'!K$13, 'ANH Backcast'!$B$13:$V$13, 0))</f>
        <v>Sufficient</v>
      </c>
      <c r="L54" t="str">
        <f>INDEX('ANH Backcast'!$B$13:$V$65, MATCH('ANH Backcast - WINEP'!$C54, 'ANH Backcast'!$C$13:$C$65, 0), MATCH('ANH Backcast - WINEP'!L$13, 'ANH Backcast'!$B$13:$V$13, 0))</f>
        <v>Good</v>
      </c>
      <c r="M54">
        <f>INDEX('ANH Backcast'!$B$13:$V$65, MATCH('ANH Backcast - WINEP'!$C54, 'ANH Backcast'!$C$13:$C$65, 0), MATCH('ANH Backcast - WINEP'!M$13, 'ANH Backcast'!$B$13:$V$13, 0))</f>
        <v>0</v>
      </c>
      <c r="N54" t="str">
        <f>INDEX('ANH Backcast'!$B$13:$V$65, MATCH('ANH Backcast - WINEP'!$C54, 'ANH Backcast'!$C$13:$C$65, 0), MATCH('ANH Backcast - WINEP'!N$13, 'ANH Backcast'!$B$13:$V$13, 0))</f>
        <v>Good</v>
      </c>
      <c r="O54" t="str">
        <f>INDEX('ANH Backcast'!$B$13:$V$65, MATCH('ANH Backcast - WINEP'!$C54, 'ANH Backcast'!$C$13:$C$65, 0), MATCH('ANH Backcast - WINEP'!O$13, 'ANH Backcast'!$B$13:$V$13, 0))</f>
        <v>Good</v>
      </c>
      <c r="P54" t="str">
        <f>INDEX('ANH Backcast'!$B$13:$V$65, MATCH('ANH Backcast - WINEP'!$C54, 'ANH Backcast'!$C$13:$C$65, 0), MATCH('ANH Backcast - WINEP'!P$13, 'ANH Backcast'!$B$13:$V$13, 0))</f>
        <v>Good</v>
      </c>
      <c r="Q54" t="str">
        <f>INDEX('ANH Backcast'!$B$13:$V$65, MATCH('ANH Backcast - WINEP'!$C54, 'ANH Backcast'!$C$13:$C$65, 0), MATCH('ANH Backcast - WINEP'!Q$13, 'ANH Backcast'!$B$13:$V$13, 0))</f>
        <v>Good</v>
      </c>
      <c r="R54" t="str">
        <f>INDEX('ANH Backcast'!$B$13:$V$65, MATCH('ANH Backcast - WINEP'!$C54, 'ANH Backcast'!$C$13:$C$65, 0), MATCH('ANH Backcast - WINEP'!R$13, 'ANH Backcast'!$B$13:$V$13, 0))</f>
        <v>Good</v>
      </c>
      <c r="S54" t="str">
        <f>INDEX('ANH Backcast'!$B$13:$V$65, MATCH('ANH Backcast - WINEP'!$C54, 'ANH Backcast'!$C$13:$C$65, 0), MATCH('ANH Backcast - WINEP'!S$13, 'ANH Backcast'!$B$13:$V$13, 0))</f>
        <v>Good</v>
      </c>
      <c r="T54" t="str">
        <f>INDEX('ANH Backcast'!$B$13:$V$65, MATCH('ANH Backcast - WINEP'!$C54, 'ANH Backcast'!$C$13:$C$65, 0), MATCH('ANH Backcast - WINEP'!T$13, 'ANH Backcast'!$B$13:$V$13, 0))</f>
        <v>Good</v>
      </c>
      <c r="U54" t="str">
        <f>INDEX('ANH Backcast'!$B$13:$V$65, MATCH('ANH Backcast - WINEP'!$C54, 'ANH Backcast'!$C$13:$C$65, 0), MATCH('ANH Backcast - WINEP'!U$13, 'ANH Backcast'!$B$13:$V$13, 0))</f>
        <v>Good</v>
      </c>
      <c r="V54" t="str">
        <f>INDEX('ANH Backcast'!$B$13:$V$65, MATCH('ANH Backcast - WINEP'!$C54, 'ANH Backcast'!$C$13:$C$65, 0), MATCH('ANH Backcast - WINEP'!V$13, 'ANH Backcast'!$B$13:$V$13, 0))</f>
        <v>Good</v>
      </c>
      <c r="Y54" t="s">
        <v>124</v>
      </c>
      <c r="Z54" s="22" t="s">
        <v>103</v>
      </c>
      <c r="AA54" t="s">
        <v>51</v>
      </c>
      <c r="AB54" t="str">
        <f>Q54</f>
        <v>Good</v>
      </c>
      <c r="AC54" t="str">
        <f t="shared" si="12"/>
        <v>Good</v>
      </c>
      <c r="AD54" t="str">
        <f t="shared" si="2"/>
        <v>Good</v>
      </c>
      <c r="AE54" t="str">
        <f t="shared" si="15"/>
        <v>Good</v>
      </c>
      <c r="AF54" t="str">
        <f t="shared" si="17"/>
        <v>Good</v>
      </c>
      <c r="AG54" t="str">
        <f t="shared" si="16"/>
        <v>Good</v>
      </c>
      <c r="AI54" t="str">
        <f t="shared" si="14"/>
        <v>Y</v>
      </c>
    </row>
    <row r="55" spans="2:35" ht="224.1">
      <c r="B55" t="s">
        <v>0</v>
      </c>
      <c r="C55" t="s">
        <v>125</v>
      </c>
      <c r="D55" t="s">
        <v>48</v>
      </c>
      <c r="E55" t="s">
        <v>49</v>
      </c>
      <c r="F55" t="s">
        <v>50</v>
      </c>
      <c r="H55" t="str">
        <f>INDEX('ANH Backcast'!$B$13:$V$65, MATCH('ANH Backcast - WINEP'!$C55, 'ANH Backcast'!$C$13:$C$65, 0), MATCH('ANH Backcast - WINEP'!H$13, 'ANH Backcast'!$B$13:$V$13, 0))</f>
        <v>Sufficient</v>
      </c>
      <c r="I55" t="str">
        <f>INDEX('ANH Backcast'!$B$13:$V$65, MATCH('ANH Backcast - WINEP'!$C55, 'ANH Backcast'!$C$13:$C$65, 0), MATCH('ANH Backcast - WINEP'!I$13, 'ANH Backcast'!$B$13:$V$13, 0))</f>
        <v>Good</v>
      </c>
      <c r="J55" t="str">
        <f>INDEX('ANH Backcast'!$B$13:$V$65, MATCH('ANH Backcast - WINEP'!$C55, 'ANH Backcast'!$C$13:$C$65, 0), MATCH('ANH Backcast - WINEP'!J$13, 'ANH Backcast'!$B$13:$V$13, 0))</f>
        <v>Good</v>
      </c>
      <c r="K55" t="str">
        <f>INDEX('ANH Backcast'!$B$13:$V$65, MATCH('ANH Backcast - WINEP'!$C55, 'ANH Backcast'!$C$13:$C$65, 0), MATCH('ANH Backcast - WINEP'!K$13, 'ANH Backcast'!$B$13:$V$13, 0))</f>
        <v>Good</v>
      </c>
      <c r="L55" t="str">
        <f>INDEX('ANH Backcast'!$B$13:$V$65, MATCH('ANH Backcast - WINEP'!$C55, 'ANH Backcast'!$C$13:$C$65, 0), MATCH('ANH Backcast - WINEP'!L$13, 'ANH Backcast'!$B$13:$V$13, 0))</f>
        <v>Good</v>
      </c>
      <c r="M55">
        <f>INDEX('ANH Backcast'!$B$13:$V$65, MATCH('ANH Backcast - WINEP'!$C55, 'ANH Backcast'!$C$13:$C$65, 0), MATCH('ANH Backcast - WINEP'!M$13, 'ANH Backcast'!$B$13:$V$13, 0))</f>
        <v>0</v>
      </c>
      <c r="N55" s="185" t="s">
        <v>97</v>
      </c>
      <c r="O55" s="185" t="s">
        <v>97</v>
      </c>
      <c r="P55" t="str">
        <f>INDEX('ANH Backcast'!$B$13:$V$65, MATCH('ANH Backcast - WINEP'!$C55, 'ANH Backcast'!$C$13:$C$65, 0), MATCH('ANH Backcast - WINEP'!P$13, 'ANH Backcast'!$B$13:$V$13, 0))</f>
        <v>Sufficient</v>
      </c>
      <c r="Q55" t="str">
        <f>INDEX('ANH Backcast'!$B$13:$V$65, MATCH('ANH Backcast - WINEP'!$C55, 'ANH Backcast'!$C$13:$C$65, 0), MATCH('ANH Backcast - WINEP'!Q$13, 'ANH Backcast'!$B$13:$V$13, 0))</f>
        <v>Sufficient</v>
      </c>
      <c r="R55" t="str">
        <f>INDEX('ANH Backcast'!$B$13:$V$65, MATCH('ANH Backcast - WINEP'!$C55, 'ANH Backcast'!$C$13:$C$65, 0), MATCH('ANH Backcast - WINEP'!R$13, 'ANH Backcast'!$B$13:$V$13, 0))</f>
        <v>Sufficient</v>
      </c>
      <c r="S55" t="str">
        <f>INDEX('ANH Backcast'!$B$13:$V$65, MATCH('ANH Backcast - WINEP'!$C55, 'ANH Backcast'!$C$13:$C$65, 0), MATCH('ANH Backcast - WINEP'!S$13, 'ANH Backcast'!$B$13:$V$13, 0))</f>
        <v>Good</v>
      </c>
      <c r="T55" t="str">
        <f>INDEX('ANH Backcast'!$B$13:$V$65, MATCH('ANH Backcast - WINEP'!$C55, 'ANH Backcast'!$C$13:$C$65, 0), MATCH('ANH Backcast - WINEP'!T$13, 'ANH Backcast'!$B$13:$V$13, 0))</f>
        <v>Good</v>
      </c>
      <c r="U55" t="str">
        <f>INDEX('ANH Backcast'!$B$13:$V$65, MATCH('ANH Backcast - WINEP'!$C55, 'ANH Backcast'!$C$13:$C$65, 0), MATCH('ANH Backcast - WINEP'!U$13, 'ANH Backcast'!$B$13:$V$13, 0))</f>
        <v>Good</v>
      </c>
      <c r="V55" t="str">
        <f>INDEX('ANH Backcast'!$B$13:$V$65, MATCH('ANH Backcast - WINEP'!$C55, 'ANH Backcast'!$C$13:$C$65, 0), MATCH('ANH Backcast - WINEP'!V$13, 'ANH Backcast'!$B$13:$V$13, 0))</f>
        <v>Good</v>
      </c>
      <c r="X55" t="s">
        <v>55</v>
      </c>
      <c r="Z55" s="22" t="s">
        <v>107</v>
      </c>
      <c r="AA55" t="s">
        <v>55</v>
      </c>
      <c r="AB55" s="182" t="s">
        <v>97</v>
      </c>
      <c r="AC55" s="182" t="s">
        <v>97</v>
      </c>
      <c r="AD55" t="str">
        <f t="shared" si="2"/>
        <v>Good</v>
      </c>
      <c r="AE55" t="str">
        <f t="shared" si="15"/>
        <v>Good</v>
      </c>
      <c r="AF55" t="str">
        <f t="shared" si="17"/>
        <v>Good</v>
      </c>
      <c r="AG55" t="str">
        <f t="shared" si="16"/>
        <v>Good</v>
      </c>
      <c r="AH55" s="22" t="s">
        <v>126</v>
      </c>
      <c r="AI55" t="str">
        <f t="shared" si="14"/>
        <v>N</v>
      </c>
    </row>
    <row r="56" spans="2:35" ht="27.95">
      <c r="B56" t="s">
        <v>0</v>
      </c>
      <c r="C56" t="s">
        <v>127</v>
      </c>
      <c r="D56" t="s">
        <v>48</v>
      </c>
      <c r="E56" t="s">
        <v>49</v>
      </c>
      <c r="F56" t="s">
        <v>50</v>
      </c>
      <c r="H56" t="str">
        <f>INDEX('ANH Backcast'!$B$13:$V$65, MATCH('ANH Backcast - WINEP'!$C56, 'ANH Backcast'!$C$13:$C$65, 0), MATCH('ANH Backcast - WINEP'!H$13, 'ANH Backcast'!$B$13:$V$13, 0))</f>
        <v>Excellent</v>
      </c>
      <c r="I56" t="str">
        <f>INDEX('ANH Backcast'!$B$13:$V$65, MATCH('ANH Backcast - WINEP'!$C56, 'ANH Backcast'!$C$13:$C$65, 0), MATCH('ANH Backcast - WINEP'!I$13, 'ANH Backcast'!$B$13:$V$13, 0))</f>
        <v>Excellent</v>
      </c>
      <c r="J56" t="str">
        <f>INDEX('ANH Backcast'!$B$13:$V$65, MATCH('ANH Backcast - WINEP'!$C56, 'ANH Backcast'!$C$13:$C$65, 0), MATCH('ANH Backcast - WINEP'!J$13, 'ANH Backcast'!$B$13:$V$13, 0))</f>
        <v>Excellent</v>
      </c>
      <c r="K56" t="str">
        <f>INDEX('ANH Backcast'!$B$13:$V$65, MATCH('ANH Backcast - WINEP'!$C56, 'ANH Backcast'!$C$13:$C$65, 0), MATCH('ANH Backcast - WINEP'!K$13, 'ANH Backcast'!$B$13:$V$13, 0))</f>
        <v>Excellent</v>
      </c>
      <c r="L56" t="str">
        <f>INDEX('ANH Backcast'!$B$13:$V$65, MATCH('ANH Backcast - WINEP'!$C56, 'ANH Backcast'!$C$13:$C$65, 0), MATCH('ANH Backcast - WINEP'!L$13, 'ANH Backcast'!$B$13:$V$13, 0))</f>
        <v>Excellent</v>
      </c>
      <c r="M56">
        <f>INDEX('ANH Backcast'!$B$13:$V$65, MATCH('ANH Backcast - WINEP'!$C56, 'ANH Backcast'!$C$13:$C$65, 0), MATCH('ANH Backcast - WINEP'!M$13, 'ANH Backcast'!$B$13:$V$13, 0))</f>
        <v>0</v>
      </c>
      <c r="N56" t="str">
        <f>INDEX('ANH Backcast'!$B$13:$V$65, MATCH('ANH Backcast - WINEP'!$C56, 'ANH Backcast'!$C$13:$C$65, 0), MATCH('ANH Backcast - WINEP'!N$13, 'ANH Backcast'!$B$13:$V$13, 0))</f>
        <v>Excellent</v>
      </c>
      <c r="O56" t="str">
        <f>INDEX('ANH Backcast'!$B$13:$V$65, MATCH('ANH Backcast - WINEP'!$C56, 'ANH Backcast'!$C$13:$C$65, 0), MATCH('ANH Backcast - WINEP'!O$13, 'ANH Backcast'!$B$13:$V$13, 0))</f>
        <v>Excellent</v>
      </c>
      <c r="P56" t="str">
        <f>INDEX('ANH Backcast'!$B$13:$V$65, MATCH('ANH Backcast - WINEP'!$C56, 'ANH Backcast'!$C$13:$C$65, 0), MATCH('ANH Backcast - WINEP'!P$13, 'ANH Backcast'!$B$13:$V$13, 0))</f>
        <v>Good</v>
      </c>
      <c r="Q56" t="str">
        <f>INDEX('ANH Backcast'!$B$13:$V$65, MATCH('ANH Backcast - WINEP'!$C56, 'ANH Backcast'!$C$13:$C$65, 0), MATCH('ANH Backcast - WINEP'!Q$13, 'ANH Backcast'!$B$13:$V$13, 0))</f>
        <v>Good</v>
      </c>
      <c r="R56" t="str">
        <f>INDEX('ANH Backcast'!$B$13:$V$65, MATCH('ANH Backcast - WINEP'!$C56, 'ANH Backcast'!$C$13:$C$65, 0), MATCH('ANH Backcast - WINEP'!R$13, 'ANH Backcast'!$B$13:$V$13, 0))</f>
        <v>Good</v>
      </c>
      <c r="S56" t="str">
        <f>INDEX('ANH Backcast'!$B$13:$V$65, MATCH('ANH Backcast - WINEP'!$C56, 'ANH Backcast'!$C$13:$C$65, 0), MATCH('ANH Backcast - WINEP'!S$13, 'ANH Backcast'!$B$13:$V$13, 0))</f>
        <v>Excellent</v>
      </c>
      <c r="T56" t="str">
        <f>INDEX('ANH Backcast'!$B$13:$V$65, MATCH('ANH Backcast - WINEP'!$C56, 'ANH Backcast'!$C$13:$C$65, 0), MATCH('ANH Backcast - WINEP'!T$13, 'ANH Backcast'!$B$13:$V$13, 0))</f>
        <v>Excellent</v>
      </c>
      <c r="U56" t="str">
        <f>INDEX('ANH Backcast'!$B$13:$V$65, MATCH('ANH Backcast - WINEP'!$C56, 'ANH Backcast'!$C$13:$C$65, 0), MATCH('ANH Backcast - WINEP'!U$13, 'ANH Backcast'!$B$13:$V$13, 0))</f>
        <v>Excellent</v>
      </c>
      <c r="V56" t="str">
        <f>INDEX('ANH Backcast'!$B$13:$V$65, MATCH('ANH Backcast - WINEP'!$C56, 'ANH Backcast'!$C$13:$C$65, 0), MATCH('ANH Backcast - WINEP'!V$13, 'ANH Backcast'!$B$13:$V$13, 0))</f>
        <v>Excellent</v>
      </c>
      <c r="X56" t="s">
        <v>55</v>
      </c>
      <c r="Z56" s="22" t="s">
        <v>85</v>
      </c>
      <c r="AA56" t="s">
        <v>55</v>
      </c>
      <c r="AB56" t="s">
        <v>57</v>
      </c>
      <c r="AC56" t="s">
        <v>57</v>
      </c>
      <c r="AD56" t="str">
        <f t="shared" si="2"/>
        <v>Excellent</v>
      </c>
      <c r="AE56" t="str">
        <f t="shared" si="15"/>
        <v>Excellent</v>
      </c>
      <c r="AF56" t="str">
        <f t="shared" si="17"/>
        <v>Excellent</v>
      </c>
      <c r="AG56" t="str">
        <f t="shared" si="16"/>
        <v>Excellent</v>
      </c>
      <c r="AI56" t="str">
        <f t="shared" si="14"/>
        <v>N</v>
      </c>
    </row>
    <row r="57" spans="2:35">
      <c r="B57" t="s">
        <v>0</v>
      </c>
      <c r="C57" t="s">
        <v>128</v>
      </c>
      <c r="D57" t="s">
        <v>48</v>
      </c>
      <c r="E57" t="s">
        <v>49</v>
      </c>
      <c r="F57" t="s">
        <v>50</v>
      </c>
      <c r="H57" t="str">
        <f>INDEX('ANH Backcast'!$B$13:$V$65, MATCH('ANH Backcast - WINEP'!$C57, 'ANH Backcast'!$C$13:$C$65, 0), MATCH('ANH Backcast - WINEP'!H$13, 'ANH Backcast'!$B$13:$V$13, 0))</f>
        <v>Good</v>
      </c>
      <c r="I57" t="str">
        <f>INDEX('ANH Backcast'!$B$13:$V$65, MATCH('ANH Backcast - WINEP'!$C57, 'ANH Backcast'!$C$13:$C$65, 0), MATCH('ANH Backcast - WINEP'!I$13, 'ANH Backcast'!$B$13:$V$13, 0))</f>
        <v>Good</v>
      </c>
      <c r="J57" t="str">
        <f>INDEX('ANH Backcast'!$B$13:$V$65, MATCH('ANH Backcast - WINEP'!$C57, 'ANH Backcast'!$C$13:$C$65, 0), MATCH('ANH Backcast - WINEP'!J$13, 'ANH Backcast'!$B$13:$V$13, 0))</f>
        <v>Good</v>
      </c>
      <c r="K57" t="str">
        <f>INDEX('ANH Backcast'!$B$13:$V$65, MATCH('ANH Backcast - WINEP'!$C57, 'ANH Backcast'!$C$13:$C$65, 0), MATCH('ANH Backcast - WINEP'!K$13, 'ANH Backcast'!$B$13:$V$13, 0))</f>
        <v>Good</v>
      </c>
      <c r="L57" t="str">
        <f>INDEX('ANH Backcast'!$B$13:$V$65, MATCH('ANH Backcast - WINEP'!$C57, 'ANH Backcast'!$C$13:$C$65, 0), MATCH('ANH Backcast - WINEP'!L$13, 'ANH Backcast'!$B$13:$V$13, 0))</f>
        <v>Excellent</v>
      </c>
      <c r="M57">
        <f>INDEX('ANH Backcast'!$B$13:$V$65, MATCH('ANH Backcast - WINEP'!$C57, 'ANH Backcast'!$C$13:$C$65, 0), MATCH('ANH Backcast - WINEP'!M$13, 'ANH Backcast'!$B$13:$V$13, 0))</f>
        <v>0</v>
      </c>
      <c r="N57" t="str">
        <f>INDEX('ANH Backcast'!$B$13:$V$65, MATCH('ANH Backcast - WINEP'!$C57, 'ANH Backcast'!$C$13:$C$65, 0), MATCH('ANH Backcast - WINEP'!N$13, 'ANH Backcast'!$B$13:$V$13, 0))</f>
        <v>Excellent</v>
      </c>
      <c r="O57" t="str">
        <f>INDEX('ANH Backcast'!$B$13:$V$65, MATCH('ANH Backcast - WINEP'!$C57, 'ANH Backcast'!$C$13:$C$65, 0), MATCH('ANH Backcast - WINEP'!O$13, 'ANH Backcast'!$B$13:$V$13, 0))</f>
        <v>Excellent</v>
      </c>
      <c r="P57" t="str">
        <f>INDEX('ANH Backcast'!$B$13:$V$65, MATCH('ANH Backcast - WINEP'!$C57, 'ANH Backcast'!$C$13:$C$65, 0), MATCH('ANH Backcast - WINEP'!P$13, 'ANH Backcast'!$B$13:$V$13, 0))</f>
        <v>Excellent</v>
      </c>
      <c r="Q57" t="str">
        <f>INDEX('ANH Backcast'!$B$13:$V$65, MATCH('ANH Backcast - WINEP'!$C57, 'ANH Backcast'!$C$13:$C$65, 0), MATCH('ANH Backcast - WINEP'!Q$13, 'ANH Backcast'!$B$13:$V$13, 0))</f>
        <v>Excellent</v>
      </c>
      <c r="R57" t="str">
        <f>INDEX('ANH Backcast'!$B$13:$V$65, MATCH('ANH Backcast - WINEP'!$C57, 'ANH Backcast'!$C$13:$C$65, 0), MATCH('ANH Backcast - WINEP'!R$13, 'ANH Backcast'!$B$13:$V$13, 0))</f>
        <v>Excellent</v>
      </c>
      <c r="S57" t="str">
        <f>INDEX('ANH Backcast'!$B$13:$V$65, MATCH('ANH Backcast - WINEP'!$C57, 'ANH Backcast'!$C$13:$C$65, 0), MATCH('ANH Backcast - WINEP'!S$13, 'ANH Backcast'!$B$13:$V$13, 0))</f>
        <v>Excellent</v>
      </c>
      <c r="T57" t="str">
        <f>INDEX('ANH Backcast'!$B$13:$V$65, MATCH('ANH Backcast - WINEP'!$C57, 'ANH Backcast'!$C$13:$C$65, 0), MATCH('ANH Backcast - WINEP'!T$13, 'ANH Backcast'!$B$13:$V$13, 0))</f>
        <v>Excellent</v>
      </c>
      <c r="U57" t="str">
        <f>INDEX('ANH Backcast'!$B$13:$V$65, MATCH('ANH Backcast - WINEP'!$C57, 'ANH Backcast'!$C$13:$C$65, 0), MATCH('ANH Backcast - WINEP'!U$13, 'ANH Backcast'!$B$13:$V$13, 0))</f>
        <v>Excellent</v>
      </c>
      <c r="V57" t="str">
        <f>INDEX('ANH Backcast'!$B$13:$V$65, MATCH('ANH Backcast - WINEP'!$C57, 'ANH Backcast'!$C$13:$C$65, 0), MATCH('ANH Backcast - WINEP'!V$13, 'ANH Backcast'!$B$13:$V$13, 0))</f>
        <v>Excellent</v>
      </c>
      <c r="Z57" s="22"/>
      <c r="AA57" t="s">
        <v>51</v>
      </c>
      <c r="AB57" t="str">
        <f t="shared" ref="AB57:AC59" si="18">Q57</f>
        <v>Excellent</v>
      </c>
      <c r="AC57" t="str">
        <f t="shared" si="18"/>
        <v>Excellent</v>
      </c>
      <c r="AD57" t="str">
        <f t="shared" si="2"/>
        <v>Excellent</v>
      </c>
      <c r="AE57" t="str">
        <f t="shared" si="15"/>
        <v>Excellent</v>
      </c>
      <c r="AF57" t="str">
        <f t="shared" si="17"/>
        <v>Excellent</v>
      </c>
      <c r="AG57" t="str">
        <f t="shared" si="16"/>
        <v>Excellent</v>
      </c>
      <c r="AI57" t="str">
        <f t="shared" si="14"/>
        <v>N</v>
      </c>
    </row>
    <row r="58" spans="2:35">
      <c r="B58" t="s">
        <v>0</v>
      </c>
      <c r="C58" t="s">
        <v>129</v>
      </c>
      <c r="D58" t="s">
        <v>48</v>
      </c>
      <c r="E58" t="s">
        <v>49</v>
      </c>
      <c r="F58" t="s">
        <v>50</v>
      </c>
      <c r="H58" t="str">
        <f>INDEX('ANH Backcast'!$B$13:$V$65, MATCH('ANH Backcast - WINEP'!$C58, 'ANH Backcast'!$C$13:$C$65, 0), MATCH('ANH Backcast - WINEP'!H$13, 'ANH Backcast'!$B$13:$V$13, 0))</f>
        <v>Excellent</v>
      </c>
      <c r="I58" t="str">
        <f>INDEX('ANH Backcast'!$B$13:$V$65, MATCH('ANH Backcast - WINEP'!$C58, 'ANH Backcast'!$C$13:$C$65, 0), MATCH('ANH Backcast - WINEP'!I$13, 'ANH Backcast'!$B$13:$V$13, 0))</f>
        <v>Excellent</v>
      </c>
      <c r="J58" t="str">
        <f>INDEX('ANH Backcast'!$B$13:$V$65, MATCH('ANH Backcast - WINEP'!$C58, 'ANH Backcast'!$C$13:$C$65, 0), MATCH('ANH Backcast - WINEP'!J$13, 'ANH Backcast'!$B$13:$V$13, 0))</f>
        <v>Excellent</v>
      </c>
      <c r="K58" t="str">
        <f>INDEX('ANH Backcast'!$B$13:$V$65, MATCH('ANH Backcast - WINEP'!$C58, 'ANH Backcast'!$C$13:$C$65, 0), MATCH('ANH Backcast - WINEP'!K$13, 'ANH Backcast'!$B$13:$V$13, 0))</f>
        <v>Excellent</v>
      </c>
      <c r="L58" t="str">
        <f>INDEX('ANH Backcast'!$B$13:$V$65, MATCH('ANH Backcast - WINEP'!$C58, 'ANH Backcast'!$C$13:$C$65, 0), MATCH('ANH Backcast - WINEP'!L$13, 'ANH Backcast'!$B$13:$V$13, 0))</f>
        <v>Excellent</v>
      </c>
      <c r="M58">
        <f>INDEX('ANH Backcast'!$B$13:$V$65, MATCH('ANH Backcast - WINEP'!$C58, 'ANH Backcast'!$C$13:$C$65, 0), MATCH('ANH Backcast - WINEP'!M$13, 'ANH Backcast'!$B$13:$V$13, 0))</f>
        <v>0</v>
      </c>
      <c r="N58" t="str">
        <f>INDEX('ANH Backcast'!$B$13:$V$65, MATCH('ANH Backcast - WINEP'!$C58, 'ANH Backcast'!$C$13:$C$65, 0), MATCH('ANH Backcast - WINEP'!N$13, 'ANH Backcast'!$B$13:$V$13, 0))</f>
        <v>Excellent</v>
      </c>
      <c r="O58" t="str">
        <f>INDEX('ANH Backcast'!$B$13:$V$65, MATCH('ANH Backcast - WINEP'!$C58, 'ANH Backcast'!$C$13:$C$65, 0), MATCH('ANH Backcast - WINEP'!O$13, 'ANH Backcast'!$B$13:$V$13, 0))</f>
        <v>Excellent</v>
      </c>
      <c r="P58" t="str">
        <f>INDEX('ANH Backcast'!$B$13:$V$65, MATCH('ANH Backcast - WINEP'!$C58, 'ANH Backcast'!$C$13:$C$65, 0), MATCH('ANH Backcast - WINEP'!P$13, 'ANH Backcast'!$B$13:$V$13, 0))</f>
        <v>Excellent</v>
      </c>
      <c r="Q58" t="str">
        <f>INDEX('ANH Backcast'!$B$13:$V$65, MATCH('ANH Backcast - WINEP'!$C58, 'ANH Backcast'!$C$13:$C$65, 0), MATCH('ANH Backcast - WINEP'!Q$13, 'ANH Backcast'!$B$13:$V$13, 0))</f>
        <v>Excellent</v>
      </c>
      <c r="R58" t="str">
        <f>INDEX('ANH Backcast'!$B$13:$V$65, MATCH('ANH Backcast - WINEP'!$C58, 'ANH Backcast'!$C$13:$C$65, 0), MATCH('ANH Backcast - WINEP'!R$13, 'ANH Backcast'!$B$13:$V$13, 0))</f>
        <v>Excellent</v>
      </c>
      <c r="S58" t="str">
        <f>INDEX('ANH Backcast'!$B$13:$V$65, MATCH('ANH Backcast - WINEP'!$C58, 'ANH Backcast'!$C$13:$C$65, 0), MATCH('ANH Backcast - WINEP'!S$13, 'ANH Backcast'!$B$13:$V$13, 0))</f>
        <v>Excellent</v>
      </c>
      <c r="T58" t="str">
        <f>INDEX('ANH Backcast'!$B$13:$V$65, MATCH('ANH Backcast - WINEP'!$C58, 'ANH Backcast'!$C$13:$C$65, 0), MATCH('ANH Backcast - WINEP'!T$13, 'ANH Backcast'!$B$13:$V$13, 0))</f>
        <v>Excellent</v>
      </c>
      <c r="U58" t="str">
        <f>INDEX('ANH Backcast'!$B$13:$V$65, MATCH('ANH Backcast - WINEP'!$C58, 'ANH Backcast'!$C$13:$C$65, 0), MATCH('ANH Backcast - WINEP'!U$13, 'ANH Backcast'!$B$13:$V$13, 0))</f>
        <v>Excellent</v>
      </c>
      <c r="V58" t="str">
        <f>INDEX('ANH Backcast'!$B$13:$V$65, MATCH('ANH Backcast - WINEP'!$C58, 'ANH Backcast'!$C$13:$C$65, 0), MATCH('ANH Backcast - WINEP'!V$13, 'ANH Backcast'!$B$13:$V$13, 0))</f>
        <v>Excellent</v>
      </c>
      <c r="Z58" s="22"/>
      <c r="AA58" t="s">
        <v>51</v>
      </c>
      <c r="AB58" t="str">
        <f t="shared" si="18"/>
        <v>Excellent</v>
      </c>
      <c r="AC58" t="str">
        <f t="shared" si="18"/>
        <v>Excellent</v>
      </c>
      <c r="AD58" t="str">
        <f t="shared" si="2"/>
        <v>Excellent</v>
      </c>
      <c r="AE58" t="str">
        <f t="shared" si="15"/>
        <v>Excellent</v>
      </c>
      <c r="AF58" t="str">
        <f t="shared" si="17"/>
        <v>Excellent</v>
      </c>
      <c r="AG58" t="str">
        <f t="shared" si="16"/>
        <v>Excellent</v>
      </c>
      <c r="AI58" t="str">
        <f t="shared" si="14"/>
        <v>N</v>
      </c>
    </row>
    <row r="59" spans="2:35">
      <c r="B59" t="s">
        <v>0</v>
      </c>
      <c r="C59" t="s">
        <v>130</v>
      </c>
      <c r="D59" t="s">
        <v>48</v>
      </c>
      <c r="E59" t="s">
        <v>49</v>
      </c>
      <c r="F59" t="s">
        <v>50</v>
      </c>
      <c r="H59" t="str">
        <f>INDEX('ANH Backcast'!$B$13:$V$65, MATCH('ANH Backcast - WINEP'!$C59, 'ANH Backcast'!$C$13:$C$65, 0), MATCH('ANH Backcast - WINEP'!H$13, 'ANH Backcast'!$B$13:$V$13, 0))</f>
        <v>Good</v>
      </c>
      <c r="I59" t="str">
        <f>INDEX('ANH Backcast'!$B$13:$V$65, MATCH('ANH Backcast - WINEP'!$C59, 'ANH Backcast'!$C$13:$C$65, 0), MATCH('ANH Backcast - WINEP'!I$13, 'ANH Backcast'!$B$13:$V$13, 0))</f>
        <v>Good</v>
      </c>
      <c r="J59" t="str">
        <f>INDEX('ANH Backcast'!$B$13:$V$65, MATCH('ANH Backcast - WINEP'!$C59, 'ANH Backcast'!$C$13:$C$65, 0), MATCH('ANH Backcast - WINEP'!J$13, 'ANH Backcast'!$B$13:$V$13, 0))</f>
        <v>Sufficient</v>
      </c>
      <c r="K59" t="str">
        <f>INDEX('ANH Backcast'!$B$13:$V$65, MATCH('ANH Backcast - WINEP'!$C59, 'ANH Backcast'!$C$13:$C$65, 0), MATCH('ANH Backcast - WINEP'!K$13, 'ANH Backcast'!$B$13:$V$13, 0))</f>
        <v>Sufficient</v>
      </c>
      <c r="L59" t="str">
        <f>INDEX('ANH Backcast'!$B$13:$V$65, MATCH('ANH Backcast - WINEP'!$C59, 'ANH Backcast'!$C$13:$C$65, 0), MATCH('ANH Backcast - WINEP'!L$13, 'ANH Backcast'!$B$13:$V$13, 0))</f>
        <v>Sufficient</v>
      </c>
      <c r="M59">
        <f>INDEX('ANH Backcast'!$B$13:$V$65, MATCH('ANH Backcast - WINEP'!$C59, 'ANH Backcast'!$C$13:$C$65, 0), MATCH('ANH Backcast - WINEP'!M$13, 'ANH Backcast'!$B$13:$V$13, 0))</f>
        <v>0</v>
      </c>
      <c r="N59" t="str">
        <f>INDEX('ANH Backcast'!$B$13:$V$65, MATCH('ANH Backcast - WINEP'!$C59, 'ANH Backcast'!$C$13:$C$65, 0), MATCH('ANH Backcast - WINEP'!N$13, 'ANH Backcast'!$B$13:$V$13, 0))</f>
        <v>Good</v>
      </c>
      <c r="O59" t="str">
        <f>INDEX('ANH Backcast'!$B$13:$V$65, MATCH('ANH Backcast - WINEP'!$C59, 'ANH Backcast'!$C$13:$C$65, 0), MATCH('ANH Backcast - WINEP'!O$13, 'ANH Backcast'!$B$13:$V$13, 0))</f>
        <v>Excellent</v>
      </c>
      <c r="P59" t="str">
        <f>INDEX('ANH Backcast'!$B$13:$V$65, MATCH('ANH Backcast - WINEP'!$C59, 'ANH Backcast'!$C$13:$C$65, 0), MATCH('ANH Backcast - WINEP'!P$13, 'ANH Backcast'!$B$13:$V$13, 0))</f>
        <v>Excellent</v>
      </c>
      <c r="Q59" t="str">
        <f>INDEX('ANH Backcast'!$B$13:$V$65, MATCH('ANH Backcast - WINEP'!$C59, 'ANH Backcast'!$C$13:$C$65, 0), MATCH('ANH Backcast - WINEP'!Q$13, 'ANH Backcast'!$B$13:$V$13, 0))</f>
        <v>Excellent</v>
      </c>
      <c r="R59" t="str">
        <f>INDEX('ANH Backcast'!$B$13:$V$65, MATCH('ANH Backcast - WINEP'!$C59, 'ANH Backcast'!$C$13:$C$65, 0), MATCH('ANH Backcast - WINEP'!R$13, 'ANH Backcast'!$B$13:$V$13, 0))</f>
        <v>Excellent</v>
      </c>
      <c r="S59" t="str">
        <f>INDEX('ANH Backcast'!$B$13:$V$65, MATCH('ANH Backcast - WINEP'!$C59, 'ANH Backcast'!$C$13:$C$65, 0), MATCH('ANH Backcast - WINEP'!S$13, 'ANH Backcast'!$B$13:$V$13, 0))</f>
        <v>Excellent</v>
      </c>
      <c r="T59" t="str">
        <f>INDEX('ANH Backcast'!$B$13:$V$65, MATCH('ANH Backcast - WINEP'!$C59, 'ANH Backcast'!$C$13:$C$65, 0), MATCH('ANH Backcast - WINEP'!T$13, 'ANH Backcast'!$B$13:$V$13, 0))</f>
        <v>Excellent</v>
      </c>
      <c r="U59" t="str">
        <f>INDEX('ANH Backcast'!$B$13:$V$65, MATCH('ANH Backcast - WINEP'!$C59, 'ANH Backcast'!$C$13:$C$65, 0), MATCH('ANH Backcast - WINEP'!U$13, 'ANH Backcast'!$B$13:$V$13, 0))</f>
        <v>Excellent</v>
      </c>
      <c r="V59" t="str">
        <f>INDEX('ANH Backcast'!$B$13:$V$65, MATCH('ANH Backcast - WINEP'!$C59, 'ANH Backcast'!$C$13:$C$65, 0), MATCH('ANH Backcast - WINEP'!V$13, 'ANH Backcast'!$B$13:$V$13, 0))</f>
        <v>Excellent</v>
      </c>
      <c r="X59" t="s">
        <v>55</v>
      </c>
      <c r="Z59" s="22"/>
      <c r="AA59" t="s">
        <v>51</v>
      </c>
      <c r="AB59" t="str">
        <f t="shared" si="18"/>
        <v>Excellent</v>
      </c>
      <c r="AC59" t="str">
        <f t="shared" si="18"/>
        <v>Excellent</v>
      </c>
      <c r="AD59" t="str">
        <f t="shared" si="2"/>
        <v>Excellent</v>
      </c>
      <c r="AE59" t="str">
        <f t="shared" si="15"/>
        <v>Excellent</v>
      </c>
      <c r="AF59" t="str">
        <f t="shared" si="17"/>
        <v>Excellent</v>
      </c>
      <c r="AG59" t="str">
        <f t="shared" si="16"/>
        <v>Excellent</v>
      </c>
      <c r="AI59" t="str">
        <f t="shared" si="14"/>
        <v>N</v>
      </c>
    </row>
    <row r="60" spans="2:35" ht="27.95">
      <c r="B60" t="s">
        <v>0</v>
      </c>
      <c r="C60" t="s">
        <v>131</v>
      </c>
      <c r="D60" t="s">
        <v>48</v>
      </c>
      <c r="E60" t="s">
        <v>49</v>
      </c>
      <c r="F60" t="s">
        <v>50</v>
      </c>
      <c r="H60" t="str">
        <f>INDEX('ANH Backcast'!$B$13:$V$65, MATCH('ANH Backcast - WINEP'!$C60, 'ANH Backcast'!$C$13:$C$65, 0), MATCH('ANH Backcast - WINEP'!H$13, 'ANH Backcast'!$B$13:$V$13, 0))</f>
        <v>Excellent</v>
      </c>
      <c r="I60" t="str">
        <f>INDEX('ANH Backcast'!$B$13:$V$65, MATCH('ANH Backcast - WINEP'!$C60, 'ANH Backcast'!$C$13:$C$65, 0), MATCH('ANH Backcast - WINEP'!I$13, 'ANH Backcast'!$B$13:$V$13, 0))</f>
        <v>Excellent</v>
      </c>
      <c r="J60" t="str">
        <f>INDEX('ANH Backcast'!$B$13:$V$65, MATCH('ANH Backcast - WINEP'!$C60, 'ANH Backcast'!$C$13:$C$65, 0), MATCH('ANH Backcast - WINEP'!J$13, 'ANH Backcast'!$B$13:$V$13, 0))</f>
        <v>Excellent</v>
      </c>
      <c r="K60" t="str">
        <f>INDEX('ANH Backcast'!$B$13:$V$65, MATCH('ANH Backcast - WINEP'!$C60, 'ANH Backcast'!$C$13:$C$65, 0), MATCH('ANH Backcast - WINEP'!K$13, 'ANH Backcast'!$B$13:$V$13, 0))</f>
        <v>Good</v>
      </c>
      <c r="L60" t="str">
        <f>INDEX('ANH Backcast'!$B$13:$V$65, MATCH('ANH Backcast - WINEP'!$C60, 'ANH Backcast'!$C$13:$C$65, 0), MATCH('ANH Backcast - WINEP'!L$13, 'ANH Backcast'!$B$13:$V$13, 0))</f>
        <v>Good</v>
      </c>
      <c r="M60">
        <f>INDEX('ANH Backcast'!$B$13:$V$65, MATCH('ANH Backcast - WINEP'!$C60, 'ANH Backcast'!$C$13:$C$65, 0), MATCH('ANH Backcast - WINEP'!M$13, 'ANH Backcast'!$B$13:$V$13, 0))</f>
        <v>0</v>
      </c>
      <c r="N60" t="str">
        <f>INDEX('ANH Backcast'!$B$13:$V$65, MATCH('ANH Backcast - WINEP'!$C60, 'ANH Backcast'!$C$13:$C$65, 0), MATCH('ANH Backcast - WINEP'!N$13, 'ANH Backcast'!$B$13:$V$13, 0))</f>
        <v>Excellent</v>
      </c>
      <c r="O60" t="str">
        <f>INDEX('ANH Backcast'!$B$13:$V$65, MATCH('ANH Backcast - WINEP'!$C60, 'ANH Backcast'!$C$13:$C$65, 0), MATCH('ANH Backcast - WINEP'!O$13, 'ANH Backcast'!$B$13:$V$13, 0))</f>
        <v>Excellent</v>
      </c>
      <c r="P60" t="str">
        <f>INDEX('ANH Backcast'!$B$13:$V$65, MATCH('ANH Backcast - WINEP'!$C60, 'ANH Backcast'!$C$13:$C$65, 0), MATCH('ANH Backcast - WINEP'!P$13, 'ANH Backcast'!$B$13:$V$13, 0))</f>
        <v>Excellent</v>
      </c>
      <c r="Q60" t="str">
        <f>INDEX('ANH Backcast'!$B$13:$V$65, MATCH('ANH Backcast - WINEP'!$C60, 'ANH Backcast'!$C$13:$C$65, 0), MATCH('ANH Backcast - WINEP'!Q$13, 'ANH Backcast'!$B$13:$V$13, 0))</f>
        <v>Excellent</v>
      </c>
      <c r="R60" t="str">
        <f>INDEX('ANH Backcast'!$B$13:$V$65, MATCH('ANH Backcast - WINEP'!$C60, 'ANH Backcast'!$C$13:$C$65, 0), MATCH('ANH Backcast - WINEP'!R$13, 'ANH Backcast'!$B$13:$V$13, 0))</f>
        <v>Good</v>
      </c>
      <c r="S60" t="str">
        <f>INDEX('ANH Backcast'!$B$13:$V$65, MATCH('ANH Backcast - WINEP'!$C60, 'ANH Backcast'!$C$13:$C$65, 0), MATCH('ANH Backcast - WINEP'!S$13, 'ANH Backcast'!$B$13:$V$13, 0))</f>
        <v>Good</v>
      </c>
      <c r="T60" t="str">
        <f>INDEX('ANH Backcast'!$B$13:$V$65, MATCH('ANH Backcast - WINEP'!$C60, 'ANH Backcast'!$C$13:$C$65, 0), MATCH('ANH Backcast - WINEP'!T$13, 'ANH Backcast'!$B$13:$V$13, 0))</f>
        <v>Good</v>
      </c>
      <c r="U60" t="str">
        <f>INDEX('ANH Backcast'!$B$13:$V$65, MATCH('ANH Backcast - WINEP'!$C60, 'ANH Backcast'!$C$13:$C$65, 0), MATCH('ANH Backcast - WINEP'!U$13, 'ANH Backcast'!$B$13:$V$13, 0))</f>
        <v>Good</v>
      </c>
      <c r="V60" t="str">
        <f>INDEX('ANH Backcast'!$B$13:$V$65, MATCH('ANH Backcast - WINEP'!$C60, 'ANH Backcast'!$C$13:$C$65, 0), MATCH('ANH Backcast - WINEP'!V$13, 'ANH Backcast'!$B$13:$V$13, 0))</f>
        <v>Excellent</v>
      </c>
      <c r="X60" t="s">
        <v>55</v>
      </c>
      <c r="Z60" s="22" t="s">
        <v>85</v>
      </c>
      <c r="AA60" t="s">
        <v>55</v>
      </c>
      <c r="AB60" t="str">
        <f t="shared" ref="AB60:AB65" si="19">Q60</f>
        <v>Excellent</v>
      </c>
      <c r="AC60" t="s">
        <v>57</v>
      </c>
      <c r="AD60" t="s">
        <v>57</v>
      </c>
      <c r="AE60" t="s">
        <v>57</v>
      </c>
      <c r="AF60" t="s">
        <v>57</v>
      </c>
      <c r="AG60" t="str">
        <f t="shared" si="16"/>
        <v>Excellent</v>
      </c>
      <c r="AI60" t="str">
        <f t="shared" si="14"/>
        <v>N</v>
      </c>
    </row>
    <row r="61" spans="2:35">
      <c r="B61" t="s">
        <v>0</v>
      </c>
      <c r="C61" t="s">
        <v>132</v>
      </c>
      <c r="D61" t="s">
        <v>48</v>
      </c>
      <c r="E61" t="s">
        <v>49</v>
      </c>
      <c r="F61" t="s">
        <v>50</v>
      </c>
      <c r="H61" t="str">
        <f>INDEX('ANH Backcast'!$B$13:$V$65, MATCH('ANH Backcast - WINEP'!$C61, 'ANH Backcast'!$C$13:$C$65, 0), MATCH('ANH Backcast - WINEP'!H$13, 'ANH Backcast'!$B$13:$V$13, 0))</f>
        <v>Excellent</v>
      </c>
      <c r="I61" t="str">
        <f>INDEX('ANH Backcast'!$B$13:$V$65, MATCH('ANH Backcast - WINEP'!$C61, 'ANH Backcast'!$C$13:$C$65, 0), MATCH('ANH Backcast - WINEP'!I$13, 'ANH Backcast'!$B$13:$V$13, 0))</f>
        <v>Excellent</v>
      </c>
      <c r="J61" t="str">
        <f>INDEX('ANH Backcast'!$B$13:$V$65, MATCH('ANH Backcast - WINEP'!$C61, 'ANH Backcast'!$C$13:$C$65, 0), MATCH('ANH Backcast - WINEP'!J$13, 'ANH Backcast'!$B$13:$V$13, 0))</f>
        <v>Excellent</v>
      </c>
      <c r="K61" t="str">
        <f>INDEX('ANH Backcast'!$B$13:$V$65, MATCH('ANH Backcast - WINEP'!$C61, 'ANH Backcast'!$C$13:$C$65, 0), MATCH('ANH Backcast - WINEP'!K$13, 'ANH Backcast'!$B$13:$V$13, 0))</f>
        <v>Excellent</v>
      </c>
      <c r="L61" t="str">
        <f>INDEX('ANH Backcast'!$B$13:$V$65, MATCH('ANH Backcast - WINEP'!$C61, 'ANH Backcast'!$C$13:$C$65, 0), MATCH('ANH Backcast - WINEP'!L$13, 'ANH Backcast'!$B$13:$V$13, 0))</f>
        <v>Excellent</v>
      </c>
      <c r="M61">
        <f>INDEX('ANH Backcast'!$B$13:$V$65, MATCH('ANH Backcast - WINEP'!$C61, 'ANH Backcast'!$C$13:$C$65, 0), MATCH('ANH Backcast - WINEP'!M$13, 'ANH Backcast'!$B$13:$V$13, 0))</f>
        <v>0</v>
      </c>
      <c r="N61" t="str">
        <f>INDEX('ANH Backcast'!$B$13:$V$65, MATCH('ANH Backcast - WINEP'!$C61, 'ANH Backcast'!$C$13:$C$65, 0), MATCH('ANH Backcast - WINEP'!N$13, 'ANH Backcast'!$B$13:$V$13, 0))</f>
        <v>Excellent</v>
      </c>
      <c r="O61" t="str">
        <f>INDEX('ANH Backcast'!$B$13:$V$65, MATCH('ANH Backcast - WINEP'!$C61, 'ANH Backcast'!$C$13:$C$65, 0), MATCH('ANH Backcast - WINEP'!O$13, 'ANH Backcast'!$B$13:$V$13, 0))</f>
        <v>Excellent</v>
      </c>
      <c r="P61" t="str">
        <f>INDEX('ANH Backcast'!$B$13:$V$65, MATCH('ANH Backcast - WINEP'!$C61, 'ANH Backcast'!$C$13:$C$65, 0), MATCH('ANH Backcast - WINEP'!P$13, 'ANH Backcast'!$B$13:$V$13, 0))</f>
        <v>Excellent</v>
      </c>
      <c r="Q61" t="str">
        <f>INDEX('ANH Backcast'!$B$13:$V$65, MATCH('ANH Backcast - WINEP'!$C61, 'ANH Backcast'!$C$13:$C$65, 0), MATCH('ANH Backcast - WINEP'!Q$13, 'ANH Backcast'!$B$13:$V$13, 0))</f>
        <v>Excellent</v>
      </c>
      <c r="R61" t="str">
        <f>INDEX('ANH Backcast'!$B$13:$V$65, MATCH('ANH Backcast - WINEP'!$C61, 'ANH Backcast'!$C$13:$C$65, 0), MATCH('ANH Backcast - WINEP'!R$13, 'ANH Backcast'!$B$13:$V$13, 0))</f>
        <v>Excellent</v>
      </c>
      <c r="S61" t="str">
        <f>INDEX('ANH Backcast'!$B$13:$V$65, MATCH('ANH Backcast - WINEP'!$C61, 'ANH Backcast'!$C$13:$C$65, 0), MATCH('ANH Backcast - WINEP'!S$13, 'ANH Backcast'!$B$13:$V$13, 0))</f>
        <v>Excellent</v>
      </c>
      <c r="T61" t="str">
        <f>INDEX('ANH Backcast'!$B$13:$V$65, MATCH('ANH Backcast - WINEP'!$C61, 'ANH Backcast'!$C$13:$C$65, 0), MATCH('ANH Backcast - WINEP'!T$13, 'ANH Backcast'!$B$13:$V$13, 0))</f>
        <v>Excellent</v>
      </c>
      <c r="U61" t="str">
        <f>INDEX('ANH Backcast'!$B$13:$V$65, MATCH('ANH Backcast - WINEP'!$C61, 'ANH Backcast'!$C$13:$C$65, 0), MATCH('ANH Backcast - WINEP'!U$13, 'ANH Backcast'!$B$13:$V$13, 0))</f>
        <v>Excellent</v>
      </c>
      <c r="V61" t="str">
        <f>INDEX('ANH Backcast'!$B$13:$V$65, MATCH('ANH Backcast - WINEP'!$C61, 'ANH Backcast'!$C$13:$C$65, 0), MATCH('ANH Backcast - WINEP'!V$13, 'ANH Backcast'!$B$13:$V$13, 0))</f>
        <v>Excellent</v>
      </c>
      <c r="Z61" s="22"/>
      <c r="AA61" t="s">
        <v>51</v>
      </c>
      <c r="AB61" t="str">
        <f t="shared" si="19"/>
        <v>Excellent</v>
      </c>
      <c r="AC61" t="str">
        <f>R61</f>
        <v>Excellent</v>
      </c>
      <c r="AD61" t="str">
        <f t="shared" si="2"/>
        <v>Excellent</v>
      </c>
      <c r="AE61" t="str">
        <f t="shared" ref="AE61:AF65" si="20">T61</f>
        <v>Excellent</v>
      </c>
      <c r="AF61" t="str">
        <f t="shared" si="20"/>
        <v>Excellent</v>
      </c>
      <c r="AG61" t="str">
        <f t="shared" si="16"/>
        <v>Excellent</v>
      </c>
      <c r="AI61" t="str">
        <f t="shared" si="14"/>
        <v>N</v>
      </c>
    </row>
    <row r="62" spans="2:35">
      <c r="B62" t="s">
        <v>0</v>
      </c>
      <c r="C62" t="s">
        <v>133</v>
      </c>
      <c r="D62" t="s">
        <v>48</v>
      </c>
      <c r="E62" t="s">
        <v>49</v>
      </c>
      <c r="F62" t="s">
        <v>50</v>
      </c>
      <c r="H62" t="str">
        <f>INDEX('ANH Backcast'!$B$13:$V$65, MATCH('ANH Backcast - WINEP'!$C62, 'ANH Backcast'!$C$13:$C$65, 0), MATCH('ANH Backcast - WINEP'!H$13, 'ANH Backcast'!$B$13:$V$13, 0))</f>
        <v>Good</v>
      </c>
      <c r="I62" t="str">
        <f>INDEX('ANH Backcast'!$B$13:$V$65, MATCH('ANH Backcast - WINEP'!$C62, 'ANH Backcast'!$C$13:$C$65, 0), MATCH('ANH Backcast - WINEP'!I$13, 'ANH Backcast'!$B$13:$V$13, 0))</f>
        <v>Good</v>
      </c>
      <c r="J62" t="str">
        <f>INDEX('ANH Backcast'!$B$13:$V$65, MATCH('ANH Backcast - WINEP'!$C62, 'ANH Backcast'!$C$13:$C$65, 0), MATCH('ANH Backcast - WINEP'!J$13, 'ANH Backcast'!$B$13:$V$13, 0))</f>
        <v>Sufficient</v>
      </c>
      <c r="K62" t="str">
        <f>INDEX('ANH Backcast'!$B$13:$V$65, MATCH('ANH Backcast - WINEP'!$C62, 'ANH Backcast'!$C$13:$C$65, 0), MATCH('ANH Backcast - WINEP'!K$13, 'ANH Backcast'!$B$13:$V$13, 0))</f>
        <v>Sufficient</v>
      </c>
      <c r="L62" t="str">
        <f>INDEX('ANH Backcast'!$B$13:$V$65, MATCH('ANH Backcast - WINEP'!$C62, 'ANH Backcast'!$C$13:$C$65, 0), MATCH('ANH Backcast - WINEP'!L$13, 'ANH Backcast'!$B$13:$V$13, 0))</f>
        <v>Good</v>
      </c>
      <c r="M62">
        <f>INDEX('ANH Backcast'!$B$13:$V$65, MATCH('ANH Backcast - WINEP'!$C62, 'ANH Backcast'!$C$13:$C$65, 0), MATCH('ANH Backcast - WINEP'!M$13, 'ANH Backcast'!$B$13:$V$13, 0))</f>
        <v>0</v>
      </c>
      <c r="N62" t="str">
        <f>INDEX('ANH Backcast'!$B$13:$V$65, MATCH('ANH Backcast - WINEP'!$C62, 'ANH Backcast'!$C$13:$C$65, 0), MATCH('ANH Backcast - WINEP'!N$13, 'ANH Backcast'!$B$13:$V$13, 0))</f>
        <v>Good</v>
      </c>
      <c r="O62" t="str">
        <f>INDEX('ANH Backcast'!$B$13:$V$65, MATCH('ANH Backcast - WINEP'!$C62, 'ANH Backcast'!$C$13:$C$65, 0), MATCH('ANH Backcast - WINEP'!O$13, 'ANH Backcast'!$B$13:$V$13, 0))</f>
        <v>Excellent</v>
      </c>
      <c r="P62" t="str">
        <f>INDEX('ANH Backcast'!$B$13:$V$65, MATCH('ANH Backcast - WINEP'!$C62, 'ANH Backcast'!$C$13:$C$65, 0), MATCH('ANH Backcast - WINEP'!P$13, 'ANH Backcast'!$B$13:$V$13, 0))</f>
        <v>Good</v>
      </c>
      <c r="Q62" t="str">
        <f>INDEX('ANH Backcast'!$B$13:$V$65, MATCH('ANH Backcast - WINEP'!$C62, 'ANH Backcast'!$C$13:$C$65, 0), MATCH('ANH Backcast - WINEP'!Q$13, 'ANH Backcast'!$B$13:$V$13, 0))</f>
        <v>Good</v>
      </c>
      <c r="R62" t="str">
        <f>INDEX('ANH Backcast'!$B$13:$V$65, MATCH('ANH Backcast - WINEP'!$C62, 'ANH Backcast'!$C$13:$C$65, 0), MATCH('ANH Backcast - WINEP'!R$13, 'ANH Backcast'!$B$13:$V$13, 0))</f>
        <v>Good</v>
      </c>
      <c r="S62" t="str">
        <f>INDEX('ANH Backcast'!$B$13:$V$65, MATCH('ANH Backcast - WINEP'!$C62, 'ANH Backcast'!$C$13:$C$65, 0), MATCH('ANH Backcast - WINEP'!S$13, 'ANH Backcast'!$B$13:$V$13, 0))</f>
        <v>Good</v>
      </c>
      <c r="T62" t="str">
        <f>INDEX('ANH Backcast'!$B$13:$V$65, MATCH('ANH Backcast - WINEP'!$C62, 'ANH Backcast'!$C$13:$C$65, 0), MATCH('ANH Backcast - WINEP'!T$13, 'ANH Backcast'!$B$13:$V$13, 0))</f>
        <v>Good</v>
      </c>
      <c r="U62" t="str">
        <f>INDEX('ANH Backcast'!$B$13:$V$65, MATCH('ANH Backcast - WINEP'!$C62, 'ANH Backcast'!$C$13:$C$65, 0), MATCH('ANH Backcast - WINEP'!U$13, 'ANH Backcast'!$B$13:$V$13, 0))</f>
        <v>Good</v>
      </c>
      <c r="V62" t="str">
        <f>INDEX('ANH Backcast'!$B$13:$V$65, MATCH('ANH Backcast - WINEP'!$C62, 'ANH Backcast'!$C$13:$C$65, 0), MATCH('ANH Backcast - WINEP'!V$13, 'ANH Backcast'!$B$13:$V$13, 0))</f>
        <v>Good</v>
      </c>
      <c r="X62" t="s">
        <v>55</v>
      </c>
      <c r="Z62" s="22"/>
      <c r="AA62" t="s">
        <v>51</v>
      </c>
      <c r="AB62" t="str">
        <f t="shared" si="19"/>
        <v>Good</v>
      </c>
      <c r="AC62" t="str">
        <f>R62</f>
        <v>Good</v>
      </c>
      <c r="AD62" t="str">
        <f t="shared" si="2"/>
        <v>Good</v>
      </c>
      <c r="AE62" t="str">
        <f t="shared" si="20"/>
        <v>Good</v>
      </c>
      <c r="AF62" t="str">
        <f t="shared" si="20"/>
        <v>Good</v>
      </c>
      <c r="AG62" t="str">
        <f t="shared" si="16"/>
        <v>Good</v>
      </c>
      <c r="AI62" t="str">
        <f t="shared" si="14"/>
        <v>N</v>
      </c>
    </row>
    <row r="63" spans="2:35">
      <c r="B63" t="s">
        <v>0</v>
      </c>
      <c r="C63" t="s">
        <v>134</v>
      </c>
      <c r="D63" t="s">
        <v>48</v>
      </c>
      <c r="E63" t="s">
        <v>49</v>
      </c>
      <c r="F63" t="s">
        <v>50</v>
      </c>
      <c r="H63" t="str">
        <f>INDEX('ANH Backcast'!$B$13:$V$65, MATCH('ANH Backcast - WINEP'!$C63, 'ANH Backcast'!$C$13:$C$65, 0), MATCH('ANH Backcast - WINEP'!H$13, 'ANH Backcast'!$B$13:$V$13, 0))</f>
        <v>Excellent</v>
      </c>
      <c r="I63" t="str">
        <f>INDEX('ANH Backcast'!$B$13:$V$65, MATCH('ANH Backcast - WINEP'!$C63, 'ANH Backcast'!$C$13:$C$65, 0), MATCH('ANH Backcast - WINEP'!I$13, 'ANH Backcast'!$B$13:$V$13, 0))</f>
        <v>Good</v>
      </c>
      <c r="J63" t="str">
        <f>INDEX('ANH Backcast'!$B$13:$V$65, MATCH('ANH Backcast - WINEP'!$C63, 'ANH Backcast'!$C$13:$C$65, 0), MATCH('ANH Backcast - WINEP'!J$13, 'ANH Backcast'!$B$13:$V$13, 0))</f>
        <v>Good</v>
      </c>
      <c r="K63" t="str">
        <f>INDEX('ANH Backcast'!$B$13:$V$65, MATCH('ANH Backcast - WINEP'!$C63, 'ANH Backcast'!$C$13:$C$65, 0), MATCH('ANH Backcast - WINEP'!K$13, 'ANH Backcast'!$B$13:$V$13, 0))</f>
        <v>Sufficient</v>
      </c>
      <c r="L63" t="str">
        <f>INDEX('ANH Backcast'!$B$13:$V$65, MATCH('ANH Backcast - WINEP'!$C63, 'ANH Backcast'!$C$13:$C$65, 0), MATCH('ANH Backcast - WINEP'!L$13, 'ANH Backcast'!$B$13:$V$13, 0))</f>
        <v>Sufficient</v>
      </c>
      <c r="M63">
        <f>INDEX('ANH Backcast'!$B$13:$V$65, MATCH('ANH Backcast - WINEP'!$C63, 'ANH Backcast'!$C$13:$C$65, 0), MATCH('ANH Backcast - WINEP'!M$13, 'ANH Backcast'!$B$13:$V$13, 0))</f>
        <v>0</v>
      </c>
      <c r="N63" t="str">
        <f>INDEX('ANH Backcast'!$B$13:$V$65, MATCH('ANH Backcast - WINEP'!$C63, 'ANH Backcast'!$C$13:$C$65, 0), MATCH('ANH Backcast - WINEP'!N$13, 'ANH Backcast'!$B$13:$V$13, 0))</f>
        <v>Sufficient</v>
      </c>
      <c r="O63" t="str">
        <f>INDEX('ANH Backcast'!$B$13:$V$65, MATCH('ANH Backcast - WINEP'!$C63, 'ANH Backcast'!$C$13:$C$65, 0), MATCH('ANH Backcast - WINEP'!O$13, 'ANH Backcast'!$B$13:$V$13, 0))</f>
        <v>Good</v>
      </c>
      <c r="P63" t="str">
        <f>INDEX('ANH Backcast'!$B$13:$V$65, MATCH('ANH Backcast - WINEP'!$C63, 'ANH Backcast'!$C$13:$C$65, 0), MATCH('ANH Backcast - WINEP'!P$13, 'ANH Backcast'!$B$13:$V$13, 0))</f>
        <v>Good</v>
      </c>
      <c r="Q63" t="str">
        <f>INDEX('ANH Backcast'!$B$13:$V$65, MATCH('ANH Backcast - WINEP'!$C63, 'ANH Backcast'!$C$13:$C$65, 0), MATCH('ANH Backcast - WINEP'!Q$13, 'ANH Backcast'!$B$13:$V$13, 0))</f>
        <v>Good</v>
      </c>
      <c r="R63" t="str">
        <f>INDEX('ANH Backcast'!$B$13:$V$65, MATCH('ANH Backcast - WINEP'!$C63, 'ANH Backcast'!$C$13:$C$65, 0), MATCH('ANH Backcast - WINEP'!R$13, 'ANH Backcast'!$B$13:$V$13, 0))</f>
        <v>Good</v>
      </c>
      <c r="S63" t="str">
        <f>INDEX('ANH Backcast'!$B$13:$V$65, MATCH('ANH Backcast - WINEP'!$C63, 'ANH Backcast'!$C$13:$C$65, 0), MATCH('ANH Backcast - WINEP'!S$13, 'ANH Backcast'!$B$13:$V$13, 0))</f>
        <v>Good</v>
      </c>
      <c r="T63" t="str">
        <f>INDEX('ANH Backcast'!$B$13:$V$65, MATCH('ANH Backcast - WINEP'!$C63, 'ANH Backcast'!$C$13:$C$65, 0), MATCH('ANH Backcast - WINEP'!T$13, 'ANH Backcast'!$B$13:$V$13, 0))</f>
        <v>Good</v>
      </c>
      <c r="U63" t="str">
        <f>INDEX('ANH Backcast'!$B$13:$V$65, MATCH('ANH Backcast - WINEP'!$C63, 'ANH Backcast'!$C$13:$C$65, 0), MATCH('ANH Backcast - WINEP'!U$13, 'ANH Backcast'!$B$13:$V$13, 0))</f>
        <v>Good</v>
      </c>
      <c r="V63" t="str">
        <f>INDEX('ANH Backcast'!$B$13:$V$65, MATCH('ANH Backcast - WINEP'!$C63, 'ANH Backcast'!$C$13:$C$65, 0), MATCH('ANH Backcast - WINEP'!V$13, 'ANH Backcast'!$B$13:$V$13, 0))</f>
        <v>Good</v>
      </c>
      <c r="X63" t="s">
        <v>55</v>
      </c>
      <c r="Z63" s="22"/>
      <c r="AA63" t="s">
        <v>51</v>
      </c>
      <c r="AB63" t="str">
        <f t="shared" si="19"/>
        <v>Good</v>
      </c>
      <c r="AC63" t="str">
        <f>R63</f>
        <v>Good</v>
      </c>
      <c r="AD63" t="str">
        <f t="shared" si="2"/>
        <v>Good</v>
      </c>
      <c r="AE63" t="str">
        <f t="shared" si="20"/>
        <v>Good</v>
      </c>
      <c r="AF63" t="str">
        <f t="shared" si="20"/>
        <v>Good</v>
      </c>
      <c r="AG63" t="str">
        <f t="shared" si="16"/>
        <v>Good</v>
      </c>
      <c r="AI63" t="str">
        <f t="shared" si="14"/>
        <v>N</v>
      </c>
    </row>
    <row r="64" spans="2:35" ht="27.95">
      <c r="B64" t="s">
        <v>0</v>
      </c>
      <c r="C64" t="s">
        <v>135</v>
      </c>
      <c r="D64" t="s">
        <v>48</v>
      </c>
      <c r="E64" t="s">
        <v>49</v>
      </c>
      <c r="F64" t="s">
        <v>50</v>
      </c>
      <c r="H64" t="str">
        <f>INDEX('ANH Backcast'!$B$13:$V$65, MATCH('ANH Backcast - WINEP'!$C64, 'ANH Backcast'!$C$13:$C$65, 0), MATCH('ANH Backcast - WINEP'!H$13, 'ANH Backcast'!$B$13:$V$13, 0))</f>
        <v>Good</v>
      </c>
      <c r="I64" t="str">
        <f>INDEX('ANH Backcast'!$B$13:$V$65, MATCH('ANH Backcast - WINEP'!$C64, 'ANH Backcast'!$C$13:$C$65, 0), MATCH('ANH Backcast - WINEP'!I$13, 'ANH Backcast'!$B$13:$V$13, 0))</f>
        <v>Good</v>
      </c>
      <c r="J64" t="str">
        <f>INDEX('ANH Backcast'!$B$13:$V$65, MATCH('ANH Backcast - WINEP'!$C64, 'ANH Backcast'!$C$13:$C$65, 0), MATCH('ANH Backcast - WINEP'!J$13, 'ANH Backcast'!$B$13:$V$13, 0))</f>
        <v>Sufficient</v>
      </c>
      <c r="K64" t="str">
        <f>INDEX('ANH Backcast'!$B$13:$V$65, MATCH('ANH Backcast - WINEP'!$C64, 'ANH Backcast'!$C$13:$C$65, 0), MATCH('ANH Backcast - WINEP'!K$13, 'ANH Backcast'!$B$13:$V$13, 0))</f>
        <v>Sufficient</v>
      </c>
      <c r="L64" t="str">
        <f>INDEX('ANH Backcast'!$B$13:$V$65, MATCH('ANH Backcast - WINEP'!$C64, 'ANH Backcast'!$C$13:$C$65, 0), MATCH('ANH Backcast - WINEP'!L$13, 'ANH Backcast'!$B$13:$V$13, 0))</f>
        <v>Good</v>
      </c>
      <c r="M64">
        <f>INDEX('ANH Backcast'!$B$13:$V$65, MATCH('ANH Backcast - WINEP'!$C64, 'ANH Backcast'!$C$13:$C$65, 0), MATCH('ANH Backcast - WINEP'!M$13, 'ANH Backcast'!$B$13:$V$13, 0))</f>
        <v>0</v>
      </c>
      <c r="N64" t="str">
        <f>INDEX('ANH Backcast'!$B$13:$V$65, MATCH('ANH Backcast - WINEP'!$C64, 'ANH Backcast'!$C$13:$C$65, 0), MATCH('ANH Backcast - WINEP'!N$13, 'ANH Backcast'!$B$13:$V$13, 0))</f>
        <v>Good</v>
      </c>
      <c r="O64" t="str">
        <f>INDEX('ANH Backcast'!$B$13:$V$65, MATCH('ANH Backcast - WINEP'!$C64, 'ANH Backcast'!$C$13:$C$65, 0), MATCH('ANH Backcast - WINEP'!O$13, 'ANH Backcast'!$B$13:$V$13, 0))</f>
        <v>Excellent</v>
      </c>
      <c r="P64" t="str">
        <f>INDEX('ANH Backcast'!$B$13:$V$65, MATCH('ANH Backcast - WINEP'!$C64, 'ANH Backcast'!$C$13:$C$65, 0), MATCH('ANH Backcast - WINEP'!P$13, 'ANH Backcast'!$B$13:$V$13, 0))</f>
        <v>Excellent</v>
      </c>
      <c r="Q64" t="str">
        <f>INDEX('ANH Backcast'!$B$13:$V$65, MATCH('ANH Backcast - WINEP'!$C64, 'ANH Backcast'!$C$13:$C$65, 0), MATCH('ANH Backcast - WINEP'!Q$13, 'ANH Backcast'!$B$13:$V$13, 0))</f>
        <v>Good</v>
      </c>
      <c r="R64" t="str">
        <f>INDEX('ANH Backcast'!$B$13:$V$65, MATCH('ANH Backcast - WINEP'!$C64, 'ANH Backcast'!$C$13:$C$65, 0), MATCH('ANH Backcast - WINEP'!R$13, 'ANH Backcast'!$B$13:$V$13, 0))</f>
        <v>Good</v>
      </c>
      <c r="S64" t="str">
        <f>INDEX('ANH Backcast'!$B$13:$V$65, MATCH('ANH Backcast - WINEP'!$C64, 'ANH Backcast'!$C$13:$C$65, 0), MATCH('ANH Backcast - WINEP'!S$13, 'ANH Backcast'!$B$13:$V$13, 0))</f>
        <v>Good</v>
      </c>
      <c r="T64" t="str">
        <f>INDEX('ANH Backcast'!$B$13:$V$65, MATCH('ANH Backcast - WINEP'!$C64, 'ANH Backcast'!$C$13:$C$65, 0), MATCH('ANH Backcast - WINEP'!T$13, 'ANH Backcast'!$B$13:$V$13, 0))</f>
        <v>Excellent</v>
      </c>
      <c r="U64" t="str">
        <f>INDEX('ANH Backcast'!$B$13:$V$65, MATCH('ANH Backcast - WINEP'!$C64, 'ANH Backcast'!$C$13:$C$65, 0), MATCH('ANH Backcast - WINEP'!U$13, 'ANH Backcast'!$B$13:$V$13, 0))</f>
        <v>Excellent</v>
      </c>
      <c r="V64" t="str">
        <f>INDEX('ANH Backcast'!$B$13:$V$65, MATCH('ANH Backcast - WINEP'!$C64, 'ANH Backcast'!$C$13:$C$65, 0), MATCH('ANH Backcast - WINEP'!V$13, 'ANH Backcast'!$B$13:$V$13, 0))</f>
        <v>Excellent</v>
      </c>
      <c r="X64" t="s">
        <v>55</v>
      </c>
      <c r="Y64" t="s">
        <v>136</v>
      </c>
      <c r="Z64" s="22" t="s">
        <v>83</v>
      </c>
      <c r="AA64" t="s">
        <v>51</v>
      </c>
      <c r="AB64" t="str">
        <f t="shared" si="19"/>
        <v>Good</v>
      </c>
      <c r="AC64" t="str">
        <f>R64</f>
        <v>Good</v>
      </c>
      <c r="AD64" t="str">
        <f t="shared" si="2"/>
        <v>Good</v>
      </c>
      <c r="AE64" t="str">
        <f t="shared" si="20"/>
        <v>Excellent</v>
      </c>
      <c r="AF64" t="str">
        <f t="shared" si="20"/>
        <v>Excellent</v>
      </c>
      <c r="AG64" t="str">
        <f t="shared" si="16"/>
        <v>Excellent</v>
      </c>
      <c r="AI64" t="str">
        <f t="shared" si="14"/>
        <v>Y</v>
      </c>
    </row>
    <row r="65" spans="1:35">
      <c r="B65" t="s">
        <v>0</v>
      </c>
      <c r="C65" t="s">
        <v>137</v>
      </c>
      <c r="D65" t="s">
        <v>48</v>
      </c>
      <c r="E65" t="s">
        <v>49</v>
      </c>
      <c r="F65" t="s">
        <v>50</v>
      </c>
      <c r="H65" t="str">
        <f>INDEX('ANH Backcast'!$B$13:$V$65, MATCH('ANH Backcast - WINEP'!$C65, 'ANH Backcast'!$C$13:$C$65, 0), MATCH('ANH Backcast - WINEP'!H$13, 'ANH Backcast'!$B$13:$V$13, 0))</f>
        <v>Excellent (backcast)</v>
      </c>
      <c r="I65" t="str">
        <f>INDEX('ANH Backcast'!$B$13:$V$65, MATCH('ANH Backcast - WINEP'!$C65, 'ANH Backcast'!$C$13:$C$65, 0), MATCH('ANH Backcast - WINEP'!I$13, 'ANH Backcast'!$B$13:$V$13, 0))</f>
        <v>Excellent</v>
      </c>
      <c r="J65" t="str">
        <f>INDEX('ANH Backcast'!$B$13:$V$65, MATCH('ANH Backcast - WINEP'!$C65, 'ANH Backcast'!$C$13:$C$65, 0), MATCH('ANH Backcast - WINEP'!J$13, 'ANH Backcast'!$B$13:$V$13, 0))</f>
        <v>Excellent</v>
      </c>
      <c r="K65" t="str">
        <f>INDEX('ANH Backcast'!$B$13:$V$65, MATCH('ANH Backcast - WINEP'!$C65, 'ANH Backcast'!$C$13:$C$65, 0), MATCH('ANH Backcast - WINEP'!K$13, 'ANH Backcast'!$B$13:$V$13, 0))</f>
        <v>Excellent</v>
      </c>
      <c r="L65" t="str">
        <f>INDEX('ANH Backcast'!$B$13:$V$65, MATCH('ANH Backcast - WINEP'!$C65, 'ANH Backcast'!$C$13:$C$65, 0), MATCH('ANH Backcast - WINEP'!L$13, 'ANH Backcast'!$B$13:$V$13, 0))</f>
        <v>Excellent</v>
      </c>
      <c r="M65">
        <f>INDEX('ANH Backcast'!$B$13:$V$65, MATCH('ANH Backcast - WINEP'!$C65, 'ANH Backcast'!$C$13:$C$65, 0), MATCH('ANH Backcast - WINEP'!M$13, 'ANH Backcast'!$B$13:$V$13, 0))</f>
        <v>0</v>
      </c>
      <c r="N65" t="str">
        <f>INDEX('ANH Backcast'!$B$13:$V$65, MATCH('ANH Backcast - WINEP'!$C65, 'ANH Backcast'!$C$13:$C$65, 0), MATCH('ANH Backcast - WINEP'!N$13, 'ANH Backcast'!$B$13:$V$13, 0))</f>
        <v>Excellent</v>
      </c>
      <c r="O65" t="str">
        <f>INDEX('ANH Backcast'!$B$13:$V$65, MATCH('ANH Backcast - WINEP'!$C65, 'ANH Backcast'!$C$13:$C$65, 0), MATCH('ANH Backcast - WINEP'!O$13, 'ANH Backcast'!$B$13:$V$13, 0))</f>
        <v>Excellent</v>
      </c>
      <c r="P65" t="str">
        <f>INDEX('ANH Backcast'!$B$13:$V$65, MATCH('ANH Backcast - WINEP'!$C65, 'ANH Backcast'!$C$13:$C$65, 0), MATCH('ANH Backcast - WINEP'!P$13, 'ANH Backcast'!$B$13:$V$13, 0))</f>
        <v>Excellent</v>
      </c>
      <c r="Q65" t="str">
        <f>INDEX('ANH Backcast'!$B$13:$V$65, MATCH('ANH Backcast - WINEP'!$C65, 'ANH Backcast'!$C$13:$C$65, 0), MATCH('ANH Backcast - WINEP'!Q$13, 'ANH Backcast'!$B$13:$V$13, 0))</f>
        <v>Excellent</v>
      </c>
      <c r="R65" t="str">
        <f>INDEX('ANH Backcast'!$B$13:$V$65, MATCH('ANH Backcast - WINEP'!$C65, 'ANH Backcast'!$C$13:$C$65, 0), MATCH('ANH Backcast - WINEP'!R$13, 'ANH Backcast'!$B$13:$V$13, 0))</f>
        <v>Excellent</v>
      </c>
      <c r="S65" t="str">
        <f>INDEX('ANH Backcast'!$B$13:$V$65, MATCH('ANH Backcast - WINEP'!$C65, 'ANH Backcast'!$C$13:$C$65, 0), MATCH('ANH Backcast - WINEP'!S$13, 'ANH Backcast'!$B$13:$V$13, 0))</f>
        <v>Excellent</v>
      </c>
      <c r="T65" t="str">
        <f>INDEX('ANH Backcast'!$B$13:$V$65, MATCH('ANH Backcast - WINEP'!$C65, 'ANH Backcast'!$C$13:$C$65, 0), MATCH('ANH Backcast - WINEP'!T$13, 'ANH Backcast'!$B$13:$V$13, 0))</f>
        <v>Excellent</v>
      </c>
      <c r="U65" t="str">
        <f>INDEX('ANH Backcast'!$B$13:$V$65, MATCH('ANH Backcast - WINEP'!$C65, 'ANH Backcast'!$C$13:$C$65, 0), MATCH('ANH Backcast - WINEP'!U$13, 'ANH Backcast'!$B$13:$V$13, 0))</f>
        <v>Excellent</v>
      </c>
      <c r="V65" t="str">
        <f>INDEX('ANH Backcast'!$B$13:$V$65, MATCH('ANH Backcast - WINEP'!$C65, 'ANH Backcast'!$C$13:$C$65, 0), MATCH('ANH Backcast - WINEP'!V$13, 'ANH Backcast'!$B$13:$V$13, 0))</f>
        <v>Excellent</v>
      </c>
      <c r="Z65" s="22"/>
      <c r="AA65" t="s">
        <v>51</v>
      </c>
      <c r="AB65" t="str">
        <f t="shared" si="19"/>
        <v>Excellent</v>
      </c>
      <c r="AC65" t="str">
        <f>R65</f>
        <v>Excellent</v>
      </c>
      <c r="AD65" t="str">
        <f t="shared" si="2"/>
        <v>Excellent</v>
      </c>
      <c r="AE65" t="str">
        <f t="shared" si="20"/>
        <v>Excellent</v>
      </c>
      <c r="AF65" t="str">
        <f t="shared" si="20"/>
        <v>Excellent</v>
      </c>
      <c r="AG65" t="str">
        <f t="shared" si="16"/>
        <v>Excellent</v>
      </c>
      <c r="AI65" t="str">
        <f t="shared" si="14"/>
        <v>N</v>
      </c>
    </row>
    <row r="66" spans="1:35">
      <c r="A66" s="158" t="s">
        <v>138</v>
      </c>
      <c r="B66" s="158" t="s">
        <v>0</v>
      </c>
      <c r="C66" s="158" t="s">
        <v>139</v>
      </c>
      <c r="D66" s="158"/>
      <c r="E66" s="158" t="s">
        <v>49</v>
      </c>
      <c r="F66" s="158" t="s">
        <v>140</v>
      </c>
      <c r="Q66" t="s">
        <v>96</v>
      </c>
      <c r="R66" t="s">
        <v>96</v>
      </c>
      <c r="S66" t="s">
        <v>96</v>
      </c>
      <c r="T66" t="s">
        <v>96</v>
      </c>
      <c r="U66" t="s">
        <v>96</v>
      </c>
      <c r="V66" t="s">
        <v>96</v>
      </c>
    </row>
    <row r="67" spans="1:35">
      <c r="A67" s="158" t="s">
        <v>138</v>
      </c>
      <c r="B67" s="158" t="s">
        <v>0</v>
      </c>
      <c r="C67" s="158" t="s">
        <v>141</v>
      </c>
      <c r="D67" s="158"/>
      <c r="E67" s="158" t="s">
        <v>49</v>
      </c>
      <c r="F67" s="158" t="s">
        <v>140</v>
      </c>
      <c r="Q67" t="s">
        <v>96</v>
      </c>
      <c r="R67" t="s">
        <v>96</v>
      </c>
      <c r="S67" t="s">
        <v>96</v>
      </c>
      <c r="T67" t="s">
        <v>96</v>
      </c>
      <c r="U67" t="s">
        <v>96</v>
      </c>
      <c r="V67" t="s">
        <v>96</v>
      </c>
    </row>
    <row r="68" spans="1:35">
      <c r="A68" s="158" t="s">
        <v>138</v>
      </c>
      <c r="B68" s="158" t="s">
        <v>0</v>
      </c>
      <c r="C68" s="158" t="s">
        <v>142</v>
      </c>
      <c r="D68" s="158"/>
      <c r="E68" s="158" t="s">
        <v>49</v>
      </c>
      <c r="F68" s="158" t="s">
        <v>140</v>
      </c>
      <c r="Q68" t="s">
        <v>96</v>
      </c>
      <c r="R68" t="s">
        <v>96</v>
      </c>
      <c r="S68" t="s">
        <v>96</v>
      </c>
      <c r="T68" t="s">
        <v>96</v>
      </c>
      <c r="U68" t="s">
        <v>96</v>
      </c>
      <c r="V68" t="s">
        <v>96</v>
      </c>
    </row>
    <row r="69" spans="1:35">
      <c r="Z69" s="22"/>
    </row>
    <row r="70" spans="1:35" s="21" customFormat="1">
      <c r="Z70" s="35"/>
    </row>
    <row r="72" spans="1:35">
      <c r="B72" s="10" t="s">
        <v>143</v>
      </c>
      <c r="E72" s="10" t="s">
        <v>144</v>
      </c>
      <c r="F72" t="s">
        <v>145</v>
      </c>
      <c r="H72">
        <f t="shared" ref="H72:V72" si="21">SUM(H73:H76)</f>
        <v>51</v>
      </c>
      <c r="I72">
        <f t="shared" si="21"/>
        <v>51</v>
      </c>
      <c r="J72">
        <f t="shared" si="21"/>
        <v>51</v>
      </c>
      <c r="K72">
        <f t="shared" si="21"/>
        <v>51</v>
      </c>
      <c r="L72">
        <f t="shared" si="21"/>
        <v>51</v>
      </c>
      <c r="N72">
        <f t="shared" si="21"/>
        <v>51</v>
      </c>
      <c r="O72">
        <f t="shared" si="21"/>
        <v>51</v>
      </c>
      <c r="Q72">
        <f t="shared" si="21"/>
        <v>54</v>
      </c>
      <c r="R72">
        <f t="shared" si="21"/>
        <v>54</v>
      </c>
      <c r="S72">
        <f t="shared" si="21"/>
        <v>54</v>
      </c>
      <c r="T72">
        <f t="shared" si="21"/>
        <v>54</v>
      </c>
      <c r="U72">
        <f t="shared" si="21"/>
        <v>54</v>
      </c>
      <c r="V72">
        <f t="shared" si="21"/>
        <v>54</v>
      </c>
      <c r="AB72">
        <f>SUM(AB73:AB76)</f>
        <v>51</v>
      </c>
      <c r="AC72">
        <f>SUM(AC73:AC76)</f>
        <v>51</v>
      </c>
      <c r="AD72">
        <f t="shared" ref="AD72:AG72" si="22">SUM(AD73:AD76)</f>
        <v>51</v>
      </c>
      <c r="AE72">
        <f t="shared" si="22"/>
        <v>51</v>
      </c>
      <c r="AF72">
        <f t="shared" si="22"/>
        <v>51</v>
      </c>
      <c r="AG72">
        <f t="shared" si="22"/>
        <v>51</v>
      </c>
      <c r="AH72" s="22" t="s">
        <v>146</v>
      </c>
      <c r="AI72">
        <f>COUNTIF(AI14:AI65, "Y")</f>
        <v>9</v>
      </c>
    </row>
    <row r="73" spans="1:35">
      <c r="B73" t="s">
        <v>96</v>
      </c>
      <c r="F73" t="s">
        <v>96</v>
      </c>
      <c r="H73">
        <f>COUNTIF(H$14:H$69, $B73) + COUNTIF(H$14:H$69, $B80)</f>
        <v>1</v>
      </c>
      <c r="I73">
        <f>COUNTIF(I$14:I$69, $B73) + COUNTIF(I$14:I$69, $B80)</f>
        <v>1</v>
      </c>
      <c r="J73">
        <f>COUNTIF(J$14:J$69, $B73) + COUNTIF(J$14:J$69, $B80)</f>
        <v>2</v>
      </c>
      <c r="K73">
        <f>COUNTIF(K$14:K$69, $B73) + COUNTIF(K$14:K$69, $B80)</f>
        <v>2</v>
      </c>
      <c r="L73">
        <f>COUNTIF(L$14:L$69, $B73) + COUNTIF(L$14:L$69, $B80)</f>
        <v>1</v>
      </c>
      <c r="N73">
        <f>COUNTIF(N$14:N$69, $B73) + COUNTIF(N$14:N$69, $B80)</f>
        <v>3</v>
      </c>
      <c r="O73">
        <f>COUNTIF(O$14:O$69, $B73) + COUNTIF(O$14:O$69, $B80)</f>
        <v>3</v>
      </c>
      <c r="Q73">
        <f t="shared" ref="Q73:V73" si="23">COUNTIF(Q$14:Q$69, $B73) + COUNTIF(Q$14:Q$69, $B80)</f>
        <v>6</v>
      </c>
      <c r="R73">
        <f t="shared" si="23"/>
        <v>5</v>
      </c>
      <c r="S73">
        <f t="shared" si="23"/>
        <v>5</v>
      </c>
      <c r="T73">
        <f t="shared" si="23"/>
        <v>6</v>
      </c>
      <c r="U73">
        <f t="shared" si="23"/>
        <v>6</v>
      </c>
      <c r="V73">
        <f t="shared" si="23"/>
        <v>5</v>
      </c>
      <c r="AB73">
        <f t="shared" ref="AB73" si="24">COUNTIF(AB$14:AB$69, $B73) + COUNTIF(AB$14:AB$69, $B80)</f>
        <v>3</v>
      </c>
      <c r="AC73">
        <f t="shared" ref="AC73:AG73" si="25">COUNTIF(AC$14:AC$69, $B73) + COUNTIF(AC$14:AC$69, $B80)</f>
        <v>2</v>
      </c>
      <c r="AD73">
        <f t="shared" si="25"/>
        <v>2</v>
      </c>
      <c r="AE73">
        <f t="shared" si="25"/>
        <v>3</v>
      </c>
      <c r="AF73">
        <f t="shared" si="25"/>
        <v>3</v>
      </c>
      <c r="AG73">
        <f t="shared" si="25"/>
        <v>2</v>
      </c>
    </row>
    <row r="74" spans="1:35">
      <c r="B74" t="s">
        <v>97</v>
      </c>
      <c r="F74" t="s">
        <v>97</v>
      </c>
      <c r="H74">
        <f t="shared" ref="H74:S74" si="26">COUNTIF(H$14:H$69, $B74) + COUNTIF(H$14:H$69, $B81)</f>
        <v>2</v>
      </c>
      <c r="I74">
        <f t="shared" si="26"/>
        <v>1</v>
      </c>
      <c r="J74">
        <f t="shared" si="26"/>
        <v>5</v>
      </c>
      <c r="K74">
        <f t="shared" si="26"/>
        <v>7</v>
      </c>
      <c r="L74">
        <f t="shared" si="26"/>
        <v>5</v>
      </c>
      <c r="N74">
        <f t="shared" si="26"/>
        <v>2</v>
      </c>
      <c r="O74">
        <f t="shared" si="26"/>
        <v>2</v>
      </c>
      <c r="Q74">
        <f t="shared" si="26"/>
        <v>2</v>
      </c>
      <c r="R74">
        <f t="shared" si="26"/>
        <v>3</v>
      </c>
      <c r="S74">
        <f t="shared" si="26"/>
        <v>1</v>
      </c>
      <c r="T74">
        <f t="shared" ref="T74:V75" si="27">COUNTIF(T$14:T$69, $B74) + COUNTIF(T$14:T$69, $B81)</f>
        <v>0</v>
      </c>
      <c r="U74">
        <f t="shared" si="27"/>
        <v>0</v>
      </c>
      <c r="V74">
        <f t="shared" si="27"/>
        <v>1</v>
      </c>
      <c r="AB74">
        <f t="shared" ref="AB74" si="28">COUNTIF(AB$14:AB$69, $B74) + COUNTIF(AB$14:AB$69, $B81)</f>
        <v>2</v>
      </c>
      <c r="AC74">
        <f t="shared" ref="AC74:AG74" si="29">COUNTIF(AC$14:AC$69, $B74) + COUNTIF(AC$14:AC$69, $B81)</f>
        <v>3</v>
      </c>
      <c r="AD74">
        <f t="shared" si="29"/>
        <v>1</v>
      </c>
      <c r="AE74">
        <f t="shared" si="29"/>
        <v>0</v>
      </c>
      <c r="AF74">
        <f t="shared" si="29"/>
        <v>0</v>
      </c>
      <c r="AG74">
        <f t="shared" si="29"/>
        <v>1</v>
      </c>
    </row>
    <row r="75" spans="1:35">
      <c r="B75" t="s">
        <v>56</v>
      </c>
      <c r="F75" t="s">
        <v>56</v>
      </c>
      <c r="H75">
        <f>COUNTIF(H$14:H$69, $B75) + COUNTIF(H$14:H$69, $B82)</f>
        <v>12</v>
      </c>
      <c r="I75">
        <f>COUNTIF(I$14:I$69, $B75) + COUNTIF(I$14:I$69, $B82)</f>
        <v>16</v>
      </c>
      <c r="J75">
        <f>COUNTIF(J$14:J$69, $B75) + COUNTIF(J$14:J$69, $B82)</f>
        <v>12</v>
      </c>
      <c r="K75">
        <f>COUNTIF(K$14:K$69, $B75) + COUNTIF(K$14:K$69, $B82)</f>
        <v>10</v>
      </c>
      <c r="L75">
        <f>COUNTIF(L$14:L$69, $B75) + COUNTIF(L$14:L$69, $B82)</f>
        <v>13</v>
      </c>
      <c r="N75">
        <f>COUNTIF(N$14:N$69, $B75) + COUNTIF(N$14:N$69, $B82)</f>
        <v>13</v>
      </c>
      <c r="O75">
        <f>COUNTIF(O$14:O$69, $B75) + COUNTIF(O$14:O$69, $B82)</f>
        <v>13</v>
      </c>
      <c r="Q75">
        <f>COUNTIF(Q$14:Q$69, $B75) + COUNTIF(Q$14:Q$69, $B82)</f>
        <v>17</v>
      </c>
      <c r="R75">
        <f>COUNTIF(R$14:R$69, $B75) + COUNTIF(R$14:R$69, $B82)</f>
        <v>17</v>
      </c>
      <c r="S75">
        <f>COUNTIF(S$14:S$69, $B75) + COUNTIF(S$14:S$69, $B82)</f>
        <v>18</v>
      </c>
      <c r="T75">
        <f t="shared" si="27"/>
        <v>15</v>
      </c>
      <c r="U75">
        <f t="shared" si="27"/>
        <v>15</v>
      </c>
      <c r="V75">
        <f t="shared" si="27"/>
        <v>12</v>
      </c>
      <c r="AB75">
        <f t="shared" ref="AB75" si="30">COUNTIF(AB$14:AB$69, $B75) + COUNTIF(AB$14:AB$69, $B82)</f>
        <v>14</v>
      </c>
      <c r="AC75">
        <f t="shared" ref="AC75:AG75" si="31">COUNTIF(AC$14:AC$69, $B75) + COUNTIF(AC$14:AC$69, $B82)</f>
        <v>14</v>
      </c>
      <c r="AD75">
        <f t="shared" si="31"/>
        <v>14</v>
      </c>
      <c r="AE75">
        <f t="shared" si="31"/>
        <v>15</v>
      </c>
      <c r="AF75">
        <f t="shared" si="31"/>
        <v>12</v>
      </c>
      <c r="AG75">
        <f t="shared" si="31"/>
        <v>12</v>
      </c>
    </row>
    <row r="76" spans="1:35">
      <c r="B76" t="s">
        <v>57</v>
      </c>
      <c r="F76" t="s">
        <v>57</v>
      </c>
      <c r="H76">
        <f t="shared" ref="H76:V76" si="32">COUNTIF(H$14:H$69, $B76) + COUNTIF(H$14:H$69, $B83)</f>
        <v>36</v>
      </c>
      <c r="I76">
        <f t="shared" si="32"/>
        <v>33</v>
      </c>
      <c r="J76">
        <f t="shared" si="32"/>
        <v>32</v>
      </c>
      <c r="K76">
        <f t="shared" si="32"/>
        <v>32</v>
      </c>
      <c r="L76">
        <f t="shared" si="32"/>
        <v>32</v>
      </c>
      <c r="N76">
        <f t="shared" si="32"/>
        <v>33</v>
      </c>
      <c r="O76">
        <f t="shared" si="32"/>
        <v>33</v>
      </c>
      <c r="Q76">
        <f t="shared" si="32"/>
        <v>29</v>
      </c>
      <c r="R76">
        <f t="shared" si="32"/>
        <v>29</v>
      </c>
      <c r="S76">
        <f t="shared" si="32"/>
        <v>30</v>
      </c>
      <c r="T76">
        <f t="shared" si="32"/>
        <v>33</v>
      </c>
      <c r="U76">
        <f t="shared" si="32"/>
        <v>33</v>
      </c>
      <c r="V76">
        <f t="shared" si="32"/>
        <v>36</v>
      </c>
      <c r="AB76">
        <f t="shared" ref="AB76" si="33">COUNTIF(AB$14:AB$69, $B76) + COUNTIF(AB$14:AB$69, $B83)</f>
        <v>32</v>
      </c>
      <c r="AC76">
        <f t="shared" ref="AC76:AG76" si="34">COUNTIF(AC$14:AC$69, $B76) + COUNTIF(AC$14:AC$69, $B83)</f>
        <v>32</v>
      </c>
      <c r="AD76">
        <f t="shared" si="34"/>
        <v>34</v>
      </c>
      <c r="AE76">
        <f t="shared" si="34"/>
        <v>33</v>
      </c>
      <c r="AF76">
        <f t="shared" si="34"/>
        <v>36</v>
      </c>
      <c r="AG76">
        <f t="shared" si="34"/>
        <v>36</v>
      </c>
    </row>
    <row r="77" spans="1:35">
      <c r="B77" t="s">
        <v>147</v>
      </c>
      <c r="F77" t="s">
        <v>148</v>
      </c>
      <c r="H77" s="29">
        <f t="shared" ref="H77:V77" si="35">IF(H72&lt;&gt;0, ROWS(H14:H68)-H72, 0)</f>
        <v>4</v>
      </c>
      <c r="I77" s="29">
        <f t="shared" si="35"/>
        <v>4</v>
      </c>
      <c r="J77" s="29">
        <f t="shared" si="35"/>
        <v>4</v>
      </c>
      <c r="K77" s="29">
        <f t="shared" si="35"/>
        <v>4</v>
      </c>
      <c r="L77" s="29">
        <f t="shared" si="35"/>
        <v>4</v>
      </c>
      <c r="M77" s="29">
        <f t="shared" si="35"/>
        <v>0</v>
      </c>
      <c r="N77" s="29">
        <f t="shared" si="35"/>
        <v>4</v>
      </c>
      <c r="O77" s="29">
        <f t="shared" si="35"/>
        <v>4</v>
      </c>
      <c r="P77" s="29">
        <f t="shared" si="35"/>
        <v>0</v>
      </c>
      <c r="Q77" s="29">
        <f t="shared" si="35"/>
        <v>1</v>
      </c>
      <c r="R77" s="29">
        <f t="shared" si="35"/>
        <v>1</v>
      </c>
      <c r="S77" s="29">
        <f t="shared" si="35"/>
        <v>1</v>
      </c>
      <c r="T77" s="29">
        <f t="shared" si="35"/>
        <v>1</v>
      </c>
      <c r="U77" s="29">
        <f t="shared" si="35"/>
        <v>1</v>
      </c>
      <c r="V77" s="29">
        <f t="shared" si="35"/>
        <v>1</v>
      </c>
      <c r="AB77" s="29">
        <f t="shared" ref="AB77:AG77" si="36">IF(AB72&lt;&gt;0, ROWS(AB14:AB68)-AB72, 0)</f>
        <v>4</v>
      </c>
      <c r="AC77" s="29">
        <f t="shared" si="36"/>
        <v>4</v>
      </c>
      <c r="AD77" s="29">
        <f t="shared" si="36"/>
        <v>4</v>
      </c>
      <c r="AE77" s="29">
        <f t="shared" si="36"/>
        <v>4</v>
      </c>
      <c r="AF77" s="29">
        <f t="shared" si="36"/>
        <v>4</v>
      </c>
      <c r="AG77" s="29">
        <f t="shared" si="36"/>
        <v>4</v>
      </c>
    </row>
    <row r="78" spans="1:35">
      <c r="B78" t="s">
        <v>149</v>
      </c>
    </row>
    <row r="79" spans="1:35">
      <c r="B79" t="s">
        <v>150</v>
      </c>
      <c r="G79" s="18"/>
      <c r="AB79" s="18"/>
      <c r="AC79" s="18"/>
      <c r="AD79" s="18"/>
      <c r="AE79" s="18"/>
      <c r="AF79" s="18"/>
      <c r="AG79" s="18"/>
      <c r="AH79" s="18"/>
    </row>
    <row r="80" spans="1:35">
      <c r="B80" t="s">
        <v>151</v>
      </c>
    </row>
    <row r="81" spans="1:34">
      <c r="B81" t="s">
        <v>152</v>
      </c>
    </row>
    <row r="82" spans="1:34">
      <c r="B82" t="s">
        <v>153</v>
      </c>
      <c r="E82" s="10"/>
      <c r="G82" s="10"/>
      <c r="H82" s="26"/>
      <c r="I82" s="26"/>
      <c r="J82" s="26"/>
      <c r="K82" s="26"/>
      <c r="L82" s="26"/>
      <c r="M82" s="26"/>
      <c r="N82" s="26"/>
      <c r="O82" s="26"/>
      <c r="P82" s="26"/>
      <c r="Q82" s="26"/>
      <c r="R82" s="26"/>
      <c r="S82" s="26"/>
      <c r="T82" s="26"/>
      <c r="U82" s="26"/>
      <c r="V82" s="26"/>
      <c r="AB82" s="26"/>
      <c r="AC82" s="26"/>
      <c r="AD82" s="26"/>
      <c r="AE82" s="26"/>
      <c r="AF82" s="26"/>
      <c r="AG82" s="26"/>
      <c r="AH82" s="26"/>
    </row>
    <row r="83" spans="1:34">
      <c r="B83" t="s">
        <v>154</v>
      </c>
    </row>
    <row r="84" spans="1:34">
      <c r="B84" t="s">
        <v>155</v>
      </c>
    </row>
    <row r="86" spans="1:34">
      <c r="B86" t="s">
        <v>50</v>
      </c>
    </row>
    <row r="87" spans="1:34">
      <c r="B87" t="s">
        <v>63</v>
      </c>
    </row>
    <row r="90" spans="1:34" s="11" customFormat="1">
      <c r="A90" s="11" t="s">
        <v>156</v>
      </c>
    </row>
  </sheetData>
  <mergeCells count="2">
    <mergeCell ref="Q11:V11"/>
    <mergeCell ref="AB11:AG11"/>
  </mergeCells>
  <conditionalFormatting sqref="A1:G9 AB1:XFD10 W1:W13 A10:C10 E10:G10 AH11:XFD12 A11:G65 AH13 W14:AH65 A69:G69 AC69:XFD71 AB69:AB76 AA69:AA86 W69:Z88 A70:V70 A71:G71 C72:G77 A72:B87 AI72:XFD88 C78:E78 G78 C79:D79 F79:G79 C80:G80 G81:G88 AA87:AH88 A89:G89 W89:XFD89 A90:XFD90 A91:G1048576 W91:XFD1048576">
    <cfRule type="cellIs" dxfId="928" priority="86" operator="equal">
      <formula>"Not applicable (removed)"</formula>
    </cfRule>
  </conditionalFormatting>
  <conditionalFormatting sqref="A11:Q11">
    <cfRule type="cellIs" dxfId="927" priority="11" operator="equal">
      <formula>"Poor (backcast)"</formula>
    </cfRule>
    <cfRule type="cellIs" dxfId="926" priority="12" operator="equal">
      <formula>"Sufficient (backcast)"</formula>
    </cfRule>
    <cfRule type="cellIs" dxfId="925" priority="13" operator="equal">
      <formula>"Good (backcast)"</formula>
    </cfRule>
    <cfRule type="cellIs" dxfId="924" priority="14" operator="equal">
      <formula>"Excellent (backcast)"</formula>
    </cfRule>
  </conditionalFormatting>
  <conditionalFormatting sqref="A1:V10">
    <cfRule type="cellIs" dxfId="923" priority="2" operator="equal">
      <formula>"Poor (backcast)"</formula>
    </cfRule>
    <cfRule type="cellIs" dxfId="922" priority="3" operator="equal">
      <formula>"Sufficient (backcast)"</formula>
    </cfRule>
    <cfRule type="cellIs" dxfId="921" priority="4" operator="equal">
      <formula>"Good (backcast)"</formula>
    </cfRule>
    <cfRule type="cellIs" dxfId="920" priority="5" operator="equal">
      <formula>"Excellent (backcast)"</formula>
    </cfRule>
  </conditionalFormatting>
  <conditionalFormatting sqref="A12:V65 A69:V70 H71:V89 A90:XFD1048576">
    <cfRule type="cellIs" dxfId="919" priority="49" operator="equal">
      <formula>"Excellent (backcast)"</formula>
    </cfRule>
    <cfRule type="cellIs" dxfId="918" priority="48" operator="equal">
      <formula>"Good (backcast)"</formula>
    </cfRule>
    <cfRule type="cellIs" dxfId="917" priority="47" operator="equal">
      <formula>"Sufficient (backcast)"</formula>
    </cfRule>
    <cfRule type="cellIs" dxfId="916" priority="46" operator="equal">
      <formula>"Poor (backcast)"</formula>
    </cfRule>
  </conditionalFormatting>
  <conditionalFormatting sqref="A66:XFD68">
    <cfRule type="cellIs" dxfId="915" priority="21" operator="equal">
      <formula>"Not applicable (removed)"</formula>
    </cfRule>
    <cfRule type="cellIs" dxfId="914" priority="22" operator="equal">
      <formula>"Poor (backcast)"</formula>
    </cfRule>
    <cfRule type="cellIs" dxfId="913" priority="23" operator="equal">
      <formula>"Sufficient (backcast)"</formula>
    </cfRule>
    <cfRule type="cellIs" dxfId="912" priority="24" operator="equal">
      <formula>"Good (backcast)"</formula>
    </cfRule>
    <cfRule type="cellIs" dxfId="911" priority="25" operator="equal">
      <formula>"Excellent (backcast)"</formula>
    </cfRule>
  </conditionalFormatting>
  <conditionalFormatting sqref="C81:F87">
    <cfRule type="cellIs" dxfId="910" priority="80" operator="equal">
      <formula>"Poor (backcast)"</formula>
    </cfRule>
    <cfRule type="cellIs" dxfId="909" priority="81" operator="equal">
      <formula>"Sufficient (backcast)"</formula>
    </cfRule>
    <cfRule type="cellIs" dxfId="908" priority="84" operator="equal">
      <formula>"Not applicable (removed)"</formula>
    </cfRule>
    <cfRule type="cellIs" dxfId="907" priority="83" operator="equal">
      <formula>"Excellent (backcast)"</formula>
    </cfRule>
    <cfRule type="cellIs" dxfId="906" priority="82" operator="equal">
      <formula>"Good (backcast)"</formula>
    </cfRule>
  </conditionalFormatting>
  <conditionalFormatting sqref="D10">
    <cfRule type="cellIs" dxfId="905" priority="1" operator="equal">
      <formula>"Not applicable (removed)"</formula>
    </cfRule>
  </conditionalFormatting>
  <conditionalFormatting sqref="H1:V10 H11:P11 H12:V65 H69:V69 H71:V89 H91:V1048576">
    <cfRule type="cellIs" dxfId="904" priority="45" operator="equal">
      <formula>"Not applicable (removed)"</formula>
    </cfRule>
  </conditionalFormatting>
  <conditionalFormatting sqref="Q11">
    <cfRule type="cellIs" dxfId="903" priority="15" operator="equal">
      <formula>"Not applicable (removed)"</formula>
    </cfRule>
  </conditionalFormatting>
  <conditionalFormatting sqref="W1:W13 W14:AA65 AC69:XFD71 AB69:AB76 AA69:AA86 W69:Z88 A71:G71 C72:G77 A72:B87 AI72:XFD88 C78:E78 G78 C79:D79 F79:G79 C80:G80 G81:G88 AA87:AH88 A89:G89 W89:XFD89">
    <cfRule type="cellIs" dxfId="902" priority="93" operator="equal">
      <formula>"Sufficient (backcast)"</formula>
    </cfRule>
    <cfRule type="cellIs" dxfId="901" priority="94" operator="equal">
      <formula>"Good (backcast)"</formula>
    </cfRule>
    <cfRule type="cellIs" dxfId="900" priority="95" operator="equal">
      <formula>"Excellent (backcast)"</formula>
    </cfRule>
    <cfRule type="cellIs" dxfId="899" priority="92" operator="equal">
      <formula>"Poor (backcast)"</formula>
    </cfRule>
  </conditionalFormatting>
  <conditionalFormatting sqref="X1:Z9 X13:AA13 A88:F88">
    <cfRule type="cellIs" dxfId="898" priority="78" operator="equal">
      <formula>"Excellent (backcast)"</formula>
    </cfRule>
    <cfRule type="cellIs" dxfId="897" priority="77" operator="equal">
      <formula>"Good (backcast)"</formula>
    </cfRule>
    <cfRule type="cellIs" dxfId="896" priority="76" operator="equal">
      <formula>"Sufficient (backcast)"</formula>
    </cfRule>
    <cfRule type="cellIs" dxfId="895" priority="75" operator="equal">
      <formula>"Poor (backcast)"</formula>
    </cfRule>
  </conditionalFormatting>
  <conditionalFormatting sqref="X1:Z9 AA1:AA12 X13:AA13 A88:F88">
    <cfRule type="cellIs" dxfId="894" priority="79" operator="equal">
      <formula>"Not applicable (removed)"</formula>
    </cfRule>
  </conditionalFormatting>
  <conditionalFormatting sqref="Z10:Z11 X10:Y12">
    <cfRule type="cellIs" dxfId="893" priority="57" operator="equal">
      <formula>"Good (backcast)"</formula>
    </cfRule>
    <cfRule type="cellIs" dxfId="892" priority="59" operator="equal">
      <formula>"Not applicable (removed)"</formula>
    </cfRule>
    <cfRule type="cellIs" dxfId="891" priority="55" operator="equal">
      <formula>"Poor (backcast)"</formula>
    </cfRule>
    <cfRule type="cellIs" dxfId="890" priority="56" operator="equal">
      <formula>"Sufficient (backcast)"</formula>
    </cfRule>
    <cfRule type="cellIs" dxfId="889" priority="58" operator="equal">
      <formula>"Excellent (backcast)"</formula>
    </cfRule>
  </conditionalFormatting>
  <conditionalFormatting sqref="AA11:AB11">
    <cfRule type="cellIs" dxfId="888" priority="7" operator="equal">
      <formula>"Sufficient (backcast)"</formula>
    </cfRule>
    <cfRule type="cellIs" dxfId="887" priority="8" operator="equal">
      <formula>"Good (backcast)"</formula>
    </cfRule>
    <cfRule type="cellIs" dxfId="886" priority="9" operator="equal">
      <formula>"Excellent (backcast)"</formula>
    </cfRule>
    <cfRule type="cellIs" dxfId="885" priority="6" operator="equal">
      <formula>"Poor (backcast)"</formula>
    </cfRule>
  </conditionalFormatting>
  <conditionalFormatting sqref="AA1:XFD10 AH11:XFD11 AA12:XFD12">
    <cfRule type="cellIs" dxfId="884" priority="41" operator="equal">
      <formula>"Poor (backcast)"</formula>
    </cfRule>
    <cfRule type="cellIs" dxfId="883" priority="42" operator="equal">
      <formula>"Sufficient (backcast)"</formula>
    </cfRule>
    <cfRule type="cellIs" dxfId="882" priority="43" operator="equal">
      <formula>"Good (backcast)"</formula>
    </cfRule>
    <cfRule type="cellIs" dxfId="881" priority="44" operator="equal">
      <formula>"Excellent (backcast)"</formula>
    </cfRule>
  </conditionalFormatting>
  <conditionalFormatting sqref="AB11">
    <cfRule type="cellIs" dxfId="880" priority="10" operator="equal">
      <formula>"Not applicable (removed)"</formula>
    </cfRule>
  </conditionalFormatting>
  <conditionalFormatting sqref="AB12:AG13">
    <cfRule type="cellIs" dxfId="879" priority="40" operator="equal">
      <formula>"Not applicable (removed)"</formula>
    </cfRule>
  </conditionalFormatting>
  <conditionalFormatting sqref="AB77:AG77">
    <cfRule type="cellIs" dxfId="878" priority="16" operator="equal">
      <formula>"Not applicable (removed)"</formula>
    </cfRule>
  </conditionalFormatting>
  <conditionalFormatting sqref="AB77:AH81">
    <cfRule type="cellIs" dxfId="877" priority="17" operator="equal">
      <formula>"Poor (backcast)"</formula>
    </cfRule>
    <cfRule type="cellIs" dxfId="876" priority="20" operator="equal">
      <formula>"Excellent (backcast)"</formula>
    </cfRule>
    <cfRule type="cellIs" dxfId="875" priority="19" operator="equal">
      <formula>"Good (backcast)"</formula>
    </cfRule>
    <cfRule type="cellIs" dxfId="874" priority="18" operator="equal">
      <formula>"Sufficient (backcast)"</formula>
    </cfRule>
  </conditionalFormatting>
  <conditionalFormatting sqref="AB13:XFD65">
    <cfRule type="cellIs" dxfId="873" priority="31" operator="equal">
      <formula>"Poor (backcast)"</formula>
    </cfRule>
    <cfRule type="cellIs" dxfId="872" priority="32" operator="equal">
      <formula>"Sufficient (backcast)"</formula>
    </cfRule>
    <cfRule type="cellIs" dxfId="871" priority="33" operator="equal">
      <formula>"Good (backcast)"</formula>
    </cfRule>
    <cfRule type="cellIs" dxfId="870" priority="34" operator="equal">
      <formula>"Excellent (backcast)"</formula>
    </cfRule>
  </conditionalFormatting>
  <conditionalFormatting sqref="AC72:AH76 AH77 AB78:AH81">
    <cfRule type="cellIs" dxfId="869" priority="30" operator="equal">
      <formula>"Not applicable (removed)"</formula>
    </cfRule>
  </conditionalFormatting>
  <conditionalFormatting sqref="AC72:AH76">
    <cfRule type="cellIs" dxfId="868" priority="28" operator="equal">
      <formula>"Good (backcast)"</formula>
    </cfRule>
    <cfRule type="cellIs" dxfId="867" priority="29" operator="equal">
      <formula>"Excellent (backcast)"</formula>
    </cfRule>
    <cfRule type="cellIs" dxfId="866" priority="27" operator="equal">
      <formula>"Sufficient (backcast)"</formula>
    </cfRule>
    <cfRule type="cellIs" dxfId="865" priority="26" operator="equal">
      <formula>"Poor (backcast)"</formula>
    </cfRule>
  </conditionalFormatting>
  <conditionalFormatting sqref="AI13:XFD65">
    <cfRule type="cellIs" dxfId="864" priority="39" operator="equal">
      <formula>"Not applicable (removed)"</formula>
    </cfRule>
  </conditionalFormatting>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82884-1878-4C2A-B46E-B22DDE3061F9}">
  <sheetPr>
    <tabColor theme="6" tint="0.79998168889431442"/>
  </sheetPr>
  <dimension ref="A3:AH26"/>
  <sheetViews>
    <sheetView zoomScale="80" zoomScaleNormal="80" workbookViewId="0">
      <selection activeCell="D10" sqref="D10"/>
    </sheetView>
  </sheetViews>
  <sheetFormatPr defaultRowHeight="14.1"/>
  <cols>
    <col min="1" max="1" width="14.75" bestFit="1" customWidth="1"/>
    <col min="2" max="2" width="33.5" customWidth="1"/>
    <col min="3" max="3" width="46.625" customWidth="1"/>
    <col min="4" max="4" width="15.25" customWidth="1"/>
    <col min="5" max="5" width="16.5" customWidth="1"/>
    <col min="6" max="6" width="18.625" customWidth="1"/>
    <col min="7" max="7" width="4.75" customWidth="1"/>
    <col min="8" max="17" width="14" bestFit="1" customWidth="1"/>
    <col min="18" max="22" width="12.375" customWidth="1"/>
    <col min="23" max="23" width="70.875" customWidth="1"/>
  </cols>
  <sheetData>
    <row r="3" spans="1:34" ht="17.45">
      <c r="B3" s="1" t="s">
        <v>237</v>
      </c>
    </row>
    <row r="4" spans="1:34" ht="17.45">
      <c r="B4" s="1" t="s">
        <v>523</v>
      </c>
    </row>
    <row r="5" spans="1:34" ht="30" customHeight="1">
      <c r="B5" s="194" t="s">
        <v>2</v>
      </c>
      <c r="C5" s="194"/>
      <c r="D5" s="194"/>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row>
    <row r="7" spans="1:34">
      <c r="B7" s="3" t="s">
        <v>3</v>
      </c>
      <c r="C7" s="3" t="s">
        <v>4</v>
      </c>
      <c r="D7" s="3" t="s">
        <v>5</v>
      </c>
    </row>
    <row r="8" spans="1:34">
      <c r="B8" s="4" t="s">
        <v>7</v>
      </c>
      <c r="C8" s="4" t="s">
        <v>8</v>
      </c>
      <c r="D8" s="4">
        <f>COUNTIF(C14:C25,"&lt;&gt;")</f>
        <v>3</v>
      </c>
    </row>
    <row r="9" spans="1:34">
      <c r="B9" s="5" t="s">
        <v>10</v>
      </c>
      <c r="C9" s="4" t="s">
        <v>8</v>
      </c>
      <c r="D9" s="4">
        <f>COUNTIF(F14:F25,"Included")</f>
        <v>0</v>
      </c>
    </row>
    <row r="10" spans="1:34" ht="27.95">
      <c r="B10" s="5" t="s">
        <v>12</v>
      </c>
      <c r="C10" s="4" t="s">
        <v>8</v>
      </c>
      <c r="D10" s="4">
        <f xml:space="preserve"> _xlfn.XLOOKUP(B3,'Input_Final Data'!$B$57:$B$77,'Input_Final Data'!$R$57:$R$77)</f>
        <v>0</v>
      </c>
    </row>
    <row r="11" spans="1:34" ht="14.45" thickBot="1">
      <c r="B11" t="s">
        <v>14</v>
      </c>
    </row>
    <row r="12" spans="1:34"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1:34" ht="51" customHeight="1" thickBot="1">
      <c r="B13" s="6" t="s">
        <v>20</v>
      </c>
      <c r="C13" s="6" t="s">
        <v>21</v>
      </c>
      <c r="D13" s="6" t="s">
        <v>22</v>
      </c>
      <c r="E13" s="7" t="s">
        <v>23</v>
      </c>
      <c r="F13" s="8" t="s">
        <v>24</v>
      </c>
      <c r="G13" s="8"/>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1:34">
      <c r="A14" s="158" t="s">
        <v>138</v>
      </c>
      <c r="B14" s="158" t="s">
        <v>237</v>
      </c>
      <c r="C14" s="158" t="s">
        <v>524</v>
      </c>
      <c r="D14" s="158"/>
      <c r="E14" s="158" t="s">
        <v>49</v>
      </c>
      <c r="F14" s="158" t="s">
        <v>140</v>
      </c>
    </row>
    <row r="15" spans="1:34">
      <c r="A15" s="158" t="s">
        <v>138</v>
      </c>
      <c r="B15" s="158" t="s">
        <v>237</v>
      </c>
      <c r="C15" s="158" t="s">
        <v>525</v>
      </c>
      <c r="D15" s="158"/>
      <c r="E15" s="158" t="s">
        <v>49</v>
      </c>
      <c r="F15" s="158" t="s">
        <v>140</v>
      </c>
    </row>
    <row r="16" spans="1:34">
      <c r="A16" s="158" t="s">
        <v>138</v>
      </c>
      <c r="B16" s="158" t="s">
        <v>237</v>
      </c>
      <c r="C16" s="158" t="s">
        <v>526</v>
      </c>
      <c r="D16" s="158"/>
      <c r="E16" s="158" t="s">
        <v>49</v>
      </c>
      <c r="F16" s="158" t="s">
        <v>140</v>
      </c>
    </row>
    <row r="18" spans="1:22">
      <c r="E18" s="10" t="s">
        <v>144</v>
      </c>
      <c r="F18" t="s">
        <v>57</v>
      </c>
      <c r="H18">
        <f t="shared" ref="H18:V21" si="0">COUNTIF(H$14:H$16, $F18)</f>
        <v>0</v>
      </c>
      <c r="I18">
        <f t="shared" si="0"/>
        <v>0</v>
      </c>
      <c r="J18">
        <f t="shared" si="0"/>
        <v>0</v>
      </c>
      <c r="K18">
        <f t="shared" si="0"/>
        <v>0</v>
      </c>
      <c r="L18">
        <f t="shared" si="0"/>
        <v>0</v>
      </c>
      <c r="M18">
        <f t="shared" si="0"/>
        <v>0</v>
      </c>
      <c r="N18">
        <f t="shared" si="0"/>
        <v>0</v>
      </c>
      <c r="O18">
        <f t="shared" si="0"/>
        <v>0</v>
      </c>
      <c r="P18">
        <f t="shared" si="0"/>
        <v>0</v>
      </c>
      <c r="Q18">
        <f t="shared" si="0"/>
        <v>0</v>
      </c>
      <c r="R18">
        <f t="shared" si="0"/>
        <v>0</v>
      </c>
      <c r="S18">
        <f t="shared" si="0"/>
        <v>0</v>
      </c>
      <c r="T18">
        <f t="shared" si="0"/>
        <v>0</v>
      </c>
      <c r="U18">
        <f t="shared" si="0"/>
        <v>0</v>
      </c>
      <c r="V18">
        <f t="shared" si="0"/>
        <v>0</v>
      </c>
    </row>
    <row r="19" spans="1:22">
      <c r="F19" t="s">
        <v>56</v>
      </c>
      <c r="H19">
        <f t="shared" si="0"/>
        <v>0</v>
      </c>
      <c r="I19">
        <f t="shared" si="0"/>
        <v>0</v>
      </c>
      <c r="J19">
        <f t="shared" si="0"/>
        <v>0</v>
      </c>
      <c r="K19">
        <f t="shared" si="0"/>
        <v>0</v>
      </c>
      <c r="L19">
        <f t="shared" si="0"/>
        <v>0</v>
      </c>
      <c r="M19">
        <f t="shared" si="0"/>
        <v>0</v>
      </c>
      <c r="N19">
        <f t="shared" si="0"/>
        <v>0</v>
      </c>
      <c r="O19">
        <f t="shared" si="0"/>
        <v>0</v>
      </c>
      <c r="P19">
        <f t="shared" si="0"/>
        <v>0</v>
      </c>
      <c r="Q19">
        <f t="shared" si="0"/>
        <v>0</v>
      </c>
      <c r="R19">
        <f t="shared" si="0"/>
        <v>0</v>
      </c>
      <c r="S19">
        <f t="shared" si="0"/>
        <v>0</v>
      </c>
      <c r="T19">
        <f t="shared" si="0"/>
        <v>0</v>
      </c>
      <c r="U19">
        <f t="shared" si="0"/>
        <v>0</v>
      </c>
      <c r="V19">
        <f t="shared" si="0"/>
        <v>0</v>
      </c>
    </row>
    <row r="20" spans="1:22">
      <c r="F20" t="s">
        <v>97</v>
      </c>
      <c r="H20">
        <f t="shared" si="0"/>
        <v>0</v>
      </c>
      <c r="I20">
        <f t="shared" si="0"/>
        <v>0</v>
      </c>
      <c r="J20">
        <f t="shared" si="0"/>
        <v>0</v>
      </c>
      <c r="K20">
        <f t="shared" si="0"/>
        <v>0</v>
      </c>
      <c r="L20">
        <f t="shared" si="0"/>
        <v>0</v>
      </c>
      <c r="M20">
        <f t="shared" si="0"/>
        <v>0</v>
      </c>
      <c r="N20">
        <f t="shared" si="0"/>
        <v>0</v>
      </c>
      <c r="O20">
        <f t="shared" si="0"/>
        <v>0</v>
      </c>
      <c r="P20">
        <f t="shared" si="0"/>
        <v>0</v>
      </c>
      <c r="Q20">
        <f t="shared" si="0"/>
        <v>0</v>
      </c>
      <c r="R20">
        <f t="shared" si="0"/>
        <v>0</v>
      </c>
      <c r="S20">
        <f t="shared" si="0"/>
        <v>0</v>
      </c>
      <c r="T20">
        <f t="shared" si="0"/>
        <v>0</v>
      </c>
      <c r="U20">
        <f t="shared" si="0"/>
        <v>0</v>
      </c>
      <c r="V20">
        <f t="shared" si="0"/>
        <v>0</v>
      </c>
    </row>
    <row r="21" spans="1:22">
      <c r="F21" t="s">
        <v>96</v>
      </c>
      <c r="H21">
        <f t="shared" si="0"/>
        <v>0</v>
      </c>
      <c r="I21">
        <f t="shared" si="0"/>
        <v>0</v>
      </c>
      <c r="J21">
        <f t="shared" si="0"/>
        <v>0</v>
      </c>
      <c r="K21">
        <f t="shared" si="0"/>
        <v>0</v>
      </c>
      <c r="L21">
        <f t="shared" si="0"/>
        <v>0</v>
      </c>
      <c r="M21">
        <f t="shared" si="0"/>
        <v>0</v>
      </c>
      <c r="N21">
        <f t="shared" si="0"/>
        <v>0</v>
      </c>
      <c r="O21">
        <f t="shared" si="0"/>
        <v>0</v>
      </c>
      <c r="P21">
        <f t="shared" si="0"/>
        <v>0</v>
      </c>
      <c r="Q21">
        <f t="shared" si="0"/>
        <v>0</v>
      </c>
      <c r="R21">
        <f t="shared" si="0"/>
        <v>0</v>
      </c>
      <c r="S21">
        <f t="shared" si="0"/>
        <v>0</v>
      </c>
      <c r="T21">
        <f t="shared" si="0"/>
        <v>0</v>
      </c>
      <c r="U21">
        <f t="shared" si="0"/>
        <v>0</v>
      </c>
      <c r="V21">
        <f t="shared" si="0"/>
        <v>0</v>
      </c>
    </row>
    <row r="22" spans="1:22">
      <c r="F22" t="s">
        <v>367</v>
      </c>
      <c r="H22">
        <f t="shared" ref="H22:V22" si="1">SUM(H$18:H$21)</f>
        <v>0</v>
      </c>
      <c r="I22">
        <f t="shared" si="1"/>
        <v>0</v>
      </c>
      <c r="J22">
        <f t="shared" si="1"/>
        <v>0</v>
      </c>
      <c r="K22">
        <f t="shared" si="1"/>
        <v>0</v>
      </c>
      <c r="L22">
        <f t="shared" si="1"/>
        <v>0</v>
      </c>
      <c r="M22">
        <f t="shared" si="1"/>
        <v>0</v>
      </c>
      <c r="N22">
        <f t="shared" si="1"/>
        <v>0</v>
      </c>
      <c r="O22">
        <f t="shared" si="1"/>
        <v>0</v>
      </c>
      <c r="P22">
        <f t="shared" si="1"/>
        <v>0</v>
      </c>
      <c r="Q22">
        <f t="shared" si="1"/>
        <v>0</v>
      </c>
      <c r="R22">
        <f t="shared" si="1"/>
        <v>0</v>
      </c>
      <c r="S22">
        <f t="shared" si="1"/>
        <v>0</v>
      </c>
      <c r="T22">
        <f t="shared" si="1"/>
        <v>0</v>
      </c>
      <c r="U22">
        <f t="shared" si="1"/>
        <v>0</v>
      </c>
      <c r="V22">
        <f t="shared" si="1"/>
        <v>0</v>
      </c>
    </row>
    <row r="23" spans="1:22">
      <c r="F23" t="s">
        <v>368</v>
      </c>
      <c r="H23">
        <f t="shared" ref="H23:V23" si="2">IF(H22&lt;&gt;0, ROWS(H14:H16)-H22, 0)</f>
        <v>0</v>
      </c>
      <c r="I23">
        <f t="shared" si="2"/>
        <v>0</v>
      </c>
      <c r="J23">
        <f t="shared" si="2"/>
        <v>0</v>
      </c>
      <c r="K23">
        <f t="shared" si="2"/>
        <v>0</v>
      </c>
      <c r="L23">
        <f t="shared" si="2"/>
        <v>0</v>
      </c>
      <c r="M23">
        <f t="shared" si="2"/>
        <v>0</v>
      </c>
      <c r="N23">
        <f t="shared" si="2"/>
        <v>0</v>
      </c>
      <c r="O23">
        <f t="shared" si="2"/>
        <v>0</v>
      </c>
      <c r="P23">
        <f t="shared" si="2"/>
        <v>0</v>
      </c>
      <c r="Q23">
        <f t="shared" si="2"/>
        <v>0</v>
      </c>
      <c r="R23">
        <f t="shared" si="2"/>
        <v>0</v>
      </c>
      <c r="S23">
        <f t="shared" si="2"/>
        <v>0</v>
      </c>
      <c r="T23">
        <f t="shared" si="2"/>
        <v>0</v>
      </c>
      <c r="U23">
        <f t="shared" si="2"/>
        <v>0</v>
      </c>
      <c r="V23">
        <f t="shared" si="2"/>
        <v>0</v>
      </c>
    </row>
    <row r="26" spans="1:22" s="11" customFormat="1">
      <c r="A26" s="11" t="s">
        <v>156</v>
      </c>
    </row>
  </sheetData>
  <mergeCells count="2">
    <mergeCell ref="B5:V5"/>
    <mergeCell ref="W5:AH5"/>
  </mergeCells>
  <conditionalFormatting sqref="A14:A16">
    <cfRule type="cellIs" dxfId="839" priority="1" operator="equal">
      <formula>"Not applicable (removed)"</formula>
    </cfRule>
    <cfRule type="cellIs" dxfId="838" priority="2" operator="equal">
      <formula>"Poor (backcast)"</formula>
    </cfRule>
    <cfRule type="cellIs" dxfId="837" priority="3" operator="equal">
      <formula>"Sufficient (backcast)"</formula>
    </cfRule>
    <cfRule type="cellIs" dxfId="836" priority="4" operator="equal">
      <formula>"Good (backcast)"</formula>
    </cfRule>
    <cfRule type="cellIs" dxfId="835" priority="5" operator="equal">
      <formula>"Excellent (backcast)"</formula>
    </cfRule>
  </conditionalFormatting>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DBA4E-90F1-40E0-ACDC-38F6813F243C}">
  <sheetPr codeName="Sheet33">
    <tabColor theme="6" tint="0.79998168889431442"/>
  </sheetPr>
  <dimension ref="A3:W110"/>
  <sheetViews>
    <sheetView zoomScale="80" zoomScaleNormal="80" workbookViewId="0">
      <selection activeCell="D10" sqref="D10"/>
    </sheetView>
  </sheetViews>
  <sheetFormatPr defaultRowHeight="14.1"/>
  <cols>
    <col min="1" max="1" width="14.25" bestFit="1" customWidth="1"/>
    <col min="2" max="2" width="22.625" customWidth="1"/>
    <col min="3" max="3" width="26" bestFit="1" customWidth="1"/>
    <col min="4" max="4" width="15.25" customWidth="1"/>
    <col min="5" max="5" width="16.5" customWidth="1"/>
    <col min="6" max="6" width="18.875" customWidth="1"/>
    <col min="7" max="7" width="5" customWidth="1"/>
    <col min="8" max="22" width="14" bestFit="1" customWidth="1"/>
    <col min="23" max="23" width="77.875" customWidth="1"/>
  </cols>
  <sheetData>
    <row r="3" spans="2:23" ht="17.45">
      <c r="B3" s="1" t="s">
        <v>242</v>
      </c>
    </row>
    <row r="4" spans="2:23" ht="17.45">
      <c r="B4" s="1" t="s">
        <v>527</v>
      </c>
    </row>
    <row r="5" spans="2:23" ht="30" customHeight="1">
      <c r="B5" s="194" t="s">
        <v>2</v>
      </c>
      <c r="C5" s="194"/>
      <c r="D5" s="194"/>
      <c r="E5" s="194"/>
      <c r="F5" s="194"/>
      <c r="G5" s="194"/>
      <c r="H5" s="194"/>
      <c r="I5" s="194"/>
      <c r="J5" s="194"/>
      <c r="K5" s="194"/>
      <c r="L5" s="194"/>
      <c r="M5" s="194"/>
      <c r="N5" s="194"/>
      <c r="O5" s="194"/>
      <c r="P5" s="194"/>
      <c r="Q5" s="194"/>
      <c r="R5" s="194"/>
      <c r="S5" s="194"/>
      <c r="T5" s="194"/>
      <c r="U5" s="194"/>
      <c r="V5" s="194"/>
      <c r="W5" s="2"/>
    </row>
    <row r="7" spans="2:23">
      <c r="B7" s="3" t="s">
        <v>3</v>
      </c>
      <c r="C7" s="3" t="s">
        <v>4</v>
      </c>
      <c r="D7" s="3" t="s">
        <v>5</v>
      </c>
    </row>
    <row r="8" spans="2:23" ht="15" customHeight="1">
      <c r="B8" s="4" t="s">
        <v>7</v>
      </c>
      <c r="C8" s="4" t="s">
        <v>8</v>
      </c>
      <c r="D8" s="4">
        <f>COUNTIF(C14:C117,"&lt;&gt;")</f>
        <v>87</v>
      </c>
    </row>
    <row r="9" spans="2:23" ht="27.95">
      <c r="B9" s="5" t="s">
        <v>10</v>
      </c>
      <c r="C9" s="4" t="s">
        <v>8</v>
      </c>
      <c r="D9" s="4">
        <f>COUNTIF(F14:F105,"Included")</f>
        <v>84</v>
      </c>
    </row>
    <row r="10" spans="2:23" ht="42">
      <c r="B10" s="5" t="s">
        <v>12</v>
      </c>
      <c r="C10" s="4" t="s">
        <v>8</v>
      </c>
      <c r="D10" s="4">
        <f xml:space="preserve"> _xlfn.XLOOKUP(B3,'Input_Final Data'!$B$57:$B$77,'Input_Final Data'!$R$57:$R$77)</f>
        <v>84</v>
      </c>
    </row>
    <row r="11" spans="2:23" ht="14.45" thickBot="1">
      <c r="B11" t="s">
        <v>486</v>
      </c>
    </row>
    <row r="12" spans="2:23"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23" ht="47.1" thickBot="1">
      <c r="B13" s="6" t="s">
        <v>20</v>
      </c>
      <c r="C13" s="6" t="s">
        <v>21</v>
      </c>
      <c r="D13" s="6" t="s">
        <v>22</v>
      </c>
      <c r="E13" s="7" t="s">
        <v>23</v>
      </c>
      <c r="F13" s="8" t="s">
        <v>24</v>
      </c>
      <c r="G13" s="8"/>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23">
      <c r="B14" t="s">
        <v>242</v>
      </c>
      <c r="C14" t="s">
        <v>528</v>
      </c>
      <c r="D14" t="s">
        <v>48</v>
      </c>
      <c r="E14" t="s">
        <v>49</v>
      </c>
      <c r="F14" t="s">
        <v>50</v>
      </c>
      <c r="H14" t="s">
        <v>57</v>
      </c>
      <c r="I14" t="s">
        <v>57</v>
      </c>
      <c r="J14" t="s">
        <v>57</v>
      </c>
      <c r="K14" t="s">
        <v>57</v>
      </c>
      <c r="L14" t="s">
        <v>57</v>
      </c>
      <c r="N14" t="s">
        <v>57</v>
      </c>
      <c r="O14" t="s">
        <v>57</v>
      </c>
      <c r="Q14" t="s">
        <v>57</v>
      </c>
      <c r="R14" t="s">
        <v>57</v>
      </c>
      <c r="S14" t="s">
        <v>57</v>
      </c>
      <c r="T14" t="s">
        <v>57</v>
      </c>
      <c r="U14" t="s">
        <v>57</v>
      </c>
      <c r="V14" t="s">
        <v>57</v>
      </c>
    </row>
    <row r="15" spans="2:23">
      <c r="B15" t="s">
        <v>242</v>
      </c>
      <c r="C15" t="s">
        <v>529</v>
      </c>
      <c r="D15" t="s">
        <v>48</v>
      </c>
      <c r="E15" t="s">
        <v>49</v>
      </c>
      <c r="F15" t="s">
        <v>50</v>
      </c>
      <c r="H15" t="s">
        <v>57</v>
      </c>
      <c r="I15" t="s">
        <v>57</v>
      </c>
      <c r="J15" t="s">
        <v>57</v>
      </c>
      <c r="K15" t="s">
        <v>57</v>
      </c>
      <c r="L15" t="s">
        <v>57</v>
      </c>
      <c r="N15" t="s">
        <v>57</v>
      </c>
      <c r="O15" t="s">
        <v>57</v>
      </c>
      <c r="Q15" t="s">
        <v>57</v>
      </c>
      <c r="R15" t="s">
        <v>57</v>
      </c>
      <c r="S15" t="s">
        <v>57</v>
      </c>
      <c r="T15" t="s">
        <v>57</v>
      </c>
      <c r="U15" t="s">
        <v>57</v>
      </c>
      <c r="V15" t="s">
        <v>57</v>
      </c>
    </row>
    <row r="16" spans="2:23">
      <c r="B16" t="s">
        <v>242</v>
      </c>
      <c r="C16" t="s">
        <v>530</v>
      </c>
      <c r="D16" t="s">
        <v>48</v>
      </c>
      <c r="E16" t="s">
        <v>49</v>
      </c>
      <c r="F16" t="s">
        <v>50</v>
      </c>
      <c r="H16" t="s">
        <v>97</v>
      </c>
      <c r="I16" t="s">
        <v>56</v>
      </c>
      <c r="J16" t="s">
        <v>56</v>
      </c>
      <c r="K16" t="s">
        <v>57</v>
      </c>
      <c r="L16" t="s">
        <v>57</v>
      </c>
      <c r="N16" t="s">
        <v>57</v>
      </c>
      <c r="O16" t="s">
        <v>57</v>
      </c>
      <c r="Q16" t="s">
        <v>56</v>
      </c>
      <c r="R16" t="s">
        <v>56</v>
      </c>
      <c r="S16" t="s">
        <v>56</v>
      </c>
      <c r="T16" t="s">
        <v>57</v>
      </c>
      <c r="U16" t="s">
        <v>57</v>
      </c>
      <c r="V16" t="s">
        <v>57</v>
      </c>
    </row>
    <row r="17" spans="2:22">
      <c r="B17" t="s">
        <v>242</v>
      </c>
      <c r="C17" t="s">
        <v>531</v>
      </c>
      <c r="D17" t="s">
        <v>48</v>
      </c>
      <c r="E17" t="s">
        <v>49</v>
      </c>
      <c r="F17" t="s">
        <v>50</v>
      </c>
      <c r="H17" t="s">
        <v>56</v>
      </c>
      <c r="I17" t="s">
        <v>97</v>
      </c>
      <c r="J17" t="s">
        <v>97</v>
      </c>
      <c r="K17" t="s">
        <v>96</v>
      </c>
      <c r="L17" t="s">
        <v>96</v>
      </c>
      <c r="N17" t="s">
        <v>96</v>
      </c>
      <c r="O17" t="s">
        <v>96</v>
      </c>
      <c r="Q17" t="s">
        <v>97</v>
      </c>
      <c r="R17" t="s">
        <v>56</v>
      </c>
      <c r="S17" t="s">
        <v>56</v>
      </c>
      <c r="T17" t="s">
        <v>56</v>
      </c>
      <c r="U17" t="s">
        <v>56</v>
      </c>
      <c r="V17" t="s">
        <v>56</v>
      </c>
    </row>
    <row r="18" spans="2:22">
      <c r="B18" t="s">
        <v>242</v>
      </c>
      <c r="C18" t="s">
        <v>532</v>
      </c>
      <c r="D18" t="s">
        <v>48</v>
      </c>
      <c r="E18" t="s">
        <v>49</v>
      </c>
      <c r="F18" t="s">
        <v>50</v>
      </c>
      <c r="H18" t="s">
        <v>57</v>
      </c>
      <c r="I18" t="s">
        <v>57</v>
      </c>
      <c r="J18" t="s">
        <v>57</v>
      </c>
      <c r="K18" t="s">
        <v>57</v>
      </c>
      <c r="L18" t="s">
        <v>57</v>
      </c>
      <c r="N18" t="s">
        <v>57</v>
      </c>
      <c r="O18" t="s">
        <v>57</v>
      </c>
      <c r="Q18" t="s">
        <v>57</v>
      </c>
      <c r="R18" t="s">
        <v>57</v>
      </c>
      <c r="S18" t="s">
        <v>57</v>
      </c>
      <c r="T18" t="s">
        <v>57</v>
      </c>
      <c r="U18" t="s">
        <v>57</v>
      </c>
      <c r="V18" t="s">
        <v>57</v>
      </c>
    </row>
    <row r="19" spans="2:22">
      <c r="B19" t="s">
        <v>242</v>
      </c>
      <c r="C19" t="s">
        <v>533</v>
      </c>
      <c r="D19" t="s">
        <v>48</v>
      </c>
      <c r="E19" t="s">
        <v>49</v>
      </c>
      <c r="F19" t="s">
        <v>50</v>
      </c>
      <c r="H19" t="s">
        <v>56</v>
      </c>
      <c r="I19" t="s">
        <v>97</v>
      </c>
      <c r="J19" t="s">
        <v>97</v>
      </c>
      <c r="K19" t="s">
        <v>97</v>
      </c>
      <c r="L19" t="s">
        <v>97</v>
      </c>
      <c r="N19" t="s">
        <v>97</v>
      </c>
      <c r="O19" t="s">
        <v>96</v>
      </c>
      <c r="Q19" t="s">
        <v>96</v>
      </c>
      <c r="R19" t="s">
        <v>96</v>
      </c>
      <c r="S19" t="s">
        <v>97</v>
      </c>
      <c r="T19" t="s">
        <v>56</v>
      </c>
      <c r="U19" t="s">
        <v>56</v>
      </c>
      <c r="V19" t="s">
        <v>56</v>
      </c>
    </row>
    <row r="20" spans="2:22">
      <c r="B20" t="s">
        <v>242</v>
      </c>
      <c r="C20" t="s">
        <v>534</v>
      </c>
      <c r="D20" t="s">
        <v>48</v>
      </c>
      <c r="E20" t="s">
        <v>49</v>
      </c>
      <c r="F20" t="s">
        <v>50</v>
      </c>
      <c r="H20" t="s">
        <v>56</v>
      </c>
      <c r="I20" t="s">
        <v>56</v>
      </c>
      <c r="J20" t="s">
        <v>56</v>
      </c>
      <c r="K20" t="s">
        <v>56</v>
      </c>
      <c r="L20" t="s">
        <v>56</v>
      </c>
      <c r="N20" t="s">
        <v>57</v>
      </c>
      <c r="O20" t="s">
        <v>56</v>
      </c>
      <c r="Q20" t="s">
        <v>56</v>
      </c>
      <c r="R20" t="s">
        <v>56</v>
      </c>
      <c r="S20" t="s">
        <v>56</v>
      </c>
      <c r="T20" t="s">
        <v>56</v>
      </c>
      <c r="U20" t="s">
        <v>56</v>
      </c>
      <c r="V20" t="s">
        <v>56</v>
      </c>
    </row>
    <row r="21" spans="2:22">
      <c r="B21" t="s">
        <v>242</v>
      </c>
      <c r="C21" t="s">
        <v>535</v>
      </c>
      <c r="D21" t="s">
        <v>48</v>
      </c>
      <c r="E21" t="s">
        <v>49</v>
      </c>
      <c r="F21" t="s">
        <v>50</v>
      </c>
      <c r="H21" t="s">
        <v>57</v>
      </c>
      <c r="I21" t="s">
        <v>57</v>
      </c>
      <c r="J21" t="s">
        <v>57</v>
      </c>
      <c r="K21" t="s">
        <v>57</v>
      </c>
      <c r="L21" t="s">
        <v>56</v>
      </c>
      <c r="N21" t="s">
        <v>57</v>
      </c>
      <c r="O21" t="s">
        <v>57</v>
      </c>
      <c r="Q21" t="s">
        <v>57</v>
      </c>
      <c r="R21" t="s">
        <v>57</v>
      </c>
      <c r="S21" t="s">
        <v>57</v>
      </c>
      <c r="T21" t="s">
        <v>57</v>
      </c>
      <c r="U21" t="s">
        <v>57</v>
      </c>
      <c r="V21" t="s">
        <v>57</v>
      </c>
    </row>
    <row r="22" spans="2:22">
      <c r="B22" t="s">
        <v>242</v>
      </c>
      <c r="C22" t="s">
        <v>536</v>
      </c>
      <c r="D22" t="s">
        <v>48</v>
      </c>
      <c r="E22" t="s">
        <v>49</v>
      </c>
      <c r="F22" t="s">
        <v>50</v>
      </c>
      <c r="H22" t="s">
        <v>57</v>
      </c>
      <c r="I22" t="s">
        <v>57</v>
      </c>
      <c r="J22" t="s">
        <v>57</v>
      </c>
      <c r="K22" t="s">
        <v>57</v>
      </c>
      <c r="L22" t="s">
        <v>57</v>
      </c>
      <c r="N22" t="s">
        <v>57</v>
      </c>
      <c r="O22" t="s">
        <v>57</v>
      </c>
      <c r="Q22" t="s">
        <v>57</v>
      </c>
      <c r="R22" t="s">
        <v>57</v>
      </c>
      <c r="S22" t="s">
        <v>57</v>
      </c>
      <c r="T22" t="s">
        <v>57</v>
      </c>
      <c r="U22" t="s">
        <v>57</v>
      </c>
      <c r="V22" t="s">
        <v>57</v>
      </c>
    </row>
    <row r="23" spans="2:22">
      <c r="B23" t="s">
        <v>242</v>
      </c>
      <c r="C23" t="s">
        <v>537</v>
      </c>
      <c r="D23" t="s">
        <v>48</v>
      </c>
      <c r="E23" t="s">
        <v>49</v>
      </c>
      <c r="F23" t="s">
        <v>50</v>
      </c>
      <c r="H23" t="s">
        <v>57</v>
      </c>
      <c r="I23" t="s">
        <v>57</v>
      </c>
      <c r="J23" t="s">
        <v>57</v>
      </c>
      <c r="K23" t="s">
        <v>57</v>
      </c>
      <c r="L23" t="s">
        <v>57</v>
      </c>
      <c r="N23" t="s">
        <v>57</v>
      </c>
      <c r="O23" t="s">
        <v>56</v>
      </c>
      <c r="Q23" t="s">
        <v>56</v>
      </c>
      <c r="R23" t="s">
        <v>57</v>
      </c>
      <c r="S23" t="s">
        <v>57</v>
      </c>
      <c r="T23" t="s">
        <v>57</v>
      </c>
      <c r="U23" t="s">
        <v>57</v>
      </c>
      <c r="V23" t="s">
        <v>57</v>
      </c>
    </row>
    <row r="24" spans="2:22">
      <c r="B24" t="s">
        <v>242</v>
      </c>
      <c r="C24" t="s">
        <v>538</v>
      </c>
      <c r="D24" t="s">
        <v>48</v>
      </c>
      <c r="E24" t="s">
        <v>49</v>
      </c>
      <c r="F24" t="s">
        <v>50</v>
      </c>
      <c r="H24" t="s">
        <v>57</v>
      </c>
      <c r="I24" t="s">
        <v>56</v>
      </c>
      <c r="J24" t="s">
        <v>56</v>
      </c>
      <c r="K24" t="s">
        <v>57</v>
      </c>
      <c r="L24" t="s">
        <v>57</v>
      </c>
      <c r="N24" t="s">
        <v>57</v>
      </c>
      <c r="O24" t="s">
        <v>57</v>
      </c>
      <c r="Q24" t="s">
        <v>57</v>
      </c>
      <c r="R24" t="s">
        <v>57</v>
      </c>
      <c r="S24" t="s">
        <v>57</v>
      </c>
      <c r="T24" t="s">
        <v>57</v>
      </c>
      <c r="U24" t="s">
        <v>57</v>
      </c>
      <c r="V24" t="s">
        <v>57</v>
      </c>
    </row>
    <row r="25" spans="2:22">
      <c r="B25" t="s">
        <v>242</v>
      </c>
      <c r="C25" t="s">
        <v>539</v>
      </c>
      <c r="D25" t="s">
        <v>48</v>
      </c>
      <c r="E25" t="s">
        <v>49</v>
      </c>
      <c r="F25" t="s">
        <v>50</v>
      </c>
      <c r="H25" t="s">
        <v>57</v>
      </c>
      <c r="I25" t="s">
        <v>57</v>
      </c>
      <c r="J25" t="s">
        <v>57</v>
      </c>
      <c r="K25" t="s">
        <v>57</v>
      </c>
      <c r="L25" t="s">
        <v>57</v>
      </c>
      <c r="N25" t="s">
        <v>57</v>
      </c>
      <c r="O25" t="s">
        <v>57</v>
      </c>
      <c r="Q25" t="s">
        <v>56</v>
      </c>
      <c r="R25" t="s">
        <v>56</v>
      </c>
      <c r="S25" t="s">
        <v>56</v>
      </c>
      <c r="T25" t="s">
        <v>56</v>
      </c>
      <c r="U25" t="s">
        <v>56</v>
      </c>
      <c r="V25" t="s">
        <v>56</v>
      </c>
    </row>
    <row r="26" spans="2:22">
      <c r="B26" t="s">
        <v>242</v>
      </c>
      <c r="C26" t="s">
        <v>540</v>
      </c>
      <c r="D26" t="s">
        <v>48</v>
      </c>
      <c r="E26" t="s">
        <v>49</v>
      </c>
      <c r="F26" t="s">
        <v>50</v>
      </c>
      <c r="H26" t="s">
        <v>97</v>
      </c>
      <c r="I26" t="s">
        <v>97</v>
      </c>
      <c r="J26" t="s">
        <v>97</v>
      </c>
      <c r="K26" t="s">
        <v>56</v>
      </c>
      <c r="L26" t="s">
        <v>56</v>
      </c>
      <c r="N26" t="s">
        <v>97</v>
      </c>
      <c r="O26" t="s">
        <v>97</v>
      </c>
      <c r="Q26" t="s">
        <v>56</v>
      </c>
      <c r="R26" t="s">
        <v>56</v>
      </c>
      <c r="S26" t="s">
        <v>56</v>
      </c>
      <c r="T26" t="s">
        <v>56</v>
      </c>
      <c r="U26" t="s">
        <v>56</v>
      </c>
      <c r="V26" t="s">
        <v>56</v>
      </c>
    </row>
    <row r="27" spans="2:22">
      <c r="B27" t="s">
        <v>242</v>
      </c>
      <c r="C27" t="s">
        <v>541</v>
      </c>
      <c r="D27" t="s">
        <v>48</v>
      </c>
      <c r="E27" t="s">
        <v>49</v>
      </c>
      <c r="F27" t="s">
        <v>50</v>
      </c>
      <c r="H27" t="s">
        <v>57</v>
      </c>
      <c r="I27" t="s">
        <v>57</v>
      </c>
      <c r="J27" t="s">
        <v>57</v>
      </c>
      <c r="K27" t="s">
        <v>57</v>
      </c>
      <c r="L27" t="s">
        <v>57</v>
      </c>
      <c r="N27" t="s">
        <v>57</v>
      </c>
      <c r="O27" t="s">
        <v>57</v>
      </c>
      <c r="Q27" t="s">
        <v>57</v>
      </c>
      <c r="R27" t="s">
        <v>57</v>
      </c>
      <c r="S27" t="s">
        <v>57</v>
      </c>
      <c r="T27" t="s">
        <v>57</v>
      </c>
      <c r="U27" t="s">
        <v>57</v>
      </c>
      <c r="V27" t="s">
        <v>57</v>
      </c>
    </row>
    <row r="28" spans="2:22">
      <c r="B28" t="s">
        <v>242</v>
      </c>
      <c r="C28" t="s">
        <v>542</v>
      </c>
      <c r="D28" t="s">
        <v>48</v>
      </c>
      <c r="E28" t="s">
        <v>49</v>
      </c>
      <c r="F28" t="s">
        <v>50</v>
      </c>
      <c r="H28" t="s">
        <v>56</v>
      </c>
      <c r="I28" t="s">
        <v>56</v>
      </c>
      <c r="J28" t="s">
        <v>56</v>
      </c>
      <c r="K28" t="s">
        <v>57</v>
      </c>
      <c r="L28" t="s">
        <v>57</v>
      </c>
      <c r="N28" t="s">
        <v>56</v>
      </c>
      <c r="O28" t="s">
        <v>56</v>
      </c>
      <c r="Q28" t="s">
        <v>56</v>
      </c>
      <c r="R28" t="s">
        <v>57</v>
      </c>
      <c r="S28" t="s">
        <v>57</v>
      </c>
      <c r="T28" t="s">
        <v>57</v>
      </c>
      <c r="U28" t="s">
        <v>57</v>
      </c>
      <c r="V28" t="s">
        <v>57</v>
      </c>
    </row>
    <row r="29" spans="2:22">
      <c r="B29" t="s">
        <v>242</v>
      </c>
      <c r="C29" t="s">
        <v>543</v>
      </c>
      <c r="D29" t="s">
        <v>48</v>
      </c>
      <c r="E29" t="s">
        <v>49</v>
      </c>
      <c r="F29" t="s">
        <v>50</v>
      </c>
      <c r="H29" t="s">
        <v>57</v>
      </c>
      <c r="I29" t="s">
        <v>57</v>
      </c>
      <c r="J29" t="s">
        <v>57</v>
      </c>
      <c r="K29" t="s">
        <v>57</v>
      </c>
      <c r="L29" t="s">
        <v>57</v>
      </c>
      <c r="N29" t="s">
        <v>57</v>
      </c>
      <c r="O29" t="s">
        <v>57</v>
      </c>
      <c r="Q29" t="s">
        <v>57</v>
      </c>
      <c r="R29" t="s">
        <v>57</v>
      </c>
      <c r="S29" t="s">
        <v>57</v>
      </c>
      <c r="T29" t="s">
        <v>57</v>
      </c>
      <c r="U29" t="s">
        <v>57</v>
      </c>
      <c r="V29" t="s">
        <v>57</v>
      </c>
    </row>
    <row r="30" spans="2:22">
      <c r="B30" t="s">
        <v>242</v>
      </c>
      <c r="C30" t="s">
        <v>544</v>
      </c>
      <c r="D30" t="s">
        <v>48</v>
      </c>
      <c r="E30" t="s">
        <v>49</v>
      </c>
      <c r="F30" t="s">
        <v>50</v>
      </c>
      <c r="H30" t="s">
        <v>57</v>
      </c>
      <c r="I30" t="s">
        <v>57</v>
      </c>
      <c r="J30" t="s">
        <v>57</v>
      </c>
      <c r="K30" t="s">
        <v>57</v>
      </c>
      <c r="L30" t="s">
        <v>57</v>
      </c>
      <c r="N30" t="s">
        <v>57</v>
      </c>
      <c r="O30" t="s">
        <v>57</v>
      </c>
      <c r="Q30" t="s">
        <v>57</v>
      </c>
      <c r="R30" t="s">
        <v>57</v>
      </c>
      <c r="S30" t="s">
        <v>57</v>
      </c>
      <c r="T30" t="s">
        <v>57</v>
      </c>
      <c r="U30" t="s">
        <v>57</v>
      </c>
      <c r="V30" t="s">
        <v>57</v>
      </c>
    </row>
    <row r="31" spans="2:22">
      <c r="B31" t="s">
        <v>242</v>
      </c>
      <c r="C31" t="s">
        <v>545</v>
      </c>
      <c r="D31" t="s">
        <v>48</v>
      </c>
      <c r="E31" t="s">
        <v>49</v>
      </c>
      <c r="F31" t="s">
        <v>50</v>
      </c>
      <c r="H31" t="s">
        <v>57</v>
      </c>
      <c r="I31" t="s">
        <v>57</v>
      </c>
      <c r="J31" t="s">
        <v>57</v>
      </c>
      <c r="K31" t="s">
        <v>57</v>
      </c>
      <c r="L31" t="s">
        <v>57</v>
      </c>
      <c r="N31" t="s">
        <v>57</v>
      </c>
      <c r="O31" t="s">
        <v>57</v>
      </c>
      <c r="Q31" t="s">
        <v>57</v>
      </c>
      <c r="R31" t="s">
        <v>57</v>
      </c>
      <c r="S31" t="s">
        <v>57</v>
      </c>
      <c r="T31" t="s">
        <v>57</v>
      </c>
      <c r="U31" t="s">
        <v>57</v>
      </c>
      <c r="V31" t="s">
        <v>57</v>
      </c>
    </row>
    <row r="32" spans="2:22">
      <c r="B32" t="s">
        <v>242</v>
      </c>
      <c r="C32" t="s">
        <v>546</v>
      </c>
      <c r="D32" t="s">
        <v>48</v>
      </c>
      <c r="E32" t="s">
        <v>49</v>
      </c>
      <c r="F32" t="s">
        <v>50</v>
      </c>
      <c r="H32" t="s">
        <v>57</v>
      </c>
      <c r="I32" t="s">
        <v>57</v>
      </c>
      <c r="J32" t="s">
        <v>57</v>
      </c>
      <c r="K32" t="s">
        <v>56</v>
      </c>
      <c r="L32" t="s">
        <v>56</v>
      </c>
      <c r="N32" t="s">
        <v>57</v>
      </c>
      <c r="O32" t="s">
        <v>57</v>
      </c>
      <c r="Q32" t="s">
        <v>57</v>
      </c>
      <c r="R32" t="s">
        <v>57</v>
      </c>
      <c r="S32" t="s">
        <v>57</v>
      </c>
      <c r="T32" t="s">
        <v>57</v>
      </c>
      <c r="U32" t="s">
        <v>57</v>
      </c>
      <c r="V32" t="s">
        <v>57</v>
      </c>
    </row>
    <row r="33" spans="2:22">
      <c r="B33" t="s">
        <v>242</v>
      </c>
      <c r="C33" t="s">
        <v>547</v>
      </c>
      <c r="D33" t="s">
        <v>48</v>
      </c>
      <c r="E33" t="s">
        <v>49</v>
      </c>
      <c r="F33" t="s">
        <v>50</v>
      </c>
      <c r="H33" t="s">
        <v>57</v>
      </c>
      <c r="I33" t="s">
        <v>57</v>
      </c>
      <c r="J33" t="s">
        <v>57</v>
      </c>
      <c r="K33" t="s">
        <v>57</v>
      </c>
      <c r="L33" t="s">
        <v>57</v>
      </c>
      <c r="N33" t="s">
        <v>56</v>
      </c>
      <c r="O33" t="s">
        <v>56</v>
      </c>
      <c r="Q33" t="s">
        <v>97</v>
      </c>
      <c r="R33" t="s">
        <v>56</v>
      </c>
      <c r="S33" t="s">
        <v>56</v>
      </c>
      <c r="T33" t="s">
        <v>56</v>
      </c>
      <c r="U33" t="s">
        <v>56</v>
      </c>
      <c r="V33" t="s">
        <v>56</v>
      </c>
    </row>
    <row r="34" spans="2:22">
      <c r="B34" t="s">
        <v>242</v>
      </c>
      <c r="C34" t="s">
        <v>548</v>
      </c>
      <c r="D34" t="s">
        <v>48</v>
      </c>
      <c r="E34" t="s">
        <v>49</v>
      </c>
      <c r="F34" t="s">
        <v>50</v>
      </c>
      <c r="H34" t="s">
        <v>56</v>
      </c>
      <c r="I34" t="s">
        <v>56</v>
      </c>
      <c r="J34" t="s">
        <v>56</v>
      </c>
      <c r="K34" t="s">
        <v>56</v>
      </c>
      <c r="L34" t="s">
        <v>56</v>
      </c>
      <c r="N34" t="s">
        <v>56</v>
      </c>
      <c r="O34" t="s">
        <v>56</v>
      </c>
      <c r="Q34" t="s">
        <v>97</v>
      </c>
      <c r="R34" t="s">
        <v>97</v>
      </c>
      <c r="S34" t="s">
        <v>97</v>
      </c>
      <c r="T34" t="s">
        <v>97</v>
      </c>
      <c r="U34" t="s">
        <v>97</v>
      </c>
      <c r="V34" t="s">
        <v>97</v>
      </c>
    </row>
    <row r="35" spans="2:22">
      <c r="B35" t="s">
        <v>242</v>
      </c>
      <c r="C35" t="s">
        <v>549</v>
      </c>
      <c r="D35" t="s">
        <v>48</v>
      </c>
      <c r="E35" t="s">
        <v>49</v>
      </c>
      <c r="F35" t="s">
        <v>50</v>
      </c>
      <c r="H35" t="s">
        <v>366</v>
      </c>
      <c r="I35" t="s">
        <v>366</v>
      </c>
      <c r="J35" t="s">
        <v>366</v>
      </c>
      <c r="K35" t="s">
        <v>366</v>
      </c>
      <c r="L35" t="s">
        <v>366</v>
      </c>
      <c r="N35" t="s">
        <v>366</v>
      </c>
      <c r="O35" t="s">
        <v>57</v>
      </c>
      <c r="Q35" t="s">
        <v>57</v>
      </c>
      <c r="R35" t="s">
        <v>57</v>
      </c>
      <c r="S35" t="s">
        <v>57</v>
      </c>
      <c r="T35" t="s">
        <v>57</v>
      </c>
      <c r="U35" t="s">
        <v>57</v>
      </c>
      <c r="V35" t="s">
        <v>57</v>
      </c>
    </row>
    <row r="36" spans="2:22">
      <c r="B36" t="s">
        <v>242</v>
      </c>
      <c r="C36" t="s">
        <v>550</v>
      </c>
      <c r="D36" t="s">
        <v>48</v>
      </c>
      <c r="E36" t="s">
        <v>49</v>
      </c>
      <c r="F36" t="s">
        <v>50</v>
      </c>
      <c r="H36" t="s">
        <v>57</v>
      </c>
      <c r="I36" t="s">
        <v>57</v>
      </c>
      <c r="J36" t="s">
        <v>57</v>
      </c>
      <c r="K36" t="s">
        <v>56</v>
      </c>
      <c r="L36" t="s">
        <v>56</v>
      </c>
      <c r="N36" t="s">
        <v>56</v>
      </c>
      <c r="O36" t="s">
        <v>97</v>
      </c>
      <c r="Q36" t="s">
        <v>56</v>
      </c>
      <c r="R36" t="s">
        <v>56</v>
      </c>
      <c r="S36" t="s">
        <v>56</v>
      </c>
      <c r="T36" t="s">
        <v>56</v>
      </c>
      <c r="U36" t="s">
        <v>56</v>
      </c>
      <c r="V36" t="s">
        <v>56</v>
      </c>
    </row>
    <row r="37" spans="2:22">
      <c r="B37" t="s">
        <v>242</v>
      </c>
      <c r="C37" t="s">
        <v>551</v>
      </c>
      <c r="D37" t="s">
        <v>48</v>
      </c>
      <c r="E37" t="s">
        <v>49</v>
      </c>
      <c r="F37" t="s">
        <v>50</v>
      </c>
      <c r="H37" t="s">
        <v>57</v>
      </c>
      <c r="I37" t="s">
        <v>57</v>
      </c>
      <c r="J37" t="s">
        <v>57</v>
      </c>
      <c r="K37" t="s">
        <v>57</v>
      </c>
      <c r="L37" t="s">
        <v>57</v>
      </c>
      <c r="N37" t="s">
        <v>57</v>
      </c>
      <c r="O37" t="s">
        <v>57</v>
      </c>
      <c r="Q37" t="s">
        <v>56</v>
      </c>
      <c r="R37" t="s">
        <v>56</v>
      </c>
      <c r="S37" t="s">
        <v>56</v>
      </c>
      <c r="T37" t="s">
        <v>56</v>
      </c>
      <c r="U37" t="s">
        <v>56</v>
      </c>
      <c r="V37" t="s">
        <v>56</v>
      </c>
    </row>
    <row r="38" spans="2:22">
      <c r="B38" t="s">
        <v>242</v>
      </c>
      <c r="C38" t="s">
        <v>552</v>
      </c>
      <c r="D38" t="s">
        <v>48</v>
      </c>
      <c r="E38" t="s">
        <v>49</v>
      </c>
      <c r="F38" t="s">
        <v>50</v>
      </c>
      <c r="H38" t="s">
        <v>57</v>
      </c>
      <c r="I38" t="s">
        <v>57</v>
      </c>
      <c r="J38" t="s">
        <v>57</v>
      </c>
      <c r="K38" t="s">
        <v>57</v>
      </c>
      <c r="L38" t="s">
        <v>57</v>
      </c>
      <c r="N38" t="s">
        <v>57</v>
      </c>
      <c r="O38" t="s">
        <v>57</v>
      </c>
      <c r="Q38" t="s">
        <v>57</v>
      </c>
      <c r="R38" t="s">
        <v>57</v>
      </c>
      <c r="S38" t="s">
        <v>57</v>
      </c>
      <c r="T38" t="s">
        <v>57</v>
      </c>
      <c r="U38" t="s">
        <v>57</v>
      </c>
      <c r="V38" t="s">
        <v>57</v>
      </c>
    </row>
    <row r="39" spans="2:22">
      <c r="B39" t="s">
        <v>242</v>
      </c>
      <c r="C39" t="s">
        <v>553</v>
      </c>
      <c r="D39" t="s">
        <v>48</v>
      </c>
      <c r="E39" t="s">
        <v>49</v>
      </c>
      <c r="F39" t="s">
        <v>50</v>
      </c>
      <c r="H39" t="s">
        <v>56</v>
      </c>
      <c r="I39" t="s">
        <v>56</v>
      </c>
      <c r="J39" t="s">
        <v>97</v>
      </c>
      <c r="K39" t="s">
        <v>56</v>
      </c>
      <c r="L39" t="s">
        <v>56</v>
      </c>
      <c r="N39" t="s">
        <v>56</v>
      </c>
      <c r="O39" t="s">
        <v>56</v>
      </c>
      <c r="Q39" t="s">
        <v>56</v>
      </c>
      <c r="R39" t="s">
        <v>56</v>
      </c>
      <c r="S39" t="s">
        <v>56</v>
      </c>
      <c r="T39" t="s">
        <v>56</v>
      </c>
      <c r="U39" t="s">
        <v>56</v>
      </c>
      <c r="V39" t="s">
        <v>56</v>
      </c>
    </row>
    <row r="40" spans="2:22">
      <c r="B40" t="s">
        <v>242</v>
      </c>
      <c r="C40" t="s">
        <v>554</v>
      </c>
      <c r="D40" t="s">
        <v>48</v>
      </c>
      <c r="E40" t="s">
        <v>49</v>
      </c>
      <c r="F40" t="s">
        <v>50</v>
      </c>
      <c r="H40" t="s">
        <v>57</v>
      </c>
      <c r="I40" t="s">
        <v>57</v>
      </c>
      <c r="J40" t="s">
        <v>57</v>
      </c>
      <c r="K40" t="s">
        <v>57</v>
      </c>
      <c r="L40" t="s">
        <v>57</v>
      </c>
      <c r="N40" t="s">
        <v>57</v>
      </c>
      <c r="O40" t="s">
        <v>56</v>
      </c>
      <c r="Q40" t="s">
        <v>56</v>
      </c>
      <c r="R40" t="s">
        <v>56</v>
      </c>
      <c r="S40" t="s">
        <v>56</v>
      </c>
      <c r="T40" t="s">
        <v>56</v>
      </c>
      <c r="U40" t="s">
        <v>56</v>
      </c>
      <c r="V40" t="s">
        <v>56</v>
      </c>
    </row>
    <row r="41" spans="2:22">
      <c r="B41" t="s">
        <v>242</v>
      </c>
      <c r="C41" t="s">
        <v>555</v>
      </c>
      <c r="D41" t="s">
        <v>48</v>
      </c>
      <c r="E41" t="s">
        <v>49</v>
      </c>
      <c r="F41" t="s">
        <v>50</v>
      </c>
      <c r="H41" t="s">
        <v>56</v>
      </c>
      <c r="I41" t="s">
        <v>56</v>
      </c>
      <c r="J41" t="s">
        <v>57</v>
      </c>
      <c r="K41" t="s">
        <v>56</v>
      </c>
      <c r="L41" t="s">
        <v>56</v>
      </c>
      <c r="N41" t="s">
        <v>56</v>
      </c>
      <c r="O41" t="s">
        <v>56</v>
      </c>
      <c r="Q41" t="s">
        <v>56</v>
      </c>
      <c r="R41" t="s">
        <v>57</v>
      </c>
      <c r="S41" t="s">
        <v>57</v>
      </c>
      <c r="T41" t="s">
        <v>57</v>
      </c>
      <c r="U41" t="s">
        <v>57</v>
      </c>
      <c r="V41" t="s">
        <v>57</v>
      </c>
    </row>
    <row r="42" spans="2:22">
      <c r="B42" t="s">
        <v>242</v>
      </c>
      <c r="C42" t="s">
        <v>556</v>
      </c>
      <c r="D42" t="s">
        <v>48</v>
      </c>
      <c r="E42" t="s">
        <v>49</v>
      </c>
      <c r="F42" t="s">
        <v>50</v>
      </c>
      <c r="H42" t="s">
        <v>97</v>
      </c>
      <c r="I42" t="s">
        <v>97</v>
      </c>
      <c r="J42" t="s">
        <v>96</v>
      </c>
      <c r="K42" t="s">
        <v>96</v>
      </c>
      <c r="L42" t="s">
        <v>96</v>
      </c>
      <c r="N42" t="s">
        <v>96</v>
      </c>
      <c r="O42" t="s">
        <v>97</v>
      </c>
      <c r="Q42" t="s">
        <v>56</v>
      </c>
      <c r="R42" t="s">
        <v>56</v>
      </c>
      <c r="S42" t="s">
        <v>56</v>
      </c>
      <c r="T42" t="s">
        <v>56</v>
      </c>
      <c r="U42" t="s">
        <v>56</v>
      </c>
      <c r="V42" t="s">
        <v>56</v>
      </c>
    </row>
    <row r="43" spans="2:22">
      <c r="B43" t="s">
        <v>242</v>
      </c>
      <c r="C43" t="s">
        <v>557</v>
      </c>
      <c r="D43" t="s">
        <v>48</v>
      </c>
      <c r="E43" t="s">
        <v>49</v>
      </c>
      <c r="F43" t="s">
        <v>50</v>
      </c>
      <c r="H43" t="s">
        <v>57</v>
      </c>
      <c r="I43" t="s">
        <v>57</v>
      </c>
      <c r="J43" t="s">
        <v>56</v>
      </c>
      <c r="K43" t="s">
        <v>56</v>
      </c>
      <c r="L43" t="s">
        <v>57</v>
      </c>
      <c r="N43" t="s">
        <v>57</v>
      </c>
      <c r="O43" t="s">
        <v>57</v>
      </c>
      <c r="Q43" t="s">
        <v>57</v>
      </c>
      <c r="R43" t="s">
        <v>57</v>
      </c>
      <c r="S43" t="s">
        <v>57</v>
      </c>
      <c r="T43" t="s">
        <v>57</v>
      </c>
      <c r="U43" t="s">
        <v>57</v>
      </c>
      <c r="V43" t="s">
        <v>57</v>
      </c>
    </row>
    <row r="44" spans="2:22">
      <c r="B44" t="s">
        <v>242</v>
      </c>
      <c r="C44" t="s">
        <v>558</v>
      </c>
      <c r="D44" t="s">
        <v>48</v>
      </c>
      <c r="E44" t="s">
        <v>49</v>
      </c>
      <c r="F44" t="s">
        <v>50</v>
      </c>
      <c r="H44" t="s">
        <v>56</v>
      </c>
      <c r="I44" t="s">
        <v>56</v>
      </c>
      <c r="J44" t="s">
        <v>56</v>
      </c>
      <c r="K44" t="s">
        <v>97</v>
      </c>
      <c r="L44" t="s">
        <v>56</v>
      </c>
      <c r="N44" t="s">
        <v>56</v>
      </c>
      <c r="O44" t="s">
        <v>56</v>
      </c>
      <c r="Q44" t="s">
        <v>56</v>
      </c>
      <c r="R44" t="s">
        <v>56</v>
      </c>
      <c r="S44" t="s">
        <v>56</v>
      </c>
      <c r="T44" t="s">
        <v>56</v>
      </c>
      <c r="U44" t="s">
        <v>56</v>
      </c>
      <c r="V44" t="s">
        <v>56</v>
      </c>
    </row>
    <row r="45" spans="2:22">
      <c r="B45" t="s">
        <v>242</v>
      </c>
      <c r="C45" t="s">
        <v>559</v>
      </c>
      <c r="D45" t="s">
        <v>48</v>
      </c>
      <c r="E45" t="s">
        <v>49</v>
      </c>
      <c r="F45" t="s">
        <v>50</v>
      </c>
      <c r="H45" t="s">
        <v>57</v>
      </c>
      <c r="I45" t="s">
        <v>57</v>
      </c>
      <c r="J45" t="s">
        <v>57</v>
      </c>
      <c r="K45" t="s">
        <v>57</v>
      </c>
      <c r="L45" t="s">
        <v>57</v>
      </c>
      <c r="N45" t="s">
        <v>57</v>
      </c>
      <c r="O45" t="s">
        <v>57</v>
      </c>
      <c r="Q45" t="s">
        <v>57</v>
      </c>
      <c r="R45" t="s">
        <v>57</v>
      </c>
      <c r="S45" t="s">
        <v>57</v>
      </c>
      <c r="T45" t="s">
        <v>57</v>
      </c>
      <c r="U45" t="s">
        <v>57</v>
      </c>
      <c r="V45" t="s">
        <v>57</v>
      </c>
    </row>
    <row r="46" spans="2:22">
      <c r="B46" t="s">
        <v>242</v>
      </c>
      <c r="C46" t="s">
        <v>560</v>
      </c>
      <c r="D46" t="s">
        <v>48</v>
      </c>
      <c r="E46" t="s">
        <v>49</v>
      </c>
      <c r="F46" t="s">
        <v>50</v>
      </c>
      <c r="H46" t="s">
        <v>57</v>
      </c>
      <c r="I46" t="s">
        <v>56</v>
      </c>
      <c r="J46" t="s">
        <v>56</v>
      </c>
      <c r="K46" t="s">
        <v>56</v>
      </c>
      <c r="L46" t="s">
        <v>56</v>
      </c>
      <c r="N46" t="s">
        <v>56</v>
      </c>
      <c r="O46" t="s">
        <v>57</v>
      </c>
      <c r="Q46" t="s">
        <v>57</v>
      </c>
      <c r="R46" t="s">
        <v>57</v>
      </c>
      <c r="S46" t="s">
        <v>57</v>
      </c>
      <c r="T46" t="s">
        <v>57</v>
      </c>
      <c r="U46" t="s">
        <v>57</v>
      </c>
      <c r="V46" t="s">
        <v>57</v>
      </c>
    </row>
    <row r="47" spans="2:22">
      <c r="B47" t="s">
        <v>242</v>
      </c>
      <c r="C47" t="s">
        <v>561</v>
      </c>
      <c r="D47" t="s">
        <v>48</v>
      </c>
      <c r="E47" t="s">
        <v>49</v>
      </c>
      <c r="F47" t="s">
        <v>50</v>
      </c>
      <c r="H47" t="s">
        <v>57</v>
      </c>
      <c r="I47" t="s">
        <v>57</v>
      </c>
      <c r="J47" t="s">
        <v>57</v>
      </c>
      <c r="K47" t="s">
        <v>57</v>
      </c>
      <c r="L47" t="s">
        <v>57</v>
      </c>
      <c r="N47" t="s">
        <v>57</v>
      </c>
      <c r="O47" t="s">
        <v>57</v>
      </c>
      <c r="Q47" t="s">
        <v>57</v>
      </c>
      <c r="R47" t="s">
        <v>57</v>
      </c>
      <c r="S47" t="s">
        <v>57</v>
      </c>
      <c r="T47" t="s">
        <v>57</v>
      </c>
      <c r="U47" t="s">
        <v>57</v>
      </c>
      <c r="V47" t="s">
        <v>57</v>
      </c>
    </row>
    <row r="48" spans="2:22">
      <c r="B48" t="s">
        <v>242</v>
      </c>
      <c r="C48" t="s">
        <v>562</v>
      </c>
      <c r="D48" t="s">
        <v>48</v>
      </c>
      <c r="E48" t="s">
        <v>49</v>
      </c>
      <c r="F48" t="s">
        <v>50</v>
      </c>
      <c r="H48" t="s">
        <v>57</v>
      </c>
      <c r="I48" t="s">
        <v>57</v>
      </c>
      <c r="J48" t="s">
        <v>57</v>
      </c>
      <c r="K48" t="s">
        <v>57</v>
      </c>
      <c r="L48" t="s">
        <v>57</v>
      </c>
      <c r="N48" t="s">
        <v>57</v>
      </c>
      <c r="O48" t="s">
        <v>57</v>
      </c>
      <c r="Q48" t="s">
        <v>57</v>
      </c>
      <c r="R48" t="s">
        <v>57</v>
      </c>
      <c r="S48" t="s">
        <v>57</v>
      </c>
      <c r="T48" t="s">
        <v>57</v>
      </c>
      <c r="U48" t="s">
        <v>57</v>
      </c>
      <c r="V48" t="s">
        <v>57</v>
      </c>
    </row>
    <row r="49" spans="2:22">
      <c r="B49" t="s">
        <v>242</v>
      </c>
      <c r="C49" t="s">
        <v>563</v>
      </c>
      <c r="D49" t="s">
        <v>48</v>
      </c>
      <c r="E49" t="s">
        <v>49</v>
      </c>
      <c r="F49" t="s">
        <v>50</v>
      </c>
      <c r="H49" t="s">
        <v>57</v>
      </c>
      <c r="I49" t="s">
        <v>57</v>
      </c>
      <c r="J49" t="s">
        <v>56</v>
      </c>
      <c r="K49" t="s">
        <v>56</v>
      </c>
      <c r="L49" t="s">
        <v>56</v>
      </c>
      <c r="N49" t="s">
        <v>57</v>
      </c>
      <c r="O49" t="s">
        <v>57</v>
      </c>
      <c r="Q49" t="s">
        <v>57</v>
      </c>
      <c r="R49" t="s">
        <v>57</v>
      </c>
      <c r="S49" t="s">
        <v>57</v>
      </c>
      <c r="T49" t="s">
        <v>57</v>
      </c>
      <c r="U49" t="s">
        <v>57</v>
      </c>
      <c r="V49" t="s">
        <v>57</v>
      </c>
    </row>
    <row r="50" spans="2:22">
      <c r="B50" t="s">
        <v>242</v>
      </c>
      <c r="C50" t="s">
        <v>564</v>
      </c>
      <c r="D50" t="s">
        <v>48</v>
      </c>
      <c r="E50" t="s">
        <v>49</v>
      </c>
      <c r="F50" t="s">
        <v>50</v>
      </c>
      <c r="H50" t="s">
        <v>97</v>
      </c>
      <c r="I50" t="s">
        <v>97</v>
      </c>
      <c r="J50" t="s">
        <v>56</v>
      </c>
      <c r="K50" t="s">
        <v>56</v>
      </c>
      <c r="L50" t="s">
        <v>56</v>
      </c>
      <c r="N50" t="s">
        <v>56</v>
      </c>
      <c r="O50" t="s">
        <v>56</v>
      </c>
      <c r="Q50" t="s">
        <v>57</v>
      </c>
      <c r="R50" t="s">
        <v>57</v>
      </c>
      <c r="S50" t="s">
        <v>57</v>
      </c>
      <c r="T50" t="s">
        <v>57</v>
      </c>
      <c r="U50" t="s">
        <v>57</v>
      </c>
      <c r="V50" t="s">
        <v>57</v>
      </c>
    </row>
    <row r="51" spans="2:22">
      <c r="B51" t="s">
        <v>242</v>
      </c>
      <c r="C51" t="s">
        <v>565</v>
      </c>
      <c r="D51" t="s">
        <v>48</v>
      </c>
      <c r="E51" t="s">
        <v>49</v>
      </c>
      <c r="F51" t="s">
        <v>50</v>
      </c>
      <c r="H51" t="s">
        <v>57</v>
      </c>
      <c r="I51" t="s">
        <v>57</v>
      </c>
      <c r="J51" t="s">
        <v>57</v>
      </c>
      <c r="K51" t="s">
        <v>57</v>
      </c>
      <c r="L51" t="s">
        <v>57</v>
      </c>
      <c r="N51" t="s">
        <v>57</v>
      </c>
      <c r="O51" t="s">
        <v>57</v>
      </c>
      <c r="Q51" t="s">
        <v>57</v>
      </c>
      <c r="R51" t="s">
        <v>57</v>
      </c>
      <c r="S51" t="s">
        <v>57</v>
      </c>
      <c r="T51" t="s">
        <v>57</v>
      </c>
      <c r="U51" t="s">
        <v>57</v>
      </c>
      <c r="V51" t="s">
        <v>57</v>
      </c>
    </row>
    <row r="52" spans="2:22">
      <c r="B52" t="s">
        <v>242</v>
      </c>
      <c r="C52" t="s">
        <v>566</v>
      </c>
      <c r="D52" t="s">
        <v>48</v>
      </c>
      <c r="E52" t="s">
        <v>49</v>
      </c>
      <c r="F52" t="s">
        <v>50</v>
      </c>
      <c r="H52" t="s">
        <v>57</v>
      </c>
      <c r="I52" t="s">
        <v>57</v>
      </c>
      <c r="J52" t="s">
        <v>57</v>
      </c>
      <c r="K52" t="s">
        <v>57</v>
      </c>
      <c r="L52" t="s">
        <v>57</v>
      </c>
      <c r="N52" t="s">
        <v>57</v>
      </c>
      <c r="O52" t="s">
        <v>57</v>
      </c>
      <c r="Q52" t="s">
        <v>57</v>
      </c>
      <c r="R52" t="s">
        <v>57</v>
      </c>
      <c r="S52" t="s">
        <v>57</v>
      </c>
      <c r="T52" t="s">
        <v>57</v>
      </c>
      <c r="U52" t="s">
        <v>57</v>
      </c>
      <c r="V52" t="s">
        <v>57</v>
      </c>
    </row>
    <row r="53" spans="2:22">
      <c r="B53" t="s">
        <v>242</v>
      </c>
      <c r="C53" t="s">
        <v>567</v>
      </c>
      <c r="D53" t="s">
        <v>48</v>
      </c>
      <c r="E53" t="s">
        <v>49</v>
      </c>
      <c r="F53" t="s">
        <v>50</v>
      </c>
      <c r="H53" t="s">
        <v>57</v>
      </c>
      <c r="I53" t="s">
        <v>56</v>
      </c>
      <c r="J53" t="s">
        <v>57</v>
      </c>
      <c r="K53" t="s">
        <v>56</v>
      </c>
      <c r="L53" t="s">
        <v>57</v>
      </c>
      <c r="N53" t="s">
        <v>57</v>
      </c>
      <c r="O53" t="s">
        <v>56</v>
      </c>
      <c r="Q53" t="s">
        <v>56</v>
      </c>
      <c r="R53" t="s">
        <v>56</v>
      </c>
      <c r="S53" t="s">
        <v>56</v>
      </c>
      <c r="T53" t="s">
        <v>56</v>
      </c>
      <c r="U53" t="s">
        <v>56</v>
      </c>
      <c r="V53" t="s">
        <v>56</v>
      </c>
    </row>
    <row r="54" spans="2:22">
      <c r="B54" t="s">
        <v>242</v>
      </c>
      <c r="C54" t="s">
        <v>568</v>
      </c>
      <c r="D54" t="s">
        <v>48</v>
      </c>
      <c r="E54" t="s">
        <v>49</v>
      </c>
      <c r="F54" t="s">
        <v>50</v>
      </c>
      <c r="H54" t="s">
        <v>56</v>
      </c>
      <c r="I54" t="s">
        <v>56</v>
      </c>
      <c r="J54" t="s">
        <v>56</v>
      </c>
      <c r="K54" t="s">
        <v>56</v>
      </c>
      <c r="L54" t="s">
        <v>56</v>
      </c>
      <c r="N54" t="s">
        <v>56</v>
      </c>
      <c r="O54" t="s">
        <v>56</v>
      </c>
      <c r="Q54" t="s">
        <v>56</v>
      </c>
      <c r="R54" t="s">
        <v>56</v>
      </c>
      <c r="S54" t="s">
        <v>56</v>
      </c>
      <c r="T54" t="s">
        <v>56</v>
      </c>
      <c r="U54" t="s">
        <v>56</v>
      </c>
      <c r="V54" t="s">
        <v>56</v>
      </c>
    </row>
    <row r="55" spans="2:22">
      <c r="B55" t="s">
        <v>242</v>
      </c>
      <c r="C55" t="s">
        <v>569</v>
      </c>
      <c r="D55" t="s">
        <v>48</v>
      </c>
      <c r="E55" t="s">
        <v>49</v>
      </c>
      <c r="F55" t="s">
        <v>50</v>
      </c>
      <c r="H55" t="s">
        <v>97</v>
      </c>
      <c r="I55" t="s">
        <v>97</v>
      </c>
      <c r="J55" t="s">
        <v>56</v>
      </c>
      <c r="K55" t="s">
        <v>56</v>
      </c>
      <c r="L55" t="s">
        <v>56</v>
      </c>
      <c r="N55" t="s">
        <v>56</v>
      </c>
      <c r="O55" t="s">
        <v>56</v>
      </c>
      <c r="Q55" t="s">
        <v>96</v>
      </c>
      <c r="R55" t="s">
        <v>97</v>
      </c>
      <c r="S55" t="s">
        <v>96</v>
      </c>
      <c r="T55" t="s">
        <v>97</v>
      </c>
      <c r="U55" t="s">
        <v>97</v>
      </c>
      <c r="V55" t="s">
        <v>97</v>
      </c>
    </row>
    <row r="56" spans="2:22">
      <c r="B56" t="s">
        <v>242</v>
      </c>
      <c r="C56" t="s">
        <v>570</v>
      </c>
      <c r="D56" t="s">
        <v>48</v>
      </c>
      <c r="E56" t="s">
        <v>49</v>
      </c>
      <c r="F56" t="s">
        <v>50</v>
      </c>
      <c r="H56" t="s">
        <v>56</v>
      </c>
      <c r="I56" t="s">
        <v>56</v>
      </c>
      <c r="J56" t="s">
        <v>56</v>
      </c>
      <c r="K56" t="s">
        <v>56</v>
      </c>
      <c r="L56" t="s">
        <v>57</v>
      </c>
      <c r="N56" t="s">
        <v>57</v>
      </c>
      <c r="O56" t="s">
        <v>56</v>
      </c>
      <c r="Q56" t="s">
        <v>57</v>
      </c>
      <c r="R56" t="s">
        <v>57</v>
      </c>
      <c r="S56" t="s">
        <v>57</v>
      </c>
      <c r="T56" t="s">
        <v>57</v>
      </c>
      <c r="U56" t="s">
        <v>57</v>
      </c>
      <c r="V56" t="s">
        <v>57</v>
      </c>
    </row>
    <row r="57" spans="2:22">
      <c r="B57" t="s">
        <v>242</v>
      </c>
      <c r="C57" t="s">
        <v>571</v>
      </c>
      <c r="D57" t="s">
        <v>48</v>
      </c>
      <c r="E57" t="s">
        <v>49</v>
      </c>
      <c r="F57" t="s">
        <v>50</v>
      </c>
      <c r="H57" t="s">
        <v>56</v>
      </c>
      <c r="I57" t="s">
        <v>56</v>
      </c>
      <c r="J57" t="s">
        <v>57</v>
      </c>
      <c r="K57" t="s">
        <v>57</v>
      </c>
      <c r="L57" t="s">
        <v>57</v>
      </c>
      <c r="N57" t="s">
        <v>57</v>
      </c>
      <c r="O57" t="s">
        <v>57</v>
      </c>
      <c r="Q57" t="s">
        <v>57</v>
      </c>
      <c r="R57" t="s">
        <v>57</v>
      </c>
      <c r="S57" t="s">
        <v>57</v>
      </c>
      <c r="T57" t="s">
        <v>57</v>
      </c>
      <c r="U57" t="s">
        <v>57</v>
      </c>
      <c r="V57" t="s">
        <v>57</v>
      </c>
    </row>
    <row r="58" spans="2:22">
      <c r="B58" t="s">
        <v>242</v>
      </c>
      <c r="C58" t="s">
        <v>572</v>
      </c>
      <c r="D58" t="s">
        <v>48</v>
      </c>
      <c r="E58" t="s">
        <v>49</v>
      </c>
      <c r="F58" t="s">
        <v>50</v>
      </c>
      <c r="H58" t="s">
        <v>57</v>
      </c>
      <c r="I58" t="s">
        <v>57</v>
      </c>
      <c r="J58" t="s">
        <v>57</v>
      </c>
      <c r="K58" t="s">
        <v>57</v>
      </c>
      <c r="L58" t="s">
        <v>57</v>
      </c>
      <c r="N58" t="s">
        <v>57</v>
      </c>
      <c r="O58" t="s">
        <v>57</v>
      </c>
      <c r="Q58" t="s">
        <v>57</v>
      </c>
      <c r="R58" t="s">
        <v>57</v>
      </c>
      <c r="S58" t="s">
        <v>57</v>
      </c>
      <c r="T58" t="s">
        <v>57</v>
      </c>
      <c r="U58" t="s">
        <v>57</v>
      </c>
      <c r="V58" t="s">
        <v>57</v>
      </c>
    </row>
    <row r="59" spans="2:22">
      <c r="B59" t="s">
        <v>242</v>
      </c>
      <c r="C59" t="s">
        <v>573</v>
      </c>
      <c r="D59" t="s">
        <v>48</v>
      </c>
      <c r="E59" t="s">
        <v>49</v>
      </c>
      <c r="F59" t="s">
        <v>50</v>
      </c>
      <c r="H59" t="s">
        <v>57</v>
      </c>
      <c r="I59" t="s">
        <v>57</v>
      </c>
      <c r="J59" t="s">
        <v>57</v>
      </c>
      <c r="K59" t="s">
        <v>57</v>
      </c>
      <c r="L59" t="s">
        <v>57</v>
      </c>
      <c r="N59" t="s">
        <v>57</v>
      </c>
      <c r="O59" t="s">
        <v>57</v>
      </c>
      <c r="Q59" t="s">
        <v>57</v>
      </c>
      <c r="R59" t="s">
        <v>57</v>
      </c>
      <c r="S59" t="s">
        <v>57</v>
      </c>
      <c r="T59" t="s">
        <v>57</v>
      </c>
      <c r="U59" t="s">
        <v>57</v>
      </c>
      <c r="V59" t="s">
        <v>57</v>
      </c>
    </row>
    <row r="60" spans="2:22">
      <c r="B60" t="s">
        <v>242</v>
      </c>
      <c r="C60" t="s">
        <v>574</v>
      </c>
      <c r="D60" t="s">
        <v>48</v>
      </c>
      <c r="E60" t="s">
        <v>49</v>
      </c>
      <c r="F60" t="s">
        <v>50</v>
      </c>
      <c r="H60" t="s">
        <v>57</v>
      </c>
      <c r="I60" t="s">
        <v>57</v>
      </c>
      <c r="J60" t="s">
        <v>57</v>
      </c>
      <c r="K60" t="s">
        <v>57</v>
      </c>
      <c r="L60" t="s">
        <v>57</v>
      </c>
      <c r="N60" t="s">
        <v>57</v>
      </c>
      <c r="O60" t="s">
        <v>57</v>
      </c>
      <c r="Q60" t="s">
        <v>57</v>
      </c>
      <c r="R60" t="s">
        <v>57</v>
      </c>
      <c r="S60" t="s">
        <v>57</v>
      </c>
      <c r="T60" t="s">
        <v>57</v>
      </c>
      <c r="U60" t="s">
        <v>57</v>
      </c>
      <c r="V60" t="s">
        <v>57</v>
      </c>
    </row>
    <row r="61" spans="2:22">
      <c r="B61" t="s">
        <v>242</v>
      </c>
      <c r="C61" t="s">
        <v>575</v>
      </c>
      <c r="D61" t="s">
        <v>48</v>
      </c>
      <c r="E61" t="s">
        <v>49</v>
      </c>
      <c r="F61" t="s">
        <v>50</v>
      </c>
      <c r="H61" t="s">
        <v>57</v>
      </c>
      <c r="I61" t="s">
        <v>56</v>
      </c>
      <c r="J61" t="s">
        <v>56</v>
      </c>
      <c r="K61" t="s">
        <v>56</v>
      </c>
      <c r="L61" t="s">
        <v>57</v>
      </c>
      <c r="N61" t="s">
        <v>57</v>
      </c>
      <c r="O61" t="s">
        <v>57</v>
      </c>
      <c r="Q61" t="s">
        <v>57</v>
      </c>
      <c r="R61" t="s">
        <v>57</v>
      </c>
      <c r="S61" t="s">
        <v>57</v>
      </c>
      <c r="T61" t="s">
        <v>57</v>
      </c>
      <c r="U61" t="s">
        <v>57</v>
      </c>
      <c r="V61" t="s">
        <v>57</v>
      </c>
    </row>
    <row r="62" spans="2:22">
      <c r="B62" t="s">
        <v>242</v>
      </c>
      <c r="C62" t="s">
        <v>576</v>
      </c>
      <c r="D62" t="s">
        <v>48</v>
      </c>
      <c r="E62" t="s">
        <v>49</v>
      </c>
      <c r="F62" t="s">
        <v>50</v>
      </c>
      <c r="H62" t="s">
        <v>57</v>
      </c>
      <c r="I62" t="s">
        <v>57</v>
      </c>
      <c r="J62" t="s">
        <v>57</v>
      </c>
      <c r="K62" t="s">
        <v>56</v>
      </c>
      <c r="L62" t="s">
        <v>56</v>
      </c>
      <c r="N62" t="s">
        <v>56</v>
      </c>
      <c r="O62" t="s">
        <v>56</v>
      </c>
      <c r="Q62" t="s">
        <v>57</v>
      </c>
      <c r="R62" t="s">
        <v>57</v>
      </c>
      <c r="S62" t="s">
        <v>57</v>
      </c>
      <c r="T62" t="s">
        <v>56</v>
      </c>
      <c r="U62" t="s">
        <v>56</v>
      </c>
      <c r="V62" t="s">
        <v>56</v>
      </c>
    </row>
    <row r="63" spans="2:22">
      <c r="B63" t="s">
        <v>242</v>
      </c>
      <c r="C63" t="s">
        <v>577</v>
      </c>
      <c r="D63" t="s">
        <v>48</v>
      </c>
      <c r="E63" t="s">
        <v>49</v>
      </c>
      <c r="F63" t="s">
        <v>50</v>
      </c>
      <c r="H63" t="s">
        <v>56</v>
      </c>
      <c r="I63" t="s">
        <v>56</v>
      </c>
      <c r="J63" t="s">
        <v>56</v>
      </c>
      <c r="K63" t="s">
        <v>56</v>
      </c>
      <c r="L63" t="s">
        <v>57</v>
      </c>
      <c r="N63" t="s">
        <v>57</v>
      </c>
      <c r="O63" t="s">
        <v>57</v>
      </c>
      <c r="Q63" t="s">
        <v>56</v>
      </c>
      <c r="R63" t="s">
        <v>56</v>
      </c>
      <c r="S63" t="s">
        <v>56</v>
      </c>
      <c r="T63" t="s">
        <v>56</v>
      </c>
      <c r="U63" t="s">
        <v>56</v>
      </c>
      <c r="V63" t="s">
        <v>56</v>
      </c>
    </row>
    <row r="64" spans="2:22">
      <c r="B64" t="s">
        <v>242</v>
      </c>
      <c r="C64" t="s">
        <v>578</v>
      </c>
      <c r="D64" t="s">
        <v>48</v>
      </c>
      <c r="E64" t="s">
        <v>49</v>
      </c>
      <c r="F64" t="s">
        <v>50</v>
      </c>
      <c r="H64" t="s">
        <v>57</v>
      </c>
      <c r="I64" t="s">
        <v>56</v>
      </c>
      <c r="J64" t="s">
        <v>56</v>
      </c>
      <c r="K64" t="s">
        <v>56</v>
      </c>
      <c r="L64" t="s">
        <v>56</v>
      </c>
      <c r="N64" t="s">
        <v>56</v>
      </c>
      <c r="O64" t="s">
        <v>56</v>
      </c>
      <c r="Q64" t="s">
        <v>56</v>
      </c>
      <c r="R64" t="s">
        <v>56</v>
      </c>
      <c r="S64" t="s">
        <v>56</v>
      </c>
      <c r="T64" t="s">
        <v>56</v>
      </c>
      <c r="U64" t="s">
        <v>56</v>
      </c>
      <c r="V64" t="s">
        <v>56</v>
      </c>
    </row>
    <row r="65" spans="2:22">
      <c r="B65" t="s">
        <v>242</v>
      </c>
      <c r="C65" t="s">
        <v>579</v>
      </c>
      <c r="D65" t="s">
        <v>48</v>
      </c>
      <c r="E65" t="s">
        <v>49</v>
      </c>
      <c r="F65" t="s">
        <v>50</v>
      </c>
      <c r="H65" t="s">
        <v>57</v>
      </c>
      <c r="I65" t="s">
        <v>56</v>
      </c>
      <c r="J65" t="s">
        <v>56</v>
      </c>
      <c r="K65" t="s">
        <v>56</v>
      </c>
      <c r="L65" t="s">
        <v>56</v>
      </c>
      <c r="N65" t="s">
        <v>56</v>
      </c>
      <c r="O65" t="s">
        <v>56</v>
      </c>
      <c r="Q65" t="s">
        <v>56</v>
      </c>
      <c r="R65" t="s">
        <v>57</v>
      </c>
      <c r="S65" t="s">
        <v>57</v>
      </c>
      <c r="T65" t="s">
        <v>57</v>
      </c>
      <c r="U65" t="s">
        <v>57</v>
      </c>
      <c r="V65" t="s">
        <v>57</v>
      </c>
    </row>
    <row r="66" spans="2:22">
      <c r="B66" t="s">
        <v>242</v>
      </c>
      <c r="C66" t="s">
        <v>580</v>
      </c>
      <c r="D66" t="s">
        <v>48</v>
      </c>
      <c r="E66" t="s">
        <v>49</v>
      </c>
      <c r="F66" t="s">
        <v>50</v>
      </c>
      <c r="H66" t="s">
        <v>57</v>
      </c>
      <c r="I66" t="s">
        <v>57</v>
      </c>
      <c r="J66" t="s">
        <v>57</v>
      </c>
      <c r="K66" t="s">
        <v>57</v>
      </c>
      <c r="L66" t="s">
        <v>56</v>
      </c>
      <c r="N66" t="s">
        <v>56</v>
      </c>
      <c r="O66" t="s">
        <v>56</v>
      </c>
      <c r="Q66" t="s">
        <v>56</v>
      </c>
      <c r="R66" t="s">
        <v>56</v>
      </c>
      <c r="S66" t="s">
        <v>56</v>
      </c>
      <c r="T66" t="s">
        <v>57</v>
      </c>
      <c r="U66" t="s">
        <v>57</v>
      </c>
      <c r="V66" t="s">
        <v>57</v>
      </c>
    </row>
    <row r="67" spans="2:22">
      <c r="B67" t="s">
        <v>242</v>
      </c>
      <c r="C67" t="s">
        <v>581</v>
      </c>
      <c r="D67" t="s">
        <v>48</v>
      </c>
      <c r="E67" t="s">
        <v>49</v>
      </c>
      <c r="F67" t="s">
        <v>50</v>
      </c>
      <c r="H67" t="s">
        <v>97</v>
      </c>
      <c r="I67" t="s">
        <v>56</v>
      </c>
      <c r="J67" t="s">
        <v>97</v>
      </c>
      <c r="K67" t="s">
        <v>97</v>
      </c>
      <c r="L67" t="s">
        <v>56</v>
      </c>
      <c r="N67" t="s">
        <v>56</v>
      </c>
      <c r="O67" t="s">
        <v>56</v>
      </c>
      <c r="Q67" t="s">
        <v>56</v>
      </c>
      <c r="R67" t="s">
        <v>56</v>
      </c>
      <c r="S67" t="s">
        <v>56</v>
      </c>
      <c r="T67" t="s">
        <v>56</v>
      </c>
      <c r="U67" t="s">
        <v>56</v>
      </c>
      <c r="V67" t="s">
        <v>56</v>
      </c>
    </row>
    <row r="68" spans="2:22">
      <c r="B68" t="s">
        <v>242</v>
      </c>
      <c r="C68" t="s">
        <v>582</v>
      </c>
      <c r="D68" t="s">
        <v>48</v>
      </c>
      <c r="E68" t="s">
        <v>49</v>
      </c>
      <c r="F68" t="s">
        <v>50</v>
      </c>
      <c r="H68" t="s">
        <v>57</v>
      </c>
      <c r="I68" t="s">
        <v>57</v>
      </c>
      <c r="J68" t="s">
        <v>57</v>
      </c>
      <c r="K68" t="s">
        <v>57</v>
      </c>
      <c r="L68" t="s">
        <v>57</v>
      </c>
      <c r="N68" t="s">
        <v>57</v>
      </c>
      <c r="O68" t="s">
        <v>57</v>
      </c>
      <c r="Q68" t="s">
        <v>57</v>
      </c>
      <c r="R68" t="s">
        <v>57</v>
      </c>
      <c r="S68" t="s">
        <v>57</v>
      </c>
      <c r="T68" t="s">
        <v>57</v>
      </c>
      <c r="U68" t="s">
        <v>57</v>
      </c>
      <c r="V68" t="s">
        <v>57</v>
      </c>
    </row>
    <row r="69" spans="2:22">
      <c r="B69" t="s">
        <v>242</v>
      </c>
      <c r="C69" t="s">
        <v>583</v>
      </c>
      <c r="D69" t="s">
        <v>48</v>
      </c>
      <c r="E69" t="s">
        <v>49</v>
      </c>
      <c r="F69" t="s">
        <v>50</v>
      </c>
      <c r="H69" t="s">
        <v>57</v>
      </c>
      <c r="I69" t="s">
        <v>57</v>
      </c>
      <c r="J69" t="s">
        <v>57</v>
      </c>
      <c r="K69" t="s">
        <v>57</v>
      </c>
      <c r="L69" t="s">
        <v>57</v>
      </c>
      <c r="N69" t="s">
        <v>57</v>
      </c>
      <c r="O69" t="s">
        <v>57</v>
      </c>
      <c r="Q69" t="s">
        <v>57</v>
      </c>
      <c r="R69" t="s">
        <v>57</v>
      </c>
      <c r="S69" t="s">
        <v>57</v>
      </c>
      <c r="T69" t="s">
        <v>57</v>
      </c>
      <c r="U69" t="s">
        <v>57</v>
      </c>
      <c r="V69" t="s">
        <v>57</v>
      </c>
    </row>
    <row r="70" spans="2:22">
      <c r="B70" t="s">
        <v>242</v>
      </c>
      <c r="C70" t="s">
        <v>584</v>
      </c>
      <c r="D70" t="s">
        <v>48</v>
      </c>
      <c r="E70" t="s">
        <v>49</v>
      </c>
      <c r="F70" t="s">
        <v>50</v>
      </c>
      <c r="H70" t="s">
        <v>56</v>
      </c>
      <c r="I70" t="s">
        <v>56</v>
      </c>
      <c r="J70" t="s">
        <v>57</v>
      </c>
      <c r="K70" t="s">
        <v>57</v>
      </c>
      <c r="L70" t="s">
        <v>57</v>
      </c>
      <c r="N70" t="s">
        <v>57</v>
      </c>
      <c r="O70" t="s">
        <v>57</v>
      </c>
      <c r="Q70" t="s">
        <v>56</v>
      </c>
      <c r="R70" t="s">
        <v>56</v>
      </c>
      <c r="S70" t="s">
        <v>57</v>
      </c>
      <c r="T70" t="s">
        <v>57</v>
      </c>
      <c r="U70" t="s">
        <v>57</v>
      </c>
      <c r="V70" t="s">
        <v>57</v>
      </c>
    </row>
    <row r="71" spans="2:22">
      <c r="B71" t="s">
        <v>242</v>
      </c>
      <c r="C71" t="s">
        <v>585</v>
      </c>
      <c r="D71" t="s">
        <v>48</v>
      </c>
      <c r="E71" t="s">
        <v>49</v>
      </c>
      <c r="F71" t="s">
        <v>50</v>
      </c>
      <c r="H71" t="s">
        <v>57</v>
      </c>
      <c r="I71" t="s">
        <v>57</v>
      </c>
      <c r="J71" t="s">
        <v>57</v>
      </c>
      <c r="K71" t="s">
        <v>57</v>
      </c>
      <c r="L71" t="s">
        <v>57</v>
      </c>
      <c r="N71" t="s">
        <v>57</v>
      </c>
      <c r="O71" t="s">
        <v>57</v>
      </c>
      <c r="Q71" t="s">
        <v>56</v>
      </c>
      <c r="R71" t="s">
        <v>56</v>
      </c>
      <c r="S71" t="s">
        <v>56</v>
      </c>
      <c r="T71" t="s">
        <v>56</v>
      </c>
      <c r="U71" t="s">
        <v>56</v>
      </c>
      <c r="V71" t="s">
        <v>56</v>
      </c>
    </row>
    <row r="72" spans="2:22">
      <c r="B72" t="s">
        <v>242</v>
      </c>
      <c r="C72" t="s">
        <v>586</v>
      </c>
      <c r="D72" t="s">
        <v>48</v>
      </c>
      <c r="E72" t="s">
        <v>49</v>
      </c>
      <c r="F72" t="s">
        <v>50</v>
      </c>
      <c r="H72" t="s">
        <v>57</v>
      </c>
      <c r="I72" t="s">
        <v>57</v>
      </c>
      <c r="J72" t="s">
        <v>57</v>
      </c>
      <c r="K72" t="s">
        <v>57</v>
      </c>
      <c r="L72" t="s">
        <v>57</v>
      </c>
      <c r="N72" t="s">
        <v>57</v>
      </c>
      <c r="O72" t="s">
        <v>57</v>
      </c>
      <c r="Q72" t="s">
        <v>57</v>
      </c>
      <c r="R72" t="s">
        <v>57</v>
      </c>
      <c r="S72" t="s">
        <v>57</v>
      </c>
      <c r="T72" t="s">
        <v>57</v>
      </c>
      <c r="U72" t="s">
        <v>57</v>
      </c>
      <c r="V72" t="s">
        <v>57</v>
      </c>
    </row>
    <row r="73" spans="2:22">
      <c r="B73" t="s">
        <v>242</v>
      </c>
      <c r="C73" t="s">
        <v>587</v>
      </c>
      <c r="D73" t="s">
        <v>48</v>
      </c>
      <c r="E73" t="s">
        <v>49</v>
      </c>
      <c r="F73" t="s">
        <v>50</v>
      </c>
      <c r="H73" t="s">
        <v>56</v>
      </c>
      <c r="I73" t="s">
        <v>56</v>
      </c>
      <c r="J73" t="s">
        <v>56</v>
      </c>
      <c r="K73" t="s">
        <v>56</v>
      </c>
      <c r="L73" t="s">
        <v>57</v>
      </c>
      <c r="N73" t="s">
        <v>57</v>
      </c>
      <c r="O73" t="s">
        <v>57</v>
      </c>
      <c r="Q73" t="s">
        <v>57</v>
      </c>
      <c r="R73" t="s">
        <v>57</v>
      </c>
      <c r="S73" t="s">
        <v>57</v>
      </c>
      <c r="T73" t="s">
        <v>57</v>
      </c>
      <c r="U73" t="s">
        <v>57</v>
      </c>
      <c r="V73" t="s">
        <v>57</v>
      </c>
    </row>
    <row r="74" spans="2:22">
      <c r="B74" t="s">
        <v>242</v>
      </c>
      <c r="C74" t="s">
        <v>588</v>
      </c>
      <c r="D74" t="s">
        <v>48</v>
      </c>
      <c r="E74" t="s">
        <v>49</v>
      </c>
      <c r="F74" t="s">
        <v>50</v>
      </c>
      <c r="H74" t="s">
        <v>56</v>
      </c>
      <c r="I74" t="s">
        <v>56</v>
      </c>
      <c r="J74" t="s">
        <v>56</v>
      </c>
      <c r="K74" t="s">
        <v>57</v>
      </c>
      <c r="L74" t="s">
        <v>57</v>
      </c>
      <c r="N74" t="s">
        <v>57</v>
      </c>
      <c r="O74" t="s">
        <v>57</v>
      </c>
      <c r="Q74" t="s">
        <v>57</v>
      </c>
      <c r="R74" t="s">
        <v>57</v>
      </c>
      <c r="S74" t="s">
        <v>57</v>
      </c>
      <c r="T74" t="s">
        <v>57</v>
      </c>
      <c r="U74" t="s">
        <v>57</v>
      </c>
      <c r="V74" t="s">
        <v>57</v>
      </c>
    </row>
    <row r="75" spans="2:22">
      <c r="B75" t="s">
        <v>242</v>
      </c>
      <c r="C75" t="s">
        <v>589</v>
      </c>
      <c r="D75" t="s">
        <v>48</v>
      </c>
      <c r="E75" t="s">
        <v>49</v>
      </c>
      <c r="F75" t="s">
        <v>50</v>
      </c>
      <c r="H75" t="s">
        <v>97</v>
      </c>
      <c r="I75" t="s">
        <v>56</v>
      </c>
      <c r="J75" t="s">
        <v>56</v>
      </c>
      <c r="K75" t="s">
        <v>57</v>
      </c>
      <c r="L75" t="s">
        <v>57</v>
      </c>
      <c r="N75" t="s">
        <v>57</v>
      </c>
      <c r="O75" t="s">
        <v>57</v>
      </c>
      <c r="Q75" t="s">
        <v>57</v>
      </c>
      <c r="R75" t="s">
        <v>57</v>
      </c>
      <c r="S75" t="s">
        <v>57</v>
      </c>
      <c r="T75" t="s">
        <v>57</v>
      </c>
      <c r="U75" t="s">
        <v>57</v>
      </c>
      <c r="V75" t="s">
        <v>57</v>
      </c>
    </row>
    <row r="76" spans="2:22">
      <c r="B76" t="s">
        <v>242</v>
      </c>
      <c r="C76" t="s">
        <v>590</v>
      </c>
      <c r="D76" t="s">
        <v>48</v>
      </c>
      <c r="E76" t="s">
        <v>49</v>
      </c>
      <c r="F76" t="s">
        <v>50</v>
      </c>
      <c r="H76" t="s">
        <v>57</v>
      </c>
      <c r="I76" t="s">
        <v>57</v>
      </c>
      <c r="J76" t="s">
        <v>57</v>
      </c>
      <c r="K76" t="s">
        <v>57</v>
      </c>
      <c r="L76" t="s">
        <v>57</v>
      </c>
      <c r="N76" t="s">
        <v>57</v>
      </c>
      <c r="O76" t="s">
        <v>57</v>
      </c>
      <c r="Q76" t="s">
        <v>57</v>
      </c>
      <c r="R76" t="s">
        <v>57</v>
      </c>
      <c r="S76" t="s">
        <v>57</v>
      </c>
      <c r="T76" t="s">
        <v>57</v>
      </c>
      <c r="U76" t="s">
        <v>57</v>
      </c>
      <c r="V76" t="s">
        <v>57</v>
      </c>
    </row>
    <row r="77" spans="2:22">
      <c r="B77" t="s">
        <v>242</v>
      </c>
      <c r="C77" t="s">
        <v>591</v>
      </c>
      <c r="D77" t="s">
        <v>48</v>
      </c>
      <c r="E77" t="s">
        <v>49</v>
      </c>
      <c r="F77" t="s">
        <v>50</v>
      </c>
      <c r="H77" t="s">
        <v>57</v>
      </c>
      <c r="I77" t="s">
        <v>57</v>
      </c>
      <c r="J77" t="s">
        <v>57</v>
      </c>
      <c r="K77" t="s">
        <v>56</v>
      </c>
      <c r="L77" t="s">
        <v>57</v>
      </c>
      <c r="N77" t="s">
        <v>57</v>
      </c>
      <c r="O77" t="s">
        <v>57</v>
      </c>
      <c r="Q77" t="s">
        <v>57</v>
      </c>
      <c r="R77" t="s">
        <v>57</v>
      </c>
      <c r="S77" t="s">
        <v>57</v>
      </c>
      <c r="T77" t="s">
        <v>57</v>
      </c>
      <c r="U77" t="s">
        <v>57</v>
      </c>
      <c r="V77" t="s">
        <v>57</v>
      </c>
    </row>
    <row r="78" spans="2:22">
      <c r="B78" t="s">
        <v>242</v>
      </c>
      <c r="C78" t="s">
        <v>592</v>
      </c>
      <c r="D78" t="s">
        <v>48</v>
      </c>
      <c r="E78" t="s">
        <v>49</v>
      </c>
      <c r="F78" t="s">
        <v>50</v>
      </c>
      <c r="H78" t="s">
        <v>56</v>
      </c>
      <c r="I78" t="s">
        <v>57</v>
      </c>
      <c r="J78" t="s">
        <v>57</v>
      </c>
      <c r="K78" t="s">
        <v>57</v>
      </c>
      <c r="L78" t="s">
        <v>57</v>
      </c>
      <c r="N78" t="s">
        <v>56</v>
      </c>
      <c r="O78" t="s">
        <v>97</v>
      </c>
      <c r="Q78" t="s">
        <v>96</v>
      </c>
      <c r="R78" t="s">
        <v>97</v>
      </c>
      <c r="S78" t="s">
        <v>56</v>
      </c>
      <c r="T78" t="s">
        <v>56</v>
      </c>
      <c r="U78" t="s">
        <v>56</v>
      </c>
      <c r="V78" t="s">
        <v>56</v>
      </c>
    </row>
    <row r="79" spans="2:22">
      <c r="B79" t="s">
        <v>242</v>
      </c>
      <c r="C79" t="s">
        <v>593</v>
      </c>
      <c r="D79" t="s">
        <v>48</v>
      </c>
      <c r="E79" t="s">
        <v>49</v>
      </c>
      <c r="F79" t="s">
        <v>50</v>
      </c>
      <c r="H79" t="s">
        <v>57</v>
      </c>
      <c r="I79" t="s">
        <v>57</v>
      </c>
      <c r="J79" t="s">
        <v>57</v>
      </c>
      <c r="K79" t="s">
        <v>57</v>
      </c>
      <c r="L79" t="s">
        <v>57</v>
      </c>
      <c r="N79" t="s">
        <v>57</v>
      </c>
      <c r="O79" t="s">
        <v>57</v>
      </c>
      <c r="Q79" t="s">
        <v>57</v>
      </c>
      <c r="R79" t="s">
        <v>57</v>
      </c>
      <c r="S79" t="s">
        <v>57</v>
      </c>
      <c r="T79" t="s">
        <v>57</v>
      </c>
      <c r="U79" t="s">
        <v>57</v>
      </c>
      <c r="V79" t="s">
        <v>57</v>
      </c>
    </row>
    <row r="80" spans="2:22">
      <c r="B80" t="s">
        <v>242</v>
      </c>
      <c r="C80" t="s">
        <v>594</v>
      </c>
      <c r="D80" t="s">
        <v>48</v>
      </c>
      <c r="E80" t="s">
        <v>49</v>
      </c>
      <c r="F80" t="s">
        <v>50</v>
      </c>
      <c r="H80" t="s">
        <v>56</v>
      </c>
      <c r="I80" t="s">
        <v>57</v>
      </c>
      <c r="J80" t="s">
        <v>57</v>
      </c>
      <c r="K80" t="s">
        <v>57</v>
      </c>
      <c r="L80" t="s">
        <v>57</v>
      </c>
      <c r="N80" t="s">
        <v>57</v>
      </c>
      <c r="O80" t="s">
        <v>57</v>
      </c>
      <c r="Q80" t="s">
        <v>57</v>
      </c>
      <c r="R80" t="s">
        <v>57</v>
      </c>
      <c r="S80" t="s">
        <v>57</v>
      </c>
      <c r="T80" t="s">
        <v>57</v>
      </c>
      <c r="U80" t="s">
        <v>57</v>
      </c>
      <c r="V80" t="s">
        <v>57</v>
      </c>
    </row>
    <row r="81" spans="2:22">
      <c r="B81" t="s">
        <v>242</v>
      </c>
      <c r="C81" t="s">
        <v>595</v>
      </c>
      <c r="D81" t="s">
        <v>48</v>
      </c>
      <c r="E81" t="s">
        <v>49</v>
      </c>
      <c r="F81" t="s">
        <v>50</v>
      </c>
      <c r="H81" t="s">
        <v>56</v>
      </c>
      <c r="I81" t="s">
        <v>56</v>
      </c>
      <c r="J81" t="s">
        <v>56</v>
      </c>
      <c r="K81" t="s">
        <v>56</v>
      </c>
      <c r="L81" t="s">
        <v>56</v>
      </c>
      <c r="N81" t="s">
        <v>56</v>
      </c>
      <c r="O81" t="s">
        <v>57</v>
      </c>
      <c r="Q81" t="s">
        <v>57</v>
      </c>
      <c r="R81" t="s">
        <v>57</v>
      </c>
      <c r="S81" t="s">
        <v>57</v>
      </c>
      <c r="T81" t="s">
        <v>57</v>
      </c>
      <c r="U81" t="s">
        <v>57</v>
      </c>
      <c r="V81" t="s">
        <v>57</v>
      </c>
    </row>
    <row r="82" spans="2:22">
      <c r="B82" t="s">
        <v>242</v>
      </c>
      <c r="C82" t="s">
        <v>596</v>
      </c>
      <c r="D82" t="s">
        <v>48</v>
      </c>
      <c r="E82" t="s">
        <v>49</v>
      </c>
      <c r="F82" t="s">
        <v>50</v>
      </c>
      <c r="H82" t="s">
        <v>57</v>
      </c>
      <c r="I82" t="s">
        <v>57</v>
      </c>
      <c r="J82" t="s">
        <v>57</v>
      </c>
      <c r="K82" t="s">
        <v>57</v>
      </c>
      <c r="L82" t="s">
        <v>57</v>
      </c>
      <c r="N82" t="s">
        <v>57</v>
      </c>
      <c r="O82" t="s">
        <v>57</v>
      </c>
      <c r="Q82" t="s">
        <v>57</v>
      </c>
      <c r="R82" t="s">
        <v>57</v>
      </c>
      <c r="S82" t="s">
        <v>57</v>
      </c>
      <c r="T82" t="s">
        <v>57</v>
      </c>
      <c r="U82" t="s">
        <v>57</v>
      </c>
      <c r="V82" t="s">
        <v>57</v>
      </c>
    </row>
    <row r="83" spans="2:22">
      <c r="B83" t="s">
        <v>242</v>
      </c>
      <c r="C83" t="s">
        <v>597</v>
      </c>
      <c r="D83" t="s">
        <v>48</v>
      </c>
      <c r="E83" t="s">
        <v>49</v>
      </c>
      <c r="F83" t="s">
        <v>50</v>
      </c>
      <c r="H83" t="s">
        <v>56</v>
      </c>
      <c r="I83" t="s">
        <v>56</v>
      </c>
      <c r="J83" t="s">
        <v>56</v>
      </c>
      <c r="K83" t="s">
        <v>56</v>
      </c>
      <c r="L83" t="s">
        <v>97</v>
      </c>
      <c r="N83" t="s">
        <v>97</v>
      </c>
      <c r="O83" t="s">
        <v>96</v>
      </c>
      <c r="Q83" t="s">
        <v>96</v>
      </c>
      <c r="R83" t="s">
        <v>96</v>
      </c>
      <c r="S83" t="s">
        <v>96</v>
      </c>
      <c r="T83" t="s">
        <v>97</v>
      </c>
      <c r="U83" t="s">
        <v>97</v>
      </c>
      <c r="V83" t="s">
        <v>97</v>
      </c>
    </row>
    <row r="84" spans="2:22">
      <c r="B84" t="s">
        <v>242</v>
      </c>
      <c r="C84" t="s">
        <v>598</v>
      </c>
      <c r="D84" t="s">
        <v>48</v>
      </c>
      <c r="E84" t="s">
        <v>49</v>
      </c>
      <c r="F84" t="s">
        <v>50</v>
      </c>
      <c r="H84" t="s">
        <v>57</v>
      </c>
      <c r="I84" t="s">
        <v>57</v>
      </c>
      <c r="J84" t="s">
        <v>57</v>
      </c>
      <c r="K84" t="s">
        <v>57</v>
      </c>
      <c r="L84" t="s">
        <v>57</v>
      </c>
      <c r="N84" t="s">
        <v>57</v>
      </c>
      <c r="O84" t="s">
        <v>57</v>
      </c>
      <c r="Q84" t="s">
        <v>57</v>
      </c>
      <c r="R84" t="s">
        <v>57</v>
      </c>
      <c r="S84" t="s">
        <v>57</v>
      </c>
      <c r="T84" t="s">
        <v>57</v>
      </c>
      <c r="U84" t="s">
        <v>57</v>
      </c>
      <c r="V84" t="s">
        <v>57</v>
      </c>
    </row>
    <row r="85" spans="2:22">
      <c r="B85" t="s">
        <v>242</v>
      </c>
      <c r="C85" t="s">
        <v>599</v>
      </c>
      <c r="D85" t="s">
        <v>48</v>
      </c>
      <c r="E85" t="s">
        <v>49</v>
      </c>
      <c r="F85" t="s">
        <v>50</v>
      </c>
      <c r="H85" t="s">
        <v>57</v>
      </c>
      <c r="I85" t="s">
        <v>57</v>
      </c>
      <c r="J85" t="s">
        <v>57</v>
      </c>
      <c r="K85" t="s">
        <v>57</v>
      </c>
      <c r="L85" t="s">
        <v>57</v>
      </c>
      <c r="N85" t="s">
        <v>57</v>
      </c>
      <c r="O85" t="s">
        <v>57</v>
      </c>
      <c r="Q85" t="s">
        <v>57</v>
      </c>
      <c r="R85" t="s">
        <v>57</v>
      </c>
      <c r="S85" t="s">
        <v>57</v>
      </c>
      <c r="T85" t="s">
        <v>57</v>
      </c>
      <c r="U85" t="s">
        <v>57</v>
      </c>
      <c r="V85" t="s">
        <v>57</v>
      </c>
    </row>
    <row r="86" spans="2:22">
      <c r="B86" t="s">
        <v>242</v>
      </c>
      <c r="C86" t="s">
        <v>600</v>
      </c>
      <c r="D86" t="s">
        <v>48</v>
      </c>
      <c r="E86" t="s">
        <v>49</v>
      </c>
      <c r="F86" t="s">
        <v>50</v>
      </c>
      <c r="H86" t="s">
        <v>57</v>
      </c>
      <c r="I86" t="s">
        <v>57</v>
      </c>
      <c r="J86" t="s">
        <v>57</v>
      </c>
      <c r="K86" t="s">
        <v>57</v>
      </c>
      <c r="L86" t="s">
        <v>57</v>
      </c>
      <c r="N86" t="s">
        <v>57</v>
      </c>
      <c r="O86" t="s">
        <v>57</v>
      </c>
      <c r="Q86" t="s">
        <v>57</v>
      </c>
      <c r="R86" t="s">
        <v>57</v>
      </c>
      <c r="S86" t="s">
        <v>57</v>
      </c>
      <c r="T86" t="s">
        <v>57</v>
      </c>
      <c r="U86" t="s">
        <v>57</v>
      </c>
      <c r="V86" t="s">
        <v>57</v>
      </c>
    </row>
    <row r="87" spans="2:22">
      <c r="B87" t="s">
        <v>242</v>
      </c>
      <c r="C87" t="s">
        <v>601</v>
      </c>
      <c r="D87" t="s">
        <v>48</v>
      </c>
      <c r="E87" t="s">
        <v>49</v>
      </c>
      <c r="F87" t="s">
        <v>50</v>
      </c>
      <c r="H87" t="s">
        <v>57</v>
      </c>
      <c r="I87" t="s">
        <v>57</v>
      </c>
      <c r="J87" t="s">
        <v>57</v>
      </c>
      <c r="K87" t="s">
        <v>57</v>
      </c>
      <c r="L87" t="s">
        <v>57</v>
      </c>
      <c r="N87" t="s">
        <v>57</v>
      </c>
      <c r="O87" t="s">
        <v>57</v>
      </c>
      <c r="Q87" t="s">
        <v>57</v>
      </c>
      <c r="R87" t="s">
        <v>57</v>
      </c>
      <c r="S87" t="s">
        <v>57</v>
      </c>
      <c r="T87" t="s">
        <v>57</v>
      </c>
      <c r="U87" t="s">
        <v>57</v>
      </c>
      <c r="V87" t="s">
        <v>57</v>
      </c>
    </row>
    <row r="88" spans="2:22">
      <c r="B88" t="s">
        <v>242</v>
      </c>
      <c r="C88" t="s">
        <v>602</v>
      </c>
      <c r="D88" t="s">
        <v>48</v>
      </c>
      <c r="E88" t="s">
        <v>49</v>
      </c>
      <c r="F88" t="s">
        <v>50</v>
      </c>
      <c r="H88" t="s">
        <v>57</v>
      </c>
      <c r="I88" t="s">
        <v>57</v>
      </c>
      <c r="J88" t="s">
        <v>57</v>
      </c>
      <c r="K88" t="s">
        <v>57</v>
      </c>
      <c r="L88" t="s">
        <v>57</v>
      </c>
      <c r="N88" t="s">
        <v>57</v>
      </c>
      <c r="O88" t="s">
        <v>57</v>
      </c>
      <c r="Q88" t="s">
        <v>57</v>
      </c>
      <c r="R88" t="s">
        <v>57</v>
      </c>
      <c r="S88" t="s">
        <v>57</v>
      </c>
      <c r="T88" t="s">
        <v>57</v>
      </c>
      <c r="U88" t="s">
        <v>57</v>
      </c>
      <c r="V88" t="s">
        <v>57</v>
      </c>
    </row>
    <row r="89" spans="2:22">
      <c r="B89" t="s">
        <v>242</v>
      </c>
      <c r="C89" t="s">
        <v>603</v>
      </c>
      <c r="D89" t="s">
        <v>48</v>
      </c>
      <c r="E89" t="s">
        <v>49</v>
      </c>
      <c r="F89" t="s">
        <v>50</v>
      </c>
      <c r="H89" t="s">
        <v>96</v>
      </c>
      <c r="I89" t="s">
        <v>96</v>
      </c>
      <c r="J89" t="s">
        <v>97</v>
      </c>
      <c r="K89" t="s">
        <v>97</v>
      </c>
      <c r="L89" t="s">
        <v>56</v>
      </c>
      <c r="N89" t="s">
        <v>57</v>
      </c>
      <c r="O89" t="s">
        <v>56</v>
      </c>
      <c r="Q89" t="s">
        <v>56</v>
      </c>
      <c r="R89" t="s">
        <v>56</v>
      </c>
      <c r="S89" t="s">
        <v>56</v>
      </c>
      <c r="T89" t="s">
        <v>56</v>
      </c>
      <c r="U89" t="s">
        <v>56</v>
      </c>
      <c r="V89" t="s">
        <v>56</v>
      </c>
    </row>
    <row r="90" spans="2:22">
      <c r="B90" t="s">
        <v>242</v>
      </c>
      <c r="C90" t="s">
        <v>604</v>
      </c>
      <c r="D90" t="s">
        <v>48</v>
      </c>
      <c r="E90" t="s">
        <v>49</v>
      </c>
      <c r="F90" t="s">
        <v>50</v>
      </c>
      <c r="H90" t="s">
        <v>57</v>
      </c>
      <c r="I90" t="s">
        <v>57</v>
      </c>
      <c r="J90" t="s">
        <v>57</v>
      </c>
      <c r="K90" t="s">
        <v>57</v>
      </c>
      <c r="L90" t="s">
        <v>57</v>
      </c>
      <c r="N90" t="s">
        <v>57</v>
      </c>
      <c r="O90" t="s">
        <v>56</v>
      </c>
      <c r="Q90" t="s">
        <v>97</v>
      </c>
      <c r="R90" t="s">
        <v>56</v>
      </c>
      <c r="S90" t="s">
        <v>56</v>
      </c>
      <c r="T90" t="s">
        <v>56</v>
      </c>
      <c r="U90" t="s">
        <v>56</v>
      </c>
      <c r="V90" t="s">
        <v>56</v>
      </c>
    </row>
    <row r="91" spans="2:22">
      <c r="B91" t="s">
        <v>242</v>
      </c>
      <c r="C91" t="s">
        <v>605</v>
      </c>
      <c r="D91" t="s">
        <v>48</v>
      </c>
      <c r="E91" t="s">
        <v>49</v>
      </c>
      <c r="F91" t="s">
        <v>50</v>
      </c>
      <c r="H91" t="s">
        <v>57</v>
      </c>
      <c r="I91" t="s">
        <v>57</v>
      </c>
      <c r="J91" t="s">
        <v>56</v>
      </c>
      <c r="K91" t="s">
        <v>56</v>
      </c>
      <c r="L91" t="s">
        <v>56</v>
      </c>
      <c r="N91" t="s">
        <v>56</v>
      </c>
      <c r="O91" t="s">
        <v>57</v>
      </c>
      <c r="Q91" t="s">
        <v>56</v>
      </c>
      <c r="R91" t="s">
        <v>57</v>
      </c>
      <c r="S91" t="s">
        <v>57</v>
      </c>
      <c r="T91" t="s">
        <v>57</v>
      </c>
      <c r="U91" t="s">
        <v>57</v>
      </c>
      <c r="V91" t="s">
        <v>57</v>
      </c>
    </row>
    <row r="92" spans="2:22">
      <c r="B92" t="s">
        <v>242</v>
      </c>
      <c r="C92" t="s">
        <v>606</v>
      </c>
      <c r="D92" t="s">
        <v>48</v>
      </c>
      <c r="E92" t="s">
        <v>49</v>
      </c>
      <c r="F92" t="s">
        <v>50</v>
      </c>
      <c r="H92" t="s">
        <v>57</v>
      </c>
      <c r="I92" t="s">
        <v>57</v>
      </c>
      <c r="J92" t="s">
        <v>57</v>
      </c>
      <c r="K92" t="s">
        <v>57</v>
      </c>
      <c r="L92" t="s">
        <v>57</v>
      </c>
      <c r="N92" t="s">
        <v>57</v>
      </c>
      <c r="O92" t="s">
        <v>57</v>
      </c>
      <c r="Q92" t="s">
        <v>57</v>
      </c>
      <c r="R92" t="s">
        <v>57</v>
      </c>
      <c r="S92" t="s">
        <v>57</v>
      </c>
      <c r="T92" t="s">
        <v>57</v>
      </c>
      <c r="U92" t="s">
        <v>57</v>
      </c>
      <c r="V92" t="s">
        <v>57</v>
      </c>
    </row>
    <row r="93" spans="2:22">
      <c r="B93" t="s">
        <v>242</v>
      </c>
      <c r="C93" t="s">
        <v>607</v>
      </c>
      <c r="D93" t="s">
        <v>48</v>
      </c>
      <c r="E93" t="s">
        <v>49</v>
      </c>
      <c r="F93" t="s">
        <v>50</v>
      </c>
      <c r="H93" t="s">
        <v>56</v>
      </c>
      <c r="I93" t="s">
        <v>56</v>
      </c>
      <c r="J93" t="s">
        <v>56</v>
      </c>
      <c r="K93" t="s">
        <v>57</v>
      </c>
      <c r="L93" t="s">
        <v>57</v>
      </c>
      <c r="N93" t="s">
        <v>57</v>
      </c>
      <c r="O93" t="s">
        <v>57</v>
      </c>
      <c r="Q93" t="s">
        <v>57</v>
      </c>
      <c r="R93" t="s">
        <v>57</v>
      </c>
      <c r="S93" t="s">
        <v>57</v>
      </c>
      <c r="T93" t="s">
        <v>57</v>
      </c>
      <c r="U93" t="s">
        <v>57</v>
      </c>
      <c r="V93" t="s">
        <v>57</v>
      </c>
    </row>
    <row r="94" spans="2:22">
      <c r="B94" t="s">
        <v>242</v>
      </c>
      <c r="C94" t="s">
        <v>608</v>
      </c>
      <c r="D94" t="s">
        <v>48</v>
      </c>
      <c r="E94" t="s">
        <v>49</v>
      </c>
      <c r="F94" t="s">
        <v>50</v>
      </c>
      <c r="H94" t="s">
        <v>57</v>
      </c>
      <c r="I94" t="s">
        <v>57</v>
      </c>
      <c r="J94" t="s">
        <v>57</v>
      </c>
      <c r="K94" t="s">
        <v>57</v>
      </c>
      <c r="L94" t="s">
        <v>57</v>
      </c>
      <c r="N94" t="s">
        <v>57</v>
      </c>
      <c r="O94" t="s">
        <v>57</v>
      </c>
      <c r="Q94" t="s">
        <v>57</v>
      </c>
      <c r="R94" t="s">
        <v>57</v>
      </c>
      <c r="S94" t="s">
        <v>57</v>
      </c>
      <c r="T94" t="s">
        <v>57</v>
      </c>
      <c r="U94" t="s">
        <v>57</v>
      </c>
      <c r="V94" t="s">
        <v>57</v>
      </c>
    </row>
    <row r="95" spans="2:22">
      <c r="B95" t="s">
        <v>242</v>
      </c>
      <c r="C95" t="s">
        <v>609</v>
      </c>
      <c r="D95" t="s">
        <v>48</v>
      </c>
      <c r="E95" t="s">
        <v>49</v>
      </c>
      <c r="F95" t="s">
        <v>50</v>
      </c>
      <c r="H95" t="s">
        <v>56</v>
      </c>
      <c r="I95" t="s">
        <v>57</v>
      </c>
      <c r="J95" t="s">
        <v>57</v>
      </c>
      <c r="K95" t="s">
        <v>57</v>
      </c>
      <c r="L95" t="s">
        <v>57</v>
      </c>
      <c r="N95" t="s">
        <v>57</v>
      </c>
      <c r="O95" t="s">
        <v>57</v>
      </c>
      <c r="Q95" t="s">
        <v>56</v>
      </c>
      <c r="R95" t="s">
        <v>57</v>
      </c>
      <c r="S95" t="s">
        <v>57</v>
      </c>
      <c r="T95" t="s">
        <v>57</v>
      </c>
      <c r="U95" t="s">
        <v>57</v>
      </c>
      <c r="V95" t="s">
        <v>57</v>
      </c>
    </row>
    <row r="96" spans="2:22">
      <c r="B96" t="s">
        <v>242</v>
      </c>
      <c r="C96" t="s">
        <v>610</v>
      </c>
      <c r="D96" t="s">
        <v>48</v>
      </c>
      <c r="E96" t="s">
        <v>49</v>
      </c>
      <c r="F96" t="s">
        <v>50</v>
      </c>
      <c r="H96" t="s">
        <v>56</v>
      </c>
      <c r="I96" t="s">
        <v>56</v>
      </c>
      <c r="J96" t="s">
        <v>97</v>
      </c>
      <c r="K96" t="s">
        <v>97</v>
      </c>
      <c r="L96" t="s">
        <v>97</v>
      </c>
      <c r="N96" t="s">
        <v>97</v>
      </c>
      <c r="O96" t="s">
        <v>97</v>
      </c>
      <c r="Q96" t="s">
        <v>56</v>
      </c>
      <c r="R96" t="s">
        <v>56</v>
      </c>
      <c r="S96" t="s">
        <v>56</v>
      </c>
      <c r="T96" t="s">
        <v>56</v>
      </c>
      <c r="U96" t="s">
        <v>56</v>
      </c>
      <c r="V96" t="s">
        <v>56</v>
      </c>
    </row>
    <row r="97" spans="1:22">
      <c r="B97" t="s">
        <v>242</v>
      </c>
      <c r="C97" t="s">
        <v>611</v>
      </c>
      <c r="D97" t="s">
        <v>48</v>
      </c>
      <c r="E97" t="s">
        <v>49</v>
      </c>
      <c r="F97" t="s">
        <v>50</v>
      </c>
      <c r="H97" t="s">
        <v>56</v>
      </c>
      <c r="I97" t="s">
        <v>56</v>
      </c>
      <c r="J97" t="s">
        <v>56</v>
      </c>
      <c r="K97" t="s">
        <v>57</v>
      </c>
      <c r="L97" t="s">
        <v>57</v>
      </c>
      <c r="N97" t="s">
        <v>57</v>
      </c>
      <c r="O97" t="s">
        <v>57</v>
      </c>
      <c r="Q97" t="s">
        <v>57</v>
      </c>
      <c r="R97" t="s">
        <v>57</v>
      </c>
      <c r="S97" t="s">
        <v>57</v>
      </c>
      <c r="T97" t="s">
        <v>57</v>
      </c>
      <c r="U97" t="s">
        <v>57</v>
      </c>
      <c r="V97" t="s">
        <v>57</v>
      </c>
    </row>
    <row r="98" spans="1:22">
      <c r="A98" s="158" t="s">
        <v>482</v>
      </c>
      <c r="B98" s="158" t="s">
        <v>242</v>
      </c>
      <c r="C98" s="158" t="s">
        <v>612</v>
      </c>
      <c r="D98" s="158"/>
      <c r="E98" s="158" t="s">
        <v>49</v>
      </c>
      <c r="F98" s="158" t="s">
        <v>140</v>
      </c>
    </row>
    <row r="99" spans="1:22">
      <c r="A99" s="158" t="s">
        <v>482</v>
      </c>
      <c r="B99" s="158" t="s">
        <v>242</v>
      </c>
      <c r="C99" s="158" t="s">
        <v>613</v>
      </c>
      <c r="D99" s="158"/>
      <c r="E99" s="158" t="s">
        <v>49</v>
      </c>
      <c r="F99" s="158" t="s">
        <v>140</v>
      </c>
    </row>
    <row r="100" spans="1:22">
      <c r="A100" s="158" t="s">
        <v>482</v>
      </c>
      <c r="B100" s="158" t="s">
        <v>242</v>
      </c>
      <c r="C100" s="158" t="s">
        <v>614</v>
      </c>
      <c r="D100" s="158"/>
      <c r="E100" s="158" t="s">
        <v>49</v>
      </c>
      <c r="F100" s="158" t="s">
        <v>140</v>
      </c>
    </row>
    <row r="102" spans="1:22">
      <c r="E102" s="10" t="s">
        <v>144</v>
      </c>
      <c r="F102" t="s">
        <v>57</v>
      </c>
      <c r="H102">
        <f t="shared" ref="H102:V105" si="0">COUNTIF(H$14:H$100, $F102)</f>
        <v>52</v>
      </c>
      <c r="I102">
        <f t="shared" si="0"/>
        <v>49</v>
      </c>
      <c r="J102">
        <f t="shared" si="0"/>
        <v>50</v>
      </c>
      <c r="K102">
        <f t="shared" si="0"/>
        <v>51</v>
      </c>
      <c r="L102">
        <f t="shared" si="0"/>
        <v>56</v>
      </c>
      <c r="M102">
        <f t="shared" si="0"/>
        <v>0</v>
      </c>
      <c r="N102">
        <f t="shared" si="0"/>
        <v>58</v>
      </c>
      <c r="O102">
        <f t="shared" si="0"/>
        <v>55</v>
      </c>
      <c r="P102">
        <f t="shared" si="0"/>
        <v>0</v>
      </c>
      <c r="Q102">
        <f t="shared" si="0"/>
        <v>50</v>
      </c>
      <c r="R102">
        <f t="shared" si="0"/>
        <v>56</v>
      </c>
      <c r="S102">
        <f t="shared" si="0"/>
        <v>57</v>
      </c>
      <c r="T102">
        <f t="shared" si="0"/>
        <v>58</v>
      </c>
      <c r="U102">
        <f t="shared" si="0"/>
        <v>58</v>
      </c>
      <c r="V102">
        <f t="shared" si="0"/>
        <v>58</v>
      </c>
    </row>
    <row r="103" spans="1:22">
      <c r="F103" t="s">
        <v>56</v>
      </c>
      <c r="H103">
        <f t="shared" si="0"/>
        <v>23</v>
      </c>
      <c r="I103">
        <f t="shared" si="0"/>
        <v>27</v>
      </c>
      <c r="J103">
        <f t="shared" si="0"/>
        <v>25</v>
      </c>
      <c r="K103">
        <f t="shared" si="0"/>
        <v>25</v>
      </c>
      <c r="L103">
        <f t="shared" si="0"/>
        <v>22</v>
      </c>
      <c r="M103">
        <f t="shared" si="0"/>
        <v>0</v>
      </c>
      <c r="N103">
        <f t="shared" si="0"/>
        <v>19</v>
      </c>
      <c r="O103">
        <f t="shared" si="0"/>
        <v>21</v>
      </c>
      <c r="P103">
        <f t="shared" si="0"/>
        <v>0</v>
      </c>
      <c r="Q103">
        <f t="shared" si="0"/>
        <v>26</v>
      </c>
      <c r="R103">
        <f t="shared" si="0"/>
        <v>23</v>
      </c>
      <c r="S103">
        <f t="shared" si="0"/>
        <v>23</v>
      </c>
      <c r="T103">
        <f t="shared" si="0"/>
        <v>23</v>
      </c>
      <c r="U103">
        <f t="shared" si="0"/>
        <v>23</v>
      </c>
      <c r="V103">
        <f t="shared" si="0"/>
        <v>23</v>
      </c>
    </row>
    <row r="104" spans="1:22">
      <c r="F104" t="s">
        <v>97</v>
      </c>
      <c r="H104">
        <f t="shared" si="0"/>
        <v>7</v>
      </c>
      <c r="I104">
        <f t="shared" si="0"/>
        <v>6</v>
      </c>
      <c r="J104">
        <f t="shared" si="0"/>
        <v>7</v>
      </c>
      <c r="K104">
        <f t="shared" si="0"/>
        <v>5</v>
      </c>
      <c r="L104">
        <f t="shared" si="0"/>
        <v>3</v>
      </c>
      <c r="M104">
        <f t="shared" si="0"/>
        <v>0</v>
      </c>
      <c r="N104">
        <f t="shared" si="0"/>
        <v>4</v>
      </c>
      <c r="O104">
        <f t="shared" si="0"/>
        <v>5</v>
      </c>
      <c r="P104">
        <f t="shared" si="0"/>
        <v>0</v>
      </c>
      <c r="Q104">
        <f t="shared" si="0"/>
        <v>4</v>
      </c>
      <c r="R104">
        <f t="shared" si="0"/>
        <v>3</v>
      </c>
      <c r="S104">
        <f t="shared" si="0"/>
        <v>2</v>
      </c>
      <c r="T104">
        <f t="shared" si="0"/>
        <v>3</v>
      </c>
      <c r="U104">
        <f t="shared" si="0"/>
        <v>3</v>
      </c>
      <c r="V104">
        <f t="shared" si="0"/>
        <v>3</v>
      </c>
    </row>
    <row r="105" spans="1:22">
      <c r="F105" t="s">
        <v>96</v>
      </c>
      <c r="H105">
        <f t="shared" si="0"/>
        <v>1</v>
      </c>
      <c r="I105">
        <f t="shared" si="0"/>
        <v>1</v>
      </c>
      <c r="J105">
        <f t="shared" si="0"/>
        <v>1</v>
      </c>
      <c r="K105">
        <f t="shared" si="0"/>
        <v>2</v>
      </c>
      <c r="L105">
        <f t="shared" si="0"/>
        <v>2</v>
      </c>
      <c r="M105">
        <f t="shared" si="0"/>
        <v>0</v>
      </c>
      <c r="N105">
        <f t="shared" si="0"/>
        <v>2</v>
      </c>
      <c r="O105">
        <f t="shared" si="0"/>
        <v>3</v>
      </c>
      <c r="P105">
        <f t="shared" si="0"/>
        <v>0</v>
      </c>
      <c r="Q105">
        <f t="shared" si="0"/>
        <v>4</v>
      </c>
      <c r="R105">
        <f t="shared" si="0"/>
        <v>2</v>
      </c>
      <c r="S105">
        <f t="shared" si="0"/>
        <v>2</v>
      </c>
      <c r="T105">
        <f t="shared" si="0"/>
        <v>0</v>
      </c>
      <c r="U105">
        <f t="shared" si="0"/>
        <v>0</v>
      </c>
      <c r="V105">
        <f t="shared" si="0"/>
        <v>0</v>
      </c>
    </row>
    <row r="106" spans="1:22">
      <c r="F106" t="s">
        <v>367</v>
      </c>
      <c r="H106">
        <f t="shared" ref="H106:V106" si="1">SUM(H102:H105)</f>
        <v>83</v>
      </c>
      <c r="I106">
        <f t="shared" si="1"/>
        <v>83</v>
      </c>
      <c r="J106">
        <f t="shared" si="1"/>
        <v>83</v>
      </c>
      <c r="K106">
        <f t="shared" si="1"/>
        <v>83</v>
      </c>
      <c r="L106">
        <f t="shared" si="1"/>
        <v>83</v>
      </c>
      <c r="M106">
        <f t="shared" si="1"/>
        <v>0</v>
      </c>
      <c r="N106">
        <f t="shared" si="1"/>
        <v>83</v>
      </c>
      <c r="O106">
        <f t="shared" si="1"/>
        <v>84</v>
      </c>
      <c r="P106">
        <f t="shared" si="1"/>
        <v>0</v>
      </c>
      <c r="Q106">
        <f t="shared" si="1"/>
        <v>84</v>
      </c>
      <c r="R106">
        <f t="shared" si="1"/>
        <v>84</v>
      </c>
      <c r="S106">
        <f t="shared" si="1"/>
        <v>84</v>
      </c>
      <c r="T106">
        <f t="shared" si="1"/>
        <v>84</v>
      </c>
      <c r="U106">
        <f t="shared" si="1"/>
        <v>84</v>
      </c>
      <c r="V106">
        <f t="shared" si="1"/>
        <v>84</v>
      </c>
    </row>
    <row r="107" spans="1:22">
      <c r="F107" t="s">
        <v>368</v>
      </c>
      <c r="H107">
        <f t="shared" ref="H107:V107" si="2">IF(H106&lt;&gt;0,ROWS(H$14:H$100)-H106,0)</f>
        <v>4</v>
      </c>
      <c r="I107">
        <f t="shared" si="2"/>
        <v>4</v>
      </c>
      <c r="J107">
        <f t="shared" si="2"/>
        <v>4</v>
      </c>
      <c r="K107">
        <f t="shared" si="2"/>
        <v>4</v>
      </c>
      <c r="L107">
        <f t="shared" si="2"/>
        <v>4</v>
      </c>
      <c r="M107">
        <f t="shared" si="2"/>
        <v>0</v>
      </c>
      <c r="N107">
        <f t="shared" si="2"/>
        <v>4</v>
      </c>
      <c r="O107">
        <f t="shared" si="2"/>
        <v>3</v>
      </c>
      <c r="P107">
        <f t="shared" si="2"/>
        <v>0</v>
      </c>
      <c r="Q107">
        <f t="shared" si="2"/>
        <v>3</v>
      </c>
      <c r="R107">
        <f t="shared" si="2"/>
        <v>3</v>
      </c>
      <c r="S107">
        <f t="shared" si="2"/>
        <v>3</v>
      </c>
      <c r="T107">
        <f t="shared" si="2"/>
        <v>3</v>
      </c>
      <c r="U107">
        <f t="shared" si="2"/>
        <v>3</v>
      </c>
      <c r="V107">
        <f t="shared" si="2"/>
        <v>3</v>
      </c>
    </row>
    <row r="110" spans="1:22" s="11" customFormat="1">
      <c r="A110" s="11" t="s">
        <v>156</v>
      </c>
    </row>
  </sheetData>
  <mergeCells count="1">
    <mergeCell ref="B5:V5"/>
  </mergeCell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BFD6D-E5D7-4C5A-BC6D-6DBB565DFAB7}">
  <sheetPr codeName="Sheet34">
    <tabColor theme="6" tint="0.79998168889431442"/>
  </sheetPr>
  <dimension ref="A3:W185"/>
  <sheetViews>
    <sheetView zoomScale="80" zoomScaleNormal="80" workbookViewId="0">
      <pane xSplit="6" ySplit="13" topLeftCell="P155" activePane="bottomRight" state="frozen"/>
      <selection pane="bottomRight" activeCell="B187" sqref="B187"/>
      <selection pane="bottomLeft" activeCell="B12" sqref="B12"/>
      <selection pane="topRight" activeCell="B12" sqref="B12"/>
    </sheetView>
  </sheetViews>
  <sheetFormatPr defaultRowHeight="14.1"/>
  <cols>
    <col min="1" max="1" width="14.75" bestFit="1" customWidth="1"/>
    <col min="2" max="2" width="34.5" customWidth="1"/>
    <col min="3" max="3" width="26" bestFit="1" customWidth="1"/>
    <col min="4" max="4" width="15.25" customWidth="1"/>
    <col min="5" max="5" width="16.5" customWidth="1"/>
    <col min="6" max="6" width="22.125" customWidth="1"/>
    <col min="7" max="7" width="6.875" customWidth="1"/>
    <col min="8" max="22" width="14" bestFit="1" customWidth="1"/>
    <col min="23" max="23" width="55.75" customWidth="1"/>
  </cols>
  <sheetData>
    <row r="3" spans="2:23" ht="17.45">
      <c r="B3" s="1" t="s">
        <v>239</v>
      </c>
    </row>
    <row r="4" spans="2:23" ht="17.45">
      <c r="B4" s="1" t="s">
        <v>615</v>
      </c>
    </row>
    <row r="5" spans="2:23" ht="30" customHeight="1">
      <c r="B5" s="194" t="s">
        <v>2</v>
      </c>
      <c r="C5" s="194"/>
      <c r="D5" s="194"/>
      <c r="E5" s="194"/>
      <c r="F5" s="194"/>
      <c r="G5" s="194"/>
      <c r="H5" s="194"/>
      <c r="I5" s="194"/>
      <c r="J5" s="194"/>
      <c r="K5" s="194"/>
      <c r="L5" s="194"/>
      <c r="M5" s="194"/>
      <c r="N5" s="194"/>
      <c r="O5" s="194"/>
      <c r="P5" s="194"/>
      <c r="Q5" s="194"/>
      <c r="R5" s="194"/>
      <c r="S5" s="194"/>
      <c r="T5" s="194"/>
      <c r="U5" s="194"/>
      <c r="V5" s="194"/>
      <c r="W5" s="2"/>
    </row>
    <row r="7" spans="2:23">
      <c r="B7" s="3" t="s">
        <v>3</v>
      </c>
      <c r="C7" s="3" t="s">
        <v>4</v>
      </c>
      <c r="D7" s="3" t="s">
        <v>5</v>
      </c>
    </row>
    <row r="8" spans="2:23">
      <c r="B8" s="4" t="s">
        <v>7</v>
      </c>
      <c r="C8" s="4" t="s">
        <v>8</v>
      </c>
      <c r="D8" s="4">
        <f>COUNTIF(C14:C178,"&lt;&gt;")</f>
        <v>161</v>
      </c>
    </row>
    <row r="9" spans="2:23">
      <c r="B9" s="5" t="s">
        <v>10</v>
      </c>
      <c r="C9" s="4" t="s">
        <v>8</v>
      </c>
      <c r="D9" s="4">
        <f>COUNTIF(F14:F176,"Included")</f>
        <v>151</v>
      </c>
    </row>
    <row r="10" spans="2:23" ht="27.95">
      <c r="B10" s="5" t="s">
        <v>12</v>
      </c>
      <c r="C10" s="4" t="s">
        <v>8</v>
      </c>
      <c r="D10" s="4">
        <f xml:space="preserve"> _xlfn.XLOOKUP(B3,'Input_Final Data'!$B$57:$B$77,'Input_Final Data'!$R$57:$R$77)</f>
        <v>151</v>
      </c>
    </row>
    <row r="11" spans="2:23" ht="14.45" thickBot="1">
      <c r="B11" t="s">
        <v>486</v>
      </c>
    </row>
    <row r="12" spans="2:23"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23" ht="60" customHeight="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23">
      <c r="B14" t="s">
        <v>239</v>
      </c>
      <c r="C14" t="s">
        <v>616</v>
      </c>
      <c r="D14" t="s">
        <v>48</v>
      </c>
      <c r="E14" t="s">
        <v>49</v>
      </c>
      <c r="F14" t="s">
        <v>50</v>
      </c>
      <c r="H14" t="s">
        <v>57</v>
      </c>
      <c r="I14" t="s">
        <v>57</v>
      </c>
      <c r="J14" t="s">
        <v>57</v>
      </c>
      <c r="K14" t="s">
        <v>57</v>
      </c>
      <c r="L14" t="s">
        <v>57</v>
      </c>
      <c r="N14" t="s">
        <v>57</v>
      </c>
      <c r="O14" t="s">
        <v>57</v>
      </c>
      <c r="Q14" t="s">
        <v>57</v>
      </c>
      <c r="R14" t="s">
        <v>57</v>
      </c>
      <c r="S14" t="s">
        <v>57</v>
      </c>
      <c r="T14" t="s">
        <v>57</v>
      </c>
      <c r="U14" t="s">
        <v>57</v>
      </c>
      <c r="V14" t="s">
        <v>57</v>
      </c>
    </row>
    <row r="15" spans="2:23">
      <c r="B15" t="s">
        <v>239</v>
      </c>
      <c r="C15" t="s">
        <v>617</v>
      </c>
      <c r="D15" t="s">
        <v>48</v>
      </c>
      <c r="E15" t="s">
        <v>49</v>
      </c>
      <c r="F15" t="s">
        <v>50</v>
      </c>
      <c r="H15" t="s">
        <v>57</v>
      </c>
      <c r="I15" t="s">
        <v>57</v>
      </c>
      <c r="J15" t="s">
        <v>57</v>
      </c>
      <c r="K15" t="s">
        <v>57</v>
      </c>
      <c r="L15" t="s">
        <v>57</v>
      </c>
      <c r="N15" t="s">
        <v>57</v>
      </c>
      <c r="O15" t="s">
        <v>57</v>
      </c>
      <c r="Q15" t="s">
        <v>57</v>
      </c>
      <c r="R15" t="s">
        <v>57</v>
      </c>
      <c r="S15" t="s">
        <v>57</v>
      </c>
      <c r="T15" t="s">
        <v>57</v>
      </c>
      <c r="U15" t="s">
        <v>57</v>
      </c>
      <c r="V15" t="s">
        <v>57</v>
      </c>
    </row>
    <row r="16" spans="2:23">
      <c r="B16" t="s">
        <v>239</v>
      </c>
      <c r="C16" t="s">
        <v>618</v>
      </c>
      <c r="D16" t="s">
        <v>48</v>
      </c>
      <c r="E16" t="s">
        <v>49</v>
      </c>
      <c r="F16" t="s">
        <v>50</v>
      </c>
      <c r="H16" t="s">
        <v>97</v>
      </c>
      <c r="I16" t="s">
        <v>57</v>
      </c>
      <c r="J16" t="s">
        <v>56</v>
      </c>
      <c r="K16" t="s">
        <v>56</v>
      </c>
      <c r="L16" t="s">
        <v>57</v>
      </c>
      <c r="N16" t="s">
        <v>57</v>
      </c>
      <c r="O16" t="s">
        <v>57</v>
      </c>
      <c r="Q16" t="s">
        <v>57</v>
      </c>
      <c r="R16" t="s">
        <v>57</v>
      </c>
      <c r="S16" t="s">
        <v>57</v>
      </c>
      <c r="T16" t="s">
        <v>57</v>
      </c>
      <c r="U16" t="s">
        <v>57</v>
      </c>
      <c r="V16" t="s">
        <v>57</v>
      </c>
    </row>
    <row r="17" spans="2:22">
      <c r="B17" t="s">
        <v>239</v>
      </c>
      <c r="C17" t="s">
        <v>619</v>
      </c>
      <c r="D17" t="s">
        <v>48</v>
      </c>
      <c r="E17" t="s">
        <v>49</v>
      </c>
      <c r="F17" t="s">
        <v>50</v>
      </c>
      <c r="H17" t="s">
        <v>57</v>
      </c>
      <c r="I17" t="s">
        <v>57</v>
      </c>
      <c r="J17" t="s">
        <v>57</v>
      </c>
      <c r="K17" t="s">
        <v>57</v>
      </c>
      <c r="L17" t="s">
        <v>57</v>
      </c>
      <c r="N17" t="s">
        <v>57</v>
      </c>
      <c r="O17" t="s">
        <v>57</v>
      </c>
      <c r="Q17" t="s">
        <v>57</v>
      </c>
      <c r="R17" t="s">
        <v>57</v>
      </c>
      <c r="S17" t="s">
        <v>57</v>
      </c>
      <c r="T17" t="s">
        <v>57</v>
      </c>
      <c r="U17" t="s">
        <v>57</v>
      </c>
      <c r="V17" t="s">
        <v>57</v>
      </c>
    </row>
    <row r="18" spans="2:22">
      <c r="B18" t="s">
        <v>239</v>
      </c>
      <c r="C18" t="s">
        <v>620</v>
      </c>
      <c r="D18" t="s">
        <v>48</v>
      </c>
      <c r="E18" t="s">
        <v>49</v>
      </c>
      <c r="F18" t="s">
        <v>50</v>
      </c>
      <c r="H18" t="s">
        <v>57</v>
      </c>
      <c r="I18" t="s">
        <v>57</v>
      </c>
      <c r="J18" t="s">
        <v>57</v>
      </c>
      <c r="K18" t="s">
        <v>57</v>
      </c>
      <c r="L18" t="s">
        <v>57</v>
      </c>
      <c r="N18" t="s">
        <v>57</v>
      </c>
      <c r="O18" t="s">
        <v>57</v>
      </c>
      <c r="Q18" t="s">
        <v>57</v>
      </c>
      <c r="R18" t="s">
        <v>57</v>
      </c>
      <c r="S18" t="s">
        <v>57</v>
      </c>
      <c r="T18" t="s">
        <v>57</v>
      </c>
      <c r="U18" t="s">
        <v>57</v>
      </c>
      <c r="V18" t="s">
        <v>57</v>
      </c>
    </row>
    <row r="19" spans="2:22">
      <c r="B19" t="s">
        <v>239</v>
      </c>
      <c r="C19" t="s">
        <v>621</v>
      </c>
      <c r="D19" t="s">
        <v>48</v>
      </c>
      <c r="E19" t="s">
        <v>49</v>
      </c>
      <c r="F19" t="s">
        <v>50</v>
      </c>
      <c r="H19" t="s">
        <v>57</v>
      </c>
      <c r="I19" t="s">
        <v>57</v>
      </c>
      <c r="J19" t="s">
        <v>57</v>
      </c>
      <c r="K19" t="s">
        <v>57</v>
      </c>
      <c r="L19" t="s">
        <v>57</v>
      </c>
      <c r="N19" t="s">
        <v>57</v>
      </c>
      <c r="O19" t="s">
        <v>57</v>
      </c>
      <c r="Q19" t="s">
        <v>57</v>
      </c>
      <c r="R19" t="s">
        <v>57</v>
      </c>
      <c r="S19" t="s">
        <v>57</v>
      </c>
      <c r="T19" t="s">
        <v>57</v>
      </c>
      <c r="U19" t="s">
        <v>57</v>
      </c>
      <c r="V19" t="s">
        <v>57</v>
      </c>
    </row>
    <row r="20" spans="2:22">
      <c r="B20" t="s">
        <v>239</v>
      </c>
      <c r="C20" t="s">
        <v>622</v>
      </c>
      <c r="D20" t="s">
        <v>48</v>
      </c>
      <c r="E20" t="s">
        <v>49</v>
      </c>
      <c r="F20" t="s">
        <v>50</v>
      </c>
      <c r="H20" t="s">
        <v>56</v>
      </c>
      <c r="I20" t="s">
        <v>57</v>
      </c>
      <c r="J20" t="s">
        <v>56</v>
      </c>
      <c r="K20" t="s">
        <v>56</v>
      </c>
      <c r="L20" t="s">
        <v>57</v>
      </c>
      <c r="N20" t="s">
        <v>57</v>
      </c>
      <c r="O20" t="s">
        <v>57</v>
      </c>
      <c r="Q20" t="s">
        <v>57</v>
      </c>
      <c r="R20" t="s">
        <v>57</v>
      </c>
      <c r="S20" t="s">
        <v>57</v>
      </c>
      <c r="T20" t="s">
        <v>57</v>
      </c>
      <c r="U20" t="s">
        <v>57</v>
      </c>
      <c r="V20" t="s">
        <v>57</v>
      </c>
    </row>
    <row r="21" spans="2:22">
      <c r="B21" t="s">
        <v>239</v>
      </c>
      <c r="C21" t="s">
        <v>623</v>
      </c>
      <c r="D21" t="s">
        <v>48</v>
      </c>
      <c r="E21" t="s">
        <v>49</v>
      </c>
      <c r="F21" t="s">
        <v>50</v>
      </c>
      <c r="H21" t="s">
        <v>57</v>
      </c>
      <c r="I21" t="s">
        <v>57</v>
      </c>
      <c r="J21" t="s">
        <v>57</v>
      </c>
      <c r="K21" t="s">
        <v>57</v>
      </c>
      <c r="L21" t="s">
        <v>57</v>
      </c>
      <c r="N21" t="s">
        <v>57</v>
      </c>
      <c r="O21" t="s">
        <v>57</v>
      </c>
      <c r="Q21" t="s">
        <v>57</v>
      </c>
      <c r="R21" t="s">
        <v>57</v>
      </c>
      <c r="S21" t="s">
        <v>57</v>
      </c>
      <c r="T21" t="s">
        <v>57</v>
      </c>
      <c r="U21" t="s">
        <v>57</v>
      </c>
      <c r="V21" t="s">
        <v>57</v>
      </c>
    </row>
    <row r="22" spans="2:22">
      <c r="B22" t="s">
        <v>239</v>
      </c>
      <c r="C22" t="s">
        <v>624</v>
      </c>
      <c r="D22" t="s">
        <v>48</v>
      </c>
      <c r="E22" t="s">
        <v>49</v>
      </c>
      <c r="F22" t="s">
        <v>50</v>
      </c>
      <c r="H22" t="s">
        <v>366</v>
      </c>
      <c r="I22" t="s">
        <v>366</v>
      </c>
      <c r="J22" t="s">
        <v>366</v>
      </c>
      <c r="K22" t="s">
        <v>57</v>
      </c>
      <c r="L22" t="s">
        <v>57</v>
      </c>
      <c r="N22" t="s">
        <v>57</v>
      </c>
      <c r="O22" t="s">
        <v>57</v>
      </c>
      <c r="Q22" t="s">
        <v>57</v>
      </c>
      <c r="R22" t="s">
        <v>57</v>
      </c>
      <c r="S22" t="s">
        <v>57</v>
      </c>
      <c r="T22" t="s">
        <v>57</v>
      </c>
      <c r="U22" t="s">
        <v>57</v>
      </c>
      <c r="V22" t="s">
        <v>57</v>
      </c>
    </row>
    <row r="23" spans="2:22">
      <c r="B23" t="s">
        <v>239</v>
      </c>
      <c r="C23" t="s">
        <v>625</v>
      </c>
      <c r="D23" t="s">
        <v>48</v>
      </c>
      <c r="E23" t="s">
        <v>49</v>
      </c>
      <c r="F23" t="s">
        <v>50</v>
      </c>
      <c r="H23" t="s">
        <v>56</v>
      </c>
      <c r="I23" t="s">
        <v>57</v>
      </c>
      <c r="J23" t="s">
        <v>57</v>
      </c>
      <c r="K23" t="s">
        <v>57</v>
      </c>
      <c r="L23" t="s">
        <v>57</v>
      </c>
      <c r="N23" t="s">
        <v>57</v>
      </c>
      <c r="O23" t="s">
        <v>57</v>
      </c>
      <c r="Q23" t="s">
        <v>57</v>
      </c>
      <c r="R23" t="s">
        <v>57</v>
      </c>
      <c r="S23" t="s">
        <v>57</v>
      </c>
      <c r="T23" t="s">
        <v>57</v>
      </c>
      <c r="U23" t="s">
        <v>57</v>
      </c>
      <c r="V23" t="s">
        <v>57</v>
      </c>
    </row>
    <row r="24" spans="2:22">
      <c r="B24" t="s">
        <v>239</v>
      </c>
      <c r="C24" t="s">
        <v>626</v>
      </c>
      <c r="D24" t="s">
        <v>48</v>
      </c>
      <c r="E24" t="s">
        <v>49</v>
      </c>
      <c r="F24" t="s">
        <v>50</v>
      </c>
      <c r="H24" t="s">
        <v>57</v>
      </c>
      <c r="I24" t="s">
        <v>57</v>
      </c>
      <c r="J24" t="s">
        <v>57</v>
      </c>
      <c r="K24" t="s">
        <v>57</v>
      </c>
      <c r="L24" t="s">
        <v>57</v>
      </c>
      <c r="N24" t="s">
        <v>57</v>
      </c>
      <c r="O24" t="s">
        <v>57</v>
      </c>
      <c r="Q24" t="s">
        <v>57</v>
      </c>
      <c r="R24" t="s">
        <v>57</v>
      </c>
      <c r="S24" t="s">
        <v>57</v>
      </c>
      <c r="T24" t="s">
        <v>57</v>
      </c>
      <c r="U24" t="s">
        <v>57</v>
      </c>
      <c r="V24" t="s">
        <v>57</v>
      </c>
    </row>
    <row r="25" spans="2:22">
      <c r="B25" t="s">
        <v>239</v>
      </c>
      <c r="C25" t="s">
        <v>627</v>
      </c>
      <c r="D25" t="s">
        <v>48</v>
      </c>
      <c r="E25" t="s">
        <v>49</v>
      </c>
      <c r="F25" t="s">
        <v>50</v>
      </c>
      <c r="H25" t="s">
        <v>56</v>
      </c>
      <c r="I25" t="s">
        <v>56</v>
      </c>
      <c r="J25" t="s">
        <v>56</v>
      </c>
      <c r="K25" t="s">
        <v>57</v>
      </c>
      <c r="L25" t="s">
        <v>57</v>
      </c>
      <c r="N25" t="s">
        <v>57</v>
      </c>
      <c r="O25" t="s">
        <v>57</v>
      </c>
      <c r="Q25" t="s">
        <v>57</v>
      </c>
      <c r="R25" t="s">
        <v>57</v>
      </c>
      <c r="S25" t="s">
        <v>57</v>
      </c>
      <c r="T25" t="s">
        <v>57</v>
      </c>
      <c r="U25" t="s">
        <v>57</v>
      </c>
      <c r="V25" t="s">
        <v>57</v>
      </c>
    </row>
    <row r="26" spans="2:22">
      <c r="B26" t="s">
        <v>239</v>
      </c>
      <c r="C26" t="s">
        <v>628</v>
      </c>
      <c r="D26" t="s">
        <v>48</v>
      </c>
      <c r="E26" t="s">
        <v>49</v>
      </c>
      <c r="F26" t="s">
        <v>50</v>
      </c>
      <c r="H26" t="s">
        <v>97</v>
      </c>
      <c r="I26" t="s">
        <v>56</v>
      </c>
      <c r="J26" t="s">
        <v>56</v>
      </c>
      <c r="K26" t="s">
        <v>56</v>
      </c>
      <c r="L26" t="s">
        <v>56</v>
      </c>
      <c r="N26" t="s">
        <v>56</v>
      </c>
      <c r="O26" t="s">
        <v>57</v>
      </c>
      <c r="Q26" t="s">
        <v>57</v>
      </c>
      <c r="R26" t="s">
        <v>57</v>
      </c>
      <c r="S26" t="s">
        <v>57</v>
      </c>
      <c r="T26" t="s">
        <v>57</v>
      </c>
      <c r="U26" t="s">
        <v>57</v>
      </c>
      <c r="V26" t="s">
        <v>57</v>
      </c>
    </row>
    <row r="27" spans="2:22">
      <c r="B27" t="s">
        <v>239</v>
      </c>
      <c r="C27" t="s">
        <v>629</v>
      </c>
      <c r="D27" t="s">
        <v>48</v>
      </c>
      <c r="E27" t="s">
        <v>49</v>
      </c>
      <c r="F27" t="s">
        <v>50</v>
      </c>
      <c r="H27" t="s">
        <v>57</v>
      </c>
      <c r="I27" t="s">
        <v>57</v>
      </c>
      <c r="J27" t="s">
        <v>57</v>
      </c>
      <c r="K27" t="s">
        <v>57</v>
      </c>
      <c r="L27" t="s">
        <v>57</v>
      </c>
      <c r="N27" t="s">
        <v>57</v>
      </c>
      <c r="O27" t="s">
        <v>57</v>
      </c>
      <c r="Q27" t="s">
        <v>57</v>
      </c>
      <c r="R27" t="s">
        <v>57</v>
      </c>
      <c r="S27" t="s">
        <v>57</v>
      </c>
      <c r="T27" t="s">
        <v>57</v>
      </c>
      <c r="U27" t="s">
        <v>57</v>
      </c>
      <c r="V27" t="s">
        <v>57</v>
      </c>
    </row>
    <row r="28" spans="2:22">
      <c r="B28" t="s">
        <v>239</v>
      </c>
      <c r="C28" t="s">
        <v>630</v>
      </c>
      <c r="D28" t="s">
        <v>48</v>
      </c>
      <c r="E28" t="s">
        <v>49</v>
      </c>
      <c r="F28" t="s">
        <v>50</v>
      </c>
      <c r="H28" t="s">
        <v>57</v>
      </c>
      <c r="I28" t="s">
        <v>57</v>
      </c>
      <c r="J28" t="s">
        <v>57</v>
      </c>
      <c r="K28" t="s">
        <v>57</v>
      </c>
      <c r="L28" t="s">
        <v>57</v>
      </c>
      <c r="N28" t="s">
        <v>57</v>
      </c>
      <c r="O28" t="s">
        <v>57</v>
      </c>
      <c r="Q28" t="s">
        <v>57</v>
      </c>
      <c r="R28" t="s">
        <v>57</v>
      </c>
      <c r="S28" t="s">
        <v>57</v>
      </c>
      <c r="T28" t="s">
        <v>57</v>
      </c>
      <c r="U28" t="s">
        <v>57</v>
      </c>
      <c r="V28" t="s">
        <v>57</v>
      </c>
    </row>
    <row r="29" spans="2:22">
      <c r="B29" t="s">
        <v>239</v>
      </c>
      <c r="C29" t="s">
        <v>631</v>
      </c>
      <c r="D29" t="s">
        <v>48</v>
      </c>
      <c r="E29" t="s">
        <v>49</v>
      </c>
      <c r="F29" t="s">
        <v>50</v>
      </c>
      <c r="H29" t="s">
        <v>57</v>
      </c>
      <c r="I29" t="s">
        <v>57</v>
      </c>
      <c r="J29" t="s">
        <v>57</v>
      </c>
      <c r="K29" t="s">
        <v>57</v>
      </c>
      <c r="L29" t="s">
        <v>57</v>
      </c>
      <c r="N29" t="s">
        <v>57</v>
      </c>
      <c r="O29" t="s">
        <v>57</v>
      </c>
      <c r="Q29" t="s">
        <v>57</v>
      </c>
      <c r="R29" t="s">
        <v>57</v>
      </c>
      <c r="S29" t="s">
        <v>57</v>
      </c>
      <c r="T29" t="s">
        <v>57</v>
      </c>
      <c r="U29" t="s">
        <v>57</v>
      </c>
      <c r="V29" t="s">
        <v>57</v>
      </c>
    </row>
    <row r="30" spans="2:22">
      <c r="B30" t="s">
        <v>239</v>
      </c>
      <c r="C30" t="s">
        <v>632</v>
      </c>
      <c r="D30" t="s">
        <v>48</v>
      </c>
      <c r="E30" t="s">
        <v>49</v>
      </c>
      <c r="F30" t="s">
        <v>50</v>
      </c>
      <c r="H30" t="s">
        <v>57</v>
      </c>
      <c r="I30" t="s">
        <v>57</v>
      </c>
      <c r="J30" t="s">
        <v>57</v>
      </c>
      <c r="K30" t="s">
        <v>57</v>
      </c>
      <c r="L30" t="s">
        <v>57</v>
      </c>
      <c r="N30" t="s">
        <v>57</v>
      </c>
      <c r="O30" t="s">
        <v>57</v>
      </c>
      <c r="Q30" t="s">
        <v>57</v>
      </c>
      <c r="R30" t="s">
        <v>57</v>
      </c>
      <c r="S30" t="s">
        <v>57</v>
      </c>
      <c r="T30" t="s">
        <v>57</v>
      </c>
      <c r="U30" t="s">
        <v>57</v>
      </c>
      <c r="V30" t="s">
        <v>57</v>
      </c>
    </row>
    <row r="31" spans="2:22">
      <c r="B31" t="s">
        <v>239</v>
      </c>
      <c r="C31" t="s">
        <v>633</v>
      </c>
      <c r="D31" t="s">
        <v>48</v>
      </c>
      <c r="E31" t="s">
        <v>49</v>
      </c>
      <c r="F31" t="s">
        <v>50</v>
      </c>
      <c r="H31" t="s">
        <v>57</v>
      </c>
      <c r="I31" t="s">
        <v>57</v>
      </c>
      <c r="J31" t="s">
        <v>57</v>
      </c>
      <c r="K31" t="s">
        <v>57</v>
      </c>
      <c r="L31" t="s">
        <v>57</v>
      </c>
      <c r="N31" t="s">
        <v>57</v>
      </c>
      <c r="O31" t="s">
        <v>57</v>
      </c>
      <c r="Q31" t="s">
        <v>57</v>
      </c>
      <c r="R31" t="s">
        <v>57</v>
      </c>
      <c r="S31" t="s">
        <v>57</v>
      </c>
      <c r="T31" t="s">
        <v>57</v>
      </c>
      <c r="U31" t="s">
        <v>57</v>
      </c>
      <c r="V31" t="s">
        <v>57</v>
      </c>
    </row>
    <row r="32" spans="2:22">
      <c r="B32" t="s">
        <v>239</v>
      </c>
      <c r="C32" t="s">
        <v>634</v>
      </c>
      <c r="D32" t="s">
        <v>48</v>
      </c>
      <c r="E32" t="s">
        <v>49</v>
      </c>
      <c r="F32" t="s">
        <v>50</v>
      </c>
      <c r="H32" t="s">
        <v>57</v>
      </c>
      <c r="I32" t="s">
        <v>57</v>
      </c>
      <c r="J32" t="s">
        <v>57</v>
      </c>
      <c r="K32" t="s">
        <v>57</v>
      </c>
      <c r="L32" t="s">
        <v>57</v>
      </c>
      <c r="N32" t="s">
        <v>57</v>
      </c>
      <c r="O32" t="s">
        <v>57</v>
      </c>
      <c r="Q32" t="s">
        <v>57</v>
      </c>
      <c r="R32" t="s">
        <v>57</v>
      </c>
      <c r="S32" t="s">
        <v>57</v>
      </c>
      <c r="T32" t="s">
        <v>57</v>
      </c>
      <c r="U32" t="s">
        <v>57</v>
      </c>
      <c r="V32" t="s">
        <v>57</v>
      </c>
    </row>
    <row r="33" spans="2:22">
      <c r="B33" t="s">
        <v>239</v>
      </c>
      <c r="C33" t="s">
        <v>635</v>
      </c>
      <c r="D33" t="s">
        <v>48</v>
      </c>
      <c r="E33" t="s">
        <v>49</v>
      </c>
      <c r="F33" t="s">
        <v>50</v>
      </c>
      <c r="H33" t="s">
        <v>97</v>
      </c>
      <c r="I33" t="s">
        <v>96</v>
      </c>
      <c r="J33" t="s">
        <v>96</v>
      </c>
      <c r="K33" t="s">
        <v>96</v>
      </c>
      <c r="L33" t="s">
        <v>96</v>
      </c>
      <c r="N33" t="s">
        <v>96</v>
      </c>
      <c r="O33" t="s">
        <v>96</v>
      </c>
      <c r="Q33" t="s">
        <v>56</v>
      </c>
      <c r="R33" t="s">
        <v>56</v>
      </c>
      <c r="S33" t="s">
        <v>56</v>
      </c>
      <c r="T33" t="s">
        <v>56</v>
      </c>
      <c r="U33" t="s">
        <v>57</v>
      </c>
      <c r="V33" t="s">
        <v>57</v>
      </c>
    </row>
    <row r="34" spans="2:22">
      <c r="B34" t="s">
        <v>239</v>
      </c>
      <c r="C34" t="s">
        <v>636</v>
      </c>
      <c r="D34" t="s">
        <v>48</v>
      </c>
      <c r="E34" t="s">
        <v>49</v>
      </c>
      <c r="F34" t="s">
        <v>50</v>
      </c>
      <c r="H34" t="s">
        <v>57</v>
      </c>
      <c r="I34" t="s">
        <v>57</v>
      </c>
      <c r="J34" t="s">
        <v>57</v>
      </c>
      <c r="K34" t="s">
        <v>57</v>
      </c>
      <c r="L34" t="s">
        <v>57</v>
      </c>
      <c r="N34" t="s">
        <v>57</v>
      </c>
      <c r="O34" t="s">
        <v>57</v>
      </c>
      <c r="Q34" t="s">
        <v>57</v>
      </c>
      <c r="R34" t="s">
        <v>57</v>
      </c>
      <c r="S34" t="s">
        <v>57</v>
      </c>
      <c r="T34" t="s">
        <v>57</v>
      </c>
      <c r="U34" t="s">
        <v>57</v>
      </c>
      <c r="V34" t="s">
        <v>57</v>
      </c>
    </row>
    <row r="35" spans="2:22">
      <c r="B35" t="s">
        <v>239</v>
      </c>
      <c r="C35" t="s">
        <v>637</v>
      </c>
      <c r="D35" t="s">
        <v>48</v>
      </c>
      <c r="E35" t="s">
        <v>49</v>
      </c>
      <c r="F35" t="s">
        <v>50</v>
      </c>
      <c r="H35" t="s">
        <v>57</v>
      </c>
      <c r="I35" t="s">
        <v>57</v>
      </c>
      <c r="J35" t="s">
        <v>57</v>
      </c>
      <c r="K35" t="s">
        <v>57</v>
      </c>
      <c r="L35" t="s">
        <v>57</v>
      </c>
      <c r="N35" t="s">
        <v>57</v>
      </c>
      <c r="O35" t="s">
        <v>57</v>
      </c>
      <c r="Q35" t="s">
        <v>57</v>
      </c>
      <c r="R35" t="s">
        <v>57</v>
      </c>
      <c r="S35" t="s">
        <v>57</v>
      </c>
      <c r="T35" t="s">
        <v>57</v>
      </c>
      <c r="U35" t="s">
        <v>57</v>
      </c>
      <c r="V35" t="s">
        <v>57</v>
      </c>
    </row>
    <row r="36" spans="2:22">
      <c r="B36" t="s">
        <v>239</v>
      </c>
      <c r="C36" t="s">
        <v>638</v>
      </c>
      <c r="D36" t="s">
        <v>48</v>
      </c>
      <c r="E36" t="s">
        <v>49</v>
      </c>
      <c r="F36" t="s">
        <v>50</v>
      </c>
      <c r="H36" t="s">
        <v>57</v>
      </c>
      <c r="I36" t="s">
        <v>57</v>
      </c>
      <c r="J36" t="s">
        <v>57</v>
      </c>
      <c r="K36" t="s">
        <v>57</v>
      </c>
      <c r="L36" t="s">
        <v>57</v>
      </c>
      <c r="N36" t="s">
        <v>57</v>
      </c>
      <c r="O36" t="s">
        <v>57</v>
      </c>
      <c r="Q36" t="s">
        <v>57</v>
      </c>
      <c r="R36" t="s">
        <v>57</v>
      </c>
      <c r="S36" t="s">
        <v>57</v>
      </c>
      <c r="T36" t="s">
        <v>57</v>
      </c>
      <c r="U36" t="s">
        <v>57</v>
      </c>
      <c r="V36" t="s">
        <v>57</v>
      </c>
    </row>
    <row r="37" spans="2:22">
      <c r="B37" t="s">
        <v>239</v>
      </c>
      <c r="C37" t="s">
        <v>639</v>
      </c>
      <c r="D37" t="s">
        <v>48</v>
      </c>
      <c r="E37" t="s">
        <v>49</v>
      </c>
      <c r="F37" t="s">
        <v>50</v>
      </c>
      <c r="H37" t="s">
        <v>56</v>
      </c>
      <c r="I37" t="s">
        <v>57</v>
      </c>
      <c r="J37" t="s">
        <v>56</v>
      </c>
      <c r="K37" t="s">
        <v>56</v>
      </c>
      <c r="L37" t="s">
        <v>57</v>
      </c>
      <c r="N37" t="s">
        <v>57</v>
      </c>
      <c r="O37" t="s">
        <v>57</v>
      </c>
      <c r="Q37" t="s">
        <v>57</v>
      </c>
      <c r="R37" t="s">
        <v>57</v>
      </c>
      <c r="S37" t="s">
        <v>57</v>
      </c>
      <c r="T37" t="s">
        <v>57</v>
      </c>
      <c r="U37" t="s">
        <v>57</v>
      </c>
      <c r="V37" t="s">
        <v>57</v>
      </c>
    </row>
    <row r="38" spans="2:22">
      <c r="B38" t="s">
        <v>239</v>
      </c>
      <c r="C38" t="s">
        <v>640</v>
      </c>
      <c r="D38" t="s">
        <v>48</v>
      </c>
      <c r="E38" t="s">
        <v>49</v>
      </c>
      <c r="F38" t="s">
        <v>50</v>
      </c>
      <c r="H38" t="s">
        <v>57</v>
      </c>
      <c r="I38" t="s">
        <v>56</v>
      </c>
      <c r="J38" t="s">
        <v>56</v>
      </c>
      <c r="K38" t="s">
        <v>56</v>
      </c>
      <c r="L38" t="s">
        <v>56</v>
      </c>
      <c r="N38" t="s">
        <v>56</v>
      </c>
      <c r="O38" t="s">
        <v>56</v>
      </c>
      <c r="Q38" t="s">
        <v>56</v>
      </c>
      <c r="R38" t="s">
        <v>56</v>
      </c>
      <c r="S38" t="s">
        <v>56</v>
      </c>
      <c r="T38" t="s">
        <v>56</v>
      </c>
      <c r="U38" t="s">
        <v>56</v>
      </c>
      <c r="V38" t="s">
        <v>56</v>
      </c>
    </row>
    <row r="39" spans="2:22">
      <c r="B39" t="s">
        <v>239</v>
      </c>
      <c r="C39" t="s">
        <v>641</v>
      </c>
      <c r="D39" t="s">
        <v>48</v>
      </c>
      <c r="E39" t="s">
        <v>49</v>
      </c>
      <c r="F39" t="s">
        <v>50</v>
      </c>
      <c r="H39" t="s">
        <v>57</v>
      </c>
      <c r="I39" t="s">
        <v>57</v>
      </c>
      <c r="J39" t="s">
        <v>57</v>
      </c>
      <c r="K39" t="s">
        <v>57</v>
      </c>
      <c r="L39" t="s">
        <v>57</v>
      </c>
      <c r="N39" t="s">
        <v>57</v>
      </c>
      <c r="O39" t="s">
        <v>57</v>
      </c>
      <c r="Q39" t="s">
        <v>57</v>
      </c>
      <c r="R39" t="s">
        <v>57</v>
      </c>
      <c r="S39" t="s">
        <v>57</v>
      </c>
      <c r="T39" t="s">
        <v>57</v>
      </c>
      <c r="U39" t="s">
        <v>57</v>
      </c>
      <c r="V39" t="s">
        <v>57</v>
      </c>
    </row>
    <row r="40" spans="2:22">
      <c r="B40" t="s">
        <v>239</v>
      </c>
      <c r="C40" t="s">
        <v>642</v>
      </c>
      <c r="D40" t="s">
        <v>48</v>
      </c>
      <c r="E40" t="s">
        <v>49</v>
      </c>
      <c r="F40" t="s">
        <v>50</v>
      </c>
      <c r="H40" t="s">
        <v>97</v>
      </c>
      <c r="I40" t="s">
        <v>56</v>
      </c>
      <c r="J40" t="s">
        <v>56</v>
      </c>
      <c r="K40" t="s">
        <v>56</v>
      </c>
      <c r="L40" t="s">
        <v>57</v>
      </c>
      <c r="N40" t="s">
        <v>57</v>
      </c>
      <c r="O40" t="s">
        <v>57</v>
      </c>
      <c r="Q40" t="s">
        <v>57</v>
      </c>
      <c r="R40" t="s">
        <v>57</v>
      </c>
      <c r="S40" t="s">
        <v>57</v>
      </c>
      <c r="T40" t="s">
        <v>57</v>
      </c>
      <c r="U40" t="s">
        <v>57</v>
      </c>
      <c r="V40" t="s">
        <v>57</v>
      </c>
    </row>
    <row r="41" spans="2:22">
      <c r="B41" t="s">
        <v>239</v>
      </c>
      <c r="C41" t="s">
        <v>643</v>
      </c>
      <c r="D41" t="s">
        <v>48</v>
      </c>
      <c r="E41" t="s">
        <v>49</v>
      </c>
      <c r="F41" t="s">
        <v>50</v>
      </c>
      <c r="H41" t="s">
        <v>56</v>
      </c>
      <c r="I41" t="s">
        <v>56</v>
      </c>
      <c r="J41" t="s">
        <v>56</v>
      </c>
      <c r="K41" t="s">
        <v>57</v>
      </c>
      <c r="L41" t="s">
        <v>56</v>
      </c>
      <c r="N41" t="s">
        <v>56</v>
      </c>
      <c r="O41" t="s">
        <v>57</v>
      </c>
      <c r="Q41" t="s">
        <v>57</v>
      </c>
      <c r="R41" t="s">
        <v>57</v>
      </c>
      <c r="S41" t="s">
        <v>57</v>
      </c>
      <c r="T41" t="s">
        <v>57</v>
      </c>
      <c r="U41" t="s">
        <v>57</v>
      </c>
      <c r="V41" t="s">
        <v>57</v>
      </c>
    </row>
    <row r="42" spans="2:22">
      <c r="B42" t="s">
        <v>239</v>
      </c>
      <c r="C42" t="s">
        <v>644</v>
      </c>
      <c r="D42" t="s">
        <v>48</v>
      </c>
      <c r="E42" t="s">
        <v>49</v>
      </c>
      <c r="F42" t="s">
        <v>50</v>
      </c>
      <c r="H42" t="s">
        <v>57</v>
      </c>
      <c r="I42" t="s">
        <v>57</v>
      </c>
      <c r="J42" t="s">
        <v>57</v>
      </c>
      <c r="K42" t="s">
        <v>57</v>
      </c>
      <c r="L42" t="s">
        <v>57</v>
      </c>
      <c r="N42" t="s">
        <v>57</v>
      </c>
      <c r="O42" t="s">
        <v>57</v>
      </c>
      <c r="Q42" t="s">
        <v>57</v>
      </c>
      <c r="R42" t="s">
        <v>57</v>
      </c>
      <c r="S42" t="s">
        <v>57</v>
      </c>
      <c r="T42" t="s">
        <v>57</v>
      </c>
      <c r="U42" t="s">
        <v>57</v>
      </c>
      <c r="V42" t="s">
        <v>57</v>
      </c>
    </row>
    <row r="43" spans="2:22">
      <c r="B43" t="s">
        <v>239</v>
      </c>
      <c r="C43" t="s">
        <v>645</v>
      </c>
      <c r="D43" t="s">
        <v>48</v>
      </c>
      <c r="E43" t="s">
        <v>49</v>
      </c>
      <c r="F43" t="s">
        <v>50</v>
      </c>
      <c r="H43" t="s">
        <v>57</v>
      </c>
      <c r="I43" t="s">
        <v>57</v>
      </c>
      <c r="J43" t="s">
        <v>57</v>
      </c>
      <c r="K43" t="s">
        <v>57</v>
      </c>
      <c r="L43" t="s">
        <v>57</v>
      </c>
      <c r="N43" t="s">
        <v>57</v>
      </c>
      <c r="O43" t="s">
        <v>57</v>
      </c>
      <c r="Q43" t="s">
        <v>57</v>
      </c>
      <c r="R43" t="s">
        <v>57</v>
      </c>
      <c r="S43" t="s">
        <v>57</v>
      </c>
      <c r="T43" t="s">
        <v>57</v>
      </c>
      <c r="U43" t="s">
        <v>57</v>
      </c>
      <c r="V43" t="s">
        <v>57</v>
      </c>
    </row>
    <row r="44" spans="2:22">
      <c r="B44" t="s">
        <v>239</v>
      </c>
      <c r="C44" t="s">
        <v>646</v>
      </c>
      <c r="D44" t="s">
        <v>48</v>
      </c>
      <c r="E44" t="s">
        <v>49</v>
      </c>
      <c r="F44" t="s">
        <v>50</v>
      </c>
      <c r="H44" t="s">
        <v>56</v>
      </c>
      <c r="I44" t="s">
        <v>57</v>
      </c>
      <c r="J44" t="s">
        <v>56</v>
      </c>
      <c r="K44" t="s">
        <v>56</v>
      </c>
      <c r="L44" t="s">
        <v>97</v>
      </c>
      <c r="N44" t="s">
        <v>97</v>
      </c>
      <c r="O44" t="s">
        <v>97</v>
      </c>
      <c r="Q44" t="s">
        <v>56</v>
      </c>
      <c r="R44" t="s">
        <v>56</v>
      </c>
      <c r="S44" t="s">
        <v>56</v>
      </c>
      <c r="T44" t="s">
        <v>57</v>
      </c>
      <c r="U44" t="s">
        <v>57</v>
      </c>
      <c r="V44" t="s">
        <v>57</v>
      </c>
    </row>
    <row r="45" spans="2:22">
      <c r="B45" t="s">
        <v>239</v>
      </c>
      <c r="C45" t="s">
        <v>647</v>
      </c>
      <c r="D45" t="s">
        <v>48</v>
      </c>
      <c r="E45" t="s">
        <v>49</v>
      </c>
      <c r="F45" t="s">
        <v>50</v>
      </c>
      <c r="H45" t="s">
        <v>57</v>
      </c>
      <c r="I45" t="s">
        <v>57</v>
      </c>
      <c r="J45" t="s">
        <v>57</v>
      </c>
      <c r="K45" t="s">
        <v>57</v>
      </c>
      <c r="L45" t="s">
        <v>57</v>
      </c>
      <c r="N45" t="s">
        <v>57</v>
      </c>
      <c r="O45" t="s">
        <v>57</v>
      </c>
      <c r="Q45" t="s">
        <v>57</v>
      </c>
      <c r="R45" t="s">
        <v>57</v>
      </c>
      <c r="S45" t="s">
        <v>57</v>
      </c>
      <c r="T45" t="s">
        <v>57</v>
      </c>
      <c r="U45" t="s">
        <v>57</v>
      </c>
      <c r="V45" t="s">
        <v>57</v>
      </c>
    </row>
    <row r="46" spans="2:22">
      <c r="B46" t="s">
        <v>239</v>
      </c>
      <c r="C46" t="s">
        <v>648</v>
      </c>
      <c r="D46" t="s">
        <v>48</v>
      </c>
      <c r="E46" t="s">
        <v>49</v>
      </c>
      <c r="F46" t="s">
        <v>50</v>
      </c>
      <c r="H46" t="s">
        <v>57</v>
      </c>
      <c r="I46" t="s">
        <v>57</v>
      </c>
      <c r="J46" t="s">
        <v>57</v>
      </c>
      <c r="K46" t="s">
        <v>57</v>
      </c>
      <c r="L46" t="s">
        <v>57</v>
      </c>
      <c r="N46" t="s">
        <v>57</v>
      </c>
      <c r="O46" t="s">
        <v>57</v>
      </c>
      <c r="Q46" t="s">
        <v>57</v>
      </c>
      <c r="R46" t="s">
        <v>57</v>
      </c>
      <c r="S46" t="s">
        <v>57</v>
      </c>
      <c r="T46" t="s">
        <v>57</v>
      </c>
      <c r="U46" t="s">
        <v>57</v>
      </c>
      <c r="V46" t="s">
        <v>57</v>
      </c>
    </row>
    <row r="47" spans="2:22">
      <c r="B47" t="s">
        <v>239</v>
      </c>
      <c r="C47" t="s">
        <v>649</v>
      </c>
      <c r="D47" t="s">
        <v>48</v>
      </c>
      <c r="E47" t="s">
        <v>49</v>
      </c>
      <c r="F47" t="s">
        <v>50</v>
      </c>
      <c r="H47" t="s">
        <v>57</v>
      </c>
      <c r="I47" t="s">
        <v>57</v>
      </c>
      <c r="J47" t="s">
        <v>57</v>
      </c>
      <c r="K47" t="s">
        <v>57</v>
      </c>
      <c r="L47" t="s">
        <v>57</v>
      </c>
      <c r="N47" t="s">
        <v>57</v>
      </c>
      <c r="O47" t="s">
        <v>57</v>
      </c>
      <c r="Q47" t="s">
        <v>57</v>
      </c>
      <c r="R47" t="s">
        <v>57</v>
      </c>
      <c r="S47" t="s">
        <v>57</v>
      </c>
      <c r="T47" t="s">
        <v>57</v>
      </c>
      <c r="U47" t="s">
        <v>57</v>
      </c>
      <c r="V47" t="s">
        <v>57</v>
      </c>
    </row>
    <row r="48" spans="2:22">
      <c r="B48" t="s">
        <v>239</v>
      </c>
      <c r="C48" t="s">
        <v>650</v>
      </c>
      <c r="D48" t="s">
        <v>48</v>
      </c>
      <c r="E48" t="s">
        <v>49</v>
      </c>
      <c r="F48" t="s">
        <v>50</v>
      </c>
      <c r="H48" t="s">
        <v>57</v>
      </c>
      <c r="I48" t="s">
        <v>57</v>
      </c>
      <c r="J48" t="s">
        <v>57</v>
      </c>
      <c r="K48" t="s">
        <v>57</v>
      </c>
      <c r="L48" t="s">
        <v>57</v>
      </c>
      <c r="N48" t="s">
        <v>57</v>
      </c>
      <c r="O48" t="s">
        <v>57</v>
      </c>
      <c r="Q48" t="s">
        <v>57</v>
      </c>
      <c r="R48" t="s">
        <v>57</v>
      </c>
      <c r="S48" t="s">
        <v>57</v>
      </c>
      <c r="T48" t="s">
        <v>57</v>
      </c>
      <c r="U48" t="s">
        <v>57</v>
      </c>
      <c r="V48" t="s">
        <v>57</v>
      </c>
    </row>
    <row r="49" spans="2:22">
      <c r="B49" t="s">
        <v>239</v>
      </c>
      <c r="C49" t="s">
        <v>651</v>
      </c>
      <c r="D49" t="s">
        <v>48</v>
      </c>
      <c r="E49" t="s">
        <v>49</v>
      </c>
      <c r="F49" t="s">
        <v>50</v>
      </c>
      <c r="H49" t="s">
        <v>96</v>
      </c>
      <c r="I49" t="s">
        <v>96</v>
      </c>
      <c r="J49" t="s">
        <v>96</v>
      </c>
      <c r="K49" t="s">
        <v>96</v>
      </c>
      <c r="L49" t="s">
        <v>96</v>
      </c>
      <c r="N49" t="s">
        <v>97</v>
      </c>
      <c r="O49" t="s">
        <v>97</v>
      </c>
      <c r="Q49" t="s">
        <v>56</v>
      </c>
      <c r="R49" t="s">
        <v>56</v>
      </c>
      <c r="S49" t="s">
        <v>56</v>
      </c>
      <c r="T49" t="s">
        <v>56</v>
      </c>
      <c r="U49" t="s">
        <v>56</v>
      </c>
      <c r="V49" t="s">
        <v>56</v>
      </c>
    </row>
    <row r="50" spans="2:22">
      <c r="B50" t="s">
        <v>239</v>
      </c>
      <c r="C50" t="s">
        <v>652</v>
      </c>
      <c r="D50" t="s">
        <v>48</v>
      </c>
      <c r="E50" t="s">
        <v>49</v>
      </c>
      <c r="F50" t="s">
        <v>50</v>
      </c>
      <c r="H50" t="s">
        <v>56</v>
      </c>
      <c r="I50" t="s">
        <v>57</v>
      </c>
      <c r="J50" t="s">
        <v>57</v>
      </c>
      <c r="K50" t="s">
        <v>57</v>
      </c>
      <c r="L50" t="s">
        <v>57</v>
      </c>
      <c r="N50" t="s">
        <v>57</v>
      </c>
      <c r="O50" t="s">
        <v>57</v>
      </c>
      <c r="Q50" t="s">
        <v>57</v>
      </c>
      <c r="R50" t="s">
        <v>57</v>
      </c>
      <c r="S50" t="s">
        <v>57</v>
      </c>
      <c r="T50" t="s">
        <v>57</v>
      </c>
      <c r="U50" t="s">
        <v>57</v>
      </c>
      <c r="V50" t="s">
        <v>57</v>
      </c>
    </row>
    <row r="51" spans="2:22">
      <c r="B51" t="s">
        <v>239</v>
      </c>
      <c r="C51" t="s">
        <v>653</v>
      </c>
      <c r="D51" t="s">
        <v>48</v>
      </c>
      <c r="E51" t="s">
        <v>49</v>
      </c>
      <c r="F51" t="s">
        <v>50</v>
      </c>
      <c r="H51" t="s">
        <v>57</v>
      </c>
      <c r="I51" t="s">
        <v>57</v>
      </c>
      <c r="J51" t="s">
        <v>57</v>
      </c>
      <c r="K51" t="s">
        <v>57</v>
      </c>
      <c r="L51" t="s">
        <v>57</v>
      </c>
      <c r="N51" t="s">
        <v>57</v>
      </c>
      <c r="O51" t="s">
        <v>57</v>
      </c>
      <c r="Q51" t="s">
        <v>57</v>
      </c>
      <c r="R51" t="s">
        <v>57</v>
      </c>
      <c r="S51" t="s">
        <v>57</v>
      </c>
      <c r="T51" t="s">
        <v>57</v>
      </c>
      <c r="U51" t="s">
        <v>57</v>
      </c>
      <c r="V51" t="s">
        <v>57</v>
      </c>
    </row>
    <row r="52" spans="2:22">
      <c r="B52" t="s">
        <v>239</v>
      </c>
      <c r="C52" t="s">
        <v>654</v>
      </c>
      <c r="D52" t="s">
        <v>48</v>
      </c>
      <c r="E52" t="s">
        <v>49</v>
      </c>
      <c r="F52" t="s">
        <v>50</v>
      </c>
      <c r="H52" t="s">
        <v>366</v>
      </c>
      <c r="I52" t="s">
        <v>366</v>
      </c>
      <c r="J52" t="s">
        <v>366</v>
      </c>
      <c r="K52" t="s">
        <v>57</v>
      </c>
      <c r="L52" t="s">
        <v>57</v>
      </c>
      <c r="N52" t="s">
        <v>57</v>
      </c>
      <c r="O52" t="s">
        <v>57</v>
      </c>
      <c r="Q52" t="s">
        <v>57</v>
      </c>
      <c r="R52" t="s">
        <v>57</v>
      </c>
      <c r="S52" t="s">
        <v>57</v>
      </c>
      <c r="T52" t="s">
        <v>57</v>
      </c>
      <c r="U52" t="s">
        <v>57</v>
      </c>
      <c r="V52" t="s">
        <v>57</v>
      </c>
    </row>
    <row r="53" spans="2:22">
      <c r="B53" t="s">
        <v>239</v>
      </c>
      <c r="C53" t="s">
        <v>655</v>
      </c>
      <c r="D53" t="s">
        <v>48</v>
      </c>
      <c r="E53" t="s">
        <v>49</v>
      </c>
      <c r="F53" t="s">
        <v>50</v>
      </c>
      <c r="H53" t="s">
        <v>366</v>
      </c>
      <c r="I53" t="s">
        <v>366</v>
      </c>
      <c r="J53" t="s">
        <v>366</v>
      </c>
      <c r="K53" t="s">
        <v>57</v>
      </c>
      <c r="L53" t="s">
        <v>57</v>
      </c>
      <c r="N53" t="s">
        <v>57</v>
      </c>
      <c r="O53" t="s">
        <v>57</v>
      </c>
      <c r="Q53" t="s">
        <v>57</v>
      </c>
      <c r="R53" t="s">
        <v>57</v>
      </c>
      <c r="S53" t="s">
        <v>57</v>
      </c>
      <c r="T53" t="s">
        <v>57</v>
      </c>
      <c r="U53" t="s">
        <v>57</v>
      </c>
      <c r="V53" t="s">
        <v>57</v>
      </c>
    </row>
    <row r="54" spans="2:22">
      <c r="B54" t="s">
        <v>239</v>
      </c>
      <c r="C54" t="s">
        <v>656</v>
      </c>
      <c r="D54" t="s">
        <v>48</v>
      </c>
      <c r="E54" t="s">
        <v>49</v>
      </c>
      <c r="F54" t="s">
        <v>50</v>
      </c>
      <c r="H54" t="s">
        <v>56</v>
      </c>
      <c r="I54" t="s">
        <v>56</v>
      </c>
      <c r="J54" t="s">
        <v>97</v>
      </c>
      <c r="K54" t="s">
        <v>97</v>
      </c>
      <c r="L54" t="s">
        <v>96</v>
      </c>
      <c r="N54" t="s">
        <v>97</v>
      </c>
      <c r="O54" t="s">
        <v>97</v>
      </c>
      <c r="Q54" t="s">
        <v>56</v>
      </c>
      <c r="R54" t="s">
        <v>56</v>
      </c>
      <c r="S54" t="s">
        <v>56</v>
      </c>
      <c r="T54" t="s">
        <v>56</v>
      </c>
      <c r="U54" t="s">
        <v>56</v>
      </c>
      <c r="V54" t="s">
        <v>56</v>
      </c>
    </row>
    <row r="55" spans="2:22">
      <c r="B55" t="s">
        <v>239</v>
      </c>
      <c r="C55" t="s">
        <v>657</v>
      </c>
      <c r="D55" t="s">
        <v>48</v>
      </c>
      <c r="E55" t="s">
        <v>49</v>
      </c>
      <c r="F55" t="s">
        <v>50</v>
      </c>
      <c r="H55" t="s">
        <v>56</v>
      </c>
      <c r="I55" t="s">
        <v>56</v>
      </c>
      <c r="J55" t="s">
        <v>56</v>
      </c>
      <c r="K55" t="s">
        <v>56</v>
      </c>
      <c r="L55" t="s">
        <v>56</v>
      </c>
      <c r="N55" t="s">
        <v>56</v>
      </c>
      <c r="O55" t="s">
        <v>57</v>
      </c>
      <c r="Q55" t="s">
        <v>57</v>
      </c>
      <c r="R55" t="s">
        <v>57</v>
      </c>
      <c r="S55" t="s">
        <v>57</v>
      </c>
      <c r="T55" t="s">
        <v>57</v>
      </c>
      <c r="U55" t="s">
        <v>57</v>
      </c>
      <c r="V55" t="s">
        <v>57</v>
      </c>
    </row>
    <row r="56" spans="2:22">
      <c r="B56" t="s">
        <v>239</v>
      </c>
      <c r="C56" t="s">
        <v>658</v>
      </c>
      <c r="D56" t="s">
        <v>48</v>
      </c>
      <c r="E56" t="s">
        <v>49</v>
      </c>
      <c r="F56" t="s">
        <v>50</v>
      </c>
      <c r="H56" t="s">
        <v>57</v>
      </c>
      <c r="I56" t="s">
        <v>57</v>
      </c>
      <c r="J56" t="s">
        <v>57</v>
      </c>
      <c r="K56" t="s">
        <v>57</v>
      </c>
      <c r="L56" t="s">
        <v>57</v>
      </c>
      <c r="N56" t="s">
        <v>57</v>
      </c>
      <c r="O56" t="s">
        <v>57</v>
      </c>
      <c r="Q56" t="s">
        <v>57</v>
      </c>
      <c r="R56" t="s">
        <v>57</v>
      </c>
      <c r="S56" t="s">
        <v>57</v>
      </c>
      <c r="T56" t="s">
        <v>57</v>
      </c>
      <c r="U56" t="s">
        <v>57</v>
      </c>
      <c r="V56" t="s">
        <v>57</v>
      </c>
    </row>
    <row r="57" spans="2:22">
      <c r="B57" t="s">
        <v>239</v>
      </c>
      <c r="C57" t="s">
        <v>659</v>
      </c>
      <c r="D57" t="s">
        <v>48</v>
      </c>
      <c r="E57" t="s">
        <v>49</v>
      </c>
      <c r="F57" t="s">
        <v>50</v>
      </c>
      <c r="H57" t="s">
        <v>57</v>
      </c>
      <c r="I57" t="s">
        <v>57</v>
      </c>
      <c r="J57" t="s">
        <v>57</v>
      </c>
      <c r="K57" t="s">
        <v>57</v>
      </c>
      <c r="L57" t="s">
        <v>57</v>
      </c>
      <c r="N57" t="s">
        <v>57</v>
      </c>
      <c r="O57" t="s">
        <v>57</v>
      </c>
      <c r="Q57" t="s">
        <v>57</v>
      </c>
      <c r="R57" t="s">
        <v>57</v>
      </c>
      <c r="S57" t="s">
        <v>57</v>
      </c>
      <c r="T57" t="s">
        <v>57</v>
      </c>
      <c r="U57" t="s">
        <v>57</v>
      </c>
      <c r="V57" t="s">
        <v>57</v>
      </c>
    </row>
    <row r="58" spans="2:22">
      <c r="B58" t="s">
        <v>239</v>
      </c>
      <c r="C58" t="s">
        <v>660</v>
      </c>
      <c r="D58" t="s">
        <v>48</v>
      </c>
      <c r="E58" t="s">
        <v>49</v>
      </c>
      <c r="F58" t="s">
        <v>50</v>
      </c>
      <c r="H58" t="s">
        <v>366</v>
      </c>
      <c r="I58" t="s">
        <v>366</v>
      </c>
      <c r="J58" t="s">
        <v>366</v>
      </c>
      <c r="K58" t="s">
        <v>57</v>
      </c>
      <c r="L58" t="s">
        <v>57</v>
      </c>
      <c r="N58" t="s">
        <v>57</v>
      </c>
      <c r="O58" t="s">
        <v>57</v>
      </c>
      <c r="Q58" t="s">
        <v>57</v>
      </c>
      <c r="R58" t="s">
        <v>57</v>
      </c>
      <c r="S58" t="s">
        <v>57</v>
      </c>
      <c r="T58" t="s">
        <v>57</v>
      </c>
      <c r="U58" t="s">
        <v>57</v>
      </c>
      <c r="V58" t="s">
        <v>57</v>
      </c>
    </row>
    <row r="59" spans="2:22">
      <c r="B59" t="s">
        <v>239</v>
      </c>
      <c r="C59" t="s">
        <v>661</v>
      </c>
      <c r="D59" t="s">
        <v>48</v>
      </c>
      <c r="E59" t="s">
        <v>49</v>
      </c>
      <c r="F59" t="s">
        <v>50</v>
      </c>
      <c r="H59" t="s">
        <v>57</v>
      </c>
      <c r="I59" t="s">
        <v>57</v>
      </c>
      <c r="J59" t="s">
        <v>57</v>
      </c>
      <c r="K59" t="s">
        <v>57</v>
      </c>
      <c r="L59" t="s">
        <v>57</v>
      </c>
      <c r="N59" t="s">
        <v>57</v>
      </c>
      <c r="O59" t="s">
        <v>57</v>
      </c>
      <c r="Q59" t="s">
        <v>57</v>
      </c>
      <c r="R59" t="s">
        <v>57</v>
      </c>
      <c r="S59" t="s">
        <v>57</v>
      </c>
      <c r="T59" t="s">
        <v>57</v>
      </c>
      <c r="U59" t="s">
        <v>57</v>
      </c>
      <c r="V59" t="s">
        <v>57</v>
      </c>
    </row>
    <row r="60" spans="2:22">
      <c r="B60" t="s">
        <v>239</v>
      </c>
      <c r="C60" t="s">
        <v>662</v>
      </c>
      <c r="D60" t="s">
        <v>48</v>
      </c>
      <c r="E60" t="s">
        <v>49</v>
      </c>
      <c r="F60" t="s">
        <v>50</v>
      </c>
      <c r="H60" t="s">
        <v>57</v>
      </c>
      <c r="I60" t="s">
        <v>57</v>
      </c>
      <c r="J60" t="s">
        <v>57</v>
      </c>
      <c r="K60" t="s">
        <v>57</v>
      </c>
      <c r="L60" t="s">
        <v>57</v>
      </c>
      <c r="N60" t="s">
        <v>57</v>
      </c>
      <c r="O60" t="s">
        <v>57</v>
      </c>
      <c r="Q60" t="s">
        <v>57</v>
      </c>
      <c r="R60" t="s">
        <v>57</v>
      </c>
      <c r="S60" t="s">
        <v>57</v>
      </c>
      <c r="T60" t="s">
        <v>57</v>
      </c>
      <c r="U60" t="s">
        <v>57</v>
      </c>
      <c r="V60" t="s">
        <v>57</v>
      </c>
    </row>
    <row r="61" spans="2:22">
      <c r="B61" t="s">
        <v>239</v>
      </c>
      <c r="C61" t="s">
        <v>663</v>
      </c>
      <c r="D61" t="s">
        <v>48</v>
      </c>
      <c r="E61" t="s">
        <v>49</v>
      </c>
      <c r="F61" t="s">
        <v>50</v>
      </c>
      <c r="H61" t="s">
        <v>57</v>
      </c>
      <c r="I61" t="s">
        <v>57</v>
      </c>
      <c r="J61" t="s">
        <v>57</v>
      </c>
      <c r="K61" t="s">
        <v>57</v>
      </c>
      <c r="L61" t="s">
        <v>57</v>
      </c>
      <c r="N61" t="s">
        <v>57</v>
      </c>
      <c r="O61" t="s">
        <v>57</v>
      </c>
      <c r="Q61" t="s">
        <v>57</v>
      </c>
      <c r="R61" t="s">
        <v>57</v>
      </c>
      <c r="S61" t="s">
        <v>57</v>
      </c>
      <c r="T61" t="s">
        <v>57</v>
      </c>
      <c r="U61" t="s">
        <v>57</v>
      </c>
      <c r="V61" t="s">
        <v>57</v>
      </c>
    </row>
    <row r="62" spans="2:22">
      <c r="B62" t="s">
        <v>239</v>
      </c>
      <c r="C62" t="s">
        <v>664</v>
      </c>
      <c r="D62" t="s">
        <v>48</v>
      </c>
      <c r="E62" t="s">
        <v>49</v>
      </c>
      <c r="F62" t="s">
        <v>50</v>
      </c>
      <c r="H62" t="s">
        <v>57</v>
      </c>
      <c r="I62" t="s">
        <v>57</v>
      </c>
      <c r="J62" t="s">
        <v>57</v>
      </c>
      <c r="K62" t="s">
        <v>57</v>
      </c>
      <c r="L62" t="s">
        <v>57</v>
      </c>
      <c r="N62" t="s">
        <v>57</v>
      </c>
      <c r="O62" t="s">
        <v>57</v>
      </c>
      <c r="Q62" t="s">
        <v>57</v>
      </c>
      <c r="R62" t="s">
        <v>57</v>
      </c>
      <c r="S62" t="s">
        <v>57</v>
      </c>
      <c r="T62" t="s">
        <v>57</v>
      </c>
      <c r="U62" t="s">
        <v>57</v>
      </c>
      <c r="V62" t="s">
        <v>57</v>
      </c>
    </row>
    <row r="63" spans="2:22">
      <c r="B63" t="s">
        <v>239</v>
      </c>
      <c r="C63" t="s">
        <v>665</v>
      </c>
      <c r="D63" t="s">
        <v>48</v>
      </c>
      <c r="E63" t="s">
        <v>49</v>
      </c>
      <c r="F63" t="s">
        <v>50</v>
      </c>
      <c r="H63" t="s">
        <v>57</v>
      </c>
      <c r="I63" t="s">
        <v>57</v>
      </c>
      <c r="J63" t="s">
        <v>56</v>
      </c>
      <c r="K63" t="s">
        <v>56</v>
      </c>
      <c r="L63" t="s">
        <v>56</v>
      </c>
      <c r="N63" t="s">
        <v>56</v>
      </c>
      <c r="O63" t="s">
        <v>56</v>
      </c>
      <c r="Q63" t="s">
        <v>56</v>
      </c>
      <c r="R63" t="s">
        <v>56</v>
      </c>
      <c r="S63" t="s">
        <v>56</v>
      </c>
      <c r="T63" t="s">
        <v>56</v>
      </c>
      <c r="U63" t="s">
        <v>56</v>
      </c>
      <c r="V63" t="s">
        <v>56</v>
      </c>
    </row>
    <row r="64" spans="2:22">
      <c r="B64" t="s">
        <v>239</v>
      </c>
      <c r="C64" t="s">
        <v>666</v>
      </c>
      <c r="D64" t="s">
        <v>48</v>
      </c>
      <c r="E64" t="s">
        <v>49</v>
      </c>
      <c r="F64" t="s">
        <v>50</v>
      </c>
      <c r="H64" t="s">
        <v>57</v>
      </c>
      <c r="I64" t="s">
        <v>57</v>
      </c>
      <c r="J64" t="s">
        <v>57</v>
      </c>
      <c r="K64" t="s">
        <v>57</v>
      </c>
      <c r="L64" t="s">
        <v>57</v>
      </c>
      <c r="N64" t="s">
        <v>57</v>
      </c>
      <c r="O64" t="s">
        <v>57</v>
      </c>
      <c r="Q64" t="s">
        <v>57</v>
      </c>
      <c r="R64" t="s">
        <v>57</v>
      </c>
      <c r="S64" t="s">
        <v>57</v>
      </c>
      <c r="T64" t="s">
        <v>57</v>
      </c>
      <c r="U64" t="s">
        <v>57</v>
      </c>
      <c r="V64" t="s">
        <v>57</v>
      </c>
    </row>
    <row r="65" spans="2:23">
      <c r="B65" t="s">
        <v>239</v>
      </c>
      <c r="C65" t="s">
        <v>667</v>
      </c>
      <c r="D65" t="s">
        <v>48</v>
      </c>
      <c r="E65" t="s">
        <v>49</v>
      </c>
      <c r="F65" t="s">
        <v>50</v>
      </c>
      <c r="H65" t="s">
        <v>57</v>
      </c>
      <c r="I65" t="s">
        <v>57</v>
      </c>
      <c r="J65" t="s">
        <v>56</v>
      </c>
      <c r="K65" t="s">
        <v>56</v>
      </c>
      <c r="L65" t="s">
        <v>57</v>
      </c>
      <c r="N65" t="s">
        <v>57</v>
      </c>
      <c r="O65" t="s">
        <v>57</v>
      </c>
      <c r="Q65" t="s">
        <v>57</v>
      </c>
      <c r="R65" t="s">
        <v>57</v>
      </c>
      <c r="S65" t="s">
        <v>57</v>
      </c>
      <c r="T65" t="s">
        <v>57</v>
      </c>
      <c r="U65" t="s">
        <v>57</v>
      </c>
      <c r="V65" t="s">
        <v>57</v>
      </c>
    </row>
    <row r="66" spans="2:23">
      <c r="B66" t="s">
        <v>239</v>
      </c>
      <c r="C66" t="s">
        <v>668</v>
      </c>
      <c r="D66" t="s">
        <v>48</v>
      </c>
      <c r="E66" t="s">
        <v>49</v>
      </c>
      <c r="F66" t="s">
        <v>50</v>
      </c>
      <c r="H66" t="s">
        <v>56</v>
      </c>
      <c r="I66" t="s">
        <v>97</v>
      </c>
      <c r="J66" t="s">
        <v>97</v>
      </c>
      <c r="K66" t="s">
        <v>97</v>
      </c>
      <c r="L66" t="s">
        <v>97</v>
      </c>
      <c r="N66" t="s">
        <v>97</v>
      </c>
      <c r="O66" t="s">
        <v>56</v>
      </c>
      <c r="Q66" t="s">
        <v>56</v>
      </c>
      <c r="R66" t="s">
        <v>56</v>
      </c>
      <c r="S66" t="s">
        <v>56</v>
      </c>
      <c r="T66" t="s">
        <v>56</v>
      </c>
      <c r="U66" t="s">
        <v>56</v>
      </c>
      <c r="V66" t="s">
        <v>56</v>
      </c>
    </row>
    <row r="67" spans="2:23">
      <c r="B67" t="s">
        <v>239</v>
      </c>
      <c r="C67" t="s">
        <v>669</v>
      </c>
      <c r="D67" t="s">
        <v>48</v>
      </c>
      <c r="E67" t="s">
        <v>49</v>
      </c>
      <c r="F67" t="s">
        <v>50</v>
      </c>
      <c r="H67" t="s">
        <v>57</v>
      </c>
      <c r="I67" t="s">
        <v>57</v>
      </c>
      <c r="J67" t="s">
        <v>57</v>
      </c>
      <c r="K67" t="s">
        <v>57</v>
      </c>
      <c r="L67" t="s">
        <v>57</v>
      </c>
      <c r="N67" t="s">
        <v>57</v>
      </c>
      <c r="O67" t="s">
        <v>57</v>
      </c>
      <c r="Q67" t="s">
        <v>57</v>
      </c>
      <c r="R67" t="s">
        <v>57</v>
      </c>
      <c r="S67" t="s">
        <v>57</v>
      </c>
      <c r="T67" t="s">
        <v>57</v>
      </c>
      <c r="U67" t="s">
        <v>57</v>
      </c>
      <c r="V67" t="s">
        <v>57</v>
      </c>
    </row>
    <row r="68" spans="2:23">
      <c r="B68" t="s">
        <v>239</v>
      </c>
      <c r="C68" t="s">
        <v>670</v>
      </c>
      <c r="D68" t="s">
        <v>48</v>
      </c>
      <c r="E68" t="s">
        <v>49</v>
      </c>
      <c r="F68" t="s">
        <v>63</v>
      </c>
      <c r="H68" t="s">
        <v>96</v>
      </c>
      <c r="I68" t="s">
        <v>96</v>
      </c>
      <c r="J68" t="s">
        <v>96</v>
      </c>
      <c r="K68" t="s">
        <v>96</v>
      </c>
      <c r="L68" t="s">
        <v>96</v>
      </c>
      <c r="N68" t="s">
        <v>96</v>
      </c>
      <c r="O68" t="s">
        <v>96</v>
      </c>
      <c r="Q68" t="s">
        <v>147</v>
      </c>
      <c r="R68" t="s">
        <v>147</v>
      </c>
      <c r="S68" t="s">
        <v>147</v>
      </c>
      <c r="T68" t="s">
        <v>147</v>
      </c>
      <c r="U68" t="s">
        <v>147</v>
      </c>
      <c r="V68" t="s">
        <v>147</v>
      </c>
      <c r="W68" t="s">
        <v>671</v>
      </c>
    </row>
    <row r="69" spans="2:23">
      <c r="B69" t="s">
        <v>239</v>
      </c>
      <c r="C69" t="s">
        <v>672</v>
      </c>
      <c r="D69" t="s">
        <v>48</v>
      </c>
      <c r="E69" t="s">
        <v>49</v>
      </c>
      <c r="F69" t="s">
        <v>63</v>
      </c>
      <c r="H69" t="s">
        <v>96</v>
      </c>
      <c r="I69" t="s">
        <v>96</v>
      </c>
      <c r="J69" t="s">
        <v>96</v>
      </c>
      <c r="K69" t="s">
        <v>96</v>
      </c>
      <c r="L69" t="s">
        <v>96</v>
      </c>
      <c r="N69" t="s">
        <v>96</v>
      </c>
      <c r="O69" t="s">
        <v>366</v>
      </c>
      <c r="Q69" t="s">
        <v>147</v>
      </c>
      <c r="R69" t="s">
        <v>147</v>
      </c>
      <c r="S69" t="s">
        <v>147</v>
      </c>
      <c r="T69" t="s">
        <v>147</v>
      </c>
      <c r="U69" t="s">
        <v>147</v>
      </c>
      <c r="V69" t="s">
        <v>147</v>
      </c>
      <c r="W69" t="s">
        <v>671</v>
      </c>
    </row>
    <row r="70" spans="2:23">
      <c r="B70" t="s">
        <v>239</v>
      </c>
      <c r="C70" t="s">
        <v>673</v>
      </c>
      <c r="D70" t="s">
        <v>48</v>
      </c>
      <c r="E70" t="s">
        <v>49</v>
      </c>
      <c r="F70" t="s">
        <v>50</v>
      </c>
      <c r="H70" t="s">
        <v>57</v>
      </c>
      <c r="I70" t="s">
        <v>57</v>
      </c>
      <c r="J70" t="s">
        <v>57</v>
      </c>
      <c r="K70" t="s">
        <v>57</v>
      </c>
      <c r="L70" t="s">
        <v>57</v>
      </c>
      <c r="N70" t="s">
        <v>57</v>
      </c>
      <c r="O70" t="s">
        <v>57</v>
      </c>
      <c r="Q70" t="s">
        <v>57</v>
      </c>
      <c r="R70" t="s">
        <v>57</v>
      </c>
      <c r="S70" t="s">
        <v>57</v>
      </c>
      <c r="T70" t="s">
        <v>57</v>
      </c>
      <c r="U70" t="s">
        <v>57</v>
      </c>
      <c r="V70" t="s">
        <v>57</v>
      </c>
    </row>
    <row r="71" spans="2:23">
      <c r="B71" t="s">
        <v>239</v>
      </c>
      <c r="C71" t="s">
        <v>674</v>
      </c>
      <c r="D71" t="s">
        <v>48</v>
      </c>
      <c r="E71" t="s">
        <v>49</v>
      </c>
      <c r="F71" t="s">
        <v>50</v>
      </c>
      <c r="H71" t="s">
        <v>57</v>
      </c>
      <c r="I71" t="s">
        <v>57</v>
      </c>
      <c r="J71" t="s">
        <v>57</v>
      </c>
      <c r="K71" t="s">
        <v>57</v>
      </c>
      <c r="L71" t="s">
        <v>57</v>
      </c>
      <c r="N71" t="s">
        <v>57</v>
      </c>
      <c r="O71" t="s">
        <v>57</v>
      </c>
      <c r="Q71" t="s">
        <v>57</v>
      </c>
      <c r="R71" t="s">
        <v>57</v>
      </c>
      <c r="S71" t="s">
        <v>57</v>
      </c>
      <c r="T71" t="s">
        <v>57</v>
      </c>
      <c r="U71" t="s">
        <v>57</v>
      </c>
      <c r="V71" t="s">
        <v>57</v>
      </c>
    </row>
    <row r="72" spans="2:23">
      <c r="B72" t="s">
        <v>239</v>
      </c>
      <c r="C72" t="s">
        <v>675</v>
      </c>
      <c r="D72" t="s">
        <v>48</v>
      </c>
      <c r="E72" t="s">
        <v>49</v>
      </c>
      <c r="F72" t="s">
        <v>50</v>
      </c>
      <c r="H72" t="s">
        <v>96</v>
      </c>
      <c r="I72" t="s">
        <v>97</v>
      </c>
      <c r="J72" t="s">
        <v>97</v>
      </c>
      <c r="K72" t="s">
        <v>97</v>
      </c>
      <c r="L72" t="s">
        <v>56</v>
      </c>
      <c r="N72" t="s">
        <v>56</v>
      </c>
      <c r="O72" t="s">
        <v>57</v>
      </c>
      <c r="Q72" t="s">
        <v>56</v>
      </c>
      <c r="R72" t="s">
        <v>56</v>
      </c>
      <c r="S72" t="s">
        <v>56</v>
      </c>
      <c r="T72" t="s">
        <v>56</v>
      </c>
      <c r="U72" t="s">
        <v>56</v>
      </c>
      <c r="V72" t="s">
        <v>56</v>
      </c>
    </row>
    <row r="73" spans="2:23">
      <c r="B73" t="s">
        <v>239</v>
      </c>
      <c r="C73" t="s">
        <v>676</v>
      </c>
      <c r="D73" t="s">
        <v>48</v>
      </c>
      <c r="E73" t="s">
        <v>49</v>
      </c>
      <c r="F73" t="s">
        <v>50</v>
      </c>
      <c r="H73" t="s">
        <v>56</v>
      </c>
      <c r="I73" t="s">
        <v>57</v>
      </c>
      <c r="J73" t="s">
        <v>56</v>
      </c>
      <c r="K73" t="s">
        <v>56</v>
      </c>
      <c r="L73" t="s">
        <v>56</v>
      </c>
      <c r="N73" t="s">
        <v>56</v>
      </c>
      <c r="O73" t="s">
        <v>56</v>
      </c>
      <c r="Q73" t="s">
        <v>56</v>
      </c>
      <c r="R73" t="s">
        <v>56</v>
      </c>
      <c r="S73" t="s">
        <v>56</v>
      </c>
      <c r="T73" t="s">
        <v>56</v>
      </c>
      <c r="U73" t="s">
        <v>56</v>
      </c>
      <c r="V73" t="s">
        <v>56</v>
      </c>
    </row>
    <row r="74" spans="2:23">
      <c r="B74" t="s">
        <v>239</v>
      </c>
      <c r="C74" t="s">
        <v>677</v>
      </c>
      <c r="D74" t="s">
        <v>48</v>
      </c>
      <c r="E74" t="s">
        <v>49</v>
      </c>
      <c r="F74" t="s">
        <v>50</v>
      </c>
      <c r="H74" t="s">
        <v>57</v>
      </c>
      <c r="I74" t="s">
        <v>57</v>
      </c>
      <c r="J74" t="s">
        <v>57</v>
      </c>
      <c r="K74" t="s">
        <v>57</v>
      </c>
      <c r="L74" t="s">
        <v>57</v>
      </c>
      <c r="N74" t="s">
        <v>57</v>
      </c>
      <c r="O74" t="s">
        <v>57</v>
      </c>
      <c r="Q74" t="s">
        <v>57</v>
      </c>
      <c r="R74" t="s">
        <v>57</v>
      </c>
      <c r="S74" t="s">
        <v>57</v>
      </c>
      <c r="T74" t="s">
        <v>57</v>
      </c>
      <c r="U74" t="s">
        <v>57</v>
      </c>
      <c r="V74" t="s">
        <v>57</v>
      </c>
    </row>
    <row r="75" spans="2:23">
      <c r="B75" t="s">
        <v>239</v>
      </c>
      <c r="C75" t="s">
        <v>678</v>
      </c>
      <c r="D75" t="s">
        <v>48</v>
      </c>
      <c r="E75" t="s">
        <v>49</v>
      </c>
      <c r="F75" t="s">
        <v>63</v>
      </c>
      <c r="H75" t="s">
        <v>96</v>
      </c>
      <c r="I75" t="s">
        <v>96</v>
      </c>
      <c r="J75" t="s">
        <v>96</v>
      </c>
      <c r="K75" t="s">
        <v>96</v>
      </c>
      <c r="L75" t="s">
        <v>366</v>
      </c>
      <c r="N75" t="s">
        <v>366</v>
      </c>
      <c r="O75" t="s">
        <v>366</v>
      </c>
      <c r="Q75" t="s">
        <v>147</v>
      </c>
      <c r="R75" t="s">
        <v>147</v>
      </c>
      <c r="S75" t="s">
        <v>147</v>
      </c>
      <c r="T75" t="s">
        <v>147</v>
      </c>
      <c r="U75" t="s">
        <v>147</v>
      </c>
      <c r="V75" t="s">
        <v>147</v>
      </c>
      <c r="W75" t="s">
        <v>671</v>
      </c>
    </row>
    <row r="76" spans="2:23">
      <c r="B76" t="s">
        <v>239</v>
      </c>
      <c r="C76" t="s">
        <v>679</v>
      </c>
      <c r="D76" t="s">
        <v>48</v>
      </c>
      <c r="E76" t="s">
        <v>49</v>
      </c>
      <c r="F76" t="s">
        <v>50</v>
      </c>
      <c r="H76" t="s">
        <v>56</v>
      </c>
      <c r="I76" t="s">
        <v>56</v>
      </c>
      <c r="J76" t="s">
        <v>97</v>
      </c>
      <c r="K76" t="s">
        <v>56</v>
      </c>
      <c r="L76" t="s">
        <v>97</v>
      </c>
      <c r="N76" t="s">
        <v>97</v>
      </c>
      <c r="O76" t="s">
        <v>97</v>
      </c>
      <c r="Q76" t="s">
        <v>56</v>
      </c>
      <c r="R76" t="s">
        <v>56</v>
      </c>
      <c r="S76" t="s">
        <v>56</v>
      </c>
      <c r="T76" t="s">
        <v>56</v>
      </c>
      <c r="U76" t="s">
        <v>57</v>
      </c>
      <c r="V76" t="s">
        <v>57</v>
      </c>
    </row>
    <row r="77" spans="2:23">
      <c r="B77" t="s">
        <v>239</v>
      </c>
      <c r="C77" t="s">
        <v>680</v>
      </c>
      <c r="D77" t="s">
        <v>48</v>
      </c>
      <c r="E77" t="s">
        <v>49</v>
      </c>
      <c r="F77" t="s">
        <v>50</v>
      </c>
      <c r="H77" t="s">
        <v>57</v>
      </c>
      <c r="I77" t="s">
        <v>57</v>
      </c>
      <c r="J77" t="s">
        <v>57</v>
      </c>
      <c r="K77" t="s">
        <v>57</v>
      </c>
      <c r="L77" t="s">
        <v>57</v>
      </c>
      <c r="N77" t="s">
        <v>57</v>
      </c>
      <c r="O77" t="s">
        <v>57</v>
      </c>
      <c r="Q77" t="s">
        <v>57</v>
      </c>
      <c r="R77" t="s">
        <v>57</v>
      </c>
      <c r="S77" t="s">
        <v>57</v>
      </c>
      <c r="T77" t="s">
        <v>57</v>
      </c>
      <c r="U77" t="s">
        <v>57</v>
      </c>
      <c r="V77" t="s">
        <v>57</v>
      </c>
    </row>
    <row r="78" spans="2:23">
      <c r="B78" t="s">
        <v>239</v>
      </c>
      <c r="C78" t="s">
        <v>681</v>
      </c>
      <c r="D78" t="s">
        <v>48</v>
      </c>
      <c r="E78" t="s">
        <v>49</v>
      </c>
      <c r="F78" t="s">
        <v>50</v>
      </c>
      <c r="H78" t="s">
        <v>56</v>
      </c>
      <c r="I78" t="s">
        <v>56</v>
      </c>
      <c r="J78" t="s">
        <v>56</v>
      </c>
      <c r="K78" t="s">
        <v>56</v>
      </c>
      <c r="L78" t="s">
        <v>56</v>
      </c>
      <c r="N78" t="s">
        <v>56</v>
      </c>
      <c r="O78" t="s">
        <v>56</v>
      </c>
      <c r="Q78" t="s">
        <v>56</v>
      </c>
      <c r="R78" t="s">
        <v>56</v>
      </c>
      <c r="S78" t="s">
        <v>56</v>
      </c>
      <c r="T78" t="s">
        <v>56</v>
      </c>
      <c r="U78" t="s">
        <v>56</v>
      </c>
      <c r="V78" t="s">
        <v>56</v>
      </c>
    </row>
    <row r="79" spans="2:23">
      <c r="B79" t="s">
        <v>239</v>
      </c>
      <c r="C79" t="s">
        <v>682</v>
      </c>
      <c r="D79" t="s">
        <v>48</v>
      </c>
      <c r="E79" t="s">
        <v>49</v>
      </c>
      <c r="F79" t="s">
        <v>50</v>
      </c>
      <c r="H79" t="s">
        <v>57</v>
      </c>
      <c r="I79" t="s">
        <v>57</v>
      </c>
      <c r="J79" t="s">
        <v>57</v>
      </c>
      <c r="K79" t="s">
        <v>57</v>
      </c>
      <c r="L79" t="s">
        <v>57</v>
      </c>
      <c r="N79" t="s">
        <v>57</v>
      </c>
      <c r="O79" t="s">
        <v>57</v>
      </c>
      <c r="Q79" t="s">
        <v>57</v>
      </c>
      <c r="R79" t="s">
        <v>57</v>
      </c>
      <c r="S79" t="s">
        <v>57</v>
      </c>
      <c r="T79" t="s">
        <v>57</v>
      </c>
      <c r="U79" t="s">
        <v>57</v>
      </c>
      <c r="V79" t="s">
        <v>57</v>
      </c>
    </row>
    <row r="80" spans="2:23">
      <c r="B80" t="s">
        <v>239</v>
      </c>
      <c r="C80" t="s">
        <v>683</v>
      </c>
      <c r="D80" t="s">
        <v>48</v>
      </c>
      <c r="E80" t="s">
        <v>49</v>
      </c>
      <c r="F80" t="s">
        <v>50</v>
      </c>
      <c r="H80" t="s">
        <v>56</v>
      </c>
      <c r="I80" t="s">
        <v>56</v>
      </c>
      <c r="J80" t="s">
        <v>56</v>
      </c>
      <c r="K80" t="s">
        <v>57</v>
      </c>
      <c r="L80" t="s">
        <v>57</v>
      </c>
      <c r="N80" t="s">
        <v>56</v>
      </c>
      <c r="O80" t="s">
        <v>56</v>
      </c>
      <c r="Q80" t="s">
        <v>56</v>
      </c>
      <c r="R80" t="s">
        <v>56</v>
      </c>
      <c r="S80" t="s">
        <v>56</v>
      </c>
      <c r="T80" t="s">
        <v>56</v>
      </c>
      <c r="U80" t="s">
        <v>56</v>
      </c>
      <c r="V80" t="s">
        <v>56</v>
      </c>
    </row>
    <row r="81" spans="2:22">
      <c r="B81" t="s">
        <v>239</v>
      </c>
      <c r="C81" t="s">
        <v>684</v>
      </c>
      <c r="D81" t="s">
        <v>48</v>
      </c>
      <c r="E81" t="s">
        <v>49</v>
      </c>
      <c r="F81" t="s">
        <v>50</v>
      </c>
      <c r="H81" t="s">
        <v>57</v>
      </c>
      <c r="I81" t="s">
        <v>57</v>
      </c>
      <c r="J81" t="s">
        <v>57</v>
      </c>
      <c r="K81" t="s">
        <v>57</v>
      </c>
      <c r="L81" t="s">
        <v>57</v>
      </c>
      <c r="N81" t="s">
        <v>57</v>
      </c>
      <c r="O81" t="s">
        <v>57</v>
      </c>
      <c r="Q81" t="s">
        <v>57</v>
      </c>
      <c r="R81" t="s">
        <v>57</v>
      </c>
      <c r="S81" t="s">
        <v>57</v>
      </c>
      <c r="T81" t="s">
        <v>57</v>
      </c>
      <c r="U81" t="s">
        <v>57</v>
      </c>
      <c r="V81" t="s">
        <v>57</v>
      </c>
    </row>
    <row r="82" spans="2:22">
      <c r="B82" t="s">
        <v>239</v>
      </c>
      <c r="C82" t="s">
        <v>685</v>
      </c>
      <c r="D82" t="s">
        <v>48</v>
      </c>
      <c r="E82" t="s">
        <v>49</v>
      </c>
      <c r="F82" t="s">
        <v>50</v>
      </c>
      <c r="H82" t="s">
        <v>57</v>
      </c>
      <c r="I82" t="s">
        <v>57</v>
      </c>
      <c r="J82" t="s">
        <v>57</v>
      </c>
      <c r="K82" t="s">
        <v>57</v>
      </c>
      <c r="L82" t="s">
        <v>57</v>
      </c>
      <c r="N82" t="s">
        <v>57</v>
      </c>
      <c r="O82" t="s">
        <v>57</v>
      </c>
      <c r="Q82" t="s">
        <v>57</v>
      </c>
      <c r="R82" t="s">
        <v>57</v>
      </c>
      <c r="S82" t="s">
        <v>57</v>
      </c>
      <c r="T82" t="s">
        <v>57</v>
      </c>
      <c r="U82" t="s">
        <v>57</v>
      </c>
      <c r="V82" t="s">
        <v>57</v>
      </c>
    </row>
    <row r="83" spans="2:22">
      <c r="B83" t="s">
        <v>239</v>
      </c>
      <c r="C83" t="s">
        <v>686</v>
      </c>
      <c r="D83" t="s">
        <v>48</v>
      </c>
      <c r="E83" t="s">
        <v>49</v>
      </c>
      <c r="F83" t="s">
        <v>50</v>
      </c>
      <c r="H83" t="s">
        <v>366</v>
      </c>
      <c r="I83" t="s">
        <v>366</v>
      </c>
      <c r="J83" t="s">
        <v>366</v>
      </c>
      <c r="K83" t="s">
        <v>57</v>
      </c>
      <c r="L83" t="s">
        <v>57</v>
      </c>
      <c r="N83" t="s">
        <v>57</v>
      </c>
      <c r="O83" t="s">
        <v>57</v>
      </c>
      <c r="Q83" t="s">
        <v>57</v>
      </c>
      <c r="R83" t="s">
        <v>57</v>
      </c>
      <c r="S83" t="s">
        <v>57</v>
      </c>
      <c r="T83" t="s">
        <v>57</v>
      </c>
      <c r="U83" t="s">
        <v>57</v>
      </c>
      <c r="V83" t="s">
        <v>57</v>
      </c>
    </row>
    <row r="84" spans="2:22">
      <c r="B84" t="s">
        <v>239</v>
      </c>
      <c r="C84" t="s">
        <v>687</v>
      </c>
      <c r="D84" t="s">
        <v>48</v>
      </c>
      <c r="E84" t="s">
        <v>49</v>
      </c>
      <c r="F84" t="s">
        <v>50</v>
      </c>
      <c r="H84" t="s">
        <v>57</v>
      </c>
      <c r="I84" t="s">
        <v>57</v>
      </c>
      <c r="J84" t="s">
        <v>57</v>
      </c>
      <c r="K84" t="s">
        <v>57</v>
      </c>
      <c r="L84" t="s">
        <v>57</v>
      </c>
      <c r="N84" t="s">
        <v>57</v>
      </c>
      <c r="O84" t="s">
        <v>57</v>
      </c>
      <c r="Q84" t="s">
        <v>57</v>
      </c>
      <c r="R84" t="s">
        <v>57</v>
      </c>
      <c r="S84" t="s">
        <v>57</v>
      </c>
      <c r="T84" t="s">
        <v>57</v>
      </c>
      <c r="U84" t="s">
        <v>57</v>
      </c>
      <c r="V84" t="s">
        <v>57</v>
      </c>
    </row>
    <row r="85" spans="2:22">
      <c r="B85" t="s">
        <v>239</v>
      </c>
      <c r="C85" t="s">
        <v>688</v>
      </c>
      <c r="D85" t="s">
        <v>48</v>
      </c>
      <c r="E85" t="s">
        <v>49</v>
      </c>
      <c r="F85" t="s">
        <v>50</v>
      </c>
      <c r="H85" t="s">
        <v>57</v>
      </c>
      <c r="I85" t="s">
        <v>57</v>
      </c>
      <c r="J85" t="s">
        <v>57</v>
      </c>
      <c r="K85" t="s">
        <v>57</v>
      </c>
      <c r="L85" t="s">
        <v>57</v>
      </c>
      <c r="N85" t="s">
        <v>56</v>
      </c>
      <c r="O85" t="s">
        <v>56</v>
      </c>
      <c r="Q85" t="s">
        <v>56</v>
      </c>
      <c r="R85" t="s">
        <v>56</v>
      </c>
      <c r="S85" t="s">
        <v>56</v>
      </c>
      <c r="T85" t="s">
        <v>56</v>
      </c>
      <c r="U85" t="s">
        <v>56</v>
      </c>
      <c r="V85" t="s">
        <v>56</v>
      </c>
    </row>
    <row r="86" spans="2:22">
      <c r="B86" t="s">
        <v>239</v>
      </c>
      <c r="C86" t="s">
        <v>689</v>
      </c>
      <c r="D86" t="s">
        <v>48</v>
      </c>
      <c r="E86" t="s">
        <v>49</v>
      </c>
      <c r="F86" t="s">
        <v>50</v>
      </c>
      <c r="H86" t="s">
        <v>97</v>
      </c>
      <c r="I86" t="s">
        <v>56</v>
      </c>
      <c r="J86" t="s">
        <v>97</v>
      </c>
      <c r="K86" t="s">
        <v>56</v>
      </c>
      <c r="L86" t="s">
        <v>56</v>
      </c>
      <c r="N86" t="s">
        <v>97</v>
      </c>
      <c r="O86" t="s">
        <v>97</v>
      </c>
      <c r="Q86" t="s">
        <v>56</v>
      </c>
      <c r="R86" t="s">
        <v>56</v>
      </c>
      <c r="S86" t="s">
        <v>56</v>
      </c>
      <c r="T86" t="s">
        <v>56</v>
      </c>
      <c r="U86" t="s">
        <v>56</v>
      </c>
      <c r="V86" t="s">
        <v>56</v>
      </c>
    </row>
    <row r="87" spans="2:22">
      <c r="B87" t="s">
        <v>239</v>
      </c>
      <c r="C87" t="s">
        <v>690</v>
      </c>
      <c r="D87" t="s">
        <v>48</v>
      </c>
      <c r="E87" t="s">
        <v>49</v>
      </c>
      <c r="F87" t="s">
        <v>50</v>
      </c>
      <c r="H87" t="s">
        <v>57</v>
      </c>
      <c r="I87" t="s">
        <v>57</v>
      </c>
      <c r="J87" t="s">
        <v>57</v>
      </c>
      <c r="K87" t="s">
        <v>57</v>
      </c>
      <c r="L87" t="s">
        <v>57</v>
      </c>
      <c r="N87" t="s">
        <v>57</v>
      </c>
      <c r="O87" t="s">
        <v>57</v>
      </c>
      <c r="Q87" t="s">
        <v>57</v>
      </c>
      <c r="R87" t="s">
        <v>57</v>
      </c>
      <c r="S87" t="s">
        <v>57</v>
      </c>
      <c r="T87" t="s">
        <v>57</v>
      </c>
      <c r="U87" t="s">
        <v>57</v>
      </c>
      <c r="V87" t="s">
        <v>57</v>
      </c>
    </row>
    <row r="88" spans="2:22">
      <c r="B88" t="s">
        <v>239</v>
      </c>
      <c r="C88" t="s">
        <v>691</v>
      </c>
      <c r="D88" t="s">
        <v>48</v>
      </c>
      <c r="E88" t="s">
        <v>49</v>
      </c>
      <c r="F88" t="s">
        <v>50</v>
      </c>
      <c r="H88" t="s">
        <v>57</v>
      </c>
      <c r="I88" t="s">
        <v>57</v>
      </c>
      <c r="J88" t="s">
        <v>57</v>
      </c>
      <c r="K88" t="s">
        <v>57</v>
      </c>
      <c r="L88" t="s">
        <v>57</v>
      </c>
      <c r="N88" t="s">
        <v>57</v>
      </c>
      <c r="O88" t="s">
        <v>57</v>
      </c>
      <c r="Q88" t="s">
        <v>57</v>
      </c>
      <c r="R88" t="s">
        <v>57</v>
      </c>
      <c r="S88" t="s">
        <v>57</v>
      </c>
      <c r="T88" t="s">
        <v>57</v>
      </c>
      <c r="U88" t="s">
        <v>57</v>
      </c>
      <c r="V88" t="s">
        <v>57</v>
      </c>
    </row>
    <row r="89" spans="2:22">
      <c r="B89" t="s">
        <v>239</v>
      </c>
      <c r="C89" t="s">
        <v>692</v>
      </c>
      <c r="D89" t="s">
        <v>48</v>
      </c>
      <c r="E89" t="s">
        <v>49</v>
      </c>
      <c r="F89" t="s">
        <v>50</v>
      </c>
      <c r="H89" t="s">
        <v>366</v>
      </c>
      <c r="I89" t="s">
        <v>366</v>
      </c>
      <c r="J89" t="s">
        <v>366</v>
      </c>
      <c r="K89" t="s">
        <v>57</v>
      </c>
      <c r="L89" t="s">
        <v>57</v>
      </c>
      <c r="N89" t="s">
        <v>57</v>
      </c>
      <c r="O89" t="s">
        <v>57</v>
      </c>
      <c r="Q89" t="s">
        <v>57</v>
      </c>
      <c r="R89" t="s">
        <v>57</v>
      </c>
      <c r="S89" t="s">
        <v>57</v>
      </c>
      <c r="T89" t="s">
        <v>57</v>
      </c>
      <c r="U89" t="s">
        <v>57</v>
      </c>
      <c r="V89" t="s">
        <v>57</v>
      </c>
    </row>
    <row r="90" spans="2:22">
      <c r="B90" t="s">
        <v>239</v>
      </c>
      <c r="C90" t="s">
        <v>693</v>
      </c>
      <c r="D90" t="s">
        <v>48</v>
      </c>
      <c r="E90" t="s">
        <v>49</v>
      </c>
      <c r="F90" t="s">
        <v>50</v>
      </c>
      <c r="H90" t="s">
        <v>57</v>
      </c>
      <c r="I90" t="s">
        <v>57</v>
      </c>
      <c r="J90" t="s">
        <v>57</v>
      </c>
      <c r="K90" t="s">
        <v>57</v>
      </c>
      <c r="L90" t="s">
        <v>57</v>
      </c>
      <c r="N90" t="s">
        <v>57</v>
      </c>
      <c r="O90" t="s">
        <v>57</v>
      </c>
      <c r="Q90" t="s">
        <v>57</v>
      </c>
      <c r="R90" t="s">
        <v>57</v>
      </c>
      <c r="S90" t="s">
        <v>57</v>
      </c>
      <c r="T90" t="s">
        <v>57</v>
      </c>
      <c r="U90" t="s">
        <v>57</v>
      </c>
      <c r="V90" t="s">
        <v>57</v>
      </c>
    </row>
    <row r="91" spans="2:22">
      <c r="B91" t="s">
        <v>239</v>
      </c>
      <c r="C91" t="s">
        <v>694</v>
      </c>
      <c r="D91" t="s">
        <v>48</v>
      </c>
      <c r="E91" t="s">
        <v>49</v>
      </c>
      <c r="F91" t="s">
        <v>50</v>
      </c>
      <c r="H91" t="s">
        <v>97</v>
      </c>
      <c r="I91" t="s">
        <v>97</v>
      </c>
      <c r="J91" t="s">
        <v>56</v>
      </c>
      <c r="K91" t="s">
        <v>56</v>
      </c>
      <c r="L91" t="s">
        <v>56</v>
      </c>
      <c r="N91" t="s">
        <v>56</v>
      </c>
      <c r="O91" t="s">
        <v>56</v>
      </c>
      <c r="Q91" t="s">
        <v>56</v>
      </c>
      <c r="R91" t="s">
        <v>56</v>
      </c>
      <c r="S91" t="s">
        <v>56</v>
      </c>
      <c r="T91" t="s">
        <v>56</v>
      </c>
      <c r="U91" t="s">
        <v>56</v>
      </c>
      <c r="V91" t="s">
        <v>56</v>
      </c>
    </row>
    <row r="92" spans="2:22">
      <c r="B92" t="s">
        <v>239</v>
      </c>
      <c r="C92" t="s">
        <v>695</v>
      </c>
      <c r="D92" t="s">
        <v>48</v>
      </c>
      <c r="E92" t="s">
        <v>49</v>
      </c>
      <c r="F92" t="s">
        <v>50</v>
      </c>
      <c r="H92" t="s">
        <v>56</v>
      </c>
      <c r="I92" t="s">
        <v>56</v>
      </c>
      <c r="J92" t="s">
        <v>56</v>
      </c>
      <c r="K92" t="s">
        <v>56</v>
      </c>
      <c r="L92" t="s">
        <v>57</v>
      </c>
      <c r="N92" t="s">
        <v>57</v>
      </c>
      <c r="O92" t="s">
        <v>57</v>
      </c>
      <c r="Q92" t="s">
        <v>57</v>
      </c>
      <c r="R92" t="s">
        <v>57</v>
      </c>
      <c r="S92" t="s">
        <v>57</v>
      </c>
      <c r="T92" t="s">
        <v>57</v>
      </c>
      <c r="U92" t="s">
        <v>57</v>
      </c>
      <c r="V92" t="s">
        <v>57</v>
      </c>
    </row>
    <row r="93" spans="2:22">
      <c r="B93" t="s">
        <v>239</v>
      </c>
      <c r="C93" t="s">
        <v>696</v>
      </c>
      <c r="D93" t="s">
        <v>48</v>
      </c>
      <c r="E93" t="s">
        <v>49</v>
      </c>
      <c r="F93" t="s">
        <v>50</v>
      </c>
      <c r="H93" t="s">
        <v>56</v>
      </c>
      <c r="I93" t="s">
        <v>56</v>
      </c>
      <c r="J93" t="s">
        <v>97</v>
      </c>
      <c r="K93" t="s">
        <v>97</v>
      </c>
      <c r="L93" t="s">
        <v>97</v>
      </c>
      <c r="N93" t="s">
        <v>96</v>
      </c>
      <c r="O93" t="s">
        <v>97</v>
      </c>
      <c r="Q93" t="s">
        <v>56</v>
      </c>
      <c r="R93" t="s">
        <v>56</v>
      </c>
      <c r="S93" t="s">
        <v>56</v>
      </c>
      <c r="T93" t="s">
        <v>56</v>
      </c>
      <c r="U93" t="s">
        <v>56</v>
      </c>
      <c r="V93" t="s">
        <v>56</v>
      </c>
    </row>
    <row r="94" spans="2:22">
      <c r="B94" t="s">
        <v>239</v>
      </c>
      <c r="C94" t="s">
        <v>697</v>
      </c>
      <c r="D94" t="s">
        <v>48</v>
      </c>
      <c r="E94" t="s">
        <v>49</v>
      </c>
      <c r="F94" t="s">
        <v>50</v>
      </c>
      <c r="H94" t="s">
        <v>57</v>
      </c>
      <c r="I94" t="s">
        <v>57</v>
      </c>
      <c r="J94" t="s">
        <v>57</v>
      </c>
      <c r="K94" t="s">
        <v>57</v>
      </c>
      <c r="L94" t="s">
        <v>57</v>
      </c>
      <c r="N94" t="s">
        <v>56</v>
      </c>
      <c r="O94" t="s">
        <v>57</v>
      </c>
      <c r="Q94" t="s">
        <v>56</v>
      </c>
      <c r="R94" t="s">
        <v>56</v>
      </c>
      <c r="S94" t="s">
        <v>56</v>
      </c>
      <c r="T94" t="s">
        <v>56</v>
      </c>
      <c r="U94" t="s">
        <v>56</v>
      </c>
      <c r="V94" t="s">
        <v>56</v>
      </c>
    </row>
    <row r="95" spans="2:22">
      <c r="B95" t="s">
        <v>239</v>
      </c>
      <c r="C95" t="s">
        <v>698</v>
      </c>
      <c r="D95" t="s">
        <v>48</v>
      </c>
      <c r="E95" t="s">
        <v>49</v>
      </c>
      <c r="F95" t="s">
        <v>50</v>
      </c>
      <c r="H95" t="s">
        <v>57</v>
      </c>
      <c r="I95" t="s">
        <v>57</v>
      </c>
      <c r="J95" t="s">
        <v>57</v>
      </c>
      <c r="K95" t="s">
        <v>57</v>
      </c>
      <c r="L95" t="s">
        <v>57</v>
      </c>
      <c r="N95" t="s">
        <v>57</v>
      </c>
      <c r="O95" t="s">
        <v>57</v>
      </c>
      <c r="Q95" t="s">
        <v>57</v>
      </c>
      <c r="R95" t="s">
        <v>57</v>
      </c>
      <c r="S95" t="s">
        <v>57</v>
      </c>
      <c r="T95" t="s">
        <v>57</v>
      </c>
      <c r="U95" t="s">
        <v>57</v>
      </c>
      <c r="V95" t="s">
        <v>57</v>
      </c>
    </row>
    <row r="96" spans="2:22">
      <c r="B96" t="s">
        <v>239</v>
      </c>
      <c r="C96" t="s">
        <v>699</v>
      </c>
      <c r="D96" t="s">
        <v>48</v>
      </c>
      <c r="E96" t="s">
        <v>49</v>
      </c>
      <c r="F96" t="s">
        <v>50</v>
      </c>
      <c r="H96" t="s">
        <v>57</v>
      </c>
      <c r="I96" t="s">
        <v>57</v>
      </c>
      <c r="J96" t="s">
        <v>57</v>
      </c>
      <c r="K96" t="s">
        <v>57</v>
      </c>
      <c r="L96" t="s">
        <v>56</v>
      </c>
      <c r="N96" t="s">
        <v>56</v>
      </c>
      <c r="O96" t="s">
        <v>56</v>
      </c>
      <c r="Q96" t="s">
        <v>56</v>
      </c>
      <c r="R96" t="s">
        <v>56</v>
      </c>
      <c r="S96" t="s">
        <v>56</v>
      </c>
      <c r="T96" t="s">
        <v>56</v>
      </c>
      <c r="U96" t="s">
        <v>56</v>
      </c>
      <c r="V96" t="s">
        <v>56</v>
      </c>
    </row>
    <row r="97" spans="2:22">
      <c r="B97" t="s">
        <v>239</v>
      </c>
      <c r="C97" t="s">
        <v>700</v>
      </c>
      <c r="D97" t="s">
        <v>48</v>
      </c>
      <c r="E97" t="s">
        <v>49</v>
      </c>
      <c r="F97" t="s">
        <v>50</v>
      </c>
      <c r="H97" t="s">
        <v>57</v>
      </c>
      <c r="I97" t="s">
        <v>57</v>
      </c>
      <c r="J97" t="s">
        <v>57</v>
      </c>
      <c r="K97" t="s">
        <v>57</v>
      </c>
      <c r="L97" t="s">
        <v>57</v>
      </c>
      <c r="N97" t="s">
        <v>57</v>
      </c>
      <c r="O97" t="s">
        <v>57</v>
      </c>
      <c r="Q97" t="s">
        <v>57</v>
      </c>
      <c r="R97" t="s">
        <v>57</v>
      </c>
      <c r="S97" t="s">
        <v>57</v>
      </c>
      <c r="T97" t="s">
        <v>57</v>
      </c>
      <c r="U97" t="s">
        <v>57</v>
      </c>
      <c r="V97" t="s">
        <v>57</v>
      </c>
    </row>
    <row r="98" spans="2:22">
      <c r="B98" t="s">
        <v>239</v>
      </c>
      <c r="C98" t="s">
        <v>701</v>
      </c>
      <c r="D98" t="s">
        <v>48</v>
      </c>
      <c r="E98" t="s">
        <v>49</v>
      </c>
      <c r="F98" t="s">
        <v>50</v>
      </c>
      <c r="H98" t="s">
        <v>57</v>
      </c>
      <c r="I98" t="s">
        <v>57</v>
      </c>
      <c r="J98" t="s">
        <v>57</v>
      </c>
      <c r="K98" t="s">
        <v>57</v>
      </c>
      <c r="L98" t="s">
        <v>57</v>
      </c>
      <c r="N98" t="s">
        <v>57</v>
      </c>
      <c r="O98" t="s">
        <v>57</v>
      </c>
      <c r="Q98" t="s">
        <v>57</v>
      </c>
      <c r="R98" t="s">
        <v>57</v>
      </c>
      <c r="S98" t="s">
        <v>57</v>
      </c>
      <c r="T98" t="s">
        <v>57</v>
      </c>
      <c r="U98" t="s">
        <v>57</v>
      </c>
      <c r="V98" t="s">
        <v>57</v>
      </c>
    </row>
    <row r="99" spans="2:22">
      <c r="B99" t="s">
        <v>239</v>
      </c>
      <c r="C99" t="s">
        <v>702</v>
      </c>
      <c r="D99" t="s">
        <v>48</v>
      </c>
      <c r="E99" t="s">
        <v>49</v>
      </c>
      <c r="F99" t="s">
        <v>50</v>
      </c>
      <c r="H99" t="s">
        <v>57</v>
      </c>
      <c r="I99" t="s">
        <v>57</v>
      </c>
      <c r="J99" t="s">
        <v>57</v>
      </c>
      <c r="K99" t="s">
        <v>57</v>
      </c>
      <c r="L99" t="s">
        <v>57</v>
      </c>
      <c r="N99" t="s">
        <v>57</v>
      </c>
      <c r="O99" t="s">
        <v>57</v>
      </c>
      <c r="Q99" t="s">
        <v>57</v>
      </c>
      <c r="R99" t="s">
        <v>57</v>
      </c>
      <c r="S99" t="s">
        <v>57</v>
      </c>
      <c r="T99" t="s">
        <v>57</v>
      </c>
      <c r="U99" t="s">
        <v>57</v>
      </c>
      <c r="V99" t="s">
        <v>57</v>
      </c>
    </row>
    <row r="100" spans="2:22">
      <c r="B100" t="s">
        <v>239</v>
      </c>
      <c r="C100" t="s">
        <v>703</v>
      </c>
      <c r="D100" t="s">
        <v>48</v>
      </c>
      <c r="E100" t="s">
        <v>49</v>
      </c>
      <c r="F100" t="s">
        <v>50</v>
      </c>
      <c r="H100" t="s">
        <v>366</v>
      </c>
      <c r="I100" t="s">
        <v>366</v>
      </c>
      <c r="J100" t="s">
        <v>366</v>
      </c>
      <c r="K100" t="s">
        <v>366</v>
      </c>
      <c r="L100" t="s">
        <v>366</v>
      </c>
      <c r="N100" t="s">
        <v>366</v>
      </c>
      <c r="O100" t="s">
        <v>366</v>
      </c>
      <c r="Q100" t="s">
        <v>57</v>
      </c>
      <c r="R100" t="s">
        <v>57</v>
      </c>
      <c r="S100" t="s">
        <v>57</v>
      </c>
      <c r="T100" t="s">
        <v>57</v>
      </c>
      <c r="U100" t="s">
        <v>57</v>
      </c>
      <c r="V100" t="s">
        <v>57</v>
      </c>
    </row>
    <row r="101" spans="2:22">
      <c r="B101" t="s">
        <v>239</v>
      </c>
      <c r="C101" t="s">
        <v>704</v>
      </c>
      <c r="D101" t="s">
        <v>48</v>
      </c>
      <c r="E101" t="s">
        <v>49</v>
      </c>
      <c r="F101" t="s">
        <v>50</v>
      </c>
      <c r="H101" t="s">
        <v>56</v>
      </c>
      <c r="I101" t="s">
        <v>57</v>
      </c>
      <c r="J101" t="s">
        <v>56</v>
      </c>
      <c r="K101" t="s">
        <v>56</v>
      </c>
      <c r="L101" t="s">
        <v>56</v>
      </c>
      <c r="N101" t="s">
        <v>56</v>
      </c>
      <c r="O101" t="s">
        <v>57</v>
      </c>
      <c r="Q101" t="s">
        <v>57</v>
      </c>
      <c r="R101" t="s">
        <v>57</v>
      </c>
      <c r="S101" t="s">
        <v>57</v>
      </c>
      <c r="T101" t="s">
        <v>57</v>
      </c>
      <c r="U101" t="s">
        <v>57</v>
      </c>
      <c r="V101" t="s">
        <v>57</v>
      </c>
    </row>
    <row r="102" spans="2:22">
      <c r="B102" t="s">
        <v>239</v>
      </c>
      <c r="C102" t="s">
        <v>705</v>
      </c>
      <c r="D102" t="s">
        <v>48</v>
      </c>
      <c r="E102" t="s">
        <v>49</v>
      </c>
      <c r="F102" t="s">
        <v>50</v>
      </c>
      <c r="H102" t="s">
        <v>56</v>
      </c>
      <c r="I102" t="s">
        <v>57</v>
      </c>
      <c r="J102" t="s">
        <v>57</v>
      </c>
      <c r="K102" t="s">
        <v>56</v>
      </c>
      <c r="L102" t="s">
        <v>57</v>
      </c>
      <c r="N102" t="s">
        <v>56</v>
      </c>
      <c r="O102" t="s">
        <v>57</v>
      </c>
      <c r="Q102" t="s">
        <v>57</v>
      </c>
      <c r="R102" t="s">
        <v>57</v>
      </c>
      <c r="S102" t="s">
        <v>57</v>
      </c>
      <c r="T102" t="s">
        <v>57</v>
      </c>
      <c r="U102" t="s">
        <v>57</v>
      </c>
      <c r="V102" t="s">
        <v>57</v>
      </c>
    </row>
    <row r="103" spans="2:22">
      <c r="B103" t="s">
        <v>239</v>
      </c>
      <c r="C103" t="s">
        <v>706</v>
      </c>
      <c r="D103" t="s">
        <v>48</v>
      </c>
      <c r="E103" t="s">
        <v>49</v>
      </c>
      <c r="F103" t="s">
        <v>50</v>
      </c>
      <c r="H103" t="s">
        <v>57</v>
      </c>
      <c r="I103" t="s">
        <v>57</v>
      </c>
      <c r="J103" t="s">
        <v>57</v>
      </c>
      <c r="K103" t="s">
        <v>57</v>
      </c>
      <c r="L103" t="s">
        <v>57</v>
      </c>
      <c r="N103" t="s">
        <v>57</v>
      </c>
      <c r="O103" t="s">
        <v>57</v>
      </c>
      <c r="Q103" t="s">
        <v>57</v>
      </c>
      <c r="R103" t="s">
        <v>57</v>
      </c>
      <c r="S103" t="s">
        <v>57</v>
      </c>
      <c r="T103" t="s">
        <v>57</v>
      </c>
      <c r="U103" t="s">
        <v>57</v>
      </c>
      <c r="V103" t="s">
        <v>57</v>
      </c>
    </row>
    <row r="104" spans="2:22">
      <c r="B104" t="s">
        <v>239</v>
      </c>
      <c r="C104" t="s">
        <v>707</v>
      </c>
      <c r="D104" t="s">
        <v>48</v>
      </c>
      <c r="E104" t="s">
        <v>49</v>
      </c>
      <c r="F104" t="s">
        <v>50</v>
      </c>
      <c r="H104" t="s">
        <v>57</v>
      </c>
      <c r="I104" t="s">
        <v>57</v>
      </c>
      <c r="J104" t="s">
        <v>56</v>
      </c>
      <c r="K104" t="s">
        <v>56</v>
      </c>
      <c r="L104" t="s">
        <v>56</v>
      </c>
      <c r="N104" t="s">
        <v>56</v>
      </c>
      <c r="O104" t="s">
        <v>56</v>
      </c>
      <c r="Q104" t="s">
        <v>56</v>
      </c>
      <c r="R104" t="s">
        <v>56</v>
      </c>
      <c r="S104" t="s">
        <v>56</v>
      </c>
      <c r="T104" t="s">
        <v>56</v>
      </c>
      <c r="U104" t="s">
        <v>56</v>
      </c>
      <c r="V104" t="s">
        <v>56</v>
      </c>
    </row>
    <row r="105" spans="2:22">
      <c r="B105" t="s">
        <v>239</v>
      </c>
      <c r="C105" t="s">
        <v>708</v>
      </c>
      <c r="D105" t="s">
        <v>48</v>
      </c>
      <c r="E105" t="s">
        <v>49</v>
      </c>
      <c r="F105" t="s">
        <v>50</v>
      </c>
      <c r="H105" t="s">
        <v>57</v>
      </c>
      <c r="I105" t="s">
        <v>57</v>
      </c>
      <c r="J105" t="s">
        <v>57</v>
      </c>
      <c r="K105" t="s">
        <v>57</v>
      </c>
      <c r="L105" t="s">
        <v>57</v>
      </c>
      <c r="N105" t="s">
        <v>57</v>
      </c>
      <c r="O105" t="s">
        <v>57</v>
      </c>
      <c r="Q105" t="s">
        <v>57</v>
      </c>
      <c r="R105" t="s">
        <v>57</v>
      </c>
      <c r="S105" t="s">
        <v>57</v>
      </c>
      <c r="T105" t="s">
        <v>57</v>
      </c>
      <c r="U105" t="s">
        <v>57</v>
      </c>
      <c r="V105" t="s">
        <v>57</v>
      </c>
    </row>
    <row r="106" spans="2:22">
      <c r="B106" t="s">
        <v>239</v>
      </c>
      <c r="C106" t="s">
        <v>709</v>
      </c>
      <c r="D106" t="s">
        <v>48</v>
      </c>
      <c r="E106" t="s">
        <v>49</v>
      </c>
      <c r="F106" t="s">
        <v>50</v>
      </c>
      <c r="H106" t="s">
        <v>57</v>
      </c>
      <c r="I106" t="s">
        <v>57</v>
      </c>
      <c r="J106" t="s">
        <v>57</v>
      </c>
      <c r="K106" t="s">
        <v>57</v>
      </c>
      <c r="L106" t="s">
        <v>57</v>
      </c>
      <c r="N106" t="s">
        <v>57</v>
      </c>
      <c r="O106" t="s">
        <v>57</v>
      </c>
      <c r="Q106" t="s">
        <v>57</v>
      </c>
      <c r="R106" t="s">
        <v>57</v>
      </c>
      <c r="S106" t="s">
        <v>57</v>
      </c>
      <c r="T106" t="s">
        <v>57</v>
      </c>
      <c r="U106" t="s">
        <v>57</v>
      </c>
      <c r="V106" t="s">
        <v>57</v>
      </c>
    </row>
    <row r="107" spans="2:22">
      <c r="B107" t="s">
        <v>239</v>
      </c>
      <c r="C107" t="s">
        <v>710</v>
      </c>
      <c r="D107" t="s">
        <v>48</v>
      </c>
      <c r="E107" t="s">
        <v>49</v>
      </c>
      <c r="F107" t="s">
        <v>50</v>
      </c>
      <c r="H107" t="s">
        <v>57</v>
      </c>
      <c r="I107" t="s">
        <v>57</v>
      </c>
      <c r="J107" t="s">
        <v>57</v>
      </c>
      <c r="K107" t="s">
        <v>56</v>
      </c>
      <c r="L107" t="s">
        <v>57</v>
      </c>
      <c r="N107" t="s">
        <v>57</v>
      </c>
      <c r="O107" t="s">
        <v>57</v>
      </c>
      <c r="Q107" t="s">
        <v>57</v>
      </c>
      <c r="R107" t="s">
        <v>57</v>
      </c>
      <c r="S107" t="s">
        <v>57</v>
      </c>
      <c r="T107" t="s">
        <v>57</v>
      </c>
      <c r="U107" t="s">
        <v>57</v>
      </c>
      <c r="V107" t="s">
        <v>57</v>
      </c>
    </row>
    <row r="108" spans="2:22">
      <c r="B108" t="s">
        <v>239</v>
      </c>
      <c r="C108" t="s">
        <v>711</v>
      </c>
      <c r="D108" t="s">
        <v>48</v>
      </c>
      <c r="E108" t="s">
        <v>49</v>
      </c>
      <c r="F108" t="s">
        <v>50</v>
      </c>
      <c r="H108" t="s">
        <v>97</v>
      </c>
      <c r="I108" t="s">
        <v>97</v>
      </c>
      <c r="J108" t="s">
        <v>96</v>
      </c>
      <c r="K108" t="s">
        <v>96</v>
      </c>
      <c r="L108" t="s">
        <v>96</v>
      </c>
      <c r="N108" t="s">
        <v>97</v>
      </c>
      <c r="O108" t="s">
        <v>56</v>
      </c>
      <c r="Q108" t="s">
        <v>56</v>
      </c>
      <c r="R108" t="s">
        <v>56</v>
      </c>
      <c r="S108" t="s">
        <v>56</v>
      </c>
      <c r="T108" t="s">
        <v>56</v>
      </c>
      <c r="U108" t="s">
        <v>56</v>
      </c>
      <c r="V108" t="s">
        <v>56</v>
      </c>
    </row>
    <row r="109" spans="2:22">
      <c r="B109" t="s">
        <v>239</v>
      </c>
      <c r="C109" t="s">
        <v>712</v>
      </c>
      <c r="D109" t="s">
        <v>48</v>
      </c>
      <c r="E109" t="s">
        <v>49</v>
      </c>
      <c r="F109" t="s">
        <v>50</v>
      </c>
      <c r="H109" t="s">
        <v>57</v>
      </c>
      <c r="I109" t="s">
        <v>57</v>
      </c>
      <c r="J109" t="s">
        <v>57</v>
      </c>
      <c r="K109" t="s">
        <v>57</v>
      </c>
      <c r="L109" t="s">
        <v>57</v>
      </c>
      <c r="N109" t="s">
        <v>57</v>
      </c>
      <c r="O109" t="s">
        <v>57</v>
      </c>
      <c r="Q109" t="s">
        <v>57</v>
      </c>
      <c r="R109" t="s">
        <v>57</v>
      </c>
      <c r="S109" t="s">
        <v>57</v>
      </c>
      <c r="T109" t="s">
        <v>57</v>
      </c>
      <c r="U109" t="s">
        <v>57</v>
      </c>
      <c r="V109" t="s">
        <v>57</v>
      </c>
    </row>
    <row r="110" spans="2:22">
      <c r="B110" t="s">
        <v>239</v>
      </c>
      <c r="C110" t="s">
        <v>713</v>
      </c>
      <c r="D110" t="s">
        <v>48</v>
      </c>
      <c r="E110" t="s">
        <v>49</v>
      </c>
      <c r="F110" t="s">
        <v>50</v>
      </c>
      <c r="H110" t="s">
        <v>57</v>
      </c>
      <c r="I110" t="s">
        <v>57</v>
      </c>
      <c r="J110" t="s">
        <v>57</v>
      </c>
      <c r="K110" t="s">
        <v>57</v>
      </c>
      <c r="L110" t="s">
        <v>57</v>
      </c>
      <c r="N110" t="s">
        <v>57</v>
      </c>
      <c r="O110" t="s">
        <v>57</v>
      </c>
      <c r="Q110" t="s">
        <v>57</v>
      </c>
      <c r="R110" t="s">
        <v>57</v>
      </c>
      <c r="S110" t="s">
        <v>57</v>
      </c>
      <c r="T110" t="s">
        <v>57</v>
      </c>
      <c r="U110" t="s">
        <v>57</v>
      </c>
      <c r="V110" t="s">
        <v>57</v>
      </c>
    </row>
    <row r="111" spans="2:22">
      <c r="B111" t="s">
        <v>239</v>
      </c>
      <c r="C111" t="s">
        <v>714</v>
      </c>
      <c r="D111" t="s">
        <v>48</v>
      </c>
      <c r="E111" t="s">
        <v>49</v>
      </c>
      <c r="F111" t="s">
        <v>50</v>
      </c>
      <c r="H111" t="s">
        <v>57</v>
      </c>
      <c r="I111" t="s">
        <v>57</v>
      </c>
      <c r="J111" t="s">
        <v>57</v>
      </c>
      <c r="K111" t="s">
        <v>57</v>
      </c>
      <c r="L111" t="s">
        <v>56</v>
      </c>
      <c r="N111" t="s">
        <v>56</v>
      </c>
      <c r="O111" t="s">
        <v>57</v>
      </c>
      <c r="Q111" t="s">
        <v>57</v>
      </c>
      <c r="R111" t="s">
        <v>57</v>
      </c>
      <c r="S111" t="s">
        <v>57</v>
      </c>
      <c r="T111" t="s">
        <v>57</v>
      </c>
      <c r="U111" t="s">
        <v>57</v>
      </c>
      <c r="V111" t="s">
        <v>57</v>
      </c>
    </row>
    <row r="112" spans="2:22">
      <c r="B112" t="s">
        <v>239</v>
      </c>
      <c r="C112" t="s">
        <v>715</v>
      </c>
      <c r="D112" t="s">
        <v>48</v>
      </c>
      <c r="E112" t="s">
        <v>49</v>
      </c>
      <c r="F112" t="s">
        <v>50</v>
      </c>
      <c r="H112" t="s">
        <v>57</v>
      </c>
      <c r="I112" t="s">
        <v>57</v>
      </c>
      <c r="J112" t="s">
        <v>57</v>
      </c>
      <c r="K112" t="s">
        <v>57</v>
      </c>
      <c r="L112" t="s">
        <v>57</v>
      </c>
      <c r="N112" t="s">
        <v>57</v>
      </c>
      <c r="O112" t="s">
        <v>57</v>
      </c>
      <c r="Q112" t="s">
        <v>57</v>
      </c>
      <c r="R112" t="s">
        <v>57</v>
      </c>
      <c r="S112" t="s">
        <v>57</v>
      </c>
      <c r="T112" t="s">
        <v>57</v>
      </c>
      <c r="U112" t="s">
        <v>57</v>
      </c>
      <c r="V112" t="s">
        <v>57</v>
      </c>
    </row>
    <row r="113" spans="2:22">
      <c r="B113" t="s">
        <v>239</v>
      </c>
      <c r="C113" t="s">
        <v>716</v>
      </c>
      <c r="D113" t="s">
        <v>48</v>
      </c>
      <c r="E113" t="s">
        <v>49</v>
      </c>
      <c r="F113" t="s">
        <v>50</v>
      </c>
      <c r="H113" t="s">
        <v>57</v>
      </c>
      <c r="I113" t="s">
        <v>57</v>
      </c>
      <c r="J113" t="s">
        <v>57</v>
      </c>
      <c r="K113" t="s">
        <v>57</v>
      </c>
      <c r="L113" t="s">
        <v>57</v>
      </c>
      <c r="N113" t="s">
        <v>57</v>
      </c>
      <c r="O113" t="s">
        <v>57</v>
      </c>
      <c r="Q113" t="s">
        <v>57</v>
      </c>
      <c r="R113" t="s">
        <v>57</v>
      </c>
      <c r="S113" t="s">
        <v>57</v>
      </c>
      <c r="T113" t="s">
        <v>57</v>
      </c>
      <c r="U113" t="s">
        <v>57</v>
      </c>
      <c r="V113" t="s">
        <v>57</v>
      </c>
    </row>
    <row r="114" spans="2:22">
      <c r="B114" t="s">
        <v>239</v>
      </c>
      <c r="C114" t="s">
        <v>717</v>
      </c>
      <c r="D114" t="s">
        <v>48</v>
      </c>
      <c r="E114" t="s">
        <v>49</v>
      </c>
      <c r="F114" t="s">
        <v>50</v>
      </c>
      <c r="H114" t="s">
        <v>57</v>
      </c>
      <c r="I114" t="s">
        <v>57</v>
      </c>
      <c r="J114" t="s">
        <v>57</v>
      </c>
      <c r="K114" t="s">
        <v>57</v>
      </c>
      <c r="L114" t="s">
        <v>57</v>
      </c>
      <c r="N114" t="s">
        <v>56</v>
      </c>
      <c r="O114" t="s">
        <v>56</v>
      </c>
      <c r="Q114" t="s">
        <v>56</v>
      </c>
      <c r="R114" t="s">
        <v>56</v>
      </c>
      <c r="S114" t="s">
        <v>56</v>
      </c>
      <c r="T114" t="s">
        <v>56</v>
      </c>
      <c r="U114" t="s">
        <v>56</v>
      </c>
      <c r="V114" t="s">
        <v>56</v>
      </c>
    </row>
    <row r="115" spans="2:22">
      <c r="B115" t="s">
        <v>239</v>
      </c>
      <c r="C115" t="s">
        <v>718</v>
      </c>
      <c r="D115" t="s">
        <v>48</v>
      </c>
      <c r="E115" t="s">
        <v>49</v>
      </c>
      <c r="F115" t="s">
        <v>50</v>
      </c>
      <c r="H115" t="s">
        <v>57</v>
      </c>
      <c r="I115" t="s">
        <v>57</v>
      </c>
      <c r="J115" t="s">
        <v>57</v>
      </c>
      <c r="K115" t="s">
        <v>56</v>
      </c>
      <c r="L115" t="s">
        <v>56</v>
      </c>
      <c r="N115" t="s">
        <v>56</v>
      </c>
      <c r="O115" t="s">
        <v>56</v>
      </c>
      <c r="Q115" t="s">
        <v>56</v>
      </c>
      <c r="R115" t="s">
        <v>56</v>
      </c>
      <c r="S115" t="s">
        <v>56</v>
      </c>
      <c r="T115" t="s">
        <v>56</v>
      </c>
      <c r="U115" t="s">
        <v>56</v>
      </c>
      <c r="V115" t="s">
        <v>56</v>
      </c>
    </row>
    <row r="116" spans="2:22">
      <c r="B116" t="s">
        <v>239</v>
      </c>
      <c r="C116" t="s">
        <v>719</v>
      </c>
      <c r="D116" t="s">
        <v>48</v>
      </c>
      <c r="E116" t="s">
        <v>49</v>
      </c>
      <c r="F116" t="s">
        <v>50</v>
      </c>
      <c r="H116" t="s">
        <v>97</v>
      </c>
      <c r="I116" t="s">
        <v>97</v>
      </c>
      <c r="J116" t="s">
        <v>96</v>
      </c>
      <c r="K116" t="s">
        <v>96</v>
      </c>
      <c r="L116" t="s">
        <v>96</v>
      </c>
      <c r="N116" t="s">
        <v>96</v>
      </c>
      <c r="O116" t="s">
        <v>96</v>
      </c>
      <c r="Q116" t="s">
        <v>97</v>
      </c>
      <c r="R116" t="s">
        <v>97</v>
      </c>
      <c r="S116" t="s">
        <v>97</v>
      </c>
      <c r="T116" t="s">
        <v>97</v>
      </c>
      <c r="U116" t="s">
        <v>97</v>
      </c>
      <c r="V116" t="s">
        <v>97</v>
      </c>
    </row>
    <row r="117" spans="2:22">
      <c r="B117" t="s">
        <v>239</v>
      </c>
      <c r="C117" t="s">
        <v>720</v>
      </c>
      <c r="D117" t="s">
        <v>48</v>
      </c>
      <c r="E117" t="s">
        <v>49</v>
      </c>
      <c r="F117" t="s">
        <v>50</v>
      </c>
      <c r="H117" t="s">
        <v>57</v>
      </c>
      <c r="I117" t="s">
        <v>57</v>
      </c>
      <c r="J117" t="s">
        <v>57</v>
      </c>
      <c r="K117" t="s">
        <v>57</v>
      </c>
      <c r="L117" t="s">
        <v>57</v>
      </c>
      <c r="N117" t="s">
        <v>57</v>
      </c>
      <c r="O117" t="s">
        <v>57</v>
      </c>
      <c r="Q117" t="s">
        <v>57</v>
      </c>
      <c r="R117" t="s">
        <v>57</v>
      </c>
      <c r="S117" t="s">
        <v>57</v>
      </c>
      <c r="T117" t="s">
        <v>57</v>
      </c>
      <c r="U117" t="s">
        <v>57</v>
      </c>
      <c r="V117" t="s">
        <v>57</v>
      </c>
    </row>
    <row r="118" spans="2:22">
      <c r="B118" t="s">
        <v>239</v>
      </c>
      <c r="C118" t="s">
        <v>721</v>
      </c>
      <c r="D118" t="s">
        <v>48</v>
      </c>
      <c r="E118" t="s">
        <v>49</v>
      </c>
      <c r="F118" t="s">
        <v>50</v>
      </c>
      <c r="H118" t="s">
        <v>57</v>
      </c>
      <c r="I118" t="s">
        <v>57</v>
      </c>
      <c r="J118" t="s">
        <v>56</v>
      </c>
      <c r="K118" t="s">
        <v>56</v>
      </c>
      <c r="L118" t="s">
        <v>56</v>
      </c>
      <c r="N118" t="s">
        <v>57</v>
      </c>
      <c r="O118" t="s">
        <v>56</v>
      </c>
      <c r="Q118" t="s">
        <v>56</v>
      </c>
      <c r="R118" t="s">
        <v>56</v>
      </c>
      <c r="S118" t="s">
        <v>56</v>
      </c>
      <c r="T118" t="s">
        <v>56</v>
      </c>
      <c r="U118" t="s">
        <v>56</v>
      </c>
      <c r="V118" t="s">
        <v>56</v>
      </c>
    </row>
    <row r="119" spans="2:22">
      <c r="B119" t="s">
        <v>239</v>
      </c>
      <c r="C119" t="s">
        <v>722</v>
      </c>
      <c r="D119" t="s">
        <v>48</v>
      </c>
      <c r="E119" t="s">
        <v>49</v>
      </c>
      <c r="F119" t="s">
        <v>50</v>
      </c>
      <c r="H119" t="s">
        <v>57</v>
      </c>
      <c r="I119" t="s">
        <v>57</v>
      </c>
      <c r="J119" t="s">
        <v>57</v>
      </c>
      <c r="K119" t="s">
        <v>57</v>
      </c>
      <c r="L119" t="s">
        <v>57</v>
      </c>
      <c r="N119" t="s">
        <v>57</v>
      </c>
      <c r="O119" t="s">
        <v>57</v>
      </c>
      <c r="Q119" t="s">
        <v>57</v>
      </c>
      <c r="R119" t="s">
        <v>57</v>
      </c>
      <c r="S119" t="s">
        <v>57</v>
      </c>
      <c r="T119" t="s">
        <v>57</v>
      </c>
      <c r="U119" t="s">
        <v>57</v>
      </c>
      <c r="V119" t="s">
        <v>57</v>
      </c>
    </row>
    <row r="120" spans="2:22">
      <c r="B120" t="s">
        <v>239</v>
      </c>
      <c r="C120" t="s">
        <v>723</v>
      </c>
      <c r="D120" t="s">
        <v>48</v>
      </c>
      <c r="E120" t="s">
        <v>49</v>
      </c>
      <c r="F120" t="s">
        <v>50</v>
      </c>
      <c r="H120" t="s">
        <v>57</v>
      </c>
      <c r="I120" t="s">
        <v>57</v>
      </c>
      <c r="J120" t="s">
        <v>57</v>
      </c>
      <c r="K120" t="s">
        <v>57</v>
      </c>
      <c r="L120" t="s">
        <v>57</v>
      </c>
      <c r="N120" t="s">
        <v>57</v>
      </c>
      <c r="O120" t="s">
        <v>57</v>
      </c>
      <c r="Q120" t="s">
        <v>57</v>
      </c>
      <c r="R120" t="s">
        <v>57</v>
      </c>
      <c r="S120" t="s">
        <v>57</v>
      </c>
      <c r="T120" t="s">
        <v>57</v>
      </c>
      <c r="U120" t="s">
        <v>57</v>
      </c>
      <c r="V120" t="s">
        <v>57</v>
      </c>
    </row>
    <row r="121" spans="2:22">
      <c r="B121" t="s">
        <v>239</v>
      </c>
      <c r="C121" t="s">
        <v>724</v>
      </c>
      <c r="D121" t="s">
        <v>48</v>
      </c>
      <c r="E121" t="s">
        <v>49</v>
      </c>
      <c r="F121" t="s">
        <v>50</v>
      </c>
      <c r="H121" t="s">
        <v>57</v>
      </c>
      <c r="I121" t="s">
        <v>57</v>
      </c>
      <c r="J121" t="s">
        <v>57</v>
      </c>
      <c r="K121" t="s">
        <v>57</v>
      </c>
      <c r="L121" t="s">
        <v>57</v>
      </c>
      <c r="N121" t="s">
        <v>57</v>
      </c>
      <c r="O121" t="s">
        <v>57</v>
      </c>
      <c r="Q121" t="s">
        <v>57</v>
      </c>
      <c r="R121" t="s">
        <v>57</v>
      </c>
      <c r="S121" t="s">
        <v>57</v>
      </c>
      <c r="T121" t="s">
        <v>57</v>
      </c>
      <c r="U121" t="s">
        <v>57</v>
      </c>
      <c r="V121" t="s">
        <v>57</v>
      </c>
    </row>
    <row r="122" spans="2:22">
      <c r="B122" t="s">
        <v>239</v>
      </c>
      <c r="C122" t="s">
        <v>725</v>
      </c>
      <c r="D122" t="s">
        <v>48</v>
      </c>
      <c r="E122" t="s">
        <v>49</v>
      </c>
      <c r="F122" t="s">
        <v>50</v>
      </c>
      <c r="H122" t="s">
        <v>56</v>
      </c>
      <c r="I122" t="s">
        <v>57</v>
      </c>
      <c r="J122" t="s">
        <v>56</v>
      </c>
      <c r="K122" t="s">
        <v>56</v>
      </c>
      <c r="L122" t="s">
        <v>57</v>
      </c>
      <c r="N122" t="s">
        <v>57</v>
      </c>
      <c r="O122" t="s">
        <v>57</v>
      </c>
      <c r="Q122" t="s">
        <v>57</v>
      </c>
      <c r="R122" t="s">
        <v>57</v>
      </c>
      <c r="S122" t="s">
        <v>57</v>
      </c>
      <c r="T122" t="s">
        <v>57</v>
      </c>
      <c r="U122" t="s">
        <v>57</v>
      </c>
      <c r="V122" t="s">
        <v>57</v>
      </c>
    </row>
    <row r="123" spans="2:22">
      <c r="B123" t="s">
        <v>239</v>
      </c>
      <c r="C123" t="s">
        <v>726</v>
      </c>
      <c r="D123" t="s">
        <v>48</v>
      </c>
      <c r="E123" t="s">
        <v>49</v>
      </c>
      <c r="F123" t="s">
        <v>50</v>
      </c>
      <c r="H123" t="s">
        <v>57</v>
      </c>
      <c r="I123" t="s">
        <v>57</v>
      </c>
      <c r="J123" t="s">
        <v>57</v>
      </c>
      <c r="K123" t="s">
        <v>57</v>
      </c>
      <c r="L123" t="s">
        <v>57</v>
      </c>
      <c r="N123" t="s">
        <v>57</v>
      </c>
      <c r="O123" t="s">
        <v>57</v>
      </c>
      <c r="Q123" t="s">
        <v>57</v>
      </c>
      <c r="R123" t="s">
        <v>57</v>
      </c>
      <c r="S123" t="s">
        <v>57</v>
      </c>
      <c r="T123" t="s">
        <v>57</v>
      </c>
      <c r="U123" t="s">
        <v>57</v>
      </c>
      <c r="V123" t="s">
        <v>57</v>
      </c>
    </row>
    <row r="124" spans="2:22">
      <c r="B124" t="s">
        <v>239</v>
      </c>
      <c r="C124" t="s">
        <v>727</v>
      </c>
      <c r="D124" t="s">
        <v>48</v>
      </c>
      <c r="E124" t="s">
        <v>49</v>
      </c>
      <c r="F124" t="s">
        <v>50</v>
      </c>
      <c r="H124" t="s">
        <v>57</v>
      </c>
      <c r="I124" t="s">
        <v>57</v>
      </c>
      <c r="J124" t="s">
        <v>57</v>
      </c>
      <c r="K124" t="s">
        <v>57</v>
      </c>
      <c r="L124" t="s">
        <v>57</v>
      </c>
      <c r="N124" t="s">
        <v>56</v>
      </c>
      <c r="O124" t="s">
        <v>57</v>
      </c>
      <c r="Q124" t="s">
        <v>57</v>
      </c>
      <c r="R124" t="s">
        <v>57</v>
      </c>
      <c r="S124" t="s">
        <v>57</v>
      </c>
      <c r="T124" t="s">
        <v>57</v>
      </c>
      <c r="U124" t="s">
        <v>57</v>
      </c>
      <c r="V124" t="s">
        <v>57</v>
      </c>
    </row>
    <row r="125" spans="2:22">
      <c r="B125" t="s">
        <v>239</v>
      </c>
      <c r="C125" t="s">
        <v>728</v>
      </c>
      <c r="D125" t="s">
        <v>48</v>
      </c>
      <c r="E125" t="s">
        <v>49</v>
      </c>
      <c r="F125" t="s">
        <v>50</v>
      </c>
      <c r="H125" t="s">
        <v>57</v>
      </c>
      <c r="I125" t="s">
        <v>57</v>
      </c>
      <c r="J125" t="s">
        <v>57</v>
      </c>
      <c r="K125" t="s">
        <v>57</v>
      </c>
      <c r="L125" t="s">
        <v>57</v>
      </c>
      <c r="N125" t="s">
        <v>57</v>
      </c>
      <c r="O125" t="s">
        <v>57</v>
      </c>
      <c r="Q125" t="s">
        <v>57</v>
      </c>
      <c r="R125" t="s">
        <v>57</v>
      </c>
      <c r="S125" t="s">
        <v>57</v>
      </c>
      <c r="T125" t="s">
        <v>57</v>
      </c>
      <c r="U125" t="s">
        <v>57</v>
      </c>
      <c r="V125" t="s">
        <v>57</v>
      </c>
    </row>
    <row r="126" spans="2:22">
      <c r="B126" t="s">
        <v>239</v>
      </c>
      <c r="C126" t="s">
        <v>729</v>
      </c>
      <c r="D126" t="s">
        <v>48</v>
      </c>
      <c r="E126" t="s">
        <v>49</v>
      </c>
      <c r="F126" t="s">
        <v>50</v>
      </c>
      <c r="H126" t="s">
        <v>57</v>
      </c>
      <c r="I126" t="s">
        <v>57</v>
      </c>
      <c r="J126" t="s">
        <v>57</v>
      </c>
      <c r="K126" t="s">
        <v>57</v>
      </c>
      <c r="L126" t="s">
        <v>57</v>
      </c>
      <c r="N126" t="s">
        <v>57</v>
      </c>
      <c r="O126" t="s">
        <v>57</v>
      </c>
      <c r="Q126" t="s">
        <v>57</v>
      </c>
      <c r="R126" t="s">
        <v>57</v>
      </c>
      <c r="S126" t="s">
        <v>57</v>
      </c>
      <c r="T126" t="s">
        <v>57</v>
      </c>
      <c r="U126" t="s">
        <v>57</v>
      </c>
      <c r="V126" t="s">
        <v>57</v>
      </c>
    </row>
    <row r="127" spans="2:22">
      <c r="B127" t="s">
        <v>239</v>
      </c>
      <c r="C127" t="s">
        <v>730</v>
      </c>
      <c r="D127" t="s">
        <v>48</v>
      </c>
      <c r="E127" t="s">
        <v>49</v>
      </c>
      <c r="F127" t="s">
        <v>50</v>
      </c>
      <c r="H127" t="s">
        <v>57</v>
      </c>
      <c r="I127" t="s">
        <v>57</v>
      </c>
      <c r="J127" t="s">
        <v>57</v>
      </c>
      <c r="K127" t="s">
        <v>57</v>
      </c>
      <c r="L127" t="s">
        <v>57</v>
      </c>
      <c r="N127" t="s">
        <v>57</v>
      </c>
      <c r="O127" t="s">
        <v>57</v>
      </c>
      <c r="Q127" t="s">
        <v>57</v>
      </c>
      <c r="R127" t="s">
        <v>57</v>
      </c>
      <c r="S127" t="s">
        <v>57</v>
      </c>
      <c r="T127" t="s">
        <v>57</v>
      </c>
      <c r="U127" t="s">
        <v>57</v>
      </c>
      <c r="V127" t="s">
        <v>57</v>
      </c>
    </row>
    <row r="128" spans="2:22">
      <c r="B128" t="s">
        <v>239</v>
      </c>
      <c r="C128" t="s">
        <v>731</v>
      </c>
      <c r="D128" t="s">
        <v>48</v>
      </c>
      <c r="E128" t="s">
        <v>49</v>
      </c>
      <c r="F128" t="s">
        <v>50</v>
      </c>
      <c r="H128" t="s">
        <v>56</v>
      </c>
      <c r="I128" t="s">
        <v>57</v>
      </c>
      <c r="J128" t="s">
        <v>56</v>
      </c>
      <c r="K128" t="s">
        <v>56</v>
      </c>
      <c r="L128" t="s">
        <v>57</v>
      </c>
      <c r="N128" t="s">
        <v>56</v>
      </c>
      <c r="O128" t="s">
        <v>56</v>
      </c>
      <c r="Q128" t="s">
        <v>57</v>
      </c>
      <c r="R128" t="s">
        <v>57</v>
      </c>
      <c r="S128" t="s">
        <v>57</v>
      </c>
      <c r="T128" t="s">
        <v>57</v>
      </c>
      <c r="U128" t="s">
        <v>57</v>
      </c>
      <c r="V128" t="s">
        <v>57</v>
      </c>
    </row>
    <row r="129" spans="2:23">
      <c r="B129" t="s">
        <v>239</v>
      </c>
      <c r="C129" t="s">
        <v>732</v>
      </c>
      <c r="D129" t="s">
        <v>48</v>
      </c>
      <c r="E129" t="s">
        <v>49</v>
      </c>
      <c r="F129" t="s">
        <v>63</v>
      </c>
      <c r="H129" t="s">
        <v>56</v>
      </c>
      <c r="I129" t="s">
        <v>57</v>
      </c>
      <c r="J129" t="s">
        <v>57</v>
      </c>
      <c r="K129" t="s">
        <v>56</v>
      </c>
      <c r="L129" t="s">
        <v>366</v>
      </c>
      <c r="N129" t="s">
        <v>366</v>
      </c>
      <c r="O129" t="s">
        <v>366</v>
      </c>
      <c r="Q129" t="s">
        <v>147</v>
      </c>
      <c r="R129" t="s">
        <v>147</v>
      </c>
      <c r="S129" t="s">
        <v>147</v>
      </c>
      <c r="T129" t="s">
        <v>147</v>
      </c>
      <c r="U129" t="s">
        <v>147</v>
      </c>
      <c r="V129" t="s">
        <v>147</v>
      </c>
      <c r="W129" t="s">
        <v>671</v>
      </c>
    </row>
    <row r="130" spans="2:23">
      <c r="B130" t="s">
        <v>239</v>
      </c>
      <c r="C130" t="s">
        <v>733</v>
      </c>
      <c r="D130" t="s">
        <v>48</v>
      </c>
      <c r="E130" t="s">
        <v>49</v>
      </c>
      <c r="F130" t="s">
        <v>50</v>
      </c>
      <c r="H130" t="s">
        <v>57</v>
      </c>
      <c r="I130" t="s">
        <v>57</v>
      </c>
      <c r="J130" t="s">
        <v>56</v>
      </c>
      <c r="K130" t="s">
        <v>57</v>
      </c>
      <c r="L130" t="s">
        <v>57</v>
      </c>
      <c r="N130" t="s">
        <v>57</v>
      </c>
      <c r="O130" t="s">
        <v>57</v>
      </c>
      <c r="Q130" t="s">
        <v>57</v>
      </c>
      <c r="R130" t="s">
        <v>57</v>
      </c>
      <c r="S130" t="s">
        <v>57</v>
      </c>
      <c r="T130" t="s">
        <v>57</v>
      </c>
      <c r="U130" t="s">
        <v>57</v>
      </c>
      <c r="V130" t="s">
        <v>57</v>
      </c>
    </row>
    <row r="131" spans="2:23">
      <c r="B131" t="s">
        <v>239</v>
      </c>
      <c r="C131" t="s">
        <v>734</v>
      </c>
      <c r="D131" t="s">
        <v>48</v>
      </c>
      <c r="E131" t="s">
        <v>49</v>
      </c>
      <c r="F131" t="s">
        <v>50</v>
      </c>
      <c r="H131" t="s">
        <v>56</v>
      </c>
      <c r="I131" t="s">
        <v>56</v>
      </c>
      <c r="J131" t="s">
        <v>56</v>
      </c>
      <c r="K131" t="s">
        <v>56</v>
      </c>
      <c r="L131" t="s">
        <v>57</v>
      </c>
      <c r="N131" t="s">
        <v>57</v>
      </c>
      <c r="O131" t="s">
        <v>57</v>
      </c>
      <c r="Q131" t="s">
        <v>57</v>
      </c>
      <c r="R131" t="s">
        <v>57</v>
      </c>
      <c r="S131" t="s">
        <v>57</v>
      </c>
      <c r="T131" t="s">
        <v>57</v>
      </c>
      <c r="U131" t="s">
        <v>57</v>
      </c>
      <c r="V131" t="s">
        <v>57</v>
      </c>
    </row>
    <row r="132" spans="2:23">
      <c r="B132" t="s">
        <v>239</v>
      </c>
      <c r="C132" t="s">
        <v>735</v>
      </c>
      <c r="D132" t="s">
        <v>48</v>
      </c>
      <c r="E132" t="s">
        <v>49</v>
      </c>
      <c r="F132" t="s">
        <v>50</v>
      </c>
      <c r="H132" t="s">
        <v>57</v>
      </c>
      <c r="I132" t="s">
        <v>57</v>
      </c>
      <c r="J132" t="s">
        <v>57</v>
      </c>
      <c r="K132" t="s">
        <v>57</v>
      </c>
      <c r="L132" t="s">
        <v>57</v>
      </c>
      <c r="N132" t="s">
        <v>56</v>
      </c>
      <c r="O132" t="s">
        <v>56</v>
      </c>
      <c r="Q132" t="s">
        <v>56</v>
      </c>
      <c r="R132" t="s">
        <v>56</v>
      </c>
      <c r="S132" t="s">
        <v>56</v>
      </c>
      <c r="T132" t="s">
        <v>56</v>
      </c>
      <c r="U132" t="s">
        <v>56</v>
      </c>
      <c r="V132" t="s">
        <v>56</v>
      </c>
    </row>
    <row r="133" spans="2:23">
      <c r="B133" t="s">
        <v>239</v>
      </c>
      <c r="C133" t="s">
        <v>736</v>
      </c>
      <c r="D133" t="s">
        <v>48</v>
      </c>
      <c r="E133" t="s">
        <v>49</v>
      </c>
      <c r="F133" t="s">
        <v>50</v>
      </c>
      <c r="H133" t="s">
        <v>57</v>
      </c>
      <c r="I133" t="s">
        <v>57</v>
      </c>
      <c r="J133" t="s">
        <v>57</v>
      </c>
      <c r="K133" t="s">
        <v>57</v>
      </c>
      <c r="L133" t="s">
        <v>57</v>
      </c>
      <c r="N133" t="s">
        <v>57</v>
      </c>
      <c r="O133" t="s">
        <v>57</v>
      </c>
      <c r="Q133" t="s">
        <v>57</v>
      </c>
      <c r="R133" t="s">
        <v>57</v>
      </c>
      <c r="S133" t="s">
        <v>57</v>
      </c>
      <c r="T133" t="s">
        <v>57</v>
      </c>
      <c r="U133" t="s">
        <v>57</v>
      </c>
      <c r="V133" t="s">
        <v>57</v>
      </c>
    </row>
    <row r="134" spans="2:23">
      <c r="B134" t="s">
        <v>239</v>
      </c>
      <c r="C134" t="s">
        <v>737</v>
      </c>
      <c r="D134" t="s">
        <v>48</v>
      </c>
      <c r="E134" t="s">
        <v>49</v>
      </c>
      <c r="F134" t="s">
        <v>50</v>
      </c>
      <c r="H134" t="s">
        <v>57</v>
      </c>
      <c r="I134" t="s">
        <v>57</v>
      </c>
      <c r="J134" t="s">
        <v>57</v>
      </c>
      <c r="K134" t="s">
        <v>57</v>
      </c>
      <c r="L134" t="s">
        <v>57</v>
      </c>
      <c r="N134" t="s">
        <v>57</v>
      </c>
      <c r="O134" t="s">
        <v>57</v>
      </c>
      <c r="Q134" t="s">
        <v>57</v>
      </c>
      <c r="R134" t="s">
        <v>57</v>
      </c>
      <c r="S134" t="s">
        <v>57</v>
      </c>
      <c r="T134" t="s">
        <v>57</v>
      </c>
      <c r="U134" t="s">
        <v>57</v>
      </c>
      <c r="V134" t="s">
        <v>57</v>
      </c>
    </row>
    <row r="135" spans="2:23">
      <c r="B135" t="s">
        <v>239</v>
      </c>
      <c r="C135" t="s">
        <v>738</v>
      </c>
      <c r="D135" t="s">
        <v>48</v>
      </c>
      <c r="E135" t="s">
        <v>49</v>
      </c>
      <c r="F135" t="s">
        <v>50</v>
      </c>
      <c r="H135" t="s">
        <v>97</v>
      </c>
      <c r="I135" t="s">
        <v>97</v>
      </c>
      <c r="J135" t="s">
        <v>97</v>
      </c>
      <c r="K135" t="s">
        <v>56</v>
      </c>
      <c r="L135" t="s">
        <v>56</v>
      </c>
      <c r="N135" t="s">
        <v>97</v>
      </c>
      <c r="O135" t="s">
        <v>56</v>
      </c>
      <c r="Q135" t="s">
        <v>56</v>
      </c>
      <c r="R135" t="s">
        <v>56</v>
      </c>
      <c r="S135" t="s">
        <v>56</v>
      </c>
      <c r="T135" t="s">
        <v>56</v>
      </c>
      <c r="U135" t="s">
        <v>56</v>
      </c>
      <c r="V135" t="s">
        <v>56</v>
      </c>
    </row>
    <row r="136" spans="2:23">
      <c r="B136" t="s">
        <v>239</v>
      </c>
      <c r="C136" t="s">
        <v>739</v>
      </c>
      <c r="D136" t="s">
        <v>48</v>
      </c>
      <c r="E136" t="s">
        <v>49</v>
      </c>
      <c r="F136" t="s">
        <v>50</v>
      </c>
      <c r="H136" t="s">
        <v>57</v>
      </c>
      <c r="I136" t="s">
        <v>57</v>
      </c>
      <c r="J136" t="s">
        <v>57</v>
      </c>
      <c r="K136" t="s">
        <v>57</v>
      </c>
      <c r="L136" t="s">
        <v>57</v>
      </c>
      <c r="N136" t="s">
        <v>57</v>
      </c>
      <c r="O136" t="s">
        <v>57</v>
      </c>
      <c r="Q136" t="s">
        <v>57</v>
      </c>
      <c r="R136" t="s">
        <v>57</v>
      </c>
      <c r="S136" t="s">
        <v>57</v>
      </c>
      <c r="T136" t="s">
        <v>57</v>
      </c>
      <c r="U136" t="s">
        <v>57</v>
      </c>
      <c r="V136" t="s">
        <v>57</v>
      </c>
    </row>
    <row r="137" spans="2:23">
      <c r="B137" t="s">
        <v>239</v>
      </c>
      <c r="C137" t="s">
        <v>740</v>
      </c>
      <c r="D137" t="s">
        <v>48</v>
      </c>
      <c r="E137" t="s">
        <v>49</v>
      </c>
      <c r="F137" t="s">
        <v>50</v>
      </c>
      <c r="H137" t="s">
        <v>57</v>
      </c>
      <c r="I137" t="s">
        <v>57</v>
      </c>
      <c r="J137" t="s">
        <v>57</v>
      </c>
      <c r="K137" t="s">
        <v>57</v>
      </c>
      <c r="L137" t="s">
        <v>57</v>
      </c>
      <c r="N137" t="s">
        <v>57</v>
      </c>
      <c r="O137" t="s">
        <v>57</v>
      </c>
      <c r="Q137" t="s">
        <v>57</v>
      </c>
      <c r="R137" t="s">
        <v>57</v>
      </c>
      <c r="S137" t="s">
        <v>57</v>
      </c>
      <c r="T137" t="s">
        <v>57</v>
      </c>
      <c r="U137" t="s">
        <v>57</v>
      </c>
      <c r="V137" t="s">
        <v>57</v>
      </c>
    </row>
    <row r="138" spans="2:23">
      <c r="B138" t="s">
        <v>239</v>
      </c>
      <c r="C138" t="s">
        <v>741</v>
      </c>
      <c r="D138" t="s">
        <v>48</v>
      </c>
      <c r="E138" t="s">
        <v>49</v>
      </c>
      <c r="F138" t="s">
        <v>50</v>
      </c>
      <c r="H138" t="s">
        <v>97</v>
      </c>
      <c r="I138" t="s">
        <v>56</v>
      </c>
      <c r="J138" t="s">
        <v>56</v>
      </c>
      <c r="K138" t="s">
        <v>56</v>
      </c>
      <c r="L138" t="s">
        <v>57</v>
      </c>
      <c r="N138" t="s">
        <v>57</v>
      </c>
      <c r="O138" t="s">
        <v>57</v>
      </c>
      <c r="Q138" t="s">
        <v>57</v>
      </c>
      <c r="R138" t="s">
        <v>57</v>
      </c>
      <c r="S138" t="s">
        <v>57</v>
      </c>
      <c r="T138" t="s">
        <v>57</v>
      </c>
      <c r="U138" t="s">
        <v>57</v>
      </c>
      <c r="V138" t="s">
        <v>57</v>
      </c>
    </row>
    <row r="139" spans="2:23">
      <c r="B139" t="s">
        <v>239</v>
      </c>
      <c r="C139" t="s">
        <v>742</v>
      </c>
      <c r="D139" t="s">
        <v>48</v>
      </c>
      <c r="E139" t="s">
        <v>49</v>
      </c>
      <c r="F139" t="s">
        <v>50</v>
      </c>
      <c r="H139" t="s">
        <v>57</v>
      </c>
      <c r="I139" t="s">
        <v>57</v>
      </c>
      <c r="J139" t="s">
        <v>57</v>
      </c>
      <c r="K139" t="s">
        <v>57</v>
      </c>
      <c r="L139" t="s">
        <v>57</v>
      </c>
      <c r="N139" t="s">
        <v>57</v>
      </c>
      <c r="O139" t="s">
        <v>57</v>
      </c>
      <c r="Q139" t="s">
        <v>57</v>
      </c>
      <c r="R139" t="s">
        <v>57</v>
      </c>
      <c r="S139" t="s">
        <v>57</v>
      </c>
      <c r="T139" t="s">
        <v>57</v>
      </c>
      <c r="U139" t="s">
        <v>57</v>
      </c>
      <c r="V139" t="s">
        <v>57</v>
      </c>
    </row>
    <row r="140" spans="2:23">
      <c r="B140" t="s">
        <v>239</v>
      </c>
      <c r="C140" t="s">
        <v>743</v>
      </c>
      <c r="D140" t="s">
        <v>48</v>
      </c>
      <c r="E140" t="s">
        <v>49</v>
      </c>
      <c r="F140" t="s">
        <v>50</v>
      </c>
      <c r="H140" t="s">
        <v>57</v>
      </c>
      <c r="I140" t="s">
        <v>57</v>
      </c>
      <c r="J140" t="s">
        <v>57</v>
      </c>
      <c r="K140" t="s">
        <v>57</v>
      </c>
      <c r="L140" t="s">
        <v>57</v>
      </c>
      <c r="N140" t="s">
        <v>57</v>
      </c>
      <c r="O140" t="s">
        <v>57</v>
      </c>
      <c r="Q140" t="s">
        <v>57</v>
      </c>
      <c r="R140" t="s">
        <v>57</v>
      </c>
      <c r="S140" t="s">
        <v>57</v>
      </c>
      <c r="T140" t="s">
        <v>57</v>
      </c>
      <c r="U140" t="s">
        <v>57</v>
      </c>
      <c r="V140" t="s">
        <v>57</v>
      </c>
    </row>
    <row r="141" spans="2:23">
      <c r="B141" t="s">
        <v>239</v>
      </c>
      <c r="C141" t="s">
        <v>744</v>
      </c>
      <c r="D141" t="s">
        <v>48</v>
      </c>
      <c r="E141" t="s">
        <v>49</v>
      </c>
      <c r="F141" t="s">
        <v>50</v>
      </c>
      <c r="H141" t="s">
        <v>57</v>
      </c>
      <c r="I141" t="s">
        <v>57</v>
      </c>
      <c r="J141" t="s">
        <v>57</v>
      </c>
      <c r="K141" t="s">
        <v>57</v>
      </c>
      <c r="L141" t="s">
        <v>57</v>
      </c>
      <c r="N141" t="s">
        <v>57</v>
      </c>
      <c r="O141" t="s">
        <v>57</v>
      </c>
      <c r="Q141" t="s">
        <v>57</v>
      </c>
      <c r="R141" t="s">
        <v>57</v>
      </c>
      <c r="S141" t="s">
        <v>57</v>
      </c>
      <c r="T141" t="s">
        <v>57</v>
      </c>
      <c r="U141" t="s">
        <v>57</v>
      </c>
      <c r="V141" t="s">
        <v>57</v>
      </c>
    </row>
    <row r="142" spans="2:23">
      <c r="B142" t="s">
        <v>239</v>
      </c>
      <c r="C142" t="s">
        <v>745</v>
      </c>
      <c r="D142" t="s">
        <v>48</v>
      </c>
      <c r="E142" t="s">
        <v>49</v>
      </c>
      <c r="F142" t="s">
        <v>50</v>
      </c>
      <c r="H142" t="s">
        <v>56</v>
      </c>
      <c r="I142" t="s">
        <v>56</v>
      </c>
      <c r="J142" t="s">
        <v>57</v>
      </c>
      <c r="K142" t="s">
        <v>57</v>
      </c>
      <c r="L142" t="s">
        <v>57</v>
      </c>
      <c r="N142" t="s">
        <v>57</v>
      </c>
      <c r="O142" t="s">
        <v>57</v>
      </c>
      <c r="Q142" t="s">
        <v>57</v>
      </c>
      <c r="R142" t="s">
        <v>57</v>
      </c>
      <c r="S142" t="s">
        <v>57</v>
      </c>
      <c r="T142" t="s">
        <v>57</v>
      </c>
      <c r="U142" t="s">
        <v>57</v>
      </c>
      <c r="V142" t="s">
        <v>57</v>
      </c>
    </row>
    <row r="143" spans="2:23">
      <c r="B143" t="s">
        <v>239</v>
      </c>
      <c r="C143" t="s">
        <v>746</v>
      </c>
      <c r="D143" t="s">
        <v>48</v>
      </c>
      <c r="E143" t="s">
        <v>49</v>
      </c>
      <c r="F143" t="s">
        <v>50</v>
      </c>
      <c r="H143" t="s">
        <v>57</v>
      </c>
      <c r="I143" t="s">
        <v>57</v>
      </c>
      <c r="J143" t="s">
        <v>57</v>
      </c>
      <c r="K143" t="s">
        <v>57</v>
      </c>
      <c r="L143" t="s">
        <v>57</v>
      </c>
      <c r="N143" t="s">
        <v>57</v>
      </c>
      <c r="O143" t="s">
        <v>57</v>
      </c>
      <c r="Q143" t="s">
        <v>57</v>
      </c>
      <c r="R143" t="s">
        <v>57</v>
      </c>
      <c r="S143" t="s">
        <v>57</v>
      </c>
      <c r="T143" t="s">
        <v>57</v>
      </c>
      <c r="U143" t="s">
        <v>57</v>
      </c>
      <c r="V143" t="s">
        <v>57</v>
      </c>
    </row>
    <row r="144" spans="2:23">
      <c r="B144" t="s">
        <v>239</v>
      </c>
      <c r="C144" t="s">
        <v>747</v>
      </c>
      <c r="D144" t="s">
        <v>48</v>
      </c>
      <c r="E144" t="s">
        <v>49</v>
      </c>
      <c r="F144" t="s">
        <v>50</v>
      </c>
      <c r="H144" t="s">
        <v>57</v>
      </c>
      <c r="I144" t="s">
        <v>57</v>
      </c>
      <c r="J144" t="s">
        <v>57</v>
      </c>
      <c r="K144" t="s">
        <v>57</v>
      </c>
      <c r="L144" t="s">
        <v>57</v>
      </c>
      <c r="N144" t="s">
        <v>57</v>
      </c>
      <c r="O144" t="s">
        <v>57</v>
      </c>
      <c r="Q144" t="s">
        <v>57</v>
      </c>
      <c r="R144" t="s">
        <v>57</v>
      </c>
      <c r="S144" t="s">
        <v>57</v>
      </c>
      <c r="T144" t="s">
        <v>57</v>
      </c>
      <c r="U144" t="s">
        <v>57</v>
      </c>
      <c r="V144" t="s">
        <v>57</v>
      </c>
    </row>
    <row r="145" spans="2:22">
      <c r="B145" t="s">
        <v>239</v>
      </c>
      <c r="C145" t="s">
        <v>748</v>
      </c>
      <c r="D145" t="s">
        <v>48</v>
      </c>
      <c r="E145" t="s">
        <v>49</v>
      </c>
      <c r="F145" t="s">
        <v>50</v>
      </c>
      <c r="H145" t="s">
        <v>57</v>
      </c>
      <c r="I145" t="s">
        <v>57</v>
      </c>
      <c r="J145" t="s">
        <v>57</v>
      </c>
      <c r="K145" t="s">
        <v>57</v>
      </c>
      <c r="L145" t="s">
        <v>57</v>
      </c>
      <c r="N145" t="s">
        <v>57</v>
      </c>
      <c r="O145" t="s">
        <v>57</v>
      </c>
      <c r="Q145" t="s">
        <v>57</v>
      </c>
      <c r="R145" t="s">
        <v>57</v>
      </c>
      <c r="S145" t="s">
        <v>57</v>
      </c>
      <c r="T145" t="s">
        <v>57</v>
      </c>
      <c r="U145" t="s">
        <v>57</v>
      </c>
      <c r="V145" t="s">
        <v>57</v>
      </c>
    </row>
    <row r="146" spans="2:22">
      <c r="B146" t="s">
        <v>239</v>
      </c>
      <c r="C146" t="s">
        <v>749</v>
      </c>
      <c r="D146" t="s">
        <v>48</v>
      </c>
      <c r="E146" t="s">
        <v>49</v>
      </c>
      <c r="F146" t="s">
        <v>50</v>
      </c>
      <c r="H146" t="s">
        <v>97</v>
      </c>
      <c r="I146" t="s">
        <v>56</v>
      </c>
      <c r="J146" t="s">
        <v>97</v>
      </c>
      <c r="K146" t="s">
        <v>97</v>
      </c>
      <c r="L146" t="s">
        <v>56</v>
      </c>
      <c r="N146" t="s">
        <v>56</v>
      </c>
      <c r="O146" t="s">
        <v>57</v>
      </c>
      <c r="Q146" t="s">
        <v>57</v>
      </c>
      <c r="R146" t="s">
        <v>57</v>
      </c>
      <c r="S146" t="s">
        <v>57</v>
      </c>
      <c r="T146" t="s">
        <v>57</v>
      </c>
      <c r="U146" t="s">
        <v>57</v>
      </c>
      <c r="V146" t="s">
        <v>57</v>
      </c>
    </row>
    <row r="147" spans="2:22">
      <c r="B147" t="s">
        <v>239</v>
      </c>
      <c r="C147" t="s">
        <v>750</v>
      </c>
      <c r="D147" t="s">
        <v>48</v>
      </c>
      <c r="E147" t="s">
        <v>49</v>
      </c>
      <c r="F147" t="s">
        <v>50</v>
      </c>
      <c r="H147" t="s">
        <v>57</v>
      </c>
      <c r="I147" t="s">
        <v>57</v>
      </c>
      <c r="J147" t="s">
        <v>57</v>
      </c>
      <c r="K147" t="s">
        <v>57</v>
      </c>
      <c r="L147" t="s">
        <v>57</v>
      </c>
      <c r="N147" t="s">
        <v>57</v>
      </c>
      <c r="O147" t="s">
        <v>56</v>
      </c>
      <c r="Q147" t="s">
        <v>57</v>
      </c>
      <c r="R147" t="s">
        <v>57</v>
      </c>
      <c r="S147" t="s">
        <v>57</v>
      </c>
      <c r="T147" t="s">
        <v>57</v>
      </c>
      <c r="U147" t="s">
        <v>57</v>
      </c>
      <c r="V147" t="s">
        <v>57</v>
      </c>
    </row>
    <row r="148" spans="2:22">
      <c r="B148" t="s">
        <v>239</v>
      </c>
      <c r="C148" t="s">
        <v>751</v>
      </c>
      <c r="D148" t="s">
        <v>48</v>
      </c>
      <c r="E148" t="s">
        <v>49</v>
      </c>
      <c r="F148" t="s">
        <v>50</v>
      </c>
      <c r="H148" t="s">
        <v>57</v>
      </c>
      <c r="I148" t="s">
        <v>57</v>
      </c>
      <c r="J148" t="s">
        <v>57</v>
      </c>
      <c r="K148" t="s">
        <v>57</v>
      </c>
      <c r="L148" t="s">
        <v>57</v>
      </c>
      <c r="N148" t="s">
        <v>57</v>
      </c>
      <c r="O148" t="s">
        <v>57</v>
      </c>
      <c r="Q148" t="s">
        <v>57</v>
      </c>
      <c r="R148" t="s">
        <v>57</v>
      </c>
      <c r="S148" t="s">
        <v>57</v>
      </c>
      <c r="T148" t="s">
        <v>57</v>
      </c>
      <c r="U148" t="s">
        <v>57</v>
      </c>
      <c r="V148" t="s">
        <v>57</v>
      </c>
    </row>
    <row r="149" spans="2:22">
      <c r="B149" t="s">
        <v>239</v>
      </c>
      <c r="C149" t="s">
        <v>752</v>
      </c>
      <c r="D149" t="s">
        <v>48</v>
      </c>
      <c r="E149" t="s">
        <v>49</v>
      </c>
      <c r="F149" t="s">
        <v>50</v>
      </c>
      <c r="H149" t="s">
        <v>97</v>
      </c>
      <c r="I149" t="s">
        <v>56</v>
      </c>
      <c r="J149" t="s">
        <v>57</v>
      </c>
      <c r="K149" t="s">
        <v>57</v>
      </c>
      <c r="L149" t="s">
        <v>57</v>
      </c>
      <c r="N149" t="s">
        <v>56</v>
      </c>
      <c r="O149" t="s">
        <v>56</v>
      </c>
      <c r="Q149" t="s">
        <v>57</v>
      </c>
      <c r="R149" t="s">
        <v>57</v>
      </c>
      <c r="S149" t="s">
        <v>57</v>
      </c>
      <c r="T149" t="s">
        <v>57</v>
      </c>
      <c r="U149" t="s">
        <v>57</v>
      </c>
      <c r="V149" t="s">
        <v>57</v>
      </c>
    </row>
    <row r="150" spans="2:22">
      <c r="B150" t="s">
        <v>239</v>
      </c>
      <c r="C150" t="s">
        <v>753</v>
      </c>
      <c r="D150" t="s">
        <v>48</v>
      </c>
      <c r="E150" t="s">
        <v>49</v>
      </c>
      <c r="F150" t="s">
        <v>50</v>
      </c>
      <c r="H150" t="s">
        <v>56</v>
      </c>
      <c r="I150" t="s">
        <v>57</v>
      </c>
      <c r="J150" t="s">
        <v>57</v>
      </c>
      <c r="K150" t="s">
        <v>56</v>
      </c>
      <c r="L150" t="s">
        <v>57</v>
      </c>
      <c r="N150" t="s">
        <v>57</v>
      </c>
      <c r="O150" t="s">
        <v>57</v>
      </c>
      <c r="Q150" t="s">
        <v>57</v>
      </c>
      <c r="R150" t="s">
        <v>57</v>
      </c>
      <c r="S150" t="s">
        <v>57</v>
      </c>
      <c r="T150" t="s">
        <v>57</v>
      </c>
      <c r="U150" t="s">
        <v>57</v>
      </c>
      <c r="V150" t="s">
        <v>57</v>
      </c>
    </row>
    <row r="151" spans="2:22">
      <c r="B151" t="s">
        <v>239</v>
      </c>
      <c r="C151" t="s">
        <v>754</v>
      </c>
      <c r="D151" t="s">
        <v>48</v>
      </c>
      <c r="E151" t="s">
        <v>49</v>
      </c>
      <c r="F151" t="s">
        <v>50</v>
      </c>
      <c r="H151" t="s">
        <v>57</v>
      </c>
      <c r="I151" t="s">
        <v>57</v>
      </c>
      <c r="J151" t="s">
        <v>57</v>
      </c>
      <c r="K151" t="s">
        <v>57</v>
      </c>
      <c r="L151" t="s">
        <v>57</v>
      </c>
      <c r="N151" t="s">
        <v>57</v>
      </c>
      <c r="O151" t="s">
        <v>57</v>
      </c>
      <c r="Q151" t="s">
        <v>57</v>
      </c>
      <c r="R151" t="s">
        <v>57</v>
      </c>
      <c r="S151" t="s">
        <v>57</v>
      </c>
      <c r="T151" t="s">
        <v>57</v>
      </c>
      <c r="U151" t="s">
        <v>57</v>
      </c>
      <c r="V151" t="s">
        <v>57</v>
      </c>
    </row>
    <row r="152" spans="2:22">
      <c r="B152" t="s">
        <v>239</v>
      </c>
      <c r="C152" t="s">
        <v>755</v>
      </c>
      <c r="D152" t="s">
        <v>48</v>
      </c>
      <c r="E152" t="s">
        <v>49</v>
      </c>
      <c r="F152" t="s">
        <v>50</v>
      </c>
      <c r="H152" t="s">
        <v>57</v>
      </c>
      <c r="I152" t="s">
        <v>57</v>
      </c>
      <c r="J152" t="s">
        <v>57</v>
      </c>
      <c r="K152" t="s">
        <v>57</v>
      </c>
      <c r="L152" t="s">
        <v>57</v>
      </c>
      <c r="N152" t="s">
        <v>57</v>
      </c>
      <c r="O152" t="s">
        <v>57</v>
      </c>
      <c r="Q152" t="s">
        <v>57</v>
      </c>
      <c r="R152" t="s">
        <v>57</v>
      </c>
      <c r="S152" t="s">
        <v>57</v>
      </c>
      <c r="T152" t="s">
        <v>57</v>
      </c>
      <c r="U152" t="s">
        <v>57</v>
      </c>
      <c r="V152" t="s">
        <v>57</v>
      </c>
    </row>
    <row r="153" spans="2:22">
      <c r="B153" t="s">
        <v>239</v>
      </c>
      <c r="C153" t="s">
        <v>756</v>
      </c>
      <c r="D153" t="s">
        <v>48</v>
      </c>
      <c r="E153" t="s">
        <v>49</v>
      </c>
      <c r="F153" t="s">
        <v>50</v>
      </c>
      <c r="H153" t="s">
        <v>56</v>
      </c>
      <c r="I153" t="s">
        <v>56</v>
      </c>
      <c r="J153" t="s">
        <v>56</v>
      </c>
      <c r="K153" t="s">
        <v>57</v>
      </c>
      <c r="L153" t="s">
        <v>57</v>
      </c>
      <c r="N153" t="s">
        <v>57</v>
      </c>
      <c r="O153" t="s">
        <v>57</v>
      </c>
      <c r="Q153" t="s">
        <v>57</v>
      </c>
      <c r="R153" t="s">
        <v>57</v>
      </c>
      <c r="S153" t="s">
        <v>57</v>
      </c>
      <c r="T153" t="s">
        <v>57</v>
      </c>
      <c r="U153" t="s">
        <v>57</v>
      </c>
      <c r="V153" t="s">
        <v>57</v>
      </c>
    </row>
    <row r="154" spans="2:22">
      <c r="B154" t="s">
        <v>239</v>
      </c>
      <c r="C154" t="s">
        <v>757</v>
      </c>
      <c r="D154" t="s">
        <v>48</v>
      </c>
      <c r="E154" t="s">
        <v>49</v>
      </c>
      <c r="F154" t="s">
        <v>50</v>
      </c>
      <c r="H154" t="s">
        <v>57</v>
      </c>
      <c r="I154" t="s">
        <v>56</v>
      </c>
      <c r="J154" t="s">
        <v>56</v>
      </c>
      <c r="K154" t="s">
        <v>56</v>
      </c>
      <c r="L154" t="s">
        <v>56</v>
      </c>
      <c r="N154" t="s">
        <v>57</v>
      </c>
      <c r="O154" t="s">
        <v>57</v>
      </c>
      <c r="Q154" t="s">
        <v>57</v>
      </c>
      <c r="R154" t="s">
        <v>57</v>
      </c>
      <c r="S154" t="s">
        <v>57</v>
      </c>
      <c r="T154" t="s">
        <v>57</v>
      </c>
      <c r="U154" t="s">
        <v>57</v>
      </c>
      <c r="V154" t="s">
        <v>57</v>
      </c>
    </row>
    <row r="155" spans="2:22">
      <c r="B155" t="s">
        <v>239</v>
      </c>
      <c r="C155" t="s">
        <v>758</v>
      </c>
      <c r="D155" t="s">
        <v>48</v>
      </c>
      <c r="E155" t="s">
        <v>49</v>
      </c>
      <c r="F155" t="s">
        <v>50</v>
      </c>
      <c r="H155" t="s">
        <v>57</v>
      </c>
      <c r="I155" t="s">
        <v>57</v>
      </c>
      <c r="J155" t="s">
        <v>56</v>
      </c>
      <c r="K155" t="s">
        <v>56</v>
      </c>
      <c r="L155" t="s">
        <v>57</v>
      </c>
      <c r="N155" t="s">
        <v>56</v>
      </c>
      <c r="O155" t="s">
        <v>56</v>
      </c>
      <c r="Q155" t="s">
        <v>56</v>
      </c>
      <c r="R155" t="s">
        <v>56</v>
      </c>
      <c r="S155" t="s">
        <v>56</v>
      </c>
      <c r="T155" t="s">
        <v>56</v>
      </c>
      <c r="U155" t="s">
        <v>56</v>
      </c>
      <c r="V155" t="s">
        <v>56</v>
      </c>
    </row>
    <row r="156" spans="2:22">
      <c r="B156" t="s">
        <v>239</v>
      </c>
      <c r="C156" t="s">
        <v>759</v>
      </c>
      <c r="D156" t="s">
        <v>48</v>
      </c>
      <c r="E156" t="s">
        <v>49</v>
      </c>
      <c r="F156" t="s">
        <v>50</v>
      </c>
      <c r="H156" t="s">
        <v>366</v>
      </c>
      <c r="I156" t="s">
        <v>366</v>
      </c>
      <c r="J156" t="s">
        <v>366</v>
      </c>
      <c r="K156" t="s">
        <v>57</v>
      </c>
      <c r="L156" t="s">
        <v>57</v>
      </c>
      <c r="N156" t="s">
        <v>57</v>
      </c>
      <c r="O156" t="s">
        <v>57</v>
      </c>
      <c r="Q156" t="s">
        <v>57</v>
      </c>
      <c r="R156" t="s">
        <v>57</v>
      </c>
      <c r="S156" t="s">
        <v>57</v>
      </c>
      <c r="T156" t="s">
        <v>57</v>
      </c>
      <c r="U156" t="s">
        <v>57</v>
      </c>
      <c r="V156" t="s">
        <v>57</v>
      </c>
    </row>
    <row r="157" spans="2:22">
      <c r="B157" t="s">
        <v>239</v>
      </c>
      <c r="C157" t="s">
        <v>760</v>
      </c>
      <c r="D157" t="s">
        <v>48</v>
      </c>
      <c r="E157" t="s">
        <v>49</v>
      </c>
      <c r="F157" t="s">
        <v>50</v>
      </c>
      <c r="H157" t="s">
        <v>57</v>
      </c>
      <c r="I157" t="s">
        <v>57</v>
      </c>
      <c r="J157" t="s">
        <v>57</v>
      </c>
      <c r="K157" t="s">
        <v>57</v>
      </c>
      <c r="L157" t="s">
        <v>57</v>
      </c>
      <c r="N157" t="s">
        <v>57</v>
      </c>
      <c r="O157" t="s">
        <v>57</v>
      </c>
      <c r="Q157" t="s">
        <v>57</v>
      </c>
      <c r="R157" t="s">
        <v>57</v>
      </c>
      <c r="S157" t="s">
        <v>57</v>
      </c>
      <c r="T157" t="s">
        <v>57</v>
      </c>
      <c r="U157" t="s">
        <v>57</v>
      </c>
      <c r="V157" t="s">
        <v>57</v>
      </c>
    </row>
    <row r="158" spans="2:22">
      <c r="B158" t="s">
        <v>239</v>
      </c>
      <c r="C158" t="s">
        <v>761</v>
      </c>
      <c r="D158" t="s">
        <v>48</v>
      </c>
      <c r="E158" t="s">
        <v>49</v>
      </c>
      <c r="F158" t="s">
        <v>50</v>
      </c>
      <c r="H158" t="s">
        <v>57</v>
      </c>
      <c r="I158" t="s">
        <v>57</v>
      </c>
      <c r="J158" t="s">
        <v>57</v>
      </c>
      <c r="K158" t="s">
        <v>57</v>
      </c>
      <c r="L158" t="s">
        <v>57</v>
      </c>
      <c r="N158" t="s">
        <v>57</v>
      </c>
      <c r="O158" t="s">
        <v>57</v>
      </c>
      <c r="Q158" t="s">
        <v>57</v>
      </c>
      <c r="R158" t="s">
        <v>57</v>
      </c>
      <c r="S158" t="s">
        <v>57</v>
      </c>
      <c r="T158" t="s">
        <v>57</v>
      </c>
      <c r="U158" t="s">
        <v>57</v>
      </c>
      <c r="V158" t="s">
        <v>57</v>
      </c>
    </row>
    <row r="159" spans="2:22">
      <c r="B159" t="s">
        <v>239</v>
      </c>
      <c r="C159" t="s">
        <v>762</v>
      </c>
      <c r="D159" t="s">
        <v>48</v>
      </c>
      <c r="E159" t="s">
        <v>49</v>
      </c>
      <c r="F159" t="s">
        <v>50</v>
      </c>
      <c r="H159" t="s">
        <v>57</v>
      </c>
      <c r="I159" t="s">
        <v>57</v>
      </c>
      <c r="J159" t="s">
        <v>57</v>
      </c>
      <c r="K159" t="s">
        <v>57</v>
      </c>
      <c r="L159" t="s">
        <v>57</v>
      </c>
      <c r="N159" t="s">
        <v>57</v>
      </c>
      <c r="O159" t="s">
        <v>57</v>
      </c>
      <c r="Q159" t="s">
        <v>57</v>
      </c>
      <c r="R159" t="s">
        <v>57</v>
      </c>
      <c r="S159" t="s">
        <v>57</v>
      </c>
      <c r="T159" t="s">
        <v>57</v>
      </c>
      <c r="U159" t="s">
        <v>57</v>
      </c>
      <c r="V159" t="s">
        <v>57</v>
      </c>
    </row>
    <row r="160" spans="2:22">
      <c r="B160" t="s">
        <v>239</v>
      </c>
      <c r="C160" t="s">
        <v>763</v>
      </c>
      <c r="D160" t="s">
        <v>48</v>
      </c>
      <c r="E160" t="s">
        <v>49</v>
      </c>
      <c r="F160" t="s">
        <v>50</v>
      </c>
      <c r="H160" t="s">
        <v>366</v>
      </c>
      <c r="I160" t="s">
        <v>366</v>
      </c>
      <c r="J160" t="s">
        <v>366</v>
      </c>
      <c r="K160" t="s">
        <v>57</v>
      </c>
      <c r="L160" t="s">
        <v>57</v>
      </c>
      <c r="N160" t="s">
        <v>57</v>
      </c>
      <c r="O160" t="s">
        <v>57</v>
      </c>
      <c r="Q160" t="s">
        <v>57</v>
      </c>
      <c r="R160" t="s">
        <v>57</v>
      </c>
      <c r="S160" t="s">
        <v>57</v>
      </c>
      <c r="T160" t="s">
        <v>57</v>
      </c>
      <c r="U160" t="s">
        <v>57</v>
      </c>
      <c r="V160" t="s">
        <v>57</v>
      </c>
    </row>
    <row r="161" spans="1:22">
      <c r="B161" t="s">
        <v>239</v>
      </c>
      <c r="C161" t="s">
        <v>764</v>
      </c>
      <c r="D161" t="s">
        <v>48</v>
      </c>
      <c r="E161" t="s">
        <v>49</v>
      </c>
      <c r="F161" t="s">
        <v>50</v>
      </c>
      <c r="H161" t="s">
        <v>57</v>
      </c>
      <c r="I161" t="s">
        <v>57</v>
      </c>
      <c r="J161" t="s">
        <v>57</v>
      </c>
      <c r="K161" t="s">
        <v>57</v>
      </c>
      <c r="L161" t="s">
        <v>57</v>
      </c>
      <c r="N161" t="s">
        <v>57</v>
      </c>
      <c r="O161" t="s">
        <v>57</v>
      </c>
      <c r="Q161" t="s">
        <v>57</v>
      </c>
      <c r="R161" t="s">
        <v>57</v>
      </c>
      <c r="S161" t="s">
        <v>57</v>
      </c>
      <c r="T161" t="s">
        <v>57</v>
      </c>
      <c r="U161" t="s">
        <v>57</v>
      </c>
      <c r="V161" t="s">
        <v>57</v>
      </c>
    </row>
    <row r="162" spans="1:22">
      <c r="B162" t="s">
        <v>239</v>
      </c>
      <c r="C162" t="s">
        <v>765</v>
      </c>
      <c r="D162" t="s">
        <v>48</v>
      </c>
      <c r="E162" t="s">
        <v>49</v>
      </c>
      <c r="F162" t="s">
        <v>50</v>
      </c>
      <c r="H162" t="s">
        <v>57</v>
      </c>
      <c r="I162" t="s">
        <v>57</v>
      </c>
      <c r="J162" t="s">
        <v>57</v>
      </c>
      <c r="K162" t="s">
        <v>57</v>
      </c>
      <c r="L162" t="s">
        <v>57</v>
      </c>
      <c r="N162" t="s">
        <v>57</v>
      </c>
      <c r="O162" t="s">
        <v>57</v>
      </c>
      <c r="Q162" t="s">
        <v>57</v>
      </c>
      <c r="R162" t="s">
        <v>57</v>
      </c>
      <c r="S162" t="s">
        <v>57</v>
      </c>
      <c r="T162" t="s">
        <v>57</v>
      </c>
      <c r="U162" t="s">
        <v>57</v>
      </c>
      <c r="V162" t="s">
        <v>57</v>
      </c>
    </row>
    <row r="163" spans="1:22">
      <c r="B163" t="s">
        <v>239</v>
      </c>
      <c r="C163" t="s">
        <v>766</v>
      </c>
      <c r="D163" t="s">
        <v>48</v>
      </c>
      <c r="E163" t="s">
        <v>49</v>
      </c>
      <c r="F163" t="s">
        <v>50</v>
      </c>
      <c r="H163" t="s">
        <v>57</v>
      </c>
      <c r="I163" t="s">
        <v>57</v>
      </c>
      <c r="J163" t="s">
        <v>57</v>
      </c>
      <c r="K163" t="s">
        <v>57</v>
      </c>
      <c r="L163" t="s">
        <v>57</v>
      </c>
      <c r="N163" t="s">
        <v>57</v>
      </c>
      <c r="O163" t="s">
        <v>57</v>
      </c>
      <c r="Q163" t="s">
        <v>57</v>
      </c>
      <c r="R163" t="s">
        <v>57</v>
      </c>
      <c r="S163" t="s">
        <v>57</v>
      </c>
      <c r="T163" t="s">
        <v>57</v>
      </c>
      <c r="U163" t="s">
        <v>57</v>
      </c>
      <c r="V163" t="s">
        <v>57</v>
      </c>
    </row>
    <row r="164" spans="1:22">
      <c r="B164" t="s">
        <v>239</v>
      </c>
      <c r="C164" t="s">
        <v>767</v>
      </c>
      <c r="D164" t="s">
        <v>48</v>
      </c>
      <c r="E164" t="s">
        <v>49</v>
      </c>
      <c r="F164" t="s">
        <v>50</v>
      </c>
      <c r="H164" t="s">
        <v>97</v>
      </c>
      <c r="I164" t="s">
        <v>56</v>
      </c>
      <c r="J164" t="s">
        <v>97</v>
      </c>
      <c r="K164" t="s">
        <v>56</v>
      </c>
      <c r="L164" t="s">
        <v>57</v>
      </c>
      <c r="N164" t="s">
        <v>57</v>
      </c>
      <c r="O164" t="s">
        <v>57</v>
      </c>
      <c r="Q164" t="s">
        <v>57</v>
      </c>
      <c r="R164" t="s">
        <v>57</v>
      </c>
      <c r="S164" t="s">
        <v>57</v>
      </c>
      <c r="T164" t="s">
        <v>57</v>
      </c>
      <c r="U164" t="s">
        <v>57</v>
      </c>
      <c r="V164" t="s">
        <v>57</v>
      </c>
    </row>
    <row r="165" spans="1:22">
      <c r="B165" t="s">
        <v>239</v>
      </c>
      <c r="C165" t="s">
        <v>768</v>
      </c>
      <c r="D165" t="s">
        <v>48</v>
      </c>
      <c r="E165" t="s">
        <v>49</v>
      </c>
      <c r="F165" t="s">
        <v>50</v>
      </c>
      <c r="H165" t="s">
        <v>57</v>
      </c>
      <c r="I165" t="s">
        <v>57</v>
      </c>
      <c r="J165" t="s">
        <v>57</v>
      </c>
      <c r="K165" t="s">
        <v>57</v>
      </c>
      <c r="L165" t="s">
        <v>57</v>
      </c>
      <c r="N165" t="s">
        <v>57</v>
      </c>
      <c r="O165" t="s">
        <v>57</v>
      </c>
      <c r="Q165" t="s">
        <v>57</v>
      </c>
      <c r="R165" t="s">
        <v>57</v>
      </c>
      <c r="S165" t="s">
        <v>57</v>
      </c>
      <c r="T165" t="s">
        <v>57</v>
      </c>
      <c r="U165" t="s">
        <v>57</v>
      </c>
      <c r="V165" t="s">
        <v>57</v>
      </c>
    </row>
    <row r="166" spans="1:22">
      <c r="B166" t="s">
        <v>239</v>
      </c>
      <c r="C166" t="s">
        <v>769</v>
      </c>
      <c r="D166" t="s">
        <v>48</v>
      </c>
      <c r="E166" t="s">
        <v>49</v>
      </c>
      <c r="F166" t="s">
        <v>50</v>
      </c>
      <c r="H166" t="s">
        <v>56</v>
      </c>
      <c r="I166" t="s">
        <v>57</v>
      </c>
      <c r="J166" t="s">
        <v>57</v>
      </c>
      <c r="K166" t="s">
        <v>57</v>
      </c>
      <c r="L166" t="s">
        <v>57</v>
      </c>
      <c r="N166" t="s">
        <v>56</v>
      </c>
      <c r="O166" t="s">
        <v>56</v>
      </c>
      <c r="Q166" t="s">
        <v>56</v>
      </c>
      <c r="R166" t="s">
        <v>56</v>
      </c>
      <c r="S166" t="s">
        <v>56</v>
      </c>
      <c r="T166" t="s">
        <v>56</v>
      </c>
      <c r="U166" t="s">
        <v>56</v>
      </c>
      <c r="V166" t="s">
        <v>56</v>
      </c>
    </row>
    <row r="167" spans="1:22">
      <c r="B167" t="s">
        <v>239</v>
      </c>
      <c r="C167" t="s">
        <v>770</v>
      </c>
      <c r="D167" t="s">
        <v>48</v>
      </c>
      <c r="E167" t="s">
        <v>49</v>
      </c>
      <c r="F167" t="s">
        <v>50</v>
      </c>
      <c r="H167" t="s">
        <v>57</v>
      </c>
      <c r="I167" t="s">
        <v>57</v>
      </c>
      <c r="J167" t="s">
        <v>57</v>
      </c>
      <c r="K167" t="s">
        <v>57</v>
      </c>
      <c r="L167" t="s">
        <v>57</v>
      </c>
      <c r="N167" t="s">
        <v>57</v>
      </c>
      <c r="O167" t="s">
        <v>57</v>
      </c>
      <c r="Q167" t="s">
        <v>57</v>
      </c>
      <c r="R167" t="s">
        <v>57</v>
      </c>
      <c r="S167" t="s">
        <v>57</v>
      </c>
      <c r="T167" t="s">
        <v>57</v>
      </c>
      <c r="U167" t="s">
        <v>57</v>
      </c>
      <c r="V167" t="s">
        <v>57</v>
      </c>
    </row>
    <row r="168" spans="1:22">
      <c r="B168" t="s">
        <v>239</v>
      </c>
      <c r="C168" t="s">
        <v>771</v>
      </c>
      <c r="D168" t="s">
        <v>48</v>
      </c>
      <c r="E168" t="s">
        <v>49</v>
      </c>
      <c r="F168" t="s">
        <v>50</v>
      </c>
      <c r="H168" t="s">
        <v>56</v>
      </c>
      <c r="I168" t="s">
        <v>57</v>
      </c>
      <c r="J168" t="s">
        <v>57</v>
      </c>
      <c r="K168" t="s">
        <v>57</v>
      </c>
      <c r="L168" t="s">
        <v>56</v>
      </c>
      <c r="N168" t="s">
        <v>57</v>
      </c>
      <c r="O168" t="s">
        <v>57</v>
      </c>
      <c r="Q168" t="s">
        <v>57</v>
      </c>
      <c r="R168" t="s">
        <v>57</v>
      </c>
      <c r="S168" t="s">
        <v>57</v>
      </c>
      <c r="T168" t="s">
        <v>57</v>
      </c>
      <c r="U168" t="s">
        <v>57</v>
      </c>
      <c r="V168" t="s">
        <v>57</v>
      </c>
    </row>
    <row r="169" spans="1:22">
      <c r="A169" s="158" t="s">
        <v>138</v>
      </c>
      <c r="B169" s="158" t="s">
        <v>239</v>
      </c>
      <c r="C169" s="158" t="s">
        <v>772</v>
      </c>
      <c r="D169" s="158"/>
      <c r="E169" s="158" t="s">
        <v>49</v>
      </c>
      <c r="F169" s="158" t="s">
        <v>140</v>
      </c>
    </row>
    <row r="170" spans="1:22">
      <c r="A170" s="158" t="s">
        <v>138</v>
      </c>
      <c r="B170" s="158" t="s">
        <v>239</v>
      </c>
      <c r="C170" s="158" t="s">
        <v>773</v>
      </c>
      <c r="D170" s="158"/>
      <c r="E170" s="158" t="s">
        <v>49</v>
      </c>
      <c r="F170" s="158" t="s">
        <v>140</v>
      </c>
    </row>
    <row r="171" spans="1:22">
      <c r="A171" s="158" t="s">
        <v>138</v>
      </c>
      <c r="B171" s="158" t="s">
        <v>239</v>
      </c>
      <c r="C171" s="158" t="s">
        <v>774</v>
      </c>
      <c r="D171" s="158"/>
      <c r="E171" s="158" t="s">
        <v>49</v>
      </c>
      <c r="F171" s="158" t="s">
        <v>140</v>
      </c>
    </row>
    <row r="172" spans="1:22">
      <c r="A172" s="158" t="s">
        <v>138</v>
      </c>
      <c r="B172" s="158" t="s">
        <v>239</v>
      </c>
      <c r="C172" s="158" t="s">
        <v>775</v>
      </c>
      <c r="D172" s="158"/>
      <c r="E172" s="158" t="s">
        <v>49</v>
      </c>
      <c r="F172" s="158" t="s">
        <v>140</v>
      </c>
    </row>
    <row r="173" spans="1:22">
      <c r="A173" s="158" t="s">
        <v>138</v>
      </c>
      <c r="B173" s="158" t="s">
        <v>239</v>
      </c>
      <c r="C173" s="158" t="s">
        <v>776</v>
      </c>
      <c r="D173" s="158"/>
      <c r="E173" s="158" t="s">
        <v>49</v>
      </c>
      <c r="F173" s="158" t="s">
        <v>140</v>
      </c>
    </row>
    <row r="174" spans="1:22">
      <c r="A174" s="158" t="s">
        <v>138</v>
      </c>
      <c r="B174" s="158" t="s">
        <v>239</v>
      </c>
      <c r="C174" s="158" t="s">
        <v>777</v>
      </c>
      <c r="D174" s="158"/>
      <c r="E174" s="158" t="s">
        <v>49</v>
      </c>
      <c r="F174" s="158" t="s">
        <v>140</v>
      </c>
    </row>
    <row r="176" spans="1:22">
      <c r="E176" s="10" t="s">
        <v>144</v>
      </c>
      <c r="F176" t="s">
        <v>57</v>
      </c>
      <c r="H176">
        <f t="shared" ref="H176:V179" si="0">COUNTIF(H$14:H$174, $F176)</f>
        <v>101</v>
      </c>
      <c r="I176">
        <f t="shared" si="0"/>
        <v>114</v>
      </c>
      <c r="J176">
        <f t="shared" si="0"/>
        <v>102</v>
      </c>
      <c r="K176">
        <f t="shared" si="0"/>
        <v>110</v>
      </c>
      <c r="L176">
        <f t="shared" si="0"/>
        <v>121</v>
      </c>
      <c r="M176">
        <f t="shared" si="0"/>
        <v>0</v>
      </c>
      <c r="N176">
        <f t="shared" si="0"/>
        <v>113</v>
      </c>
      <c r="O176">
        <f t="shared" si="0"/>
        <v>121</v>
      </c>
      <c r="P176">
        <f t="shared" si="0"/>
        <v>0</v>
      </c>
      <c r="Q176">
        <f t="shared" si="0"/>
        <v>123</v>
      </c>
      <c r="R176">
        <f t="shared" si="0"/>
        <v>123</v>
      </c>
      <c r="S176">
        <f t="shared" si="0"/>
        <v>123</v>
      </c>
      <c r="T176">
        <f t="shared" si="0"/>
        <v>124</v>
      </c>
      <c r="U176">
        <f t="shared" si="0"/>
        <v>126</v>
      </c>
      <c r="V176">
        <f t="shared" si="0"/>
        <v>126</v>
      </c>
    </row>
    <row r="177" spans="1:22">
      <c r="F177" t="s">
        <v>56</v>
      </c>
      <c r="H177">
        <f t="shared" si="0"/>
        <v>27</v>
      </c>
      <c r="I177">
        <f t="shared" si="0"/>
        <v>21</v>
      </c>
      <c r="J177">
        <f t="shared" si="0"/>
        <v>28</v>
      </c>
      <c r="K177">
        <f t="shared" si="0"/>
        <v>32</v>
      </c>
      <c r="L177">
        <f t="shared" si="0"/>
        <v>20</v>
      </c>
      <c r="M177">
        <f t="shared" si="0"/>
        <v>0</v>
      </c>
      <c r="N177">
        <f t="shared" si="0"/>
        <v>26</v>
      </c>
      <c r="O177">
        <f t="shared" si="0"/>
        <v>21</v>
      </c>
      <c r="P177">
        <f t="shared" si="0"/>
        <v>0</v>
      </c>
      <c r="Q177">
        <f t="shared" si="0"/>
        <v>27</v>
      </c>
      <c r="R177">
        <f t="shared" si="0"/>
        <v>27</v>
      </c>
      <c r="S177">
        <f t="shared" si="0"/>
        <v>27</v>
      </c>
      <c r="T177">
        <f t="shared" si="0"/>
        <v>26</v>
      </c>
      <c r="U177">
        <f t="shared" si="0"/>
        <v>24</v>
      </c>
      <c r="V177">
        <f t="shared" si="0"/>
        <v>24</v>
      </c>
    </row>
    <row r="178" spans="1:22">
      <c r="F178" t="s">
        <v>97</v>
      </c>
      <c r="H178">
        <f t="shared" si="0"/>
        <v>13</v>
      </c>
      <c r="I178">
        <f t="shared" si="0"/>
        <v>6</v>
      </c>
      <c r="J178">
        <f t="shared" si="0"/>
        <v>9</v>
      </c>
      <c r="K178">
        <f t="shared" si="0"/>
        <v>5</v>
      </c>
      <c r="L178">
        <f t="shared" si="0"/>
        <v>4</v>
      </c>
      <c r="M178">
        <f t="shared" si="0"/>
        <v>0</v>
      </c>
      <c r="N178">
        <f t="shared" si="0"/>
        <v>8</v>
      </c>
      <c r="O178">
        <f t="shared" si="0"/>
        <v>6</v>
      </c>
      <c r="P178">
        <f t="shared" si="0"/>
        <v>0</v>
      </c>
      <c r="Q178">
        <f t="shared" si="0"/>
        <v>1</v>
      </c>
      <c r="R178">
        <f t="shared" si="0"/>
        <v>1</v>
      </c>
      <c r="S178">
        <f t="shared" si="0"/>
        <v>1</v>
      </c>
      <c r="T178">
        <f t="shared" si="0"/>
        <v>1</v>
      </c>
      <c r="U178">
        <f t="shared" si="0"/>
        <v>1</v>
      </c>
      <c r="V178">
        <f t="shared" si="0"/>
        <v>1</v>
      </c>
    </row>
    <row r="179" spans="1:22">
      <c r="F179" t="s">
        <v>96</v>
      </c>
      <c r="H179">
        <f t="shared" si="0"/>
        <v>5</v>
      </c>
      <c r="I179">
        <f t="shared" si="0"/>
        <v>5</v>
      </c>
      <c r="J179">
        <f t="shared" si="0"/>
        <v>7</v>
      </c>
      <c r="K179">
        <f t="shared" si="0"/>
        <v>7</v>
      </c>
      <c r="L179">
        <f t="shared" si="0"/>
        <v>7</v>
      </c>
      <c r="M179">
        <f t="shared" si="0"/>
        <v>0</v>
      </c>
      <c r="N179">
        <f t="shared" si="0"/>
        <v>5</v>
      </c>
      <c r="O179">
        <f t="shared" si="0"/>
        <v>3</v>
      </c>
      <c r="P179">
        <f t="shared" si="0"/>
        <v>0</v>
      </c>
      <c r="Q179">
        <f t="shared" si="0"/>
        <v>0</v>
      </c>
      <c r="R179">
        <f t="shared" si="0"/>
        <v>0</v>
      </c>
      <c r="S179">
        <f t="shared" si="0"/>
        <v>0</v>
      </c>
      <c r="T179">
        <f t="shared" si="0"/>
        <v>0</v>
      </c>
      <c r="U179">
        <f t="shared" si="0"/>
        <v>0</v>
      </c>
      <c r="V179">
        <f t="shared" si="0"/>
        <v>0</v>
      </c>
    </row>
    <row r="180" spans="1:22">
      <c r="F180" t="s">
        <v>367</v>
      </c>
      <c r="H180">
        <f t="shared" ref="H180:V180" si="1">SUM(H176:H179)</f>
        <v>146</v>
      </c>
      <c r="I180">
        <f t="shared" si="1"/>
        <v>146</v>
      </c>
      <c r="J180">
        <f t="shared" si="1"/>
        <v>146</v>
      </c>
      <c r="K180">
        <f t="shared" si="1"/>
        <v>154</v>
      </c>
      <c r="L180">
        <f t="shared" si="1"/>
        <v>152</v>
      </c>
      <c r="M180">
        <f t="shared" si="1"/>
        <v>0</v>
      </c>
      <c r="N180">
        <f t="shared" si="1"/>
        <v>152</v>
      </c>
      <c r="O180">
        <f t="shared" si="1"/>
        <v>151</v>
      </c>
      <c r="P180">
        <f t="shared" si="1"/>
        <v>0</v>
      </c>
      <c r="Q180">
        <f t="shared" si="1"/>
        <v>151</v>
      </c>
      <c r="R180">
        <f t="shared" si="1"/>
        <v>151</v>
      </c>
      <c r="S180">
        <f t="shared" si="1"/>
        <v>151</v>
      </c>
      <c r="T180">
        <f t="shared" si="1"/>
        <v>151</v>
      </c>
      <c r="U180">
        <f t="shared" si="1"/>
        <v>151</v>
      </c>
      <c r="V180">
        <f t="shared" si="1"/>
        <v>151</v>
      </c>
    </row>
    <row r="181" spans="1:22">
      <c r="F181" t="s">
        <v>368</v>
      </c>
      <c r="H181">
        <f t="shared" ref="H181:V181" si="2">IF(H180&lt;&gt;0,ROWS(H$14:H$174)-H180,0)</f>
        <v>15</v>
      </c>
      <c r="I181">
        <f t="shared" si="2"/>
        <v>15</v>
      </c>
      <c r="J181">
        <f t="shared" si="2"/>
        <v>15</v>
      </c>
      <c r="K181">
        <f t="shared" si="2"/>
        <v>7</v>
      </c>
      <c r="L181">
        <f t="shared" si="2"/>
        <v>9</v>
      </c>
      <c r="M181">
        <f t="shared" si="2"/>
        <v>0</v>
      </c>
      <c r="N181">
        <f t="shared" si="2"/>
        <v>9</v>
      </c>
      <c r="O181">
        <f t="shared" si="2"/>
        <v>10</v>
      </c>
      <c r="P181">
        <f t="shared" si="2"/>
        <v>0</v>
      </c>
      <c r="Q181">
        <f t="shared" si="2"/>
        <v>10</v>
      </c>
      <c r="R181">
        <f t="shared" si="2"/>
        <v>10</v>
      </c>
      <c r="S181">
        <f t="shared" si="2"/>
        <v>10</v>
      </c>
      <c r="T181">
        <f t="shared" si="2"/>
        <v>10</v>
      </c>
      <c r="U181">
        <f t="shared" si="2"/>
        <v>10</v>
      </c>
      <c r="V181">
        <f t="shared" si="2"/>
        <v>10</v>
      </c>
    </row>
    <row r="185" spans="1:22" s="11" customFormat="1">
      <c r="A185" s="11" t="s">
        <v>156</v>
      </c>
    </row>
  </sheetData>
  <mergeCells count="1">
    <mergeCell ref="B5:V5"/>
  </mergeCell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98082-220D-4D37-BCBF-FA4E62B03E53}">
  <sheetPr codeName="Sheet35">
    <tabColor theme="6" tint="0.79998168889431442"/>
  </sheetPr>
  <dimension ref="A3:W41"/>
  <sheetViews>
    <sheetView zoomScale="80" zoomScaleNormal="80" workbookViewId="0">
      <selection activeCell="D10" sqref="D10"/>
    </sheetView>
  </sheetViews>
  <sheetFormatPr defaultRowHeight="14.1"/>
  <cols>
    <col min="1" max="1" width="14.75" bestFit="1" customWidth="1"/>
    <col min="2" max="2" width="22.5" customWidth="1"/>
    <col min="3" max="3" width="31" bestFit="1" customWidth="1"/>
    <col min="4" max="4" width="15.25" customWidth="1"/>
    <col min="5" max="6" width="16.5" customWidth="1"/>
    <col min="7" max="7" width="4.25" customWidth="1"/>
    <col min="8" max="22" width="14" bestFit="1" customWidth="1"/>
    <col min="23" max="23" width="77.25" customWidth="1"/>
  </cols>
  <sheetData>
    <row r="3" spans="2:23" ht="17.45">
      <c r="B3" s="1" t="s">
        <v>243</v>
      </c>
    </row>
    <row r="4" spans="2:23" ht="17.45">
      <c r="B4" s="1" t="s">
        <v>778</v>
      </c>
    </row>
    <row r="5" spans="2:23" ht="30" customHeight="1">
      <c r="B5" s="194" t="s">
        <v>2</v>
      </c>
      <c r="C5" s="194"/>
      <c r="D5" s="194"/>
      <c r="E5" s="194"/>
      <c r="F5" s="194"/>
      <c r="G5" s="194"/>
      <c r="H5" s="194"/>
      <c r="I5" s="194"/>
      <c r="J5" s="194"/>
      <c r="K5" s="194"/>
      <c r="L5" s="194"/>
      <c r="M5" s="194"/>
      <c r="N5" s="194"/>
      <c r="O5" s="194"/>
      <c r="P5" s="194"/>
      <c r="Q5" s="194"/>
      <c r="R5" s="194"/>
      <c r="S5" s="194"/>
      <c r="T5" s="194"/>
      <c r="U5" s="194"/>
      <c r="V5" s="194"/>
      <c r="W5" s="2"/>
    </row>
    <row r="7" spans="2:23">
      <c r="B7" s="3" t="s">
        <v>3</v>
      </c>
      <c r="C7" s="3" t="s">
        <v>4</v>
      </c>
      <c r="D7" s="3" t="s">
        <v>5</v>
      </c>
    </row>
    <row r="8" spans="2:23">
      <c r="B8" s="4" t="s">
        <v>7</v>
      </c>
      <c r="C8" s="4" t="s">
        <v>8</v>
      </c>
      <c r="D8" s="4">
        <f>COUNTIF(C14:C22,"&lt;&gt;")</f>
        <v>9</v>
      </c>
    </row>
    <row r="9" spans="2:23" ht="27.95">
      <c r="B9" s="5" t="s">
        <v>10</v>
      </c>
      <c r="C9" s="4" t="s">
        <v>8</v>
      </c>
      <c r="D9" s="4">
        <f>COUNTIF(F14:F33,"Included")</f>
        <v>2</v>
      </c>
    </row>
    <row r="10" spans="2:23" ht="42">
      <c r="B10" s="5" t="s">
        <v>12</v>
      </c>
      <c r="C10" s="4" t="s">
        <v>8</v>
      </c>
      <c r="D10" s="12">
        <f xml:space="preserve"> _xlfn.XLOOKUP(B3,'Input_Final Data'!$B$57:$B$77,'Input_Final Data'!$R$57:$R$77)</f>
        <v>2</v>
      </c>
    </row>
    <row r="11" spans="2:23" ht="13.9" customHeight="1" thickBot="1">
      <c r="B11" t="s">
        <v>779</v>
      </c>
    </row>
    <row r="12" spans="2:23"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23" ht="56.65" customHeight="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23" ht="123.75" customHeight="1">
      <c r="B14" t="s">
        <v>243</v>
      </c>
      <c r="C14" t="s">
        <v>780</v>
      </c>
      <c r="D14" t="s">
        <v>428</v>
      </c>
      <c r="E14" t="s">
        <v>49</v>
      </c>
      <c r="F14" t="s">
        <v>50</v>
      </c>
      <c r="H14" t="s">
        <v>57</v>
      </c>
      <c r="I14" t="s">
        <v>57</v>
      </c>
      <c r="J14" t="s">
        <v>57</v>
      </c>
      <c r="K14" t="s">
        <v>57</v>
      </c>
      <c r="L14" t="s">
        <v>57</v>
      </c>
      <c r="N14" t="s">
        <v>57</v>
      </c>
      <c r="O14" t="s">
        <v>57</v>
      </c>
      <c r="Q14" t="s">
        <v>149</v>
      </c>
      <c r="R14" t="s">
        <v>149</v>
      </c>
      <c r="S14" t="s">
        <v>149</v>
      </c>
      <c r="T14" t="s">
        <v>149</v>
      </c>
      <c r="U14" t="s">
        <v>149</v>
      </c>
      <c r="V14" t="s">
        <v>149</v>
      </c>
      <c r="W14" s="22" t="s">
        <v>781</v>
      </c>
    </row>
    <row r="15" spans="2:23" ht="102.75" customHeight="1">
      <c r="B15" t="s">
        <v>243</v>
      </c>
      <c r="C15" t="s">
        <v>782</v>
      </c>
      <c r="D15" t="s">
        <v>428</v>
      </c>
      <c r="E15" t="s">
        <v>49</v>
      </c>
      <c r="F15" t="s">
        <v>63</v>
      </c>
      <c r="H15" t="s">
        <v>56</v>
      </c>
      <c r="I15" t="s">
        <v>57</v>
      </c>
      <c r="J15" t="s">
        <v>57</v>
      </c>
      <c r="K15" t="s">
        <v>57</v>
      </c>
      <c r="L15" t="s">
        <v>57</v>
      </c>
      <c r="N15" t="s">
        <v>57</v>
      </c>
      <c r="O15" t="s">
        <v>57</v>
      </c>
      <c r="Q15" t="s">
        <v>57</v>
      </c>
      <c r="R15" t="s">
        <v>57</v>
      </c>
      <c r="S15" t="s">
        <v>57</v>
      </c>
      <c r="T15" t="s">
        <v>57</v>
      </c>
      <c r="U15" t="s">
        <v>57</v>
      </c>
      <c r="V15" t="s">
        <v>57</v>
      </c>
      <c r="W15" s="22" t="s">
        <v>783</v>
      </c>
    </row>
    <row r="16" spans="2:23">
      <c r="B16" t="s">
        <v>243</v>
      </c>
      <c r="C16" t="s">
        <v>784</v>
      </c>
      <c r="D16" t="s">
        <v>428</v>
      </c>
      <c r="E16" t="s">
        <v>49</v>
      </c>
      <c r="F16" t="s">
        <v>63</v>
      </c>
      <c r="H16" t="s">
        <v>57</v>
      </c>
      <c r="I16" t="s">
        <v>57</v>
      </c>
      <c r="J16" t="s">
        <v>57</v>
      </c>
      <c r="K16" t="s">
        <v>56</v>
      </c>
      <c r="L16" t="s">
        <v>57</v>
      </c>
      <c r="N16" t="s">
        <v>56</v>
      </c>
      <c r="O16" t="s">
        <v>56</v>
      </c>
      <c r="Q16" t="s">
        <v>149</v>
      </c>
      <c r="R16" t="s">
        <v>149</v>
      </c>
      <c r="S16" t="s">
        <v>149</v>
      </c>
      <c r="T16" t="s">
        <v>149</v>
      </c>
      <c r="U16" t="s">
        <v>149</v>
      </c>
      <c r="V16" t="s">
        <v>149</v>
      </c>
    </row>
    <row r="17" spans="1:22">
      <c r="B17" t="s">
        <v>243</v>
      </c>
      <c r="C17" t="s">
        <v>785</v>
      </c>
      <c r="D17" t="s">
        <v>428</v>
      </c>
      <c r="E17" t="s">
        <v>49</v>
      </c>
      <c r="F17" t="s">
        <v>63</v>
      </c>
      <c r="H17" t="s">
        <v>57</v>
      </c>
      <c r="I17" t="s">
        <v>57</v>
      </c>
      <c r="J17" t="s">
        <v>57</v>
      </c>
      <c r="K17" t="s">
        <v>57</v>
      </c>
      <c r="L17" t="s">
        <v>57</v>
      </c>
      <c r="N17" t="s">
        <v>57</v>
      </c>
      <c r="O17" t="s">
        <v>57</v>
      </c>
      <c r="Q17" t="s">
        <v>149</v>
      </c>
      <c r="R17" t="s">
        <v>149</v>
      </c>
      <c r="S17" t="s">
        <v>149</v>
      </c>
      <c r="T17" t="s">
        <v>149</v>
      </c>
      <c r="U17" t="s">
        <v>149</v>
      </c>
      <c r="V17" t="s">
        <v>149</v>
      </c>
    </row>
    <row r="18" spans="1:22">
      <c r="B18" t="s">
        <v>243</v>
      </c>
      <c r="C18" t="s">
        <v>786</v>
      </c>
      <c r="D18" t="s">
        <v>428</v>
      </c>
      <c r="E18" t="s">
        <v>49</v>
      </c>
      <c r="F18" t="s">
        <v>63</v>
      </c>
      <c r="H18" t="s">
        <v>56</v>
      </c>
      <c r="I18" t="s">
        <v>56</v>
      </c>
      <c r="J18" t="s">
        <v>56</v>
      </c>
      <c r="K18" t="s">
        <v>56</v>
      </c>
      <c r="L18" t="s">
        <v>56</v>
      </c>
      <c r="N18" t="s">
        <v>56</v>
      </c>
      <c r="O18" t="s">
        <v>57</v>
      </c>
      <c r="Q18" t="s">
        <v>149</v>
      </c>
      <c r="R18" t="s">
        <v>149</v>
      </c>
      <c r="S18" t="s">
        <v>149</v>
      </c>
      <c r="T18" t="s">
        <v>149</v>
      </c>
      <c r="U18" t="s">
        <v>149</v>
      </c>
      <c r="V18" t="s">
        <v>149</v>
      </c>
    </row>
    <row r="19" spans="1:22">
      <c r="B19" t="s">
        <v>243</v>
      </c>
      <c r="C19" t="s">
        <v>787</v>
      </c>
      <c r="D19" t="s">
        <v>428</v>
      </c>
      <c r="E19" t="s">
        <v>49</v>
      </c>
      <c r="F19" t="s">
        <v>63</v>
      </c>
      <c r="H19" t="s">
        <v>97</v>
      </c>
      <c r="I19" t="s">
        <v>97</v>
      </c>
      <c r="J19" t="s">
        <v>97</v>
      </c>
      <c r="K19" t="s">
        <v>97</v>
      </c>
      <c r="L19" t="s">
        <v>97</v>
      </c>
      <c r="N19" t="s">
        <v>97</v>
      </c>
      <c r="O19" t="s">
        <v>97</v>
      </c>
      <c r="Q19" t="s">
        <v>149</v>
      </c>
      <c r="R19" t="s">
        <v>149</v>
      </c>
      <c r="S19" t="s">
        <v>149</v>
      </c>
      <c r="T19" t="s">
        <v>149</v>
      </c>
      <c r="U19" t="s">
        <v>149</v>
      </c>
      <c r="V19" t="s">
        <v>149</v>
      </c>
    </row>
    <row r="20" spans="1:22">
      <c r="B20" t="s">
        <v>243</v>
      </c>
      <c r="C20" t="s">
        <v>788</v>
      </c>
      <c r="D20" t="s">
        <v>428</v>
      </c>
      <c r="E20" t="s">
        <v>49</v>
      </c>
      <c r="F20" t="s">
        <v>50</v>
      </c>
      <c r="H20" t="s">
        <v>366</v>
      </c>
      <c r="I20" t="s">
        <v>366</v>
      </c>
      <c r="J20" t="s">
        <v>366</v>
      </c>
      <c r="K20" t="s">
        <v>366</v>
      </c>
      <c r="L20" t="s">
        <v>366</v>
      </c>
      <c r="N20" t="s">
        <v>366</v>
      </c>
      <c r="O20" t="s">
        <v>96</v>
      </c>
      <c r="Q20" t="s">
        <v>96</v>
      </c>
      <c r="R20" t="s">
        <v>96</v>
      </c>
      <c r="S20" t="s">
        <v>96</v>
      </c>
      <c r="T20" t="s">
        <v>96</v>
      </c>
      <c r="U20" t="s">
        <v>96</v>
      </c>
      <c r="V20" t="s">
        <v>97</v>
      </c>
    </row>
    <row r="21" spans="1:22">
      <c r="B21" t="s">
        <v>243</v>
      </c>
      <c r="C21" t="s">
        <v>789</v>
      </c>
      <c r="D21" t="s">
        <v>428</v>
      </c>
      <c r="E21" t="s">
        <v>49</v>
      </c>
      <c r="F21" t="s">
        <v>63</v>
      </c>
      <c r="Q21" t="s">
        <v>147</v>
      </c>
      <c r="R21" t="s">
        <v>147</v>
      </c>
      <c r="S21" t="s">
        <v>147</v>
      </c>
      <c r="T21" t="s">
        <v>147</v>
      </c>
      <c r="U21" t="s">
        <v>147</v>
      </c>
      <c r="V21" t="s">
        <v>147</v>
      </c>
    </row>
    <row r="22" spans="1:22">
      <c r="B22" t="s">
        <v>243</v>
      </c>
      <c r="C22" t="s">
        <v>790</v>
      </c>
      <c r="D22" t="s">
        <v>428</v>
      </c>
      <c r="E22" t="s">
        <v>49</v>
      </c>
      <c r="F22" t="s">
        <v>63</v>
      </c>
      <c r="Q22" t="s">
        <v>147</v>
      </c>
      <c r="R22" t="s">
        <v>147</v>
      </c>
      <c r="S22" t="s">
        <v>147</v>
      </c>
      <c r="T22" t="s">
        <v>147</v>
      </c>
      <c r="U22" t="s">
        <v>147</v>
      </c>
      <c r="V22" t="s">
        <v>147</v>
      </c>
    </row>
    <row r="23" spans="1:22">
      <c r="A23" s="158" t="s">
        <v>138</v>
      </c>
      <c r="B23" s="158" t="s">
        <v>243</v>
      </c>
      <c r="C23" s="158" t="s">
        <v>791</v>
      </c>
      <c r="D23" s="158"/>
      <c r="E23" s="158" t="s">
        <v>49</v>
      </c>
      <c r="F23" s="158" t="s">
        <v>140</v>
      </c>
    </row>
    <row r="25" spans="1:22">
      <c r="E25" s="10" t="s">
        <v>144</v>
      </c>
      <c r="F25" t="s">
        <v>57</v>
      </c>
      <c r="H25">
        <f t="shared" ref="H25:V28" si="0">COUNTIF(H$14:H$23, $F25)</f>
        <v>3</v>
      </c>
      <c r="I25">
        <f t="shared" si="0"/>
        <v>4</v>
      </c>
      <c r="J25">
        <f t="shared" si="0"/>
        <v>4</v>
      </c>
      <c r="K25">
        <f t="shared" si="0"/>
        <v>3</v>
      </c>
      <c r="L25">
        <f t="shared" si="0"/>
        <v>4</v>
      </c>
      <c r="M25">
        <f t="shared" si="0"/>
        <v>0</v>
      </c>
      <c r="N25">
        <f t="shared" si="0"/>
        <v>3</v>
      </c>
      <c r="O25">
        <f t="shared" si="0"/>
        <v>4</v>
      </c>
      <c r="P25">
        <f t="shared" si="0"/>
        <v>0</v>
      </c>
      <c r="Q25">
        <f t="shared" si="0"/>
        <v>1</v>
      </c>
      <c r="R25">
        <f t="shared" si="0"/>
        <v>1</v>
      </c>
      <c r="S25">
        <f t="shared" si="0"/>
        <v>1</v>
      </c>
      <c r="T25">
        <f t="shared" si="0"/>
        <v>1</v>
      </c>
      <c r="U25">
        <f t="shared" si="0"/>
        <v>1</v>
      </c>
      <c r="V25">
        <f t="shared" si="0"/>
        <v>1</v>
      </c>
    </row>
    <row r="26" spans="1:22">
      <c r="F26" t="s">
        <v>56</v>
      </c>
      <c r="H26">
        <f t="shared" si="0"/>
        <v>2</v>
      </c>
      <c r="I26">
        <f t="shared" si="0"/>
        <v>1</v>
      </c>
      <c r="J26">
        <f t="shared" si="0"/>
        <v>1</v>
      </c>
      <c r="K26">
        <f t="shared" si="0"/>
        <v>2</v>
      </c>
      <c r="L26">
        <f t="shared" si="0"/>
        <v>1</v>
      </c>
      <c r="M26">
        <f t="shared" si="0"/>
        <v>0</v>
      </c>
      <c r="N26">
        <f t="shared" si="0"/>
        <v>2</v>
      </c>
      <c r="O26">
        <f t="shared" si="0"/>
        <v>1</v>
      </c>
      <c r="P26">
        <f t="shared" si="0"/>
        <v>0</v>
      </c>
      <c r="Q26">
        <f t="shared" si="0"/>
        <v>0</v>
      </c>
      <c r="R26">
        <f t="shared" si="0"/>
        <v>0</v>
      </c>
      <c r="S26">
        <f t="shared" si="0"/>
        <v>0</v>
      </c>
      <c r="T26">
        <f t="shared" si="0"/>
        <v>0</v>
      </c>
      <c r="U26">
        <f t="shared" si="0"/>
        <v>0</v>
      </c>
      <c r="V26">
        <f t="shared" si="0"/>
        <v>0</v>
      </c>
    </row>
    <row r="27" spans="1:22">
      <c r="F27" t="s">
        <v>97</v>
      </c>
      <c r="H27">
        <f t="shared" si="0"/>
        <v>1</v>
      </c>
      <c r="I27">
        <f t="shared" si="0"/>
        <v>1</v>
      </c>
      <c r="J27">
        <f t="shared" si="0"/>
        <v>1</v>
      </c>
      <c r="K27">
        <f t="shared" si="0"/>
        <v>1</v>
      </c>
      <c r="L27">
        <f t="shared" si="0"/>
        <v>1</v>
      </c>
      <c r="M27">
        <f t="shared" si="0"/>
        <v>0</v>
      </c>
      <c r="N27">
        <f t="shared" si="0"/>
        <v>1</v>
      </c>
      <c r="O27">
        <f t="shared" si="0"/>
        <v>1</v>
      </c>
      <c r="P27">
        <f t="shared" si="0"/>
        <v>0</v>
      </c>
      <c r="Q27">
        <f t="shared" si="0"/>
        <v>0</v>
      </c>
      <c r="R27">
        <f t="shared" si="0"/>
        <v>0</v>
      </c>
      <c r="S27">
        <f t="shared" si="0"/>
        <v>0</v>
      </c>
      <c r="T27">
        <f t="shared" si="0"/>
        <v>0</v>
      </c>
      <c r="U27">
        <f t="shared" si="0"/>
        <v>0</v>
      </c>
      <c r="V27">
        <f t="shared" si="0"/>
        <v>1</v>
      </c>
    </row>
    <row r="28" spans="1:22">
      <c r="F28" t="s">
        <v>96</v>
      </c>
      <c r="H28">
        <f t="shared" si="0"/>
        <v>0</v>
      </c>
      <c r="I28">
        <f t="shared" si="0"/>
        <v>0</v>
      </c>
      <c r="J28">
        <f t="shared" si="0"/>
        <v>0</v>
      </c>
      <c r="K28">
        <f t="shared" si="0"/>
        <v>0</v>
      </c>
      <c r="L28">
        <f t="shared" si="0"/>
        <v>0</v>
      </c>
      <c r="M28">
        <f t="shared" si="0"/>
        <v>0</v>
      </c>
      <c r="N28">
        <f t="shared" si="0"/>
        <v>0</v>
      </c>
      <c r="O28">
        <f t="shared" si="0"/>
        <v>1</v>
      </c>
      <c r="P28">
        <f t="shared" si="0"/>
        <v>0</v>
      </c>
      <c r="Q28">
        <f t="shared" si="0"/>
        <v>1</v>
      </c>
      <c r="R28">
        <f t="shared" si="0"/>
        <v>1</v>
      </c>
      <c r="S28">
        <f t="shared" si="0"/>
        <v>1</v>
      </c>
      <c r="T28">
        <f t="shared" si="0"/>
        <v>1</v>
      </c>
      <c r="U28">
        <f t="shared" si="0"/>
        <v>1</v>
      </c>
      <c r="V28">
        <f t="shared" si="0"/>
        <v>0</v>
      </c>
    </row>
    <row r="29" spans="1:22">
      <c r="F29" t="s">
        <v>367</v>
      </c>
      <c r="H29">
        <f t="shared" ref="H29:V29" si="1">SUM(H25:H28)</f>
        <v>6</v>
      </c>
      <c r="I29">
        <f t="shared" si="1"/>
        <v>6</v>
      </c>
      <c r="J29">
        <f t="shared" si="1"/>
        <v>6</v>
      </c>
      <c r="K29">
        <f t="shared" si="1"/>
        <v>6</v>
      </c>
      <c r="L29">
        <f t="shared" si="1"/>
        <v>6</v>
      </c>
      <c r="M29">
        <f t="shared" si="1"/>
        <v>0</v>
      </c>
      <c r="N29">
        <f t="shared" si="1"/>
        <v>6</v>
      </c>
      <c r="O29">
        <f t="shared" si="1"/>
        <v>7</v>
      </c>
      <c r="P29">
        <f t="shared" si="1"/>
        <v>0</v>
      </c>
      <c r="Q29">
        <f t="shared" si="1"/>
        <v>2</v>
      </c>
      <c r="R29">
        <f t="shared" si="1"/>
        <v>2</v>
      </c>
      <c r="S29">
        <f t="shared" si="1"/>
        <v>2</v>
      </c>
      <c r="T29">
        <f t="shared" si="1"/>
        <v>2</v>
      </c>
      <c r="U29">
        <f t="shared" si="1"/>
        <v>2</v>
      </c>
      <c r="V29">
        <f t="shared" si="1"/>
        <v>2</v>
      </c>
    </row>
    <row r="30" spans="1:22">
      <c r="F30" t="s">
        <v>368</v>
      </c>
      <c r="H30">
        <f t="shared" ref="H30:V30" si="2">IF(H29&lt;&gt;0,ROWS(H$14:H$23)-H29,0)</f>
        <v>4</v>
      </c>
      <c r="I30">
        <f t="shared" si="2"/>
        <v>4</v>
      </c>
      <c r="J30">
        <f t="shared" si="2"/>
        <v>4</v>
      </c>
      <c r="K30">
        <f t="shared" si="2"/>
        <v>4</v>
      </c>
      <c r="L30">
        <f t="shared" si="2"/>
        <v>4</v>
      </c>
      <c r="M30">
        <f t="shared" si="2"/>
        <v>0</v>
      </c>
      <c r="N30">
        <f t="shared" si="2"/>
        <v>4</v>
      </c>
      <c r="O30">
        <f t="shared" si="2"/>
        <v>3</v>
      </c>
      <c r="P30">
        <f t="shared" si="2"/>
        <v>0</v>
      </c>
      <c r="Q30">
        <f t="shared" si="2"/>
        <v>8</v>
      </c>
      <c r="R30">
        <f t="shared" si="2"/>
        <v>8</v>
      </c>
      <c r="S30">
        <f t="shared" si="2"/>
        <v>8</v>
      </c>
      <c r="T30">
        <f t="shared" si="2"/>
        <v>8</v>
      </c>
      <c r="U30">
        <f t="shared" si="2"/>
        <v>8</v>
      </c>
      <c r="V30">
        <f t="shared" si="2"/>
        <v>8</v>
      </c>
    </row>
    <row r="41" spans="1:1" s="11" customFormat="1">
      <c r="A41" s="11" t="s">
        <v>156</v>
      </c>
    </row>
  </sheetData>
  <mergeCells count="1">
    <mergeCell ref="B5:V5"/>
  </mergeCells>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2618-037C-4AA9-908C-1761B42587ED}">
  <sheetPr codeName="Sheet36">
    <tabColor theme="6" tint="0.79998168889431442"/>
  </sheetPr>
  <dimension ref="A3:W62"/>
  <sheetViews>
    <sheetView zoomScale="80" zoomScaleNormal="80" workbookViewId="0">
      <selection activeCell="D10" sqref="D10"/>
    </sheetView>
  </sheetViews>
  <sheetFormatPr defaultRowHeight="14.1"/>
  <cols>
    <col min="1" max="1" width="14.75" bestFit="1" customWidth="1"/>
    <col min="2" max="2" width="35.5" customWidth="1"/>
    <col min="3" max="3" width="39" bestFit="1" customWidth="1"/>
    <col min="4" max="4" width="15.25" customWidth="1"/>
    <col min="5" max="5" width="16.5" customWidth="1"/>
    <col min="6" max="6" width="19.875" customWidth="1"/>
    <col min="7" max="7" width="6.875" customWidth="1"/>
    <col min="8" max="22" width="14" bestFit="1" customWidth="1"/>
    <col min="23" max="23" width="82.625" customWidth="1"/>
  </cols>
  <sheetData>
    <row r="3" spans="2:23" ht="17.45">
      <c r="B3" s="1" t="s">
        <v>244</v>
      </c>
    </row>
    <row r="4" spans="2:23" ht="17.45">
      <c r="B4" s="1" t="s">
        <v>792</v>
      </c>
    </row>
    <row r="5" spans="2:23" ht="30" customHeight="1">
      <c r="B5" s="194" t="s">
        <v>2</v>
      </c>
      <c r="C5" s="194"/>
      <c r="D5" s="194"/>
      <c r="E5" s="194"/>
      <c r="F5" s="194"/>
      <c r="G5" s="194"/>
      <c r="H5" s="194"/>
      <c r="I5" s="194"/>
      <c r="J5" s="194"/>
      <c r="K5" s="194"/>
      <c r="L5" s="194"/>
      <c r="M5" s="194"/>
      <c r="N5" s="194"/>
      <c r="O5" s="194"/>
      <c r="P5" s="194"/>
      <c r="Q5" s="194"/>
      <c r="R5" s="194"/>
      <c r="S5" s="194"/>
      <c r="T5" s="194"/>
      <c r="U5" s="194"/>
      <c r="V5" s="194"/>
      <c r="W5" s="2"/>
    </row>
    <row r="7" spans="2:23">
      <c r="B7" s="3" t="s">
        <v>3</v>
      </c>
      <c r="C7" s="3" t="s">
        <v>4</v>
      </c>
      <c r="D7" s="3" t="s">
        <v>5</v>
      </c>
    </row>
    <row r="8" spans="2:23">
      <c r="B8" s="4" t="s">
        <v>7</v>
      </c>
      <c r="C8" s="4" t="s">
        <v>8</v>
      </c>
      <c r="D8" s="4">
        <f>COUNTIF(C14:C53,"&lt;&gt;")</f>
        <v>39</v>
      </c>
    </row>
    <row r="9" spans="2:23">
      <c r="B9" s="5" t="s">
        <v>10</v>
      </c>
      <c r="C9" s="4" t="s">
        <v>8</v>
      </c>
      <c r="D9" s="4">
        <f>COUNTIF(F14:F60,"Included")</f>
        <v>29</v>
      </c>
    </row>
    <row r="10" spans="2:23" ht="27.95">
      <c r="B10" s="5" t="s">
        <v>12</v>
      </c>
      <c r="C10" s="4" t="s">
        <v>8</v>
      </c>
      <c r="D10" s="4">
        <f xml:space="preserve"> _xlfn.XLOOKUP("UUW",'Input_Final Data'!$B$57:$B$77,'Input_Final Data'!$R$57:$R$77)</f>
        <v>29</v>
      </c>
    </row>
    <row r="11" spans="2:23" ht="14.45" thickBot="1">
      <c r="B11" t="s">
        <v>486</v>
      </c>
      <c r="Q11" t="s">
        <v>486</v>
      </c>
    </row>
    <row r="12" spans="2:23"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23" ht="47.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23">
      <c r="B14" t="s">
        <v>262</v>
      </c>
      <c r="C14" t="s">
        <v>793</v>
      </c>
      <c r="D14" t="s">
        <v>48</v>
      </c>
      <c r="E14" t="s">
        <v>49</v>
      </c>
      <c r="F14" t="s">
        <v>50</v>
      </c>
      <c r="H14" t="s">
        <v>97</v>
      </c>
      <c r="I14" t="s">
        <v>97</v>
      </c>
      <c r="J14" t="s">
        <v>56</v>
      </c>
      <c r="K14" t="s">
        <v>56</v>
      </c>
      <c r="L14" t="s">
        <v>97</v>
      </c>
      <c r="N14" t="s">
        <v>56</v>
      </c>
      <c r="O14" t="s">
        <v>56</v>
      </c>
      <c r="Q14" t="s">
        <v>97</v>
      </c>
      <c r="R14" t="s">
        <v>97</v>
      </c>
      <c r="S14" t="s">
        <v>97</v>
      </c>
      <c r="T14" t="s">
        <v>97</v>
      </c>
      <c r="U14" t="s">
        <v>97</v>
      </c>
      <c r="V14" t="s">
        <v>97</v>
      </c>
    </row>
    <row r="15" spans="2:23">
      <c r="B15" t="s">
        <v>262</v>
      </c>
      <c r="C15" t="s">
        <v>794</v>
      </c>
      <c r="D15" t="s">
        <v>48</v>
      </c>
      <c r="E15" t="s">
        <v>49</v>
      </c>
      <c r="F15" t="s">
        <v>50</v>
      </c>
      <c r="H15" t="s">
        <v>96</v>
      </c>
      <c r="I15" t="s">
        <v>97</v>
      </c>
      <c r="J15" t="s">
        <v>97</v>
      </c>
      <c r="K15" t="s">
        <v>97</v>
      </c>
      <c r="L15" t="s">
        <v>97</v>
      </c>
      <c r="N15" t="s">
        <v>97</v>
      </c>
      <c r="O15" t="s">
        <v>97</v>
      </c>
      <c r="Q15" t="s">
        <v>97</v>
      </c>
      <c r="R15" t="s">
        <v>97</v>
      </c>
      <c r="S15" t="s">
        <v>97</v>
      </c>
      <c r="T15" t="s">
        <v>97</v>
      </c>
      <c r="U15" t="s">
        <v>97</v>
      </c>
      <c r="V15" t="s">
        <v>97</v>
      </c>
    </row>
    <row r="16" spans="2:23">
      <c r="B16" t="s">
        <v>262</v>
      </c>
      <c r="C16" t="s">
        <v>795</v>
      </c>
      <c r="D16" t="s">
        <v>48</v>
      </c>
      <c r="E16" t="s">
        <v>49</v>
      </c>
      <c r="F16" t="s">
        <v>63</v>
      </c>
      <c r="H16" t="s">
        <v>97</v>
      </c>
      <c r="I16" t="s">
        <v>96</v>
      </c>
      <c r="J16" t="s">
        <v>96</v>
      </c>
      <c r="K16" t="s">
        <v>96</v>
      </c>
      <c r="L16" t="s">
        <v>96</v>
      </c>
      <c r="N16" t="s">
        <v>96</v>
      </c>
      <c r="O16" t="s">
        <v>96</v>
      </c>
      <c r="Q16" t="s">
        <v>147</v>
      </c>
      <c r="R16" t="s">
        <v>147</v>
      </c>
      <c r="S16" t="s">
        <v>147</v>
      </c>
      <c r="T16" t="s">
        <v>147</v>
      </c>
      <c r="U16" t="s">
        <v>147</v>
      </c>
      <c r="V16" t="s">
        <v>147</v>
      </c>
      <c r="W16" t="s">
        <v>796</v>
      </c>
    </row>
    <row r="17" spans="2:23">
      <c r="B17" t="s">
        <v>262</v>
      </c>
      <c r="C17" t="s">
        <v>797</v>
      </c>
      <c r="D17" t="s">
        <v>48</v>
      </c>
      <c r="E17" t="s">
        <v>49</v>
      </c>
      <c r="F17" t="s">
        <v>63</v>
      </c>
      <c r="H17" t="s">
        <v>96</v>
      </c>
      <c r="I17" t="s">
        <v>96</v>
      </c>
      <c r="J17" t="s">
        <v>366</v>
      </c>
      <c r="K17" t="s">
        <v>366</v>
      </c>
      <c r="L17" t="s">
        <v>366</v>
      </c>
      <c r="N17" t="s">
        <v>366</v>
      </c>
      <c r="O17" t="s">
        <v>366</v>
      </c>
      <c r="Q17" t="s">
        <v>147</v>
      </c>
      <c r="R17" t="s">
        <v>147</v>
      </c>
      <c r="S17" t="s">
        <v>147</v>
      </c>
      <c r="T17" t="s">
        <v>147</v>
      </c>
      <c r="U17" t="s">
        <v>147</v>
      </c>
      <c r="V17" t="s">
        <v>147</v>
      </c>
      <c r="W17" t="s">
        <v>798</v>
      </c>
    </row>
    <row r="18" spans="2:23">
      <c r="B18" t="s">
        <v>262</v>
      </c>
      <c r="C18" t="s">
        <v>799</v>
      </c>
      <c r="D18" t="s">
        <v>48</v>
      </c>
      <c r="E18" t="s">
        <v>49</v>
      </c>
      <c r="F18" t="s">
        <v>50</v>
      </c>
      <c r="H18" t="s">
        <v>97</v>
      </c>
      <c r="I18" t="s">
        <v>56</v>
      </c>
      <c r="J18" t="s">
        <v>56</v>
      </c>
      <c r="K18" t="s">
        <v>97</v>
      </c>
      <c r="L18" t="s">
        <v>56</v>
      </c>
      <c r="N18" t="s">
        <v>56</v>
      </c>
      <c r="O18" t="s">
        <v>56</v>
      </c>
      <c r="Q18" t="s">
        <v>56</v>
      </c>
      <c r="R18" t="s">
        <v>56</v>
      </c>
      <c r="S18" t="s">
        <v>56</v>
      </c>
      <c r="T18" t="s">
        <v>56</v>
      </c>
      <c r="U18" t="s">
        <v>56</v>
      </c>
      <c r="V18" t="s">
        <v>56</v>
      </c>
    </row>
    <row r="19" spans="2:23">
      <c r="B19" t="s">
        <v>262</v>
      </c>
      <c r="C19" t="s">
        <v>800</v>
      </c>
      <c r="D19" t="s">
        <v>48</v>
      </c>
      <c r="E19" t="s">
        <v>49</v>
      </c>
      <c r="F19" t="s">
        <v>50</v>
      </c>
      <c r="H19" t="s">
        <v>97</v>
      </c>
      <c r="I19" t="s">
        <v>56</v>
      </c>
      <c r="J19" t="s">
        <v>56</v>
      </c>
      <c r="K19" t="s">
        <v>56</v>
      </c>
      <c r="L19" t="s">
        <v>97</v>
      </c>
      <c r="N19" t="s">
        <v>97</v>
      </c>
      <c r="O19" t="s">
        <v>96</v>
      </c>
      <c r="Q19" t="s">
        <v>96</v>
      </c>
      <c r="R19" t="s">
        <v>96</v>
      </c>
      <c r="S19" t="s">
        <v>96</v>
      </c>
      <c r="T19" t="s">
        <v>96</v>
      </c>
      <c r="U19" t="s">
        <v>96</v>
      </c>
      <c r="V19" t="s">
        <v>96</v>
      </c>
    </row>
    <row r="20" spans="2:23">
      <c r="B20" t="s">
        <v>262</v>
      </c>
      <c r="C20" t="s">
        <v>801</v>
      </c>
      <c r="D20" t="s">
        <v>48</v>
      </c>
      <c r="E20" t="s">
        <v>49</v>
      </c>
      <c r="F20" t="s">
        <v>50</v>
      </c>
      <c r="H20" t="s">
        <v>96</v>
      </c>
      <c r="I20" t="s">
        <v>97</v>
      </c>
      <c r="J20" t="s">
        <v>97</v>
      </c>
      <c r="K20" t="s">
        <v>97</v>
      </c>
      <c r="L20" t="s">
        <v>96</v>
      </c>
      <c r="N20" t="s">
        <v>96</v>
      </c>
      <c r="O20" t="s">
        <v>96</v>
      </c>
      <c r="Q20" t="s">
        <v>96</v>
      </c>
      <c r="R20" t="s">
        <v>96</v>
      </c>
      <c r="S20" t="s">
        <v>96</v>
      </c>
      <c r="T20" t="s">
        <v>96</v>
      </c>
      <c r="U20" t="s">
        <v>96</v>
      </c>
      <c r="V20" t="s">
        <v>96</v>
      </c>
    </row>
    <row r="21" spans="2:23">
      <c r="B21" t="s">
        <v>262</v>
      </c>
      <c r="C21" t="s">
        <v>802</v>
      </c>
      <c r="D21" t="s">
        <v>48</v>
      </c>
      <c r="E21" t="s">
        <v>49</v>
      </c>
      <c r="F21" t="s">
        <v>50</v>
      </c>
      <c r="H21" t="s">
        <v>97</v>
      </c>
      <c r="I21" t="s">
        <v>56</v>
      </c>
      <c r="J21" t="s">
        <v>56</v>
      </c>
      <c r="K21" t="s">
        <v>56</v>
      </c>
      <c r="L21" t="s">
        <v>97</v>
      </c>
      <c r="N21" t="s">
        <v>97</v>
      </c>
      <c r="O21" t="s">
        <v>96</v>
      </c>
      <c r="Q21" t="s">
        <v>96</v>
      </c>
      <c r="R21" t="s">
        <v>96</v>
      </c>
      <c r="S21" t="s">
        <v>96</v>
      </c>
      <c r="T21" t="s">
        <v>96</v>
      </c>
      <c r="U21" t="s">
        <v>96</v>
      </c>
      <c r="V21" t="s">
        <v>96</v>
      </c>
    </row>
    <row r="22" spans="2:23">
      <c r="B22" t="s">
        <v>262</v>
      </c>
      <c r="C22" t="s">
        <v>803</v>
      </c>
      <c r="D22" t="s">
        <v>48</v>
      </c>
      <c r="E22" t="s">
        <v>49</v>
      </c>
      <c r="F22" t="s">
        <v>50</v>
      </c>
      <c r="H22" t="s">
        <v>96</v>
      </c>
      <c r="I22" t="s">
        <v>56</v>
      </c>
      <c r="J22" t="s">
        <v>56</v>
      </c>
      <c r="K22" t="s">
        <v>56</v>
      </c>
      <c r="L22" t="s">
        <v>56</v>
      </c>
      <c r="N22" t="s">
        <v>56</v>
      </c>
      <c r="O22" t="s">
        <v>56</v>
      </c>
      <c r="Q22" t="s">
        <v>56</v>
      </c>
      <c r="R22" t="s">
        <v>56</v>
      </c>
      <c r="S22" t="s">
        <v>56</v>
      </c>
      <c r="T22" t="s">
        <v>56</v>
      </c>
      <c r="U22" t="s">
        <v>56</v>
      </c>
      <c r="V22" t="s">
        <v>56</v>
      </c>
    </row>
    <row r="23" spans="2:23">
      <c r="B23" t="s">
        <v>262</v>
      </c>
      <c r="C23" t="s">
        <v>804</v>
      </c>
      <c r="D23" t="s">
        <v>48</v>
      </c>
      <c r="E23" t="s">
        <v>49</v>
      </c>
      <c r="F23" t="s">
        <v>50</v>
      </c>
      <c r="H23" t="s">
        <v>96</v>
      </c>
      <c r="I23" t="s">
        <v>97</v>
      </c>
      <c r="J23" t="s">
        <v>56</v>
      </c>
      <c r="K23" t="s">
        <v>56</v>
      </c>
      <c r="L23" t="s">
        <v>56</v>
      </c>
      <c r="N23" t="s">
        <v>56</v>
      </c>
      <c r="O23" t="s">
        <v>56</v>
      </c>
      <c r="Q23" t="s">
        <v>56</v>
      </c>
      <c r="R23" t="s">
        <v>56</v>
      </c>
      <c r="S23" t="s">
        <v>56</v>
      </c>
      <c r="T23" t="s">
        <v>56</v>
      </c>
      <c r="U23" t="s">
        <v>56</v>
      </c>
      <c r="V23" t="s">
        <v>56</v>
      </c>
    </row>
    <row r="24" spans="2:23">
      <c r="B24" t="s">
        <v>262</v>
      </c>
      <c r="C24" t="s">
        <v>805</v>
      </c>
      <c r="D24" t="s">
        <v>48</v>
      </c>
      <c r="E24" t="s">
        <v>49</v>
      </c>
      <c r="F24" t="s">
        <v>50</v>
      </c>
      <c r="H24" t="s">
        <v>57</v>
      </c>
      <c r="I24" t="s">
        <v>57</v>
      </c>
      <c r="J24" t="s">
        <v>57</v>
      </c>
      <c r="K24" t="s">
        <v>57</v>
      </c>
      <c r="L24" t="s">
        <v>57</v>
      </c>
      <c r="N24" t="s">
        <v>57</v>
      </c>
      <c r="O24" t="s">
        <v>57</v>
      </c>
      <c r="Q24" t="s">
        <v>57</v>
      </c>
      <c r="R24" t="s">
        <v>57</v>
      </c>
      <c r="S24" t="s">
        <v>57</v>
      </c>
      <c r="T24" t="s">
        <v>57</v>
      </c>
      <c r="U24" t="s">
        <v>57</v>
      </c>
      <c r="V24" t="s">
        <v>57</v>
      </c>
    </row>
    <row r="25" spans="2:23">
      <c r="B25" t="s">
        <v>262</v>
      </c>
      <c r="C25" t="s">
        <v>806</v>
      </c>
      <c r="D25" t="s">
        <v>48</v>
      </c>
      <c r="E25" t="s">
        <v>49</v>
      </c>
      <c r="F25" t="s">
        <v>50</v>
      </c>
      <c r="H25" t="s">
        <v>96</v>
      </c>
      <c r="I25" t="s">
        <v>96</v>
      </c>
      <c r="J25" t="s">
        <v>96</v>
      </c>
      <c r="K25" t="s">
        <v>96</v>
      </c>
      <c r="L25" t="s">
        <v>96</v>
      </c>
      <c r="N25" t="s">
        <v>96</v>
      </c>
      <c r="O25" t="s">
        <v>96</v>
      </c>
      <c r="Q25" t="s">
        <v>96</v>
      </c>
      <c r="R25" t="s">
        <v>96</v>
      </c>
      <c r="S25" t="s">
        <v>96</v>
      </c>
      <c r="T25" t="s">
        <v>96</v>
      </c>
      <c r="U25" t="s">
        <v>96</v>
      </c>
      <c r="V25" t="s">
        <v>96</v>
      </c>
    </row>
    <row r="26" spans="2:23">
      <c r="B26" t="s">
        <v>262</v>
      </c>
      <c r="C26" t="s">
        <v>807</v>
      </c>
      <c r="D26" t="s">
        <v>48</v>
      </c>
      <c r="E26" t="s">
        <v>49</v>
      </c>
      <c r="F26" t="s">
        <v>63</v>
      </c>
      <c r="H26" t="s">
        <v>96</v>
      </c>
      <c r="I26" t="s">
        <v>366</v>
      </c>
      <c r="J26" t="s">
        <v>366</v>
      </c>
      <c r="K26" t="s">
        <v>366</v>
      </c>
      <c r="L26" t="s">
        <v>366</v>
      </c>
      <c r="N26" t="s">
        <v>366</v>
      </c>
      <c r="O26" t="s">
        <v>366</v>
      </c>
      <c r="Q26" t="s">
        <v>147</v>
      </c>
      <c r="R26" t="s">
        <v>147</v>
      </c>
      <c r="S26" t="s">
        <v>147</v>
      </c>
      <c r="T26" t="s">
        <v>147</v>
      </c>
      <c r="U26" t="s">
        <v>147</v>
      </c>
      <c r="V26" t="s">
        <v>147</v>
      </c>
      <c r="W26" t="s">
        <v>808</v>
      </c>
    </row>
    <row r="27" spans="2:23">
      <c r="B27" t="s">
        <v>262</v>
      </c>
      <c r="C27" t="s">
        <v>809</v>
      </c>
      <c r="D27" t="s">
        <v>48</v>
      </c>
      <c r="E27" t="s">
        <v>49</v>
      </c>
      <c r="F27" t="s">
        <v>50</v>
      </c>
      <c r="H27" t="s">
        <v>57</v>
      </c>
      <c r="I27" t="s">
        <v>57</v>
      </c>
      <c r="J27" t="s">
        <v>57</v>
      </c>
      <c r="K27" t="s">
        <v>57</v>
      </c>
      <c r="L27" t="s">
        <v>57</v>
      </c>
      <c r="N27" t="s">
        <v>57</v>
      </c>
      <c r="O27" t="s">
        <v>57</v>
      </c>
      <c r="Q27" t="s">
        <v>57</v>
      </c>
      <c r="R27" t="s">
        <v>57</v>
      </c>
      <c r="S27" t="s">
        <v>57</v>
      </c>
      <c r="T27" t="s">
        <v>57</v>
      </c>
      <c r="U27" t="s">
        <v>57</v>
      </c>
      <c r="V27" t="s">
        <v>57</v>
      </c>
    </row>
    <row r="28" spans="2:23">
      <c r="B28" t="s">
        <v>262</v>
      </c>
      <c r="C28" t="s">
        <v>810</v>
      </c>
      <c r="D28" t="s">
        <v>48</v>
      </c>
      <c r="E28" t="s">
        <v>49</v>
      </c>
      <c r="F28" t="s">
        <v>50</v>
      </c>
      <c r="H28" t="s">
        <v>97</v>
      </c>
      <c r="I28" t="s">
        <v>97</v>
      </c>
      <c r="J28" t="s">
        <v>97</v>
      </c>
      <c r="K28" t="s">
        <v>97</v>
      </c>
      <c r="L28" t="s">
        <v>97</v>
      </c>
      <c r="N28" t="s">
        <v>97</v>
      </c>
      <c r="O28" t="s">
        <v>97</v>
      </c>
      <c r="Q28" t="s">
        <v>97</v>
      </c>
      <c r="R28" t="s">
        <v>97</v>
      </c>
      <c r="S28" t="s">
        <v>97</v>
      </c>
      <c r="T28" t="s">
        <v>97</v>
      </c>
      <c r="U28" t="s">
        <v>97</v>
      </c>
      <c r="V28" t="s">
        <v>97</v>
      </c>
    </row>
    <row r="29" spans="2:23">
      <c r="B29" t="s">
        <v>262</v>
      </c>
      <c r="C29" t="s">
        <v>811</v>
      </c>
      <c r="D29" t="s">
        <v>48</v>
      </c>
      <c r="E29" t="s">
        <v>49</v>
      </c>
      <c r="F29" t="s">
        <v>50</v>
      </c>
      <c r="H29" t="s">
        <v>97</v>
      </c>
      <c r="I29" t="s">
        <v>97</v>
      </c>
      <c r="J29" t="s">
        <v>97</v>
      </c>
      <c r="K29" t="s">
        <v>97</v>
      </c>
      <c r="L29" t="s">
        <v>97</v>
      </c>
      <c r="N29" t="s">
        <v>97</v>
      </c>
      <c r="O29" t="s">
        <v>97</v>
      </c>
      <c r="Q29" t="s">
        <v>97</v>
      </c>
      <c r="R29" t="s">
        <v>97</v>
      </c>
      <c r="S29" t="s">
        <v>97</v>
      </c>
      <c r="T29" t="s">
        <v>97</v>
      </c>
      <c r="U29" t="s">
        <v>97</v>
      </c>
      <c r="V29" t="s">
        <v>97</v>
      </c>
    </row>
    <row r="30" spans="2:23">
      <c r="B30" t="s">
        <v>262</v>
      </c>
      <c r="C30" t="s">
        <v>812</v>
      </c>
      <c r="D30" t="s">
        <v>48</v>
      </c>
      <c r="E30" t="s">
        <v>49</v>
      </c>
      <c r="F30" t="s">
        <v>50</v>
      </c>
      <c r="H30" t="s">
        <v>57</v>
      </c>
      <c r="I30" t="s">
        <v>57</v>
      </c>
      <c r="J30" t="s">
        <v>57</v>
      </c>
      <c r="K30" t="s">
        <v>57</v>
      </c>
      <c r="L30" t="s">
        <v>57</v>
      </c>
      <c r="N30" t="s">
        <v>57</v>
      </c>
      <c r="O30" t="s">
        <v>57</v>
      </c>
      <c r="Q30" t="s">
        <v>57</v>
      </c>
      <c r="R30" t="s">
        <v>57</v>
      </c>
      <c r="S30" t="s">
        <v>57</v>
      </c>
      <c r="T30" t="s">
        <v>57</v>
      </c>
      <c r="U30" t="s">
        <v>57</v>
      </c>
      <c r="V30" t="s">
        <v>57</v>
      </c>
    </row>
    <row r="31" spans="2:23">
      <c r="B31" t="s">
        <v>262</v>
      </c>
      <c r="C31" t="s">
        <v>813</v>
      </c>
      <c r="D31" t="s">
        <v>48</v>
      </c>
      <c r="E31" t="s">
        <v>49</v>
      </c>
      <c r="F31" t="s">
        <v>63</v>
      </c>
      <c r="H31" t="s">
        <v>96</v>
      </c>
      <c r="I31" t="s">
        <v>97</v>
      </c>
      <c r="J31" t="s">
        <v>366</v>
      </c>
      <c r="K31" t="s">
        <v>366</v>
      </c>
      <c r="L31" t="s">
        <v>366</v>
      </c>
      <c r="N31" t="s">
        <v>366</v>
      </c>
      <c r="O31" t="s">
        <v>366</v>
      </c>
      <c r="Q31" t="s">
        <v>147</v>
      </c>
      <c r="R31" t="s">
        <v>147</v>
      </c>
      <c r="S31" t="s">
        <v>147</v>
      </c>
      <c r="T31" t="s">
        <v>147</v>
      </c>
      <c r="U31" t="s">
        <v>147</v>
      </c>
      <c r="V31" t="s">
        <v>147</v>
      </c>
      <c r="W31" t="s">
        <v>798</v>
      </c>
    </row>
    <row r="32" spans="2:23">
      <c r="B32" t="s">
        <v>262</v>
      </c>
      <c r="C32" t="s">
        <v>814</v>
      </c>
      <c r="D32" t="s">
        <v>48</v>
      </c>
      <c r="E32" t="s">
        <v>49</v>
      </c>
      <c r="F32" t="s">
        <v>50</v>
      </c>
      <c r="H32" t="s">
        <v>56</v>
      </c>
      <c r="I32" t="s">
        <v>56</v>
      </c>
      <c r="J32" t="s">
        <v>56</v>
      </c>
      <c r="K32" t="s">
        <v>56</v>
      </c>
      <c r="L32" t="s">
        <v>56</v>
      </c>
      <c r="N32" t="s">
        <v>56</v>
      </c>
      <c r="O32" t="s">
        <v>56</v>
      </c>
      <c r="Q32" t="s">
        <v>56</v>
      </c>
      <c r="R32" t="s">
        <v>56</v>
      </c>
      <c r="S32" t="s">
        <v>56</v>
      </c>
      <c r="T32" t="s">
        <v>56</v>
      </c>
      <c r="U32" t="s">
        <v>56</v>
      </c>
      <c r="V32" t="s">
        <v>56</v>
      </c>
    </row>
    <row r="33" spans="1:23">
      <c r="B33" t="s">
        <v>262</v>
      </c>
      <c r="C33" t="s">
        <v>815</v>
      </c>
      <c r="D33" t="s">
        <v>48</v>
      </c>
      <c r="E33" t="s">
        <v>49</v>
      </c>
      <c r="F33" t="s">
        <v>50</v>
      </c>
      <c r="H33" t="s">
        <v>57</v>
      </c>
      <c r="I33" t="s">
        <v>57</v>
      </c>
      <c r="J33" t="s">
        <v>57</v>
      </c>
      <c r="K33" t="s">
        <v>57</v>
      </c>
      <c r="L33" t="s">
        <v>57</v>
      </c>
      <c r="N33" t="s">
        <v>57</v>
      </c>
      <c r="O33" t="s">
        <v>57</v>
      </c>
      <c r="Q33" t="s">
        <v>57</v>
      </c>
      <c r="R33" t="s">
        <v>57</v>
      </c>
      <c r="S33" t="s">
        <v>57</v>
      </c>
      <c r="T33" t="s">
        <v>57</v>
      </c>
      <c r="U33" t="s">
        <v>57</v>
      </c>
      <c r="V33" t="s">
        <v>57</v>
      </c>
    </row>
    <row r="34" spans="1:23">
      <c r="B34" t="s">
        <v>262</v>
      </c>
      <c r="C34" t="s">
        <v>816</v>
      </c>
      <c r="D34" t="s">
        <v>48</v>
      </c>
      <c r="E34" t="s">
        <v>49</v>
      </c>
      <c r="F34" t="s">
        <v>63</v>
      </c>
      <c r="H34" t="s">
        <v>96</v>
      </c>
      <c r="I34" t="s">
        <v>97</v>
      </c>
      <c r="J34" t="s">
        <v>97</v>
      </c>
      <c r="K34" t="s">
        <v>97</v>
      </c>
      <c r="L34" t="s">
        <v>56</v>
      </c>
      <c r="N34" t="s">
        <v>56</v>
      </c>
      <c r="O34" t="s">
        <v>366</v>
      </c>
      <c r="Q34" t="s">
        <v>147</v>
      </c>
      <c r="R34" t="s">
        <v>147</v>
      </c>
      <c r="S34" t="s">
        <v>147</v>
      </c>
      <c r="T34" t="s">
        <v>147</v>
      </c>
      <c r="U34" t="s">
        <v>147</v>
      </c>
      <c r="V34" t="s">
        <v>147</v>
      </c>
      <c r="W34" t="s">
        <v>817</v>
      </c>
    </row>
    <row r="35" spans="1:23">
      <c r="B35" t="s">
        <v>262</v>
      </c>
      <c r="C35" t="s">
        <v>818</v>
      </c>
      <c r="D35" t="s">
        <v>48</v>
      </c>
      <c r="E35" t="s">
        <v>49</v>
      </c>
      <c r="F35" t="s">
        <v>50</v>
      </c>
      <c r="H35" t="s">
        <v>96</v>
      </c>
      <c r="I35" t="s">
        <v>97</v>
      </c>
      <c r="J35" t="s">
        <v>97</v>
      </c>
      <c r="K35" t="s">
        <v>97</v>
      </c>
      <c r="L35" t="s">
        <v>97</v>
      </c>
      <c r="N35" t="s">
        <v>97</v>
      </c>
      <c r="O35" t="s">
        <v>97</v>
      </c>
      <c r="Q35" t="s">
        <v>97</v>
      </c>
      <c r="R35" t="s">
        <v>97</v>
      </c>
      <c r="S35" t="s">
        <v>97</v>
      </c>
      <c r="T35" t="s">
        <v>97</v>
      </c>
      <c r="U35" t="s">
        <v>97</v>
      </c>
      <c r="V35" t="s">
        <v>97</v>
      </c>
    </row>
    <row r="36" spans="1:23">
      <c r="B36" t="s">
        <v>262</v>
      </c>
      <c r="C36" t="s">
        <v>819</v>
      </c>
      <c r="D36" t="s">
        <v>48</v>
      </c>
      <c r="E36" t="s">
        <v>49</v>
      </c>
      <c r="F36" t="s">
        <v>50</v>
      </c>
      <c r="H36" t="s">
        <v>96</v>
      </c>
      <c r="I36" t="s">
        <v>97</v>
      </c>
      <c r="J36" t="s">
        <v>97</v>
      </c>
      <c r="K36" t="s">
        <v>97</v>
      </c>
      <c r="L36" t="s">
        <v>96</v>
      </c>
      <c r="N36" t="s">
        <v>97</v>
      </c>
      <c r="O36" t="s">
        <v>97</v>
      </c>
      <c r="Q36" t="s">
        <v>96</v>
      </c>
      <c r="R36" t="s">
        <v>96</v>
      </c>
      <c r="S36" t="s">
        <v>96</v>
      </c>
      <c r="T36" t="s">
        <v>96</v>
      </c>
      <c r="U36" t="s">
        <v>96</v>
      </c>
      <c r="V36" t="s">
        <v>96</v>
      </c>
    </row>
    <row r="37" spans="1:23">
      <c r="B37" t="s">
        <v>262</v>
      </c>
      <c r="C37" t="s">
        <v>820</v>
      </c>
      <c r="D37" t="s">
        <v>48</v>
      </c>
      <c r="E37" t="s">
        <v>49</v>
      </c>
      <c r="F37" t="s">
        <v>50</v>
      </c>
      <c r="H37" t="s">
        <v>96</v>
      </c>
      <c r="I37" t="s">
        <v>97</v>
      </c>
      <c r="J37" t="s">
        <v>97</v>
      </c>
      <c r="K37" t="s">
        <v>97</v>
      </c>
      <c r="L37" t="s">
        <v>96</v>
      </c>
      <c r="N37" t="s">
        <v>96</v>
      </c>
      <c r="O37" t="s">
        <v>96</v>
      </c>
      <c r="Q37" t="s">
        <v>96</v>
      </c>
      <c r="R37" t="s">
        <v>96</v>
      </c>
      <c r="S37" t="s">
        <v>96</v>
      </c>
      <c r="T37" t="s">
        <v>96</v>
      </c>
      <c r="U37" t="s">
        <v>96</v>
      </c>
      <c r="V37" t="s">
        <v>96</v>
      </c>
    </row>
    <row r="38" spans="1:23">
      <c r="B38" t="s">
        <v>262</v>
      </c>
      <c r="C38" t="s">
        <v>821</v>
      </c>
      <c r="D38" t="s">
        <v>48</v>
      </c>
      <c r="E38" t="s">
        <v>49</v>
      </c>
      <c r="F38" t="s">
        <v>50</v>
      </c>
      <c r="H38" t="s">
        <v>56</v>
      </c>
      <c r="I38" t="s">
        <v>56</v>
      </c>
      <c r="J38" t="s">
        <v>56</v>
      </c>
      <c r="K38" t="s">
        <v>56</v>
      </c>
      <c r="L38" t="s">
        <v>56</v>
      </c>
      <c r="N38" t="s">
        <v>57</v>
      </c>
      <c r="O38" t="s">
        <v>57</v>
      </c>
      <c r="Q38" t="s">
        <v>57</v>
      </c>
      <c r="R38" t="s">
        <v>57</v>
      </c>
      <c r="S38" t="s">
        <v>57</v>
      </c>
      <c r="T38" t="s">
        <v>57</v>
      </c>
      <c r="U38" t="s">
        <v>57</v>
      </c>
      <c r="V38" t="s">
        <v>57</v>
      </c>
    </row>
    <row r="39" spans="1:23">
      <c r="B39" t="s">
        <v>262</v>
      </c>
      <c r="C39" t="s">
        <v>822</v>
      </c>
      <c r="D39" t="s">
        <v>48</v>
      </c>
      <c r="E39" t="s">
        <v>49</v>
      </c>
      <c r="F39" t="s">
        <v>50</v>
      </c>
      <c r="H39" t="s">
        <v>56</v>
      </c>
      <c r="I39" t="s">
        <v>57</v>
      </c>
      <c r="J39" t="s">
        <v>56</v>
      </c>
      <c r="K39" t="s">
        <v>56</v>
      </c>
      <c r="L39" t="s">
        <v>56</v>
      </c>
      <c r="N39" t="s">
        <v>56</v>
      </c>
      <c r="O39" t="s">
        <v>57</v>
      </c>
      <c r="Q39" t="s">
        <v>57</v>
      </c>
      <c r="R39" t="s">
        <v>57</v>
      </c>
      <c r="S39" t="s">
        <v>57</v>
      </c>
      <c r="T39" t="s">
        <v>57</v>
      </c>
      <c r="U39" t="s">
        <v>57</v>
      </c>
      <c r="V39" t="s">
        <v>57</v>
      </c>
    </row>
    <row r="40" spans="1:23">
      <c r="B40" t="s">
        <v>262</v>
      </c>
      <c r="C40" t="s">
        <v>823</v>
      </c>
      <c r="D40" t="s">
        <v>48</v>
      </c>
      <c r="E40" t="s">
        <v>49</v>
      </c>
      <c r="F40" t="s">
        <v>50</v>
      </c>
      <c r="H40" t="s">
        <v>97</v>
      </c>
      <c r="I40" t="s">
        <v>97</v>
      </c>
      <c r="J40" t="s">
        <v>96</v>
      </c>
      <c r="K40" t="s">
        <v>97</v>
      </c>
      <c r="L40" t="s">
        <v>97</v>
      </c>
      <c r="N40" t="s">
        <v>97</v>
      </c>
      <c r="O40" t="s">
        <v>56</v>
      </c>
      <c r="Q40" t="s">
        <v>56</v>
      </c>
      <c r="R40" t="s">
        <v>56</v>
      </c>
      <c r="S40" t="s">
        <v>56</v>
      </c>
      <c r="T40" t="s">
        <v>56</v>
      </c>
      <c r="U40" t="s">
        <v>56</v>
      </c>
      <c r="V40" t="s">
        <v>56</v>
      </c>
    </row>
    <row r="41" spans="1:23">
      <c r="B41" t="s">
        <v>262</v>
      </c>
      <c r="C41" t="s">
        <v>824</v>
      </c>
      <c r="D41" t="s">
        <v>48</v>
      </c>
      <c r="E41" t="s">
        <v>49</v>
      </c>
      <c r="F41" t="s">
        <v>50</v>
      </c>
      <c r="H41" t="s">
        <v>97</v>
      </c>
      <c r="I41" t="s">
        <v>97</v>
      </c>
      <c r="J41" t="s">
        <v>97</v>
      </c>
      <c r="K41" t="s">
        <v>97</v>
      </c>
      <c r="L41" t="s">
        <v>97</v>
      </c>
      <c r="N41" t="s">
        <v>97</v>
      </c>
      <c r="O41" t="s">
        <v>56</v>
      </c>
      <c r="Q41" t="s">
        <v>56</v>
      </c>
      <c r="R41" t="s">
        <v>56</v>
      </c>
      <c r="S41" t="s">
        <v>56</v>
      </c>
      <c r="T41" t="s">
        <v>56</v>
      </c>
      <c r="U41" t="s">
        <v>56</v>
      </c>
      <c r="V41" t="s">
        <v>56</v>
      </c>
    </row>
    <row r="42" spans="1:23">
      <c r="B42" t="s">
        <v>262</v>
      </c>
      <c r="C42" t="s">
        <v>825</v>
      </c>
      <c r="D42" t="s">
        <v>48</v>
      </c>
      <c r="E42" t="s">
        <v>49</v>
      </c>
      <c r="F42" t="s">
        <v>50</v>
      </c>
      <c r="H42" t="s">
        <v>97</v>
      </c>
      <c r="I42" t="s">
        <v>97</v>
      </c>
      <c r="J42" t="s">
        <v>97</v>
      </c>
      <c r="K42" t="s">
        <v>97</v>
      </c>
      <c r="L42" t="s">
        <v>97</v>
      </c>
      <c r="N42" t="s">
        <v>56</v>
      </c>
      <c r="O42" t="s">
        <v>56</v>
      </c>
      <c r="Q42" t="s">
        <v>57</v>
      </c>
      <c r="R42" t="s">
        <v>57</v>
      </c>
      <c r="S42" t="s">
        <v>57</v>
      </c>
      <c r="T42" t="s">
        <v>57</v>
      </c>
      <c r="U42" t="s">
        <v>57</v>
      </c>
      <c r="V42" t="s">
        <v>57</v>
      </c>
    </row>
    <row r="43" spans="1:23">
      <c r="B43" t="s">
        <v>262</v>
      </c>
      <c r="C43" t="s">
        <v>826</v>
      </c>
      <c r="D43" t="s">
        <v>48</v>
      </c>
      <c r="E43" t="s">
        <v>49</v>
      </c>
      <c r="F43" t="s">
        <v>50</v>
      </c>
      <c r="H43" t="s">
        <v>57</v>
      </c>
      <c r="I43" t="s">
        <v>57</v>
      </c>
      <c r="J43" t="s">
        <v>57</v>
      </c>
      <c r="K43" t="s">
        <v>57</v>
      </c>
      <c r="L43" t="s">
        <v>57</v>
      </c>
      <c r="N43" t="s">
        <v>57</v>
      </c>
      <c r="O43" t="s">
        <v>57</v>
      </c>
      <c r="Q43" t="s">
        <v>56</v>
      </c>
      <c r="R43" t="s">
        <v>56</v>
      </c>
      <c r="S43" t="s">
        <v>56</v>
      </c>
      <c r="T43" t="s">
        <v>56</v>
      </c>
      <c r="U43" t="s">
        <v>56</v>
      </c>
      <c r="V43" t="s">
        <v>56</v>
      </c>
    </row>
    <row r="44" spans="1:23">
      <c r="B44" t="s">
        <v>262</v>
      </c>
      <c r="C44" t="s">
        <v>827</v>
      </c>
      <c r="D44" t="s">
        <v>428</v>
      </c>
      <c r="E44" t="s">
        <v>49</v>
      </c>
      <c r="F44" t="s">
        <v>50</v>
      </c>
      <c r="H44" t="s">
        <v>57</v>
      </c>
      <c r="I44" t="s">
        <v>57</v>
      </c>
      <c r="J44" t="s">
        <v>57</v>
      </c>
      <c r="K44" t="s">
        <v>57</v>
      </c>
      <c r="L44" t="s">
        <v>57</v>
      </c>
      <c r="N44" t="s">
        <v>57</v>
      </c>
      <c r="O44" t="s">
        <v>57</v>
      </c>
      <c r="Q44" t="s">
        <v>57</v>
      </c>
      <c r="R44" t="s">
        <v>57</v>
      </c>
      <c r="S44" t="s">
        <v>57</v>
      </c>
      <c r="T44" t="s">
        <v>57</v>
      </c>
      <c r="U44" t="s">
        <v>57</v>
      </c>
      <c r="V44" t="s">
        <v>57</v>
      </c>
    </row>
    <row r="45" spans="1:23">
      <c r="B45" t="s">
        <v>262</v>
      </c>
      <c r="C45" t="s">
        <v>828</v>
      </c>
      <c r="D45" t="s">
        <v>428</v>
      </c>
      <c r="E45" t="s">
        <v>49</v>
      </c>
      <c r="F45" t="s">
        <v>50</v>
      </c>
      <c r="H45" t="s">
        <v>57</v>
      </c>
      <c r="I45" t="s">
        <v>57</v>
      </c>
      <c r="J45" t="s">
        <v>57</v>
      </c>
      <c r="K45" t="s">
        <v>57</v>
      </c>
      <c r="L45" t="s">
        <v>57</v>
      </c>
      <c r="N45" t="s">
        <v>57</v>
      </c>
      <c r="O45" t="s">
        <v>57</v>
      </c>
      <c r="Q45" t="s">
        <v>57</v>
      </c>
      <c r="R45" t="s">
        <v>57</v>
      </c>
      <c r="S45" t="s">
        <v>57</v>
      </c>
      <c r="T45" t="s">
        <v>57</v>
      </c>
      <c r="U45" t="s">
        <v>57</v>
      </c>
      <c r="V45" t="s">
        <v>57</v>
      </c>
    </row>
    <row r="46" spans="1:23">
      <c r="B46" t="s">
        <v>262</v>
      </c>
      <c r="C46" t="s">
        <v>829</v>
      </c>
      <c r="D46" t="s">
        <v>428</v>
      </c>
      <c r="E46" t="s">
        <v>49</v>
      </c>
      <c r="F46" t="s">
        <v>50</v>
      </c>
      <c r="H46" t="s">
        <v>57</v>
      </c>
      <c r="I46" t="s">
        <v>57</v>
      </c>
      <c r="J46" t="s">
        <v>57</v>
      </c>
      <c r="K46" t="s">
        <v>57</v>
      </c>
      <c r="L46" t="s">
        <v>57</v>
      </c>
      <c r="N46" t="s">
        <v>57</v>
      </c>
      <c r="O46" t="s">
        <v>57</v>
      </c>
      <c r="Q46" t="s">
        <v>57</v>
      </c>
      <c r="R46" t="s">
        <v>57</v>
      </c>
      <c r="S46" t="s">
        <v>57</v>
      </c>
      <c r="T46" t="s">
        <v>57</v>
      </c>
      <c r="U46" t="s">
        <v>57</v>
      </c>
      <c r="V46" t="s">
        <v>57</v>
      </c>
    </row>
    <row r="47" spans="1:23">
      <c r="B47" t="s">
        <v>262</v>
      </c>
      <c r="C47" t="s">
        <v>830</v>
      </c>
      <c r="D47" t="s">
        <v>428</v>
      </c>
      <c r="E47" t="s">
        <v>49</v>
      </c>
      <c r="F47" t="s">
        <v>50</v>
      </c>
      <c r="H47" t="s">
        <v>57</v>
      </c>
      <c r="I47" t="s">
        <v>57</v>
      </c>
      <c r="J47" t="s">
        <v>57</v>
      </c>
      <c r="K47" t="s">
        <v>57</v>
      </c>
      <c r="L47" t="s">
        <v>57</v>
      </c>
      <c r="N47" t="s">
        <v>57</v>
      </c>
      <c r="O47" t="s">
        <v>57</v>
      </c>
      <c r="Q47" t="s">
        <v>57</v>
      </c>
      <c r="R47" t="s">
        <v>57</v>
      </c>
      <c r="S47" t="s">
        <v>57</v>
      </c>
      <c r="T47" t="s">
        <v>57</v>
      </c>
      <c r="U47" t="s">
        <v>57</v>
      </c>
      <c r="V47" t="s">
        <v>57</v>
      </c>
    </row>
    <row r="48" spans="1:23">
      <c r="A48" s="158" t="s">
        <v>138</v>
      </c>
      <c r="B48" s="158" t="s">
        <v>262</v>
      </c>
      <c r="C48" s="158" t="s">
        <v>831</v>
      </c>
      <c r="D48" s="158"/>
      <c r="E48" s="158" t="s">
        <v>49</v>
      </c>
      <c r="F48" s="158" t="s">
        <v>140</v>
      </c>
    </row>
    <row r="49" spans="1:22">
      <c r="A49" s="158" t="s">
        <v>138</v>
      </c>
      <c r="B49" s="158" t="s">
        <v>262</v>
      </c>
      <c r="C49" s="158" t="s">
        <v>832</v>
      </c>
      <c r="D49" s="158"/>
      <c r="E49" s="158" t="s">
        <v>49</v>
      </c>
      <c r="F49" s="158" t="s">
        <v>140</v>
      </c>
    </row>
    <row r="50" spans="1:22">
      <c r="A50" s="158" t="s">
        <v>138</v>
      </c>
      <c r="B50" s="158" t="s">
        <v>262</v>
      </c>
      <c r="C50" s="158" t="s">
        <v>833</v>
      </c>
      <c r="D50" s="158"/>
      <c r="E50" s="158" t="s">
        <v>49</v>
      </c>
      <c r="F50" s="158" t="s">
        <v>140</v>
      </c>
    </row>
    <row r="51" spans="1:22">
      <c r="A51" s="158" t="s">
        <v>138</v>
      </c>
      <c r="B51" s="158" t="s">
        <v>262</v>
      </c>
      <c r="C51" s="158" t="s">
        <v>834</v>
      </c>
      <c r="D51" s="158"/>
      <c r="E51" s="158" t="s">
        <v>49</v>
      </c>
      <c r="F51" s="158" t="s">
        <v>140</v>
      </c>
    </row>
    <row r="52" spans="1:22">
      <c r="A52" s="158" t="s">
        <v>138</v>
      </c>
      <c r="B52" s="158" t="s">
        <v>262</v>
      </c>
      <c r="C52" s="158" t="s">
        <v>835</v>
      </c>
      <c r="D52" s="158"/>
      <c r="E52" s="158" t="s">
        <v>49</v>
      </c>
      <c r="F52" s="158" t="s">
        <v>140</v>
      </c>
    </row>
    <row r="54" spans="1:22">
      <c r="E54" s="10" t="s">
        <v>144</v>
      </c>
      <c r="F54" t="s">
        <v>57</v>
      </c>
      <c r="H54">
        <f t="shared" ref="H54:V57" si="0">COUNTIF(H$14:H$52, $F54)</f>
        <v>9</v>
      </c>
      <c r="I54">
        <f t="shared" si="0"/>
        <v>10</v>
      </c>
      <c r="J54">
        <f t="shared" si="0"/>
        <v>9</v>
      </c>
      <c r="K54">
        <f t="shared" si="0"/>
        <v>9</v>
      </c>
      <c r="L54">
        <f t="shared" si="0"/>
        <v>9</v>
      </c>
      <c r="M54">
        <f t="shared" si="0"/>
        <v>0</v>
      </c>
      <c r="N54">
        <f t="shared" si="0"/>
        <v>10</v>
      </c>
      <c r="O54">
        <f t="shared" si="0"/>
        <v>11</v>
      </c>
      <c r="P54">
        <f t="shared" si="0"/>
        <v>0</v>
      </c>
      <c r="Q54">
        <f t="shared" si="0"/>
        <v>11</v>
      </c>
      <c r="R54">
        <f t="shared" si="0"/>
        <v>11</v>
      </c>
      <c r="S54">
        <f t="shared" si="0"/>
        <v>11</v>
      </c>
      <c r="T54">
        <f t="shared" si="0"/>
        <v>11</v>
      </c>
      <c r="U54">
        <f t="shared" si="0"/>
        <v>11</v>
      </c>
      <c r="V54">
        <f t="shared" si="0"/>
        <v>11</v>
      </c>
    </row>
    <row r="55" spans="1:22">
      <c r="F55" t="s">
        <v>56</v>
      </c>
      <c r="H55">
        <f t="shared" si="0"/>
        <v>3</v>
      </c>
      <c r="I55">
        <f t="shared" si="0"/>
        <v>6</v>
      </c>
      <c r="J55">
        <f t="shared" si="0"/>
        <v>9</v>
      </c>
      <c r="K55">
        <f t="shared" si="0"/>
        <v>8</v>
      </c>
      <c r="L55">
        <f t="shared" si="0"/>
        <v>7</v>
      </c>
      <c r="M55">
        <f t="shared" si="0"/>
        <v>0</v>
      </c>
      <c r="N55">
        <f t="shared" si="0"/>
        <v>8</v>
      </c>
      <c r="O55">
        <f t="shared" si="0"/>
        <v>8</v>
      </c>
      <c r="P55">
        <f t="shared" si="0"/>
        <v>0</v>
      </c>
      <c r="Q55">
        <f t="shared" si="0"/>
        <v>7</v>
      </c>
      <c r="R55">
        <f t="shared" si="0"/>
        <v>7</v>
      </c>
      <c r="S55">
        <f t="shared" si="0"/>
        <v>7</v>
      </c>
      <c r="T55">
        <f t="shared" si="0"/>
        <v>7</v>
      </c>
      <c r="U55">
        <f t="shared" si="0"/>
        <v>7</v>
      </c>
      <c r="V55">
        <f t="shared" si="0"/>
        <v>7</v>
      </c>
    </row>
    <row r="56" spans="1:22">
      <c r="F56" t="s">
        <v>97</v>
      </c>
      <c r="H56">
        <f t="shared" si="0"/>
        <v>10</v>
      </c>
      <c r="I56">
        <f t="shared" si="0"/>
        <v>14</v>
      </c>
      <c r="J56">
        <f t="shared" si="0"/>
        <v>10</v>
      </c>
      <c r="K56">
        <f t="shared" si="0"/>
        <v>12</v>
      </c>
      <c r="L56">
        <f t="shared" si="0"/>
        <v>10</v>
      </c>
      <c r="M56">
        <f t="shared" si="0"/>
        <v>0</v>
      </c>
      <c r="N56">
        <f t="shared" si="0"/>
        <v>9</v>
      </c>
      <c r="O56">
        <f t="shared" si="0"/>
        <v>5</v>
      </c>
      <c r="P56">
        <f t="shared" si="0"/>
        <v>0</v>
      </c>
      <c r="Q56">
        <f t="shared" si="0"/>
        <v>5</v>
      </c>
      <c r="R56">
        <f t="shared" si="0"/>
        <v>5</v>
      </c>
      <c r="S56">
        <f t="shared" si="0"/>
        <v>5</v>
      </c>
      <c r="T56">
        <f t="shared" si="0"/>
        <v>5</v>
      </c>
      <c r="U56">
        <f t="shared" si="0"/>
        <v>5</v>
      </c>
      <c r="V56">
        <f t="shared" si="0"/>
        <v>5</v>
      </c>
    </row>
    <row r="57" spans="1:22">
      <c r="F57" t="s">
        <v>96</v>
      </c>
      <c r="H57">
        <f t="shared" si="0"/>
        <v>12</v>
      </c>
      <c r="I57">
        <f t="shared" si="0"/>
        <v>3</v>
      </c>
      <c r="J57">
        <f t="shared" si="0"/>
        <v>3</v>
      </c>
      <c r="K57">
        <f t="shared" si="0"/>
        <v>2</v>
      </c>
      <c r="L57">
        <f t="shared" si="0"/>
        <v>5</v>
      </c>
      <c r="M57">
        <f t="shared" si="0"/>
        <v>0</v>
      </c>
      <c r="N57">
        <f t="shared" si="0"/>
        <v>4</v>
      </c>
      <c r="O57">
        <f t="shared" si="0"/>
        <v>6</v>
      </c>
      <c r="P57">
        <f t="shared" si="0"/>
        <v>0</v>
      </c>
      <c r="Q57">
        <f t="shared" si="0"/>
        <v>6</v>
      </c>
      <c r="R57">
        <f t="shared" si="0"/>
        <v>6</v>
      </c>
      <c r="S57">
        <f t="shared" si="0"/>
        <v>6</v>
      </c>
      <c r="T57">
        <f t="shared" si="0"/>
        <v>6</v>
      </c>
      <c r="U57">
        <f t="shared" si="0"/>
        <v>6</v>
      </c>
      <c r="V57">
        <f t="shared" si="0"/>
        <v>6</v>
      </c>
    </row>
    <row r="58" spans="1:22">
      <c r="F58" t="s">
        <v>367</v>
      </c>
      <c r="H58">
        <f t="shared" ref="H58:V58" si="1">SUM(H54:H57)</f>
        <v>34</v>
      </c>
      <c r="I58">
        <f t="shared" si="1"/>
        <v>33</v>
      </c>
      <c r="J58">
        <f t="shared" si="1"/>
        <v>31</v>
      </c>
      <c r="K58">
        <f t="shared" si="1"/>
        <v>31</v>
      </c>
      <c r="L58">
        <f t="shared" si="1"/>
        <v>31</v>
      </c>
      <c r="M58">
        <f t="shared" si="1"/>
        <v>0</v>
      </c>
      <c r="N58">
        <f t="shared" si="1"/>
        <v>31</v>
      </c>
      <c r="O58">
        <f t="shared" si="1"/>
        <v>30</v>
      </c>
      <c r="P58">
        <f t="shared" si="1"/>
        <v>0</v>
      </c>
      <c r="Q58">
        <f t="shared" si="1"/>
        <v>29</v>
      </c>
      <c r="R58">
        <f t="shared" si="1"/>
        <v>29</v>
      </c>
      <c r="S58">
        <f t="shared" si="1"/>
        <v>29</v>
      </c>
      <c r="T58">
        <f t="shared" si="1"/>
        <v>29</v>
      </c>
      <c r="U58">
        <f t="shared" si="1"/>
        <v>29</v>
      </c>
      <c r="V58">
        <f t="shared" si="1"/>
        <v>29</v>
      </c>
    </row>
    <row r="59" spans="1:22">
      <c r="F59" t="s">
        <v>368</v>
      </c>
      <c r="H59">
        <f t="shared" ref="H59:V59" si="2">IF(H58&lt;&gt;0,ROWS(H$14:H$52)-H58,0)</f>
        <v>5</v>
      </c>
      <c r="I59">
        <f t="shared" si="2"/>
        <v>6</v>
      </c>
      <c r="J59">
        <f t="shared" si="2"/>
        <v>8</v>
      </c>
      <c r="K59">
        <f t="shared" si="2"/>
        <v>8</v>
      </c>
      <c r="L59">
        <f t="shared" si="2"/>
        <v>8</v>
      </c>
      <c r="M59">
        <f t="shared" si="2"/>
        <v>0</v>
      </c>
      <c r="N59">
        <f t="shared" si="2"/>
        <v>8</v>
      </c>
      <c r="O59">
        <f t="shared" si="2"/>
        <v>9</v>
      </c>
      <c r="P59">
        <f t="shared" si="2"/>
        <v>0</v>
      </c>
      <c r="Q59">
        <f t="shared" si="2"/>
        <v>10</v>
      </c>
      <c r="R59">
        <f t="shared" si="2"/>
        <v>10</v>
      </c>
      <c r="S59">
        <f t="shared" si="2"/>
        <v>10</v>
      </c>
      <c r="T59">
        <f t="shared" si="2"/>
        <v>10</v>
      </c>
      <c r="U59">
        <f t="shared" si="2"/>
        <v>10</v>
      </c>
      <c r="V59">
        <f t="shared" si="2"/>
        <v>10</v>
      </c>
    </row>
    <row r="62" spans="1:22" s="11" customFormat="1">
      <c r="A62" s="11" t="s">
        <v>156</v>
      </c>
    </row>
  </sheetData>
  <mergeCells count="1">
    <mergeCell ref="B5:V5"/>
  </mergeCells>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62CB7-C7A7-40CB-9052-1F9C39B6DAED}">
  <sheetPr codeName="Sheet37">
    <tabColor theme="6" tint="0.79998168889431442"/>
  </sheetPr>
  <dimension ref="A3:W82"/>
  <sheetViews>
    <sheetView zoomScale="80" zoomScaleNormal="80" workbookViewId="0">
      <selection activeCell="D10" sqref="D10"/>
    </sheetView>
  </sheetViews>
  <sheetFormatPr defaultRowHeight="14.1"/>
  <cols>
    <col min="1" max="1" width="14.75" bestFit="1" customWidth="1"/>
    <col min="2" max="2" width="23.875" customWidth="1"/>
    <col min="3" max="3" width="26" bestFit="1" customWidth="1"/>
    <col min="4" max="4" width="15.25" customWidth="1"/>
    <col min="5" max="6" width="16.5" customWidth="1"/>
    <col min="7" max="7" width="6.125" customWidth="1"/>
    <col min="8" max="17" width="14" customWidth="1"/>
    <col min="18" max="22" width="12.375" customWidth="1"/>
    <col min="23" max="23" width="87.25" customWidth="1"/>
  </cols>
  <sheetData>
    <row r="3" spans="2:23" ht="17.45">
      <c r="B3" s="1" t="s">
        <v>245</v>
      </c>
    </row>
    <row r="4" spans="2:23" ht="17.45">
      <c r="B4" s="1" t="s">
        <v>836</v>
      </c>
    </row>
    <row r="5" spans="2:23" ht="30" customHeight="1">
      <c r="B5" s="194" t="s">
        <v>2</v>
      </c>
      <c r="C5" s="194"/>
      <c r="D5" s="194"/>
      <c r="E5" s="194"/>
      <c r="F5" s="194"/>
      <c r="G5" s="194"/>
      <c r="H5" s="194"/>
      <c r="I5" s="194"/>
      <c r="J5" s="194"/>
      <c r="K5" s="194"/>
      <c r="L5" s="194"/>
      <c r="M5" s="194"/>
      <c r="N5" s="194"/>
      <c r="O5" s="194"/>
      <c r="P5" s="194"/>
      <c r="Q5" s="194"/>
      <c r="R5" s="194"/>
      <c r="S5" s="194"/>
      <c r="T5" s="194"/>
      <c r="U5" s="194"/>
      <c r="V5" s="194"/>
      <c r="W5" s="2"/>
    </row>
    <row r="7" spans="2:23">
      <c r="B7" s="3" t="s">
        <v>3</v>
      </c>
      <c r="C7" s="3" t="s">
        <v>4</v>
      </c>
      <c r="D7" s="3" t="s">
        <v>5</v>
      </c>
    </row>
    <row r="8" spans="2:23">
      <c r="B8" s="4" t="s">
        <v>7</v>
      </c>
      <c r="C8" s="4" t="s">
        <v>8</v>
      </c>
      <c r="D8" s="4">
        <f>COUNTIF(C14:C66,"&lt;&gt;")</f>
        <v>52</v>
      </c>
    </row>
    <row r="9" spans="2:23">
      <c r="B9" s="5" t="s">
        <v>10</v>
      </c>
      <c r="C9" s="4" t="s">
        <v>8</v>
      </c>
      <c r="D9" s="4">
        <f>COUNTIF(F14:F79,"Included")</f>
        <v>47</v>
      </c>
    </row>
    <row r="10" spans="2:23" ht="42">
      <c r="B10" s="5" t="s">
        <v>12</v>
      </c>
      <c r="C10" s="4" t="s">
        <v>8</v>
      </c>
      <c r="D10" s="12">
        <f xml:space="preserve"> _xlfn.XLOOKUP(B3,'Input_Final Data'!$B$57:$B$77,'Input_Final Data'!$R$57:$R$77)</f>
        <v>47</v>
      </c>
    </row>
    <row r="11" spans="2:23" ht="14.45" thickBot="1">
      <c r="B11" t="s">
        <v>486</v>
      </c>
    </row>
    <row r="12" spans="2:23"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23" ht="47.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23">
      <c r="B14" t="s">
        <v>245</v>
      </c>
      <c r="C14" t="s">
        <v>837</v>
      </c>
      <c r="D14" t="s">
        <v>48</v>
      </c>
      <c r="E14" t="s">
        <v>49</v>
      </c>
      <c r="F14" t="s">
        <v>50</v>
      </c>
      <c r="H14" t="s">
        <v>56</v>
      </c>
      <c r="I14" t="s">
        <v>56</v>
      </c>
      <c r="J14" t="s">
        <v>56</v>
      </c>
      <c r="K14" t="s">
        <v>56</v>
      </c>
      <c r="L14" t="s">
        <v>57</v>
      </c>
      <c r="N14" t="s">
        <v>56</v>
      </c>
      <c r="O14" t="s">
        <v>57</v>
      </c>
      <c r="Q14" t="s">
        <v>57</v>
      </c>
      <c r="R14" t="s">
        <v>57</v>
      </c>
      <c r="S14" t="s">
        <v>57</v>
      </c>
      <c r="T14" t="s">
        <v>57</v>
      </c>
      <c r="U14" t="s">
        <v>57</v>
      </c>
      <c r="V14" t="s">
        <v>57</v>
      </c>
    </row>
    <row r="15" spans="2:23">
      <c r="B15" t="s">
        <v>245</v>
      </c>
      <c r="C15" t="s">
        <v>838</v>
      </c>
      <c r="D15" t="s">
        <v>48</v>
      </c>
      <c r="E15" t="s">
        <v>49</v>
      </c>
      <c r="F15" t="s">
        <v>50</v>
      </c>
      <c r="H15" t="s">
        <v>56</v>
      </c>
      <c r="I15" t="s">
        <v>97</v>
      </c>
      <c r="J15" t="s">
        <v>97</v>
      </c>
      <c r="K15" t="s">
        <v>97</v>
      </c>
      <c r="L15" t="s">
        <v>97</v>
      </c>
      <c r="N15" t="s">
        <v>97</v>
      </c>
      <c r="O15" t="s">
        <v>96</v>
      </c>
      <c r="Q15" t="s">
        <v>97</v>
      </c>
      <c r="R15" t="s">
        <v>97</v>
      </c>
      <c r="S15" t="s">
        <v>97</v>
      </c>
      <c r="T15" t="s">
        <v>97</v>
      </c>
      <c r="U15" t="s">
        <v>97</v>
      </c>
      <c r="V15" t="s">
        <v>97</v>
      </c>
    </row>
    <row r="16" spans="2:23">
      <c r="B16" t="s">
        <v>245</v>
      </c>
      <c r="C16" t="s">
        <v>839</v>
      </c>
      <c r="D16" t="s">
        <v>48</v>
      </c>
      <c r="E16" t="s">
        <v>49</v>
      </c>
      <c r="F16" t="s">
        <v>50</v>
      </c>
      <c r="H16" t="s">
        <v>57</v>
      </c>
      <c r="I16" t="s">
        <v>57</v>
      </c>
      <c r="J16" t="s">
        <v>57</v>
      </c>
      <c r="K16" t="s">
        <v>57</v>
      </c>
      <c r="L16" t="s">
        <v>57</v>
      </c>
      <c r="N16" t="s">
        <v>57</v>
      </c>
      <c r="O16" t="s">
        <v>57</v>
      </c>
      <c r="Q16" t="s">
        <v>57</v>
      </c>
      <c r="R16" t="s">
        <v>57</v>
      </c>
      <c r="S16" t="s">
        <v>57</v>
      </c>
      <c r="T16" t="s">
        <v>57</v>
      </c>
      <c r="U16" t="s">
        <v>57</v>
      </c>
      <c r="V16" t="s">
        <v>57</v>
      </c>
    </row>
    <row r="17" spans="2:23">
      <c r="B17" t="s">
        <v>245</v>
      </c>
      <c r="C17" t="s">
        <v>840</v>
      </c>
      <c r="D17" t="s">
        <v>48</v>
      </c>
      <c r="E17" t="s">
        <v>49</v>
      </c>
      <c r="F17" t="s">
        <v>50</v>
      </c>
      <c r="H17" t="s">
        <v>56</v>
      </c>
      <c r="I17" t="s">
        <v>56</v>
      </c>
      <c r="J17" t="s">
        <v>57</v>
      </c>
      <c r="K17" t="s">
        <v>56</v>
      </c>
      <c r="L17" t="s">
        <v>56</v>
      </c>
      <c r="N17" t="s">
        <v>57</v>
      </c>
      <c r="O17" t="s">
        <v>56</v>
      </c>
      <c r="Q17" t="s">
        <v>56</v>
      </c>
      <c r="R17" t="s">
        <v>56</v>
      </c>
      <c r="S17" t="s">
        <v>56</v>
      </c>
      <c r="T17" t="s">
        <v>56</v>
      </c>
      <c r="U17" t="s">
        <v>56</v>
      </c>
      <c r="V17" t="s">
        <v>56</v>
      </c>
    </row>
    <row r="18" spans="2:23">
      <c r="B18" t="s">
        <v>245</v>
      </c>
      <c r="C18" t="s">
        <v>841</v>
      </c>
      <c r="D18" t="s">
        <v>48</v>
      </c>
      <c r="E18" t="s">
        <v>49</v>
      </c>
      <c r="F18" t="s">
        <v>50</v>
      </c>
      <c r="H18" t="s">
        <v>57</v>
      </c>
      <c r="I18" t="s">
        <v>57</v>
      </c>
      <c r="J18" t="s">
        <v>57</v>
      </c>
      <c r="K18" t="s">
        <v>57</v>
      </c>
      <c r="L18" t="s">
        <v>57</v>
      </c>
      <c r="N18" t="s">
        <v>57</v>
      </c>
      <c r="O18" t="s">
        <v>57</v>
      </c>
      <c r="Q18" t="s">
        <v>57</v>
      </c>
      <c r="R18" t="s">
        <v>57</v>
      </c>
      <c r="S18" t="s">
        <v>57</v>
      </c>
      <c r="T18" t="s">
        <v>57</v>
      </c>
      <c r="U18" t="s">
        <v>57</v>
      </c>
      <c r="V18" t="s">
        <v>57</v>
      </c>
    </row>
    <row r="19" spans="2:23">
      <c r="B19" t="s">
        <v>245</v>
      </c>
      <c r="C19" t="s">
        <v>842</v>
      </c>
      <c r="D19" t="s">
        <v>48</v>
      </c>
      <c r="E19" t="s">
        <v>49</v>
      </c>
      <c r="F19" t="s">
        <v>50</v>
      </c>
      <c r="H19" t="s">
        <v>57</v>
      </c>
      <c r="I19" t="s">
        <v>57</v>
      </c>
      <c r="J19" t="s">
        <v>57</v>
      </c>
      <c r="K19" t="s">
        <v>57</v>
      </c>
      <c r="L19" t="s">
        <v>57</v>
      </c>
      <c r="N19" t="s">
        <v>57</v>
      </c>
      <c r="O19" t="s">
        <v>57</v>
      </c>
      <c r="Q19" t="s">
        <v>57</v>
      </c>
      <c r="R19" t="s">
        <v>57</v>
      </c>
      <c r="S19" t="s">
        <v>57</v>
      </c>
      <c r="T19" t="s">
        <v>57</v>
      </c>
      <c r="U19" t="s">
        <v>57</v>
      </c>
      <c r="V19" t="s">
        <v>57</v>
      </c>
    </row>
    <row r="20" spans="2:23">
      <c r="B20" t="s">
        <v>245</v>
      </c>
      <c r="C20" t="s">
        <v>843</v>
      </c>
      <c r="D20" t="s">
        <v>48</v>
      </c>
      <c r="E20" t="s">
        <v>49</v>
      </c>
      <c r="F20" t="s">
        <v>50</v>
      </c>
      <c r="H20" t="s">
        <v>57</v>
      </c>
      <c r="I20" t="s">
        <v>57</v>
      </c>
      <c r="J20" t="s">
        <v>57</v>
      </c>
      <c r="K20" t="s">
        <v>57</v>
      </c>
      <c r="L20" t="s">
        <v>57</v>
      </c>
      <c r="N20" t="s">
        <v>57</v>
      </c>
      <c r="O20" t="s">
        <v>57</v>
      </c>
      <c r="Q20" t="s">
        <v>57</v>
      </c>
      <c r="R20" t="s">
        <v>57</v>
      </c>
      <c r="S20" t="s">
        <v>57</v>
      </c>
      <c r="T20" t="s">
        <v>57</v>
      </c>
      <c r="U20" t="s">
        <v>57</v>
      </c>
      <c r="V20" t="s">
        <v>57</v>
      </c>
    </row>
    <row r="21" spans="2:23">
      <c r="B21" t="s">
        <v>245</v>
      </c>
      <c r="C21" t="s">
        <v>844</v>
      </c>
      <c r="D21" t="s">
        <v>48</v>
      </c>
      <c r="E21" t="s">
        <v>49</v>
      </c>
      <c r="F21" t="s">
        <v>50</v>
      </c>
      <c r="H21" t="s">
        <v>366</v>
      </c>
      <c r="I21" t="s">
        <v>366</v>
      </c>
      <c r="J21" t="s">
        <v>366</v>
      </c>
      <c r="K21" t="s">
        <v>57</v>
      </c>
      <c r="L21" t="s">
        <v>57</v>
      </c>
      <c r="N21" t="s">
        <v>57</v>
      </c>
      <c r="O21" t="s">
        <v>57</v>
      </c>
      <c r="Q21" t="s">
        <v>57</v>
      </c>
      <c r="R21" t="s">
        <v>57</v>
      </c>
      <c r="S21" t="s">
        <v>57</v>
      </c>
      <c r="T21" t="s">
        <v>57</v>
      </c>
      <c r="U21" t="s">
        <v>57</v>
      </c>
      <c r="V21" t="s">
        <v>57</v>
      </c>
    </row>
    <row r="22" spans="2:23">
      <c r="B22" t="s">
        <v>245</v>
      </c>
      <c r="C22" t="s">
        <v>845</v>
      </c>
      <c r="D22" t="s">
        <v>48</v>
      </c>
      <c r="E22" t="s">
        <v>49</v>
      </c>
      <c r="F22" t="s">
        <v>50</v>
      </c>
      <c r="H22" t="s">
        <v>56</v>
      </c>
      <c r="I22" t="s">
        <v>56</v>
      </c>
      <c r="J22" t="s">
        <v>56</v>
      </c>
      <c r="K22" t="s">
        <v>56</v>
      </c>
      <c r="L22" t="s">
        <v>57</v>
      </c>
      <c r="N22" t="s">
        <v>57</v>
      </c>
      <c r="O22" t="s">
        <v>57</v>
      </c>
      <c r="Q22" t="s">
        <v>57</v>
      </c>
      <c r="R22" t="s">
        <v>57</v>
      </c>
      <c r="S22" t="s">
        <v>57</v>
      </c>
      <c r="T22" t="s">
        <v>57</v>
      </c>
      <c r="U22" t="s">
        <v>57</v>
      </c>
      <c r="V22" t="s">
        <v>57</v>
      </c>
    </row>
    <row r="23" spans="2:23">
      <c r="B23" t="s">
        <v>245</v>
      </c>
      <c r="C23" t="s">
        <v>846</v>
      </c>
      <c r="D23" t="s">
        <v>48</v>
      </c>
      <c r="E23" t="s">
        <v>49</v>
      </c>
      <c r="F23" t="s">
        <v>50</v>
      </c>
      <c r="H23" t="s">
        <v>57</v>
      </c>
      <c r="I23" t="s">
        <v>57</v>
      </c>
      <c r="J23" t="s">
        <v>57</v>
      </c>
      <c r="K23" t="s">
        <v>57</v>
      </c>
      <c r="L23" t="s">
        <v>57</v>
      </c>
      <c r="N23" t="s">
        <v>57</v>
      </c>
      <c r="O23" t="s">
        <v>57</v>
      </c>
      <c r="Q23" t="s">
        <v>57</v>
      </c>
      <c r="R23" t="s">
        <v>57</v>
      </c>
      <c r="S23" t="s">
        <v>57</v>
      </c>
      <c r="T23" t="s">
        <v>57</v>
      </c>
      <c r="U23" t="s">
        <v>57</v>
      </c>
      <c r="V23" t="s">
        <v>57</v>
      </c>
    </row>
    <row r="24" spans="2:23">
      <c r="B24" t="s">
        <v>245</v>
      </c>
      <c r="C24" t="s">
        <v>847</v>
      </c>
      <c r="D24" t="s">
        <v>48</v>
      </c>
      <c r="E24" t="s">
        <v>49</v>
      </c>
      <c r="F24" t="s">
        <v>50</v>
      </c>
      <c r="H24" t="s">
        <v>56</v>
      </c>
      <c r="I24" t="s">
        <v>57</v>
      </c>
      <c r="J24" t="s">
        <v>57</v>
      </c>
      <c r="K24" t="s">
        <v>57</v>
      </c>
      <c r="L24" t="s">
        <v>57</v>
      </c>
      <c r="N24" t="s">
        <v>56</v>
      </c>
      <c r="O24" t="s">
        <v>97</v>
      </c>
      <c r="Q24" t="s">
        <v>97</v>
      </c>
      <c r="R24" t="s">
        <v>97</v>
      </c>
      <c r="S24" t="s">
        <v>97</v>
      </c>
      <c r="T24" t="s">
        <v>97</v>
      </c>
      <c r="U24" t="s">
        <v>97</v>
      </c>
      <c r="V24" t="s">
        <v>97</v>
      </c>
    </row>
    <row r="25" spans="2:23">
      <c r="B25" t="s">
        <v>245</v>
      </c>
      <c r="C25" t="s">
        <v>848</v>
      </c>
      <c r="D25" t="s">
        <v>48</v>
      </c>
      <c r="E25" t="s">
        <v>49</v>
      </c>
      <c r="F25" t="s">
        <v>50</v>
      </c>
      <c r="H25" t="s">
        <v>57</v>
      </c>
      <c r="I25" t="s">
        <v>57</v>
      </c>
      <c r="J25" t="s">
        <v>57</v>
      </c>
      <c r="K25" t="s">
        <v>57</v>
      </c>
      <c r="L25" t="s">
        <v>57</v>
      </c>
      <c r="N25" t="s">
        <v>56</v>
      </c>
      <c r="O25" t="s">
        <v>56</v>
      </c>
      <c r="Q25" t="s">
        <v>56</v>
      </c>
      <c r="R25" t="s">
        <v>56</v>
      </c>
      <c r="S25" t="s">
        <v>56</v>
      </c>
      <c r="T25" t="s">
        <v>56</v>
      </c>
      <c r="U25" t="s">
        <v>56</v>
      </c>
      <c r="V25" t="s">
        <v>56</v>
      </c>
    </row>
    <row r="26" spans="2:23">
      <c r="B26" t="s">
        <v>245</v>
      </c>
      <c r="C26" t="s">
        <v>849</v>
      </c>
      <c r="D26" t="s">
        <v>48</v>
      </c>
      <c r="E26" t="s">
        <v>49</v>
      </c>
      <c r="F26" t="s">
        <v>63</v>
      </c>
      <c r="H26" t="s">
        <v>96</v>
      </c>
      <c r="I26" t="s">
        <v>96</v>
      </c>
      <c r="J26" t="s">
        <v>96</v>
      </c>
      <c r="K26" t="s">
        <v>96</v>
      </c>
      <c r="L26" t="s">
        <v>96</v>
      </c>
      <c r="N26" t="s">
        <v>96</v>
      </c>
      <c r="O26" t="s">
        <v>96</v>
      </c>
      <c r="Q26" t="s">
        <v>147</v>
      </c>
      <c r="R26" t="s">
        <v>147</v>
      </c>
      <c r="S26" t="s">
        <v>147</v>
      </c>
      <c r="T26" t="s">
        <v>147</v>
      </c>
      <c r="U26" t="s">
        <v>147</v>
      </c>
      <c r="V26" t="s">
        <v>147</v>
      </c>
      <c r="W26" t="s">
        <v>850</v>
      </c>
    </row>
    <row r="27" spans="2:23">
      <c r="B27" t="s">
        <v>245</v>
      </c>
      <c r="C27" t="s">
        <v>851</v>
      </c>
      <c r="D27" t="s">
        <v>48</v>
      </c>
      <c r="E27" t="s">
        <v>49</v>
      </c>
      <c r="F27" t="s">
        <v>50</v>
      </c>
      <c r="H27" t="s">
        <v>56</v>
      </c>
      <c r="I27" t="s">
        <v>57</v>
      </c>
      <c r="J27" t="s">
        <v>56</v>
      </c>
      <c r="K27" t="s">
        <v>57</v>
      </c>
      <c r="L27" t="s">
        <v>57</v>
      </c>
      <c r="N27" t="s">
        <v>57</v>
      </c>
      <c r="O27" t="s">
        <v>57</v>
      </c>
      <c r="Q27" t="s">
        <v>57</v>
      </c>
      <c r="R27" t="s">
        <v>57</v>
      </c>
      <c r="S27" t="s">
        <v>57</v>
      </c>
      <c r="T27" t="s">
        <v>57</v>
      </c>
      <c r="U27" t="s">
        <v>57</v>
      </c>
      <c r="V27" t="s">
        <v>57</v>
      </c>
    </row>
    <row r="28" spans="2:23">
      <c r="B28" t="s">
        <v>245</v>
      </c>
      <c r="C28" t="s">
        <v>852</v>
      </c>
      <c r="D28" t="s">
        <v>48</v>
      </c>
      <c r="E28" t="s">
        <v>49</v>
      </c>
      <c r="F28" t="s">
        <v>50</v>
      </c>
      <c r="H28" t="s">
        <v>56</v>
      </c>
      <c r="I28" t="s">
        <v>56</v>
      </c>
      <c r="J28" t="s">
        <v>56</v>
      </c>
      <c r="K28" t="s">
        <v>57</v>
      </c>
      <c r="L28" t="s">
        <v>57</v>
      </c>
      <c r="N28" t="s">
        <v>57</v>
      </c>
      <c r="O28" t="s">
        <v>57</v>
      </c>
      <c r="Q28" t="s">
        <v>57</v>
      </c>
      <c r="R28" t="s">
        <v>57</v>
      </c>
      <c r="S28" t="s">
        <v>57</v>
      </c>
      <c r="T28" t="s">
        <v>57</v>
      </c>
      <c r="U28" t="s">
        <v>57</v>
      </c>
      <c r="V28" t="s">
        <v>57</v>
      </c>
    </row>
    <row r="29" spans="2:23">
      <c r="B29" t="s">
        <v>245</v>
      </c>
      <c r="C29" t="s">
        <v>853</v>
      </c>
      <c r="D29" t="s">
        <v>48</v>
      </c>
      <c r="E29" t="s">
        <v>49</v>
      </c>
      <c r="F29" t="s">
        <v>50</v>
      </c>
      <c r="H29" t="s">
        <v>57</v>
      </c>
      <c r="I29" t="s">
        <v>57</v>
      </c>
      <c r="J29" t="s">
        <v>57</v>
      </c>
      <c r="K29" t="s">
        <v>57</v>
      </c>
      <c r="L29" t="s">
        <v>57</v>
      </c>
      <c r="N29" t="s">
        <v>57</v>
      </c>
      <c r="O29" t="s">
        <v>57</v>
      </c>
      <c r="Q29" t="s">
        <v>57</v>
      </c>
      <c r="R29" t="s">
        <v>57</v>
      </c>
      <c r="S29" t="s">
        <v>57</v>
      </c>
      <c r="T29" t="s">
        <v>57</v>
      </c>
      <c r="U29" t="s">
        <v>57</v>
      </c>
      <c r="V29" t="s">
        <v>57</v>
      </c>
    </row>
    <row r="30" spans="2:23">
      <c r="B30" t="s">
        <v>245</v>
      </c>
      <c r="C30" t="s">
        <v>854</v>
      </c>
      <c r="D30" t="s">
        <v>48</v>
      </c>
      <c r="E30" t="s">
        <v>49</v>
      </c>
      <c r="F30" t="s">
        <v>50</v>
      </c>
      <c r="H30" t="s">
        <v>57</v>
      </c>
      <c r="I30" t="s">
        <v>57</v>
      </c>
      <c r="J30" t="s">
        <v>57</v>
      </c>
      <c r="K30" t="s">
        <v>57</v>
      </c>
      <c r="L30" t="s">
        <v>57</v>
      </c>
      <c r="N30" t="s">
        <v>57</v>
      </c>
      <c r="O30" t="s">
        <v>57</v>
      </c>
      <c r="Q30" t="s">
        <v>57</v>
      </c>
      <c r="R30" t="s">
        <v>57</v>
      </c>
      <c r="S30" t="s">
        <v>57</v>
      </c>
      <c r="T30" t="s">
        <v>57</v>
      </c>
      <c r="U30" t="s">
        <v>57</v>
      </c>
      <c r="V30" t="s">
        <v>57</v>
      </c>
    </row>
    <row r="31" spans="2:23">
      <c r="B31" t="s">
        <v>245</v>
      </c>
      <c r="C31" t="s">
        <v>855</v>
      </c>
      <c r="D31" t="s">
        <v>48</v>
      </c>
      <c r="E31" t="s">
        <v>49</v>
      </c>
      <c r="F31" t="s">
        <v>50</v>
      </c>
      <c r="H31" t="s">
        <v>57</v>
      </c>
      <c r="I31" t="s">
        <v>57</v>
      </c>
      <c r="J31" t="s">
        <v>57</v>
      </c>
      <c r="K31" t="s">
        <v>57</v>
      </c>
      <c r="L31" t="s">
        <v>57</v>
      </c>
      <c r="N31" t="s">
        <v>57</v>
      </c>
      <c r="O31" t="s">
        <v>57</v>
      </c>
      <c r="Q31" t="s">
        <v>57</v>
      </c>
      <c r="R31" t="s">
        <v>57</v>
      </c>
      <c r="S31" t="s">
        <v>57</v>
      </c>
      <c r="T31" t="s">
        <v>57</v>
      </c>
      <c r="U31" t="s">
        <v>57</v>
      </c>
      <c r="V31" t="s">
        <v>57</v>
      </c>
    </row>
    <row r="32" spans="2:23">
      <c r="B32" t="s">
        <v>245</v>
      </c>
      <c r="C32" t="s">
        <v>856</v>
      </c>
      <c r="D32" t="s">
        <v>48</v>
      </c>
      <c r="E32" t="s">
        <v>49</v>
      </c>
      <c r="F32" t="s">
        <v>50</v>
      </c>
      <c r="H32" t="s">
        <v>57</v>
      </c>
      <c r="I32" t="s">
        <v>57</v>
      </c>
      <c r="J32" t="s">
        <v>57</v>
      </c>
      <c r="K32" t="s">
        <v>57</v>
      </c>
      <c r="L32" t="s">
        <v>57</v>
      </c>
      <c r="N32" t="s">
        <v>57</v>
      </c>
      <c r="O32" t="s">
        <v>57</v>
      </c>
      <c r="Q32" t="s">
        <v>57</v>
      </c>
      <c r="R32" t="s">
        <v>57</v>
      </c>
      <c r="S32" t="s">
        <v>57</v>
      </c>
      <c r="T32" t="s">
        <v>57</v>
      </c>
      <c r="U32" t="s">
        <v>57</v>
      </c>
      <c r="V32" t="s">
        <v>57</v>
      </c>
    </row>
    <row r="33" spans="2:22">
      <c r="B33" t="s">
        <v>245</v>
      </c>
      <c r="C33" t="s">
        <v>857</v>
      </c>
      <c r="D33" t="s">
        <v>48</v>
      </c>
      <c r="E33" t="s">
        <v>49</v>
      </c>
      <c r="F33" t="s">
        <v>50</v>
      </c>
      <c r="H33" t="s">
        <v>56</v>
      </c>
      <c r="I33" t="s">
        <v>56</v>
      </c>
      <c r="J33" t="s">
        <v>56</v>
      </c>
      <c r="K33" t="s">
        <v>56</v>
      </c>
      <c r="L33" t="s">
        <v>56</v>
      </c>
      <c r="N33" t="s">
        <v>97</v>
      </c>
      <c r="O33" t="s">
        <v>56</v>
      </c>
      <c r="Q33" t="s">
        <v>56</v>
      </c>
      <c r="R33" t="s">
        <v>56</v>
      </c>
      <c r="S33" t="s">
        <v>56</v>
      </c>
      <c r="T33" t="s">
        <v>56</v>
      </c>
      <c r="U33" t="s">
        <v>56</v>
      </c>
      <c r="V33" t="s">
        <v>56</v>
      </c>
    </row>
    <row r="34" spans="2:22">
      <c r="B34" t="s">
        <v>245</v>
      </c>
      <c r="C34" t="s">
        <v>858</v>
      </c>
      <c r="D34" t="s">
        <v>48</v>
      </c>
      <c r="E34" t="s">
        <v>49</v>
      </c>
      <c r="F34" t="s">
        <v>50</v>
      </c>
      <c r="H34" t="s">
        <v>56</v>
      </c>
      <c r="I34" t="s">
        <v>56</v>
      </c>
      <c r="J34" t="s">
        <v>56</v>
      </c>
      <c r="K34" t="s">
        <v>97</v>
      </c>
      <c r="L34" t="s">
        <v>97</v>
      </c>
      <c r="N34" t="s">
        <v>96</v>
      </c>
      <c r="O34" t="s">
        <v>96</v>
      </c>
      <c r="Q34" t="s">
        <v>96</v>
      </c>
      <c r="R34" t="s">
        <v>96</v>
      </c>
      <c r="S34" t="s">
        <v>96</v>
      </c>
      <c r="T34" t="s">
        <v>96</v>
      </c>
      <c r="U34" t="s">
        <v>96</v>
      </c>
      <c r="V34" t="s">
        <v>96</v>
      </c>
    </row>
    <row r="35" spans="2:22">
      <c r="B35" t="s">
        <v>245</v>
      </c>
      <c r="C35" t="s">
        <v>859</v>
      </c>
      <c r="D35" t="s">
        <v>48</v>
      </c>
      <c r="E35" t="s">
        <v>49</v>
      </c>
      <c r="F35" t="s">
        <v>50</v>
      </c>
      <c r="H35" t="s">
        <v>57</v>
      </c>
      <c r="I35" t="s">
        <v>57</v>
      </c>
      <c r="J35" t="s">
        <v>57</v>
      </c>
      <c r="K35" t="s">
        <v>57</v>
      </c>
      <c r="L35" t="s">
        <v>57</v>
      </c>
      <c r="N35" t="s">
        <v>57</v>
      </c>
      <c r="O35" t="s">
        <v>57</v>
      </c>
      <c r="Q35" t="s">
        <v>57</v>
      </c>
      <c r="R35" t="s">
        <v>57</v>
      </c>
      <c r="S35" t="s">
        <v>57</v>
      </c>
      <c r="T35" t="s">
        <v>57</v>
      </c>
      <c r="U35" t="s">
        <v>57</v>
      </c>
      <c r="V35" t="s">
        <v>57</v>
      </c>
    </row>
    <row r="36" spans="2:22">
      <c r="B36" t="s">
        <v>245</v>
      </c>
      <c r="C36" t="s">
        <v>860</v>
      </c>
      <c r="D36" t="s">
        <v>48</v>
      </c>
      <c r="E36" t="s">
        <v>49</v>
      </c>
      <c r="F36" t="s">
        <v>50</v>
      </c>
      <c r="H36" t="s">
        <v>57</v>
      </c>
      <c r="I36" t="s">
        <v>57</v>
      </c>
      <c r="J36" t="s">
        <v>57</v>
      </c>
      <c r="K36" t="s">
        <v>57</v>
      </c>
      <c r="L36" t="s">
        <v>57</v>
      </c>
      <c r="N36" t="s">
        <v>57</v>
      </c>
      <c r="O36" t="s">
        <v>57</v>
      </c>
      <c r="Q36" t="s">
        <v>57</v>
      </c>
      <c r="R36" t="s">
        <v>57</v>
      </c>
      <c r="S36" t="s">
        <v>57</v>
      </c>
      <c r="T36" t="s">
        <v>57</v>
      </c>
      <c r="U36" t="s">
        <v>57</v>
      </c>
      <c r="V36" t="s">
        <v>57</v>
      </c>
    </row>
    <row r="37" spans="2:22">
      <c r="B37" t="s">
        <v>245</v>
      </c>
      <c r="C37" t="s">
        <v>861</v>
      </c>
      <c r="D37" t="s">
        <v>48</v>
      </c>
      <c r="E37" t="s">
        <v>49</v>
      </c>
      <c r="F37" t="s">
        <v>50</v>
      </c>
      <c r="H37" t="s">
        <v>57</v>
      </c>
      <c r="I37" t="s">
        <v>57</v>
      </c>
      <c r="J37" t="s">
        <v>57</v>
      </c>
      <c r="K37" t="s">
        <v>57</v>
      </c>
      <c r="L37" t="s">
        <v>57</v>
      </c>
      <c r="N37" t="s">
        <v>57</v>
      </c>
      <c r="O37" t="s">
        <v>57</v>
      </c>
      <c r="Q37" t="s">
        <v>57</v>
      </c>
      <c r="R37" t="s">
        <v>57</v>
      </c>
      <c r="S37" t="s">
        <v>57</v>
      </c>
      <c r="T37" t="s">
        <v>57</v>
      </c>
      <c r="U37" t="s">
        <v>57</v>
      </c>
      <c r="V37" t="s">
        <v>57</v>
      </c>
    </row>
    <row r="38" spans="2:22">
      <c r="B38" t="s">
        <v>245</v>
      </c>
      <c r="C38" t="s">
        <v>862</v>
      </c>
      <c r="D38" t="s">
        <v>428</v>
      </c>
      <c r="E38" t="s">
        <v>49</v>
      </c>
      <c r="F38" t="s">
        <v>63</v>
      </c>
      <c r="H38" t="s">
        <v>56</v>
      </c>
      <c r="I38" t="s">
        <v>56</v>
      </c>
      <c r="J38" t="s">
        <v>56</v>
      </c>
      <c r="K38" t="s">
        <v>56</v>
      </c>
      <c r="L38" t="s">
        <v>56</v>
      </c>
      <c r="N38" t="s">
        <v>56</v>
      </c>
      <c r="O38" t="s">
        <v>56</v>
      </c>
      <c r="Q38" t="s">
        <v>149</v>
      </c>
      <c r="R38" t="s">
        <v>149</v>
      </c>
      <c r="S38" t="s">
        <v>149</v>
      </c>
      <c r="T38" t="s">
        <v>149</v>
      </c>
      <c r="U38" t="s">
        <v>149</v>
      </c>
      <c r="V38" t="s">
        <v>149</v>
      </c>
    </row>
    <row r="39" spans="2:22">
      <c r="B39" t="s">
        <v>245</v>
      </c>
      <c r="C39" t="s">
        <v>863</v>
      </c>
      <c r="D39" t="s">
        <v>48</v>
      </c>
      <c r="E39" t="s">
        <v>49</v>
      </c>
      <c r="F39" t="s">
        <v>50</v>
      </c>
      <c r="H39" t="s">
        <v>57</v>
      </c>
      <c r="I39" t="s">
        <v>57</v>
      </c>
      <c r="J39" t="s">
        <v>57</v>
      </c>
      <c r="K39" t="s">
        <v>57</v>
      </c>
      <c r="L39" t="s">
        <v>57</v>
      </c>
      <c r="N39" t="s">
        <v>57</v>
      </c>
      <c r="O39" t="s">
        <v>57</v>
      </c>
      <c r="Q39" t="s">
        <v>57</v>
      </c>
      <c r="R39" t="s">
        <v>57</v>
      </c>
      <c r="S39" t="s">
        <v>57</v>
      </c>
      <c r="T39" t="s">
        <v>57</v>
      </c>
      <c r="U39" t="s">
        <v>57</v>
      </c>
      <c r="V39" t="s">
        <v>57</v>
      </c>
    </row>
    <row r="40" spans="2:22">
      <c r="B40" t="s">
        <v>245</v>
      </c>
      <c r="C40" t="s">
        <v>864</v>
      </c>
      <c r="D40" t="s">
        <v>48</v>
      </c>
      <c r="E40" t="s">
        <v>49</v>
      </c>
      <c r="F40" t="s">
        <v>50</v>
      </c>
      <c r="H40" t="s">
        <v>57</v>
      </c>
      <c r="I40" t="s">
        <v>57</v>
      </c>
      <c r="J40" t="s">
        <v>57</v>
      </c>
      <c r="K40" t="s">
        <v>57</v>
      </c>
      <c r="L40" t="s">
        <v>57</v>
      </c>
      <c r="N40" t="s">
        <v>57</v>
      </c>
      <c r="O40" t="s">
        <v>57</v>
      </c>
      <c r="Q40" t="s">
        <v>57</v>
      </c>
      <c r="R40" t="s">
        <v>57</v>
      </c>
      <c r="S40" t="s">
        <v>57</v>
      </c>
      <c r="T40" t="s">
        <v>57</v>
      </c>
      <c r="U40" t="s">
        <v>57</v>
      </c>
      <c r="V40" t="s">
        <v>57</v>
      </c>
    </row>
    <row r="41" spans="2:22">
      <c r="B41" t="s">
        <v>245</v>
      </c>
      <c r="C41" t="s">
        <v>865</v>
      </c>
      <c r="D41" t="s">
        <v>48</v>
      </c>
      <c r="E41" t="s">
        <v>49</v>
      </c>
      <c r="F41" t="s">
        <v>50</v>
      </c>
      <c r="H41" t="s">
        <v>56</v>
      </c>
      <c r="I41" t="s">
        <v>56</v>
      </c>
      <c r="J41" t="s">
        <v>57</v>
      </c>
      <c r="K41" t="s">
        <v>56</v>
      </c>
      <c r="L41" t="s">
        <v>57</v>
      </c>
      <c r="N41" t="s">
        <v>57</v>
      </c>
      <c r="O41" t="s">
        <v>57</v>
      </c>
      <c r="Q41" t="s">
        <v>57</v>
      </c>
      <c r="R41" t="s">
        <v>57</v>
      </c>
      <c r="S41" t="s">
        <v>57</v>
      </c>
      <c r="T41" t="s">
        <v>57</v>
      </c>
      <c r="U41" t="s">
        <v>57</v>
      </c>
      <c r="V41" t="s">
        <v>57</v>
      </c>
    </row>
    <row r="42" spans="2:22">
      <c r="B42" t="s">
        <v>245</v>
      </c>
      <c r="C42" t="s">
        <v>866</v>
      </c>
      <c r="D42" t="s">
        <v>48</v>
      </c>
      <c r="E42" t="s">
        <v>49</v>
      </c>
      <c r="F42" t="s">
        <v>50</v>
      </c>
      <c r="H42" t="s">
        <v>56</v>
      </c>
      <c r="I42" t="s">
        <v>56</v>
      </c>
      <c r="J42" t="s">
        <v>56</v>
      </c>
      <c r="K42" t="s">
        <v>56</v>
      </c>
      <c r="L42" t="s">
        <v>56</v>
      </c>
      <c r="N42" t="s">
        <v>56</v>
      </c>
      <c r="O42" t="s">
        <v>56</v>
      </c>
      <c r="Q42" t="s">
        <v>56</v>
      </c>
      <c r="R42" t="s">
        <v>56</v>
      </c>
      <c r="S42" t="s">
        <v>56</v>
      </c>
      <c r="T42" t="s">
        <v>56</v>
      </c>
      <c r="U42" t="s">
        <v>56</v>
      </c>
      <c r="V42" t="s">
        <v>56</v>
      </c>
    </row>
    <row r="43" spans="2:22">
      <c r="B43" t="s">
        <v>245</v>
      </c>
      <c r="C43" t="s">
        <v>867</v>
      </c>
      <c r="D43" t="s">
        <v>48</v>
      </c>
      <c r="E43" t="s">
        <v>49</v>
      </c>
      <c r="F43" t="s">
        <v>50</v>
      </c>
      <c r="H43" t="s">
        <v>57</v>
      </c>
      <c r="I43" t="s">
        <v>57</v>
      </c>
      <c r="J43" t="s">
        <v>57</v>
      </c>
      <c r="K43" t="s">
        <v>57</v>
      </c>
      <c r="L43" t="s">
        <v>57</v>
      </c>
      <c r="N43" t="s">
        <v>57</v>
      </c>
      <c r="O43" t="s">
        <v>57</v>
      </c>
      <c r="Q43" t="s">
        <v>57</v>
      </c>
      <c r="R43" t="s">
        <v>57</v>
      </c>
      <c r="S43" t="s">
        <v>57</v>
      </c>
      <c r="T43" t="s">
        <v>57</v>
      </c>
      <c r="U43" t="s">
        <v>57</v>
      </c>
      <c r="V43" t="s">
        <v>57</v>
      </c>
    </row>
    <row r="44" spans="2:22">
      <c r="B44" t="s">
        <v>245</v>
      </c>
      <c r="C44" t="s">
        <v>868</v>
      </c>
      <c r="D44" t="s">
        <v>48</v>
      </c>
      <c r="E44" t="s">
        <v>49</v>
      </c>
      <c r="F44" t="s">
        <v>50</v>
      </c>
      <c r="H44" t="s">
        <v>57</v>
      </c>
      <c r="I44" t="s">
        <v>57</v>
      </c>
      <c r="J44" t="s">
        <v>57</v>
      </c>
      <c r="K44" t="s">
        <v>57</v>
      </c>
      <c r="L44" t="s">
        <v>57</v>
      </c>
      <c r="N44" t="s">
        <v>57</v>
      </c>
      <c r="O44" t="s">
        <v>57</v>
      </c>
      <c r="Q44" t="s">
        <v>57</v>
      </c>
      <c r="R44" t="s">
        <v>57</v>
      </c>
      <c r="S44" t="s">
        <v>57</v>
      </c>
      <c r="T44" t="s">
        <v>57</v>
      </c>
      <c r="U44" t="s">
        <v>57</v>
      </c>
      <c r="V44" t="s">
        <v>57</v>
      </c>
    </row>
    <row r="45" spans="2:22">
      <c r="B45" t="s">
        <v>245</v>
      </c>
      <c r="C45" t="s">
        <v>869</v>
      </c>
      <c r="D45" t="s">
        <v>48</v>
      </c>
      <c r="E45" t="s">
        <v>49</v>
      </c>
      <c r="F45" t="s">
        <v>50</v>
      </c>
      <c r="H45" t="s">
        <v>57</v>
      </c>
      <c r="I45" t="s">
        <v>57</v>
      </c>
      <c r="J45" t="s">
        <v>57</v>
      </c>
      <c r="K45" t="s">
        <v>57</v>
      </c>
      <c r="L45" t="s">
        <v>57</v>
      </c>
      <c r="N45" t="s">
        <v>57</v>
      </c>
      <c r="O45" t="s">
        <v>57</v>
      </c>
      <c r="Q45" t="s">
        <v>57</v>
      </c>
      <c r="R45" t="s">
        <v>57</v>
      </c>
      <c r="S45" t="s">
        <v>57</v>
      </c>
      <c r="T45" t="s">
        <v>57</v>
      </c>
      <c r="U45" t="s">
        <v>57</v>
      </c>
      <c r="V45" t="s">
        <v>57</v>
      </c>
    </row>
    <row r="46" spans="2:22">
      <c r="B46" t="s">
        <v>245</v>
      </c>
      <c r="C46" t="s">
        <v>870</v>
      </c>
      <c r="D46" t="s">
        <v>48</v>
      </c>
      <c r="E46" t="s">
        <v>49</v>
      </c>
      <c r="F46" t="s">
        <v>50</v>
      </c>
      <c r="H46" t="s">
        <v>57</v>
      </c>
      <c r="I46" t="s">
        <v>57</v>
      </c>
      <c r="J46" t="s">
        <v>57</v>
      </c>
      <c r="K46" t="s">
        <v>57</v>
      </c>
      <c r="L46" t="s">
        <v>57</v>
      </c>
      <c r="N46" t="s">
        <v>56</v>
      </c>
      <c r="O46" t="s">
        <v>56</v>
      </c>
      <c r="Q46" t="s">
        <v>56</v>
      </c>
      <c r="R46" t="s">
        <v>56</v>
      </c>
      <c r="S46" t="s">
        <v>56</v>
      </c>
      <c r="T46" t="s">
        <v>56</v>
      </c>
      <c r="U46" t="s">
        <v>56</v>
      </c>
      <c r="V46" t="s">
        <v>56</v>
      </c>
    </row>
    <row r="47" spans="2:22">
      <c r="B47" t="s">
        <v>245</v>
      </c>
      <c r="C47" t="s">
        <v>871</v>
      </c>
      <c r="D47" t="s">
        <v>48</v>
      </c>
      <c r="E47" t="s">
        <v>49</v>
      </c>
      <c r="F47" t="s">
        <v>50</v>
      </c>
      <c r="H47" t="s">
        <v>57</v>
      </c>
      <c r="I47" t="s">
        <v>57</v>
      </c>
      <c r="J47" t="s">
        <v>57</v>
      </c>
      <c r="K47" t="s">
        <v>57</v>
      </c>
      <c r="L47" t="s">
        <v>57</v>
      </c>
      <c r="N47" t="s">
        <v>57</v>
      </c>
      <c r="O47" t="s">
        <v>57</v>
      </c>
      <c r="Q47" t="s">
        <v>57</v>
      </c>
      <c r="R47" t="s">
        <v>57</v>
      </c>
      <c r="S47" t="s">
        <v>57</v>
      </c>
      <c r="T47" t="s">
        <v>57</v>
      </c>
      <c r="U47" t="s">
        <v>57</v>
      </c>
      <c r="V47" t="s">
        <v>57</v>
      </c>
    </row>
    <row r="48" spans="2:22">
      <c r="B48" t="s">
        <v>245</v>
      </c>
      <c r="C48" t="s">
        <v>872</v>
      </c>
      <c r="D48" t="s">
        <v>48</v>
      </c>
      <c r="E48" t="s">
        <v>49</v>
      </c>
      <c r="F48" t="s">
        <v>50</v>
      </c>
      <c r="H48" t="s">
        <v>57</v>
      </c>
      <c r="I48" t="s">
        <v>57</v>
      </c>
      <c r="J48" t="s">
        <v>57</v>
      </c>
      <c r="K48" t="s">
        <v>57</v>
      </c>
      <c r="L48" t="s">
        <v>57</v>
      </c>
      <c r="N48" t="s">
        <v>57</v>
      </c>
      <c r="O48" t="s">
        <v>57</v>
      </c>
      <c r="Q48" t="s">
        <v>57</v>
      </c>
      <c r="R48" t="s">
        <v>57</v>
      </c>
      <c r="S48" t="s">
        <v>57</v>
      </c>
      <c r="T48" t="s">
        <v>57</v>
      </c>
      <c r="U48" t="s">
        <v>57</v>
      </c>
      <c r="V48" t="s">
        <v>57</v>
      </c>
    </row>
    <row r="49" spans="1:22">
      <c r="B49" t="s">
        <v>245</v>
      </c>
      <c r="C49" t="s">
        <v>873</v>
      </c>
      <c r="D49" t="s">
        <v>48</v>
      </c>
      <c r="E49" t="s">
        <v>49</v>
      </c>
      <c r="F49" t="s">
        <v>50</v>
      </c>
      <c r="H49" t="s">
        <v>57</v>
      </c>
      <c r="I49" t="s">
        <v>57</v>
      </c>
      <c r="J49" t="s">
        <v>57</v>
      </c>
      <c r="K49" t="s">
        <v>57</v>
      </c>
      <c r="L49" t="s">
        <v>57</v>
      </c>
      <c r="N49" t="s">
        <v>57</v>
      </c>
      <c r="O49" t="s">
        <v>57</v>
      </c>
      <c r="Q49" t="s">
        <v>57</v>
      </c>
      <c r="R49" t="s">
        <v>57</v>
      </c>
      <c r="S49" t="s">
        <v>57</v>
      </c>
      <c r="T49" t="s">
        <v>57</v>
      </c>
      <c r="U49" t="s">
        <v>57</v>
      </c>
      <c r="V49" t="s">
        <v>57</v>
      </c>
    </row>
    <row r="50" spans="1:22">
      <c r="B50" t="s">
        <v>245</v>
      </c>
      <c r="C50" t="s">
        <v>874</v>
      </c>
      <c r="D50" t="s">
        <v>48</v>
      </c>
      <c r="E50" t="s">
        <v>49</v>
      </c>
      <c r="F50" t="s">
        <v>50</v>
      </c>
      <c r="H50" t="s">
        <v>56</v>
      </c>
      <c r="I50" t="s">
        <v>57</v>
      </c>
      <c r="J50" t="s">
        <v>56</v>
      </c>
      <c r="K50" t="s">
        <v>366</v>
      </c>
      <c r="L50" t="s">
        <v>57</v>
      </c>
      <c r="N50" t="s">
        <v>57</v>
      </c>
      <c r="O50" t="s">
        <v>57</v>
      </c>
      <c r="Q50" t="s">
        <v>57</v>
      </c>
      <c r="R50" t="s">
        <v>57</v>
      </c>
      <c r="S50" t="s">
        <v>57</v>
      </c>
      <c r="T50" t="s">
        <v>57</v>
      </c>
      <c r="U50" t="s">
        <v>57</v>
      </c>
      <c r="V50" t="s">
        <v>57</v>
      </c>
    </row>
    <row r="51" spans="1:22">
      <c r="B51" t="s">
        <v>245</v>
      </c>
      <c r="C51" t="s">
        <v>875</v>
      </c>
      <c r="D51" t="s">
        <v>48</v>
      </c>
      <c r="E51" t="s">
        <v>49</v>
      </c>
      <c r="F51" t="s">
        <v>50</v>
      </c>
      <c r="H51" t="s">
        <v>56</v>
      </c>
      <c r="I51" t="s">
        <v>57</v>
      </c>
      <c r="J51" t="s">
        <v>56</v>
      </c>
      <c r="K51" t="s">
        <v>57</v>
      </c>
      <c r="L51" t="s">
        <v>56</v>
      </c>
      <c r="N51" t="s">
        <v>56</v>
      </c>
      <c r="O51" t="s">
        <v>57</v>
      </c>
      <c r="Q51" t="s">
        <v>57</v>
      </c>
      <c r="R51" t="s">
        <v>57</v>
      </c>
      <c r="S51" t="s">
        <v>57</v>
      </c>
      <c r="T51" t="s">
        <v>57</v>
      </c>
      <c r="U51" t="s">
        <v>57</v>
      </c>
      <c r="V51" t="s">
        <v>57</v>
      </c>
    </row>
    <row r="52" spans="1:22">
      <c r="B52" t="s">
        <v>245</v>
      </c>
      <c r="C52" t="s">
        <v>876</v>
      </c>
      <c r="D52" t="s">
        <v>48</v>
      </c>
      <c r="E52" t="s">
        <v>49</v>
      </c>
      <c r="F52" t="s">
        <v>50</v>
      </c>
      <c r="H52" t="s">
        <v>57</v>
      </c>
      <c r="I52" t="s">
        <v>57</v>
      </c>
      <c r="J52" t="s">
        <v>57</v>
      </c>
      <c r="K52" t="s">
        <v>57</v>
      </c>
      <c r="L52" t="s">
        <v>57</v>
      </c>
      <c r="N52" t="s">
        <v>57</v>
      </c>
      <c r="O52" t="s">
        <v>57</v>
      </c>
      <c r="Q52" t="s">
        <v>57</v>
      </c>
      <c r="R52" t="s">
        <v>57</v>
      </c>
      <c r="S52" t="s">
        <v>57</v>
      </c>
      <c r="T52" t="s">
        <v>57</v>
      </c>
      <c r="U52" t="s">
        <v>57</v>
      </c>
      <c r="V52" t="s">
        <v>57</v>
      </c>
    </row>
    <row r="53" spans="1:22">
      <c r="B53" t="s">
        <v>245</v>
      </c>
      <c r="C53" t="s">
        <v>877</v>
      </c>
      <c r="D53" t="s">
        <v>48</v>
      </c>
      <c r="E53" t="s">
        <v>49</v>
      </c>
      <c r="F53" t="s">
        <v>50</v>
      </c>
      <c r="H53" t="s">
        <v>57</v>
      </c>
      <c r="I53" t="s">
        <v>57</v>
      </c>
      <c r="J53" t="s">
        <v>57</v>
      </c>
      <c r="K53" t="s">
        <v>57</v>
      </c>
      <c r="L53" t="s">
        <v>57</v>
      </c>
      <c r="N53" t="s">
        <v>57</v>
      </c>
      <c r="O53" t="s">
        <v>57</v>
      </c>
      <c r="Q53" t="s">
        <v>57</v>
      </c>
      <c r="R53" t="s">
        <v>57</v>
      </c>
      <c r="S53" t="s">
        <v>57</v>
      </c>
      <c r="T53" t="s">
        <v>57</v>
      </c>
      <c r="U53" t="s">
        <v>57</v>
      </c>
      <c r="V53" t="s">
        <v>57</v>
      </c>
    </row>
    <row r="54" spans="1:22">
      <c r="B54" t="s">
        <v>245</v>
      </c>
      <c r="C54" t="s">
        <v>878</v>
      </c>
      <c r="D54" t="s">
        <v>48</v>
      </c>
      <c r="E54" t="s">
        <v>49</v>
      </c>
      <c r="F54" t="s">
        <v>50</v>
      </c>
      <c r="H54" t="s">
        <v>57</v>
      </c>
      <c r="I54" t="s">
        <v>57</v>
      </c>
      <c r="J54" t="s">
        <v>57</v>
      </c>
      <c r="K54" t="s">
        <v>57</v>
      </c>
      <c r="L54" t="s">
        <v>57</v>
      </c>
      <c r="N54" t="s">
        <v>57</v>
      </c>
      <c r="O54" t="s">
        <v>57</v>
      </c>
      <c r="Q54" t="s">
        <v>57</v>
      </c>
      <c r="R54" t="s">
        <v>57</v>
      </c>
      <c r="S54" t="s">
        <v>57</v>
      </c>
      <c r="T54" t="s">
        <v>57</v>
      </c>
      <c r="U54" t="s">
        <v>57</v>
      </c>
      <c r="V54" t="s">
        <v>57</v>
      </c>
    </row>
    <row r="55" spans="1:22">
      <c r="B55" t="s">
        <v>245</v>
      </c>
      <c r="C55" t="s">
        <v>879</v>
      </c>
      <c r="D55" t="s">
        <v>48</v>
      </c>
      <c r="E55" t="s">
        <v>49</v>
      </c>
      <c r="F55" t="s">
        <v>50</v>
      </c>
      <c r="H55" t="s">
        <v>57</v>
      </c>
      <c r="I55" t="s">
        <v>57</v>
      </c>
      <c r="J55" t="s">
        <v>57</v>
      </c>
      <c r="K55" t="s">
        <v>57</v>
      </c>
      <c r="L55" t="s">
        <v>57</v>
      </c>
      <c r="N55" t="s">
        <v>57</v>
      </c>
      <c r="O55" t="s">
        <v>57</v>
      </c>
      <c r="Q55" t="s">
        <v>57</v>
      </c>
      <c r="R55" t="s">
        <v>57</v>
      </c>
      <c r="S55" t="s">
        <v>57</v>
      </c>
      <c r="T55" t="s">
        <v>57</v>
      </c>
      <c r="U55" t="s">
        <v>57</v>
      </c>
      <c r="V55" t="s">
        <v>57</v>
      </c>
    </row>
    <row r="56" spans="1:22">
      <c r="B56" t="s">
        <v>245</v>
      </c>
      <c r="C56" t="s">
        <v>880</v>
      </c>
      <c r="D56" t="s">
        <v>48</v>
      </c>
      <c r="E56" t="s">
        <v>49</v>
      </c>
      <c r="F56" t="s">
        <v>50</v>
      </c>
      <c r="H56" t="s">
        <v>57</v>
      </c>
      <c r="I56" t="s">
        <v>57</v>
      </c>
      <c r="J56" t="s">
        <v>57</v>
      </c>
      <c r="K56" t="s">
        <v>57</v>
      </c>
      <c r="L56" t="s">
        <v>57</v>
      </c>
      <c r="N56" t="s">
        <v>57</v>
      </c>
      <c r="O56" t="s">
        <v>57</v>
      </c>
      <c r="Q56" t="s">
        <v>57</v>
      </c>
      <c r="R56" t="s">
        <v>57</v>
      </c>
      <c r="S56" t="s">
        <v>57</v>
      </c>
      <c r="T56" t="s">
        <v>57</v>
      </c>
      <c r="U56" t="s">
        <v>57</v>
      </c>
      <c r="V56" t="s">
        <v>57</v>
      </c>
    </row>
    <row r="57" spans="1:22">
      <c r="B57" t="s">
        <v>245</v>
      </c>
      <c r="C57" t="s">
        <v>881</v>
      </c>
      <c r="D57" t="s">
        <v>48</v>
      </c>
      <c r="E57" t="s">
        <v>49</v>
      </c>
      <c r="F57" t="s">
        <v>50</v>
      </c>
      <c r="H57" t="s">
        <v>57</v>
      </c>
      <c r="I57" t="s">
        <v>57</v>
      </c>
      <c r="J57" t="s">
        <v>57</v>
      </c>
      <c r="K57" t="s">
        <v>57</v>
      </c>
      <c r="L57" t="s">
        <v>57</v>
      </c>
      <c r="N57" t="s">
        <v>57</v>
      </c>
      <c r="O57" t="s">
        <v>57</v>
      </c>
      <c r="Q57" t="s">
        <v>57</v>
      </c>
      <c r="R57" t="s">
        <v>57</v>
      </c>
      <c r="S57" t="s">
        <v>57</v>
      </c>
      <c r="T57" t="s">
        <v>57</v>
      </c>
      <c r="U57" t="s">
        <v>57</v>
      </c>
      <c r="V57" t="s">
        <v>57</v>
      </c>
    </row>
    <row r="58" spans="1:22">
      <c r="B58" t="s">
        <v>245</v>
      </c>
      <c r="C58" t="s">
        <v>882</v>
      </c>
      <c r="D58" t="s">
        <v>48</v>
      </c>
      <c r="E58" t="s">
        <v>49</v>
      </c>
      <c r="F58" t="s">
        <v>50</v>
      </c>
      <c r="H58" t="s">
        <v>56</v>
      </c>
      <c r="I58" t="s">
        <v>97</v>
      </c>
      <c r="J58" t="s">
        <v>97</v>
      </c>
      <c r="K58" t="s">
        <v>96</v>
      </c>
      <c r="L58" t="s">
        <v>96</v>
      </c>
      <c r="N58" t="s">
        <v>96</v>
      </c>
      <c r="O58" t="s">
        <v>96</v>
      </c>
      <c r="Q58" t="s">
        <v>96</v>
      </c>
      <c r="R58" t="s">
        <v>96</v>
      </c>
      <c r="S58" t="s">
        <v>96</v>
      </c>
      <c r="T58" t="s">
        <v>96</v>
      </c>
      <c r="U58" t="s">
        <v>96</v>
      </c>
      <c r="V58" t="s">
        <v>96</v>
      </c>
    </row>
    <row r="59" spans="1:22">
      <c r="B59" t="s">
        <v>245</v>
      </c>
      <c r="C59" t="s">
        <v>883</v>
      </c>
      <c r="D59" t="s">
        <v>48</v>
      </c>
      <c r="E59" t="s">
        <v>49</v>
      </c>
      <c r="F59" t="s">
        <v>50</v>
      </c>
      <c r="H59" t="s">
        <v>56</v>
      </c>
      <c r="I59" t="s">
        <v>56</v>
      </c>
      <c r="J59" t="s">
        <v>56</v>
      </c>
      <c r="K59" t="s">
        <v>56</v>
      </c>
      <c r="L59" t="s">
        <v>97</v>
      </c>
      <c r="N59" t="s">
        <v>97</v>
      </c>
      <c r="O59" t="s">
        <v>96</v>
      </c>
      <c r="Q59" t="s">
        <v>96</v>
      </c>
      <c r="R59" t="s">
        <v>96</v>
      </c>
      <c r="S59" t="s">
        <v>96</v>
      </c>
      <c r="T59" t="s">
        <v>96</v>
      </c>
      <c r="U59" t="s">
        <v>96</v>
      </c>
      <c r="V59" t="s">
        <v>96</v>
      </c>
    </row>
    <row r="60" spans="1:22">
      <c r="B60" t="s">
        <v>245</v>
      </c>
      <c r="C60" t="s">
        <v>884</v>
      </c>
      <c r="D60" t="s">
        <v>48</v>
      </c>
      <c r="E60" t="s">
        <v>49</v>
      </c>
      <c r="F60" t="s">
        <v>50</v>
      </c>
      <c r="H60" t="s">
        <v>97</v>
      </c>
      <c r="I60" t="s">
        <v>97</v>
      </c>
      <c r="J60" t="s">
        <v>96</v>
      </c>
      <c r="K60" t="s">
        <v>96</v>
      </c>
      <c r="L60" t="s">
        <v>96</v>
      </c>
      <c r="N60" t="s">
        <v>96</v>
      </c>
      <c r="O60" t="s">
        <v>96</v>
      </c>
      <c r="Q60" t="s">
        <v>97</v>
      </c>
      <c r="R60" t="s">
        <v>97</v>
      </c>
      <c r="S60" t="s">
        <v>97</v>
      </c>
      <c r="T60" t="s">
        <v>97</v>
      </c>
      <c r="U60" t="s">
        <v>97</v>
      </c>
      <c r="V60" t="s">
        <v>97</v>
      </c>
    </row>
    <row r="61" spans="1:22">
      <c r="B61" t="s">
        <v>245</v>
      </c>
      <c r="C61" t="s">
        <v>885</v>
      </c>
      <c r="D61" t="s">
        <v>48</v>
      </c>
      <c r="E61" t="s">
        <v>49</v>
      </c>
      <c r="F61" t="s">
        <v>50</v>
      </c>
      <c r="H61" t="s">
        <v>57</v>
      </c>
      <c r="I61" t="s">
        <v>57</v>
      </c>
      <c r="J61" t="s">
        <v>57</v>
      </c>
      <c r="K61" t="s">
        <v>57</v>
      </c>
      <c r="L61" t="s">
        <v>57</v>
      </c>
      <c r="N61" t="s">
        <v>57</v>
      </c>
      <c r="O61" t="s">
        <v>57</v>
      </c>
      <c r="Q61" t="s">
        <v>57</v>
      </c>
      <c r="R61" t="s">
        <v>57</v>
      </c>
      <c r="S61" t="s">
        <v>57</v>
      </c>
      <c r="T61" t="s">
        <v>57</v>
      </c>
      <c r="U61" t="s">
        <v>57</v>
      </c>
      <c r="V61" t="s">
        <v>57</v>
      </c>
    </row>
    <row r="62" spans="1:22">
      <c r="B62" t="s">
        <v>245</v>
      </c>
      <c r="C62" t="s">
        <v>886</v>
      </c>
      <c r="D62" t="s">
        <v>48</v>
      </c>
      <c r="E62" t="s">
        <v>49</v>
      </c>
      <c r="F62" t="s">
        <v>50</v>
      </c>
      <c r="H62" t="s">
        <v>57</v>
      </c>
      <c r="I62" t="s">
        <v>57</v>
      </c>
      <c r="J62" t="s">
        <v>57</v>
      </c>
      <c r="K62" t="s">
        <v>57</v>
      </c>
      <c r="L62" t="s">
        <v>57</v>
      </c>
      <c r="N62" t="s">
        <v>57</v>
      </c>
      <c r="O62" t="s">
        <v>57</v>
      </c>
      <c r="Q62" t="s">
        <v>57</v>
      </c>
      <c r="R62" t="s">
        <v>57</v>
      </c>
      <c r="S62" t="s">
        <v>57</v>
      </c>
      <c r="T62" t="s">
        <v>57</v>
      </c>
      <c r="U62" t="s">
        <v>57</v>
      </c>
      <c r="V62" t="s">
        <v>57</v>
      </c>
    </row>
    <row r="63" spans="1:22">
      <c r="A63" s="158" t="s">
        <v>138</v>
      </c>
      <c r="B63" s="158" t="s">
        <v>245</v>
      </c>
      <c r="C63" s="158" t="s">
        <v>887</v>
      </c>
      <c r="D63" s="158"/>
      <c r="E63" s="158" t="s">
        <v>49</v>
      </c>
      <c r="F63" s="158" t="s">
        <v>140</v>
      </c>
    </row>
    <row r="64" spans="1:22">
      <c r="A64" s="158" t="s">
        <v>138</v>
      </c>
      <c r="B64" s="158" t="s">
        <v>245</v>
      </c>
      <c r="C64" s="158" t="s">
        <v>888</v>
      </c>
      <c r="D64" s="158"/>
      <c r="E64" s="158" t="s">
        <v>49</v>
      </c>
      <c r="F64" s="158" t="s">
        <v>140</v>
      </c>
    </row>
    <row r="65" spans="1:22">
      <c r="A65" s="158" t="s">
        <v>138</v>
      </c>
      <c r="B65" s="158" t="s">
        <v>245</v>
      </c>
      <c r="C65" s="158" t="s">
        <v>889</v>
      </c>
      <c r="D65" s="158"/>
      <c r="E65" s="158" t="s">
        <v>49</v>
      </c>
      <c r="F65" s="158" t="s">
        <v>140</v>
      </c>
    </row>
    <row r="67" spans="1:22">
      <c r="E67" s="10" t="s">
        <v>144</v>
      </c>
      <c r="F67" t="s">
        <v>57</v>
      </c>
      <c r="H67">
        <f t="shared" ref="H67:V70" si="0">COUNTIF(H$14:H$65, $F67)</f>
        <v>30</v>
      </c>
      <c r="I67">
        <f t="shared" si="0"/>
        <v>34</v>
      </c>
      <c r="J67">
        <f t="shared" si="0"/>
        <v>33</v>
      </c>
      <c r="K67">
        <f t="shared" si="0"/>
        <v>35</v>
      </c>
      <c r="L67">
        <f t="shared" si="0"/>
        <v>38</v>
      </c>
      <c r="M67">
        <f t="shared" si="0"/>
        <v>0</v>
      </c>
      <c r="N67">
        <f t="shared" si="0"/>
        <v>35</v>
      </c>
      <c r="O67">
        <f t="shared" si="0"/>
        <v>36</v>
      </c>
      <c r="P67">
        <f t="shared" si="0"/>
        <v>0</v>
      </c>
      <c r="Q67">
        <f t="shared" si="0"/>
        <v>36</v>
      </c>
      <c r="R67">
        <f t="shared" si="0"/>
        <v>36</v>
      </c>
      <c r="S67">
        <f t="shared" si="0"/>
        <v>36</v>
      </c>
      <c r="T67">
        <f t="shared" si="0"/>
        <v>36</v>
      </c>
      <c r="U67">
        <f t="shared" si="0"/>
        <v>36</v>
      </c>
      <c r="V67">
        <f t="shared" si="0"/>
        <v>36</v>
      </c>
    </row>
    <row r="68" spans="1:22">
      <c r="F68" t="s">
        <v>56</v>
      </c>
      <c r="H68">
        <f t="shared" si="0"/>
        <v>16</v>
      </c>
      <c r="I68">
        <f t="shared" si="0"/>
        <v>10</v>
      </c>
      <c r="J68">
        <f t="shared" si="0"/>
        <v>11</v>
      </c>
      <c r="K68">
        <f t="shared" si="0"/>
        <v>8</v>
      </c>
      <c r="L68">
        <f t="shared" si="0"/>
        <v>5</v>
      </c>
      <c r="M68">
        <f t="shared" si="0"/>
        <v>0</v>
      </c>
      <c r="N68">
        <f t="shared" si="0"/>
        <v>7</v>
      </c>
      <c r="O68">
        <f t="shared" si="0"/>
        <v>6</v>
      </c>
      <c r="P68">
        <f t="shared" si="0"/>
        <v>0</v>
      </c>
      <c r="Q68">
        <f t="shared" si="0"/>
        <v>5</v>
      </c>
      <c r="R68">
        <f t="shared" si="0"/>
        <v>5</v>
      </c>
      <c r="S68">
        <f t="shared" si="0"/>
        <v>5</v>
      </c>
      <c r="T68">
        <f t="shared" si="0"/>
        <v>5</v>
      </c>
      <c r="U68">
        <f t="shared" si="0"/>
        <v>5</v>
      </c>
      <c r="V68">
        <f t="shared" si="0"/>
        <v>5</v>
      </c>
    </row>
    <row r="69" spans="1:22">
      <c r="F69" t="s">
        <v>97</v>
      </c>
      <c r="H69">
        <f t="shared" si="0"/>
        <v>1</v>
      </c>
      <c r="I69">
        <f t="shared" si="0"/>
        <v>3</v>
      </c>
      <c r="J69">
        <f t="shared" si="0"/>
        <v>2</v>
      </c>
      <c r="K69">
        <f t="shared" si="0"/>
        <v>2</v>
      </c>
      <c r="L69">
        <f t="shared" si="0"/>
        <v>3</v>
      </c>
      <c r="M69">
        <f t="shared" si="0"/>
        <v>0</v>
      </c>
      <c r="N69">
        <f t="shared" si="0"/>
        <v>3</v>
      </c>
      <c r="O69">
        <f t="shared" si="0"/>
        <v>1</v>
      </c>
      <c r="P69">
        <f t="shared" si="0"/>
        <v>0</v>
      </c>
      <c r="Q69">
        <f t="shared" si="0"/>
        <v>3</v>
      </c>
      <c r="R69">
        <f t="shared" si="0"/>
        <v>3</v>
      </c>
      <c r="S69">
        <f t="shared" si="0"/>
        <v>3</v>
      </c>
      <c r="T69">
        <f t="shared" si="0"/>
        <v>3</v>
      </c>
      <c r="U69">
        <f t="shared" si="0"/>
        <v>3</v>
      </c>
      <c r="V69">
        <f t="shared" si="0"/>
        <v>3</v>
      </c>
    </row>
    <row r="70" spans="1:22">
      <c r="F70" t="s">
        <v>96</v>
      </c>
      <c r="H70">
        <f t="shared" si="0"/>
        <v>1</v>
      </c>
      <c r="I70">
        <f t="shared" si="0"/>
        <v>1</v>
      </c>
      <c r="J70">
        <f t="shared" si="0"/>
        <v>2</v>
      </c>
      <c r="K70">
        <f t="shared" si="0"/>
        <v>3</v>
      </c>
      <c r="L70">
        <f t="shared" si="0"/>
        <v>3</v>
      </c>
      <c r="M70">
        <f t="shared" si="0"/>
        <v>0</v>
      </c>
      <c r="N70">
        <f t="shared" si="0"/>
        <v>4</v>
      </c>
      <c r="O70">
        <f t="shared" si="0"/>
        <v>6</v>
      </c>
      <c r="P70">
        <f t="shared" si="0"/>
        <v>0</v>
      </c>
      <c r="Q70">
        <f t="shared" si="0"/>
        <v>3</v>
      </c>
      <c r="R70">
        <f t="shared" si="0"/>
        <v>3</v>
      </c>
      <c r="S70">
        <f t="shared" si="0"/>
        <v>3</v>
      </c>
      <c r="T70">
        <f t="shared" si="0"/>
        <v>3</v>
      </c>
      <c r="U70">
        <f t="shared" si="0"/>
        <v>3</v>
      </c>
      <c r="V70">
        <f t="shared" si="0"/>
        <v>3</v>
      </c>
    </row>
    <row r="71" spans="1:22">
      <c r="F71" t="s">
        <v>367</v>
      </c>
      <c r="H71">
        <f t="shared" ref="H71:V71" si="1">SUM(H67:H70)</f>
        <v>48</v>
      </c>
      <c r="I71">
        <f t="shared" si="1"/>
        <v>48</v>
      </c>
      <c r="J71">
        <f t="shared" si="1"/>
        <v>48</v>
      </c>
      <c r="K71">
        <f t="shared" si="1"/>
        <v>48</v>
      </c>
      <c r="L71">
        <f t="shared" si="1"/>
        <v>49</v>
      </c>
      <c r="M71">
        <f t="shared" si="1"/>
        <v>0</v>
      </c>
      <c r="N71">
        <f t="shared" si="1"/>
        <v>49</v>
      </c>
      <c r="O71">
        <f t="shared" si="1"/>
        <v>49</v>
      </c>
      <c r="P71">
        <f t="shared" si="1"/>
        <v>0</v>
      </c>
      <c r="Q71">
        <f t="shared" si="1"/>
        <v>47</v>
      </c>
      <c r="R71">
        <f t="shared" si="1"/>
        <v>47</v>
      </c>
      <c r="S71">
        <f t="shared" si="1"/>
        <v>47</v>
      </c>
      <c r="T71">
        <f t="shared" si="1"/>
        <v>47</v>
      </c>
      <c r="U71">
        <f t="shared" si="1"/>
        <v>47</v>
      </c>
      <c r="V71">
        <f t="shared" si="1"/>
        <v>47</v>
      </c>
    </row>
    <row r="72" spans="1:22">
      <c r="F72" t="s">
        <v>368</v>
      </c>
      <c r="H72">
        <f t="shared" ref="H72:V72" si="2">IF(H71&lt;&gt;0,ROWS(H$14:H$65)-H71,0)</f>
        <v>4</v>
      </c>
      <c r="I72">
        <f t="shared" si="2"/>
        <v>4</v>
      </c>
      <c r="J72">
        <f t="shared" si="2"/>
        <v>4</v>
      </c>
      <c r="K72">
        <f t="shared" si="2"/>
        <v>4</v>
      </c>
      <c r="L72">
        <f t="shared" si="2"/>
        <v>3</v>
      </c>
      <c r="M72">
        <f t="shared" si="2"/>
        <v>0</v>
      </c>
      <c r="N72">
        <f t="shared" si="2"/>
        <v>3</v>
      </c>
      <c r="O72">
        <f t="shared" si="2"/>
        <v>3</v>
      </c>
      <c r="P72">
        <f t="shared" si="2"/>
        <v>0</v>
      </c>
      <c r="Q72">
        <f t="shared" si="2"/>
        <v>5</v>
      </c>
      <c r="R72">
        <f t="shared" si="2"/>
        <v>5</v>
      </c>
      <c r="S72">
        <f t="shared" si="2"/>
        <v>5</v>
      </c>
      <c r="T72">
        <f t="shared" si="2"/>
        <v>5</v>
      </c>
      <c r="U72">
        <f t="shared" si="2"/>
        <v>5</v>
      </c>
      <c r="V72">
        <f t="shared" si="2"/>
        <v>5</v>
      </c>
    </row>
    <row r="82" spans="1:1" s="11" customFormat="1">
      <c r="A82" s="11" t="s">
        <v>156</v>
      </c>
    </row>
  </sheetData>
  <mergeCells count="1">
    <mergeCell ref="B5:V5"/>
  </mergeCells>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3AAD8-C24F-47B6-893D-42A4B67D9D93}">
  <sheetPr codeName="Sheet38">
    <tabColor theme="6" tint="0.79998168889431442"/>
  </sheetPr>
  <dimension ref="A3:W47"/>
  <sheetViews>
    <sheetView topLeftCell="D1" zoomScale="80" zoomScaleNormal="80" workbookViewId="0">
      <selection activeCell="F30" sqref="F30"/>
    </sheetView>
  </sheetViews>
  <sheetFormatPr defaultRowHeight="14.1"/>
  <cols>
    <col min="1" max="1" width="14.75" bestFit="1" customWidth="1"/>
    <col min="2" max="2" width="25.125" customWidth="1"/>
    <col min="3" max="3" width="26" bestFit="1" customWidth="1"/>
    <col min="4" max="4" width="15.25" customWidth="1"/>
    <col min="5" max="5" width="16.5" customWidth="1"/>
    <col min="6" max="6" width="21" customWidth="1"/>
    <col min="7" max="7" width="5.625" customWidth="1"/>
    <col min="8" max="17" width="14" customWidth="1"/>
    <col min="18" max="22" width="12.375" customWidth="1"/>
    <col min="23" max="23" width="73.375" customWidth="1"/>
  </cols>
  <sheetData>
    <row r="3" spans="2:23" ht="17.45">
      <c r="B3" s="1" t="s">
        <v>246</v>
      </c>
    </row>
    <row r="4" spans="2:23" ht="17.45">
      <c r="B4" s="1" t="s">
        <v>890</v>
      </c>
    </row>
    <row r="5" spans="2:23" ht="30" customHeight="1">
      <c r="B5" s="194" t="s">
        <v>2</v>
      </c>
      <c r="C5" s="194"/>
      <c r="D5" s="194"/>
      <c r="E5" s="194"/>
      <c r="F5" s="194"/>
      <c r="G5" s="194"/>
      <c r="H5" s="194"/>
      <c r="I5" s="194"/>
      <c r="J5" s="194"/>
      <c r="K5" s="194"/>
      <c r="L5" s="194"/>
      <c r="M5" s="194"/>
      <c r="N5" s="194"/>
      <c r="O5" s="194"/>
      <c r="P5" s="194"/>
      <c r="Q5" s="194"/>
      <c r="R5" s="194"/>
      <c r="S5" s="194"/>
      <c r="T5" s="194"/>
      <c r="U5" s="194"/>
      <c r="V5" s="194"/>
      <c r="W5" s="2"/>
    </row>
    <row r="7" spans="2:23">
      <c r="B7" s="3" t="s">
        <v>3</v>
      </c>
      <c r="C7" s="3" t="s">
        <v>4</v>
      </c>
      <c r="D7" s="3" t="s">
        <v>5</v>
      </c>
    </row>
    <row r="8" spans="2:23">
      <c r="B8" s="4" t="s">
        <v>7</v>
      </c>
      <c r="C8" s="4" t="s">
        <v>8</v>
      </c>
      <c r="D8" s="4">
        <f>COUNTIF(C14:C39,"&lt;&gt;")</f>
        <v>23</v>
      </c>
    </row>
    <row r="9" spans="2:23">
      <c r="B9" s="5" t="s">
        <v>10</v>
      </c>
      <c r="C9" s="4" t="s">
        <v>8</v>
      </c>
      <c r="D9" s="4">
        <f>COUNTIF(F14:F42,"Included")</f>
        <v>19</v>
      </c>
    </row>
    <row r="10" spans="2:23" ht="42">
      <c r="B10" s="5" t="s">
        <v>12</v>
      </c>
      <c r="C10" s="4" t="s">
        <v>8</v>
      </c>
      <c r="D10" s="12">
        <f xml:space="preserve"> _xlfn.XLOOKUP(B3,'Input_Final Data'!$B$57:$B$77,'Input_Final Data'!$R$57:$R$77)</f>
        <v>19</v>
      </c>
      <c r="G10" s="19"/>
      <c r="H10" s="19"/>
      <c r="I10" s="19"/>
      <c r="J10" s="19"/>
      <c r="K10" s="19"/>
      <c r="L10" s="19"/>
      <c r="M10" s="19"/>
      <c r="N10" s="19"/>
      <c r="O10" s="19"/>
      <c r="P10" s="19"/>
      <c r="Q10" s="19"/>
      <c r="R10" s="19"/>
      <c r="S10" s="19"/>
      <c r="T10" s="19"/>
      <c r="U10" s="19"/>
      <c r="V10" s="19"/>
    </row>
    <row r="11" spans="2:23" ht="14.45" thickBot="1">
      <c r="B11" t="s">
        <v>14</v>
      </c>
    </row>
    <row r="12" spans="2:23"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23" ht="47.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23">
      <c r="B14" t="s">
        <v>246</v>
      </c>
      <c r="C14" t="s">
        <v>891</v>
      </c>
      <c r="D14" t="s">
        <v>48</v>
      </c>
      <c r="E14" t="s">
        <v>49</v>
      </c>
      <c r="F14" t="s">
        <v>50</v>
      </c>
      <c r="H14" t="s">
        <v>56</v>
      </c>
      <c r="I14" t="s">
        <v>56</v>
      </c>
      <c r="J14" t="s">
        <v>97</v>
      </c>
      <c r="K14" t="s">
        <v>97</v>
      </c>
      <c r="L14" t="s">
        <v>97</v>
      </c>
      <c r="N14" t="s">
        <v>97</v>
      </c>
      <c r="O14" t="s">
        <v>56</v>
      </c>
      <c r="Q14" t="s">
        <v>56</v>
      </c>
      <c r="R14" t="s">
        <v>56</v>
      </c>
      <c r="S14" t="s">
        <v>56</v>
      </c>
      <c r="T14" t="s">
        <v>56</v>
      </c>
      <c r="U14" t="s">
        <v>56</v>
      </c>
      <c r="V14" t="s">
        <v>56</v>
      </c>
    </row>
    <row r="15" spans="2:23">
      <c r="B15" t="s">
        <v>246</v>
      </c>
      <c r="C15" t="s">
        <v>892</v>
      </c>
      <c r="D15" t="s">
        <v>48</v>
      </c>
      <c r="E15" t="s">
        <v>49</v>
      </c>
      <c r="F15" t="s">
        <v>50</v>
      </c>
      <c r="H15" t="s">
        <v>56</v>
      </c>
      <c r="I15" t="s">
        <v>56</v>
      </c>
      <c r="J15" t="s">
        <v>56</v>
      </c>
      <c r="K15" t="s">
        <v>97</v>
      </c>
      <c r="L15" t="s">
        <v>97</v>
      </c>
      <c r="N15" t="s">
        <v>96</v>
      </c>
      <c r="O15" t="s">
        <v>96</v>
      </c>
      <c r="Q15" t="s">
        <v>96</v>
      </c>
      <c r="R15" t="s">
        <v>96</v>
      </c>
      <c r="S15" t="s">
        <v>96</v>
      </c>
      <c r="T15" t="s">
        <v>96</v>
      </c>
      <c r="U15" t="s">
        <v>97</v>
      </c>
      <c r="V15" t="s">
        <v>97</v>
      </c>
    </row>
    <row r="16" spans="2:23">
      <c r="B16" t="s">
        <v>246</v>
      </c>
      <c r="C16" t="s">
        <v>893</v>
      </c>
      <c r="D16" t="s">
        <v>48</v>
      </c>
      <c r="E16" t="s">
        <v>49</v>
      </c>
      <c r="F16" t="s">
        <v>50</v>
      </c>
      <c r="H16" t="s">
        <v>57</v>
      </c>
      <c r="I16" t="s">
        <v>57</v>
      </c>
      <c r="J16" t="s">
        <v>57</v>
      </c>
      <c r="K16" t="s">
        <v>57</v>
      </c>
      <c r="L16" t="s">
        <v>57</v>
      </c>
      <c r="N16" t="s">
        <v>57</v>
      </c>
      <c r="O16" t="s">
        <v>57</v>
      </c>
      <c r="Q16" t="s">
        <v>57</v>
      </c>
      <c r="R16" t="s">
        <v>57</v>
      </c>
      <c r="S16" t="s">
        <v>57</v>
      </c>
      <c r="T16" t="s">
        <v>57</v>
      </c>
      <c r="U16" t="s">
        <v>57</v>
      </c>
      <c r="V16" t="s">
        <v>57</v>
      </c>
    </row>
    <row r="17" spans="2:23">
      <c r="B17" t="s">
        <v>246</v>
      </c>
      <c r="C17" t="s">
        <v>894</v>
      </c>
      <c r="D17" t="s">
        <v>48</v>
      </c>
      <c r="E17" t="s">
        <v>49</v>
      </c>
      <c r="F17" t="s">
        <v>50</v>
      </c>
      <c r="H17" t="s">
        <v>57</v>
      </c>
      <c r="I17" t="s">
        <v>57</v>
      </c>
      <c r="J17" t="s">
        <v>57</v>
      </c>
      <c r="K17" t="s">
        <v>57</v>
      </c>
      <c r="L17" t="s">
        <v>57</v>
      </c>
      <c r="N17" t="s">
        <v>57</v>
      </c>
      <c r="O17" t="s">
        <v>57</v>
      </c>
      <c r="Q17" t="s">
        <v>57</v>
      </c>
      <c r="R17" t="s">
        <v>57</v>
      </c>
      <c r="S17" t="s">
        <v>57</v>
      </c>
      <c r="T17" t="s">
        <v>57</v>
      </c>
      <c r="U17" t="s">
        <v>57</v>
      </c>
      <c r="V17" t="s">
        <v>57</v>
      </c>
    </row>
    <row r="18" spans="2:23">
      <c r="B18" t="s">
        <v>246</v>
      </c>
      <c r="C18" t="s">
        <v>895</v>
      </c>
      <c r="D18" t="s">
        <v>48</v>
      </c>
      <c r="E18" t="s">
        <v>49</v>
      </c>
      <c r="F18" t="s">
        <v>50</v>
      </c>
      <c r="H18" t="s">
        <v>56</v>
      </c>
      <c r="I18" t="s">
        <v>56</v>
      </c>
      <c r="J18" t="s">
        <v>56</v>
      </c>
      <c r="K18" t="s">
        <v>56</v>
      </c>
      <c r="L18" t="s">
        <v>56</v>
      </c>
      <c r="N18" t="s">
        <v>56</v>
      </c>
      <c r="O18" t="s">
        <v>56</v>
      </c>
      <c r="Q18" t="s">
        <v>56</v>
      </c>
      <c r="R18" t="s">
        <v>56</v>
      </c>
      <c r="S18" t="s">
        <v>56</v>
      </c>
      <c r="T18" t="s">
        <v>56</v>
      </c>
      <c r="U18" t="s">
        <v>57</v>
      </c>
      <c r="V18" t="s">
        <v>57</v>
      </c>
    </row>
    <row r="19" spans="2:23">
      <c r="B19" t="s">
        <v>246</v>
      </c>
      <c r="C19" t="s">
        <v>896</v>
      </c>
      <c r="D19" t="s">
        <v>48</v>
      </c>
      <c r="E19" t="s">
        <v>49</v>
      </c>
      <c r="F19" t="s">
        <v>50</v>
      </c>
      <c r="H19" t="s">
        <v>57</v>
      </c>
      <c r="I19" t="s">
        <v>57</v>
      </c>
      <c r="J19" t="s">
        <v>56</v>
      </c>
      <c r="K19" t="s">
        <v>56</v>
      </c>
      <c r="L19" t="s">
        <v>56</v>
      </c>
      <c r="N19" t="s">
        <v>56</v>
      </c>
      <c r="O19" t="s">
        <v>57</v>
      </c>
      <c r="Q19" t="s">
        <v>57</v>
      </c>
      <c r="R19" t="s">
        <v>57</v>
      </c>
      <c r="S19" t="s">
        <v>57</v>
      </c>
      <c r="T19" t="s">
        <v>57</v>
      </c>
      <c r="U19" t="s">
        <v>57</v>
      </c>
      <c r="V19" t="s">
        <v>57</v>
      </c>
    </row>
    <row r="20" spans="2:23">
      <c r="B20" t="s">
        <v>246</v>
      </c>
      <c r="C20" t="s">
        <v>897</v>
      </c>
      <c r="D20" t="s">
        <v>48</v>
      </c>
      <c r="E20" t="s">
        <v>49</v>
      </c>
      <c r="F20" t="s">
        <v>50</v>
      </c>
      <c r="H20" t="s">
        <v>56</v>
      </c>
      <c r="I20" t="s">
        <v>56</v>
      </c>
      <c r="J20" t="s">
        <v>56</v>
      </c>
      <c r="K20" t="s">
        <v>56</v>
      </c>
      <c r="L20" t="s">
        <v>56</v>
      </c>
      <c r="N20" t="s">
        <v>56</v>
      </c>
      <c r="O20" t="s">
        <v>56</v>
      </c>
      <c r="Q20" t="s">
        <v>56</v>
      </c>
      <c r="R20" t="s">
        <v>56</v>
      </c>
      <c r="S20" t="s">
        <v>56</v>
      </c>
      <c r="T20" t="s">
        <v>56</v>
      </c>
      <c r="U20" t="s">
        <v>56</v>
      </c>
      <c r="V20" t="s">
        <v>56</v>
      </c>
    </row>
    <row r="21" spans="2:23">
      <c r="B21" t="s">
        <v>246</v>
      </c>
      <c r="C21" t="s">
        <v>898</v>
      </c>
      <c r="D21" t="s">
        <v>48</v>
      </c>
      <c r="E21" t="s">
        <v>49</v>
      </c>
      <c r="F21" t="s">
        <v>50</v>
      </c>
      <c r="H21" t="s">
        <v>57</v>
      </c>
      <c r="I21" t="s">
        <v>57</v>
      </c>
      <c r="J21" t="s">
        <v>56</v>
      </c>
      <c r="K21" t="s">
        <v>56</v>
      </c>
      <c r="L21" t="s">
        <v>57</v>
      </c>
      <c r="N21" t="s">
        <v>56</v>
      </c>
      <c r="O21" t="s">
        <v>57</v>
      </c>
      <c r="Q21" t="s">
        <v>57</v>
      </c>
      <c r="R21" t="s">
        <v>57</v>
      </c>
      <c r="S21" t="s">
        <v>57</v>
      </c>
      <c r="T21" t="s">
        <v>57</v>
      </c>
      <c r="U21" t="s">
        <v>57</v>
      </c>
      <c r="V21" t="s">
        <v>57</v>
      </c>
    </row>
    <row r="22" spans="2:23">
      <c r="B22" t="s">
        <v>246</v>
      </c>
      <c r="C22" t="s">
        <v>899</v>
      </c>
      <c r="D22" t="s">
        <v>48</v>
      </c>
      <c r="E22" t="s">
        <v>49</v>
      </c>
      <c r="F22" t="s">
        <v>50</v>
      </c>
      <c r="H22" t="s">
        <v>56</v>
      </c>
      <c r="I22" t="s">
        <v>97</v>
      </c>
      <c r="J22" t="s">
        <v>56</v>
      </c>
      <c r="K22" t="s">
        <v>56</v>
      </c>
      <c r="L22" t="s">
        <v>57</v>
      </c>
      <c r="N22" t="s">
        <v>57</v>
      </c>
      <c r="O22" t="s">
        <v>57</v>
      </c>
      <c r="Q22" t="s">
        <v>57</v>
      </c>
      <c r="R22" t="s">
        <v>57</v>
      </c>
      <c r="S22" t="s">
        <v>57</v>
      </c>
      <c r="T22" t="s">
        <v>57</v>
      </c>
      <c r="U22" t="s">
        <v>57</v>
      </c>
      <c r="V22" t="s">
        <v>57</v>
      </c>
    </row>
    <row r="23" spans="2:23">
      <c r="B23" t="s">
        <v>246</v>
      </c>
      <c r="C23" t="s">
        <v>900</v>
      </c>
      <c r="D23" t="s">
        <v>48</v>
      </c>
      <c r="E23" t="s">
        <v>49</v>
      </c>
      <c r="F23" t="s">
        <v>50</v>
      </c>
      <c r="H23" t="s">
        <v>56</v>
      </c>
      <c r="I23" t="s">
        <v>56</v>
      </c>
      <c r="J23" t="s">
        <v>56</v>
      </c>
      <c r="K23" t="s">
        <v>56</v>
      </c>
      <c r="L23" t="s">
        <v>56</v>
      </c>
      <c r="N23" t="s">
        <v>97</v>
      </c>
      <c r="O23" t="s">
        <v>56</v>
      </c>
      <c r="Q23" t="s">
        <v>97</v>
      </c>
      <c r="R23" t="s">
        <v>56</v>
      </c>
      <c r="S23" t="s">
        <v>56</v>
      </c>
      <c r="T23" t="s">
        <v>56</v>
      </c>
      <c r="U23" t="s">
        <v>56</v>
      </c>
      <c r="V23" t="s">
        <v>56</v>
      </c>
    </row>
    <row r="24" spans="2:23">
      <c r="B24" t="s">
        <v>246</v>
      </c>
      <c r="C24" t="s">
        <v>901</v>
      </c>
      <c r="D24" t="s">
        <v>48</v>
      </c>
      <c r="E24" t="s">
        <v>49</v>
      </c>
      <c r="F24" t="s">
        <v>50</v>
      </c>
      <c r="H24" t="s">
        <v>56</v>
      </c>
      <c r="I24" t="s">
        <v>56</v>
      </c>
      <c r="J24" t="s">
        <v>56</v>
      </c>
      <c r="K24" t="s">
        <v>56</v>
      </c>
      <c r="L24" t="s">
        <v>57</v>
      </c>
      <c r="N24" t="s">
        <v>57</v>
      </c>
      <c r="O24" t="s">
        <v>57</v>
      </c>
      <c r="Q24" t="s">
        <v>56</v>
      </c>
      <c r="R24" t="s">
        <v>56</v>
      </c>
      <c r="S24" t="s">
        <v>56</v>
      </c>
      <c r="T24" t="s">
        <v>56</v>
      </c>
      <c r="U24" t="s">
        <v>57</v>
      </c>
      <c r="V24" t="s">
        <v>57</v>
      </c>
    </row>
    <row r="25" spans="2:23">
      <c r="B25" t="s">
        <v>246</v>
      </c>
      <c r="C25" t="s">
        <v>902</v>
      </c>
      <c r="D25" t="s">
        <v>48</v>
      </c>
      <c r="E25" t="s">
        <v>49</v>
      </c>
      <c r="F25" t="s">
        <v>50</v>
      </c>
      <c r="H25" t="s">
        <v>56</v>
      </c>
      <c r="I25" t="s">
        <v>56</v>
      </c>
      <c r="J25" t="s">
        <v>56</v>
      </c>
      <c r="K25" t="s">
        <v>56</v>
      </c>
      <c r="L25" t="s">
        <v>56</v>
      </c>
      <c r="N25" t="s">
        <v>56</v>
      </c>
      <c r="O25" t="s">
        <v>57</v>
      </c>
      <c r="Q25" t="s">
        <v>57</v>
      </c>
      <c r="R25" t="s">
        <v>57</v>
      </c>
      <c r="S25" t="s">
        <v>57</v>
      </c>
      <c r="T25" t="s">
        <v>57</v>
      </c>
      <c r="U25" t="s">
        <v>57</v>
      </c>
      <c r="V25" t="s">
        <v>57</v>
      </c>
    </row>
    <row r="26" spans="2:23">
      <c r="B26" t="s">
        <v>246</v>
      </c>
      <c r="C26" t="s">
        <v>903</v>
      </c>
      <c r="D26" t="s">
        <v>48</v>
      </c>
      <c r="E26" t="s">
        <v>49</v>
      </c>
      <c r="F26" t="s">
        <v>50</v>
      </c>
      <c r="H26" t="s">
        <v>57</v>
      </c>
      <c r="I26" t="s">
        <v>57</v>
      </c>
      <c r="J26" t="s">
        <v>56</v>
      </c>
      <c r="K26" t="s">
        <v>56</v>
      </c>
      <c r="L26" t="s">
        <v>57</v>
      </c>
      <c r="N26" t="s">
        <v>57</v>
      </c>
      <c r="O26" t="s">
        <v>57</v>
      </c>
      <c r="Q26" t="s">
        <v>56</v>
      </c>
      <c r="R26" t="s">
        <v>57</v>
      </c>
      <c r="S26" t="s">
        <v>57</v>
      </c>
      <c r="T26" t="s">
        <v>57</v>
      </c>
      <c r="U26" t="s">
        <v>57</v>
      </c>
      <c r="V26" t="s">
        <v>57</v>
      </c>
    </row>
    <row r="27" spans="2:23">
      <c r="B27" t="s">
        <v>246</v>
      </c>
      <c r="C27" t="s">
        <v>904</v>
      </c>
      <c r="D27" t="s">
        <v>48</v>
      </c>
      <c r="E27" t="s">
        <v>49</v>
      </c>
      <c r="F27" t="s">
        <v>50</v>
      </c>
      <c r="H27" t="s">
        <v>97</v>
      </c>
      <c r="I27" t="s">
        <v>96</v>
      </c>
      <c r="J27" t="s">
        <v>96</v>
      </c>
      <c r="K27" t="s">
        <v>96</v>
      </c>
      <c r="L27" t="s">
        <v>96</v>
      </c>
      <c r="N27" t="s">
        <v>97</v>
      </c>
      <c r="O27" t="s">
        <v>96</v>
      </c>
      <c r="Q27" t="s">
        <v>96</v>
      </c>
      <c r="R27" t="s">
        <v>96</v>
      </c>
      <c r="S27" t="s">
        <v>96</v>
      </c>
      <c r="T27" t="s">
        <v>96</v>
      </c>
      <c r="U27" t="s">
        <v>97</v>
      </c>
      <c r="V27" t="s">
        <v>97</v>
      </c>
    </row>
    <row r="28" spans="2:23">
      <c r="B28" t="s">
        <v>246</v>
      </c>
      <c r="C28" t="s">
        <v>905</v>
      </c>
      <c r="D28" t="s">
        <v>48</v>
      </c>
      <c r="E28" t="s">
        <v>49</v>
      </c>
      <c r="F28" t="s">
        <v>50</v>
      </c>
      <c r="H28" t="s">
        <v>56</v>
      </c>
      <c r="I28" t="s">
        <v>56</v>
      </c>
      <c r="J28" t="s">
        <v>56</v>
      </c>
      <c r="K28" t="s">
        <v>56</v>
      </c>
      <c r="L28" t="s">
        <v>56</v>
      </c>
      <c r="N28" t="s">
        <v>56</v>
      </c>
      <c r="O28" t="s">
        <v>57</v>
      </c>
      <c r="Q28" t="s">
        <v>56</v>
      </c>
      <c r="R28" t="s">
        <v>57</v>
      </c>
      <c r="S28" t="s">
        <v>57</v>
      </c>
      <c r="T28" t="s">
        <v>57</v>
      </c>
      <c r="U28" t="s">
        <v>57</v>
      </c>
      <c r="V28" t="s">
        <v>57</v>
      </c>
    </row>
    <row r="29" spans="2:23">
      <c r="B29" t="s">
        <v>246</v>
      </c>
      <c r="C29" t="s">
        <v>906</v>
      </c>
      <c r="D29" t="s">
        <v>48</v>
      </c>
      <c r="E29" t="s">
        <v>49</v>
      </c>
      <c r="F29" t="s">
        <v>63</v>
      </c>
      <c r="H29" t="s">
        <v>96</v>
      </c>
      <c r="I29" t="s">
        <v>96</v>
      </c>
      <c r="J29" t="s">
        <v>96</v>
      </c>
      <c r="K29" t="s">
        <v>96</v>
      </c>
      <c r="L29" t="s">
        <v>366</v>
      </c>
      <c r="N29" t="s">
        <v>366</v>
      </c>
      <c r="O29" t="s">
        <v>366</v>
      </c>
      <c r="Q29" t="s">
        <v>147</v>
      </c>
      <c r="R29" t="s">
        <v>147</v>
      </c>
      <c r="S29" t="s">
        <v>147</v>
      </c>
      <c r="T29" t="s">
        <v>147</v>
      </c>
      <c r="U29" t="s">
        <v>147</v>
      </c>
      <c r="V29" t="s">
        <v>147</v>
      </c>
      <c r="W29" t="s">
        <v>907</v>
      </c>
    </row>
    <row r="30" spans="2:23">
      <c r="B30" t="s">
        <v>246</v>
      </c>
      <c r="C30" t="s">
        <v>908</v>
      </c>
      <c r="D30" t="s">
        <v>48</v>
      </c>
      <c r="E30" t="s">
        <v>49</v>
      </c>
      <c r="F30" t="s">
        <v>63</v>
      </c>
      <c r="H30" t="s">
        <v>57</v>
      </c>
      <c r="I30" t="s">
        <v>57</v>
      </c>
      <c r="J30" t="s">
        <v>57</v>
      </c>
      <c r="K30" t="s">
        <v>57</v>
      </c>
      <c r="L30" t="s">
        <v>56</v>
      </c>
      <c r="N30" t="s">
        <v>96</v>
      </c>
      <c r="O30" t="s">
        <v>57</v>
      </c>
      <c r="Q30" t="s">
        <v>57</v>
      </c>
      <c r="R30" t="s">
        <v>147</v>
      </c>
      <c r="S30" t="s">
        <v>147</v>
      </c>
      <c r="T30" t="s">
        <v>147</v>
      </c>
      <c r="U30" t="s">
        <v>147</v>
      </c>
      <c r="V30" t="s">
        <v>147</v>
      </c>
      <c r="W30" t="s">
        <v>909</v>
      </c>
    </row>
    <row r="31" spans="2:23">
      <c r="B31" t="s">
        <v>246</v>
      </c>
      <c r="C31" t="s">
        <v>910</v>
      </c>
      <c r="D31" t="s">
        <v>428</v>
      </c>
      <c r="E31" t="s">
        <v>49</v>
      </c>
      <c r="F31" t="s">
        <v>50</v>
      </c>
      <c r="H31" t="s">
        <v>366</v>
      </c>
      <c r="I31" t="s">
        <v>366</v>
      </c>
      <c r="J31" t="s">
        <v>366</v>
      </c>
      <c r="K31" t="s">
        <v>366</v>
      </c>
      <c r="L31" t="s">
        <v>366</v>
      </c>
      <c r="N31" t="s">
        <v>96</v>
      </c>
      <c r="O31" t="s">
        <v>96</v>
      </c>
      <c r="Q31" t="s">
        <v>150</v>
      </c>
      <c r="R31" t="s">
        <v>96</v>
      </c>
      <c r="S31" t="s">
        <v>96</v>
      </c>
      <c r="T31" t="s">
        <v>96</v>
      </c>
      <c r="U31" t="s">
        <v>96</v>
      </c>
      <c r="V31" t="s">
        <v>96</v>
      </c>
      <c r="W31" t="s">
        <v>911</v>
      </c>
    </row>
    <row r="32" spans="2:23">
      <c r="B32" t="s">
        <v>246</v>
      </c>
      <c r="C32" t="s">
        <v>912</v>
      </c>
      <c r="D32" t="s">
        <v>48</v>
      </c>
      <c r="E32" t="s">
        <v>49</v>
      </c>
      <c r="F32" t="s">
        <v>50</v>
      </c>
      <c r="H32" t="s">
        <v>57</v>
      </c>
      <c r="I32" t="s">
        <v>57</v>
      </c>
      <c r="J32" t="s">
        <v>57</v>
      </c>
      <c r="K32" t="s">
        <v>57</v>
      </c>
      <c r="L32" t="s">
        <v>57</v>
      </c>
      <c r="N32" t="s">
        <v>57</v>
      </c>
      <c r="O32" t="s">
        <v>57</v>
      </c>
      <c r="Q32" t="s">
        <v>57</v>
      </c>
      <c r="R32" t="s">
        <v>57</v>
      </c>
      <c r="S32" t="s">
        <v>57</v>
      </c>
      <c r="T32" t="s">
        <v>57</v>
      </c>
      <c r="U32" t="s">
        <v>57</v>
      </c>
      <c r="V32" t="s">
        <v>57</v>
      </c>
    </row>
    <row r="33" spans="1:23">
      <c r="B33" t="s">
        <v>246</v>
      </c>
      <c r="C33" t="s">
        <v>913</v>
      </c>
      <c r="D33" t="s">
        <v>48</v>
      </c>
      <c r="E33" t="s">
        <v>49</v>
      </c>
      <c r="F33" t="s">
        <v>50</v>
      </c>
      <c r="H33" t="s">
        <v>56</v>
      </c>
      <c r="I33" t="s">
        <v>56</v>
      </c>
      <c r="J33" t="s">
        <v>56</v>
      </c>
      <c r="K33" t="s">
        <v>56</v>
      </c>
      <c r="L33" t="s">
        <v>56</v>
      </c>
      <c r="N33" t="s">
        <v>56</v>
      </c>
      <c r="O33" t="s">
        <v>56</v>
      </c>
      <c r="Q33" t="s">
        <v>56</v>
      </c>
      <c r="R33" t="s">
        <v>56</v>
      </c>
      <c r="S33" t="s">
        <v>56</v>
      </c>
      <c r="T33" t="s">
        <v>56</v>
      </c>
      <c r="U33" t="s">
        <v>57</v>
      </c>
      <c r="V33" t="s">
        <v>57</v>
      </c>
    </row>
    <row r="34" spans="1:23">
      <c r="B34" t="s">
        <v>246</v>
      </c>
      <c r="C34" t="s">
        <v>914</v>
      </c>
      <c r="D34" t="s">
        <v>48</v>
      </c>
      <c r="E34" t="s">
        <v>49</v>
      </c>
      <c r="F34" t="s">
        <v>50</v>
      </c>
      <c r="H34" t="s">
        <v>57</v>
      </c>
      <c r="I34" t="s">
        <v>57</v>
      </c>
      <c r="J34" t="s">
        <v>56</v>
      </c>
      <c r="K34" t="s">
        <v>56</v>
      </c>
      <c r="L34" t="s">
        <v>56</v>
      </c>
      <c r="N34" t="s">
        <v>56</v>
      </c>
      <c r="O34" t="s">
        <v>57</v>
      </c>
      <c r="Q34" t="s">
        <v>57</v>
      </c>
      <c r="R34" t="s">
        <v>57</v>
      </c>
      <c r="S34" t="s">
        <v>57</v>
      </c>
      <c r="T34" t="s">
        <v>57</v>
      </c>
      <c r="U34" t="s">
        <v>57</v>
      </c>
      <c r="V34" t="s">
        <v>57</v>
      </c>
    </row>
    <row r="35" spans="1:23">
      <c r="A35" s="158" t="s">
        <v>138</v>
      </c>
      <c r="B35" s="158" t="s">
        <v>246</v>
      </c>
      <c r="C35" s="158" t="s">
        <v>915</v>
      </c>
      <c r="D35" s="158" t="s">
        <v>916</v>
      </c>
      <c r="E35" s="158" t="s">
        <v>140</v>
      </c>
      <c r="F35" s="158" t="s">
        <v>63</v>
      </c>
      <c r="Q35" t="s">
        <v>96</v>
      </c>
      <c r="R35" t="s">
        <v>96</v>
      </c>
      <c r="S35" t="s">
        <v>96</v>
      </c>
      <c r="T35" t="s">
        <v>96</v>
      </c>
      <c r="U35" t="s">
        <v>96</v>
      </c>
      <c r="V35" t="s">
        <v>96</v>
      </c>
      <c r="W35" t="s">
        <v>917</v>
      </c>
    </row>
    <row r="36" spans="1:23">
      <c r="A36" s="158" t="s">
        <v>138</v>
      </c>
      <c r="B36" s="158" t="s">
        <v>246</v>
      </c>
      <c r="C36" s="158" t="s">
        <v>918</v>
      </c>
      <c r="D36" s="158" t="s">
        <v>916</v>
      </c>
      <c r="E36" s="158" t="s">
        <v>140</v>
      </c>
      <c r="F36" s="158" t="s">
        <v>63</v>
      </c>
      <c r="Q36" t="s">
        <v>96</v>
      </c>
      <c r="R36" t="s">
        <v>96</v>
      </c>
      <c r="S36" t="s">
        <v>96</v>
      </c>
      <c r="T36" t="s">
        <v>96</v>
      </c>
      <c r="U36" t="s">
        <v>96</v>
      </c>
      <c r="V36" t="s">
        <v>96</v>
      </c>
      <c r="W36" t="s">
        <v>917</v>
      </c>
    </row>
    <row r="38" spans="1:23">
      <c r="E38" s="10" t="s">
        <v>144</v>
      </c>
      <c r="F38" t="s">
        <v>57</v>
      </c>
      <c r="H38">
        <f>COUNTIF(H$14:H$36, $F38)</f>
        <v>8</v>
      </c>
      <c r="I38">
        <f t="shared" ref="I38:V38" si="0">COUNTIF(I$14:I$36, $F38)</f>
        <v>8</v>
      </c>
      <c r="J38">
        <f t="shared" si="0"/>
        <v>4</v>
      </c>
      <c r="K38">
        <f t="shared" si="0"/>
        <v>4</v>
      </c>
      <c r="L38">
        <f t="shared" si="0"/>
        <v>7</v>
      </c>
      <c r="M38">
        <f t="shared" si="0"/>
        <v>0</v>
      </c>
      <c r="N38">
        <f t="shared" si="0"/>
        <v>6</v>
      </c>
      <c r="O38">
        <f t="shared" si="0"/>
        <v>12</v>
      </c>
      <c r="P38">
        <f t="shared" si="0"/>
        <v>0</v>
      </c>
      <c r="Q38">
        <f t="shared" si="0"/>
        <v>9</v>
      </c>
      <c r="R38">
        <f t="shared" si="0"/>
        <v>10</v>
      </c>
      <c r="S38">
        <f t="shared" si="0"/>
        <v>10</v>
      </c>
      <c r="T38">
        <f t="shared" si="0"/>
        <v>10</v>
      </c>
      <c r="U38">
        <f t="shared" si="0"/>
        <v>13</v>
      </c>
      <c r="V38">
        <f t="shared" si="0"/>
        <v>13</v>
      </c>
    </row>
    <row r="39" spans="1:23">
      <c r="F39" t="s">
        <v>56</v>
      </c>
      <c r="H39">
        <f t="shared" ref="H39:V41" si="1">COUNTIF(H$14:H$36, $F39)</f>
        <v>10</v>
      </c>
      <c r="I39">
        <f t="shared" si="1"/>
        <v>9</v>
      </c>
      <c r="J39">
        <f t="shared" si="1"/>
        <v>13</v>
      </c>
      <c r="K39">
        <f t="shared" si="1"/>
        <v>12</v>
      </c>
      <c r="L39">
        <f t="shared" si="1"/>
        <v>9</v>
      </c>
      <c r="M39">
        <f t="shared" si="1"/>
        <v>0</v>
      </c>
      <c r="N39">
        <f t="shared" si="1"/>
        <v>8</v>
      </c>
      <c r="O39">
        <f t="shared" si="1"/>
        <v>5</v>
      </c>
      <c r="P39">
        <f t="shared" si="1"/>
        <v>0</v>
      </c>
      <c r="Q39">
        <f t="shared" si="1"/>
        <v>7</v>
      </c>
      <c r="R39">
        <f t="shared" si="1"/>
        <v>6</v>
      </c>
      <c r="S39">
        <f t="shared" si="1"/>
        <v>6</v>
      </c>
      <c r="T39">
        <f t="shared" si="1"/>
        <v>6</v>
      </c>
      <c r="U39">
        <f t="shared" si="1"/>
        <v>3</v>
      </c>
      <c r="V39">
        <f t="shared" si="1"/>
        <v>3</v>
      </c>
    </row>
    <row r="40" spans="1:23">
      <c r="F40" t="s">
        <v>97</v>
      </c>
      <c r="H40">
        <f t="shared" si="1"/>
        <v>1</v>
      </c>
      <c r="I40">
        <f t="shared" si="1"/>
        <v>1</v>
      </c>
      <c r="J40">
        <f t="shared" si="1"/>
        <v>1</v>
      </c>
      <c r="K40">
        <f t="shared" si="1"/>
        <v>2</v>
      </c>
      <c r="L40">
        <f t="shared" si="1"/>
        <v>2</v>
      </c>
      <c r="M40">
        <f t="shared" si="1"/>
        <v>0</v>
      </c>
      <c r="N40">
        <f t="shared" si="1"/>
        <v>3</v>
      </c>
      <c r="O40">
        <f t="shared" si="1"/>
        <v>0</v>
      </c>
      <c r="P40">
        <f t="shared" si="1"/>
        <v>0</v>
      </c>
      <c r="Q40">
        <f t="shared" si="1"/>
        <v>1</v>
      </c>
      <c r="R40">
        <f t="shared" si="1"/>
        <v>0</v>
      </c>
      <c r="S40">
        <f t="shared" si="1"/>
        <v>0</v>
      </c>
      <c r="T40">
        <f t="shared" si="1"/>
        <v>0</v>
      </c>
      <c r="U40">
        <f t="shared" si="1"/>
        <v>2</v>
      </c>
      <c r="V40">
        <f t="shared" si="1"/>
        <v>2</v>
      </c>
    </row>
    <row r="41" spans="1:23">
      <c r="F41" t="s">
        <v>96</v>
      </c>
      <c r="H41">
        <f t="shared" si="1"/>
        <v>1</v>
      </c>
      <c r="I41">
        <f t="shared" si="1"/>
        <v>2</v>
      </c>
      <c r="J41">
        <f t="shared" si="1"/>
        <v>2</v>
      </c>
      <c r="K41">
        <f t="shared" si="1"/>
        <v>2</v>
      </c>
      <c r="L41">
        <f t="shared" si="1"/>
        <v>1</v>
      </c>
      <c r="M41">
        <f t="shared" si="1"/>
        <v>0</v>
      </c>
      <c r="N41">
        <f t="shared" si="1"/>
        <v>3</v>
      </c>
      <c r="O41">
        <f t="shared" si="1"/>
        <v>3</v>
      </c>
      <c r="P41">
        <f t="shared" si="1"/>
        <v>0</v>
      </c>
      <c r="Q41">
        <f t="shared" si="1"/>
        <v>4</v>
      </c>
      <c r="R41">
        <f t="shared" si="1"/>
        <v>5</v>
      </c>
      <c r="S41">
        <f t="shared" si="1"/>
        <v>5</v>
      </c>
      <c r="T41">
        <f t="shared" si="1"/>
        <v>5</v>
      </c>
      <c r="U41">
        <f t="shared" si="1"/>
        <v>3</v>
      </c>
      <c r="V41">
        <f t="shared" si="1"/>
        <v>3</v>
      </c>
    </row>
    <row r="42" spans="1:23">
      <c r="F42" t="s">
        <v>367</v>
      </c>
      <c r="H42">
        <f>SUM(H38:H41)</f>
        <v>20</v>
      </c>
      <c r="I42">
        <f t="shared" ref="I42:V42" si="2">SUM(I38:I41)</f>
        <v>20</v>
      </c>
      <c r="J42">
        <f t="shared" si="2"/>
        <v>20</v>
      </c>
      <c r="K42">
        <f t="shared" si="2"/>
        <v>20</v>
      </c>
      <c r="L42">
        <f t="shared" si="2"/>
        <v>19</v>
      </c>
      <c r="M42">
        <f t="shared" si="2"/>
        <v>0</v>
      </c>
      <c r="N42">
        <f t="shared" si="2"/>
        <v>20</v>
      </c>
      <c r="O42">
        <f t="shared" si="2"/>
        <v>20</v>
      </c>
      <c r="P42">
        <f t="shared" si="2"/>
        <v>0</v>
      </c>
      <c r="Q42">
        <f t="shared" si="2"/>
        <v>21</v>
      </c>
      <c r="R42">
        <f t="shared" si="2"/>
        <v>21</v>
      </c>
      <c r="S42">
        <f t="shared" si="2"/>
        <v>21</v>
      </c>
      <c r="T42">
        <f t="shared" si="2"/>
        <v>21</v>
      </c>
      <c r="U42">
        <f t="shared" si="2"/>
        <v>21</v>
      </c>
      <c r="V42">
        <f t="shared" si="2"/>
        <v>21</v>
      </c>
    </row>
    <row r="43" spans="1:23">
      <c r="F43" t="s">
        <v>368</v>
      </c>
      <c r="H43">
        <f>IF(H42&lt;&gt;0,ROWS(H$14:H$36)-H42,0)</f>
        <v>3</v>
      </c>
      <c r="I43">
        <f t="shared" ref="I43:V43" si="3">IF(I42&lt;&gt;0,ROWS(I$14:I$36)-I42,0)</f>
        <v>3</v>
      </c>
      <c r="J43">
        <f t="shared" si="3"/>
        <v>3</v>
      </c>
      <c r="K43">
        <f t="shared" si="3"/>
        <v>3</v>
      </c>
      <c r="L43">
        <f t="shared" si="3"/>
        <v>4</v>
      </c>
      <c r="M43">
        <f t="shared" si="3"/>
        <v>0</v>
      </c>
      <c r="N43">
        <f t="shared" si="3"/>
        <v>3</v>
      </c>
      <c r="O43">
        <f t="shared" si="3"/>
        <v>3</v>
      </c>
      <c r="P43">
        <f t="shared" si="3"/>
        <v>0</v>
      </c>
      <c r="Q43">
        <f t="shared" si="3"/>
        <v>2</v>
      </c>
      <c r="R43">
        <f t="shared" si="3"/>
        <v>2</v>
      </c>
      <c r="S43">
        <f t="shared" si="3"/>
        <v>2</v>
      </c>
      <c r="T43">
        <f t="shared" si="3"/>
        <v>2</v>
      </c>
      <c r="U43">
        <f t="shared" si="3"/>
        <v>2</v>
      </c>
      <c r="V43">
        <f t="shared" si="3"/>
        <v>2</v>
      </c>
    </row>
    <row r="47" spans="1:23" s="11" customFormat="1">
      <c r="A47" s="11" t="s">
        <v>156</v>
      </c>
    </row>
  </sheetData>
  <mergeCells count="1">
    <mergeCell ref="B5:V5"/>
  </mergeCells>
  <pageMargins left="0.7" right="0.7" top="0.75" bottom="0.75" header="0.3" footer="0.3"/>
  <pageSetup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6120F-33DA-472C-ABCE-CB570CAE08AF}">
  <sheetPr>
    <tabColor theme="6" tint="0.79998168889431442"/>
  </sheetPr>
  <dimension ref="A1"/>
  <sheetViews>
    <sheetView zoomScale="80" zoomScaleNormal="80" workbookViewId="0">
      <selection activeCell="B12" sqref="B12"/>
    </sheetView>
  </sheetViews>
  <sheetFormatPr defaultRowHeight="14.1"/>
  <sheetData/>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3A31B-DD60-441E-9486-C12E2055B05B}">
  <sheetPr>
    <tabColor theme="6" tint="0.79998168889431442"/>
  </sheetPr>
  <dimension ref="A3:AH84"/>
  <sheetViews>
    <sheetView topLeftCell="H8" zoomScale="80" zoomScaleNormal="80" workbookViewId="0">
      <selection activeCell="H23" sqref="H23"/>
    </sheetView>
  </sheetViews>
  <sheetFormatPr defaultRowHeight="14.1"/>
  <cols>
    <col min="1" max="1" width="14.75" bestFit="1" customWidth="1"/>
    <col min="2" max="2" width="33.5" customWidth="1"/>
    <col min="3" max="3" width="46.625" customWidth="1"/>
    <col min="4" max="4" width="15.25" customWidth="1"/>
    <col min="5" max="5" width="16.5" customWidth="1"/>
    <col min="6" max="6" width="18.625" customWidth="1"/>
    <col min="7" max="7" width="4.75" customWidth="1"/>
    <col min="8" max="17" width="14" bestFit="1" customWidth="1"/>
    <col min="18" max="22" width="12.375" customWidth="1"/>
    <col min="23" max="23" width="70.875" customWidth="1"/>
  </cols>
  <sheetData>
    <row r="3" spans="2:34" ht="17.45">
      <c r="B3" s="1" t="s">
        <v>0</v>
      </c>
    </row>
    <row r="4" spans="2:34" ht="17.45">
      <c r="B4" s="1" t="s">
        <v>1</v>
      </c>
    </row>
    <row r="5" spans="2:34" ht="30" customHeight="1">
      <c r="B5" s="30" t="s">
        <v>2</v>
      </c>
      <c r="C5" s="30"/>
      <c r="D5" s="30"/>
      <c r="E5" s="30"/>
      <c r="F5" s="30"/>
      <c r="G5" s="30"/>
      <c r="H5" s="30"/>
      <c r="I5" s="30"/>
      <c r="J5" s="30"/>
      <c r="K5" s="30"/>
      <c r="L5" s="30"/>
      <c r="M5" s="30"/>
      <c r="N5" s="30"/>
      <c r="O5" s="30"/>
      <c r="P5" s="30"/>
      <c r="Q5" s="30"/>
      <c r="R5" s="30"/>
      <c r="S5" s="30"/>
      <c r="T5" s="30"/>
      <c r="U5" s="30"/>
      <c r="V5" s="30"/>
      <c r="W5" s="194"/>
      <c r="X5" s="194"/>
      <c r="Y5" s="194"/>
      <c r="Z5" s="194"/>
      <c r="AA5" s="194"/>
      <c r="AB5" s="194"/>
      <c r="AC5" s="194"/>
      <c r="AD5" s="194"/>
      <c r="AE5" s="194"/>
      <c r="AF5" s="194"/>
      <c r="AG5" s="194"/>
      <c r="AH5" s="194"/>
    </row>
    <row r="7" spans="2:34">
      <c r="B7" s="3" t="s">
        <v>3</v>
      </c>
      <c r="C7" s="3" t="s">
        <v>4</v>
      </c>
      <c r="D7" s="3" t="s">
        <v>5</v>
      </c>
    </row>
    <row r="8" spans="2:34">
      <c r="B8" s="4" t="s">
        <v>7</v>
      </c>
      <c r="C8" s="4" t="s">
        <v>8</v>
      </c>
      <c r="D8" s="4">
        <f>COUNTIF(C14:C83,"&lt;&gt;")</f>
        <v>55</v>
      </c>
    </row>
    <row r="9" spans="2:34">
      <c r="B9" s="5" t="s">
        <v>10</v>
      </c>
      <c r="C9" s="4" t="s">
        <v>8</v>
      </c>
      <c r="D9" s="4">
        <f>COUNTIF(F14:F83,"Included")</f>
        <v>51</v>
      </c>
    </row>
    <row r="10" spans="2:34" ht="27.95">
      <c r="B10" s="5" t="s">
        <v>12</v>
      </c>
      <c r="C10" s="4" t="s">
        <v>8</v>
      </c>
      <c r="D10" s="12">
        <f xml:space="preserve"> _xlfn.XLOOKUP(B3,'Input_Final Data'!$B$57:$B$77,'Input_Final Data'!$R$57:$R$77)</f>
        <v>51</v>
      </c>
    </row>
    <row r="11" spans="2:34" ht="14.45" thickBot="1">
      <c r="B11" t="s">
        <v>14</v>
      </c>
    </row>
    <row r="12" spans="2:34"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34" ht="51" customHeight="1" thickBot="1">
      <c r="B13" s="6" t="s">
        <v>20</v>
      </c>
      <c r="C13" s="6" t="s">
        <v>21</v>
      </c>
      <c r="D13" s="6" t="s">
        <v>22</v>
      </c>
      <c r="E13" s="7" t="s">
        <v>23</v>
      </c>
      <c r="F13" s="8" t="s">
        <v>24</v>
      </c>
      <c r="G13" s="8"/>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34">
      <c r="B14" t="s">
        <v>0</v>
      </c>
      <c r="C14" t="s">
        <v>47</v>
      </c>
      <c r="D14" t="s">
        <v>48</v>
      </c>
      <c r="E14" t="s">
        <v>49</v>
      </c>
      <c r="F14" t="s">
        <v>50</v>
      </c>
      <c r="H14" t="str">
        <f>INDEX('ANH BWQ'!$B$13:$V$65, MATCH('ANH Backcast'!$C14, 'ANH BWQ'!$C$13:$C$65, 0), MATCH('ANH Backcast'!H$13, 'ANH BWQ'!$B$13:$V$13, 0))</f>
        <v>Excellent</v>
      </c>
      <c r="I14" t="str">
        <f>INDEX('ANH BWQ'!$B$13:$V$65, MATCH('ANH Backcast'!$C14, 'ANH BWQ'!$C$13:$C$65, 0), MATCH('ANH Backcast'!I$13, 'ANH BWQ'!$B$13:$V$13, 0))</f>
        <v>Excellent</v>
      </c>
      <c r="J14" t="str">
        <f>INDEX('ANH BWQ'!$B$13:$V$65, MATCH('ANH Backcast'!$C14, 'ANH BWQ'!$C$13:$C$65, 0), MATCH('ANH Backcast'!J$13, 'ANH BWQ'!$B$13:$V$13, 0))</f>
        <v>Excellent</v>
      </c>
      <c r="K14" t="str">
        <f>INDEX('ANH BWQ'!$B$13:$V$65, MATCH('ANH Backcast'!$C14, 'ANH BWQ'!$C$13:$C$65, 0), MATCH('ANH Backcast'!K$13, 'ANH BWQ'!$B$13:$V$13, 0))</f>
        <v>Excellent</v>
      </c>
      <c r="L14" t="str">
        <f>INDEX('ANH BWQ'!$B$13:$V$65, MATCH('ANH Backcast'!$C14, 'ANH BWQ'!$C$13:$C$65, 0), MATCH('ANH Backcast'!L$13, 'ANH BWQ'!$B$13:$V$13, 0))</f>
        <v>Excellent</v>
      </c>
      <c r="M14">
        <f>INDEX('ANH BWQ'!$B$13:$V$65, MATCH('ANH Backcast'!$C14, 'ANH BWQ'!$C$13:$C$65, 0), MATCH('ANH Backcast'!M$13, 'ANH BWQ'!$B$13:$V$13, 0))</f>
        <v>0</v>
      </c>
      <c r="N14" t="str">
        <f>INDEX('ANH BWQ'!$B$13:$V$65, MATCH('ANH Backcast'!$C14, 'ANH BWQ'!$C$13:$C$65, 0), MATCH('ANH Backcast'!N$13, 'ANH BWQ'!$B$13:$V$13, 0))</f>
        <v>Excellent</v>
      </c>
      <c r="O14" t="str">
        <f>INDEX('ANH BWQ'!$B$13:$V$65, MATCH('ANH Backcast'!$C14, 'ANH BWQ'!$C$13:$C$65, 0), MATCH('ANH Backcast'!O$13, 'ANH BWQ'!$B$13:$V$13, 0))</f>
        <v>Excellent</v>
      </c>
      <c r="P14" t="str">
        <f>INDEX('ANH BWQ'!$B$13:$V$65, MATCH('ANH Backcast'!$C14, 'ANH BWQ'!$C$13:$C$65, 0), MATCH('ANH Backcast'!P$13, 'ANH BWQ'!$B$13:$V$13, 0))</f>
        <v>Excellent</v>
      </c>
      <c r="Q14" t="str">
        <f>INDEX('ANH BWQ'!$B$13:$V$65, MATCH('ANH Backcast'!$C14, 'ANH BWQ'!$C$13:$C$65, 0), MATCH('ANH Backcast'!Q$13, 'ANH BWQ'!$B$13:$V$13, 0))</f>
        <v>Excellent</v>
      </c>
      <c r="R14" t="str">
        <f>INDEX('ANH BWQ'!$B$13:$V$65, MATCH('ANH Backcast'!$C14, 'ANH BWQ'!$C$13:$C$65, 0), MATCH('ANH Backcast'!R$13, 'ANH BWQ'!$B$13:$V$13, 0))</f>
        <v>Excellent</v>
      </c>
      <c r="S14" t="str">
        <f>INDEX('ANH BWQ'!$B$13:$V$65, MATCH('ANH Backcast'!$C14, 'ANH BWQ'!$C$13:$C$65, 0), MATCH('ANH Backcast'!S$13, 'ANH BWQ'!$B$13:$V$13, 0))</f>
        <v>Excellent</v>
      </c>
      <c r="T14" t="str">
        <f>INDEX('ANH BWQ'!$B$13:$V$65, MATCH('ANH Backcast'!$C14, 'ANH BWQ'!$C$13:$C$65, 0), MATCH('ANH Backcast'!T$13, 'ANH BWQ'!$B$13:$V$13, 0))</f>
        <v>Excellent</v>
      </c>
      <c r="U14" t="str">
        <f>INDEX('ANH BWQ'!$B$13:$V$65, MATCH('ANH Backcast'!$C14, 'ANH BWQ'!$C$13:$C$65, 0), MATCH('ANH Backcast'!U$13, 'ANH BWQ'!$B$13:$V$13, 0))</f>
        <v>Excellent</v>
      </c>
      <c r="V14" t="str">
        <f>INDEX('ANH BWQ'!$B$13:$V$65, MATCH('ANH Backcast'!$C14, 'ANH BWQ'!$C$13:$C$65, 0), MATCH('ANH Backcast'!V$13, 'ANH BWQ'!$B$13:$V$13, 0))</f>
        <v>Excellent</v>
      </c>
    </row>
    <row r="15" spans="2:34">
      <c r="B15" t="s">
        <v>0</v>
      </c>
      <c r="C15" t="s">
        <v>52</v>
      </c>
      <c r="D15" t="s">
        <v>48</v>
      </c>
      <c r="E15" t="s">
        <v>49</v>
      </c>
      <c r="F15" t="s">
        <v>50</v>
      </c>
      <c r="H15" t="str">
        <f>INDEX('ANH BWQ'!$B$13:$V$65, MATCH('ANH Backcast'!$C15, 'ANH BWQ'!$C$13:$C$65, 0), MATCH('ANH Backcast'!H$13, 'ANH BWQ'!$B$13:$V$13, 0))</f>
        <v>Excellent</v>
      </c>
      <c r="I15" t="str">
        <f>INDEX('ANH BWQ'!$B$13:$V$65, MATCH('ANH Backcast'!$C15, 'ANH BWQ'!$C$13:$C$65, 0), MATCH('ANH Backcast'!I$13, 'ANH BWQ'!$B$13:$V$13, 0))</f>
        <v>Excellent</v>
      </c>
      <c r="J15" t="str">
        <f>INDEX('ANH BWQ'!$B$13:$V$65, MATCH('ANH Backcast'!$C15, 'ANH BWQ'!$C$13:$C$65, 0), MATCH('ANH Backcast'!J$13, 'ANH BWQ'!$B$13:$V$13, 0))</f>
        <v>Excellent</v>
      </c>
      <c r="K15" t="str">
        <f>INDEX('ANH BWQ'!$B$13:$V$65, MATCH('ANH Backcast'!$C15, 'ANH BWQ'!$C$13:$C$65, 0), MATCH('ANH Backcast'!K$13, 'ANH BWQ'!$B$13:$V$13, 0))</f>
        <v>Excellent</v>
      </c>
      <c r="L15" t="str">
        <f>INDEX('ANH BWQ'!$B$13:$V$65, MATCH('ANH Backcast'!$C15, 'ANH BWQ'!$C$13:$C$65, 0), MATCH('ANH Backcast'!L$13, 'ANH BWQ'!$B$13:$V$13, 0))</f>
        <v>Excellent</v>
      </c>
      <c r="M15">
        <f>INDEX('ANH BWQ'!$B$13:$V$65, MATCH('ANH Backcast'!$C15, 'ANH BWQ'!$C$13:$C$65, 0), MATCH('ANH Backcast'!M$13, 'ANH BWQ'!$B$13:$V$13, 0))</f>
        <v>0</v>
      </c>
      <c r="N15" t="str">
        <f>INDEX('ANH BWQ'!$B$13:$V$65, MATCH('ANH Backcast'!$C15, 'ANH BWQ'!$C$13:$C$65, 0), MATCH('ANH Backcast'!N$13, 'ANH BWQ'!$B$13:$V$13, 0))</f>
        <v>Excellent</v>
      </c>
      <c r="O15" t="str">
        <f>INDEX('ANH BWQ'!$B$13:$V$65, MATCH('ANH Backcast'!$C15, 'ANH BWQ'!$C$13:$C$65, 0), MATCH('ANH Backcast'!O$13, 'ANH BWQ'!$B$13:$V$13, 0))</f>
        <v>Excellent</v>
      </c>
      <c r="P15" t="str">
        <f>INDEX('ANH BWQ'!$B$13:$V$65, MATCH('ANH Backcast'!$C15, 'ANH BWQ'!$C$13:$C$65, 0), MATCH('ANH Backcast'!P$13, 'ANH BWQ'!$B$13:$V$13, 0))</f>
        <v>Excellent</v>
      </c>
      <c r="Q15" t="str">
        <f>INDEX('ANH BWQ'!$B$13:$V$65, MATCH('ANH Backcast'!$C15, 'ANH BWQ'!$C$13:$C$65, 0), MATCH('ANH Backcast'!Q$13, 'ANH BWQ'!$B$13:$V$13, 0))</f>
        <v>Excellent</v>
      </c>
      <c r="R15" t="str">
        <f>INDEX('ANH BWQ'!$B$13:$V$65, MATCH('ANH Backcast'!$C15, 'ANH BWQ'!$C$13:$C$65, 0), MATCH('ANH Backcast'!R$13, 'ANH BWQ'!$B$13:$V$13, 0))</f>
        <v>Excellent</v>
      </c>
      <c r="S15" t="str">
        <f>INDEX('ANH BWQ'!$B$13:$V$65, MATCH('ANH Backcast'!$C15, 'ANH BWQ'!$C$13:$C$65, 0), MATCH('ANH Backcast'!S$13, 'ANH BWQ'!$B$13:$V$13, 0))</f>
        <v>Excellent</v>
      </c>
      <c r="T15" t="str">
        <f>INDEX('ANH BWQ'!$B$13:$V$65, MATCH('ANH Backcast'!$C15, 'ANH BWQ'!$C$13:$C$65, 0), MATCH('ANH Backcast'!T$13, 'ANH BWQ'!$B$13:$V$13, 0))</f>
        <v>Excellent</v>
      </c>
      <c r="U15" t="str">
        <f>INDEX('ANH BWQ'!$B$13:$V$65, MATCH('ANH Backcast'!$C15, 'ANH BWQ'!$C$13:$C$65, 0), MATCH('ANH Backcast'!U$13, 'ANH BWQ'!$B$13:$V$13, 0))</f>
        <v>Excellent</v>
      </c>
      <c r="V15" t="str">
        <f>INDEX('ANH BWQ'!$B$13:$V$65, MATCH('ANH Backcast'!$C15, 'ANH BWQ'!$C$13:$C$65, 0), MATCH('ANH Backcast'!V$13, 'ANH BWQ'!$B$13:$V$13, 0))</f>
        <v>Excellent</v>
      </c>
    </row>
    <row r="16" spans="2:34">
      <c r="B16" t="s">
        <v>0</v>
      </c>
      <c r="C16" t="s">
        <v>53</v>
      </c>
      <c r="D16" t="s">
        <v>48</v>
      </c>
      <c r="E16" t="s">
        <v>49</v>
      </c>
      <c r="F16" t="s">
        <v>50</v>
      </c>
      <c r="H16" t="str">
        <f>INDEX('ANH BWQ'!$B$13:$V$65, MATCH('ANH Backcast'!$C16, 'ANH BWQ'!$C$13:$C$65, 0), MATCH('ANH Backcast'!H$13, 'ANH BWQ'!$B$13:$V$13, 0))</f>
        <v>Excellent</v>
      </c>
      <c r="I16" t="str">
        <f>INDEX('ANH BWQ'!$B$13:$V$65, MATCH('ANH Backcast'!$C16, 'ANH BWQ'!$C$13:$C$65, 0), MATCH('ANH Backcast'!I$13, 'ANH BWQ'!$B$13:$V$13, 0))</f>
        <v>Excellent</v>
      </c>
      <c r="J16" t="str">
        <f>INDEX('ANH BWQ'!$B$13:$V$65, MATCH('ANH Backcast'!$C16, 'ANH BWQ'!$C$13:$C$65, 0), MATCH('ANH Backcast'!J$13, 'ANH BWQ'!$B$13:$V$13, 0))</f>
        <v>Excellent</v>
      </c>
      <c r="K16" t="str">
        <f>INDEX('ANH BWQ'!$B$13:$V$65, MATCH('ANH Backcast'!$C16, 'ANH BWQ'!$C$13:$C$65, 0), MATCH('ANH Backcast'!K$13, 'ANH BWQ'!$B$13:$V$13, 0))</f>
        <v>Excellent</v>
      </c>
      <c r="L16" t="str">
        <f>INDEX('ANH BWQ'!$B$13:$V$65, MATCH('ANH Backcast'!$C16, 'ANH BWQ'!$C$13:$C$65, 0), MATCH('ANH Backcast'!L$13, 'ANH BWQ'!$B$13:$V$13, 0))</f>
        <v>Excellent</v>
      </c>
      <c r="M16">
        <f>INDEX('ANH BWQ'!$B$13:$V$65, MATCH('ANH Backcast'!$C16, 'ANH BWQ'!$C$13:$C$65, 0), MATCH('ANH Backcast'!M$13, 'ANH BWQ'!$B$13:$V$13, 0))</f>
        <v>0</v>
      </c>
      <c r="N16" t="str">
        <f>INDEX('ANH BWQ'!$B$13:$V$65, MATCH('ANH Backcast'!$C16, 'ANH BWQ'!$C$13:$C$65, 0), MATCH('ANH Backcast'!N$13, 'ANH BWQ'!$B$13:$V$13, 0))</f>
        <v>Excellent</v>
      </c>
      <c r="O16" t="str">
        <f>INDEX('ANH BWQ'!$B$13:$V$65, MATCH('ANH Backcast'!$C16, 'ANH BWQ'!$C$13:$C$65, 0), MATCH('ANH Backcast'!O$13, 'ANH BWQ'!$B$13:$V$13, 0))</f>
        <v>Excellent</v>
      </c>
      <c r="P16" t="str">
        <f>INDEX('ANH BWQ'!$B$13:$V$65, MATCH('ANH Backcast'!$C16, 'ANH BWQ'!$C$13:$C$65, 0), MATCH('ANH Backcast'!P$13, 'ANH BWQ'!$B$13:$V$13, 0))</f>
        <v>Good</v>
      </c>
      <c r="Q16" t="str">
        <f>INDEX('ANH BWQ'!$B$13:$V$65, MATCH('ANH Backcast'!$C16, 'ANH BWQ'!$C$13:$C$65, 0), MATCH('ANH Backcast'!Q$13, 'ANH BWQ'!$B$13:$V$13, 0))</f>
        <v>Excellent</v>
      </c>
      <c r="R16" t="str">
        <f>INDEX('ANH BWQ'!$B$13:$V$65, MATCH('ANH Backcast'!$C16, 'ANH BWQ'!$C$13:$C$65, 0), MATCH('ANH Backcast'!R$13, 'ANH BWQ'!$B$13:$V$13, 0))</f>
        <v>Good</v>
      </c>
      <c r="S16" t="str">
        <f>INDEX('ANH BWQ'!$B$13:$V$65, MATCH('ANH Backcast'!$C16, 'ANH BWQ'!$C$13:$C$65, 0), MATCH('ANH Backcast'!S$13, 'ANH BWQ'!$B$13:$V$13, 0))</f>
        <v>Excellent</v>
      </c>
      <c r="T16" t="str">
        <f>INDEX('ANH BWQ'!$B$13:$V$65, MATCH('ANH Backcast'!$C16, 'ANH BWQ'!$C$13:$C$65, 0), MATCH('ANH Backcast'!T$13, 'ANH BWQ'!$B$13:$V$13, 0))</f>
        <v>Good</v>
      </c>
      <c r="U16" t="str">
        <f>INDEX('ANH BWQ'!$B$13:$V$65, MATCH('ANH Backcast'!$C16, 'ANH BWQ'!$C$13:$C$65, 0), MATCH('ANH Backcast'!U$13, 'ANH BWQ'!$B$13:$V$13, 0))</f>
        <v>Excellent</v>
      </c>
      <c r="V16" t="str">
        <f>INDEX('ANH BWQ'!$B$13:$V$65, MATCH('ANH Backcast'!$C16, 'ANH BWQ'!$C$13:$C$65, 0), MATCH('ANH Backcast'!V$13, 'ANH BWQ'!$B$13:$V$13, 0))</f>
        <v>Good</v>
      </c>
    </row>
    <row r="17" spans="2:23">
      <c r="B17" t="s">
        <v>0</v>
      </c>
      <c r="C17" t="s">
        <v>59</v>
      </c>
      <c r="D17" t="s">
        <v>48</v>
      </c>
      <c r="E17" t="s">
        <v>49</v>
      </c>
      <c r="F17" t="s">
        <v>50</v>
      </c>
      <c r="H17" t="str">
        <f>INDEX('ANH BWQ'!$B$13:$V$65, MATCH('ANH Backcast'!$C17, 'ANH BWQ'!$C$13:$C$65, 0), MATCH('ANH Backcast'!H$13, 'ANH BWQ'!$B$13:$V$13, 0))</f>
        <v>Excellent</v>
      </c>
      <c r="I17" t="str">
        <f>INDEX('ANH BWQ'!$B$13:$V$65, MATCH('ANH Backcast'!$C17, 'ANH BWQ'!$C$13:$C$65, 0), MATCH('ANH Backcast'!I$13, 'ANH BWQ'!$B$13:$V$13, 0))</f>
        <v>Excellent</v>
      </c>
      <c r="J17" t="str">
        <f>INDEX('ANH BWQ'!$B$13:$V$65, MATCH('ANH Backcast'!$C17, 'ANH BWQ'!$C$13:$C$65, 0), MATCH('ANH Backcast'!J$13, 'ANH BWQ'!$B$13:$V$13, 0))</f>
        <v>Excellent</v>
      </c>
      <c r="K17" t="str">
        <f>INDEX('ANH BWQ'!$B$13:$V$65, MATCH('ANH Backcast'!$C17, 'ANH BWQ'!$C$13:$C$65, 0), MATCH('ANH Backcast'!K$13, 'ANH BWQ'!$B$13:$V$13, 0))</f>
        <v>Excellent</v>
      </c>
      <c r="L17" t="str">
        <f>INDEX('ANH BWQ'!$B$13:$V$65, MATCH('ANH Backcast'!$C17, 'ANH BWQ'!$C$13:$C$65, 0), MATCH('ANH Backcast'!L$13, 'ANH BWQ'!$B$13:$V$13, 0))</f>
        <v>Excellent</v>
      </c>
      <c r="M17">
        <f>INDEX('ANH BWQ'!$B$13:$V$65, MATCH('ANH Backcast'!$C17, 'ANH BWQ'!$C$13:$C$65, 0), MATCH('ANH Backcast'!M$13, 'ANH BWQ'!$B$13:$V$13, 0))</f>
        <v>0</v>
      </c>
      <c r="N17" t="str">
        <f>INDEX('ANH BWQ'!$B$13:$V$65, MATCH('ANH Backcast'!$C17, 'ANH BWQ'!$C$13:$C$65, 0), MATCH('ANH Backcast'!N$13, 'ANH BWQ'!$B$13:$V$13, 0))</f>
        <v>Excellent</v>
      </c>
      <c r="O17" t="str">
        <f>INDEX('ANH BWQ'!$B$13:$V$65, MATCH('ANH Backcast'!$C17, 'ANH BWQ'!$C$13:$C$65, 0), MATCH('ANH Backcast'!O$13, 'ANH BWQ'!$B$13:$V$13, 0))</f>
        <v>Excellent</v>
      </c>
      <c r="P17" t="str">
        <f>INDEX('ANH BWQ'!$B$13:$V$65, MATCH('ANH Backcast'!$C17, 'ANH BWQ'!$C$13:$C$65, 0), MATCH('ANH Backcast'!P$13, 'ANH BWQ'!$B$13:$V$13, 0))</f>
        <v>Excellent</v>
      </c>
      <c r="Q17" t="str">
        <f>INDEX('ANH BWQ'!$B$13:$V$65, MATCH('ANH Backcast'!$C17, 'ANH BWQ'!$C$13:$C$65, 0), MATCH('ANH Backcast'!Q$13, 'ANH BWQ'!$B$13:$V$13, 0))</f>
        <v>Excellent</v>
      </c>
      <c r="R17" t="str">
        <f>INDEX('ANH BWQ'!$B$13:$V$65, MATCH('ANH Backcast'!$C17, 'ANH BWQ'!$C$13:$C$65, 0), MATCH('ANH Backcast'!R$13, 'ANH BWQ'!$B$13:$V$13, 0))</f>
        <v>Excellent</v>
      </c>
      <c r="S17" t="str">
        <f>INDEX('ANH BWQ'!$B$13:$V$65, MATCH('ANH Backcast'!$C17, 'ANH BWQ'!$C$13:$C$65, 0), MATCH('ANH Backcast'!S$13, 'ANH BWQ'!$B$13:$V$13, 0))</f>
        <v>Excellent</v>
      </c>
      <c r="T17" t="str">
        <f>INDEX('ANH BWQ'!$B$13:$V$65, MATCH('ANH Backcast'!$C17, 'ANH BWQ'!$C$13:$C$65, 0), MATCH('ANH Backcast'!T$13, 'ANH BWQ'!$B$13:$V$13, 0))</f>
        <v>Excellent</v>
      </c>
      <c r="U17" t="str">
        <f>INDEX('ANH BWQ'!$B$13:$V$65, MATCH('ANH Backcast'!$C17, 'ANH BWQ'!$C$13:$C$65, 0), MATCH('ANH Backcast'!U$13, 'ANH BWQ'!$B$13:$V$13, 0))</f>
        <v>Excellent</v>
      </c>
      <c r="V17" t="str">
        <f>INDEX('ANH BWQ'!$B$13:$V$65, MATCH('ANH Backcast'!$C17, 'ANH BWQ'!$C$13:$C$65, 0), MATCH('ANH Backcast'!V$13, 'ANH BWQ'!$B$13:$V$13, 0))</f>
        <v>Excellent</v>
      </c>
    </row>
    <row r="18" spans="2:23">
      <c r="B18" t="s">
        <v>0</v>
      </c>
      <c r="C18" t="s">
        <v>60</v>
      </c>
      <c r="D18" t="s">
        <v>48</v>
      </c>
      <c r="E18" t="s">
        <v>49</v>
      </c>
      <c r="F18" t="s">
        <v>50</v>
      </c>
      <c r="H18" t="str">
        <f>INDEX('ANH BWQ'!$B$13:$V$65, MATCH('ANH Backcast'!$C18, 'ANH BWQ'!$C$13:$C$65, 0), MATCH('ANH Backcast'!H$13, 'ANH BWQ'!$B$13:$V$13, 0))</f>
        <v>Excellent</v>
      </c>
      <c r="I18" t="str">
        <f>INDEX('ANH BWQ'!$B$13:$V$65, MATCH('ANH Backcast'!$C18, 'ANH BWQ'!$C$13:$C$65, 0), MATCH('ANH Backcast'!I$13, 'ANH BWQ'!$B$13:$V$13, 0))</f>
        <v>Excellent</v>
      </c>
      <c r="J18" t="str">
        <f>INDEX('ANH BWQ'!$B$13:$V$65, MATCH('ANH Backcast'!$C18, 'ANH BWQ'!$C$13:$C$65, 0), MATCH('ANH Backcast'!J$13, 'ANH BWQ'!$B$13:$V$13, 0))</f>
        <v>Excellent</v>
      </c>
      <c r="K18" t="str">
        <f>INDEX('ANH BWQ'!$B$13:$V$65, MATCH('ANH Backcast'!$C18, 'ANH BWQ'!$C$13:$C$65, 0), MATCH('ANH Backcast'!K$13, 'ANH BWQ'!$B$13:$V$13, 0))</f>
        <v>Excellent</v>
      </c>
      <c r="L18" t="str">
        <f>INDEX('ANH BWQ'!$B$13:$V$65, MATCH('ANH Backcast'!$C18, 'ANH BWQ'!$C$13:$C$65, 0), MATCH('ANH Backcast'!L$13, 'ANH BWQ'!$B$13:$V$13, 0))</f>
        <v>Excellent</v>
      </c>
      <c r="M18">
        <f>INDEX('ANH BWQ'!$B$13:$V$65, MATCH('ANH Backcast'!$C18, 'ANH BWQ'!$C$13:$C$65, 0), MATCH('ANH Backcast'!M$13, 'ANH BWQ'!$B$13:$V$13, 0))</f>
        <v>0</v>
      </c>
      <c r="N18" t="str">
        <f>INDEX('ANH BWQ'!$B$13:$V$65, MATCH('ANH Backcast'!$C18, 'ANH BWQ'!$C$13:$C$65, 0), MATCH('ANH Backcast'!N$13, 'ANH BWQ'!$B$13:$V$13, 0))</f>
        <v>Excellent</v>
      </c>
      <c r="O18" t="str">
        <f>INDEX('ANH BWQ'!$B$13:$V$65, MATCH('ANH Backcast'!$C18, 'ANH BWQ'!$C$13:$C$65, 0), MATCH('ANH Backcast'!O$13, 'ANH BWQ'!$B$13:$V$13, 0))</f>
        <v>Excellent</v>
      </c>
      <c r="P18" t="str">
        <f>INDEX('ANH BWQ'!$B$13:$V$65, MATCH('ANH Backcast'!$C18, 'ANH BWQ'!$C$13:$C$65, 0), MATCH('ANH Backcast'!P$13, 'ANH BWQ'!$B$13:$V$13, 0))</f>
        <v>Good</v>
      </c>
      <c r="Q18" t="str">
        <f>INDEX('ANH BWQ'!$B$13:$V$65, MATCH('ANH Backcast'!$C18, 'ANH BWQ'!$C$13:$C$65, 0), MATCH('ANH Backcast'!Q$13, 'ANH BWQ'!$B$13:$V$13, 0))</f>
        <v>Good</v>
      </c>
      <c r="R18" t="str">
        <f>INDEX('ANH BWQ'!$B$13:$V$65, MATCH('ANH Backcast'!$C18, 'ANH BWQ'!$C$13:$C$65, 0), MATCH('ANH Backcast'!R$13, 'ANH BWQ'!$B$13:$V$13, 0))</f>
        <v>Good</v>
      </c>
      <c r="S18" t="str">
        <f>INDEX('ANH BWQ'!$B$13:$V$65, MATCH('ANH Backcast'!$C18, 'ANH BWQ'!$C$13:$C$65, 0), MATCH('ANH Backcast'!S$13, 'ANH BWQ'!$B$13:$V$13, 0))</f>
        <v>Excellent</v>
      </c>
      <c r="T18" t="str">
        <f>INDEX('ANH BWQ'!$B$13:$V$65, MATCH('ANH Backcast'!$C18, 'ANH BWQ'!$C$13:$C$65, 0), MATCH('ANH Backcast'!T$13, 'ANH BWQ'!$B$13:$V$13, 0))</f>
        <v>Excellent</v>
      </c>
      <c r="U18" t="str">
        <f>INDEX('ANH BWQ'!$B$13:$V$65, MATCH('ANH Backcast'!$C18, 'ANH BWQ'!$C$13:$C$65, 0), MATCH('ANH Backcast'!U$13, 'ANH BWQ'!$B$13:$V$13, 0))</f>
        <v>Excellent</v>
      </c>
      <c r="V18" t="str">
        <f>INDEX('ANH BWQ'!$B$13:$V$65, MATCH('ANH Backcast'!$C18, 'ANH BWQ'!$C$13:$C$65, 0), MATCH('ANH Backcast'!V$13, 'ANH BWQ'!$B$13:$V$13, 0))</f>
        <v>Excellent</v>
      </c>
    </row>
    <row r="19" spans="2:23">
      <c r="B19" t="s">
        <v>0</v>
      </c>
      <c r="C19" t="s">
        <v>62</v>
      </c>
      <c r="D19" t="s">
        <v>48</v>
      </c>
      <c r="E19" t="s">
        <v>49</v>
      </c>
      <c r="F19" t="s">
        <v>63</v>
      </c>
      <c r="H19" t="s">
        <v>155</v>
      </c>
      <c r="I19" t="s">
        <v>155</v>
      </c>
      <c r="J19" t="s">
        <v>155</v>
      </c>
      <c r="K19" t="s">
        <v>155</v>
      </c>
      <c r="L19" t="s">
        <v>155</v>
      </c>
      <c r="M19">
        <f>INDEX('ANH BWQ'!$B$13:$V$65, MATCH('ANH Backcast'!$C19, 'ANH BWQ'!$C$13:$C$65, 0), MATCH('ANH Backcast'!M$13, 'ANH BWQ'!$B$13:$V$13, 0))</f>
        <v>0</v>
      </c>
      <c r="N19" t="s">
        <v>155</v>
      </c>
      <c r="O19" t="s">
        <v>155</v>
      </c>
      <c r="P19" t="str">
        <f>INDEX('ANH BWQ'!$B$13:$V$65, MATCH('ANH Backcast'!$C19, 'ANH BWQ'!$C$13:$C$65, 0), MATCH('ANH Backcast'!P$13, 'ANH BWQ'!$B$13:$V$13, 0))</f>
        <v>Not applicable - not designated</v>
      </c>
      <c r="Q19" t="str">
        <f>INDEX('ANH BWQ'!$B$13:$V$65, MATCH('ANH Backcast'!$C19, 'ANH BWQ'!$C$13:$C$65, 0), MATCH('ANH Backcast'!Q$13, 'ANH BWQ'!$B$13:$V$13, 0))</f>
        <v>Not applicable - not designated</v>
      </c>
      <c r="R19" t="str">
        <f>INDEX('ANH BWQ'!$B$13:$V$65, MATCH('ANH Backcast'!$C19, 'ANH BWQ'!$C$13:$C$65, 0), MATCH('ANH Backcast'!R$13, 'ANH BWQ'!$B$13:$V$13, 0))</f>
        <v>Not applicable - not designated</v>
      </c>
      <c r="S19" t="str">
        <f>INDEX('ANH BWQ'!$B$13:$V$65, MATCH('ANH Backcast'!$C19, 'ANH BWQ'!$C$13:$C$65, 0), MATCH('ANH Backcast'!S$13, 'ANH BWQ'!$B$13:$V$13, 0))</f>
        <v>Not applicable - not designated</v>
      </c>
      <c r="T19" t="str">
        <f>INDEX('ANH BWQ'!$B$13:$V$65, MATCH('ANH Backcast'!$C19, 'ANH BWQ'!$C$13:$C$65, 0), MATCH('ANH Backcast'!T$13, 'ANH BWQ'!$B$13:$V$13, 0))</f>
        <v>Not applicable - not designated</v>
      </c>
      <c r="U19" t="str">
        <f>INDEX('ANH BWQ'!$B$13:$V$65, MATCH('ANH Backcast'!$C19, 'ANH BWQ'!$C$13:$C$65, 0), MATCH('ANH Backcast'!U$13, 'ANH BWQ'!$B$13:$V$13, 0))</f>
        <v>Not applicable - not designated</v>
      </c>
      <c r="V19" t="str">
        <f>INDEX('ANH BWQ'!$B$13:$V$65, MATCH('ANH Backcast'!$C19, 'ANH BWQ'!$C$13:$C$65, 0), MATCH('ANH Backcast'!V$13, 'ANH BWQ'!$B$13:$V$13, 0))</f>
        <v>Not applicable - not designated</v>
      </c>
      <c r="W19" t="s">
        <v>64</v>
      </c>
    </row>
    <row r="20" spans="2:23">
      <c r="B20" t="s">
        <v>0</v>
      </c>
      <c r="C20" t="s">
        <v>65</v>
      </c>
      <c r="D20" t="s">
        <v>48</v>
      </c>
      <c r="E20" t="s">
        <v>49</v>
      </c>
      <c r="F20" t="s">
        <v>50</v>
      </c>
      <c r="H20" t="str">
        <f>INDEX('ANH BWQ'!$B$13:$V$65, MATCH('ANH Backcast'!$C20, 'ANH BWQ'!$C$13:$C$65, 0), MATCH('ANH Backcast'!H$13, 'ANH BWQ'!$B$13:$V$13, 0))</f>
        <v>Sufficient</v>
      </c>
      <c r="I20" t="str">
        <f>INDEX('ANH BWQ'!$B$13:$V$65, MATCH('ANH Backcast'!$C20, 'ANH BWQ'!$C$13:$C$65, 0), MATCH('ANH Backcast'!I$13, 'ANH BWQ'!$B$13:$V$13, 0))</f>
        <v>Good</v>
      </c>
      <c r="J20" t="str">
        <f>INDEX('ANH BWQ'!$B$13:$V$65, MATCH('ANH Backcast'!$C20, 'ANH BWQ'!$C$13:$C$65, 0), MATCH('ANH Backcast'!J$13, 'ANH BWQ'!$B$13:$V$13, 0))</f>
        <v>Good</v>
      </c>
      <c r="K20" t="str">
        <f>INDEX('ANH BWQ'!$B$13:$V$65, MATCH('ANH Backcast'!$C20, 'ANH BWQ'!$C$13:$C$65, 0), MATCH('ANH Backcast'!K$13, 'ANH BWQ'!$B$13:$V$13, 0))</f>
        <v>Good</v>
      </c>
      <c r="L20" t="str">
        <f>INDEX('ANH BWQ'!$B$13:$V$65, MATCH('ANH Backcast'!$C20, 'ANH BWQ'!$C$13:$C$65, 0), MATCH('ANH Backcast'!L$13, 'ANH BWQ'!$B$13:$V$13, 0))</f>
        <v>Good</v>
      </c>
      <c r="M20">
        <f>INDEX('ANH BWQ'!$B$13:$V$65, MATCH('ANH Backcast'!$C20, 'ANH BWQ'!$C$13:$C$65, 0), MATCH('ANH Backcast'!M$13, 'ANH BWQ'!$B$13:$V$13, 0))</f>
        <v>0</v>
      </c>
      <c r="N20" t="str">
        <f>INDEX('ANH BWQ'!$B$13:$V$65, MATCH('ANH Backcast'!$C20, 'ANH BWQ'!$C$13:$C$65, 0), MATCH('ANH Backcast'!N$13, 'ANH BWQ'!$B$13:$V$13, 0))</f>
        <v>Good</v>
      </c>
      <c r="O20" t="str">
        <f>INDEX('ANH BWQ'!$B$13:$V$65, MATCH('ANH Backcast'!$C20, 'ANH BWQ'!$C$13:$C$65, 0), MATCH('ANH Backcast'!O$13, 'ANH BWQ'!$B$13:$V$13, 0))</f>
        <v>Good</v>
      </c>
      <c r="P20" t="str">
        <f>INDEX('ANH BWQ'!$B$13:$V$65, MATCH('ANH Backcast'!$C20, 'ANH BWQ'!$C$13:$C$65, 0), MATCH('ANH Backcast'!P$13, 'ANH BWQ'!$B$13:$V$13, 0))</f>
        <v>Good</v>
      </c>
      <c r="Q20" t="str">
        <f>INDEX('ANH BWQ'!$B$13:$V$65, MATCH('ANH Backcast'!$C20, 'ANH BWQ'!$C$13:$C$65, 0), MATCH('ANH Backcast'!Q$13, 'ANH BWQ'!$B$13:$V$13, 0))</f>
        <v>Good</v>
      </c>
      <c r="R20" t="str">
        <f>INDEX('ANH BWQ'!$B$13:$V$65, MATCH('ANH Backcast'!$C20, 'ANH BWQ'!$C$13:$C$65, 0), MATCH('ANH Backcast'!R$13, 'ANH BWQ'!$B$13:$V$13, 0))</f>
        <v>Good</v>
      </c>
      <c r="S20" t="str">
        <f>INDEX('ANH BWQ'!$B$13:$V$65, MATCH('ANH Backcast'!$C20, 'ANH BWQ'!$C$13:$C$65, 0), MATCH('ANH Backcast'!S$13, 'ANH BWQ'!$B$13:$V$13, 0))</f>
        <v>Good</v>
      </c>
      <c r="T20" t="str">
        <f>INDEX('ANH BWQ'!$B$13:$V$65, MATCH('ANH Backcast'!$C20, 'ANH BWQ'!$C$13:$C$65, 0), MATCH('ANH Backcast'!T$13, 'ANH BWQ'!$B$13:$V$13, 0))</f>
        <v>Good</v>
      </c>
      <c r="U20" t="str">
        <f>INDEX('ANH BWQ'!$B$13:$V$65, MATCH('ANH Backcast'!$C20, 'ANH BWQ'!$C$13:$C$65, 0), MATCH('ANH Backcast'!U$13, 'ANH BWQ'!$B$13:$V$13, 0))</f>
        <v>Good</v>
      </c>
      <c r="V20" t="str">
        <f>INDEX('ANH BWQ'!$B$13:$V$65, MATCH('ANH Backcast'!$C20, 'ANH BWQ'!$C$13:$C$65, 0), MATCH('ANH Backcast'!V$13, 'ANH BWQ'!$B$13:$V$13, 0))</f>
        <v>Good</v>
      </c>
    </row>
    <row r="21" spans="2:23">
      <c r="B21" t="s">
        <v>0</v>
      </c>
      <c r="C21" t="s">
        <v>66</v>
      </c>
      <c r="D21" t="s">
        <v>48</v>
      </c>
      <c r="E21" t="s">
        <v>49</v>
      </c>
      <c r="F21" t="s">
        <v>50</v>
      </c>
      <c r="H21" t="str">
        <f>INDEX('ANH BWQ'!$B$13:$V$65, MATCH('ANH Backcast'!$C21, 'ANH BWQ'!$C$13:$C$65, 0), MATCH('ANH Backcast'!H$13, 'ANH BWQ'!$B$13:$V$13, 0))</f>
        <v>Good</v>
      </c>
      <c r="I21" t="str">
        <f>INDEX('ANH BWQ'!$B$13:$V$65, MATCH('ANH Backcast'!$C21, 'ANH BWQ'!$C$13:$C$65, 0), MATCH('ANH Backcast'!I$13, 'ANH BWQ'!$B$13:$V$13, 0))</f>
        <v>Good</v>
      </c>
      <c r="J21" t="str">
        <f>INDEX('ANH BWQ'!$B$13:$V$65, MATCH('ANH Backcast'!$C21, 'ANH BWQ'!$C$13:$C$65, 0), MATCH('ANH Backcast'!J$13, 'ANH BWQ'!$B$13:$V$13, 0))</f>
        <v>Good</v>
      </c>
      <c r="K21" t="str">
        <f>INDEX('ANH BWQ'!$B$13:$V$65, MATCH('ANH Backcast'!$C21, 'ANH BWQ'!$C$13:$C$65, 0), MATCH('ANH Backcast'!K$13, 'ANH BWQ'!$B$13:$V$13, 0))</f>
        <v>Excellent</v>
      </c>
      <c r="L21" t="str">
        <f>INDEX('ANH BWQ'!$B$13:$V$65, MATCH('ANH Backcast'!$C21, 'ANH BWQ'!$C$13:$C$65, 0), MATCH('ANH Backcast'!L$13, 'ANH BWQ'!$B$13:$V$13, 0))</f>
        <v>Excellent</v>
      </c>
      <c r="M21">
        <f>INDEX('ANH BWQ'!$B$13:$V$65, MATCH('ANH Backcast'!$C21, 'ANH BWQ'!$C$13:$C$65, 0), MATCH('ANH Backcast'!M$13, 'ANH BWQ'!$B$13:$V$13, 0))</f>
        <v>0</v>
      </c>
      <c r="N21" t="str">
        <f>INDEX('ANH BWQ'!$B$13:$V$65, MATCH('ANH Backcast'!$C21, 'ANH BWQ'!$C$13:$C$65, 0), MATCH('ANH Backcast'!N$13, 'ANH BWQ'!$B$13:$V$13, 0))</f>
        <v>Good</v>
      </c>
      <c r="O21" t="str">
        <f>INDEX('ANH BWQ'!$B$13:$V$65, MATCH('ANH Backcast'!$C21, 'ANH BWQ'!$C$13:$C$65, 0), MATCH('ANH Backcast'!O$13, 'ANH BWQ'!$B$13:$V$13, 0))</f>
        <v>Good</v>
      </c>
      <c r="P21" t="str">
        <f>INDEX('ANH BWQ'!$B$13:$V$65, MATCH('ANH Backcast'!$C21, 'ANH BWQ'!$C$13:$C$65, 0), MATCH('ANH Backcast'!P$13, 'ANH BWQ'!$B$13:$V$13, 0))</f>
        <v>Good</v>
      </c>
      <c r="Q21" t="str">
        <f>INDEX('ANH BWQ'!$B$13:$V$65, MATCH('ANH Backcast'!$C21, 'ANH BWQ'!$C$13:$C$65, 0), MATCH('ANH Backcast'!Q$13, 'ANH BWQ'!$B$13:$V$13, 0))</f>
        <v>Good</v>
      </c>
      <c r="R21" t="str">
        <f>INDEX('ANH BWQ'!$B$13:$V$65, MATCH('ANH Backcast'!$C21, 'ANH BWQ'!$C$13:$C$65, 0), MATCH('ANH Backcast'!R$13, 'ANH BWQ'!$B$13:$V$13, 0))</f>
        <v>Good</v>
      </c>
      <c r="S21" t="str">
        <f>INDEX('ANH BWQ'!$B$13:$V$65, MATCH('ANH Backcast'!$C21, 'ANH BWQ'!$C$13:$C$65, 0), MATCH('ANH Backcast'!S$13, 'ANH BWQ'!$B$13:$V$13, 0))</f>
        <v>Good</v>
      </c>
      <c r="T21" t="str">
        <f>INDEX('ANH BWQ'!$B$13:$V$65, MATCH('ANH Backcast'!$C21, 'ANH BWQ'!$C$13:$C$65, 0), MATCH('ANH Backcast'!T$13, 'ANH BWQ'!$B$13:$V$13, 0))</f>
        <v>Good</v>
      </c>
      <c r="U21" t="str">
        <f>INDEX('ANH BWQ'!$B$13:$V$65, MATCH('ANH Backcast'!$C21, 'ANH BWQ'!$C$13:$C$65, 0), MATCH('ANH Backcast'!U$13, 'ANH BWQ'!$B$13:$V$13, 0))</f>
        <v>Good</v>
      </c>
      <c r="V21" t="str">
        <f>INDEX('ANH BWQ'!$B$13:$V$65, MATCH('ANH Backcast'!$C21, 'ANH BWQ'!$C$13:$C$65, 0), MATCH('ANH Backcast'!V$13, 'ANH BWQ'!$B$13:$V$13, 0))</f>
        <v>Good</v>
      </c>
    </row>
    <row r="22" spans="2:23">
      <c r="B22" t="s">
        <v>0</v>
      </c>
      <c r="C22" t="s">
        <v>70</v>
      </c>
      <c r="D22" t="s">
        <v>48</v>
      </c>
      <c r="E22" t="s">
        <v>49</v>
      </c>
      <c r="F22" t="s">
        <v>50</v>
      </c>
      <c r="H22" t="str">
        <f>INDEX('ANH BWQ'!$B$13:$V$65, MATCH('ANH Backcast'!$C22, 'ANH BWQ'!$C$13:$C$65, 0), MATCH('ANH Backcast'!H$13, 'ANH BWQ'!$B$13:$V$13, 0))</f>
        <v>Excellent</v>
      </c>
      <c r="I22" t="str">
        <f>INDEX('ANH BWQ'!$B$13:$V$65, MATCH('ANH Backcast'!$C22, 'ANH BWQ'!$C$13:$C$65, 0), MATCH('ANH Backcast'!I$13, 'ANH BWQ'!$B$13:$V$13, 0))</f>
        <v>Excellent</v>
      </c>
      <c r="J22" t="str">
        <f>INDEX('ANH BWQ'!$B$13:$V$65, MATCH('ANH Backcast'!$C22, 'ANH BWQ'!$C$13:$C$65, 0), MATCH('ANH Backcast'!J$13, 'ANH BWQ'!$B$13:$V$13, 0))</f>
        <v>Excellent</v>
      </c>
      <c r="K22" t="str">
        <f>INDEX('ANH BWQ'!$B$13:$V$65, MATCH('ANH Backcast'!$C22, 'ANH BWQ'!$C$13:$C$65, 0), MATCH('ANH Backcast'!K$13, 'ANH BWQ'!$B$13:$V$13, 0))</f>
        <v>Excellent</v>
      </c>
      <c r="L22" t="str">
        <f>INDEX('ANH BWQ'!$B$13:$V$65, MATCH('ANH Backcast'!$C22, 'ANH BWQ'!$C$13:$C$65, 0), MATCH('ANH Backcast'!L$13, 'ANH BWQ'!$B$13:$V$13, 0))</f>
        <v>Excellent</v>
      </c>
      <c r="M22">
        <f>INDEX('ANH BWQ'!$B$13:$V$65, MATCH('ANH Backcast'!$C22, 'ANH BWQ'!$C$13:$C$65, 0), MATCH('ANH Backcast'!M$13, 'ANH BWQ'!$B$13:$V$13, 0))</f>
        <v>0</v>
      </c>
      <c r="N22" t="str">
        <f>INDEX('ANH BWQ'!$B$13:$V$65, MATCH('ANH Backcast'!$C22, 'ANH BWQ'!$C$13:$C$65, 0), MATCH('ANH Backcast'!N$13, 'ANH BWQ'!$B$13:$V$13, 0))</f>
        <v>Excellent</v>
      </c>
      <c r="O22" t="str">
        <f>INDEX('ANH BWQ'!$B$13:$V$65, MATCH('ANH Backcast'!$C22, 'ANH BWQ'!$C$13:$C$65, 0), MATCH('ANH Backcast'!O$13, 'ANH BWQ'!$B$13:$V$13, 0))</f>
        <v>Excellent</v>
      </c>
      <c r="P22" t="str">
        <f>INDEX('ANH BWQ'!$B$13:$V$65, MATCH('ANH Backcast'!$C22, 'ANH BWQ'!$C$13:$C$65, 0), MATCH('ANH Backcast'!P$13, 'ANH BWQ'!$B$13:$V$13, 0))</f>
        <v>Excellent</v>
      </c>
      <c r="Q22" t="str">
        <f>INDEX('ANH BWQ'!$B$13:$V$65, MATCH('ANH Backcast'!$C22, 'ANH BWQ'!$C$13:$C$65, 0), MATCH('ANH Backcast'!Q$13, 'ANH BWQ'!$B$13:$V$13, 0))</f>
        <v>Excellent</v>
      </c>
      <c r="R22" t="str">
        <f>INDEX('ANH BWQ'!$B$13:$V$65, MATCH('ANH Backcast'!$C22, 'ANH BWQ'!$C$13:$C$65, 0), MATCH('ANH Backcast'!R$13, 'ANH BWQ'!$B$13:$V$13, 0))</f>
        <v>Excellent</v>
      </c>
      <c r="S22" t="str">
        <f>INDEX('ANH BWQ'!$B$13:$V$65, MATCH('ANH Backcast'!$C22, 'ANH BWQ'!$C$13:$C$65, 0), MATCH('ANH Backcast'!S$13, 'ANH BWQ'!$B$13:$V$13, 0))</f>
        <v>Excellent</v>
      </c>
      <c r="T22" t="str">
        <f>INDEX('ANH BWQ'!$B$13:$V$65, MATCH('ANH Backcast'!$C22, 'ANH BWQ'!$C$13:$C$65, 0), MATCH('ANH Backcast'!T$13, 'ANH BWQ'!$B$13:$V$13, 0))</f>
        <v>Excellent</v>
      </c>
      <c r="U22" t="str">
        <f>INDEX('ANH BWQ'!$B$13:$V$65, MATCH('ANH Backcast'!$C22, 'ANH BWQ'!$C$13:$C$65, 0), MATCH('ANH Backcast'!U$13, 'ANH BWQ'!$B$13:$V$13, 0))</f>
        <v>Excellent</v>
      </c>
      <c r="V22" t="str">
        <f>INDEX('ANH BWQ'!$B$13:$V$65, MATCH('ANH Backcast'!$C22, 'ANH BWQ'!$C$13:$C$65, 0), MATCH('ANH Backcast'!V$13, 'ANH BWQ'!$B$13:$V$13, 0))</f>
        <v>Excellent</v>
      </c>
    </row>
    <row r="23" spans="2:23">
      <c r="B23" t="s">
        <v>0</v>
      </c>
      <c r="C23" t="s">
        <v>71</v>
      </c>
      <c r="D23" t="s">
        <v>48</v>
      </c>
      <c r="E23" t="s">
        <v>49</v>
      </c>
      <c r="F23" t="s">
        <v>50</v>
      </c>
      <c r="H23" t="str">
        <f>INDEX('ANH BWQ'!$B$13:$V$65, MATCH('ANH Backcast'!$C23, 'ANH BWQ'!$C$13:$C$65, 0), MATCH('ANH Backcast'!H$13, 'ANH BWQ'!$B$13:$V$13, 0))</f>
        <v>Excellent</v>
      </c>
      <c r="I23" t="str">
        <f>INDEX('ANH BWQ'!$B$13:$V$65, MATCH('ANH Backcast'!$C23, 'ANH BWQ'!$C$13:$C$65, 0), MATCH('ANH Backcast'!I$13, 'ANH BWQ'!$B$13:$V$13, 0))</f>
        <v>Excellent</v>
      </c>
      <c r="J23" t="str">
        <f>INDEX('ANH BWQ'!$B$13:$V$65, MATCH('ANH Backcast'!$C23, 'ANH BWQ'!$C$13:$C$65, 0), MATCH('ANH Backcast'!J$13, 'ANH BWQ'!$B$13:$V$13, 0))</f>
        <v>Excellent</v>
      </c>
      <c r="K23" t="str">
        <f>INDEX('ANH BWQ'!$B$13:$V$65, MATCH('ANH Backcast'!$C23, 'ANH BWQ'!$C$13:$C$65, 0), MATCH('ANH Backcast'!K$13, 'ANH BWQ'!$B$13:$V$13, 0))</f>
        <v>Excellent</v>
      </c>
      <c r="L23" t="str">
        <f>INDEX('ANH BWQ'!$B$13:$V$65, MATCH('ANH Backcast'!$C23, 'ANH BWQ'!$C$13:$C$65, 0), MATCH('ANH Backcast'!L$13, 'ANH BWQ'!$B$13:$V$13, 0))</f>
        <v>Excellent</v>
      </c>
      <c r="M23">
        <f>INDEX('ANH BWQ'!$B$13:$V$65, MATCH('ANH Backcast'!$C23, 'ANH BWQ'!$C$13:$C$65, 0), MATCH('ANH Backcast'!M$13, 'ANH BWQ'!$B$13:$V$13, 0))</f>
        <v>0</v>
      </c>
      <c r="N23" t="str">
        <f>INDEX('ANH BWQ'!$B$13:$V$65, MATCH('ANH Backcast'!$C23, 'ANH BWQ'!$C$13:$C$65, 0), MATCH('ANH Backcast'!N$13, 'ANH BWQ'!$B$13:$V$13, 0))</f>
        <v>Excellent</v>
      </c>
      <c r="O23" t="str">
        <f>INDEX('ANH BWQ'!$B$13:$V$65, MATCH('ANH Backcast'!$C23, 'ANH BWQ'!$C$13:$C$65, 0), MATCH('ANH Backcast'!O$13, 'ANH BWQ'!$B$13:$V$13, 0))</f>
        <v>Excellent</v>
      </c>
      <c r="P23" t="str">
        <f>INDEX('ANH BWQ'!$B$13:$V$65, MATCH('ANH Backcast'!$C23, 'ANH BWQ'!$C$13:$C$65, 0), MATCH('ANH Backcast'!P$13, 'ANH BWQ'!$B$13:$V$13, 0))</f>
        <v>Excellent</v>
      </c>
      <c r="Q23" t="str">
        <f>INDEX('ANH BWQ'!$B$13:$V$65, MATCH('ANH Backcast'!$C23, 'ANH BWQ'!$C$13:$C$65, 0), MATCH('ANH Backcast'!Q$13, 'ANH BWQ'!$B$13:$V$13, 0))</f>
        <v>Excellent</v>
      </c>
      <c r="R23" t="str">
        <f>INDEX('ANH BWQ'!$B$13:$V$65, MATCH('ANH Backcast'!$C23, 'ANH BWQ'!$C$13:$C$65, 0), MATCH('ANH Backcast'!R$13, 'ANH BWQ'!$B$13:$V$13, 0))</f>
        <v>Excellent</v>
      </c>
      <c r="S23" t="str">
        <f>INDEX('ANH BWQ'!$B$13:$V$65, MATCH('ANH Backcast'!$C23, 'ANH BWQ'!$C$13:$C$65, 0), MATCH('ANH Backcast'!S$13, 'ANH BWQ'!$B$13:$V$13, 0))</f>
        <v>Excellent</v>
      </c>
      <c r="T23" t="str">
        <f>INDEX('ANH BWQ'!$B$13:$V$65, MATCH('ANH Backcast'!$C23, 'ANH BWQ'!$C$13:$C$65, 0), MATCH('ANH Backcast'!T$13, 'ANH BWQ'!$B$13:$V$13, 0))</f>
        <v>Excellent</v>
      </c>
      <c r="U23" t="str">
        <f>INDEX('ANH BWQ'!$B$13:$V$65, MATCH('ANH Backcast'!$C23, 'ANH BWQ'!$C$13:$C$65, 0), MATCH('ANH Backcast'!U$13, 'ANH BWQ'!$B$13:$V$13, 0))</f>
        <v>Excellent</v>
      </c>
      <c r="V23" t="str">
        <f>INDEX('ANH BWQ'!$B$13:$V$65, MATCH('ANH Backcast'!$C23, 'ANH BWQ'!$C$13:$C$65, 0), MATCH('ANH Backcast'!V$13, 'ANH BWQ'!$B$13:$V$13, 0))</f>
        <v>Excellent</v>
      </c>
    </row>
    <row r="24" spans="2:23">
      <c r="B24" t="s">
        <v>0</v>
      </c>
      <c r="C24" t="s">
        <v>72</v>
      </c>
      <c r="D24" t="s">
        <v>48</v>
      </c>
      <c r="E24" t="s">
        <v>49</v>
      </c>
      <c r="F24" t="s">
        <v>50</v>
      </c>
      <c r="H24" t="str">
        <f>INDEX('ANH BWQ'!$B$13:$V$65, MATCH('ANH Backcast'!$C24, 'ANH BWQ'!$C$13:$C$65, 0), MATCH('ANH Backcast'!H$13, 'ANH BWQ'!$B$13:$V$13, 0))</f>
        <v>Excellent</v>
      </c>
      <c r="I24" t="str">
        <f>INDEX('ANH BWQ'!$B$13:$V$65, MATCH('ANH Backcast'!$C24, 'ANH BWQ'!$C$13:$C$65, 0), MATCH('ANH Backcast'!I$13, 'ANH BWQ'!$B$13:$V$13, 0))</f>
        <v>Excellent</v>
      </c>
      <c r="J24" t="str">
        <f>INDEX('ANH BWQ'!$B$13:$V$65, MATCH('ANH Backcast'!$C24, 'ANH BWQ'!$C$13:$C$65, 0), MATCH('ANH Backcast'!J$13, 'ANH BWQ'!$B$13:$V$13, 0))</f>
        <v>Excellent</v>
      </c>
      <c r="K24" t="str">
        <f>INDEX('ANH BWQ'!$B$13:$V$65, MATCH('ANH Backcast'!$C24, 'ANH BWQ'!$C$13:$C$65, 0), MATCH('ANH Backcast'!K$13, 'ANH BWQ'!$B$13:$V$13, 0))</f>
        <v>Excellent</v>
      </c>
      <c r="L24" t="str">
        <f>INDEX('ANH BWQ'!$B$13:$V$65, MATCH('ANH Backcast'!$C24, 'ANH BWQ'!$C$13:$C$65, 0), MATCH('ANH Backcast'!L$13, 'ANH BWQ'!$B$13:$V$13, 0))</f>
        <v>Excellent</v>
      </c>
      <c r="M24">
        <f>INDEX('ANH BWQ'!$B$13:$V$65, MATCH('ANH Backcast'!$C24, 'ANH BWQ'!$C$13:$C$65, 0), MATCH('ANH Backcast'!M$13, 'ANH BWQ'!$B$13:$V$13, 0))</f>
        <v>0</v>
      </c>
      <c r="N24" t="str">
        <f>INDEX('ANH BWQ'!$B$13:$V$65, MATCH('ANH Backcast'!$C24, 'ANH BWQ'!$C$13:$C$65, 0), MATCH('ANH Backcast'!N$13, 'ANH BWQ'!$B$13:$V$13, 0))</f>
        <v>Excellent</v>
      </c>
      <c r="O24" t="str">
        <f>INDEX('ANH BWQ'!$B$13:$V$65, MATCH('ANH Backcast'!$C24, 'ANH BWQ'!$C$13:$C$65, 0), MATCH('ANH Backcast'!O$13, 'ANH BWQ'!$B$13:$V$13, 0))</f>
        <v>Good</v>
      </c>
      <c r="P24" t="str">
        <f>INDEX('ANH BWQ'!$B$13:$V$65, MATCH('ANH Backcast'!$C24, 'ANH BWQ'!$C$13:$C$65, 0), MATCH('ANH Backcast'!P$13, 'ANH BWQ'!$B$13:$V$13, 0))</f>
        <v>Excellent</v>
      </c>
      <c r="Q24" t="str">
        <f>INDEX('ANH BWQ'!$B$13:$V$65, MATCH('ANH Backcast'!$C24, 'ANH BWQ'!$C$13:$C$65, 0), MATCH('ANH Backcast'!Q$13, 'ANH BWQ'!$B$13:$V$13, 0))</f>
        <v>Excellent</v>
      </c>
      <c r="R24" t="str">
        <f>INDEX('ANH BWQ'!$B$13:$V$65, MATCH('ANH Backcast'!$C24, 'ANH BWQ'!$C$13:$C$65, 0), MATCH('ANH Backcast'!R$13, 'ANH BWQ'!$B$13:$V$13, 0))</f>
        <v>Excellent</v>
      </c>
      <c r="S24" t="str">
        <f>INDEX('ANH BWQ'!$B$13:$V$65, MATCH('ANH Backcast'!$C24, 'ANH BWQ'!$C$13:$C$65, 0), MATCH('ANH Backcast'!S$13, 'ANH BWQ'!$B$13:$V$13, 0))</f>
        <v>Excellent</v>
      </c>
      <c r="T24" t="str">
        <f>INDEX('ANH BWQ'!$B$13:$V$65, MATCH('ANH Backcast'!$C24, 'ANH BWQ'!$C$13:$C$65, 0), MATCH('ANH Backcast'!T$13, 'ANH BWQ'!$B$13:$V$13, 0))</f>
        <v>Excellent</v>
      </c>
      <c r="U24" t="str">
        <f>INDEX('ANH BWQ'!$B$13:$V$65, MATCH('ANH Backcast'!$C24, 'ANH BWQ'!$C$13:$C$65, 0), MATCH('ANH Backcast'!U$13, 'ANH BWQ'!$B$13:$V$13, 0))</f>
        <v>Excellent</v>
      </c>
      <c r="V24" t="str">
        <f>INDEX('ANH BWQ'!$B$13:$V$65, MATCH('ANH Backcast'!$C24, 'ANH BWQ'!$C$13:$C$65, 0), MATCH('ANH Backcast'!V$13, 'ANH BWQ'!$B$13:$V$13, 0))</f>
        <v>Excellent</v>
      </c>
    </row>
    <row r="25" spans="2:23">
      <c r="B25" t="s">
        <v>0</v>
      </c>
      <c r="C25" t="s">
        <v>74</v>
      </c>
      <c r="D25" t="s">
        <v>48</v>
      </c>
      <c r="E25" t="s">
        <v>49</v>
      </c>
      <c r="F25" t="s">
        <v>50</v>
      </c>
      <c r="H25" t="str">
        <f>INDEX('ANH BWQ'!$B$13:$V$65, MATCH('ANH Backcast'!$C25, 'ANH BWQ'!$C$13:$C$65, 0), MATCH('ANH Backcast'!H$13, 'ANH BWQ'!$B$13:$V$13, 0))</f>
        <v>Excellent</v>
      </c>
      <c r="I25" t="str">
        <f>INDEX('ANH BWQ'!$B$13:$V$65, MATCH('ANH Backcast'!$C25, 'ANH BWQ'!$C$13:$C$65, 0), MATCH('ANH Backcast'!I$13, 'ANH BWQ'!$B$13:$V$13, 0))</f>
        <v>Excellent</v>
      </c>
      <c r="J25" t="str">
        <f>INDEX('ANH BWQ'!$B$13:$V$65, MATCH('ANH Backcast'!$C25, 'ANH BWQ'!$C$13:$C$65, 0), MATCH('ANH Backcast'!J$13, 'ANH BWQ'!$B$13:$V$13, 0))</f>
        <v>Excellent</v>
      </c>
      <c r="K25" t="str">
        <f>INDEX('ANH BWQ'!$B$13:$V$65, MATCH('ANH Backcast'!$C25, 'ANH BWQ'!$C$13:$C$65, 0), MATCH('ANH Backcast'!K$13, 'ANH BWQ'!$B$13:$V$13, 0))</f>
        <v>Excellent</v>
      </c>
      <c r="L25" t="str">
        <f>INDEX('ANH BWQ'!$B$13:$V$65, MATCH('ANH Backcast'!$C25, 'ANH BWQ'!$C$13:$C$65, 0), MATCH('ANH Backcast'!L$13, 'ANH BWQ'!$B$13:$V$13, 0))</f>
        <v>Excellent</v>
      </c>
      <c r="M25">
        <f>INDEX('ANH BWQ'!$B$13:$V$65, MATCH('ANH Backcast'!$C25, 'ANH BWQ'!$C$13:$C$65, 0), MATCH('ANH Backcast'!M$13, 'ANH BWQ'!$B$13:$V$13, 0))</f>
        <v>0</v>
      </c>
      <c r="N25" t="str">
        <f>INDEX('ANH BWQ'!$B$13:$V$65, MATCH('ANH Backcast'!$C25, 'ANH BWQ'!$C$13:$C$65, 0), MATCH('ANH Backcast'!N$13, 'ANH BWQ'!$B$13:$V$13, 0))</f>
        <v>Excellent</v>
      </c>
      <c r="O25" t="str">
        <f>INDEX('ANH BWQ'!$B$13:$V$65, MATCH('ANH Backcast'!$C25, 'ANH BWQ'!$C$13:$C$65, 0), MATCH('ANH Backcast'!O$13, 'ANH BWQ'!$B$13:$V$13, 0))</f>
        <v>Excellent</v>
      </c>
      <c r="P25" t="str">
        <f>INDEX('ANH BWQ'!$B$13:$V$65, MATCH('ANH Backcast'!$C25, 'ANH BWQ'!$C$13:$C$65, 0), MATCH('ANH Backcast'!P$13, 'ANH BWQ'!$B$13:$V$13, 0))</f>
        <v>Excellent</v>
      </c>
      <c r="Q25" t="str">
        <f>INDEX('ANH BWQ'!$B$13:$V$65, MATCH('ANH Backcast'!$C25, 'ANH BWQ'!$C$13:$C$65, 0), MATCH('ANH Backcast'!Q$13, 'ANH BWQ'!$B$13:$V$13, 0))</f>
        <v>Excellent</v>
      </c>
      <c r="R25" t="str">
        <f>INDEX('ANH BWQ'!$B$13:$V$65, MATCH('ANH Backcast'!$C25, 'ANH BWQ'!$C$13:$C$65, 0), MATCH('ANH Backcast'!R$13, 'ANH BWQ'!$B$13:$V$13, 0))</f>
        <v>Excellent</v>
      </c>
      <c r="S25" t="str">
        <f>INDEX('ANH BWQ'!$B$13:$V$65, MATCH('ANH Backcast'!$C25, 'ANH BWQ'!$C$13:$C$65, 0), MATCH('ANH Backcast'!S$13, 'ANH BWQ'!$B$13:$V$13, 0))</f>
        <v>Excellent</v>
      </c>
      <c r="T25" t="str">
        <f>INDEX('ANH BWQ'!$B$13:$V$65, MATCH('ANH Backcast'!$C25, 'ANH BWQ'!$C$13:$C$65, 0), MATCH('ANH Backcast'!T$13, 'ANH BWQ'!$B$13:$V$13, 0))</f>
        <v>Excellent</v>
      </c>
      <c r="U25" t="str">
        <f>INDEX('ANH BWQ'!$B$13:$V$65, MATCH('ANH Backcast'!$C25, 'ANH BWQ'!$C$13:$C$65, 0), MATCH('ANH Backcast'!U$13, 'ANH BWQ'!$B$13:$V$13, 0))</f>
        <v>Excellent</v>
      </c>
      <c r="V25" t="str">
        <f>INDEX('ANH BWQ'!$B$13:$V$65, MATCH('ANH Backcast'!$C25, 'ANH BWQ'!$C$13:$C$65, 0), MATCH('ANH Backcast'!V$13, 'ANH BWQ'!$B$13:$V$13, 0))</f>
        <v>Excellent</v>
      </c>
    </row>
    <row r="26" spans="2:23">
      <c r="B26" t="s">
        <v>0</v>
      </c>
      <c r="C26" t="s">
        <v>75</v>
      </c>
      <c r="D26" t="s">
        <v>48</v>
      </c>
      <c r="E26" t="s">
        <v>49</v>
      </c>
      <c r="F26" t="s">
        <v>50</v>
      </c>
      <c r="H26" t="str">
        <f>INDEX('ANH BWQ'!$B$13:$V$65, MATCH('ANH Backcast'!$C26, 'ANH BWQ'!$C$13:$C$65, 0), MATCH('ANH Backcast'!H$13, 'ANH BWQ'!$B$13:$V$13, 0))</f>
        <v>Excellent</v>
      </c>
      <c r="I26" t="str">
        <f>INDEX('ANH BWQ'!$B$13:$V$65, MATCH('ANH Backcast'!$C26, 'ANH BWQ'!$C$13:$C$65, 0), MATCH('ANH Backcast'!I$13, 'ANH BWQ'!$B$13:$V$13, 0))</f>
        <v>Excellent</v>
      </c>
      <c r="J26" t="str">
        <f>INDEX('ANH BWQ'!$B$13:$V$65, MATCH('ANH Backcast'!$C26, 'ANH BWQ'!$C$13:$C$65, 0), MATCH('ANH Backcast'!J$13, 'ANH BWQ'!$B$13:$V$13, 0))</f>
        <v>Excellent</v>
      </c>
      <c r="K26" t="str">
        <f>INDEX('ANH BWQ'!$B$13:$V$65, MATCH('ANH Backcast'!$C26, 'ANH BWQ'!$C$13:$C$65, 0), MATCH('ANH Backcast'!K$13, 'ANH BWQ'!$B$13:$V$13, 0))</f>
        <v>Excellent</v>
      </c>
      <c r="L26" t="str">
        <f>INDEX('ANH BWQ'!$B$13:$V$65, MATCH('ANH Backcast'!$C26, 'ANH BWQ'!$C$13:$C$65, 0), MATCH('ANH Backcast'!L$13, 'ANH BWQ'!$B$13:$V$13, 0))</f>
        <v>Excellent</v>
      </c>
      <c r="M26">
        <f>INDEX('ANH BWQ'!$B$13:$V$65, MATCH('ANH Backcast'!$C26, 'ANH BWQ'!$C$13:$C$65, 0), MATCH('ANH Backcast'!M$13, 'ANH BWQ'!$B$13:$V$13, 0))</f>
        <v>0</v>
      </c>
      <c r="N26" t="str">
        <f>INDEX('ANH BWQ'!$B$13:$V$65, MATCH('ANH Backcast'!$C26, 'ANH BWQ'!$C$13:$C$65, 0), MATCH('ANH Backcast'!N$13, 'ANH BWQ'!$B$13:$V$13, 0))</f>
        <v>Excellent</v>
      </c>
      <c r="O26" t="str">
        <f>INDEX('ANH BWQ'!$B$13:$V$65, MATCH('ANH Backcast'!$C26, 'ANH BWQ'!$C$13:$C$65, 0), MATCH('ANH Backcast'!O$13, 'ANH BWQ'!$B$13:$V$13, 0))</f>
        <v>Excellent</v>
      </c>
      <c r="P26" t="str">
        <f>INDEX('ANH BWQ'!$B$13:$V$65, MATCH('ANH Backcast'!$C26, 'ANH BWQ'!$C$13:$C$65, 0), MATCH('ANH Backcast'!P$13, 'ANH BWQ'!$B$13:$V$13, 0))</f>
        <v>Excellent</v>
      </c>
      <c r="Q26" t="str">
        <f>INDEX('ANH BWQ'!$B$13:$V$65, MATCH('ANH Backcast'!$C26, 'ANH BWQ'!$C$13:$C$65, 0), MATCH('ANH Backcast'!Q$13, 'ANH BWQ'!$B$13:$V$13, 0))</f>
        <v>Excellent</v>
      </c>
      <c r="R26" t="str">
        <f>INDEX('ANH BWQ'!$B$13:$V$65, MATCH('ANH Backcast'!$C26, 'ANH BWQ'!$C$13:$C$65, 0), MATCH('ANH Backcast'!R$13, 'ANH BWQ'!$B$13:$V$13, 0))</f>
        <v>Excellent</v>
      </c>
      <c r="S26" t="str">
        <f>INDEX('ANH BWQ'!$B$13:$V$65, MATCH('ANH Backcast'!$C26, 'ANH BWQ'!$C$13:$C$65, 0), MATCH('ANH Backcast'!S$13, 'ANH BWQ'!$B$13:$V$13, 0))</f>
        <v>Excellent</v>
      </c>
      <c r="T26" t="str">
        <f>INDEX('ANH BWQ'!$B$13:$V$65, MATCH('ANH Backcast'!$C26, 'ANH BWQ'!$C$13:$C$65, 0), MATCH('ANH Backcast'!T$13, 'ANH BWQ'!$B$13:$V$13, 0))</f>
        <v>Excellent</v>
      </c>
      <c r="U26" t="str">
        <f>INDEX('ANH BWQ'!$B$13:$V$65, MATCH('ANH Backcast'!$C26, 'ANH BWQ'!$C$13:$C$65, 0), MATCH('ANH Backcast'!U$13, 'ANH BWQ'!$B$13:$V$13, 0))</f>
        <v>Excellent</v>
      </c>
      <c r="V26" t="str">
        <f>INDEX('ANH BWQ'!$B$13:$V$65, MATCH('ANH Backcast'!$C26, 'ANH BWQ'!$C$13:$C$65, 0), MATCH('ANH Backcast'!V$13, 'ANH BWQ'!$B$13:$V$13, 0))</f>
        <v>Excellent</v>
      </c>
    </row>
    <row r="27" spans="2:23">
      <c r="B27" t="s">
        <v>0</v>
      </c>
      <c r="C27" t="s">
        <v>76</v>
      </c>
      <c r="D27" t="s">
        <v>48</v>
      </c>
      <c r="E27" t="s">
        <v>49</v>
      </c>
      <c r="F27" t="s">
        <v>50</v>
      </c>
      <c r="H27" t="str">
        <f>INDEX('ANH BWQ'!$B$13:$V$65, MATCH('ANH Backcast'!$C27, 'ANH BWQ'!$C$13:$C$65, 0), MATCH('ANH Backcast'!H$13, 'ANH BWQ'!$B$13:$V$13, 0))</f>
        <v>Excellent</v>
      </c>
      <c r="I27" t="str">
        <f>INDEX('ANH BWQ'!$B$13:$V$65, MATCH('ANH Backcast'!$C27, 'ANH BWQ'!$C$13:$C$65, 0), MATCH('ANH Backcast'!I$13, 'ANH BWQ'!$B$13:$V$13, 0))</f>
        <v>Good</v>
      </c>
      <c r="J27" t="str">
        <f>INDEX('ANH BWQ'!$B$13:$V$65, MATCH('ANH Backcast'!$C27, 'ANH BWQ'!$C$13:$C$65, 0), MATCH('ANH Backcast'!J$13, 'ANH BWQ'!$B$13:$V$13, 0))</f>
        <v>Good</v>
      </c>
      <c r="K27" t="str">
        <f>INDEX('ANH BWQ'!$B$13:$V$65, MATCH('ANH Backcast'!$C27, 'ANH BWQ'!$C$13:$C$65, 0), MATCH('ANH Backcast'!K$13, 'ANH BWQ'!$B$13:$V$13, 0))</f>
        <v>Good</v>
      </c>
      <c r="L27" t="str">
        <f>INDEX('ANH BWQ'!$B$13:$V$65, MATCH('ANH Backcast'!$C27, 'ANH BWQ'!$C$13:$C$65, 0), MATCH('ANH Backcast'!L$13, 'ANH BWQ'!$B$13:$V$13, 0))</f>
        <v>Good</v>
      </c>
      <c r="M27">
        <f>INDEX('ANH BWQ'!$B$13:$V$65, MATCH('ANH Backcast'!$C27, 'ANH BWQ'!$C$13:$C$65, 0), MATCH('ANH Backcast'!M$13, 'ANH BWQ'!$B$13:$V$13, 0))</f>
        <v>0</v>
      </c>
      <c r="N27" t="str">
        <f>INDEX('ANH BWQ'!$B$13:$V$65, MATCH('ANH Backcast'!$C27, 'ANH BWQ'!$C$13:$C$65, 0), MATCH('ANH Backcast'!N$13, 'ANH BWQ'!$B$13:$V$13, 0))</f>
        <v>Good</v>
      </c>
      <c r="O27" t="str">
        <f>INDEX('ANH BWQ'!$B$13:$V$65, MATCH('ANH Backcast'!$C27, 'ANH BWQ'!$C$13:$C$65, 0), MATCH('ANH Backcast'!O$13, 'ANH BWQ'!$B$13:$V$13, 0))</f>
        <v>Excellent</v>
      </c>
      <c r="P27" t="str">
        <f>INDEX('ANH BWQ'!$B$13:$V$65, MATCH('ANH Backcast'!$C27, 'ANH BWQ'!$C$13:$C$65, 0), MATCH('ANH Backcast'!P$13, 'ANH BWQ'!$B$13:$V$13, 0))</f>
        <v>Excellent</v>
      </c>
      <c r="Q27" t="str">
        <f>INDEX('ANH BWQ'!$B$13:$V$65, MATCH('ANH Backcast'!$C27, 'ANH BWQ'!$C$13:$C$65, 0), MATCH('ANH Backcast'!Q$13, 'ANH BWQ'!$B$13:$V$13, 0))</f>
        <v>Good</v>
      </c>
      <c r="R27" t="str">
        <f>INDEX('ANH BWQ'!$B$13:$V$65, MATCH('ANH Backcast'!$C27, 'ANH BWQ'!$C$13:$C$65, 0), MATCH('ANH Backcast'!R$13, 'ANH BWQ'!$B$13:$V$13, 0))</f>
        <v>Good</v>
      </c>
      <c r="S27" t="str">
        <f>INDEX('ANH BWQ'!$B$13:$V$65, MATCH('ANH Backcast'!$C27, 'ANH BWQ'!$C$13:$C$65, 0), MATCH('ANH Backcast'!S$13, 'ANH BWQ'!$B$13:$V$13, 0))</f>
        <v>Good</v>
      </c>
      <c r="T27" t="str">
        <f>INDEX('ANH BWQ'!$B$13:$V$65, MATCH('ANH Backcast'!$C27, 'ANH BWQ'!$C$13:$C$65, 0), MATCH('ANH Backcast'!T$13, 'ANH BWQ'!$B$13:$V$13, 0))</f>
        <v>Good</v>
      </c>
      <c r="U27" t="str">
        <f>INDEX('ANH BWQ'!$B$13:$V$65, MATCH('ANH Backcast'!$C27, 'ANH BWQ'!$C$13:$C$65, 0), MATCH('ANH Backcast'!U$13, 'ANH BWQ'!$B$13:$V$13, 0))</f>
        <v>Good</v>
      </c>
      <c r="V27" t="str">
        <f>INDEX('ANH BWQ'!$B$13:$V$65, MATCH('ANH Backcast'!$C27, 'ANH BWQ'!$C$13:$C$65, 0), MATCH('ANH Backcast'!V$13, 'ANH BWQ'!$B$13:$V$13, 0))</f>
        <v>Excellent</v>
      </c>
    </row>
    <row r="28" spans="2:23">
      <c r="B28" t="s">
        <v>0</v>
      </c>
      <c r="C28" t="s">
        <v>77</v>
      </c>
      <c r="D28" t="s">
        <v>48</v>
      </c>
      <c r="E28" t="s">
        <v>49</v>
      </c>
      <c r="F28" t="s">
        <v>50</v>
      </c>
      <c r="H28" t="str">
        <f>INDEX('ANH BWQ'!$B$13:$V$65, MATCH('ANH Backcast'!$C28, 'ANH BWQ'!$C$13:$C$65, 0), MATCH('ANH Backcast'!H$13, 'ANH BWQ'!$B$13:$V$13, 0))</f>
        <v>Excellent</v>
      </c>
      <c r="I28" t="str">
        <f>INDEX('ANH BWQ'!$B$13:$V$65, MATCH('ANH Backcast'!$C28, 'ANH BWQ'!$C$13:$C$65, 0), MATCH('ANH Backcast'!I$13, 'ANH BWQ'!$B$13:$V$13, 0))</f>
        <v>Excellent</v>
      </c>
      <c r="J28" t="str">
        <f>INDEX('ANH BWQ'!$B$13:$V$65, MATCH('ANH Backcast'!$C28, 'ANH BWQ'!$C$13:$C$65, 0), MATCH('ANH Backcast'!J$13, 'ANH BWQ'!$B$13:$V$13, 0))</f>
        <v>Excellent</v>
      </c>
      <c r="K28" t="str">
        <f>INDEX('ANH BWQ'!$B$13:$V$65, MATCH('ANH Backcast'!$C28, 'ANH BWQ'!$C$13:$C$65, 0), MATCH('ANH Backcast'!K$13, 'ANH BWQ'!$B$13:$V$13, 0))</f>
        <v>Excellent</v>
      </c>
      <c r="L28" t="str">
        <f>INDEX('ANH BWQ'!$B$13:$V$65, MATCH('ANH Backcast'!$C28, 'ANH BWQ'!$C$13:$C$65, 0), MATCH('ANH Backcast'!L$13, 'ANH BWQ'!$B$13:$V$13, 0))</f>
        <v>Excellent</v>
      </c>
      <c r="M28">
        <f>INDEX('ANH BWQ'!$B$13:$V$65, MATCH('ANH Backcast'!$C28, 'ANH BWQ'!$C$13:$C$65, 0), MATCH('ANH Backcast'!M$13, 'ANH BWQ'!$B$13:$V$13, 0))</f>
        <v>0</v>
      </c>
      <c r="N28" t="str">
        <f>INDEX('ANH BWQ'!$B$13:$V$65, MATCH('ANH Backcast'!$C28, 'ANH BWQ'!$C$13:$C$65, 0), MATCH('ANH Backcast'!N$13, 'ANH BWQ'!$B$13:$V$13, 0))</f>
        <v>Excellent</v>
      </c>
      <c r="O28" t="str">
        <f>INDEX('ANH BWQ'!$B$13:$V$65, MATCH('ANH Backcast'!$C28, 'ANH BWQ'!$C$13:$C$65, 0), MATCH('ANH Backcast'!O$13, 'ANH BWQ'!$B$13:$V$13, 0))</f>
        <v>Excellent</v>
      </c>
      <c r="P28" t="str">
        <f>INDEX('ANH BWQ'!$B$13:$V$65, MATCH('ANH Backcast'!$C28, 'ANH BWQ'!$C$13:$C$65, 0), MATCH('ANH Backcast'!P$13, 'ANH BWQ'!$B$13:$V$13, 0))</f>
        <v>Excellent</v>
      </c>
      <c r="Q28" t="str">
        <f>INDEX('ANH BWQ'!$B$13:$V$65, MATCH('ANH Backcast'!$C28, 'ANH BWQ'!$C$13:$C$65, 0), MATCH('ANH Backcast'!Q$13, 'ANH BWQ'!$B$13:$V$13, 0))</f>
        <v>Excellent</v>
      </c>
      <c r="R28" t="str">
        <f>INDEX('ANH BWQ'!$B$13:$V$65, MATCH('ANH Backcast'!$C28, 'ANH BWQ'!$C$13:$C$65, 0), MATCH('ANH Backcast'!R$13, 'ANH BWQ'!$B$13:$V$13, 0))</f>
        <v>Excellent</v>
      </c>
      <c r="S28" t="str">
        <f>INDEX('ANH BWQ'!$B$13:$V$65, MATCH('ANH Backcast'!$C28, 'ANH BWQ'!$C$13:$C$65, 0), MATCH('ANH Backcast'!S$13, 'ANH BWQ'!$B$13:$V$13, 0))</f>
        <v>Excellent</v>
      </c>
      <c r="T28" t="str">
        <f>INDEX('ANH BWQ'!$B$13:$V$65, MATCH('ANH Backcast'!$C28, 'ANH BWQ'!$C$13:$C$65, 0), MATCH('ANH Backcast'!T$13, 'ANH BWQ'!$B$13:$V$13, 0))</f>
        <v>Excellent</v>
      </c>
      <c r="U28" t="str">
        <f>INDEX('ANH BWQ'!$B$13:$V$65, MATCH('ANH Backcast'!$C28, 'ANH BWQ'!$C$13:$C$65, 0), MATCH('ANH Backcast'!U$13, 'ANH BWQ'!$B$13:$V$13, 0))</f>
        <v>Excellent</v>
      </c>
      <c r="V28" t="str">
        <f>INDEX('ANH BWQ'!$B$13:$V$65, MATCH('ANH Backcast'!$C28, 'ANH BWQ'!$C$13:$C$65, 0), MATCH('ANH Backcast'!V$13, 'ANH BWQ'!$B$13:$V$13, 0))</f>
        <v>Excellent</v>
      </c>
    </row>
    <row r="29" spans="2:23">
      <c r="B29" t="s">
        <v>0</v>
      </c>
      <c r="C29" t="s">
        <v>78</v>
      </c>
      <c r="D29" t="s">
        <v>48</v>
      </c>
      <c r="E29" t="s">
        <v>49</v>
      </c>
      <c r="F29" t="s">
        <v>50</v>
      </c>
      <c r="H29" t="str">
        <f>INDEX('ANH BWQ'!$B$13:$V$65, MATCH('ANH Backcast'!$C29, 'ANH BWQ'!$C$13:$C$65, 0), MATCH('ANH Backcast'!H$13, 'ANH BWQ'!$B$13:$V$13, 0))</f>
        <v>Excellent</v>
      </c>
      <c r="I29" t="str">
        <f>INDEX('ANH BWQ'!$B$13:$V$65, MATCH('ANH Backcast'!$C29, 'ANH BWQ'!$C$13:$C$65, 0), MATCH('ANH Backcast'!I$13, 'ANH BWQ'!$B$13:$V$13, 0))</f>
        <v>Excellent</v>
      </c>
      <c r="J29" t="str">
        <f>INDEX('ANH BWQ'!$B$13:$V$65, MATCH('ANH Backcast'!$C29, 'ANH BWQ'!$C$13:$C$65, 0), MATCH('ANH Backcast'!J$13, 'ANH BWQ'!$B$13:$V$13, 0))</f>
        <v>Excellent</v>
      </c>
      <c r="K29" t="str">
        <f>INDEX('ANH BWQ'!$B$13:$V$65, MATCH('ANH Backcast'!$C29, 'ANH BWQ'!$C$13:$C$65, 0), MATCH('ANH Backcast'!K$13, 'ANH BWQ'!$B$13:$V$13, 0))</f>
        <v>Excellent</v>
      </c>
      <c r="L29" t="str">
        <f>INDEX('ANH BWQ'!$B$13:$V$65, MATCH('ANH Backcast'!$C29, 'ANH BWQ'!$C$13:$C$65, 0), MATCH('ANH Backcast'!L$13, 'ANH BWQ'!$B$13:$V$13, 0))</f>
        <v>Excellent</v>
      </c>
      <c r="M29">
        <f>INDEX('ANH BWQ'!$B$13:$V$65, MATCH('ANH Backcast'!$C29, 'ANH BWQ'!$C$13:$C$65, 0), MATCH('ANH Backcast'!M$13, 'ANH BWQ'!$B$13:$V$13, 0))</f>
        <v>0</v>
      </c>
      <c r="N29" t="str">
        <f>INDEX('ANH BWQ'!$B$13:$V$65, MATCH('ANH Backcast'!$C29, 'ANH BWQ'!$C$13:$C$65, 0), MATCH('ANH Backcast'!N$13, 'ANH BWQ'!$B$13:$V$13, 0))</f>
        <v>Excellent</v>
      </c>
      <c r="O29" t="str">
        <f>INDEX('ANH BWQ'!$B$13:$V$65, MATCH('ANH Backcast'!$C29, 'ANH BWQ'!$C$13:$C$65, 0), MATCH('ANH Backcast'!O$13, 'ANH BWQ'!$B$13:$V$13, 0))</f>
        <v>Excellent</v>
      </c>
      <c r="P29" t="str">
        <f>INDEX('ANH BWQ'!$B$13:$V$65, MATCH('ANH Backcast'!$C29, 'ANH BWQ'!$C$13:$C$65, 0), MATCH('ANH Backcast'!P$13, 'ANH BWQ'!$B$13:$V$13, 0))</f>
        <v>Excellent</v>
      </c>
      <c r="Q29" t="str">
        <f>INDEX('ANH BWQ'!$B$13:$V$65, MATCH('ANH Backcast'!$C29, 'ANH BWQ'!$C$13:$C$65, 0), MATCH('ANH Backcast'!Q$13, 'ANH BWQ'!$B$13:$V$13, 0))</f>
        <v>Excellent</v>
      </c>
      <c r="R29" t="str">
        <f>INDEX('ANH BWQ'!$B$13:$V$65, MATCH('ANH Backcast'!$C29, 'ANH BWQ'!$C$13:$C$65, 0), MATCH('ANH Backcast'!R$13, 'ANH BWQ'!$B$13:$V$13, 0))</f>
        <v>Excellent</v>
      </c>
      <c r="S29" t="str">
        <f>INDEX('ANH BWQ'!$B$13:$V$65, MATCH('ANH Backcast'!$C29, 'ANH BWQ'!$C$13:$C$65, 0), MATCH('ANH Backcast'!S$13, 'ANH BWQ'!$B$13:$V$13, 0))</f>
        <v>Excellent</v>
      </c>
      <c r="T29" t="str">
        <f>INDEX('ANH BWQ'!$B$13:$V$65, MATCH('ANH Backcast'!$C29, 'ANH BWQ'!$C$13:$C$65, 0), MATCH('ANH Backcast'!T$13, 'ANH BWQ'!$B$13:$V$13, 0))</f>
        <v>Excellent</v>
      </c>
      <c r="U29" t="str">
        <f>INDEX('ANH BWQ'!$B$13:$V$65, MATCH('ANH Backcast'!$C29, 'ANH BWQ'!$C$13:$C$65, 0), MATCH('ANH Backcast'!U$13, 'ANH BWQ'!$B$13:$V$13, 0))</f>
        <v>Excellent</v>
      </c>
      <c r="V29" t="str">
        <f>INDEX('ANH BWQ'!$B$13:$V$65, MATCH('ANH Backcast'!$C29, 'ANH BWQ'!$C$13:$C$65, 0), MATCH('ANH Backcast'!V$13, 'ANH BWQ'!$B$13:$V$13, 0))</f>
        <v>Excellent</v>
      </c>
    </row>
    <row r="30" spans="2:23">
      <c r="B30" t="s">
        <v>0</v>
      </c>
      <c r="C30" t="s">
        <v>79</v>
      </c>
      <c r="D30" t="s">
        <v>48</v>
      </c>
      <c r="E30" t="s">
        <v>49</v>
      </c>
      <c r="F30" t="s">
        <v>50</v>
      </c>
      <c r="H30" t="str">
        <f>INDEX('ANH BWQ'!$B$13:$V$65, MATCH('ANH Backcast'!$C30, 'ANH BWQ'!$C$13:$C$65, 0), MATCH('ANH Backcast'!H$13, 'ANH BWQ'!$B$13:$V$13, 0))</f>
        <v>Excellent</v>
      </c>
      <c r="I30" t="str">
        <f>INDEX('ANH BWQ'!$B$13:$V$65, MATCH('ANH Backcast'!$C30, 'ANH BWQ'!$C$13:$C$65, 0), MATCH('ANH Backcast'!I$13, 'ANH BWQ'!$B$13:$V$13, 0))</f>
        <v>Excellent</v>
      </c>
      <c r="J30" t="str">
        <f>INDEX('ANH BWQ'!$B$13:$V$65, MATCH('ANH Backcast'!$C30, 'ANH BWQ'!$C$13:$C$65, 0), MATCH('ANH Backcast'!J$13, 'ANH BWQ'!$B$13:$V$13, 0))</f>
        <v>Excellent</v>
      </c>
      <c r="K30" t="str">
        <f>INDEX('ANH BWQ'!$B$13:$V$65, MATCH('ANH Backcast'!$C30, 'ANH BWQ'!$C$13:$C$65, 0), MATCH('ANH Backcast'!K$13, 'ANH BWQ'!$B$13:$V$13, 0))</f>
        <v>Excellent</v>
      </c>
      <c r="L30" t="str">
        <f>INDEX('ANH BWQ'!$B$13:$V$65, MATCH('ANH Backcast'!$C30, 'ANH BWQ'!$C$13:$C$65, 0), MATCH('ANH Backcast'!L$13, 'ANH BWQ'!$B$13:$V$13, 0))</f>
        <v>Excellent</v>
      </c>
      <c r="M30">
        <f>INDEX('ANH BWQ'!$B$13:$V$65, MATCH('ANH Backcast'!$C30, 'ANH BWQ'!$C$13:$C$65, 0), MATCH('ANH Backcast'!M$13, 'ANH BWQ'!$B$13:$V$13, 0))</f>
        <v>0</v>
      </c>
      <c r="N30" t="str">
        <f>INDEX('ANH BWQ'!$B$13:$V$65, MATCH('ANH Backcast'!$C30, 'ANH BWQ'!$C$13:$C$65, 0), MATCH('ANH Backcast'!N$13, 'ANH BWQ'!$B$13:$V$13, 0))</f>
        <v>Excellent</v>
      </c>
      <c r="O30" t="str">
        <f>INDEX('ANH BWQ'!$B$13:$V$65, MATCH('ANH Backcast'!$C30, 'ANH BWQ'!$C$13:$C$65, 0), MATCH('ANH Backcast'!O$13, 'ANH BWQ'!$B$13:$V$13, 0))</f>
        <v>Excellent</v>
      </c>
      <c r="P30" t="str">
        <f>INDEX('ANH BWQ'!$B$13:$V$65, MATCH('ANH Backcast'!$C30, 'ANH BWQ'!$C$13:$C$65, 0), MATCH('ANH Backcast'!P$13, 'ANH BWQ'!$B$13:$V$13, 0))</f>
        <v>Excellent</v>
      </c>
      <c r="Q30" t="str">
        <f>INDEX('ANH BWQ'!$B$13:$V$65, MATCH('ANH Backcast'!$C30, 'ANH BWQ'!$C$13:$C$65, 0), MATCH('ANH Backcast'!Q$13, 'ANH BWQ'!$B$13:$V$13, 0))</f>
        <v>Excellent</v>
      </c>
      <c r="R30" t="str">
        <f>INDEX('ANH BWQ'!$B$13:$V$65, MATCH('ANH Backcast'!$C30, 'ANH BWQ'!$C$13:$C$65, 0), MATCH('ANH Backcast'!R$13, 'ANH BWQ'!$B$13:$V$13, 0))</f>
        <v>Excellent</v>
      </c>
      <c r="S30" t="str">
        <f>INDEX('ANH BWQ'!$B$13:$V$65, MATCH('ANH Backcast'!$C30, 'ANH BWQ'!$C$13:$C$65, 0), MATCH('ANH Backcast'!S$13, 'ANH BWQ'!$B$13:$V$13, 0))</f>
        <v>Excellent</v>
      </c>
      <c r="T30" t="str">
        <f>INDEX('ANH BWQ'!$B$13:$V$65, MATCH('ANH Backcast'!$C30, 'ANH BWQ'!$C$13:$C$65, 0), MATCH('ANH Backcast'!T$13, 'ANH BWQ'!$B$13:$V$13, 0))</f>
        <v>Excellent</v>
      </c>
      <c r="U30" t="str">
        <f>INDEX('ANH BWQ'!$B$13:$V$65, MATCH('ANH Backcast'!$C30, 'ANH BWQ'!$C$13:$C$65, 0), MATCH('ANH Backcast'!U$13, 'ANH BWQ'!$B$13:$V$13, 0))</f>
        <v>Excellent</v>
      </c>
      <c r="V30" t="str">
        <f>INDEX('ANH BWQ'!$B$13:$V$65, MATCH('ANH Backcast'!$C30, 'ANH BWQ'!$C$13:$C$65, 0), MATCH('ANH Backcast'!V$13, 'ANH BWQ'!$B$13:$V$13, 0))</f>
        <v>Excellent</v>
      </c>
    </row>
    <row r="31" spans="2:23">
      <c r="B31" t="s">
        <v>0</v>
      </c>
      <c r="C31" t="s">
        <v>80</v>
      </c>
      <c r="D31" t="s">
        <v>48</v>
      </c>
      <c r="E31" t="s">
        <v>49</v>
      </c>
      <c r="F31" t="s">
        <v>50</v>
      </c>
      <c r="H31" t="str">
        <f>INDEX('ANH BWQ'!$B$13:$V$65, MATCH('ANH Backcast'!$C31, 'ANH BWQ'!$C$13:$C$65, 0), MATCH('ANH Backcast'!H$13, 'ANH BWQ'!$B$13:$V$13, 0))</f>
        <v>Excellent</v>
      </c>
      <c r="I31" t="str">
        <f>INDEX('ANH BWQ'!$B$13:$V$65, MATCH('ANH Backcast'!$C31, 'ANH BWQ'!$C$13:$C$65, 0), MATCH('ANH Backcast'!I$13, 'ANH BWQ'!$B$13:$V$13, 0))</f>
        <v>Excellent</v>
      </c>
      <c r="J31" t="str">
        <f>INDEX('ANH BWQ'!$B$13:$V$65, MATCH('ANH Backcast'!$C31, 'ANH BWQ'!$C$13:$C$65, 0), MATCH('ANH Backcast'!J$13, 'ANH BWQ'!$B$13:$V$13, 0))</f>
        <v>Excellent</v>
      </c>
      <c r="K31" t="str">
        <f>INDEX('ANH BWQ'!$B$13:$V$65, MATCH('ANH Backcast'!$C31, 'ANH BWQ'!$C$13:$C$65, 0), MATCH('ANH Backcast'!K$13, 'ANH BWQ'!$B$13:$V$13, 0))</f>
        <v>Excellent</v>
      </c>
      <c r="L31" t="str">
        <f>INDEX('ANH BWQ'!$B$13:$V$65, MATCH('ANH Backcast'!$C31, 'ANH BWQ'!$C$13:$C$65, 0), MATCH('ANH Backcast'!L$13, 'ANH BWQ'!$B$13:$V$13, 0))</f>
        <v>Excellent</v>
      </c>
      <c r="M31">
        <f>INDEX('ANH BWQ'!$B$13:$V$65, MATCH('ANH Backcast'!$C31, 'ANH BWQ'!$C$13:$C$65, 0), MATCH('ANH Backcast'!M$13, 'ANH BWQ'!$B$13:$V$13, 0))</f>
        <v>0</v>
      </c>
      <c r="N31" t="str">
        <f>INDEX('ANH BWQ'!$B$13:$V$65, MATCH('ANH Backcast'!$C31, 'ANH BWQ'!$C$13:$C$65, 0), MATCH('ANH Backcast'!N$13, 'ANH BWQ'!$B$13:$V$13, 0))</f>
        <v>Excellent</v>
      </c>
      <c r="O31" t="str">
        <f>INDEX('ANH BWQ'!$B$13:$V$65, MATCH('ANH Backcast'!$C31, 'ANH BWQ'!$C$13:$C$65, 0), MATCH('ANH Backcast'!O$13, 'ANH BWQ'!$B$13:$V$13, 0))</f>
        <v>Excellent</v>
      </c>
      <c r="P31" t="str">
        <f>INDEX('ANH BWQ'!$B$13:$V$65, MATCH('ANH Backcast'!$C31, 'ANH BWQ'!$C$13:$C$65, 0), MATCH('ANH Backcast'!P$13, 'ANH BWQ'!$B$13:$V$13, 0))</f>
        <v>Excellent</v>
      </c>
      <c r="Q31" t="str">
        <f>INDEX('ANH BWQ'!$B$13:$V$65, MATCH('ANH Backcast'!$C31, 'ANH BWQ'!$C$13:$C$65, 0), MATCH('ANH Backcast'!Q$13, 'ANH BWQ'!$B$13:$V$13, 0))</f>
        <v>Excellent</v>
      </c>
      <c r="R31" t="str">
        <f>INDEX('ANH BWQ'!$B$13:$V$65, MATCH('ANH Backcast'!$C31, 'ANH BWQ'!$C$13:$C$65, 0), MATCH('ANH Backcast'!R$13, 'ANH BWQ'!$B$13:$V$13, 0))</f>
        <v>Excellent</v>
      </c>
      <c r="S31" t="str">
        <f>INDEX('ANH BWQ'!$B$13:$V$65, MATCH('ANH Backcast'!$C31, 'ANH BWQ'!$C$13:$C$65, 0), MATCH('ANH Backcast'!S$13, 'ANH BWQ'!$B$13:$V$13, 0))</f>
        <v>Excellent</v>
      </c>
      <c r="T31" t="str">
        <f>INDEX('ANH BWQ'!$B$13:$V$65, MATCH('ANH Backcast'!$C31, 'ANH BWQ'!$C$13:$C$65, 0), MATCH('ANH Backcast'!T$13, 'ANH BWQ'!$B$13:$V$13, 0))</f>
        <v>Excellent</v>
      </c>
      <c r="U31" t="str">
        <f>INDEX('ANH BWQ'!$B$13:$V$65, MATCH('ANH Backcast'!$C31, 'ANH BWQ'!$C$13:$C$65, 0), MATCH('ANH Backcast'!U$13, 'ANH BWQ'!$B$13:$V$13, 0))</f>
        <v>Excellent</v>
      </c>
      <c r="V31" t="str">
        <f>INDEX('ANH BWQ'!$B$13:$V$65, MATCH('ANH Backcast'!$C31, 'ANH BWQ'!$C$13:$C$65, 0), MATCH('ANH Backcast'!V$13, 'ANH BWQ'!$B$13:$V$13, 0))</f>
        <v>Excellent</v>
      </c>
    </row>
    <row r="32" spans="2:23">
      <c r="B32" t="s">
        <v>0</v>
      </c>
      <c r="C32" t="s">
        <v>81</v>
      </c>
      <c r="D32" t="s">
        <v>48</v>
      </c>
      <c r="E32" t="s">
        <v>49</v>
      </c>
      <c r="F32" t="s">
        <v>50</v>
      </c>
      <c r="H32" t="str">
        <f>INDEX('ANH BWQ'!$B$13:$V$65, MATCH('ANH Backcast'!$C32, 'ANH BWQ'!$C$13:$C$65, 0), MATCH('ANH Backcast'!H$13, 'ANH BWQ'!$B$13:$V$13, 0))</f>
        <v>Good</v>
      </c>
      <c r="I32" t="str">
        <f>INDEX('ANH BWQ'!$B$13:$V$65, MATCH('ANH Backcast'!$C32, 'ANH BWQ'!$C$13:$C$65, 0), MATCH('ANH Backcast'!I$13, 'ANH BWQ'!$B$13:$V$13, 0))</f>
        <v>Good</v>
      </c>
      <c r="J32" t="str">
        <f>INDEX('ANH BWQ'!$B$13:$V$65, MATCH('ANH Backcast'!$C32, 'ANH BWQ'!$C$13:$C$65, 0), MATCH('ANH Backcast'!J$13, 'ANH BWQ'!$B$13:$V$13, 0))</f>
        <v>Sufficient</v>
      </c>
      <c r="K32" t="str">
        <f>INDEX('ANH BWQ'!$B$13:$V$65, MATCH('ANH Backcast'!$C32, 'ANH BWQ'!$C$13:$C$65, 0), MATCH('ANH Backcast'!K$13, 'ANH BWQ'!$B$13:$V$13, 0))</f>
        <v>Sufficient</v>
      </c>
      <c r="L32" t="str">
        <f>INDEX('ANH BWQ'!$B$13:$V$65, MATCH('ANH Backcast'!$C32, 'ANH BWQ'!$C$13:$C$65, 0), MATCH('ANH Backcast'!L$13, 'ANH BWQ'!$B$13:$V$13, 0))</f>
        <v>Sufficient</v>
      </c>
      <c r="M32">
        <f>INDEX('ANH BWQ'!$B$13:$V$65, MATCH('ANH Backcast'!$C32, 'ANH BWQ'!$C$13:$C$65, 0), MATCH('ANH Backcast'!M$13, 'ANH BWQ'!$B$13:$V$13, 0))</f>
        <v>0</v>
      </c>
      <c r="N32" t="str">
        <f>INDEX('ANH BWQ'!$B$13:$V$65, MATCH('ANH Backcast'!$C32, 'ANH BWQ'!$C$13:$C$65, 0), MATCH('ANH Backcast'!N$13, 'ANH BWQ'!$B$13:$V$13, 0))</f>
        <v>Poor</v>
      </c>
      <c r="O32" t="str">
        <f>INDEX('ANH BWQ'!$B$13:$V$65, MATCH('ANH Backcast'!$C32, 'ANH BWQ'!$C$13:$C$65, 0), MATCH('ANH Backcast'!O$13, 'ANH BWQ'!$B$13:$V$13, 0))</f>
        <v>Poor</v>
      </c>
      <c r="P32" t="str">
        <f>INDEX('ANH BWQ'!$B$13:$V$65, MATCH('ANH Backcast'!$C32, 'ANH BWQ'!$C$13:$C$65, 0), MATCH('ANH Backcast'!P$13, 'ANH BWQ'!$B$13:$V$13, 0))</f>
        <v>Poor</v>
      </c>
      <c r="Q32" t="str">
        <f>INDEX('ANH BWQ'!$B$13:$V$65, MATCH('ANH Backcast'!$C32, 'ANH BWQ'!$C$13:$C$65, 0), MATCH('ANH Backcast'!Q$13, 'ANH BWQ'!$B$13:$V$13, 0))</f>
        <v>Poor</v>
      </c>
      <c r="R32" t="str">
        <f>INDEX('ANH BWQ'!$B$13:$V$65, MATCH('ANH Backcast'!$C32, 'ANH BWQ'!$C$13:$C$65, 0), MATCH('ANH Backcast'!R$13, 'ANH BWQ'!$B$13:$V$13, 0))</f>
        <v>Poor</v>
      </c>
      <c r="S32" t="str">
        <f>INDEX('ANH BWQ'!$B$13:$V$65, MATCH('ANH Backcast'!$C32, 'ANH BWQ'!$C$13:$C$65, 0), MATCH('ANH Backcast'!S$13, 'ANH BWQ'!$B$13:$V$13, 0))</f>
        <v>Poor</v>
      </c>
      <c r="T32" t="str">
        <f>INDEX('ANH BWQ'!$B$13:$V$65, MATCH('ANH Backcast'!$C32, 'ANH BWQ'!$C$13:$C$65, 0), MATCH('ANH Backcast'!T$13, 'ANH BWQ'!$B$13:$V$13, 0))</f>
        <v>Poor</v>
      </c>
      <c r="U32" t="str">
        <f>INDEX('ANH BWQ'!$B$13:$V$65, MATCH('ANH Backcast'!$C32, 'ANH BWQ'!$C$13:$C$65, 0), MATCH('ANH Backcast'!U$13, 'ANH BWQ'!$B$13:$V$13, 0))</f>
        <v>Poor</v>
      </c>
      <c r="V32" t="str">
        <f>INDEX('ANH BWQ'!$B$13:$V$65, MATCH('ANH Backcast'!$C32, 'ANH BWQ'!$C$13:$C$65, 0), MATCH('ANH Backcast'!V$13, 'ANH BWQ'!$B$13:$V$13, 0))</f>
        <v>Poor</v>
      </c>
    </row>
    <row r="33" spans="2:22">
      <c r="B33" t="s">
        <v>0</v>
      </c>
      <c r="C33" t="s">
        <v>84</v>
      </c>
      <c r="D33" t="s">
        <v>48</v>
      </c>
      <c r="E33" t="s">
        <v>49</v>
      </c>
      <c r="F33" t="s">
        <v>50</v>
      </c>
      <c r="H33" t="str">
        <f>INDEX('ANH BWQ'!$B$13:$V$65, MATCH('ANH Backcast'!$C33, 'ANH BWQ'!$C$13:$C$65, 0), MATCH('ANH Backcast'!H$13, 'ANH BWQ'!$B$13:$V$13, 0))</f>
        <v>Excellent</v>
      </c>
      <c r="I33" t="str">
        <f>INDEX('ANH BWQ'!$B$13:$V$65, MATCH('ANH Backcast'!$C33, 'ANH BWQ'!$C$13:$C$65, 0), MATCH('ANH Backcast'!I$13, 'ANH BWQ'!$B$13:$V$13, 0))</f>
        <v>Excellent</v>
      </c>
      <c r="J33" t="str">
        <f>INDEX('ANH BWQ'!$B$13:$V$65, MATCH('ANH Backcast'!$C33, 'ANH BWQ'!$C$13:$C$65, 0), MATCH('ANH Backcast'!J$13, 'ANH BWQ'!$B$13:$V$13, 0))</f>
        <v>Excellent</v>
      </c>
      <c r="K33" t="str">
        <f>INDEX('ANH BWQ'!$B$13:$V$65, MATCH('ANH Backcast'!$C33, 'ANH BWQ'!$C$13:$C$65, 0), MATCH('ANH Backcast'!K$13, 'ANH BWQ'!$B$13:$V$13, 0))</f>
        <v>Excellent</v>
      </c>
      <c r="L33" t="str">
        <f>INDEX('ANH BWQ'!$B$13:$V$65, MATCH('ANH Backcast'!$C33, 'ANH BWQ'!$C$13:$C$65, 0), MATCH('ANH Backcast'!L$13, 'ANH BWQ'!$B$13:$V$13, 0))</f>
        <v>Excellent</v>
      </c>
      <c r="M33">
        <f>INDEX('ANH BWQ'!$B$13:$V$65, MATCH('ANH Backcast'!$C33, 'ANH BWQ'!$C$13:$C$65, 0), MATCH('ANH Backcast'!M$13, 'ANH BWQ'!$B$13:$V$13, 0))</f>
        <v>0</v>
      </c>
      <c r="N33" t="str">
        <f>INDEX('ANH BWQ'!$B$13:$V$65, MATCH('ANH Backcast'!$C33, 'ANH BWQ'!$C$13:$C$65, 0), MATCH('ANH Backcast'!N$13, 'ANH BWQ'!$B$13:$V$13, 0))</f>
        <v>Excellent</v>
      </c>
      <c r="O33" t="str">
        <f>INDEX('ANH BWQ'!$B$13:$V$65, MATCH('ANH Backcast'!$C33, 'ANH BWQ'!$C$13:$C$65, 0), MATCH('ANH Backcast'!O$13, 'ANH BWQ'!$B$13:$V$13, 0))</f>
        <v>Good</v>
      </c>
      <c r="P33" t="str">
        <f>INDEX('ANH BWQ'!$B$13:$V$65, MATCH('ANH Backcast'!$C33, 'ANH BWQ'!$C$13:$C$65, 0), MATCH('ANH Backcast'!P$13, 'ANH BWQ'!$B$13:$V$13, 0))</f>
        <v>Good</v>
      </c>
      <c r="Q33" t="str">
        <f>INDEX('ANH BWQ'!$B$13:$V$65, MATCH('ANH Backcast'!$C33, 'ANH BWQ'!$C$13:$C$65, 0), MATCH('ANH Backcast'!Q$13, 'ANH BWQ'!$B$13:$V$13, 0))</f>
        <v>Excellent</v>
      </c>
      <c r="R33" t="str">
        <f>INDEX('ANH BWQ'!$B$13:$V$65, MATCH('ANH Backcast'!$C33, 'ANH BWQ'!$C$13:$C$65, 0), MATCH('ANH Backcast'!R$13, 'ANH BWQ'!$B$13:$V$13, 0))</f>
        <v>Good</v>
      </c>
      <c r="S33" t="str">
        <f>INDEX('ANH BWQ'!$B$13:$V$65, MATCH('ANH Backcast'!$C33, 'ANH BWQ'!$C$13:$C$65, 0), MATCH('ANH Backcast'!S$13, 'ANH BWQ'!$B$13:$V$13, 0))</f>
        <v>Excellent</v>
      </c>
      <c r="T33" t="str">
        <f>INDEX('ANH BWQ'!$B$13:$V$65, MATCH('ANH Backcast'!$C33, 'ANH BWQ'!$C$13:$C$65, 0), MATCH('ANH Backcast'!T$13, 'ANH BWQ'!$B$13:$V$13, 0))</f>
        <v>Good</v>
      </c>
      <c r="U33" t="str">
        <f>INDEX('ANH BWQ'!$B$13:$V$65, MATCH('ANH Backcast'!$C33, 'ANH BWQ'!$C$13:$C$65, 0), MATCH('ANH Backcast'!U$13, 'ANH BWQ'!$B$13:$V$13, 0))</f>
        <v>Excellent</v>
      </c>
      <c r="V33" t="str">
        <f>INDEX('ANH BWQ'!$B$13:$V$65, MATCH('ANH Backcast'!$C33, 'ANH BWQ'!$C$13:$C$65, 0), MATCH('ANH Backcast'!V$13, 'ANH BWQ'!$B$13:$V$13, 0))</f>
        <v>Good</v>
      </c>
    </row>
    <row r="34" spans="2:22">
      <c r="B34" t="s">
        <v>0</v>
      </c>
      <c r="C34" t="s">
        <v>87</v>
      </c>
      <c r="D34" t="s">
        <v>48</v>
      </c>
      <c r="E34" t="s">
        <v>49</v>
      </c>
      <c r="F34" t="s">
        <v>50</v>
      </c>
      <c r="H34" t="str">
        <f>INDEX('ANH BWQ'!$B$13:$V$65, MATCH('ANH Backcast'!$C34, 'ANH BWQ'!$C$13:$C$65, 0), MATCH('ANH Backcast'!H$13, 'ANH BWQ'!$B$13:$V$13, 0))</f>
        <v>Excellent</v>
      </c>
      <c r="I34" t="str">
        <f>INDEX('ANH BWQ'!$B$13:$V$65, MATCH('ANH Backcast'!$C34, 'ANH BWQ'!$C$13:$C$65, 0), MATCH('ANH Backcast'!I$13, 'ANH BWQ'!$B$13:$V$13, 0))</f>
        <v>Excellent</v>
      </c>
      <c r="J34" t="str">
        <f>INDEX('ANH BWQ'!$B$13:$V$65, MATCH('ANH Backcast'!$C34, 'ANH BWQ'!$C$13:$C$65, 0), MATCH('ANH Backcast'!J$13, 'ANH BWQ'!$B$13:$V$13, 0))</f>
        <v>Excellent</v>
      </c>
      <c r="K34" t="str">
        <f>INDEX('ANH BWQ'!$B$13:$V$65, MATCH('ANH Backcast'!$C34, 'ANH BWQ'!$C$13:$C$65, 0), MATCH('ANH Backcast'!K$13, 'ANH BWQ'!$B$13:$V$13, 0))</f>
        <v>Excellent</v>
      </c>
      <c r="L34" t="str">
        <f>INDEX('ANH BWQ'!$B$13:$V$65, MATCH('ANH Backcast'!$C34, 'ANH BWQ'!$C$13:$C$65, 0), MATCH('ANH Backcast'!L$13, 'ANH BWQ'!$B$13:$V$13, 0))</f>
        <v>Excellent</v>
      </c>
      <c r="M34">
        <f>INDEX('ANH BWQ'!$B$13:$V$65, MATCH('ANH Backcast'!$C34, 'ANH BWQ'!$C$13:$C$65, 0), MATCH('ANH Backcast'!M$13, 'ANH BWQ'!$B$13:$V$13, 0))</f>
        <v>0</v>
      </c>
      <c r="N34" t="str">
        <f>INDEX('ANH BWQ'!$B$13:$V$65, MATCH('ANH Backcast'!$C34, 'ANH BWQ'!$C$13:$C$65, 0), MATCH('ANH Backcast'!N$13, 'ANH BWQ'!$B$13:$V$13, 0))</f>
        <v>Excellent</v>
      </c>
      <c r="O34" t="str">
        <f>INDEX('ANH BWQ'!$B$13:$V$65, MATCH('ANH Backcast'!$C34, 'ANH BWQ'!$C$13:$C$65, 0), MATCH('ANH Backcast'!O$13, 'ANH BWQ'!$B$13:$V$13, 0))</f>
        <v>Excellent</v>
      </c>
      <c r="P34" t="str">
        <f>INDEX('ANH BWQ'!$B$13:$V$65, MATCH('ANH Backcast'!$C34, 'ANH BWQ'!$C$13:$C$65, 0), MATCH('ANH Backcast'!P$13, 'ANH BWQ'!$B$13:$V$13, 0))</f>
        <v>Excellent</v>
      </c>
      <c r="Q34" t="str">
        <f>INDEX('ANH BWQ'!$B$13:$V$65, MATCH('ANH Backcast'!$C34, 'ANH BWQ'!$C$13:$C$65, 0), MATCH('ANH Backcast'!Q$13, 'ANH BWQ'!$B$13:$V$13, 0))</f>
        <v>Good</v>
      </c>
      <c r="R34" t="str">
        <f>INDEX('ANH BWQ'!$B$13:$V$65, MATCH('ANH Backcast'!$C34, 'ANH BWQ'!$C$13:$C$65, 0), MATCH('ANH Backcast'!R$13, 'ANH BWQ'!$B$13:$V$13, 0))</f>
        <v>Good</v>
      </c>
      <c r="S34" t="str">
        <f>INDEX('ANH BWQ'!$B$13:$V$65, MATCH('ANH Backcast'!$C34, 'ANH BWQ'!$C$13:$C$65, 0), MATCH('ANH Backcast'!S$13, 'ANH BWQ'!$B$13:$V$13, 0))</f>
        <v>Good</v>
      </c>
      <c r="T34" t="str">
        <f>INDEX('ANH BWQ'!$B$13:$V$65, MATCH('ANH Backcast'!$C34, 'ANH BWQ'!$C$13:$C$65, 0), MATCH('ANH Backcast'!T$13, 'ANH BWQ'!$B$13:$V$13, 0))</f>
        <v>Excellent</v>
      </c>
      <c r="U34" t="str">
        <f>INDEX('ANH BWQ'!$B$13:$V$65, MATCH('ANH Backcast'!$C34, 'ANH BWQ'!$C$13:$C$65, 0), MATCH('ANH Backcast'!U$13, 'ANH BWQ'!$B$13:$V$13, 0))</f>
        <v>Excellent</v>
      </c>
      <c r="V34" t="str">
        <f>INDEX('ANH BWQ'!$B$13:$V$65, MATCH('ANH Backcast'!$C34, 'ANH BWQ'!$C$13:$C$65, 0), MATCH('ANH Backcast'!V$13, 'ANH BWQ'!$B$13:$V$13, 0))</f>
        <v>Excellent</v>
      </c>
    </row>
    <row r="35" spans="2:22">
      <c r="B35" t="s">
        <v>0</v>
      </c>
      <c r="C35" t="s">
        <v>89</v>
      </c>
      <c r="D35" t="s">
        <v>48</v>
      </c>
      <c r="E35" t="s">
        <v>49</v>
      </c>
      <c r="F35" t="s">
        <v>50</v>
      </c>
      <c r="H35" t="str">
        <f>INDEX('ANH BWQ'!$B$13:$V$65, MATCH('ANH Backcast'!$C35, 'ANH BWQ'!$C$13:$C$65, 0), MATCH('ANH Backcast'!H$13, 'ANH BWQ'!$B$13:$V$13, 0))</f>
        <v>Excellent</v>
      </c>
      <c r="I35" t="str">
        <f>INDEX('ANH BWQ'!$B$13:$V$65, MATCH('ANH Backcast'!$C35, 'ANH BWQ'!$C$13:$C$65, 0), MATCH('ANH Backcast'!I$13, 'ANH BWQ'!$B$13:$V$13, 0))</f>
        <v>Excellent</v>
      </c>
      <c r="J35" t="str">
        <f>INDEX('ANH BWQ'!$B$13:$V$65, MATCH('ANH Backcast'!$C35, 'ANH BWQ'!$C$13:$C$65, 0), MATCH('ANH Backcast'!J$13, 'ANH BWQ'!$B$13:$V$13, 0))</f>
        <v>Excellent</v>
      </c>
      <c r="K35" t="str">
        <f>INDEX('ANH BWQ'!$B$13:$V$65, MATCH('ANH Backcast'!$C35, 'ANH BWQ'!$C$13:$C$65, 0), MATCH('ANH Backcast'!K$13, 'ANH BWQ'!$B$13:$V$13, 0))</f>
        <v>Excellent</v>
      </c>
      <c r="L35" t="str">
        <f>INDEX('ANH BWQ'!$B$13:$V$65, MATCH('ANH Backcast'!$C35, 'ANH BWQ'!$C$13:$C$65, 0), MATCH('ANH Backcast'!L$13, 'ANH BWQ'!$B$13:$V$13, 0))</f>
        <v>Good</v>
      </c>
      <c r="M35">
        <f>INDEX('ANH BWQ'!$B$13:$V$65, MATCH('ANH Backcast'!$C35, 'ANH BWQ'!$C$13:$C$65, 0), MATCH('ANH Backcast'!M$13, 'ANH BWQ'!$B$13:$V$13, 0))</f>
        <v>0</v>
      </c>
      <c r="N35" t="str">
        <f>INDEX('ANH BWQ'!$B$13:$V$65, MATCH('ANH Backcast'!$C35, 'ANH BWQ'!$C$13:$C$65, 0), MATCH('ANH Backcast'!N$13, 'ANH BWQ'!$B$13:$V$13, 0))</f>
        <v>Good</v>
      </c>
      <c r="O35" t="str">
        <f>INDEX('ANH BWQ'!$B$13:$V$65, MATCH('ANH Backcast'!$C35, 'ANH BWQ'!$C$13:$C$65, 0), MATCH('ANH Backcast'!O$13, 'ANH BWQ'!$B$13:$V$13, 0))</f>
        <v>Good</v>
      </c>
      <c r="P35" t="str">
        <f>INDEX('ANH BWQ'!$B$13:$V$65, MATCH('ANH Backcast'!$C35, 'ANH BWQ'!$C$13:$C$65, 0), MATCH('ANH Backcast'!P$13, 'ANH BWQ'!$B$13:$V$13, 0))</f>
        <v>Good</v>
      </c>
      <c r="Q35" t="str">
        <f>INDEX('ANH BWQ'!$B$13:$V$65, MATCH('ANH Backcast'!$C35, 'ANH BWQ'!$C$13:$C$65, 0), MATCH('ANH Backcast'!Q$13, 'ANH BWQ'!$B$13:$V$13, 0))</f>
        <v>Good</v>
      </c>
      <c r="R35" t="str">
        <f>INDEX('ANH BWQ'!$B$13:$V$65, MATCH('ANH Backcast'!$C35, 'ANH BWQ'!$C$13:$C$65, 0), MATCH('ANH Backcast'!R$13, 'ANH BWQ'!$B$13:$V$13, 0))</f>
        <v>Good</v>
      </c>
      <c r="S35" t="str">
        <f>INDEX('ANH BWQ'!$B$13:$V$65, MATCH('ANH Backcast'!$C35, 'ANH BWQ'!$C$13:$C$65, 0), MATCH('ANH Backcast'!S$13, 'ANH BWQ'!$B$13:$V$13, 0))</f>
        <v>Good</v>
      </c>
      <c r="T35" t="str">
        <f>INDEX('ANH BWQ'!$B$13:$V$65, MATCH('ANH Backcast'!$C35, 'ANH BWQ'!$C$13:$C$65, 0), MATCH('ANH Backcast'!T$13, 'ANH BWQ'!$B$13:$V$13, 0))</f>
        <v>Good</v>
      </c>
      <c r="U35" t="str">
        <f>INDEX('ANH BWQ'!$B$13:$V$65, MATCH('ANH Backcast'!$C35, 'ANH BWQ'!$C$13:$C$65, 0), MATCH('ANH Backcast'!U$13, 'ANH BWQ'!$B$13:$V$13, 0))</f>
        <v>Good</v>
      </c>
      <c r="V35" t="str">
        <f>INDEX('ANH BWQ'!$B$13:$V$65, MATCH('ANH Backcast'!$C35, 'ANH BWQ'!$C$13:$C$65, 0), MATCH('ANH Backcast'!V$13, 'ANH BWQ'!$B$13:$V$13, 0))</f>
        <v>Good</v>
      </c>
    </row>
    <row r="36" spans="2:22">
      <c r="B36" t="s">
        <v>0</v>
      </c>
      <c r="C36" t="s">
        <v>90</v>
      </c>
      <c r="D36" t="s">
        <v>48</v>
      </c>
      <c r="E36" t="s">
        <v>49</v>
      </c>
      <c r="F36" t="s">
        <v>50</v>
      </c>
      <c r="H36" t="str">
        <f>INDEX('ANH BWQ'!$B$13:$V$65, MATCH('ANH Backcast'!$C36, 'ANH BWQ'!$C$13:$C$65, 0), MATCH('ANH Backcast'!H$13, 'ANH BWQ'!$B$13:$V$13, 0))</f>
        <v>Good</v>
      </c>
      <c r="I36" t="str">
        <f>INDEX('ANH BWQ'!$B$13:$V$65, MATCH('ANH Backcast'!$C36, 'ANH BWQ'!$C$13:$C$65, 0), MATCH('ANH Backcast'!I$13, 'ANH BWQ'!$B$13:$V$13, 0))</f>
        <v>Good</v>
      </c>
      <c r="J36" t="str">
        <f>INDEX('ANH BWQ'!$B$13:$V$65, MATCH('ANH Backcast'!$C36, 'ANH BWQ'!$C$13:$C$65, 0), MATCH('ANH Backcast'!J$13, 'ANH BWQ'!$B$13:$V$13, 0))</f>
        <v>Good</v>
      </c>
      <c r="K36" t="str">
        <f>INDEX('ANH BWQ'!$B$13:$V$65, MATCH('ANH Backcast'!$C36, 'ANH BWQ'!$C$13:$C$65, 0), MATCH('ANH Backcast'!K$13, 'ANH BWQ'!$B$13:$V$13, 0))</f>
        <v>Good</v>
      </c>
      <c r="L36" t="str">
        <f>INDEX('ANH BWQ'!$B$13:$V$65, MATCH('ANH Backcast'!$C36, 'ANH BWQ'!$C$13:$C$65, 0), MATCH('ANH Backcast'!L$13, 'ANH BWQ'!$B$13:$V$13, 0))</f>
        <v>Good</v>
      </c>
      <c r="M36">
        <f>INDEX('ANH BWQ'!$B$13:$V$65, MATCH('ANH Backcast'!$C36, 'ANH BWQ'!$C$13:$C$65, 0), MATCH('ANH Backcast'!M$13, 'ANH BWQ'!$B$13:$V$13, 0))</f>
        <v>0</v>
      </c>
      <c r="N36" t="str">
        <f>INDEX('ANH BWQ'!$B$13:$V$65, MATCH('ANH Backcast'!$C36, 'ANH BWQ'!$C$13:$C$65, 0), MATCH('ANH Backcast'!N$13, 'ANH BWQ'!$B$13:$V$13, 0))</f>
        <v>Good</v>
      </c>
      <c r="O36" t="str">
        <f>INDEX('ANH BWQ'!$B$13:$V$65, MATCH('ANH Backcast'!$C36, 'ANH BWQ'!$C$13:$C$65, 0), MATCH('ANH Backcast'!O$13, 'ANH BWQ'!$B$13:$V$13, 0))</f>
        <v>Sufficient</v>
      </c>
      <c r="P36" t="str">
        <f>INDEX('ANH BWQ'!$B$13:$V$65, MATCH('ANH Backcast'!$C36, 'ANH BWQ'!$C$13:$C$65, 0), MATCH('ANH Backcast'!P$13, 'ANH BWQ'!$B$13:$V$13, 0))</f>
        <v>Sufficient</v>
      </c>
      <c r="Q36" t="str">
        <f>INDEX('ANH BWQ'!$B$13:$V$65, MATCH('ANH Backcast'!$C36, 'ANH BWQ'!$C$13:$C$65, 0), MATCH('ANH Backcast'!Q$13, 'ANH BWQ'!$B$13:$V$13, 0))</f>
        <v>Sufficient</v>
      </c>
      <c r="R36" t="str">
        <f>INDEX('ANH BWQ'!$B$13:$V$65, MATCH('ANH Backcast'!$C36, 'ANH BWQ'!$C$13:$C$65, 0), MATCH('ANH Backcast'!R$13, 'ANH BWQ'!$B$13:$V$13, 0))</f>
        <v>Sufficient</v>
      </c>
      <c r="S36" t="str">
        <f>INDEX('ANH BWQ'!$B$13:$V$65, MATCH('ANH Backcast'!$C36, 'ANH BWQ'!$C$13:$C$65, 0), MATCH('ANH Backcast'!S$13, 'ANH BWQ'!$B$13:$V$13, 0))</f>
        <v>Good</v>
      </c>
      <c r="T36" t="str">
        <f>INDEX('ANH BWQ'!$B$13:$V$65, MATCH('ANH Backcast'!$C36, 'ANH BWQ'!$C$13:$C$65, 0), MATCH('ANH Backcast'!T$13, 'ANH BWQ'!$B$13:$V$13, 0))</f>
        <v>Good</v>
      </c>
      <c r="U36" t="str">
        <f>INDEX('ANH BWQ'!$B$13:$V$65, MATCH('ANH Backcast'!$C36, 'ANH BWQ'!$C$13:$C$65, 0), MATCH('ANH Backcast'!U$13, 'ANH BWQ'!$B$13:$V$13, 0))</f>
        <v>Good</v>
      </c>
      <c r="V36" t="str">
        <f>INDEX('ANH BWQ'!$B$13:$V$65, MATCH('ANH Backcast'!$C36, 'ANH BWQ'!$C$13:$C$65, 0), MATCH('ANH Backcast'!V$13, 'ANH BWQ'!$B$13:$V$13, 0))</f>
        <v>Good</v>
      </c>
    </row>
    <row r="37" spans="2:22">
      <c r="B37" t="s">
        <v>0</v>
      </c>
      <c r="C37" t="s">
        <v>93</v>
      </c>
      <c r="D37" t="s">
        <v>48</v>
      </c>
      <c r="E37" t="s">
        <v>49</v>
      </c>
      <c r="F37" t="s">
        <v>50</v>
      </c>
      <c r="H37" t="str">
        <f>INDEX('ANH BWQ'!$B$13:$V$65, MATCH('ANH Backcast'!$C37, 'ANH BWQ'!$C$13:$C$65, 0), MATCH('ANH Backcast'!H$13, 'ANH BWQ'!$B$13:$V$13, 0))</f>
        <v>Good</v>
      </c>
      <c r="I37" t="str">
        <f>INDEX('ANH BWQ'!$B$13:$V$65, MATCH('ANH Backcast'!$C37, 'ANH BWQ'!$C$13:$C$65, 0), MATCH('ANH Backcast'!I$13, 'ANH BWQ'!$B$13:$V$13, 0))</f>
        <v>Good</v>
      </c>
      <c r="J37" t="str">
        <f>INDEX('ANH BWQ'!$B$13:$V$65, MATCH('ANH Backcast'!$C37, 'ANH BWQ'!$C$13:$C$65, 0), MATCH('ANH Backcast'!J$13, 'ANH BWQ'!$B$13:$V$13, 0))</f>
        <v>Sufficient</v>
      </c>
      <c r="K37" t="str">
        <f>INDEX('ANH BWQ'!$B$13:$V$65, MATCH('ANH Backcast'!$C37, 'ANH BWQ'!$C$13:$C$65, 0), MATCH('ANH Backcast'!K$13, 'ANH BWQ'!$B$13:$V$13, 0))</f>
        <v>Sufficient</v>
      </c>
      <c r="L37" t="str">
        <f>INDEX('ANH BWQ'!$B$13:$V$65, MATCH('ANH Backcast'!$C37, 'ANH BWQ'!$C$13:$C$65, 0), MATCH('ANH Backcast'!L$13, 'ANH BWQ'!$B$13:$V$13, 0))</f>
        <v>Sufficient</v>
      </c>
      <c r="M37">
        <f>INDEX('ANH BWQ'!$B$13:$V$65, MATCH('ANH Backcast'!$C37, 'ANH BWQ'!$C$13:$C$65, 0), MATCH('ANH Backcast'!M$13, 'ANH BWQ'!$B$13:$V$13, 0))</f>
        <v>0</v>
      </c>
      <c r="N37" t="str">
        <f>INDEX('ANH BWQ'!$B$13:$V$65, MATCH('ANH Backcast'!$C37, 'ANH BWQ'!$C$13:$C$65, 0), MATCH('ANH Backcast'!N$13, 'ANH BWQ'!$B$13:$V$13, 0))</f>
        <v>Poor</v>
      </c>
      <c r="O37" t="str">
        <f>INDEX('ANH BWQ'!$B$13:$V$65, MATCH('ANH Backcast'!$C37, 'ANH BWQ'!$C$13:$C$65, 0), MATCH('ANH Backcast'!O$13, 'ANH BWQ'!$B$13:$V$13, 0))</f>
        <v>Poor</v>
      </c>
      <c r="P37" t="str">
        <f>INDEX('ANH BWQ'!$B$13:$V$65, MATCH('ANH Backcast'!$C37, 'ANH BWQ'!$C$13:$C$65, 0), MATCH('ANH Backcast'!P$13, 'ANH BWQ'!$B$13:$V$13, 0))</f>
        <v>Sufficient</v>
      </c>
      <c r="Q37" t="str">
        <f>INDEX('ANH BWQ'!$B$13:$V$65, MATCH('ANH Backcast'!$C37, 'ANH BWQ'!$C$13:$C$65, 0), MATCH('ANH Backcast'!Q$13, 'ANH BWQ'!$B$13:$V$13, 0))</f>
        <v>Poor</v>
      </c>
      <c r="R37" t="str">
        <f>INDEX('ANH BWQ'!$B$13:$V$65, MATCH('ANH Backcast'!$C37, 'ANH BWQ'!$C$13:$C$65, 0), MATCH('ANH Backcast'!R$13, 'ANH BWQ'!$B$13:$V$13, 0))</f>
        <v>Sufficient</v>
      </c>
      <c r="S37" t="str">
        <f>INDEX('ANH BWQ'!$B$13:$V$65, MATCH('ANH Backcast'!$C37, 'ANH BWQ'!$C$13:$C$65, 0), MATCH('ANH Backcast'!S$13, 'ANH BWQ'!$B$13:$V$13, 0))</f>
        <v>Sufficient</v>
      </c>
      <c r="T37" t="str">
        <f>INDEX('ANH BWQ'!$B$13:$V$65, MATCH('ANH Backcast'!$C37, 'ANH BWQ'!$C$13:$C$65, 0), MATCH('ANH Backcast'!T$13, 'ANH BWQ'!$B$13:$V$13, 0))</f>
        <v>Poor</v>
      </c>
      <c r="U37" t="str">
        <f>INDEX('ANH BWQ'!$B$13:$V$65, MATCH('ANH Backcast'!$C37, 'ANH BWQ'!$C$13:$C$65, 0), MATCH('ANH Backcast'!U$13, 'ANH BWQ'!$B$13:$V$13, 0))</f>
        <v>Poor</v>
      </c>
      <c r="V37" t="str">
        <f>INDEX('ANH BWQ'!$B$13:$V$65, MATCH('ANH Backcast'!$C37, 'ANH BWQ'!$C$13:$C$65, 0), MATCH('ANH Backcast'!V$13, 'ANH BWQ'!$B$13:$V$13, 0))</f>
        <v>Sufficient</v>
      </c>
    </row>
    <row r="38" spans="2:22">
      <c r="B38" t="s">
        <v>0</v>
      </c>
      <c r="C38" t="s">
        <v>99</v>
      </c>
      <c r="D38" t="s">
        <v>48</v>
      </c>
      <c r="E38" t="s">
        <v>49</v>
      </c>
      <c r="F38" t="s">
        <v>50</v>
      </c>
      <c r="H38" t="str">
        <f>INDEX('ANH BWQ'!$B$13:$V$65, MATCH('ANH Backcast'!$C38, 'ANH BWQ'!$C$13:$C$65, 0), MATCH('ANH Backcast'!H$13, 'ANH BWQ'!$B$13:$V$13, 0))</f>
        <v>Excellent</v>
      </c>
      <c r="I38" t="str">
        <f>INDEX('ANH BWQ'!$B$13:$V$65, MATCH('ANH Backcast'!$C38, 'ANH BWQ'!$C$13:$C$65, 0), MATCH('ANH Backcast'!I$13, 'ANH BWQ'!$B$13:$V$13, 0))</f>
        <v>Excellent</v>
      </c>
      <c r="J38" t="str">
        <f>INDEX('ANH BWQ'!$B$13:$V$65, MATCH('ANH Backcast'!$C38, 'ANH BWQ'!$C$13:$C$65, 0), MATCH('ANH Backcast'!J$13, 'ANH BWQ'!$B$13:$V$13, 0))</f>
        <v>Excellent</v>
      </c>
      <c r="K38" t="str">
        <f>INDEX('ANH BWQ'!$B$13:$V$65, MATCH('ANH Backcast'!$C38, 'ANH BWQ'!$C$13:$C$65, 0), MATCH('ANH Backcast'!K$13, 'ANH BWQ'!$B$13:$V$13, 0))</f>
        <v>Excellent</v>
      </c>
      <c r="L38" t="str">
        <f>INDEX('ANH BWQ'!$B$13:$V$65, MATCH('ANH Backcast'!$C38, 'ANH BWQ'!$C$13:$C$65, 0), MATCH('ANH Backcast'!L$13, 'ANH BWQ'!$B$13:$V$13, 0))</f>
        <v>Excellent</v>
      </c>
      <c r="M38">
        <f>INDEX('ANH BWQ'!$B$13:$V$65, MATCH('ANH Backcast'!$C38, 'ANH BWQ'!$C$13:$C$65, 0), MATCH('ANH Backcast'!M$13, 'ANH BWQ'!$B$13:$V$13, 0))</f>
        <v>0</v>
      </c>
      <c r="N38" t="str">
        <f>INDEX('ANH BWQ'!$B$13:$V$65, MATCH('ANH Backcast'!$C38, 'ANH BWQ'!$C$13:$C$65, 0), MATCH('ANH Backcast'!N$13, 'ANH BWQ'!$B$13:$V$13, 0))</f>
        <v>Excellent</v>
      </c>
      <c r="O38" t="str">
        <f>INDEX('ANH BWQ'!$B$13:$V$65, MATCH('ANH Backcast'!$C38, 'ANH BWQ'!$C$13:$C$65, 0), MATCH('ANH Backcast'!O$13, 'ANH BWQ'!$B$13:$V$13, 0))</f>
        <v>Excellent</v>
      </c>
      <c r="P38" t="str">
        <f>INDEX('ANH BWQ'!$B$13:$V$65, MATCH('ANH Backcast'!$C38, 'ANH BWQ'!$C$13:$C$65, 0), MATCH('ANH Backcast'!P$13, 'ANH BWQ'!$B$13:$V$13, 0))</f>
        <v>Excellent</v>
      </c>
      <c r="Q38" t="str">
        <f>INDEX('ANH BWQ'!$B$13:$V$65, MATCH('ANH Backcast'!$C38, 'ANH BWQ'!$C$13:$C$65, 0), MATCH('ANH Backcast'!Q$13, 'ANH BWQ'!$B$13:$V$13, 0))</f>
        <v>Excellent</v>
      </c>
      <c r="R38" t="str">
        <f>INDEX('ANH BWQ'!$B$13:$V$65, MATCH('ANH Backcast'!$C38, 'ANH BWQ'!$C$13:$C$65, 0), MATCH('ANH Backcast'!R$13, 'ANH BWQ'!$B$13:$V$13, 0))</f>
        <v>Excellent</v>
      </c>
      <c r="S38" t="str">
        <f>INDEX('ANH BWQ'!$B$13:$V$65, MATCH('ANH Backcast'!$C38, 'ANH BWQ'!$C$13:$C$65, 0), MATCH('ANH Backcast'!S$13, 'ANH BWQ'!$B$13:$V$13, 0))</f>
        <v>Excellent</v>
      </c>
      <c r="T38" t="str">
        <f>INDEX('ANH BWQ'!$B$13:$V$65, MATCH('ANH Backcast'!$C38, 'ANH BWQ'!$C$13:$C$65, 0), MATCH('ANH Backcast'!T$13, 'ANH BWQ'!$B$13:$V$13, 0))</f>
        <v>Excellent</v>
      </c>
      <c r="U38" t="str">
        <f>INDEX('ANH BWQ'!$B$13:$V$65, MATCH('ANH Backcast'!$C38, 'ANH BWQ'!$C$13:$C$65, 0), MATCH('ANH Backcast'!U$13, 'ANH BWQ'!$B$13:$V$13, 0))</f>
        <v>Excellent</v>
      </c>
      <c r="V38" t="str">
        <f>INDEX('ANH BWQ'!$B$13:$V$65, MATCH('ANH Backcast'!$C38, 'ANH BWQ'!$C$13:$C$65, 0), MATCH('ANH Backcast'!V$13, 'ANH BWQ'!$B$13:$V$13, 0))</f>
        <v>Excellent</v>
      </c>
    </row>
    <row r="39" spans="2:22">
      <c r="B39" t="s">
        <v>0</v>
      </c>
      <c r="C39" t="s">
        <v>100</v>
      </c>
      <c r="D39" t="s">
        <v>48</v>
      </c>
      <c r="E39" t="s">
        <v>49</v>
      </c>
      <c r="F39" t="s">
        <v>50</v>
      </c>
      <c r="H39" t="str">
        <f>INDEX('ANH BWQ'!$B$13:$V$65, MATCH('ANH Backcast'!$C39, 'ANH BWQ'!$C$13:$C$65, 0), MATCH('ANH Backcast'!H$13, 'ANH BWQ'!$B$13:$V$13, 0))</f>
        <v>Good</v>
      </c>
      <c r="I39" t="str">
        <f>INDEX('ANH BWQ'!$B$13:$V$65, MATCH('ANH Backcast'!$C39, 'ANH BWQ'!$C$13:$C$65, 0), MATCH('ANH Backcast'!I$13, 'ANH BWQ'!$B$13:$V$13, 0))</f>
        <v>Excellent</v>
      </c>
      <c r="J39" t="str">
        <f>INDEX('ANH BWQ'!$B$13:$V$65, MATCH('ANH Backcast'!$C39, 'ANH BWQ'!$C$13:$C$65, 0), MATCH('ANH Backcast'!J$13, 'ANH BWQ'!$B$13:$V$13, 0))</f>
        <v>Good</v>
      </c>
      <c r="K39" t="str">
        <f>INDEX('ANH BWQ'!$B$13:$V$65, MATCH('ANH Backcast'!$C39, 'ANH BWQ'!$C$13:$C$65, 0), MATCH('ANH Backcast'!K$13, 'ANH BWQ'!$B$13:$V$13, 0))</f>
        <v>Good</v>
      </c>
      <c r="L39" t="str">
        <f>INDEX('ANH BWQ'!$B$13:$V$65, MATCH('ANH Backcast'!$C39, 'ANH BWQ'!$C$13:$C$65, 0), MATCH('ANH Backcast'!L$13, 'ANH BWQ'!$B$13:$V$13, 0))</f>
        <v>Good</v>
      </c>
      <c r="M39">
        <f>INDEX('ANH BWQ'!$B$13:$V$65, MATCH('ANH Backcast'!$C39, 'ANH BWQ'!$C$13:$C$65, 0), MATCH('ANH Backcast'!M$13, 'ANH BWQ'!$B$13:$V$13, 0))</f>
        <v>0</v>
      </c>
      <c r="N39" t="str">
        <f>INDEX('ANH BWQ'!$B$13:$V$65, MATCH('ANH Backcast'!$C39, 'ANH BWQ'!$C$13:$C$65, 0), MATCH('ANH Backcast'!N$13, 'ANH BWQ'!$B$13:$V$13, 0))</f>
        <v>Good</v>
      </c>
      <c r="O39" t="str">
        <f>INDEX('ANH BWQ'!$B$13:$V$65, MATCH('ANH Backcast'!$C39, 'ANH BWQ'!$C$13:$C$65, 0), MATCH('ANH Backcast'!O$13, 'ANH BWQ'!$B$13:$V$13, 0))</f>
        <v>Good</v>
      </c>
      <c r="P39" t="str">
        <f>INDEX('ANH BWQ'!$B$13:$V$65, MATCH('ANH Backcast'!$C39, 'ANH BWQ'!$C$13:$C$65, 0), MATCH('ANH Backcast'!P$13, 'ANH BWQ'!$B$13:$V$13, 0))</f>
        <v>Good</v>
      </c>
      <c r="Q39" t="str">
        <f>INDEX('ANH BWQ'!$B$13:$V$65, MATCH('ANH Backcast'!$C39, 'ANH BWQ'!$C$13:$C$65, 0), MATCH('ANH Backcast'!Q$13, 'ANH BWQ'!$B$13:$V$13, 0))</f>
        <v>Good</v>
      </c>
      <c r="R39" t="str">
        <f>INDEX('ANH BWQ'!$B$13:$V$65, MATCH('ANH Backcast'!$C39, 'ANH BWQ'!$C$13:$C$65, 0), MATCH('ANH Backcast'!R$13, 'ANH BWQ'!$B$13:$V$13, 0))</f>
        <v>Good</v>
      </c>
      <c r="S39" t="str">
        <f>INDEX('ANH BWQ'!$B$13:$V$65, MATCH('ANH Backcast'!$C39, 'ANH BWQ'!$C$13:$C$65, 0), MATCH('ANH Backcast'!S$13, 'ANH BWQ'!$B$13:$V$13, 0))</f>
        <v>Good</v>
      </c>
      <c r="T39" t="str">
        <f>INDEX('ANH BWQ'!$B$13:$V$65, MATCH('ANH Backcast'!$C39, 'ANH BWQ'!$C$13:$C$65, 0), MATCH('ANH Backcast'!T$13, 'ANH BWQ'!$B$13:$V$13, 0))</f>
        <v>Good</v>
      </c>
      <c r="U39" t="str">
        <f>INDEX('ANH BWQ'!$B$13:$V$65, MATCH('ANH Backcast'!$C39, 'ANH BWQ'!$C$13:$C$65, 0), MATCH('ANH Backcast'!U$13, 'ANH BWQ'!$B$13:$V$13, 0))</f>
        <v>Good</v>
      </c>
      <c r="V39" t="str">
        <f>INDEX('ANH BWQ'!$B$13:$V$65, MATCH('ANH Backcast'!$C39, 'ANH BWQ'!$C$13:$C$65, 0), MATCH('ANH Backcast'!V$13, 'ANH BWQ'!$B$13:$V$13, 0))</f>
        <v>Good</v>
      </c>
    </row>
    <row r="40" spans="2:22">
      <c r="B40" t="s">
        <v>0</v>
      </c>
      <c r="C40" t="s">
        <v>101</v>
      </c>
      <c r="D40" t="s">
        <v>48</v>
      </c>
      <c r="E40" t="s">
        <v>49</v>
      </c>
      <c r="F40" t="s">
        <v>50</v>
      </c>
      <c r="H40" t="str">
        <f>INDEX('ANH BWQ'!$B$13:$V$65, MATCH('ANH Backcast'!$C40, 'ANH BWQ'!$C$13:$C$65, 0), MATCH('ANH Backcast'!H$13, 'ANH BWQ'!$B$13:$V$13, 0))</f>
        <v>Good</v>
      </c>
      <c r="I40" t="str">
        <f>INDEX('ANH BWQ'!$B$13:$V$65, MATCH('ANH Backcast'!$C40, 'ANH BWQ'!$C$13:$C$65, 0), MATCH('ANH Backcast'!I$13, 'ANH BWQ'!$B$13:$V$13, 0))</f>
        <v>Sufficient</v>
      </c>
      <c r="J40" t="str">
        <f>INDEX('ANH BWQ'!$B$13:$V$65, MATCH('ANH Backcast'!$C40, 'ANH BWQ'!$C$13:$C$65, 0), MATCH('ANH Backcast'!J$13, 'ANH BWQ'!$B$13:$V$13, 0))</f>
        <v>Poor</v>
      </c>
      <c r="K40" t="str">
        <f>INDEX('ANH BWQ'!$B$13:$V$65, MATCH('ANH Backcast'!$C40, 'ANH BWQ'!$C$13:$C$65, 0), MATCH('ANH Backcast'!K$13, 'ANH BWQ'!$B$13:$V$13, 0))</f>
        <v>Poor</v>
      </c>
      <c r="L40" t="str">
        <f>INDEX('ANH BWQ'!$B$13:$V$65, MATCH('ANH Backcast'!$C40, 'ANH BWQ'!$C$13:$C$65, 0), MATCH('ANH Backcast'!L$13, 'ANH BWQ'!$B$13:$V$13, 0))</f>
        <v>Sufficient</v>
      </c>
      <c r="M40">
        <f>INDEX('ANH BWQ'!$B$13:$V$65, MATCH('ANH Backcast'!$C40, 'ANH BWQ'!$C$13:$C$65, 0), MATCH('ANH Backcast'!M$13, 'ANH BWQ'!$B$13:$V$13, 0))</f>
        <v>0</v>
      </c>
      <c r="N40" t="str">
        <f>INDEX('ANH BWQ'!$B$13:$V$65, MATCH('ANH Backcast'!$C40, 'ANH BWQ'!$C$13:$C$65, 0), MATCH('ANH Backcast'!N$13, 'ANH BWQ'!$B$13:$V$13, 0))</f>
        <v>Good</v>
      </c>
      <c r="O40" t="str">
        <f>INDEX('ANH BWQ'!$B$13:$V$65, MATCH('ANH Backcast'!$C40, 'ANH BWQ'!$C$13:$C$65, 0), MATCH('ANH Backcast'!O$13, 'ANH BWQ'!$B$13:$V$13, 0))</f>
        <v>Good</v>
      </c>
      <c r="P40" t="str">
        <f>INDEX('ANH BWQ'!$B$13:$V$65, MATCH('ANH Backcast'!$C40, 'ANH BWQ'!$C$13:$C$65, 0), MATCH('ANH Backcast'!P$13, 'ANH BWQ'!$B$13:$V$13, 0))</f>
        <v>Good</v>
      </c>
      <c r="Q40" t="str">
        <f>INDEX('ANH BWQ'!$B$13:$V$65, MATCH('ANH Backcast'!$C40, 'ANH BWQ'!$C$13:$C$65, 0), MATCH('ANH Backcast'!Q$13, 'ANH BWQ'!$B$13:$V$13, 0))</f>
        <v>Good</v>
      </c>
      <c r="R40" t="str">
        <f>INDEX('ANH BWQ'!$B$13:$V$65, MATCH('ANH Backcast'!$C40, 'ANH BWQ'!$C$13:$C$65, 0), MATCH('ANH Backcast'!R$13, 'ANH BWQ'!$B$13:$V$13, 0))</f>
        <v>Good</v>
      </c>
      <c r="S40" t="str">
        <f>INDEX('ANH BWQ'!$B$13:$V$65, MATCH('ANH Backcast'!$C40, 'ANH BWQ'!$C$13:$C$65, 0), MATCH('ANH Backcast'!S$13, 'ANH BWQ'!$B$13:$V$13, 0))</f>
        <v>Good</v>
      </c>
      <c r="T40" t="str">
        <f>INDEX('ANH BWQ'!$B$13:$V$65, MATCH('ANH Backcast'!$C40, 'ANH BWQ'!$C$13:$C$65, 0), MATCH('ANH Backcast'!T$13, 'ANH BWQ'!$B$13:$V$13, 0))</f>
        <v>Good</v>
      </c>
      <c r="U40" t="str">
        <f>INDEX('ANH BWQ'!$B$13:$V$65, MATCH('ANH Backcast'!$C40, 'ANH BWQ'!$C$13:$C$65, 0), MATCH('ANH Backcast'!U$13, 'ANH BWQ'!$B$13:$V$13, 0))</f>
        <v>Good</v>
      </c>
      <c r="V40" t="str">
        <f>INDEX('ANH BWQ'!$B$13:$V$65, MATCH('ANH Backcast'!$C40, 'ANH BWQ'!$C$13:$C$65, 0), MATCH('ANH Backcast'!V$13, 'ANH BWQ'!$B$13:$V$13, 0))</f>
        <v>Good</v>
      </c>
    </row>
    <row r="41" spans="2:22">
      <c r="B41" t="s">
        <v>0</v>
      </c>
      <c r="C41" t="s">
        <v>104</v>
      </c>
      <c r="D41" t="s">
        <v>48</v>
      </c>
      <c r="E41" t="s">
        <v>49</v>
      </c>
      <c r="F41" t="s">
        <v>50</v>
      </c>
      <c r="H41" t="str">
        <f>INDEX('ANH BWQ'!$B$13:$V$65, MATCH('ANH Backcast'!$C41, 'ANH BWQ'!$C$13:$C$65, 0), MATCH('ANH Backcast'!H$13, 'ANH BWQ'!$B$13:$V$13, 0))</f>
        <v>Excellent</v>
      </c>
      <c r="I41" t="str">
        <f>INDEX('ANH BWQ'!$B$13:$V$65, MATCH('ANH Backcast'!$C41, 'ANH BWQ'!$C$13:$C$65, 0), MATCH('ANH Backcast'!I$13, 'ANH BWQ'!$B$13:$V$13, 0))</f>
        <v>Good</v>
      </c>
      <c r="J41" t="str">
        <f>INDEX('ANH BWQ'!$B$13:$V$65, MATCH('ANH Backcast'!$C41, 'ANH BWQ'!$C$13:$C$65, 0), MATCH('ANH Backcast'!J$13, 'ANH BWQ'!$B$13:$V$13, 0))</f>
        <v>Good</v>
      </c>
      <c r="K41" t="str">
        <f>INDEX('ANH BWQ'!$B$13:$V$65, MATCH('ANH Backcast'!$C41, 'ANH BWQ'!$C$13:$C$65, 0), MATCH('ANH Backcast'!K$13, 'ANH BWQ'!$B$13:$V$13, 0))</f>
        <v>Good</v>
      </c>
      <c r="L41" t="str">
        <f>INDEX('ANH BWQ'!$B$13:$V$65, MATCH('ANH Backcast'!$C41, 'ANH BWQ'!$C$13:$C$65, 0), MATCH('ANH Backcast'!L$13, 'ANH BWQ'!$B$13:$V$13, 0))</f>
        <v>Good</v>
      </c>
      <c r="M41">
        <f>INDEX('ANH BWQ'!$B$13:$V$65, MATCH('ANH Backcast'!$C41, 'ANH BWQ'!$C$13:$C$65, 0), MATCH('ANH Backcast'!M$13, 'ANH BWQ'!$B$13:$V$13, 0))</f>
        <v>0</v>
      </c>
      <c r="N41" t="str">
        <f>INDEX('ANH BWQ'!$B$13:$V$65, MATCH('ANH Backcast'!$C41, 'ANH BWQ'!$C$13:$C$65, 0), MATCH('ANH Backcast'!N$13, 'ANH BWQ'!$B$13:$V$13, 0))</f>
        <v>Excellent</v>
      </c>
      <c r="O41" t="str">
        <f>INDEX('ANH BWQ'!$B$13:$V$65, MATCH('ANH Backcast'!$C41, 'ANH BWQ'!$C$13:$C$65, 0), MATCH('ANH Backcast'!O$13, 'ANH BWQ'!$B$13:$V$13, 0))</f>
        <v>Excellent</v>
      </c>
      <c r="P41" t="str">
        <f>INDEX('ANH BWQ'!$B$13:$V$65, MATCH('ANH Backcast'!$C41, 'ANH BWQ'!$C$13:$C$65, 0), MATCH('ANH Backcast'!P$13, 'ANH BWQ'!$B$13:$V$13, 0))</f>
        <v>Excellent</v>
      </c>
      <c r="Q41" t="str">
        <f>INDEX('ANH BWQ'!$B$13:$V$65, MATCH('ANH Backcast'!$C41, 'ANH BWQ'!$C$13:$C$65, 0), MATCH('ANH Backcast'!Q$13, 'ANH BWQ'!$B$13:$V$13, 0))</f>
        <v>Excellent</v>
      </c>
      <c r="R41" t="str">
        <f>INDEX('ANH BWQ'!$B$13:$V$65, MATCH('ANH Backcast'!$C41, 'ANH BWQ'!$C$13:$C$65, 0), MATCH('ANH Backcast'!R$13, 'ANH BWQ'!$B$13:$V$13, 0))</f>
        <v>Excellent</v>
      </c>
      <c r="S41" t="str">
        <f>INDEX('ANH BWQ'!$B$13:$V$65, MATCH('ANH Backcast'!$C41, 'ANH BWQ'!$C$13:$C$65, 0), MATCH('ANH Backcast'!S$13, 'ANH BWQ'!$B$13:$V$13, 0))</f>
        <v>Good</v>
      </c>
      <c r="T41" t="str">
        <f>INDEX('ANH BWQ'!$B$13:$V$65, MATCH('ANH Backcast'!$C41, 'ANH BWQ'!$C$13:$C$65, 0), MATCH('ANH Backcast'!T$13, 'ANH BWQ'!$B$13:$V$13, 0))</f>
        <v>Excellent</v>
      </c>
      <c r="U41" t="str">
        <f>INDEX('ANH BWQ'!$B$13:$V$65, MATCH('ANH Backcast'!$C41, 'ANH BWQ'!$C$13:$C$65, 0), MATCH('ANH Backcast'!U$13, 'ANH BWQ'!$B$13:$V$13, 0))</f>
        <v>Good</v>
      </c>
      <c r="V41" t="str">
        <f>INDEX('ANH BWQ'!$B$13:$V$65, MATCH('ANH Backcast'!$C41, 'ANH BWQ'!$C$13:$C$65, 0), MATCH('ANH Backcast'!V$13, 'ANH BWQ'!$B$13:$V$13, 0))</f>
        <v>Excellent</v>
      </c>
    </row>
    <row r="42" spans="2:22">
      <c r="B42" t="s">
        <v>0</v>
      </c>
      <c r="C42" t="s">
        <v>106</v>
      </c>
      <c r="D42" t="s">
        <v>48</v>
      </c>
      <c r="E42" t="s">
        <v>49</v>
      </c>
      <c r="F42" t="s">
        <v>50</v>
      </c>
      <c r="H42" t="str">
        <f>INDEX('ANH BWQ'!$B$13:$V$65, MATCH('ANH Backcast'!$C42, 'ANH BWQ'!$C$13:$C$65, 0), MATCH('ANH Backcast'!H$13, 'ANH BWQ'!$B$13:$V$13, 0))</f>
        <v>Excellent</v>
      </c>
      <c r="I42" t="str">
        <f>INDEX('ANH BWQ'!$B$13:$V$65, MATCH('ANH Backcast'!$C42, 'ANH BWQ'!$C$13:$C$65, 0), MATCH('ANH Backcast'!I$13, 'ANH BWQ'!$B$13:$V$13, 0))</f>
        <v>Good</v>
      </c>
      <c r="J42" t="str">
        <f>INDEX('ANH BWQ'!$B$13:$V$65, MATCH('ANH Backcast'!$C42, 'ANH BWQ'!$C$13:$C$65, 0), MATCH('ANH Backcast'!J$13, 'ANH BWQ'!$B$13:$V$13, 0))</f>
        <v>Good</v>
      </c>
      <c r="K42" t="str">
        <f>INDEX('ANH BWQ'!$B$13:$V$65, MATCH('ANH Backcast'!$C42, 'ANH BWQ'!$C$13:$C$65, 0), MATCH('ANH Backcast'!K$13, 'ANH BWQ'!$B$13:$V$13, 0))</f>
        <v>Good</v>
      </c>
      <c r="L42" t="str">
        <f>INDEX('ANH BWQ'!$B$13:$V$65, MATCH('ANH Backcast'!$C42, 'ANH BWQ'!$C$13:$C$65, 0), MATCH('ANH Backcast'!L$13, 'ANH BWQ'!$B$13:$V$13, 0))</f>
        <v>Good</v>
      </c>
      <c r="M42">
        <f>INDEX('ANH BWQ'!$B$13:$V$65, MATCH('ANH Backcast'!$C42, 'ANH BWQ'!$C$13:$C$65, 0), MATCH('ANH Backcast'!M$13, 'ANH BWQ'!$B$13:$V$13, 0))</f>
        <v>0</v>
      </c>
      <c r="N42" t="str">
        <f>INDEX('ANH BWQ'!$B$13:$V$65, MATCH('ANH Backcast'!$C42, 'ANH BWQ'!$C$13:$C$65, 0), MATCH('ANH Backcast'!N$13, 'ANH BWQ'!$B$13:$V$13, 0))</f>
        <v>Good</v>
      </c>
      <c r="O42" t="str">
        <f>INDEX('ANH BWQ'!$B$13:$V$65, MATCH('ANH Backcast'!$C42, 'ANH BWQ'!$C$13:$C$65, 0), MATCH('ANH Backcast'!O$13, 'ANH BWQ'!$B$13:$V$13, 0))</f>
        <v>Good</v>
      </c>
      <c r="P42" t="str">
        <f>INDEX('ANH BWQ'!$B$13:$V$65, MATCH('ANH Backcast'!$C42, 'ANH BWQ'!$C$13:$C$65, 0), MATCH('ANH Backcast'!P$13, 'ANH BWQ'!$B$13:$V$13, 0))</f>
        <v>Good</v>
      </c>
      <c r="Q42" t="str">
        <f>INDEX('ANH BWQ'!$B$13:$V$65, MATCH('ANH Backcast'!$C42, 'ANH BWQ'!$C$13:$C$65, 0), MATCH('ANH Backcast'!Q$13, 'ANH BWQ'!$B$13:$V$13, 0))</f>
        <v>Good</v>
      </c>
      <c r="R42" t="str">
        <f>INDEX('ANH BWQ'!$B$13:$V$65, MATCH('ANH Backcast'!$C42, 'ANH BWQ'!$C$13:$C$65, 0), MATCH('ANH Backcast'!R$13, 'ANH BWQ'!$B$13:$V$13, 0))</f>
        <v>Excellent</v>
      </c>
      <c r="S42" t="str">
        <f>INDEX('ANH BWQ'!$B$13:$V$65, MATCH('ANH Backcast'!$C42, 'ANH BWQ'!$C$13:$C$65, 0), MATCH('ANH Backcast'!S$13, 'ANH BWQ'!$B$13:$V$13, 0))</f>
        <v>Good</v>
      </c>
      <c r="T42" t="str">
        <f>INDEX('ANH BWQ'!$B$13:$V$65, MATCH('ANH Backcast'!$C42, 'ANH BWQ'!$C$13:$C$65, 0), MATCH('ANH Backcast'!T$13, 'ANH BWQ'!$B$13:$V$13, 0))</f>
        <v>Excellent</v>
      </c>
      <c r="U42" t="str">
        <f>INDEX('ANH BWQ'!$B$13:$V$65, MATCH('ANH Backcast'!$C42, 'ANH BWQ'!$C$13:$C$65, 0), MATCH('ANH Backcast'!U$13, 'ANH BWQ'!$B$13:$V$13, 0))</f>
        <v>Good</v>
      </c>
      <c r="V42" t="str">
        <f>INDEX('ANH BWQ'!$B$13:$V$65, MATCH('ANH Backcast'!$C42, 'ANH BWQ'!$C$13:$C$65, 0), MATCH('ANH Backcast'!V$13, 'ANH BWQ'!$B$13:$V$13, 0))</f>
        <v>Excellent</v>
      </c>
    </row>
    <row r="43" spans="2:22">
      <c r="B43" t="s">
        <v>0</v>
      </c>
      <c r="C43" t="s">
        <v>108</v>
      </c>
      <c r="D43" t="s">
        <v>48</v>
      </c>
      <c r="E43" t="s">
        <v>49</v>
      </c>
      <c r="F43" t="s">
        <v>50</v>
      </c>
      <c r="H43" t="str">
        <f>INDEX('ANH BWQ'!$B$13:$V$65, MATCH('ANH Backcast'!$C43, 'ANH BWQ'!$C$13:$C$65, 0), MATCH('ANH Backcast'!H$13, 'ANH BWQ'!$B$13:$V$13, 0))</f>
        <v>Excellent</v>
      </c>
      <c r="I43" t="str">
        <f>INDEX('ANH BWQ'!$B$13:$V$65, MATCH('ANH Backcast'!$C43, 'ANH BWQ'!$C$13:$C$65, 0), MATCH('ANH Backcast'!I$13, 'ANH BWQ'!$B$13:$V$13, 0))</f>
        <v>Excellent</v>
      </c>
      <c r="J43" t="str">
        <f>INDEX('ANH BWQ'!$B$13:$V$65, MATCH('ANH Backcast'!$C43, 'ANH BWQ'!$C$13:$C$65, 0), MATCH('ANH Backcast'!J$13, 'ANH BWQ'!$B$13:$V$13, 0))</f>
        <v>Excellent</v>
      </c>
      <c r="K43" t="str">
        <f>INDEX('ANH BWQ'!$B$13:$V$65, MATCH('ANH Backcast'!$C43, 'ANH BWQ'!$C$13:$C$65, 0), MATCH('ANH Backcast'!K$13, 'ANH BWQ'!$B$13:$V$13, 0))</f>
        <v>Excellent</v>
      </c>
      <c r="L43" t="str">
        <f>INDEX('ANH BWQ'!$B$13:$V$65, MATCH('ANH Backcast'!$C43, 'ANH BWQ'!$C$13:$C$65, 0), MATCH('ANH Backcast'!L$13, 'ANH BWQ'!$B$13:$V$13, 0))</f>
        <v>Excellent</v>
      </c>
      <c r="M43">
        <f>INDEX('ANH BWQ'!$B$13:$V$65, MATCH('ANH Backcast'!$C43, 'ANH BWQ'!$C$13:$C$65, 0), MATCH('ANH Backcast'!M$13, 'ANH BWQ'!$B$13:$V$13, 0))</f>
        <v>0</v>
      </c>
      <c r="N43" t="str">
        <f>INDEX('ANH BWQ'!$B$13:$V$65, MATCH('ANH Backcast'!$C43, 'ANH BWQ'!$C$13:$C$65, 0), MATCH('ANH Backcast'!N$13, 'ANH BWQ'!$B$13:$V$13, 0))</f>
        <v>Excellent</v>
      </c>
      <c r="O43" t="str">
        <f>INDEX('ANH BWQ'!$B$13:$V$65, MATCH('ANH Backcast'!$C43, 'ANH BWQ'!$C$13:$C$65, 0), MATCH('ANH Backcast'!O$13, 'ANH BWQ'!$B$13:$V$13, 0))</f>
        <v>Excellent</v>
      </c>
      <c r="P43" t="str">
        <f>INDEX('ANH BWQ'!$B$13:$V$65, MATCH('ANH Backcast'!$C43, 'ANH BWQ'!$C$13:$C$65, 0), MATCH('ANH Backcast'!P$13, 'ANH BWQ'!$B$13:$V$13, 0))</f>
        <v>Excellent</v>
      </c>
      <c r="Q43" t="str">
        <f>INDEX('ANH BWQ'!$B$13:$V$65, MATCH('ANH Backcast'!$C43, 'ANH BWQ'!$C$13:$C$65, 0), MATCH('ANH Backcast'!Q$13, 'ANH BWQ'!$B$13:$V$13, 0))</f>
        <v>Excellent</v>
      </c>
      <c r="R43" t="str">
        <f>INDEX('ANH BWQ'!$B$13:$V$65, MATCH('ANH Backcast'!$C43, 'ANH BWQ'!$C$13:$C$65, 0), MATCH('ANH Backcast'!R$13, 'ANH BWQ'!$B$13:$V$13, 0))</f>
        <v>Excellent</v>
      </c>
      <c r="S43" t="str">
        <f>INDEX('ANH BWQ'!$B$13:$V$65, MATCH('ANH Backcast'!$C43, 'ANH BWQ'!$C$13:$C$65, 0), MATCH('ANH Backcast'!S$13, 'ANH BWQ'!$B$13:$V$13, 0))</f>
        <v>Excellent</v>
      </c>
      <c r="T43" t="str">
        <f>INDEX('ANH BWQ'!$B$13:$V$65, MATCH('ANH Backcast'!$C43, 'ANH BWQ'!$C$13:$C$65, 0), MATCH('ANH Backcast'!T$13, 'ANH BWQ'!$B$13:$V$13, 0))</f>
        <v>Excellent</v>
      </c>
      <c r="U43" t="str">
        <f>INDEX('ANH BWQ'!$B$13:$V$65, MATCH('ANH Backcast'!$C43, 'ANH BWQ'!$C$13:$C$65, 0), MATCH('ANH Backcast'!U$13, 'ANH BWQ'!$B$13:$V$13, 0))</f>
        <v>Excellent</v>
      </c>
      <c r="V43" t="str">
        <f>INDEX('ANH BWQ'!$B$13:$V$65, MATCH('ANH Backcast'!$C43, 'ANH BWQ'!$C$13:$C$65, 0), MATCH('ANH Backcast'!V$13, 'ANH BWQ'!$B$13:$V$13, 0))</f>
        <v>Excellent</v>
      </c>
    </row>
    <row r="44" spans="2:22">
      <c r="B44" t="s">
        <v>0</v>
      </c>
      <c r="C44" t="s">
        <v>109</v>
      </c>
      <c r="D44" t="s">
        <v>48</v>
      </c>
      <c r="E44" t="s">
        <v>49</v>
      </c>
      <c r="F44" t="s">
        <v>50</v>
      </c>
      <c r="H44" t="str">
        <f>INDEX('ANH BWQ'!$B$13:$V$65, MATCH('ANH Backcast'!$C44, 'ANH BWQ'!$C$13:$C$65, 0), MATCH('ANH Backcast'!H$13, 'ANH BWQ'!$B$13:$V$13, 0))</f>
        <v>Excellent</v>
      </c>
      <c r="I44" t="str">
        <f>INDEX('ANH BWQ'!$B$13:$V$65, MATCH('ANH Backcast'!$C44, 'ANH BWQ'!$C$13:$C$65, 0), MATCH('ANH Backcast'!I$13, 'ANH BWQ'!$B$13:$V$13, 0))</f>
        <v>Excellent</v>
      </c>
      <c r="J44" t="str">
        <f>INDEX('ANH BWQ'!$B$13:$V$65, MATCH('ANH Backcast'!$C44, 'ANH BWQ'!$C$13:$C$65, 0), MATCH('ANH Backcast'!J$13, 'ANH BWQ'!$B$13:$V$13, 0))</f>
        <v>Excellent</v>
      </c>
      <c r="K44" t="str">
        <f>INDEX('ANH BWQ'!$B$13:$V$65, MATCH('ANH Backcast'!$C44, 'ANH BWQ'!$C$13:$C$65, 0), MATCH('ANH Backcast'!K$13, 'ANH BWQ'!$B$13:$V$13, 0))</f>
        <v>Excellent</v>
      </c>
      <c r="L44" t="str">
        <f>INDEX('ANH BWQ'!$B$13:$V$65, MATCH('ANH Backcast'!$C44, 'ANH BWQ'!$C$13:$C$65, 0), MATCH('ANH Backcast'!L$13, 'ANH BWQ'!$B$13:$V$13, 0))</f>
        <v>Excellent</v>
      </c>
      <c r="M44">
        <f>INDEX('ANH BWQ'!$B$13:$V$65, MATCH('ANH Backcast'!$C44, 'ANH BWQ'!$C$13:$C$65, 0), MATCH('ANH Backcast'!M$13, 'ANH BWQ'!$B$13:$V$13, 0))</f>
        <v>0</v>
      </c>
      <c r="N44" t="str">
        <f>INDEX('ANH BWQ'!$B$13:$V$65, MATCH('ANH Backcast'!$C44, 'ANH BWQ'!$C$13:$C$65, 0), MATCH('ANH Backcast'!N$13, 'ANH BWQ'!$B$13:$V$13, 0))</f>
        <v>Excellent</v>
      </c>
      <c r="O44" t="str">
        <f>INDEX('ANH BWQ'!$B$13:$V$65, MATCH('ANH Backcast'!$C44, 'ANH BWQ'!$C$13:$C$65, 0), MATCH('ANH Backcast'!O$13, 'ANH BWQ'!$B$13:$V$13, 0))</f>
        <v>Excellent</v>
      </c>
      <c r="P44" t="str">
        <f>INDEX('ANH BWQ'!$B$13:$V$65, MATCH('ANH Backcast'!$C44, 'ANH BWQ'!$C$13:$C$65, 0), MATCH('ANH Backcast'!P$13, 'ANH BWQ'!$B$13:$V$13, 0))</f>
        <v>Excellent</v>
      </c>
      <c r="Q44" t="str">
        <f>INDEX('ANH BWQ'!$B$13:$V$65, MATCH('ANH Backcast'!$C44, 'ANH BWQ'!$C$13:$C$65, 0), MATCH('ANH Backcast'!Q$13, 'ANH BWQ'!$B$13:$V$13, 0))</f>
        <v>Excellent</v>
      </c>
      <c r="R44" t="str">
        <f>INDEX('ANH BWQ'!$B$13:$V$65, MATCH('ANH Backcast'!$C44, 'ANH BWQ'!$C$13:$C$65, 0), MATCH('ANH Backcast'!R$13, 'ANH BWQ'!$B$13:$V$13, 0))</f>
        <v>Excellent</v>
      </c>
      <c r="S44" t="str">
        <f>INDEX('ANH BWQ'!$B$13:$V$65, MATCH('ANH Backcast'!$C44, 'ANH BWQ'!$C$13:$C$65, 0), MATCH('ANH Backcast'!S$13, 'ANH BWQ'!$B$13:$V$13, 0))</f>
        <v>Excellent</v>
      </c>
      <c r="T44" t="str">
        <f>INDEX('ANH BWQ'!$B$13:$V$65, MATCH('ANH Backcast'!$C44, 'ANH BWQ'!$C$13:$C$65, 0), MATCH('ANH Backcast'!T$13, 'ANH BWQ'!$B$13:$V$13, 0))</f>
        <v>Excellent</v>
      </c>
      <c r="U44" t="str">
        <f>INDEX('ANH BWQ'!$B$13:$V$65, MATCH('ANH Backcast'!$C44, 'ANH BWQ'!$C$13:$C$65, 0), MATCH('ANH Backcast'!U$13, 'ANH BWQ'!$B$13:$V$13, 0))</f>
        <v>Excellent</v>
      </c>
      <c r="V44" t="str">
        <f>INDEX('ANH BWQ'!$B$13:$V$65, MATCH('ANH Backcast'!$C44, 'ANH BWQ'!$C$13:$C$65, 0), MATCH('ANH Backcast'!V$13, 'ANH BWQ'!$B$13:$V$13, 0))</f>
        <v>Excellent</v>
      </c>
    </row>
    <row r="45" spans="2:22">
      <c r="B45" t="s">
        <v>0</v>
      </c>
      <c r="C45" t="s">
        <v>110</v>
      </c>
      <c r="D45" t="s">
        <v>48</v>
      </c>
      <c r="E45" t="s">
        <v>49</v>
      </c>
      <c r="F45" t="s">
        <v>50</v>
      </c>
      <c r="H45" t="str">
        <f>INDEX('ANH BWQ'!$B$13:$V$65, MATCH('ANH Backcast'!$C45, 'ANH BWQ'!$C$13:$C$65, 0), MATCH('ANH Backcast'!H$13, 'ANH BWQ'!$B$13:$V$13, 0))</f>
        <v>Excellent</v>
      </c>
      <c r="I45" t="str">
        <f>INDEX('ANH BWQ'!$B$13:$V$65, MATCH('ANH Backcast'!$C45, 'ANH BWQ'!$C$13:$C$65, 0), MATCH('ANH Backcast'!I$13, 'ANH BWQ'!$B$13:$V$13, 0))</f>
        <v>Excellent</v>
      </c>
      <c r="J45" t="str">
        <f>INDEX('ANH BWQ'!$B$13:$V$65, MATCH('ANH Backcast'!$C45, 'ANH BWQ'!$C$13:$C$65, 0), MATCH('ANH Backcast'!J$13, 'ANH BWQ'!$B$13:$V$13, 0))</f>
        <v>Excellent</v>
      </c>
      <c r="K45" t="str">
        <f>INDEX('ANH BWQ'!$B$13:$V$65, MATCH('ANH Backcast'!$C45, 'ANH BWQ'!$C$13:$C$65, 0), MATCH('ANH Backcast'!K$13, 'ANH BWQ'!$B$13:$V$13, 0))</f>
        <v>Excellent</v>
      </c>
      <c r="L45" t="str">
        <f>INDEX('ANH BWQ'!$B$13:$V$65, MATCH('ANH Backcast'!$C45, 'ANH BWQ'!$C$13:$C$65, 0), MATCH('ANH Backcast'!L$13, 'ANH BWQ'!$B$13:$V$13, 0))</f>
        <v>Excellent</v>
      </c>
      <c r="M45">
        <f>INDEX('ANH BWQ'!$B$13:$V$65, MATCH('ANH Backcast'!$C45, 'ANH BWQ'!$C$13:$C$65, 0), MATCH('ANH Backcast'!M$13, 'ANH BWQ'!$B$13:$V$13, 0))</f>
        <v>0</v>
      </c>
      <c r="N45" t="str">
        <f>INDEX('ANH BWQ'!$B$13:$V$65, MATCH('ANH Backcast'!$C45, 'ANH BWQ'!$C$13:$C$65, 0), MATCH('ANH Backcast'!N$13, 'ANH BWQ'!$B$13:$V$13, 0))</f>
        <v>Excellent</v>
      </c>
      <c r="O45" t="str">
        <f>INDEX('ANH BWQ'!$B$13:$V$65, MATCH('ANH Backcast'!$C45, 'ANH BWQ'!$C$13:$C$65, 0), MATCH('ANH Backcast'!O$13, 'ANH BWQ'!$B$13:$V$13, 0))</f>
        <v>Good</v>
      </c>
      <c r="P45" t="str">
        <f>INDEX('ANH BWQ'!$B$13:$V$65, MATCH('ANH Backcast'!$C45, 'ANH BWQ'!$C$13:$C$65, 0), MATCH('ANH Backcast'!P$13, 'ANH BWQ'!$B$13:$V$13, 0))</f>
        <v>Good</v>
      </c>
      <c r="Q45" t="str">
        <f>INDEX('ANH BWQ'!$B$13:$V$65, MATCH('ANH Backcast'!$C45, 'ANH BWQ'!$C$13:$C$65, 0), MATCH('ANH Backcast'!Q$13, 'ANH BWQ'!$B$13:$V$13, 0))</f>
        <v>Good</v>
      </c>
      <c r="R45" t="str">
        <f>INDEX('ANH BWQ'!$B$13:$V$65, MATCH('ANH Backcast'!$C45, 'ANH BWQ'!$C$13:$C$65, 0), MATCH('ANH Backcast'!R$13, 'ANH BWQ'!$B$13:$V$13, 0))</f>
        <v>Good</v>
      </c>
      <c r="S45" t="str">
        <f>INDEX('ANH BWQ'!$B$13:$V$65, MATCH('ANH Backcast'!$C45, 'ANH BWQ'!$C$13:$C$65, 0), MATCH('ANH Backcast'!S$13, 'ANH BWQ'!$B$13:$V$13, 0))</f>
        <v>Good</v>
      </c>
      <c r="T45" t="str">
        <f>INDEX('ANH BWQ'!$B$13:$V$65, MATCH('ANH Backcast'!$C45, 'ANH BWQ'!$C$13:$C$65, 0), MATCH('ANH Backcast'!T$13, 'ANH BWQ'!$B$13:$V$13, 0))</f>
        <v>Good</v>
      </c>
      <c r="U45" t="str">
        <f>INDEX('ANH BWQ'!$B$13:$V$65, MATCH('ANH Backcast'!$C45, 'ANH BWQ'!$C$13:$C$65, 0), MATCH('ANH Backcast'!U$13, 'ANH BWQ'!$B$13:$V$13, 0))</f>
        <v>Excellent</v>
      </c>
      <c r="V45" t="str">
        <f>INDEX('ANH BWQ'!$B$13:$V$65, MATCH('ANH Backcast'!$C45, 'ANH BWQ'!$C$13:$C$65, 0), MATCH('ANH Backcast'!V$13, 'ANH BWQ'!$B$13:$V$13, 0))</f>
        <v>Excellent</v>
      </c>
    </row>
    <row r="46" spans="2:22">
      <c r="B46" t="s">
        <v>0</v>
      </c>
      <c r="C46" t="s">
        <v>111</v>
      </c>
      <c r="D46" t="s">
        <v>48</v>
      </c>
      <c r="E46" t="s">
        <v>49</v>
      </c>
      <c r="F46" t="s">
        <v>50</v>
      </c>
      <c r="H46" t="s">
        <v>151</v>
      </c>
      <c r="I46" t="s">
        <v>151</v>
      </c>
      <c r="J46" t="s">
        <v>151</v>
      </c>
      <c r="K46" t="s">
        <v>151</v>
      </c>
      <c r="L46" t="s">
        <v>151</v>
      </c>
      <c r="M46">
        <f>INDEX('ANH BWQ'!$B$13:$V$65, MATCH('ANH Backcast'!$C46, 'ANH BWQ'!$C$13:$C$65, 0), MATCH('ANH Backcast'!M$13, 'ANH BWQ'!$B$13:$V$13, 0))</f>
        <v>0</v>
      </c>
      <c r="N46" t="s">
        <v>151</v>
      </c>
      <c r="O46" t="s">
        <v>151</v>
      </c>
      <c r="P46" t="str">
        <f>INDEX('ANH BWQ'!$B$13:$V$65, MATCH('ANH Backcast'!$C46, 'ANH BWQ'!$C$13:$C$65, 0), MATCH('ANH Backcast'!P$13, 'ANH BWQ'!$B$13:$V$13, 0))</f>
        <v>Poor</v>
      </c>
      <c r="Q46" t="str">
        <f>INDEX('ANH BWQ'!$B$13:$V$65, MATCH('ANH Backcast'!$C46, 'ANH BWQ'!$C$13:$C$65, 0), MATCH('ANH Backcast'!Q$13, 'ANH BWQ'!$B$13:$V$13, 0))</f>
        <v>Poor</v>
      </c>
      <c r="R46" t="str">
        <f>INDEX('ANH BWQ'!$B$13:$V$65, MATCH('ANH Backcast'!$C46, 'ANH BWQ'!$C$13:$C$65, 0), MATCH('ANH Backcast'!R$13, 'ANH BWQ'!$B$13:$V$13, 0))</f>
        <v>Poor</v>
      </c>
      <c r="S46" t="str">
        <f>INDEX('ANH BWQ'!$B$13:$V$65, MATCH('ANH Backcast'!$C46, 'ANH BWQ'!$C$13:$C$65, 0), MATCH('ANH Backcast'!S$13, 'ANH BWQ'!$B$13:$V$13, 0))</f>
        <v>Poor</v>
      </c>
      <c r="T46" t="str">
        <f>INDEX('ANH BWQ'!$B$13:$V$65, MATCH('ANH Backcast'!$C46, 'ANH BWQ'!$C$13:$C$65, 0), MATCH('ANH Backcast'!T$13, 'ANH BWQ'!$B$13:$V$13, 0))</f>
        <v>Poor</v>
      </c>
      <c r="U46" t="str">
        <f>INDEX('ANH BWQ'!$B$13:$V$65, MATCH('ANH Backcast'!$C46, 'ANH BWQ'!$C$13:$C$65, 0), MATCH('ANH Backcast'!U$13, 'ANH BWQ'!$B$13:$V$13, 0))</f>
        <v>Poor</v>
      </c>
      <c r="V46" t="str">
        <f>INDEX('ANH BWQ'!$B$13:$V$65, MATCH('ANH Backcast'!$C46, 'ANH BWQ'!$C$13:$C$65, 0), MATCH('ANH Backcast'!V$13, 'ANH BWQ'!$B$13:$V$13, 0))</f>
        <v>Poor</v>
      </c>
    </row>
    <row r="47" spans="2:22">
      <c r="B47" t="s">
        <v>0</v>
      </c>
      <c r="C47" t="s">
        <v>114</v>
      </c>
      <c r="D47" t="s">
        <v>48</v>
      </c>
      <c r="E47" t="s">
        <v>49</v>
      </c>
      <c r="F47" t="s">
        <v>50</v>
      </c>
      <c r="H47" t="s">
        <v>154</v>
      </c>
      <c r="I47" t="s">
        <v>154</v>
      </c>
      <c r="J47" t="s">
        <v>154</v>
      </c>
      <c r="K47" t="s">
        <v>154</v>
      </c>
      <c r="L47" t="s">
        <v>154</v>
      </c>
      <c r="M47">
        <f>INDEX('ANH BWQ'!$B$13:$V$65, MATCH('ANH Backcast'!$C47, 'ANH BWQ'!$C$13:$C$65, 0), MATCH('ANH Backcast'!M$13, 'ANH BWQ'!$B$13:$V$13, 0))</f>
        <v>0</v>
      </c>
      <c r="N47" t="s">
        <v>154</v>
      </c>
      <c r="O47" t="s">
        <v>154</v>
      </c>
      <c r="P47" t="str">
        <f>INDEX('ANH BWQ'!$B$13:$V$65, MATCH('ANH Backcast'!$C47, 'ANH BWQ'!$C$13:$C$65, 0), MATCH('ANH Backcast'!P$13, 'ANH BWQ'!$B$13:$V$13, 0))</f>
        <v>Excellent</v>
      </c>
      <c r="Q47" t="str">
        <f>INDEX('ANH BWQ'!$B$13:$V$65, MATCH('ANH Backcast'!$C47, 'ANH BWQ'!$C$13:$C$65, 0), MATCH('ANH Backcast'!Q$13, 'ANH BWQ'!$B$13:$V$13, 0))</f>
        <v>Excellent</v>
      </c>
      <c r="R47" t="str">
        <f>INDEX('ANH BWQ'!$B$13:$V$65, MATCH('ANH Backcast'!$C47, 'ANH BWQ'!$C$13:$C$65, 0), MATCH('ANH Backcast'!R$13, 'ANH BWQ'!$B$13:$V$13, 0))</f>
        <v>Excellent</v>
      </c>
      <c r="S47" t="str">
        <f>INDEX('ANH BWQ'!$B$13:$V$65, MATCH('ANH Backcast'!$C47, 'ANH BWQ'!$C$13:$C$65, 0), MATCH('ANH Backcast'!S$13, 'ANH BWQ'!$B$13:$V$13, 0))</f>
        <v>Excellent</v>
      </c>
      <c r="T47" t="str">
        <f>INDEX('ANH BWQ'!$B$13:$V$65, MATCH('ANH Backcast'!$C47, 'ANH BWQ'!$C$13:$C$65, 0), MATCH('ANH Backcast'!T$13, 'ANH BWQ'!$B$13:$V$13, 0))</f>
        <v>Excellent</v>
      </c>
      <c r="U47" t="str">
        <f>INDEX('ANH BWQ'!$B$13:$V$65, MATCH('ANH Backcast'!$C47, 'ANH BWQ'!$C$13:$C$65, 0), MATCH('ANH Backcast'!U$13, 'ANH BWQ'!$B$13:$V$13, 0))</f>
        <v>Excellent</v>
      </c>
      <c r="V47" t="str">
        <f>INDEX('ANH BWQ'!$B$13:$V$65, MATCH('ANH Backcast'!$C47, 'ANH BWQ'!$C$13:$C$65, 0), MATCH('ANH Backcast'!V$13, 'ANH BWQ'!$B$13:$V$13, 0))</f>
        <v>Excellent</v>
      </c>
    </row>
    <row r="48" spans="2:22">
      <c r="B48" t="s">
        <v>0</v>
      </c>
      <c r="C48" t="s">
        <v>117</v>
      </c>
      <c r="D48" t="s">
        <v>48</v>
      </c>
      <c r="E48" t="s">
        <v>49</v>
      </c>
      <c r="F48" t="s">
        <v>50</v>
      </c>
      <c r="H48" t="s">
        <v>153</v>
      </c>
      <c r="I48" t="s">
        <v>153</v>
      </c>
      <c r="J48" t="s">
        <v>153</v>
      </c>
      <c r="K48" t="s">
        <v>153</v>
      </c>
      <c r="L48" t="s">
        <v>153</v>
      </c>
      <c r="M48">
        <f>INDEX('ANH BWQ'!$B$13:$V$65, MATCH('ANH Backcast'!$C48, 'ANH BWQ'!$C$13:$C$65, 0), MATCH('ANH Backcast'!M$13, 'ANH BWQ'!$B$13:$V$13, 0))</f>
        <v>0</v>
      </c>
      <c r="N48" t="s">
        <v>153</v>
      </c>
      <c r="O48" t="s">
        <v>153</v>
      </c>
      <c r="P48" t="str">
        <f>INDEX('ANH BWQ'!$B$13:$V$65, MATCH('ANH Backcast'!$C48, 'ANH BWQ'!$C$13:$C$65, 0), MATCH('ANH Backcast'!P$13, 'ANH BWQ'!$B$13:$V$13, 0))</f>
        <v>Good</v>
      </c>
      <c r="Q48" t="str">
        <f>INDEX('ANH BWQ'!$B$13:$V$65, MATCH('ANH Backcast'!$C48, 'ANH BWQ'!$C$13:$C$65, 0), MATCH('ANH Backcast'!Q$13, 'ANH BWQ'!$B$13:$V$13, 0))</f>
        <v>Good</v>
      </c>
      <c r="R48" t="str">
        <f>INDEX('ANH BWQ'!$B$13:$V$65, MATCH('ANH Backcast'!$C48, 'ANH BWQ'!$C$13:$C$65, 0), MATCH('ANH Backcast'!R$13, 'ANH BWQ'!$B$13:$V$13, 0))</f>
        <v>Excellent</v>
      </c>
      <c r="S48" t="str">
        <f>INDEX('ANH BWQ'!$B$13:$V$65, MATCH('ANH Backcast'!$C48, 'ANH BWQ'!$C$13:$C$65, 0), MATCH('ANH Backcast'!S$13, 'ANH BWQ'!$B$13:$V$13, 0))</f>
        <v>Excellent</v>
      </c>
      <c r="T48" t="str">
        <f>INDEX('ANH BWQ'!$B$13:$V$65, MATCH('ANH Backcast'!$C48, 'ANH BWQ'!$C$13:$C$65, 0), MATCH('ANH Backcast'!T$13, 'ANH BWQ'!$B$13:$V$13, 0))</f>
        <v>Excellent</v>
      </c>
      <c r="U48" t="str">
        <f>INDEX('ANH BWQ'!$B$13:$V$65, MATCH('ANH Backcast'!$C48, 'ANH BWQ'!$C$13:$C$65, 0), MATCH('ANH Backcast'!U$13, 'ANH BWQ'!$B$13:$V$13, 0))</f>
        <v>Excellent</v>
      </c>
      <c r="V48" t="str">
        <f>INDEX('ANH BWQ'!$B$13:$V$65, MATCH('ANH Backcast'!$C48, 'ANH BWQ'!$C$13:$C$65, 0), MATCH('ANH Backcast'!V$13, 'ANH BWQ'!$B$13:$V$13, 0))</f>
        <v>Excellent</v>
      </c>
    </row>
    <row r="49" spans="2:22">
      <c r="B49" t="s">
        <v>0</v>
      </c>
      <c r="C49" t="s">
        <v>118</v>
      </c>
      <c r="D49" t="s">
        <v>48</v>
      </c>
      <c r="E49" t="s">
        <v>49</v>
      </c>
      <c r="F49" t="s">
        <v>50</v>
      </c>
      <c r="H49" t="str">
        <f>INDEX('ANH BWQ'!$B$13:$V$65, MATCH('ANH Backcast'!$C49, 'ANH BWQ'!$C$13:$C$65, 0), MATCH('ANH Backcast'!H$13, 'ANH BWQ'!$B$13:$V$13, 0))</f>
        <v>Excellent</v>
      </c>
      <c r="I49" t="str">
        <f>INDEX('ANH BWQ'!$B$13:$V$65, MATCH('ANH Backcast'!$C49, 'ANH BWQ'!$C$13:$C$65, 0), MATCH('ANH Backcast'!I$13, 'ANH BWQ'!$B$13:$V$13, 0))</f>
        <v>Excellent</v>
      </c>
      <c r="J49" t="str">
        <f>INDEX('ANH BWQ'!$B$13:$V$65, MATCH('ANH Backcast'!$C49, 'ANH BWQ'!$C$13:$C$65, 0), MATCH('ANH Backcast'!J$13, 'ANH BWQ'!$B$13:$V$13, 0))</f>
        <v>Excellent</v>
      </c>
      <c r="K49" t="str">
        <f>INDEX('ANH BWQ'!$B$13:$V$65, MATCH('ANH Backcast'!$C49, 'ANH BWQ'!$C$13:$C$65, 0), MATCH('ANH Backcast'!K$13, 'ANH BWQ'!$B$13:$V$13, 0))</f>
        <v>Excellent</v>
      </c>
      <c r="L49" t="str">
        <f>INDEX('ANH BWQ'!$B$13:$V$65, MATCH('ANH Backcast'!$C49, 'ANH BWQ'!$C$13:$C$65, 0), MATCH('ANH Backcast'!L$13, 'ANH BWQ'!$B$13:$V$13, 0))</f>
        <v>Excellent</v>
      </c>
      <c r="M49">
        <f>INDEX('ANH BWQ'!$B$13:$V$65, MATCH('ANH Backcast'!$C49, 'ANH BWQ'!$C$13:$C$65, 0), MATCH('ANH Backcast'!M$13, 'ANH BWQ'!$B$13:$V$13, 0))</f>
        <v>0</v>
      </c>
      <c r="N49" t="str">
        <f>INDEX('ANH BWQ'!$B$13:$V$65, MATCH('ANH Backcast'!$C49, 'ANH BWQ'!$C$13:$C$65, 0), MATCH('ANH Backcast'!N$13, 'ANH BWQ'!$B$13:$V$13, 0))</f>
        <v>Excellent</v>
      </c>
      <c r="O49" t="str">
        <f>INDEX('ANH BWQ'!$B$13:$V$65, MATCH('ANH Backcast'!$C49, 'ANH BWQ'!$C$13:$C$65, 0), MATCH('ANH Backcast'!O$13, 'ANH BWQ'!$B$13:$V$13, 0))</f>
        <v>Good</v>
      </c>
      <c r="P49" t="str">
        <f>INDEX('ANH BWQ'!$B$13:$V$65, MATCH('ANH Backcast'!$C49, 'ANH BWQ'!$C$13:$C$65, 0), MATCH('ANH Backcast'!P$13, 'ANH BWQ'!$B$13:$V$13, 0))</f>
        <v>Good</v>
      </c>
      <c r="Q49" t="str">
        <f>INDEX('ANH BWQ'!$B$13:$V$65, MATCH('ANH Backcast'!$C49, 'ANH BWQ'!$C$13:$C$65, 0), MATCH('ANH Backcast'!Q$13, 'ANH BWQ'!$B$13:$V$13, 0))</f>
        <v>Good</v>
      </c>
      <c r="R49" t="str">
        <f>INDEX('ANH BWQ'!$B$13:$V$65, MATCH('ANH Backcast'!$C49, 'ANH BWQ'!$C$13:$C$65, 0), MATCH('ANH Backcast'!R$13, 'ANH BWQ'!$B$13:$V$13, 0))</f>
        <v>Excellent</v>
      </c>
      <c r="S49" t="str">
        <f>INDEX('ANH BWQ'!$B$13:$V$65, MATCH('ANH Backcast'!$C49, 'ANH BWQ'!$C$13:$C$65, 0), MATCH('ANH Backcast'!S$13, 'ANH BWQ'!$B$13:$V$13, 0))</f>
        <v>Good</v>
      </c>
      <c r="T49" t="str">
        <f>INDEX('ANH BWQ'!$B$13:$V$65, MATCH('ANH Backcast'!$C49, 'ANH BWQ'!$C$13:$C$65, 0), MATCH('ANH Backcast'!T$13, 'ANH BWQ'!$B$13:$V$13, 0))</f>
        <v>Excellent</v>
      </c>
      <c r="U49" t="str">
        <f>INDEX('ANH BWQ'!$B$13:$V$65, MATCH('ANH Backcast'!$C49, 'ANH BWQ'!$C$13:$C$65, 0), MATCH('ANH Backcast'!U$13, 'ANH BWQ'!$B$13:$V$13, 0))</f>
        <v>Good</v>
      </c>
      <c r="V49" t="str">
        <f>INDEX('ANH BWQ'!$B$13:$V$65, MATCH('ANH Backcast'!$C49, 'ANH BWQ'!$C$13:$C$65, 0), MATCH('ANH Backcast'!V$13, 'ANH BWQ'!$B$13:$V$13, 0))</f>
        <v>Excellent</v>
      </c>
    </row>
    <row r="50" spans="2:22">
      <c r="B50" t="s">
        <v>0</v>
      </c>
      <c r="C50" t="s">
        <v>119</v>
      </c>
      <c r="D50" t="s">
        <v>48</v>
      </c>
      <c r="E50" t="s">
        <v>49</v>
      </c>
      <c r="F50" t="s">
        <v>50</v>
      </c>
      <c r="H50" t="str">
        <f>INDEX('ANH BWQ'!$B$13:$V$65, MATCH('ANH Backcast'!$C50, 'ANH BWQ'!$C$13:$C$65, 0), MATCH('ANH Backcast'!H$13, 'ANH BWQ'!$B$13:$V$13, 0))</f>
        <v>Excellent</v>
      </c>
      <c r="I50" t="str">
        <f>INDEX('ANH BWQ'!$B$13:$V$65, MATCH('ANH Backcast'!$C50, 'ANH BWQ'!$C$13:$C$65, 0), MATCH('ANH Backcast'!I$13, 'ANH BWQ'!$B$13:$V$13, 0))</f>
        <v>Excellent</v>
      </c>
      <c r="J50" t="str">
        <f>INDEX('ANH BWQ'!$B$13:$V$65, MATCH('ANH Backcast'!$C50, 'ANH BWQ'!$C$13:$C$65, 0), MATCH('ANH Backcast'!J$13, 'ANH BWQ'!$B$13:$V$13, 0))</f>
        <v>Excellent</v>
      </c>
      <c r="K50" t="str">
        <f>INDEX('ANH BWQ'!$B$13:$V$65, MATCH('ANH Backcast'!$C50, 'ANH BWQ'!$C$13:$C$65, 0), MATCH('ANH Backcast'!K$13, 'ANH BWQ'!$B$13:$V$13, 0))</f>
        <v>Excellent</v>
      </c>
      <c r="L50" t="str">
        <f>INDEX('ANH BWQ'!$B$13:$V$65, MATCH('ANH Backcast'!$C50, 'ANH BWQ'!$C$13:$C$65, 0), MATCH('ANH Backcast'!L$13, 'ANH BWQ'!$B$13:$V$13, 0))</f>
        <v>Excellent</v>
      </c>
      <c r="M50">
        <f>INDEX('ANH BWQ'!$B$13:$V$65, MATCH('ANH Backcast'!$C50, 'ANH BWQ'!$C$13:$C$65, 0), MATCH('ANH Backcast'!M$13, 'ANH BWQ'!$B$13:$V$13, 0))</f>
        <v>0</v>
      </c>
      <c r="N50" t="str">
        <f>INDEX('ANH BWQ'!$B$13:$V$65, MATCH('ANH Backcast'!$C50, 'ANH BWQ'!$C$13:$C$65, 0), MATCH('ANH Backcast'!N$13, 'ANH BWQ'!$B$13:$V$13, 0))</f>
        <v>Excellent</v>
      </c>
      <c r="O50" t="str">
        <f>INDEX('ANH BWQ'!$B$13:$V$65, MATCH('ANH Backcast'!$C50, 'ANH BWQ'!$C$13:$C$65, 0), MATCH('ANH Backcast'!O$13, 'ANH BWQ'!$B$13:$V$13, 0))</f>
        <v>Excellent</v>
      </c>
      <c r="P50" t="str">
        <f>INDEX('ANH BWQ'!$B$13:$V$65, MATCH('ANH Backcast'!$C50, 'ANH BWQ'!$C$13:$C$65, 0), MATCH('ANH Backcast'!P$13, 'ANH BWQ'!$B$13:$V$13, 0))</f>
        <v>Excellent</v>
      </c>
      <c r="Q50" t="str">
        <f>INDEX('ANH BWQ'!$B$13:$V$65, MATCH('ANH Backcast'!$C50, 'ANH BWQ'!$C$13:$C$65, 0), MATCH('ANH Backcast'!Q$13, 'ANH BWQ'!$B$13:$V$13, 0))</f>
        <v>Excellent</v>
      </c>
      <c r="R50" t="str">
        <f>INDEX('ANH BWQ'!$B$13:$V$65, MATCH('ANH Backcast'!$C50, 'ANH BWQ'!$C$13:$C$65, 0), MATCH('ANH Backcast'!R$13, 'ANH BWQ'!$B$13:$V$13, 0))</f>
        <v>Excellent</v>
      </c>
      <c r="S50" t="str">
        <f>INDEX('ANH BWQ'!$B$13:$V$65, MATCH('ANH Backcast'!$C50, 'ANH BWQ'!$C$13:$C$65, 0), MATCH('ANH Backcast'!S$13, 'ANH BWQ'!$B$13:$V$13, 0))</f>
        <v>Excellent</v>
      </c>
      <c r="T50" t="str">
        <f>INDEX('ANH BWQ'!$B$13:$V$65, MATCH('ANH Backcast'!$C50, 'ANH BWQ'!$C$13:$C$65, 0), MATCH('ANH Backcast'!T$13, 'ANH BWQ'!$B$13:$V$13, 0))</f>
        <v>Excellent</v>
      </c>
      <c r="U50" t="str">
        <f>INDEX('ANH BWQ'!$B$13:$V$65, MATCH('ANH Backcast'!$C50, 'ANH BWQ'!$C$13:$C$65, 0), MATCH('ANH Backcast'!U$13, 'ANH BWQ'!$B$13:$V$13, 0))</f>
        <v>Excellent</v>
      </c>
      <c r="V50" t="str">
        <f>INDEX('ANH BWQ'!$B$13:$V$65, MATCH('ANH Backcast'!$C50, 'ANH BWQ'!$C$13:$C$65, 0), MATCH('ANH Backcast'!V$13, 'ANH BWQ'!$B$13:$V$13, 0))</f>
        <v>Excellent</v>
      </c>
    </row>
    <row r="51" spans="2:22">
      <c r="B51" t="s">
        <v>0</v>
      </c>
      <c r="C51" t="s">
        <v>120</v>
      </c>
      <c r="D51" t="s">
        <v>48</v>
      </c>
      <c r="E51" t="s">
        <v>49</v>
      </c>
      <c r="F51" t="s">
        <v>50</v>
      </c>
      <c r="H51" t="str">
        <f>INDEX('ANH BWQ'!$B$13:$V$65, MATCH('ANH Backcast'!$C51, 'ANH BWQ'!$C$13:$C$65, 0), MATCH('ANH Backcast'!H$13, 'ANH BWQ'!$B$13:$V$13, 0))</f>
        <v>Excellent</v>
      </c>
      <c r="I51" t="str">
        <f>INDEX('ANH BWQ'!$B$13:$V$65, MATCH('ANH Backcast'!$C51, 'ANH BWQ'!$C$13:$C$65, 0), MATCH('ANH Backcast'!I$13, 'ANH BWQ'!$B$13:$V$13, 0))</f>
        <v>Excellent</v>
      </c>
      <c r="J51" t="str">
        <f>INDEX('ANH BWQ'!$B$13:$V$65, MATCH('ANH Backcast'!$C51, 'ANH BWQ'!$C$13:$C$65, 0), MATCH('ANH Backcast'!J$13, 'ANH BWQ'!$B$13:$V$13, 0))</f>
        <v>Excellent</v>
      </c>
      <c r="K51" t="str">
        <f>INDEX('ANH BWQ'!$B$13:$V$65, MATCH('ANH Backcast'!$C51, 'ANH BWQ'!$C$13:$C$65, 0), MATCH('ANH Backcast'!K$13, 'ANH BWQ'!$B$13:$V$13, 0))</f>
        <v>Excellent</v>
      </c>
      <c r="L51" t="str">
        <f>INDEX('ANH BWQ'!$B$13:$V$65, MATCH('ANH Backcast'!$C51, 'ANH BWQ'!$C$13:$C$65, 0), MATCH('ANH Backcast'!L$13, 'ANH BWQ'!$B$13:$V$13, 0))</f>
        <v>Excellent</v>
      </c>
      <c r="M51">
        <f>INDEX('ANH BWQ'!$B$13:$V$65, MATCH('ANH Backcast'!$C51, 'ANH BWQ'!$C$13:$C$65, 0), MATCH('ANH Backcast'!M$13, 'ANH BWQ'!$B$13:$V$13, 0))</f>
        <v>0</v>
      </c>
      <c r="N51" t="str">
        <f>INDEX('ANH BWQ'!$B$13:$V$65, MATCH('ANH Backcast'!$C51, 'ANH BWQ'!$C$13:$C$65, 0), MATCH('ANH Backcast'!N$13, 'ANH BWQ'!$B$13:$V$13, 0))</f>
        <v>Excellent</v>
      </c>
      <c r="O51" t="str">
        <f>INDEX('ANH BWQ'!$B$13:$V$65, MATCH('ANH Backcast'!$C51, 'ANH BWQ'!$C$13:$C$65, 0), MATCH('ANH Backcast'!O$13, 'ANH BWQ'!$B$13:$V$13, 0))</f>
        <v>Excellent</v>
      </c>
      <c r="P51" t="str">
        <f>INDEX('ANH BWQ'!$B$13:$V$65, MATCH('ANH Backcast'!$C51, 'ANH BWQ'!$C$13:$C$65, 0), MATCH('ANH Backcast'!P$13, 'ANH BWQ'!$B$13:$V$13, 0))</f>
        <v>Excellent</v>
      </c>
      <c r="Q51" t="str">
        <f>INDEX('ANH BWQ'!$B$13:$V$65, MATCH('ANH Backcast'!$C51, 'ANH BWQ'!$C$13:$C$65, 0), MATCH('ANH Backcast'!Q$13, 'ANH BWQ'!$B$13:$V$13, 0))</f>
        <v>Excellent</v>
      </c>
      <c r="R51" t="str">
        <f>INDEX('ANH BWQ'!$B$13:$V$65, MATCH('ANH Backcast'!$C51, 'ANH BWQ'!$C$13:$C$65, 0), MATCH('ANH Backcast'!R$13, 'ANH BWQ'!$B$13:$V$13, 0))</f>
        <v>Excellent</v>
      </c>
      <c r="S51" t="str">
        <f>INDEX('ANH BWQ'!$B$13:$V$65, MATCH('ANH Backcast'!$C51, 'ANH BWQ'!$C$13:$C$65, 0), MATCH('ANH Backcast'!S$13, 'ANH BWQ'!$B$13:$V$13, 0))</f>
        <v>Excellent</v>
      </c>
      <c r="T51" t="str">
        <f>INDEX('ANH BWQ'!$B$13:$V$65, MATCH('ANH Backcast'!$C51, 'ANH BWQ'!$C$13:$C$65, 0), MATCH('ANH Backcast'!T$13, 'ANH BWQ'!$B$13:$V$13, 0))</f>
        <v>Excellent</v>
      </c>
      <c r="U51" t="str">
        <f>INDEX('ANH BWQ'!$B$13:$V$65, MATCH('ANH Backcast'!$C51, 'ANH BWQ'!$C$13:$C$65, 0), MATCH('ANH Backcast'!U$13, 'ANH BWQ'!$B$13:$V$13, 0))</f>
        <v>Excellent</v>
      </c>
      <c r="V51" t="str">
        <f>INDEX('ANH BWQ'!$B$13:$V$65, MATCH('ANH Backcast'!$C51, 'ANH BWQ'!$C$13:$C$65, 0), MATCH('ANH Backcast'!V$13, 'ANH BWQ'!$B$13:$V$13, 0))</f>
        <v>Excellent</v>
      </c>
    </row>
    <row r="52" spans="2:22">
      <c r="B52" t="s">
        <v>0</v>
      </c>
      <c r="C52" t="s">
        <v>121</v>
      </c>
      <c r="D52" t="s">
        <v>48</v>
      </c>
      <c r="E52" t="s">
        <v>49</v>
      </c>
      <c r="F52" t="s">
        <v>50</v>
      </c>
      <c r="H52" t="str">
        <f>INDEX('ANH BWQ'!$B$13:$V$65, MATCH('ANH Backcast'!$C52, 'ANH BWQ'!$C$13:$C$65, 0), MATCH('ANH Backcast'!H$13, 'ANH BWQ'!$B$13:$V$13, 0))</f>
        <v>Excellent</v>
      </c>
      <c r="I52" t="str">
        <f>INDEX('ANH BWQ'!$B$13:$V$65, MATCH('ANH Backcast'!$C52, 'ANH BWQ'!$C$13:$C$65, 0), MATCH('ANH Backcast'!I$13, 'ANH BWQ'!$B$13:$V$13, 0))</f>
        <v>Excellent</v>
      </c>
      <c r="J52" t="str">
        <f>INDEX('ANH BWQ'!$B$13:$V$65, MATCH('ANH Backcast'!$C52, 'ANH BWQ'!$C$13:$C$65, 0), MATCH('ANH Backcast'!J$13, 'ANH BWQ'!$B$13:$V$13, 0))</f>
        <v>Excellent</v>
      </c>
      <c r="K52" t="str">
        <f>INDEX('ANH BWQ'!$B$13:$V$65, MATCH('ANH Backcast'!$C52, 'ANH BWQ'!$C$13:$C$65, 0), MATCH('ANH Backcast'!K$13, 'ANH BWQ'!$B$13:$V$13, 0))</f>
        <v>Excellent</v>
      </c>
      <c r="L52" t="str">
        <f>INDEX('ANH BWQ'!$B$13:$V$65, MATCH('ANH Backcast'!$C52, 'ANH BWQ'!$C$13:$C$65, 0), MATCH('ANH Backcast'!L$13, 'ANH BWQ'!$B$13:$V$13, 0))</f>
        <v>Excellent</v>
      </c>
      <c r="M52">
        <f>INDEX('ANH BWQ'!$B$13:$V$65, MATCH('ANH Backcast'!$C52, 'ANH BWQ'!$C$13:$C$65, 0), MATCH('ANH Backcast'!M$13, 'ANH BWQ'!$B$13:$V$13, 0))</f>
        <v>0</v>
      </c>
      <c r="N52" t="str">
        <f>INDEX('ANH BWQ'!$B$13:$V$65, MATCH('ANH Backcast'!$C52, 'ANH BWQ'!$C$13:$C$65, 0), MATCH('ANH Backcast'!N$13, 'ANH BWQ'!$B$13:$V$13, 0))</f>
        <v>Excellent</v>
      </c>
      <c r="O52" t="str">
        <f>INDEX('ANH BWQ'!$B$13:$V$65, MATCH('ANH Backcast'!$C52, 'ANH BWQ'!$C$13:$C$65, 0), MATCH('ANH Backcast'!O$13, 'ANH BWQ'!$B$13:$V$13, 0))</f>
        <v>Excellent</v>
      </c>
      <c r="P52" t="str">
        <f>INDEX('ANH BWQ'!$B$13:$V$65, MATCH('ANH Backcast'!$C52, 'ANH BWQ'!$C$13:$C$65, 0), MATCH('ANH Backcast'!P$13, 'ANH BWQ'!$B$13:$V$13, 0))</f>
        <v>Excellent</v>
      </c>
      <c r="Q52" t="str">
        <f>INDEX('ANH BWQ'!$B$13:$V$65, MATCH('ANH Backcast'!$C52, 'ANH BWQ'!$C$13:$C$65, 0), MATCH('ANH Backcast'!Q$13, 'ANH BWQ'!$B$13:$V$13, 0))</f>
        <v>Excellent</v>
      </c>
      <c r="R52" t="str">
        <f>INDEX('ANH BWQ'!$B$13:$V$65, MATCH('ANH Backcast'!$C52, 'ANH BWQ'!$C$13:$C$65, 0), MATCH('ANH Backcast'!R$13, 'ANH BWQ'!$B$13:$V$13, 0))</f>
        <v>Excellent</v>
      </c>
      <c r="S52" t="str">
        <f>INDEX('ANH BWQ'!$B$13:$V$65, MATCH('ANH Backcast'!$C52, 'ANH BWQ'!$C$13:$C$65, 0), MATCH('ANH Backcast'!S$13, 'ANH BWQ'!$B$13:$V$13, 0))</f>
        <v>Excellent</v>
      </c>
      <c r="T52" t="str">
        <f>INDEX('ANH BWQ'!$B$13:$V$65, MATCH('ANH Backcast'!$C52, 'ANH BWQ'!$C$13:$C$65, 0), MATCH('ANH Backcast'!T$13, 'ANH BWQ'!$B$13:$V$13, 0))</f>
        <v>Excellent</v>
      </c>
      <c r="U52" t="str">
        <f>INDEX('ANH BWQ'!$B$13:$V$65, MATCH('ANH Backcast'!$C52, 'ANH BWQ'!$C$13:$C$65, 0), MATCH('ANH Backcast'!U$13, 'ANH BWQ'!$B$13:$V$13, 0))</f>
        <v>Excellent</v>
      </c>
      <c r="V52" t="str">
        <f>INDEX('ANH BWQ'!$B$13:$V$65, MATCH('ANH Backcast'!$C52, 'ANH BWQ'!$C$13:$C$65, 0), MATCH('ANH Backcast'!V$13, 'ANH BWQ'!$B$13:$V$13, 0))</f>
        <v>Excellent</v>
      </c>
    </row>
    <row r="53" spans="2:22">
      <c r="B53" t="s">
        <v>0</v>
      </c>
      <c r="C53" t="s">
        <v>122</v>
      </c>
      <c r="D53" t="s">
        <v>48</v>
      </c>
      <c r="E53" t="s">
        <v>49</v>
      </c>
      <c r="F53" t="s">
        <v>50</v>
      </c>
      <c r="H53" t="str">
        <f>INDEX('ANH BWQ'!$B$13:$V$65, MATCH('ANH Backcast'!$C53, 'ANH BWQ'!$C$13:$C$65, 0), MATCH('ANH Backcast'!H$13, 'ANH BWQ'!$B$13:$V$13, 0))</f>
        <v>Excellent</v>
      </c>
      <c r="I53" t="str">
        <f>INDEX('ANH BWQ'!$B$13:$V$65, MATCH('ANH Backcast'!$C53, 'ANH BWQ'!$C$13:$C$65, 0), MATCH('ANH Backcast'!I$13, 'ANH BWQ'!$B$13:$V$13, 0))</f>
        <v>Excellent</v>
      </c>
      <c r="J53" t="str">
        <f>INDEX('ANH BWQ'!$B$13:$V$65, MATCH('ANH Backcast'!$C53, 'ANH BWQ'!$C$13:$C$65, 0), MATCH('ANH Backcast'!J$13, 'ANH BWQ'!$B$13:$V$13, 0))</f>
        <v>Excellent</v>
      </c>
      <c r="K53" t="str">
        <f>INDEX('ANH BWQ'!$B$13:$V$65, MATCH('ANH Backcast'!$C53, 'ANH BWQ'!$C$13:$C$65, 0), MATCH('ANH Backcast'!K$13, 'ANH BWQ'!$B$13:$V$13, 0))</f>
        <v>Excellent</v>
      </c>
      <c r="L53" t="str">
        <f>INDEX('ANH BWQ'!$B$13:$V$65, MATCH('ANH Backcast'!$C53, 'ANH BWQ'!$C$13:$C$65, 0), MATCH('ANH Backcast'!L$13, 'ANH BWQ'!$B$13:$V$13, 0))</f>
        <v>Excellent</v>
      </c>
      <c r="M53">
        <f>INDEX('ANH BWQ'!$B$13:$V$65, MATCH('ANH Backcast'!$C53, 'ANH BWQ'!$C$13:$C$65, 0), MATCH('ANH Backcast'!M$13, 'ANH BWQ'!$B$13:$V$13, 0))</f>
        <v>0</v>
      </c>
      <c r="N53" t="str">
        <f>INDEX('ANH BWQ'!$B$13:$V$65, MATCH('ANH Backcast'!$C53, 'ANH BWQ'!$C$13:$C$65, 0), MATCH('ANH Backcast'!N$13, 'ANH BWQ'!$B$13:$V$13, 0))</f>
        <v>Excellent</v>
      </c>
      <c r="O53" t="str">
        <f>INDEX('ANH BWQ'!$B$13:$V$65, MATCH('ANH Backcast'!$C53, 'ANH BWQ'!$C$13:$C$65, 0), MATCH('ANH Backcast'!O$13, 'ANH BWQ'!$B$13:$V$13, 0))</f>
        <v>Excellent</v>
      </c>
      <c r="P53" t="str">
        <f>INDEX('ANH BWQ'!$B$13:$V$65, MATCH('ANH Backcast'!$C53, 'ANH BWQ'!$C$13:$C$65, 0), MATCH('ANH Backcast'!P$13, 'ANH BWQ'!$B$13:$V$13, 0))</f>
        <v>Excellent</v>
      </c>
      <c r="Q53" t="str">
        <f>INDEX('ANH BWQ'!$B$13:$V$65, MATCH('ANH Backcast'!$C53, 'ANH BWQ'!$C$13:$C$65, 0), MATCH('ANH Backcast'!Q$13, 'ANH BWQ'!$B$13:$V$13, 0))</f>
        <v>Excellent</v>
      </c>
      <c r="R53" t="str">
        <f>INDEX('ANH BWQ'!$B$13:$V$65, MATCH('ANH Backcast'!$C53, 'ANH BWQ'!$C$13:$C$65, 0), MATCH('ANH Backcast'!R$13, 'ANH BWQ'!$B$13:$V$13, 0))</f>
        <v>Excellent</v>
      </c>
      <c r="S53" t="str">
        <f>INDEX('ANH BWQ'!$B$13:$V$65, MATCH('ANH Backcast'!$C53, 'ANH BWQ'!$C$13:$C$65, 0), MATCH('ANH Backcast'!S$13, 'ANH BWQ'!$B$13:$V$13, 0))</f>
        <v>Excellent</v>
      </c>
      <c r="T53" t="str">
        <f>INDEX('ANH BWQ'!$B$13:$V$65, MATCH('ANH Backcast'!$C53, 'ANH BWQ'!$C$13:$C$65, 0), MATCH('ANH Backcast'!T$13, 'ANH BWQ'!$B$13:$V$13, 0))</f>
        <v>Excellent</v>
      </c>
      <c r="U53" t="str">
        <f>INDEX('ANH BWQ'!$B$13:$V$65, MATCH('ANH Backcast'!$C53, 'ANH BWQ'!$C$13:$C$65, 0), MATCH('ANH Backcast'!U$13, 'ANH BWQ'!$B$13:$V$13, 0))</f>
        <v>Excellent</v>
      </c>
      <c r="V53" t="str">
        <f>INDEX('ANH BWQ'!$B$13:$V$65, MATCH('ANH Backcast'!$C53, 'ANH BWQ'!$C$13:$C$65, 0), MATCH('ANH Backcast'!V$13, 'ANH BWQ'!$B$13:$V$13, 0))</f>
        <v>Excellent</v>
      </c>
    </row>
    <row r="54" spans="2:22">
      <c r="B54" t="s">
        <v>0</v>
      </c>
      <c r="C54" t="s">
        <v>123</v>
      </c>
      <c r="D54" t="s">
        <v>48</v>
      </c>
      <c r="E54" t="s">
        <v>49</v>
      </c>
      <c r="F54" t="s">
        <v>50</v>
      </c>
      <c r="H54" t="str">
        <f>INDEX('ANH BWQ'!$B$13:$V$65, MATCH('ANH Backcast'!$C54, 'ANH BWQ'!$C$13:$C$65, 0), MATCH('ANH Backcast'!H$13, 'ANH BWQ'!$B$13:$V$13, 0))</f>
        <v>Good</v>
      </c>
      <c r="I54" t="str">
        <f>INDEX('ANH BWQ'!$B$13:$V$65, MATCH('ANH Backcast'!$C54, 'ANH BWQ'!$C$13:$C$65, 0), MATCH('ANH Backcast'!I$13, 'ANH BWQ'!$B$13:$V$13, 0))</f>
        <v>Good</v>
      </c>
      <c r="J54" t="str">
        <f>INDEX('ANH BWQ'!$B$13:$V$65, MATCH('ANH Backcast'!$C54, 'ANH BWQ'!$C$13:$C$65, 0), MATCH('ANH Backcast'!J$13, 'ANH BWQ'!$B$13:$V$13, 0))</f>
        <v>Good</v>
      </c>
      <c r="K54" t="str">
        <f>INDEX('ANH BWQ'!$B$13:$V$65, MATCH('ANH Backcast'!$C54, 'ANH BWQ'!$C$13:$C$65, 0), MATCH('ANH Backcast'!K$13, 'ANH BWQ'!$B$13:$V$13, 0))</f>
        <v>Sufficient</v>
      </c>
      <c r="L54" t="str">
        <f>INDEX('ANH BWQ'!$B$13:$V$65, MATCH('ANH Backcast'!$C54, 'ANH BWQ'!$C$13:$C$65, 0), MATCH('ANH Backcast'!L$13, 'ANH BWQ'!$B$13:$V$13, 0))</f>
        <v>Good</v>
      </c>
      <c r="M54">
        <f>INDEX('ANH BWQ'!$B$13:$V$65, MATCH('ANH Backcast'!$C54, 'ANH BWQ'!$C$13:$C$65, 0), MATCH('ANH Backcast'!M$13, 'ANH BWQ'!$B$13:$V$13, 0))</f>
        <v>0</v>
      </c>
      <c r="N54" t="str">
        <f>INDEX('ANH BWQ'!$B$13:$V$65, MATCH('ANH Backcast'!$C54, 'ANH BWQ'!$C$13:$C$65, 0), MATCH('ANH Backcast'!N$13, 'ANH BWQ'!$B$13:$V$13, 0))</f>
        <v>Good</v>
      </c>
      <c r="O54" t="str">
        <f>INDEX('ANH BWQ'!$B$13:$V$65, MATCH('ANH Backcast'!$C54, 'ANH BWQ'!$C$13:$C$65, 0), MATCH('ANH Backcast'!O$13, 'ANH BWQ'!$B$13:$V$13, 0))</f>
        <v>Good</v>
      </c>
      <c r="P54" t="str">
        <f>INDEX('ANH BWQ'!$B$13:$V$65, MATCH('ANH Backcast'!$C54, 'ANH BWQ'!$C$13:$C$65, 0), MATCH('ANH Backcast'!P$13, 'ANH BWQ'!$B$13:$V$13, 0))</f>
        <v>Good</v>
      </c>
      <c r="Q54" t="str">
        <f>INDEX('ANH BWQ'!$B$13:$V$65, MATCH('ANH Backcast'!$C54, 'ANH BWQ'!$C$13:$C$65, 0), MATCH('ANH Backcast'!Q$13, 'ANH BWQ'!$B$13:$V$13, 0))</f>
        <v>Good</v>
      </c>
      <c r="R54" t="str">
        <f>INDEX('ANH BWQ'!$B$13:$V$65, MATCH('ANH Backcast'!$C54, 'ANH BWQ'!$C$13:$C$65, 0), MATCH('ANH Backcast'!R$13, 'ANH BWQ'!$B$13:$V$13, 0))</f>
        <v>Good</v>
      </c>
      <c r="S54" t="str">
        <f>INDEX('ANH BWQ'!$B$13:$V$65, MATCH('ANH Backcast'!$C54, 'ANH BWQ'!$C$13:$C$65, 0), MATCH('ANH Backcast'!S$13, 'ANH BWQ'!$B$13:$V$13, 0))</f>
        <v>Good</v>
      </c>
      <c r="T54" t="str">
        <f>INDEX('ANH BWQ'!$B$13:$V$65, MATCH('ANH Backcast'!$C54, 'ANH BWQ'!$C$13:$C$65, 0), MATCH('ANH Backcast'!T$13, 'ANH BWQ'!$B$13:$V$13, 0))</f>
        <v>Good</v>
      </c>
      <c r="U54" t="str">
        <f>INDEX('ANH BWQ'!$B$13:$V$65, MATCH('ANH Backcast'!$C54, 'ANH BWQ'!$C$13:$C$65, 0), MATCH('ANH Backcast'!U$13, 'ANH BWQ'!$B$13:$V$13, 0))</f>
        <v>Good</v>
      </c>
      <c r="V54" t="str">
        <f>INDEX('ANH BWQ'!$B$13:$V$65, MATCH('ANH Backcast'!$C54, 'ANH BWQ'!$C$13:$C$65, 0), MATCH('ANH Backcast'!V$13, 'ANH BWQ'!$B$13:$V$13, 0))</f>
        <v>Good</v>
      </c>
    </row>
    <row r="55" spans="2:22">
      <c r="B55" t="s">
        <v>0</v>
      </c>
      <c r="C55" t="s">
        <v>125</v>
      </c>
      <c r="D55" t="s">
        <v>48</v>
      </c>
      <c r="E55" t="s">
        <v>49</v>
      </c>
      <c r="F55" t="s">
        <v>50</v>
      </c>
      <c r="H55" t="str">
        <f>INDEX('ANH BWQ'!$B$13:$V$65, MATCH('ANH Backcast'!$C55, 'ANH BWQ'!$C$13:$C$65, 0), MATCH('ANH Backcast'!H$13, 'ANH BWQ'!$B$13:$V$13, 0))</f>
        <v>Sufficient</v>
      </c>
      <c r="I55" t="str">
        <f>INDEX('ANH BWQ'!$B$13:$V$65, MATCH('ANH Backcast'!$C55, 'ANH BWQ'!$C$13:$C$65, 0), MATCH('ANH Backcast'!I$13, 'ANH BWQ'!$B$13:$V$13, 0))</f>
        <v>Good</v>
      </c>
      <c r="J55" t="str">
        <f>INDEX('ANH BWQ'!$B$13:$V$65, MATCH('ANH Backcast'!$C55, 'ANH BWQ'!$C$13:$C$65, 0), MATCH('ANH Backcast'!J$13, 'ANH BWQ'!$B$13:$V$13, 0))</f>
        <v>Good</v>
      </c>
      <c r="K55" t="str">
        <f>INDEX('ANH BWQ'!$B$13:$V$65, MATCH('ANH Backcast'!$C55, 'ANH BWQ'!$C$13:$C$65, 0), MATCH('ANH Backcast'!K$13, 'ANH BWQ'!$B$13:$V$13, 0))</f>
        <v>Good</v>
      </c>
      <c r="L55" t="str">
        <f>INDEX('ANH BWQ'!$B$13:$V$65, MATCH('ANH Backcast'!$C55, 'ANH BWQ'!$C$13:$C$65, 0), MATCH('ANH Backcast'!L$13, 'ANH BWQ'!$B$13:$V$13, 0))</f>
        <v>Good</v>
      </c>
      <c r="M55">
        <f>INDEX('ANH BWQ'!$B$13:$V$65, MATCH('ANH Backcast'!$C55, 'ANH BWQ'!$C$13:$C$65, 0), MATCH('ANH Backcast'!M$13, 'ANH BWQ'!$B$13:$V$13, 0))</f>
        <v>0</v>
      </c>
      <c r="N55" t="str">
        <f>INDEX('ANH BWQ'!$B$13:$V$65, MATCH('ANH Backcast'!$C55, 'ANH BWQ'!$C$13:$C$65, 0), MATCH('ANH Backcast'!N$13, 'ANH BWQ'!$B$13:$V$13, 0))</f>
        <v>Good</v>
      </c>
      <c r="O55" t="str">
        <f>INDEX('ANH BWQ'!$B$13:$V$65, MATCH('ANH Backcast'!$C55, 'ANH BWQ'!$C$13:$C$65, 0), MATCH('ANH Backcast'!O$13, 'ANH BWQ'!$B$13:$V$13, 0))</f>
        <v>Good</v>
      </c>
      <c r="P55" t="str">
        <f>INDEX('ANH BWQ'!$B$13:$V$65, MATCH('ANH Backcast'!$C55, 'ANH BWQ'!$C$13:$C$65, 0), MATCH('ANH Backcast'!P$13, 'ANH BWQ'!$B$13:$V$13, 0))</f>
        <v>Sufficient</v>
      </c>
      <c r="Q55" t="str">
        <f>INDEX('ANH BWQ'!$B$13:$V$65, MATCH('ANH Backcast'!$C55, 'ANH BWQ'!$C$13:$C$65, 0), MATCH('ANH Backcast'!Q$13, 'ANH BWQ'!$B$13:$V$13, 0))</f>
        <v>Sufficient</v>
      </c>
      <c r="R55" t="str">
        <f>INDEX('ANH BWQ'!$B$13:$V$65, MATCH('ANH Backcast'!$C55, 'ANH BWQ'!$C$13:$C$65, 0), MATCH('ANH Backcast'!R$13, 'ANH BWQ'!$B$13:$V$13, 0))</f>
        <v>Sufficient</v>
      </c>
      <c r="S55" t="str">
        <f>INDEX('ANH BWQ'!$B$13:$V$65, MATCH('ANH Backcast'!$C55, 'ANH BWQ'!$C$13:$C$65, 0), MATCH('ANH Backcast'!S$13, 'ANH BWQ'!$B$13:$V$13, 0))</f>
        <v>Good</v>
      </c>
      <c r="T55" t="str">
        <f>INDEX('ANH BWQ'!$B$13:$V$65, MATCH('ANH Backcast'!$C55, 'ANH BWQ'!$C$13:$C$65, 0), MATCH('ANH Backcast'!T$13, 'ANH BWQ'!$B$13:$V$13, 0))</f>
        <v>Good</v>
      </c>
      <c r="U55" t="str">
        <f>INDEX('ANH BWQ'!$B$13:$V$65, MATCH('ANH Backcast'!$C55, 'ANH BWQ'!$C$13:$C$65, 0), MATCH('ANH Backcast'!U$13, 'ANH BWQ'!$B$13:$V$13, 0))</f>
        <v>Good</v>
      </c>
      <c r="V55" t="str">
        <f>INDEX('ANH BWQ'!$B$13:$V$65, MATCH('ANH Backcast'!$C55, 'ANH BWQ'!$C$13:$C$65, 0), MATCH('ANH Backcast'!V$13, 'ANH BWQ'!$B$13:$V$13, 0))</f>
        <v>Good</v>
      </c>
    </row>
    <row r="56" spans="2:22">
      <c r="B56" t="s">
        <v>0</v>
      </c>
      <c r="C56" t="s">
        <v>127</v>
      </c>
      <c r="D56" t="s">
        <v>48</v>
      </c>
      <c r="E56" t="s">
        <v>49</v>
      </c>
      <c r="F56" t="s">
        <v>50</v>
      </c>
      <c r="H56" t="str">
        <f>INDEX('ANH BWQ'!$B$13:$V$65, MATCH('ANH Backcast'!$C56, 'ANH BWQ'!$C$13:$C$65, 0), MATCH('ANH Backcast'!H$13, 'ANH BWQ'!$B$13:$V$13, 0))</f>
        <v>Excellent</v>
      </c>
      <c r="I56" t="str">
        <f>INDEX('ANH BWQ'!$B$13:$V$65, MATCH('ANH Backcast'!$C56, 'ANH BWQ'!$C$13:$C$65, 0), MATCH('ANH Backcast'!I$13, 'ANH BWQ'!$B$13:$V$13, 0))</f>
        <v>Excellent</v>
      </c>
      <c r="J56" t="str">
        <f>INDEX('ANH BWQ'!$B$13:$V$65, MATCH('ANH Backcast'!$C56, 'ANH BWQ'!$C$13:$C$65, 0), MATCH('ANH Backcast'!J$13, 'ANH BWQ'!$B$13:$V$13, 0))</f>
        <v>Excellent</v>
      </c>
      <c r="K56" t="str">
        <f>INDEX('ANH BWQ'!$B$13:$V$65, MATCH('ANH Backcast'!$C56, 'ANH BWQ'!$C$13:$C$65, 0), MATCH('ANH Backcast'!K$13, 'ANH BWQ'!$B$13:$V$13, 0))</f>
        <v>Excellent</v>
      </c>
      <c r="L56" t="str">
        <f>INDEX('ANH BWQ'!$B$13:$V$65, MATCH('ANH Backcast'!$C56, 'ANH BWQ'!$C$13:$C$65, 0), MATCH('ANH Backcast'!L$13, 'ANH BWQ'!$B$13:$V$13, 0))</f>
        <v>Excellent</v>
      </c>
      <c r="M56">
        <f>INDEX('ANH BWQ'!$B$13:$V$65, MATCH('ANH Backcast'!$C56, 'ANH BWQ'!$C$13:$C$65, 0), MATCH('ANH Backcast'!M$13, 'ANH BWQ'!$B$13:$V$13, 0))</f>
        <v>0</v>
      </c>
      <c r="N56" t="str">
        <f>INDEX('ANH BWQ'!$B$13:$V$65, MATCH('ANH Backcast'!$C56, 'ANH BWQ'!$C$13:$C$65, 0), MATCH('ANH Backcast'!N$13, 'ANH BWQ'!$B$13:$V$13, 0))</f>
        <v>Excellent</v>
      </c>
      <c r="O56" t="str">
        <f>INDEX('ANH BWQ'!$B$13:$V$65, MATCH('ANH Backcast'!$C56, 'ANH BWQ'!$C$13:$C$65, 0), MATCH('ANH Backcast'!O$13, 'ANH BWQ'!$B$13:$V$13, 0))</f>
        <v>Excellent</v>
      </c>
      <c r="P56" t="str">
        <f>INDEX('ANH BWQ'!$B$13:$V$65, MATCH('ANH Backcast'!$C56, 'ANH BWQ'!$C$13:$C$65, 0), MATCH('ANH Backcast'!P$13, 'ANH BWQ'!$B$13:$V$13, 0))</f>
        <v>Good</v>
      </c>
      <c r="Q56" t="str">
        <f>INDEX('ANH BWQ'!$B$13:$V$65, MATCH('ANH Backcast'!$C56, 'ANH BWQ'!$C$13:$C$65, 0), MATCH('ANH Backcast'!Q$13, 'ANH BWQ'!$B$13:$V$13, 0))</f>
        <v>Good</v>
      </c>
      <c r="R56" t="str">
        <f>INDEX('ANH BWQ'!$B$13:$V$65, MATCH('ANH Backcast'!$C56, 'ANH BWQ'!$C$13:$C$65, 0), MATCH('ANH Backcast'!R$13, 'ANH BWQ'!$B$13:$V$13, 0))</f>
        <v>Good</v>
      </c>
      <c r="S56" t="str">
        <f>INDEX('ANH BWQ'!$B$13:$V$65, MATCH('ANH Backcast'!$C56, 'ANH BWQ'!$C$13:$C$65, 0), MATCH('ANH Backcast'!S$13, 'ANH BWQ'!$B$13:$V$13, 0))</f>
        <v>Excellent</v>
      </c>
      <c r="T56" t="str">
        <f>INDEX('ANH BWQ'!$B$13:$V$65, MATCH('ANH Backcast'!$C56, 'ANH BWQ'!$C$13:$C$65, 0), MATCH('ANH Backcast'!T$13, 'ANH BWQ'!$B$13:$V$13, 0))</f>
        <v>Excellent</v>
      </c>
      <c r="U56" t="str">
        <f>INDEX('ANH BWQ'!$B$13:$V$65, MATCH('ANH Backcast'!$C56, 'ANH BWQ'!$C$13:$C$65, 0), MATCH('ANH Backcast'!U$13, 'ANH BWQ'!$B$13:$V$13, 0))</f>
        <v>Excellent</v>
      </c>
      <c r="V56" t="str">
        <f>INDEX('ANH BWQ'!$B$13:$V$65, MATCH('ANH Backcast'!$C56, 'ANH BWQ'!$C$13:$C$65, 0), MATCH('ANH Backcast'!V$13, 'ANH BWQ'!$B$13:$V$13, 0))</f>
        <v>Excellent</v>
      </c>
    </row>
    <row r="57" spans="2:22">
      <c r="B57" t="s">
        <v>0</v>
      </c>
      <c r="C57" t="s">
        <v>128</v>
      </c>
      <c r="D57" t="s">
        <v>48</v>
      </c>
      <c r="E57" t="s">
        <v>49</v>
      </c>
      <c r="F57" t="s">
        <v>50</v>
      </c>
      <c r="H57" t="str">
        <f>INDEX('ANH BWQ'!$B$13:$V$65, MATCH('ANH Backcast'!$C57, 'ANH BWQ'!$C$13:$C$65, 0), MATCH('ANH Backcast'!H$13, 'ANH BWQ'!$B$13:$V$13, 0))</f>
        <v>Good</v>
      </c>
      <c r="I57" t="str">
        <f>INDEX('ANH BWQ'!$B$13:$V$65, MATCH('ANH Backcast'!$C57, 'ANH BWQ'!$C$13:$C$65, 0), MATCH('ANH Backcast'!I$13, 'ANH BWQ'!$B$13:$V$13, 0))</f>
        <v>Good</v>
      </c>
      <c r="J57" t="str">
        <f>INDEX('ANH BWQ'!$B$13:$V$65, MATCH('ANH Backcast'!$C57, 'ANH BWQ'!$C$13:$C$65, 0), MATCH('ANH Backcast'!J$13, 'ANH BWQ'!$B$13:$V$13, 0))</f>
        <v>Good</v>
      </c>
      <c r="K57" t="str">
        <f>INDEX('ANH BWQ'!$B$13:$V$65, MATCH('ANH Backcast'!$C57, 'ANH BWQ'!$C$13:$C$65, 0), MATCH('ANH Backcast'!K$13, 'ANH BWQ'!$B$13:$V$13, 0))</f>
        <v>Good</v>
      </c>
      <c r="L57" t="str">
        <f>INDEX('ANH BWQ'!$B$13:$V$65, MATCH('ANH Backcast'!$C57, 'ANH BWQ'!$C$13:$C$65, 0), MATCH('ANH Backcast'!L$13, 'ANH BWQ'!$B$13:$V$13, 0))</f>
        <v>Excellent</v>
      </c>
      <c r="M57">
        <f>INDEX('ANH BWQ'!$B$13:$V$65, MATCH('ANH Backcast'!$C57, 'ANH BWQ'!$C$13:$C$65, 0), MATCH('ANH Backcast'!M$13, 'ANH BWQ'!$B$13:$V$13, 0))</f>
        <v>0</v>
      </c>
      <c r="N57" t="str">
        <f>INDEX('ANH BWQ'!$B$13:$V$65, MATCH('ANH Backcast'!$C57, 'ANH BWQ'!$C$13:$C$65, 0), MATCH('ANH Backcast'!N$13, 'ANH BWQ'!$B$13:$V$13, 0))</f>
        <v>Excellent</v>
      </c>
      <c r="O57" t="str">
        <f>INDEX('ANH BWQ'!$B$13:$V$65, MATCH('ANH Backcast'!$C57, 'ANH BWQ'!$C$13:$C$65, 0), MATCH('ANH Backcast'!O$13, 'ANH BWQ'!$B$13:$V$13, 0))</f>
        <v>Excellent</v>
      </c>
      <c r="P57" t="str">
        <f>INDEX('ANH BWQ'!$B$13:$V$65, MATCH('ANH Backcast'!$C57, 'ANH BWQ'!$C$13:$C$65, 0), MATCH('ANH Backcast'!P$13, 'ANH BWQ'!$B$13:$V$13, 0))</f>
        <v>Excellent</v>
      </c>
      <c r="Q57" t="str">
        <f>INDEX('ANH BWQ'!$B$13:$V$65, MATCH('ANH Backcast'!$C57, 'ANH BWQ'!$C$13:$C$65, 0), MATCH('ANH Backcast'!Q$13, 'ANH BWQ'!$B$13:$V$13, 0))</f>
        <v>Excellent</v>
      </c>
      <c r="R57" t="str">
        <f>INDEX('ANH BWQ'!$B$13:$V$65, MATCH('ANH Backcast'!$C57, 'ANH BWQ'!$C$13:$C$65, 0), MATCH('ANH Backcast'!R$13, 'ANH BWQ'!$B$13:$V$13, 0))</f>
        <v>Excellent</v>
      </c>
      <c r="S57" t="str">
        <f>INDEX('ANH BWQ'!$B$13:$V$65, MATCH('ANH Backcast'!$C57, 'ANH BWQ'!$C$13:$C$65, 0), MATCH('ANH Backcast'!S$13, 'ANH BWQ'!$B$13:$V$13, 0))</f>
        <v>Excellent</v>
      </c>
      <c r="T57" t="str">
        <f>INDEX('ANH BWQ'!$B$13:$V$65, MATCH('ANH Backcast'!$C57, 'ANH BWQ'!$C$13:$C$65, 0), MATCH('ANH Backcast'!T$13, 'ANH BWQ'!$B$13:$V$13, 0))</f>
        <v>Excellent</v>
      </c>
      <c r="U57" t="str">
        <f>INDEX('ANH BWQ'!$B$13:$V$65, MATCH('ANH Backcast'!$C57, 'ANH BWQ'!$C$13:$C$65, 0), MATCH('ANH Backcast'!U$13, 'ANH BWQ'!$B$13:$V$13, 0))</f>
        <v>Excellent</v>
      </c>
      <c r="V57" t="str">
        <f>INDEX('ANH BWQ'!$B$13:$V$65, MATCH('ANH Backcast'!$C57, 'ANH BWQ'!$C$13:$C$65, 0), MATCH('ANH Backcast'!V$13, 'ANH BWQ'!$B$13:$V$13, 0))</f>
        <v>Excellent</v>
      </c>
    </row>
    <row r="58" spans="2:22">
      <c r="B58" t="s">
        <v>0</v>
      </c>
      <c r="C58" t="s">
        <v>129</v>
      </c>
      <c r="D58" t="s">
        <v>48</v>
      </c>
      <c r="E58" t="s">
        <v>49</v>
      </c>
      <c r="F58" t="s">
        <v>50</v>
      </c>
      <c r="H58" t="str">
        <f>INDEX('ANH BWQ'!$B$13:$V$65, MATCH('ANH Backcast'!$C58, 'ANH BWQ'!$C$13:$C$65, 0), MATCH('ANH Backcast'!H$13, 'ANH BWQ'!$B$13:$V$13, 0))</f>
        <v>Excellent</v>
      </c>
      <c r="I58" t="str">
        <f>INDEX('ANH BWQ'!$B$13:$V$65, MATCH('ANH Backcast'!$C58, 'ANH BWQ'!$C$13:$C$65, 0), MATCH('ANH Backcast'!I$13, 'ANH BWQ'!$B$13:$V$13, 0))</f>
        <v>Excellent</v>
      </c>
      <c r="J58" t="str">
        <f>INDEX('ANH BWQ'!$B$13:$V$65, MATCH('ANH Backcast'!$C58, 'ANH BWQ'!$C$13:$C$65, 0), MATCH('ANH Backcast'!J$13, 'ANH BWQ'!$B$13:$V$13, 0))</f>
        <v>Excellent</v>
      </c>
      <c r="K58" t="str">
        <f>INDEX('ANH BWQ'!$B$13:$V$65, MATCH('ANH Backcast'!$C58, 'ANH BWQ'!$C$13:$C$65, 0), MATCH('ANH Backcast'!K$13, 'ANH BWQ'!$B$13:$V$13, 0))</f>
        <v>Excellent</v>
      </c>
      <c r="L58" t="str">
        <f>INDEX('ANH BWQ'!$B$13:$V$65, MATCH('ANH Backcast'!$C58, 'ANH BWQ'!$C$13:$C$65, 0), MATCH('ANH Backcast'!L$13, 'ANH BWQ'!$B$13:$V$13, 0))</f>
        <v>Excellent</v>
      </c>
      <c r="M58">
        <f>INDEX('ANH BWQ'!$B$13:$V$65, MATCH('ANH Backcast'!$C58, 'ANH BWQ'!$C$13:$C$65, 0), MATCH('ANH Backcast'!M$13, 'ANH BWQ'!$B$13:$V$13, 0))</f>
        <v>0</v>
      </c>
      <c r="N58" t="str">
        <f>INDEX('ANH BWQ'!$B$13:$V$65, MATCH('ANH Backcast'!$C58, 'ANH BWQ'!$C$13:$C$65, 0), MATCH('ANH Backcast'!N$13, 'ANH BWQ'!$B$13:$V$13, 0))</f>
        <v>Excellent</v>
      </c>
      <c r="O58" t="str">
        <f>INDEX('ANH BWQ'!$B$13:$V$65, MATCH('ANH Backcast'!$C58, 'ANH BWQ'!$C$13:$C$65, 0), MATCH('ANH Backcast'!O$13, 'ANH BWQ'!$B$13:$V$13, 0))</f>
        <v>Excellent</v>
      </c>
      <c r="P58" t="str">
        <f>INDEX('ANH BWQ'!$B$13:$V$65, MATCH('ANH Backcast'!$C58, 'ANH BWQ'!$C$13:$C$65, 0), MATCH('ANH Backcast'!P$13, 'ANH BWQ'!$B$13:$V$13, 0))</f>
        <v>Excellent</v>
      </c>
      <c r="Q58" t="str">
        <f>INDEX('ANH BWQ'!$B$13:$V$65, MATCH('ANH Backcast'!$C58, 'ANH BWQ'!$C$13:$C$65, 0), MATCH('ANH Backcast'!Q$13, 'ANH BWQ'!$B$13:$V$13, 0))</f>
        <v>Excellent</v>
      </c>
      <c r="R58" t="str">
        <f>INDEX('ANH BWQ'!$B$13:$V$65, MATCH('ANH Backcast'!$C58, 'ANH BWQ'!$C$13:$C$65, 0), MATCH('ANH Backcast'!R$13, 'ANH BWQ'!$B$13:$V$13, 0))</f>
        <v>Excellent</v>
      </c>
      <c r="S58" t="str">
        <f>INDEX('ANH BWQ'!$B$13:$V$65, MATCH('ANH Backcast'!$C58, 'ANH BWQ'!$C$13:$C$65, 0), MATCH('ANH Backcast'!S$13, 'ANH BWQ'!$B$13:$V$13, 0))</f>
        <v>Excellent</v>
      </c>
      <c r="T58" t="str">
        <f>INDEX('ANH BWQ'!$B$13:$V$65, MATCH('ANH Backcast'!$C58, 'ANH BWQ'!$C$13:$C$65, 0), MATCH('ANH Backcast'!T$13, 'ANH BWQ'!$B$13:$V$13, 0))</f>
        <v>Excellent</v>
      </c>
      <c r="U58" t="str">
        <f>INDEX('ANH BWQ'!$B$13:$V$65, MATCH('ANH Backcast'!$C58, 'ANH BWQ'!$C$13:$C$65, 0), MATCH('ANH Backcast'!U$13, 'ANH BWQ'!$B$13:$V$13, 0))</f>
        <v>Excellent</v>
      </c>
      <c r="V58" t="str">
        <f>INDEX('ANH BWQ'!$B$13:$V$65, MATCH('ANH Backcast'!$C58, 'ANH BWQ'!$C$13:$C$65, 0), MATCH('ANH Backcast'!V$13, 'ANH BWQ'!$B$13:$V$13, 0))</f>
        <v>Excellent</v>
      </c>
    </row>
    <row r="59" spans="2:22">
      <c r="B59" t="s">
        <v>0</v>
      </c>
      <c r="C59" t="s">
        <v>130</v>
      </c>
      <c r="D59" t="s">
        <v>48</v>
      </c>
      <c r="E59" t="s">
        <v>49</v>
      </c>
      <c r="F59" t="s">
        <v>50</v>
      </c>
      <c r="H59" t="str">
        <f>INDEX('ANH BWQ'!$B$13:$V$65, MATCH('ANH Backcast'!$C59, 'ANH BWQ'!$C$13:$C$65, 0), MATCH('ANH Backcast'!H$13, 'ANH BWQ'!$B$13:$V$13, 0))</f>
        <v>Good</v>
      </c>
      <c r="I59" t="str">
        <f>INDEX('ANH BWQ'!$B$13:$V$65, MATCH('ANH Backcast'!$C59, 'ANH BWQ'!$C$13:$C$65, 0), MATCH('ANH Backcast'!I$13, 'ANH BWQ'!$B$13:$V$13, 0))</f>
        <v>Good</v>
      </c>
      <c r="J59" t="str">
        <f>INDEX('ANH BWQ'!$B$13:$V$65, MATCH('ANH Backcast'!$C59, 'ANH BWQ'!$C$13:$C$65, 0), MATCH('ANH Backcast'!J$13, 'ANH BWQ'!$B$13:$V$13, 0))</f>
        <v>Sufficient</v>
      </c>
      <c r="K59" t="str">
        <f>INDEX('ANH BWQ'!$B$13:$V$65, MATCH('ANH Backcast'!$C59, 'ANH BWQ'!$C$13:$C$65, 0), MATCH('ANH Backcast'!K$13, 'ANH BWQ'!$B$13:$V$13, 0))</f>
        <v>Sufficient</v>
      </c>
      <c r="L59" t="str">
        <f>INDEX('ANH BWQ'!$B$13:$V$65, MATCH('ANH Backcast'!$C59, 'ANH BWQ'!$C$13:$C$65, 0), MATCH('ANH Backcast'!L$13, 'ANH BWQ'!$B$13:$V$13, 0))</f>
        <v>Sufficient</v>
      </c>
      <c r="M59">
        <f>INDEX('ANH BWQ'!$B$13:$V$65, MATCH('ANH Backcast'!$C59, 'ANH BWQ'!$C$13:$C$65, 0), MATCH('ANH Backcast'!M$13, 'ANH BWQ'!$B$13:$V$13, 0))</f>
        <v>0</v>
      </c>
      <c r="N59" t="str">
        <f>INDEX('ANH BWQ'!$B$13:$V$65, MATCH('ANH Backcast'!$C59, 'ANH BWQ'!$C$13:$C$65, 0), MATCH('ANH Backcast'!N$13, 'ANH BWQ'!$B$13:$V$13, 0))</f>
        <v>Good</v>
      </c>
      <c r="O59" t="str">
        <f>INDEX('ANH BWQ'!$B$13:$V$65, MATCH('ANH Backcast'!$C59, 'ANH BWQ'!$C$13:$C$65, 0), MATCH('ANH Backcast'!O$13, 'ANH BWQ'!$B$13:$V$13, 0))</f>
        <v>Excellent</v>
      </c>
      <c r="P59" t="str">
        <f>INDEX('ANH BWQ'!$B$13:$V$65, MATCH('ANH Backcast'!$C59, 'ANH BWQ'!$C$13:$C$65, 0), MATCH('ANH Backcast'!P$13, 'ANH BWQ'!$B$13:$V$13, 0))</f>
        <v>Excellent</v>
      </c>
      <c r="Q59" t="str">
        <f>INDEX('ANH BWQ'!$B$13:$V$65, MATCH('ANH Backcast'!$C59, 'ANH BWQ'!$C$13:$C$65, 0), MATCH('ANH Backcast'!Q$13, 'ANH BWQ'!$B$13:$V$13, 0))</f>
        <v>Excellent</v>
      </c>
      <c r="R59" t="str">
        <f>INDEX('ANH BWQ'!$B$13:$V$65, MATCH('ANH Backcast'!$C59, 'ANH BWQ'!$C$13:$C$65, 0), MATCH('ANH Backcast'!R$13, 'ANH BWQ'!$B$13:$V$13, 0))</f>
        <v>Excellent</v>
      </c>
      <c r="S59" t="str">
        <f>INDEX('ANH BWQ'!$B$13:$V$65, MATCH('ANH Backcast'!$C59, 'ANH BWQ'!$C$13:$C$65, 0), MATCH('ANH Backcast'!S$13, 'ANH BWQ'!$B$13:$V$13, 0))</f>
        <v>Excellent</v>
      </c>
      <c r="T59" t="str">
        <f>INDEX('ANH BWQ'!$B$13:$V$65, MATCH('ANH Backcast'!$C59, 'ANH BWQ'!$C$13:$C$65, 0), MATCH('ANH Backcast'!T$13, 'ANH BWQ'!$B$13:$V$13, 0))</f>
        <v>Excellent</v>
      </c>
      <c r="U59" t="str">
        <f>INDEX('ANH BWQ'!$B$13:$V$65, MATCH('ANH Backcast'!$C59, 'ANH BWQ'!$C$13:$C$65, 0), MATCH('ANH Backcast'!U$13, 'ANH BWQ'!$B$13:$V$13, 0))</f>
        <v>Excellent</v>
      </c>
      <c r="V59" t="str">
        <f>INDEX('ANH BWQ'!$B$13:$V$65, MATCH('ANH Backcast'!$C59, 'ANH BWQ'!$C$13:$C$65, 0), MATCH('ANH Backcast'!V$13, 'ANH BWQ'!$B$13:$V$13, 0))</f>
        <v>Excellent</v>
      </c>
    </row>
    <row r="60" spans="2:22">
      <c r="B60" t="s">
        <v>0</v>
      </c>
      <c r="C60" t="s">
        <v>131</v>
      </c>
      <c r="D60" t="s">
        <v>48</v>
      </c>
      <c r="E60" t="s">
        <v>49</v>
      </c>
      <c r="F60" t="s">
        <v>50</v>
      </c>
      <c r="H60" t="str">
        <f>INDEX('ANH BWQ'!$B$13:$V$65, MATCH('ANH Backcast'!$C60, 'ANH BWQ'!$C$13:$C$65, 0), MATCH('ANH Backcast'!H$13, 'ANH BWQ'!$B$13:$V$13, 0))</f>
        <v>Excellent</v>
      </c>
      <c r="I60" t="str">
        <f>INDEX('ANH BWQ'!$B$13:$V$65, MATCH('ANH Backcast'!$C60, 'ANH BWQ'!$C$13:$C$65, 0), MATCH('ANH Backcast'!I$13, 'ANH BWQ'!$B$13:$V$13, 0))</f>
        <v>Excellent</v>
      </c>
      <c r="J60" t="str">
        <f>INDEX('ANH BWQ'!$B$13:$V$65, MATCH('ANH Backcast'!$C60, 'ANH BWQ'!$C$13:$C$65, 0), MATCH('ANH Backcast'!J$13, 'ANH BWQ'!$B$13:$V$13, 0))</f>
        <v>Excellent</v>
      </c>
      <c r="K60" t="str">
        <f>INDEX('ANH BWQ'!$B$13:$V$65, MATCH('ANH Backcast'!$C60, 'ANH BWQ'!$C$13:$C$65, 0), MATCH('ANH Backcast'!K$13, 'ANH BWQ'!$B$13:$V$13, 0))</f>
        <v>Good</v>
      </c>
      <c r="L60" t="str">
        <f>INDEX('ANH BWQ'!$B$13:$V$65, MATCH('ANH Backcast'!$C60, 'ANH BWQ'!$C$13:$C$65, 0), MATCH('ANH Backcast'!L$13, 'ANH BWQ'!$B$13:$V$13, 0))</f>
        <v>Good</v>
      </c>
      <c r="M60">
        <f>INDEX('ANH BWQ'!$B$13:$V$65, MATCH('ANH Backcast'!$C60, 'ANH BWQ'!$C$13:$C$65, 0), MATCH('ANH Backcast'!M$13, 'ANH BWQ'!$B$13:$V$13, 0))</f>
        <v>0</v>
      </c>
      <c r="N60" t="str">
        <f>INDEX('ANH BWQ'!$B$13:$V$65, MATCH('ANH Backcast'!$C60, 'ANH BWQ'!$C$13:$C$65, 0), MATCH('ANH Backcast'!N$13, 'ANH BWQ'!$B$13:$V$13, 0))</f>
        <v>Excellent</v>
      </c>
      <c r="O60" t="str">
        <f>INDEX('ANH BWQ'!$B$13:$V$65, MATCH('ANH Backcast'!$C60, 'ANH BWQ'!$C$13:$C$65, 0), MATCH('ANH Backcast'!O$13, 'ANH BWQ'!$B$13:$V$13, 0))</f>
        <v>Excellent</v>
      </c>
      <c r="P60" t="str">
        <f>INDEX('ANH BWQ'!$B$13:$V$65, MATCH('ANH Backcast'!$C60, 'ANH BWQ'!$C$13:$C$65, 0), MATCH('ANH Backcast'!P$13, 'ANH BWQ'!$B$13:$V$13, 0))</f>
        <v>Excellent</v>
      </c>
      <c r="Q60" t="str">
        <f>INDEX('ANH BWQ'!$B$13:$V$65, MATCH('ANH Backcast'!$C60, 'ANH BWQ'!$C$13:$C$65, 0), MATCH('ANH Backcast'!Q$13, 'ANH BWQ'!$B$13:$V$13, 0))</f>
        <v>Excellent</v>
      </c>
      <c r="R60" t="str">
        <f>INDEX('ANH BWQ'!$B$13:$V$65, MATCH('ANH Backcast'!$C60, 'ANH BWQ'!$C$13:$C$65, 0), MATCH('ANH Backcast'!R$13, 'ANH BWQ'!$B$13:$V$13, 0))</f>
        <v>Good</v>
      </c>
      <c r="S60" t="str">
        <f>INDEX('ANH BWQ'!$B$13:$V$65, MATCH('ANH Backcast'!$C60, 'ANH BWQ'!$C$13:$C$65, 0), MATCH('ANH Backcast'!S$13, 'ANH BWQ'!$B$13:$V$13, 0))</f>
        <v>Good</v>
      </c>
      <c r="T60" t="str">
        <f>INDEX('ANH BWQ'!$B$13:$V$65, MATCH('ANH Backcast'!$C60, 'ANH BWQ'!$C$13:$C$65, 0), MATCH('ANH Backcast'!T$13, 'ANH BWQ'!$B$13:$V$13, 0))</f>
        <v>Good</v>
      </c>
      <c r="U60" t="str">
        <f>INDEX('ANH BWQ'!$B$13:$V$65, MATCH('ANH Backcast'!$C60, 'ANH BWQ'!$C$13:$C$65, 0), MATCH('ANH Backcast'!U$13, 'ANH BWQ'!$B$13:$V$13, 0))</f>
        <v>Good</v>
      </c>
      <c r="V60" t="str">
        <f>INDEX('ANH BWQ'!$B$13:$V$65, MATCH('ANH Backcast'!$C60, 'ANH BWQ'!$C$13:$C$65, 0), MATCH('ANH Backcast'!V$13, 'ANH BWQ'!$B$13:$V$13, 0))</f>
        <v>Excellent</v>
      </c>
    </row>
    <row r="61" spans="2:22">
      <c r="B61" t="s">
        <v>0</v>
      </c>
      <c r="C61" t="s">
        <v>132</v>
      </c>
      <c r="D61" t="s">
        <v>48</v>
      </c>
      <c r="E61" t="s">
        <v>49</v>
      </c>
      <c r="F61" t="s">
        <v>50</v>
      </c>
      <c r="H61" t="str">
        <f>INDEX('ANH BWQ'!$B$13:$V$65, MATCH('ANH Backcast'!$C61, 'ANH BWQ'!$C$13:$C$65, 0), MATCH('ANH Backcast'!H$13, 'ANH BWQ'!$B$13:$V$13, 0))</f>
        <v>Excellent</v>
      </c>
      <c r="I61" t="str">
        <f>INDEX('ANH BWQ'!$B$13:$V$65, MATCH('ANH Backcast'!$C61, 'ANH BWQ'!$C$13:$C$65, 0), MATCH('ANH Backcast'!I$13, 'ANH BWQ'!$B$13:$V$13, 0))</f>
        <v>Excellent</v>
      </c>
      <c r="J61" t="str">
        <f>INDEX('ANH BWQ'!$B$13:$V$65, MATCH('ANH Backcast'!$C61, 'ANH BWQ'!$C$13:$C$65, 0), MATCH('ANH Backcast'!J$13, 'ANH BWQ'!$B$13:$V$13, 0))</f>
        <v>Excellent</v>
      </c>
      <c r="K61" t="str">
        <f>INDEX('ANH BWQ'!$B$13:$V$65, MATCH('ANH Backcast'!$C61, 'ANH BWQ'!$C$13:$C$65, 0), MATCH('ANH Backcast'!K$13, 'ANH BWQ'!$B$13:$V$13, 0))</f>
        <v>Excellent</v>
      </c>
      <c r="L61" t="str">
        <f>INDEX('ANH BWQ'!$B$13:$V$65, MATCH('ANH Backcast'!$C61, 'ANH BWQ'!$C$13:$C$65, 0), MATCH('ANH Backcast'!L$13, 'ANH BWQ'!$B$13:$V$13, 0))</f>
        <v>Excellent</v>
      </c>
      <c r="M61">
        <f>INDEX('ANH BWQ'!$B$13:$V$65, MATCH('ANH Backcast'!$C61, 'ANH BWQ'!$C$13:$C$65, 0), MATCH('ANH Backcast'!M$13, 'ANH BWQ'!$B$13:$V$13, 0))</f>
        <v>0</v>
      </c>
      <c r="N61" t="str">
        <f>INDEX('ANH BWQ'!$B$13:$V$65, MATCH('ANH Backcast'!$C61, 'ANH BWQ'!$C$13:$C$65, 0), MATCH('ANH Backcast'!N$13, 'ANH BWQ'!$B$13:$V$13, 0))</f>
        <v>Excellent</v>
      </c>
      <c r="O61" t="str">
        <f>INDEX('ANH BWQ'!$B$13:$V$65, MATCH('ANH Backcast'!$C61, 'ANH BWQ'!$C$13:$C$65, 0), MATCH('ANH Backcast'!O$13, 'ANH BWQ'!$B$13:$V$13, 0))</f>
        <v>Excellent</v>
      </c>
      <c r="P61" t="str">
        <f>INDEX('ANH BWQ'!$B$13:$V$65, MATCH('ANH Backcast'!$C61, 'ANH BWQ'!$C$13:$C$65, 0), MATCH('ANH Backcast'!P$13, 'ANH BWQ'!$B$13:$V$13, 0))</f>
        <v>Excellent</v>
      </c>
      <c r="Q61" t="str">
        <f>INDEX('ANH BWQ'!$B$13:$V$65, MATCH('ANH Backcast'!$C61, 'ANH BWQ'!$C$13:$C$65, 0), MATCH('ANH Backcast'!Q$13, 'ANH BWQ'!$B$13:$V$13, 0))</f>
        <v>Excellent</v>
      </c>
      <c r="R61" t="str">
        <f>INDEX('ANH BWQ'!$B$13:$V$65, MATCH('ANH Backcast'!$C61, 'ANH BWQ'!$C$13:$C$65, 0), MATCH('ANH Backcast'!R$13, 'ANH BWQ'!$B$13:$V$13, 0))</f>
        <v>Excellent</v>
      </c>
      <c r="S61" t="str">
        <f>INDEX('ANH BWQ'!$B$13:$V$65, MATCH('ANH Backcast'!$C61, 'ANH BWQ'!$C$13:$C$65, 0), MATCH('ANH Backcast'!S$13, 'ANH BWQ'!$B$13:$V$13, 0))</f>
        <v>Excellent</v>
      </c>
      <c r="T61" t="str">
        <f>INDEX('ANH BWQ'!$B$13:$V$65, MATCH('ANH Backcast'!$C61, 'ANH BWQ'!$C$13:$C$65, 0), MATCH('ANH Backcast'!T$13, 'ANH BWQ'!$B$13:$V$13, 0))</f>
        <v>Excellent</v>
      </c>
      <c r="U61" t="str">
        <f>INDEX('ANH BWQ'!$B$13:$V$65, MATCH('ANH Backcast'!$C61, 'ANH BWQ'!$C$13:$C$65, 0), MATCH('ANH Backcast'!U$13, 'ANH BWQ'!$B$13:$V$13, 0))</f>
        <v>Excellent</v>
      </c>
      <c r="V61" t="str">
        <f>INDEX('ANH BWQ'!$B$13:$V$65, MATCH('ANH Backcast'!$C61, 'ANH BWQ'!$C$13:$C$65, 0), MATCH('ANH Backcast'!V$13, 'ANH BWQ'!$B$13:$V$13, 0))</f>
        <v>Excellent</v>
      </c>
    </row>
    <row r="62" spans="2:22">
      <c r="B62" t="s">
        <v>0</v>
      </c>
      <c r="C62" t="s">
        <v>133</v>
      </c>
      <c r="D62" t="s">
        <v>48</v>
      </c>
      <c r="E62" t="s">
        <v>49</v>
      </c>
      <c r="F62" t="s">
        <v>50</v>
      </c>
      <c r="H62" t="str">
        <f>INDEX('ANH BWQ'!$B$13:$V$65, MATCH('ANH Backcast'!$C62, 'ANH BWQ'!$C$13:$C$65, 0), MATCH('ANH Backcast'!H$13, 'ANH BWQ'!$B$13:$V$13, 0))</f>
        <v>Good</v>
      </c>
      <c r="I62" t="str">
        <f>INDEX('ANH BWQ'!$B$13:$V$65, MATCH('ANH Backcast'!$C62, 'ANH BWQ'!$C$13:$C$65, 0), MATCH('ANH Backcast'!I$13, 'ANH BWQ'!$B$13:$V$13, 0))</f>
        <v>Good</v>
      </c>
      <c r="J62" t="str">
        <f>INDEX('ANH BWQ'!$B$13:$V$65, MATCH('ANH Backcast'!$C62, 'ANH BWQ'!$C$13:$C$65, 0), MATCH('ANH Backcast'!J$13, 'ANH BWQ'!$B$13:$V$13, 0))</f>
        <v>Sufficient</v>
      </c>
      <c r="K62" t="str">
        <f>INDEX('ANH BWQ'!$B$13:$V$65, MATCH('ANH Backcast'!$C62, 'ANH BWQ'!$C$13:$C$65, 0), MATCH('ANH Backcast'!K$13, 'ANH BWQ'!$B$13:$V$13, 0))</f>
        <v>Sufficient</v>
      </c>
      <c r="L62" t="str">
        <f>INDEX('ANH BWQ'!$B$13:$V$65, MATCH('ANH Backcast'!$C62, 'ANH BWQ'!$C$13:$C$65, 0), MATCH('ANH Backcast'!L$13, 'ANH BWQ'!$B$13:$V$13, 0))</f>
        <v>Good</v>
      </c>
      <c r="M62">
        <f>INDEX('ANH BWQ'!$B$13:$V$65, MATCH('ANH Backcast'!$C62, 'ANH BWQ'!$C$13:$C$65, 0), MATCH('ANH Backcast'!M$13, 'ANH BWQ'!$B$13:$V$13, 0))</f>
        <v>0</v>
      </c>
      <c r="N62" t="str">
        <f>INDEX('ANH BWQ'!$B$13:$V$65, MATCH('ANH Backcast'!$C62, 'ANH BWQ'!$C$13:$C$65, 0), MATCH('ANH Backcast'!N$13, 'ANH BWQ'!$B$13:$V$13, 0))</f>
        <v>Good</v>
      </c>
      <c r="O62" t="str">
        <f>INDEX('ANH BWQ'!$B$13:$V$65, MATCH('ANH Backcast'!$C62, 'ANH BWQ'!$C$13:$C$65, 0), MATCH('ANH Backcast'!O$13, 'ANH BWQ'!$B$13:$V$13, 0))</f>
        <v>Excellent</v>
      </c>
      <c r="P62" t="str">
        <f>INDEX('ANH BWQ'!$B$13:$V$65, MATCH('ANH Backcast'!$C62, 'ANH BWQ'!$C$13:$C$65, 0), MATCH('ANH Backcast'!P$13, 'ANH BWQ'!$B$13:$V$13, 0))</f>
        <v>Good</v>
      </c>
      <c r="Q62" t="str">
        <f>INDEX('ANH BWQ'!$B$13:$V$65, MATCH('ANH Backcast'!$C62, 'ANH BWQ'!$C$13:$C$65, 0), MATCH('ANH Backcast'!Q$13, 'ANH BWQ'!$B$13:$V$13, 0))</f>
        <v>Good</v>
      </c>
      <c r="R62" t="str">
        <f>INDEX('ANH BWQ'!$B$13:$V$65, MATCH('ANH Backcast'!$C62, 'ANH BWQ'!$C$13:$C$65, 0), MATCH('ANH Backcast'!R$13, 'ANH BWQ'!$B$13:$V$13, 0))</f>
        <v>Good</v>
      </c>
      <c r="S62" t="str">
        <f>INDEX('ANH BWQ'!$B$13:$V$65, MATCH('ANH Backcast'!$C62, 'ANH BWQ'!$C$13:$C$65, 0), MATCH('ANH Backcast'!S$13, 'ANH BWQ'!$B$13:$V$13, 0))</f>
        <v>Good</v>
      </c>
      <c r="T62" t="str">
        <f>INDEX('ANH BWQ'!$B$13:$V$65, MATCH('ANH Backcast'!$C62, 'ANH BWQ'!$C$13:$C$65, 0), MATCH('ANH Backcast'!T$13, 'ANH BWQ'!$B$13:$V$13, 0))</f>
        <v>Good</v>
      </c>
      <c r="U62" t="str">
        <f>INDEX('ANH BWQ'!$B$13:$V$65, MATCH('ANH Backcast'!$C62, 'ANH BWQ'!$C$13:$C$65, 0), MATCH('ANH Backcast'!U$13, 'ANH BWQ'!$B$13:$V$13, 0))</f>
        <v>Good</v>
      </c>
      <c r="V62" t="str">
        <f>INDEX('ANH BWQ'!$B$13:$V$65, MATCH('ANH Backcast'!$C62, 'ANH BWQ'!$C$13:$C$65, 0), MATCH('ANH Backcast'!V$13, 'ANH BWQ'!$B$13:$V$13, 0))</f>
        <v>Good</v>
      </c>
    </row>
    <row r="63" spans="2:22">
      <c r="B63" t="s">
        <v>0</v>
      </c>
      <c r="C63" t="s">
        <v>134</v>
      </c>
      <c r="D63" t="s">
        <v>48</v>
      </c>
      <c r="E63" t="s">
        <v>49</v>
      </c>
      <c r="F63" t="s">
        <v>50</v>
      </c>
      <c r="H63" t="str">
        <f>INDEX('ANH BWQ'!$B$13:$V$65, MATCH('ANH Backcast'!$C63, 'ANH BWQ'!$C$13:$C$65, 0), MATCH('ANH Backcast'!H$13, 'ANH BWQ'!$B$13:$V$13, 0))</f>
        <v>Excellent</v>
      </c>
      <c r="I63" t="str">
        <f>INDEX('ANH BWQ'!$B$13:$V$65, MATCH('ANH Backcast'!$C63, 'ANH BWQ'!$C$13:$C$65, 0), MATCH('ANH Backcast'!I$13, 'ANH BWQ'!$B$13:$V$13, 0))</f>
        <v>Good</v>
      </c>
      <c r="J63" t="str">
        <f>INDEX('ANH BWQ'!$B$13:$V$65, MATCH('ANH Backcast'!$C63, 'ANH BWQ'!$C$13:$C$65, 0), MATCH('ANH Backcast'!J$13, 'ANH BWQ'!$B$13:$V$13, 0))</f>
        <v>Good</v>
      </c>
      <c r="K63" t="str">
        <f>INDEX('ANH BWQ'!$B$13:$V$65, MATCH('ANH Backcast'!$C63, 'ANH BWQ'!$C$13:$C$65, 0), MATCH('ANH Backcast'!K$13, 'ANH BWQ'!$B$13:$V$13, 0))</f>
        <v>Sufficient</v>
      </c>
      <c r="L63" t="str">
        <f>INDEX('ANH BWQ'!$B$13:$V$65, MATCH('ANH Backcast'!$C63, 'ANH BWQ'!$C$13:$C$65, 0), MATCH('ANH Backcast'!L$13, 'ANH BWQ'!$B$13:$V$13, 0))</f>
        <v>Sufficient</v>
      </c>
      <c r="M63">
        <f>INDEX('ANH BWQ'!$B$13:$V$65, MATCH('ANH Backcast'!$C63, 'ANH BWQ'!$C$13:$C$65, 0), MATCH('ANH Backcast'!M$13, 'ANH BWQ'!$B$13:$V$13, 0))</f>
        <v>0</v>
      </c>
      <c r="N63" t="str">
        <f>INDEX('ANH BWQ'!$B$13:$V$65, MATCH('ANH Backcast'!$C63, 'ANH BWQ'!$C$13:$C$65, 0), MATCH('ANH Backcast'!N$13, 'ANH BWQ'!$B$13:$V$13, 0))</f>
        <v>Sufficient</v>
      </c>
      <c r="O63" t="str">
        <f>INDEX('ANH BWQ'!$B$13:$V$65, MATCH('ANH Backcast'!$C63, 'ANH BWQ'!$C$13:$C$65, 0), MATCH('ANH Backcast'!O$13, 'ANH BWQ'!$B$13:$V$13, 0))</f>
        <v>Good</v>
      </c>
      <c r="P63" t="str">
        <f>INDEX('ANH BWQ'!$B$13:$V$65, MATCH('ANH Backcast'!$C63, 'ANH BWQ'!$C$13:$C$65, 0), MATCH('ANH Backcast'!P$13, 'ANH BWQ'!$B$13:$V$13, 0))</f>
        <v>Good</v>
      </c>
      <c r="Q63" t="str">
        <f>INDEX('ANH BWQ'!$B$13:$V$65, MATCH('ANH Backcast'!$C63, 'ANH BWQ'!$C$13:$C$65, 0), MATCH('ANH Backcast'!Q$13, 'ANH BWQ'!$B$13:$V$13, 0))</f>
        <v>Good</v>
      </c>
      <c r="R63" t="str">
        <f>INDEX('ANH BWQ'!$B$13:$V$65, MATCH('ANH Backcast'!$C63, 'ANH BWQ'!$C$13:$C$65, 0), MATCH('ANH Backcast'!R$13, 'ANH BWQ'!$B$13:$V$13, 0))</f>
        <v>Good</v>
      </c>
      <c r="S63" t="str">
        <f>INDEX('ANH BWQ'!$B$13:$V$65, MATCH('ANH Backcast'!$C63, 'ANH BWQ'!$C$13:$C$65, 0), MATCH('ANH Backcast'!S$13, 'ANH BWQ'!$B$13:$V$13, 0))</f>
        <v>Good</v>
      </c>
      <c r="T63" t="str">
        <f>INDEX('ANH BWQ'!$B$13:$V$65, MATCH('ANH Backcast'!$C63, 'ANH BWQ'!$C$13:$C$65, 0), MATCH('ANH Backcast'!T$13, 'ANH BWQ'!$B$13:$V$13, 0))</f>
        <v>Good</v>
      </c>
      <c r="U63" t="str">
        <f>INDEX('ANH BWQ'!$B$13:$V$65, MATCH('ANH Backcast'!$C63, 'ANH BWQ'!$C$13:$C$65, 0), MATCH('ANH Backcast'!U$13, 'ANH BWQ'!$B$13:$V$13, 0))</f>
        <v>Good</v>
      </c>
      <c r="V63" t="str">
        <f>INDEX('ANH BWQ'!$B$13:$V$65, MATCH('ANH Backcast'!$C63, 'ANH BWQ'!$C$13:$C$65, 0), MATCH('ANH Backcast'!V$13, 'ANH BWQ'!$B$13:$V$13, 0))</f>
        <v>Good</v>
      </c>
    </row>
    <row r="64" spans="2:22">
      <c r="B64" t="s">
        <v>0</v>
      </c>
      <c r="C64" t="s">
        <v>135</v>
      </c>
      <c r="D64" t="s">
        <v>48</v>
      </c>
      <c r="E64" t="s">
        <v>49</v>
      </c>
      <c r="F64" t="s">
        <v>50</v>
      </c>
      <c r="H64" t="str">
        <f>INDEX('ANH BWQ'!$B$13:$V$65, MATCH('ANH Backcast'!$C64, 'ANH BWQ'!$C$13:$C$65, 0), MATCH('ANH Backcast'!H$13, 'ANH BWQ'!$B$13:$V$13, 0))</f>
        <v>Good</v>
      </c>
      <c r="I64" t="str">
        <f>INDEX('ANH BWQ'!$B$13:$V$65, MATCH('ANH Backcast'!$C64, 'ANH BWQ'!$C$13:$C$65, 0), MATCH('ANH Backcast'!I$13, 'ANH BWQ'!$B$13:$V$13, 0))</f>
        <v>Good</v>
      </c>
      <c r="J64" t="str">
        <f>INDEX('ANH BWQ'!$B$13:$V$65, MATCH('ANH Backcast'!$C64, 'ANH BWQ'!$C$13:$C$65, 0), MATCH('ANH Backcast'!J$13, 'ANH BWQ'!$B$13:$V$13, 0))</f>
        <v>Sufficient</v>
      </c>
      <c r="K64" t="str">
        <f>INDEX('ANH BWQ'!$B$13:$V$65, MATCH('ANH Backcast'!$C64, 'ANH BWQ'!$C$13:$C$65, 0), MATCH('ANH Backcast'!K$13, 'ANH BWQ'!$B$13:$V$13, 0))</f>
        <v>Sufficient</v>
      </c>
      <c r="L64" t="str">
        <f>INDEX('ANH BWQ'!$B$13:$V$65, MATCH('ANH Backcast'!$C64, 'ANH BWQ'!$C$13:$C$65, 0), MATCH('ANH Backcast'!L$13, 'ANH BWQ'!$B$13:$V$13, 0))</f>
        <v>Good</v>
      </c>
      <c r="M64">
        <f>INDEX('ANH BWQ'!$B$13:$V$65, MATCH('ANH Backcast'!$C64, 'ANH BWQ'!$C$13:$C$65, 0), MATCH('ANH Backcast'!M$13, 'ANH BWQ'!$B$13:$V$13, 0))</f>
        <v>0</v>
      </c>
      <c r="N64" t="str">
        <f>INDEX('ANH BWQ'!$B$13:$V$65, MATCH('ANH Backcast'!$C64, 'ANH BWQ'!$C$13:$C$65, 0), MATCH('ANH Backcast'!N$13, 'ANH BWQ'!$B$13:$V$13, 0))</f>
        <v>Good</v>
      </c>
      <c r="O64" t="str">
        <f>INDEX('ANH BWQ'!$B$13:$V$65, MATCH('ANH Backcast'!$C64, 'ANH BWQ'!$C$13:$C$65, 0), MATCH('ANH Backcast'!O$13, 'ANH BWQ'!$B$13:$V$13, 0))</f>
        <v>Excellent</v>
      </c>
      <c r="P64" t="str">
        <f>INDEX('ANH BWQ'!$B$13:$V$65, MATCH('ANH Backcast'!$C64, 'ANH BWQ'!$C$13:$C$65, 0), MATCH('ANH Backcast'!P$13, 'ANH BWQ'!$B$13:$V$13, 0))</f>
        <v>Excellent</v>
      </c>
      <c r="Q64" t="str">
        <f>INDEX('ANH BWQ'!$B$13:$V$65, MATCH('ANH Backcast'!$C64, 'ANH BWQ'!$C$13:$C$65, 0), MATCH('ANH Backcast'!Q$13, 'ANH BWQ'!$B$13:$V$13, 0))</f>
        <v>Good</v>
      </c>
      <c r="R64" t="str">
        <f>INDEX('ANH BWQ'!$B$13:$V$65, MATCH('ANH Backcast'!$C64, 'ANH BWQ'!$C$13:$C$65, 0), MATCH('ANH Backcast'!R$13, 'ANH BWQ'!$B$13:$V$13, 0))</f>
        <v>Good</v>
      </c>
      <c r="S64" t="str">
        <f>INDEX('ANH BWQ'!$B$13:$V$65, MATCH('ANH Backcast'!$C64, 'ANH BWQ'!$C$13:$C$65, 0), MATCH('ANH Backcast'!S$13, 'ANH BWQ'!$B$13:$V$13, 0))</f>
        <v>Good</v>
      </c>
      <c r="T64" t="str">
        <f>INDEX('ANH BWQ'!$B$13:$V$65, MATCH('ANH Backcast'!$C64, 'ANH BWQ'!$C$13:$C$65, 0), MATCH('ANH Backcast'!T$13, 'ANH BWQ'!$B$13:$V$13, 0))</f>
        <v>Excellent</v>
      </c>
      <c r="U64" t="str">
        <f>INDEX('ANH BWQ'!$B$13:$V$65, MATCH('ANH Backcast'!$C64, 'ANH BWQ'!$C$13:$C$65, 0), MATCH('ANH Backcast'!U$13, 'ANH BWQ'!$B$13:$V$13, 0))</f>
        <v>Excellent</v>
      </c>
      <c r="V64" t="str">
        <f>INDEX('ANH BWQ'!$B$13:$V$65, MATCH('ANH Backcast'!$C64, 'ANH BWQ'!$C$13:$C$65, 0), MATCH('ANH Backcast'!V$13, 'ANH BWQ'!$B$13:$V$13, 0))</f>
        <v>Excellent</v>
      </c>
    </row>
    <row r="65" spans="1:22">
      <c r="B65" t="s">
        <v>0</v>
      </c>
      <c r="C65" t="s">
        <v>137</v>
      </c>
      <c r="D65" t="s">
        <v>48</v>
      </c>
      <c r="E65" t="s">
        <v>49</v>
      </c>
      <c r="F65" t="s">
        <v>50</v>
      </c>
      <c r="H65" t="s">
        <v>154</v>
      </c>
      <c r="I65" t="str">
        <f>INDEX('ANH BWQ'!$B$13:$V$65, MATCH('ANH Backcast'!$C65, 'ANH BWQ'!$C$13:$C$65, 0), MATCH('ANH Backcast'!I$13, 'ANH BWQ'!$B$13:$V$13, 0))</f>
        <v>Excellent</v>
      </c>
      <c r="J65" t="str">
        <f>INDEX('ANH BWQ'!$B$13:$V$65, MATCH('ANH Backcast'!$C65, 'ANH BWQ'!$C$13:$C$65, 0), MATCH('ANH Backcast'!J$13, 'ANH BWQ'!$B$13:$V$13, 0))</f>
        <v>Excellent</v>
      </c>
      <c r="K65" t="str">
        <f>INDEX('ANH BWQ'!$B$13:$V$65, MATCH('ANH Backcast'!$C65, 'ANH BWQ'!$C$13:$C$65, 0), MATCH('ANH Backcast'!K$13, 'ANH BWQ'!$B$13:$V$13, 0))</f>
        <v>Excellent</v>
      </c>
      <c r="L65" t="str">
        <f>INDEX('ANH BWQ'!$B$13:$V$65, MATCH('ANH Backcast'!$C65, 'ANH BWQ'!$C$13:$C$65, 0), MATCH('ANH Backcast'!L$13, 'ANH BWQ'!$B$13:$V$13, 0))</f>
        <v>Excellent</v>
      </c>
      <c r="M65">
        <f>INDEX('ANH BWQ'!$B$13:$V$65, MATCH('ANH Backcast'!$C65, 'ANH BWQ'!$C$13:$C$65, 0), MATCH('ANH Backcast'!M$13, 'ANH BWQ'!$B$13:$V$13, 0))</f>
        <v>0</v>
      </c>
      <c r="N65" t="str">
        <f>INDEX('ANH BWQ'!$B$13:$V$65, MATCH('ANH Backcast'!$C65, 'ANH BWQ'!$C$13:$C$65, 0), MATCH('ANH Backcast'!N$13, 'ANH BWQ'!$B$13:$V$13, 0))</f>
        <v>Excellent</v>
      </c>
      <c r="O65" t="str">
        <f>INDEX('ANH BWQ'!$B$13:$V$65, MATCH('ANH Backcast'!$C65, 'ANH BWQ'!$C$13:$C$65, 0), MATCH('ANH Backcast'!O$13, 'ANH BWQ'!$B$13:$V$13, 0))</f>
        <v>Excellent</v>
      </c>
      <c r="P65" t="str">
        <f>INDEX('ANH BWQ'!$B$13:$V$65, MATCH('ANH Backcast'!$C65, 'ANH BWQ'!$C$13:$C$65, 0), MATCH('ANH Backcast'!P$13, 'ANH BWQ'!$B$13:$V$13, 0))</f>
        <v>Excellent</v>
      </c>
      <c r="Q65" t="str">
        <f>INDEX('ANH BWQ'!$B$13:$V$65, MATCH('ANH Backcast'!$C65, 'ANH BWQ'!$C$13:$C$65, 0), MATCH('ANH Backcast'!Q$13, 'ANH BWQ'!$B$13:$V$13, 0))</f>
        <v>Excellent</v>
      </c>
      <c r="R65" t="str">
        <f>INDEX('ANH BWQ'!$B$13:$V$65, MATCH('ANH Backcast'!$C65, 'ANH BWQ'!$C$13:$C$65, 0), MATCH('ANH Backcast'!R$13, 'ANH BWQ'!$B$13:$V$13, 0))</f>
        <v>Excellent</v>
      </c>
      <c r="S65" t="str">
        <f>INDEX('ANH BWQ'!$B$13:$V$65, MATCH('ANH Backcast'!$C65, 'ANH BWQ'!$C$13:$C$65, 0), MATCH('ANH Backcast'!S$13, 'ANH BWQ'!$B$13:$V$13, 0))</f>
        <v>Excellent</v>
      </c>
      <c r="T65" t="str">
        <f>INDEX('ANH BWQ'!$B$13:$V$65, MATCH('ANH Backcast'!$C65, 'ANH BWQ'!$C$13:$C$65, 0), MATCH('ANH Backcast'!T$13, 'ANH BWQ'!$B$13:$V$13, 0))</f>
        <v>Excellent</v>
      </c>
      <c r="U65" t="str">
        <f>INDEX('ANH BWQ'!$B$13:$V$65, MATCH('ANH Backcast'!$C65, 'ANH BWQ'!$C$13:$C$65, 0), MATCH('ANH Backcast'!U$13, 'ANH BWQ'!$B$13:$V$13, 0))</f>
        <v>Excellent</v>
      </c>
      <c r="V65" t="str">
        <f>INDEX('ANH BWQ'!$B$13:$V$65, MATCH('ANH Backcast'!$C65, 'ANH BWQ'!$C$13:$C$65, 0), MATCH('ANH Backcast'!V$13, 'ANH BWQ'!$B$13:$V$13, 0))</f>
        <v>Excellent</v>
      </c>
    </row>
    <row r="66" spans="1:22">
      <c r="A66" s="158" t="s">
        <v>138</v>
      </c>
      <c r="B66" s="158" t="s">
        <v>0</v>
      </c>
      <c r="C66" s="158" t="s">
        <v>139</v>
      </c>
      <c r="D66" s="158"/>
      <c r="E66" s="158" t="s">
        <v>49</v>
      </c>
      <c r="F66" s="158" t="s">
        <v>140</v>
      </c>
    </row>
    <row r="67" spans="1:22">
      <c r="A67" s="158" t="s">
        <v>138</v>
      </c>
      <c r="B67" s="158" t="s">
        <v>0</v>
      </c>
      <c r="C67" s="158" t="s">
        <v>141</v>
      </c>
      <c r="D67" s="158"/>
      <c r="E67" s="158" t="s">
        <v>49</v>
      </c>
      <c r="F67" s="158" t="s">
        <v>140</v>
      </c>
    </row>
    <row r="68" spans="1:22">
      <c r="A68" s="158" t="s">
        <v>138</v>
      </c>
      <c r="B68" s="158" t="s">
        <v>0</v>
      </c>
      <c r="C68" s="158" t="s">
        <v>142</v>
      </c>
      <c r="D68" s="158"/>
      <c r="E68" s="158" t="s">
        <v>49</v>
      </c>
      <c r="F68" s="158" t="s">
        <v>140</v>
      </c>
    </row>
    <row r="70" spans="1:22">
      <c r="B70" t="s">
        <v>57</v>
      </c>
      <c r="E70" s="10" t="s">
        <v>144</v>
      </c>
      <c r="F70" t="s">
        <v>57</v>
      </c>
      <c r="H70">
        <f t="shared" ref="H70:V70" si="0">COUNTIF(H$14:H$68, $F70) + COUNTIF(H$14:H$68,$B77)</f>
        <v>36</v>
      </c>
      <c r="I70">
        <f t="shared" si="0"/>
        <v>33</v>
      </c>
      <c r="J70">
        <f t="shared" si="0"/>
        <v>32</v>
      </c>
      <c r="K70">
        <f t="shared" si="0"/>
        <v>32</v>
      </c>
      <c r="L70">
        <f t="shared" si="0"/>
        <v>32</v>
      </c>
      <c r="M70">
        <f t="shared" si="0"/>
        <v>0</v>
      </c>
      <c r="N70">
        <f t="shared" si="0"/>
        <v>33</v>
      </c>
      <c r="O70">
        <f t="shared" si="0"/>
        <v>33</v>
      </c>
      <c r="P70">
        <f t="shared" si="0"/>
        <v>30</v>
      </c>
      <c r="Q70">
        <f t="shared" si="0"/>
        <v>29</v>
      </c>
      <c r="R70">
        <f t="shared" si="0"/>
        <v>29</v>
      </c>
      <c r="S70">
        <f t="shared" si="0"/>
        <v>30</v>
      </c>
      <c r="T70">
        <f t="shared" si="0"/>
        <v>33</v>
      </c>
      <c r="U70">
        <f t="shared" si="0"/>
        <v>33</v>
      </c>
      <c r="V70">
        <f t="shared" si="0"/>
        <v>36</v>
      </c>
    </row>
    <row r="71" spans="1:22">
      <c r="B71" t="s">
        <v>56</v>
      </c>
      <c r="F71" t="s">
        <v>56</v>
      </c>
      <c r="H71">
        <f t="shared" ref="H71:V71" si="1">COUNTIF(H$14:H$68, $F71) + COUNTIF(H$14:H$68,$B78)</f>
        <v>12</v>
      </c>
      <c r="I71">
        <f t="shared" si="1"/>
        <v>16</v>
      </c>
      <c r="J71">
        <f t="shared" si="1"/>
        <v>12</v>
      </c>
      <c r="K71">
        <f t="shared" si="1"/>
        <v>10</v>
      </c>
      <c r="L71">
        <f t="shared" si="1"/>
        <v>13</v>
      </c>
      <c r="M71">
        <f t="shared" si="1"/>
        <v>0</v>
      </c>
      <c r="N71">
        <f t="shared" si="1"/>
        <v>14</v>
      </c>
      <c r="O71">
        <f t="shared" si="1"/>
        <v>14</v>
      </c>
      <c r="P71">
        <f t="shared" si="1"/>
        <v>16</v>
      </c>
      <c r="Q71">
        <f t="shared" si="1"/>
        <v>17</v>
      </c>
      <c r="R71">
        <f t="shared" si="1"/>
        <v>17</v>
      </c>
      <c r="S71">
        <f t="shared" si="1"/>
        <v>18</v>
      </c>
      <c r="T71">
        <f t="shared" si="1"/>
        <v>15</v>
      </c>
      <c r="U71">
        <f t="shared" si="1"/>
        <v>15</v>
      </c>
      <c r="V71">
        <f t="shared" si="1"/>
        <v>12</v>
      </c>
    </row>
    <row r="72" spans="1:22">
      <c r="B72" t="s">
        <v>97</v>
      </c>
      <c r="F72" t="s">
        <v>97</v>
      </c>
      <c r="H72">
        <f t="shared" ref="H72:V72" si="2">COUNTIF(H$14:H$68, $F72) + COUNTIF(H$14:H$68,$B79)</f>
        <v>2</v>
      </c>
      <c r="I72">
        <f t="shared" si="2"/>
        <v>1</v>
      </c>
      <c r="J72">
        <f t="shared" si="2"/>
        <v>5</v>
      </c>
      <c r="K72">
        <f t="shared" si="2"/>
        <v>7</v>
      </c>
      <c r="L72">
        <f t="shared" si="2"/>
        <v>5</v>
      </c>
      <c r="M72">
        <f t="shared" si="2"/>
        <v>0</v>
      </c>
      <c r="N72">
        <f t="shared" si="2"/>
        <v>1</v>
      </c>
      <c r="O72">
        <f t="shared" si="2"/>
        <v>1</v>
      </c>
      <c r="P72">
        <f t="shared" si="2"/>
        <v>3</v>
      </c>
      <c r="Q72">
        <f t="shared" si="2"/>
        <v>2</v>
      </c>
      <c r="R72">
        <f t="shared" si="2"/>
        <v>3</v>
      </c>
      <c r="S72">
        <f t="shared" si="2"/>
        <v>1</v>
      </c>
      <c r="T72">
        <f t="shared" si="2"/>
        <v>0</v>
      </c>
      <c r="U72">
        <f t="shared" si="2"/>
        <v>0</v>
      </c>
      <c r="V72">
        <f t="shared" si="2"/>
        <v>1</v>
      </c>
    </row>
    <row r="73" spans="1:22">
      <c r="B73" t="s">
        <v>96</v>
      </c>
      <c r="F73" t="s">
        <v>96</v>
      </c>
      <c r="H73">
        <f t="shared" ref="H73:V73" si="3">COUNTIF(H$14:H$68, $F73) + COUNTIF(H$14:H$68,$B80)</f>
        <v>1</v>
      </c>
      <c r="I73">
        <f t="shared" si="3"/>
        <v>1</v>
      </c>
      <c r="J73">
        <f t="shared" si="3"/>
        <v>2</v>
      </c>
      <c r="K73">
        <f t="shared" si="3"/>
        <v>2</v>
      </c>
      <c r="L73">
        <f t="shared" si="3"/>
        <v>1</v>
      </c>
      <c r="M73">
        <f t="shared" si="3"/>
        <v>0</v>
      </c>
      <c r="N73">
        <f t="shared" si="3"/>
        <v>3</v>
      </c>
      <c r="O73">
        <f t="shared" si="3"/>
        <v>3</v>
      </c>
      <c r="P73">
        <f t="shared" si="3"/>
        <v>2</v>
      </c>
      <c r="Q73">
        <f t="shared" si="3"/>
        <v>3</v>
      </c>
      <c r="R73">
        <f t="shared" si="3"/>
        <v>2</v>
      </c>
      <c r="S73">
        <f t="shared" si="3"/>
        <v>2</v>
      </c>
      <c r="T73">
        <f t="shared" si="3"/>
        <v>3</v>
      </c>
      <c r="U73">
        <f t="shared" si="3"/>
        <v>3</v>
      </c>
      <c r="V73">
        <f t="shared" si="3"/>
        <v>2</v>
      </c>
    </row>
    <row r="74" spans="1:22">
      <c r="B74" t="s">
        <v>147</v>
      </c>
      <c r="F74" t="s">
        <v>367</v>
      </c>
      <c r="H74">
        <f t="shared" ref="H74:V74" si="4">SUM(H$70:H$73)</f>
        <v>51</v>
      </c>
      <c r="I74">
        <f t="shared" si="4"/>
        <v>51</v>
      </c>
      <c r="J74">
        <f t="shared" si="4"/>
        <v>51</v>
      </c>
      <c r="K74">
        <f t="shared" si="4"/>
        <v>51</v>
      </c>
      <c r="L74">
        <f t="shared" si="4"/>
        <v>51</v>
      </c>
      <c r="M74">
        <f t="shared" si="4"/>
        <v>0</v>
      </c>
      <c r="N74">
        <f t="shared" si="4"/>
        <v>51</v>
      </c>
      <c r="O74">
        <f t="shared" si="4"/>
        <v>51</v>
      </c>
      <c r="P74">
        <f t="shared" si="4"/>
        <v>51</v>
      </c>
      <c r="Q74">
        <f t="shared" si="4"/>
        <v>51</v>
      </c>
      <c r="R74">
        <f t="shared" si="4"/>
        <v>51</v>
      </c>
      <c r="S74">
        <f t="shared" si="4"/>
        <v>51</v>
      </c>
      <c r="T74">
        <f t="shared" si="4"/>
        <v>51</v>
      </c>
      <c r="U74">
        <f t="shared" si="4"/>
        <v>51</v>
      </c>
      <c r="V74">
        <f t="shared" si="4"/>
        <v>51</v>
      </c>
    </row>
    <row r="75" spans="1:22">
      <c r="B75" t="s">
        <v>149</v>
      </c>
      <c r="F75" t="s">
        <v>368</v>
      </c>
      <c r="H75">
        <f t="shared" ref="H75:V75" si="5">IF(H74&lt;&gt;0, ROWS(H14:H68)-H74, 0)</f>
        <v>4</v>
      </c>
      <c r="I75">
        <f t="shared" si="5"/>
        <v>4</v>
      </c>
      <c r="J75">
        <f t="shared" si="5"/>
        <v>4</v>
      </c>
      <c r="K75">
        <f t="shared" si="5"/>
        <v>4</v>
      </c>
      <c r="L75">
        <f t="shared" si="5"/>
        <v>4</v>
      </c>
      <c r="M75">
        <f t="shared" si="5"/>
        <v>0</v>
      </c>
      <c r="N75">
        <f t="shared" si="5"/>
        <v>4</v>
      </c>
      <c r="O75">
        <f t="shared" si="5"/>
        <v>4</v>
      </c>
      <c r="P75">
        <f t="shared" si="5"/>
        <v>4</v>
      </c>
      <c r="Q75">
        <f t="shared" si="5"/>
        <v>4</v>
      </c>
      <c r="R75">
        <f t="shared" si="5"/>
        <v>4</v>
      </c>
      <c r="S75">
        <f t="shared" si="5"/>
        <v>4</v>
      </c>
      <c r="T75">
        <f t="shared" si="5"/>
        <v>4</v>
      </c>
      <c r="U75">
        <f t="shared" si="5"/>
        <v>4</v>
      </c>
      <c r="V75">
        <f t="shared" si="5"/>
        <v>4</v>
      </c>
    </row>
    <row r="76" spans="1:22">
      <c r="B76" t="s">
        <v>150</v>
      </c>
    </row>
    <row r="77" spans="1:22">
      <c r="B77" t="s">
        <v>154</v>
      </c>
      <c r="E77" s="10" t="s">
        <v>919</v>
      </c>
      <c r="F77" t="s">
        <v>313</v>
      </c>
      <c r="H77" s="26">
        <f>SUM(H78:H81)/H74</f>
        <v>0.87411764705882344</v>
      </c>
      <c r="I77" s="26">
        <f t="shared" ref="I77:V77" si="6">SUM(I78:I81)/I74</f>
        <v>0.86058823529411765</v>
      </c>
      <c r="J77" s="26">
        <f t="shared" si="6"/>
        <v>0.81509803921568624</v>
      </c>
      <c r="K77" s="26">
        <f t="shared" si="6"/>
        <v>0.80215686274509812</v>
      </c>
      <c r="L77" s="26">
        <f t="shared" si="6"/>
        <v>0.82803921568627448</v>
      </c>
      <c r="M77" s="26"/>
      <c r="N77" s="26">
        <f t="shared" si="6"/>
        <v>0.83470588235294119</v>
      </c>
      <c r="O77" s="26">
        <f t="shared" si="6"/>
        <v>0.83470588235294119</v>
      </c>
      <c r="P77" s="26">
        <f t="shared" si="6"/>
        <v>0.81470588235294128</v>
      </c>
      <c r="Q77" s="26">
        <f t="shared" si="6"/>
        <v>0.80156862745098034</v>
      </c>
      <c r="R77" s="26">
        <f t="shared" si="6"/>
        <v>0.80803921568627457</v>
      </c>
      <c r="S77" s="26">
        <f t="shared" si="6"/>
        <v>0.8276470588235294</v>
      </c>
      <c r="T77" s="26">
        <f t="shared" si="6"/>
        <v>0.8411764705882353</v>
      </c>
      <c r="U77" s="26">
        <f t="shared" si="6"/>
        <v>0.8411764705882353</v>
      </c>
      <c r="V77" s="26">
        <f t="shared" si="6"/>
        <v>0.86764705882352944</v>
      </c>
    </row>
    <row r="78" spans="1:22">
      <c r="B78" t="s">
        <v>153</v>
      </c>
      <c r="E78" s="47">
        <v>1</v>
      </c>
      <c r="F78" t="s">
        <v>57</v>
      </c>
      <c r="H78">
        <f>$E78*H70</f>
        <v>36</v>
      </c>
      <c r="I78">
        <f t="shared" ref="I78:V78" si="7">$E78*I70</f>
        <v>33</v>
      </c>
      <c r="J78">
        <f t="shared" si="7"/>
        <v>32</v>
      </c>
      <c r="K78">
        <f t="shared" si="7"/>
        <v>32</v>
      </c>
      <c r="L78">
        <f t="shared" si="7"/>
        <v>32</v>
      </c>
      <c r="M78">
        <f t="shared" si="7"/>
        <v>0</v>
      </c>
      <c r="N78">
        <f t="shared" si="7"/>
        <v>33</v>
      </c>
      <c r="O78">
        <f t="shared" si="7"/>
        <v>33</v>
      </c>
      <c r="P78">
        <f t="shared" si="7"/>
        <v>30</v>
      </c>
      <c r="Q78">
        <f t="shared" si="7"/>
        <v>29</v>
      </c>
      <c r="R78">
        <f t="shared" si="7"/>
        <v>29</v>
      </c>
      <c r="S78">
        <f t="shared" si="7"/>
        <v>30</v>
      </c>
      <c r="T78">
        <f t="shared" si="7"/>
        <v>33</v>
      </c>
      <c r="U78">
        <f t="shared" si="7"/>
        <v>33</v>
      </c>
      <c r="V78">
        <f t="shared" si="7"/>
        <v>36</v>
      </c>
    </row>
    <row r="79" spans="1:22">
      <c r="B79" t="s">
        <v>152</v>
      </c>
      <c r="E79" s="47">
        <v>0.66</v>
      </c>
      <c r="F79" t="s">
        <v>56</v>
      </c>
      <c r="H79">
        <f t="shared" ref="H79:V81" si="8">$E79*H71</f>
        <v>7.92</v>
      </c>
      <c r="I79">
        <f t="shared" si="8"/>
        <v>10.56</v>
      </c>
      <c r="J79">
        <f t="shared" si="8"/>
        <v>7.92</v>
      </c>
      <c r="K79">
        <f t="shared" si="8"/>
        <v>6.6000000000000005</v>
      </c>
      <c r="L79">
        <f t="shared" si="8"/>
        <v>8.58</v>
      </c>
      <c r="M79">
        <f t="shared" si="8"/>
        <v>0</v>
      </c>
      <c r="N79">
        <f t="shared" si="8"/>
        <v>9.24</v>
      </c>
      <c r="O79">
        <f t="shared" si="8"/>
        <v>9.24</v>
      </c>
      <c r="P79">
        <f t="shared" si="8"/>
        <v>10.56</v>
      </c>
      <c r="Q79">
        <f t="shared" si="8"/>
        <v>11.22</v>
      </c>
      <c r="R79">
        <f t="shared" si="8"/>
        <v>11.22</v>
      </c>
      <c r="S79">
        <f t="shared" si="8"/>
        <v>11.88</v>
      </c>
      <c r="T79">
        <f t="shared" si="8"/>
        <v>9.9</v>
      </c>
      <c r="U79">
        <f t="shared" si="8"/>
        <v>9.9</v>
      </c>
      <c r="V79">
        <f t="shared" si="8"/>
        <v>7.92</v>
      </c>
    </row>
    <row r="80" spans="1:22">
      <c r="B80" t="s">
        <v>151</v>
      </c>
      <c r="E80" s="47">
        <v>0.33</v>
      </c>
      <c r="F80" t="s">
        <v>97</v>
      </c>
      <c r="H80">
        <f t="shared" si="8"/>
        <v>0.66</v>
      </c>
      <c r="I80">
        <f t="shared" si="8"/>
        <v>0.33</v>
      </c>
      <c r="J80">
        <f t="shared" si="8"/>
        <v>1.6500000000000001</v>
      </c>
      <c r="K80">
        <f t="shared" si="8"/>
        <v>2.31</v>
      </c>
      <c r="L80">
        <f t="shared" si="8"/>
        <v>1.6500000000000001</v>
      </c>
      <c r="M80">
        <f t="shared" si="8"/>
        <v>0</v>
      </c>
      <c r="N80">
        <f t="shared" si="8"/>
        <v>0.33</v>
      </c>
      <c r="O80">
        <f t="shared" si="8"/>
        <v>0.33</v>
      </c>
      <c r="P80">
        <f t="shared" si="8"/>
        <v>0.99</v>
      </c>
      <c r="Q80">
        <f t="shared" si="8"/>
        <v>0.66</v>
      </c>
      <c r="R80">
        <f t="shared" si="8"/>
        <v>0.99</v>
      </c>
      <c r="S80">
        <f t="shared" si="8"/>
        <v>0.33</v>
      </c>
      <c r="T80">
        <f t="shared" si="8"/>
        <v>0</v>
      </c>
      <c r="U80">
        <f t="shared" si="8"/>
        <v>0</v>
      </c>
      <c r="V80">
        <f t="shared" si="8"/>
        <v>0.33</v>
      </c>
    </row>
    <row r="81" spans="1:22">
      <c r="B81" t="s">
        <v>155</v>
      </c>
      <c r="E81" s="47">
        <v>0</v>
      </c>
      <c r="F81" t="s">
        <v>96</v>
      </c>
      <c r="H81">
        <f t="shared" si="8"/>
        <v>0</v>
      </c>
      <c r="I81">
        <f t="shared" si="8"/>
        <v>0</v>
      </c>
      <c r="J81">
        <f t="shared" si="8"/>
        <v>0</v>
      </c>
      <c r="K81">
        <f t="shared" si="8"/>
        <v>0</v>
      </c>
      <c r="L81">
        <f t="shared" si="8"/>
        <v>0</v>
      </c>
      <c r="M81">
        <f t="shared" si="8"/>
        <v>0</v>
      </c>
      <c r="N81">
        <f t="shared" si="8"/>
        <v>0</v>
      </c>
      <c r="O81">
        <f t="shared" si="8"/>
        <v>0</v>
      </c>
      <c r="P81">
        <f t="shared" si="8"/>
        <v>0</v>
      </c>
      <c r="Q81">
        <f t="shared" si="8"/>
        <v>0</v>
      </c>
      <c r="R81">
        <f t="shared" si="8"/>
        <v>0</v>
      </c>
      <c r="S81">
        <f t="shared" si="8"/>
        <v>0</v>
      </c>
      <c r="T81">
        <f t="shared" si="8"/>
        <v>0</v>
      </c>
      <c r="U81">
        <f t="shared" si="8"/>
        <v>0</v>
      </c>
      <c r="V81">
        <f t="shared" si="8"/>
        <v>0</v>
      </c>
    </row>
    <row r="84" spans="1:22" s="11" customFormat="1">
      <c r="A84" s="11" t="s">
        <v>156</v>
      </c>
    </row>
  </sheetData>
  <mergeCells count="1">
    <mergeCell ref="W5:AH5"/>
  </mergeCells>
  <conditionalFormatting sqref="A1:XFD1048576">
    <cfRule type="cellIs" dxfId="834" priority="1" operator="equal">
      <formula>"Not applicable (removed)"</formula>
    </cfRule>
    <cfRule type="cellIs" dxfId="833" priority="2" operator="equal">
      <formula>"Poor (backcast)"</formula>
    </cfRule>
    <cfRule type="cellIs" dxfId="832" priority="3" operator="equal">
      <formula>"Sufficient (backcast)"</formula>
    </cfRule>
    <cfRule type="cellIs" dxfId="831" priority="4" operator="equal">
      <formula>"Good (backcast)"</formula>
    </cfRule>
    <cfRule type="cellIs" dxfId="830" priority="5" operator="equal">
      <formula>"Excellent (backcast)"</formula>
    </cfRule>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CEC7-B560-408A-A4CB-137049C510B4}">
  <sheetPr>
    <tabColor theme="6" tint="0.79998168889431442"/>
  </sheetPr>
  <dimension ref="A2:W140"/>
  <sheetViews>
    <sheetView zoomScale="80" zoomScaleNormal="80" workbookViewId="0">
      <selection activeCell="D10" sqref="D10"/>
    </sheetView>
  </sheetViews>
  <sheetFormatPr defaultRowHeight="14.1"/>
  <cols>
    <col min="1" max="1" width="10" bestFit="1" customWidth="1"/>
    <col min="2" max="2" width="21.875" customWidth="1"/>
    <col min="3" max="3" width="26" bestFit="1" customWidth="1"/>
    <col min="4" max="4" width="15.125" customWidth="1"/>
    <col min="5" max="6" width="16.5" customWidth="1"/>
    <col min="7" max="7" width="4.75" customWidth="1"/>
    <col min="8" max="22" width="14" bestFit="1" customWidth="1"/>
    <col min="23" max="23" width="80.125" customWidth="1"/>
  </cols>
  <sheetData>
    <row r="2" spans="2:23">
      <c r="B2" s="23"/>
    </row>
    <row r="3" spans="2:23" ht="17.45">
      <c r="B3" s="1" t="s">
        <v>232</v>
      </c>
    </row>
    <row r="4" spans="2:23" ht="17.45">
      <c r="B4" s="1" t="s">
        <v>369</v>
      </c>
    </row>
    <row r="5" spans="2:23" ht="30" customHeight="1">
      <c r="B5" s="30" t="s">
        <v>2</v>
      </c>
      <c r="C5" s="30"/>
      <c r="D5" s="30"/>
      <c r="E5" s="30"/>
      <c r="F5" s="30"/>
      <c r="G5" s="30"/>
      <c r="H5" s="30"/>
      <c r="I5" s="30"/>
      <c r="J5" s="30"/>
      <c r="K5" s="30"/>
      <c r="L5" s="30"/>
      <c r="M5" s="30"/>
      <c r="N5" s="30"/>
      <c r="O5" s="30"/>
      <c r="P5" s="30"/>
      <c r="Q5" s="30"/>
      <c r="R5" s="30"/>
      <c r="S5" s="30"/>
      <c r="T5" s="30"/>
      <c r="U5" s="30"/>
      <c r="V5" s="30"/>
      <c r="W5" s="2"/>
    </row>
    <row r="7" spans="2:23">
      <c r="B7" s="3" t="s">
        <v>3</v>
      </c>
      <c r="C7" s="3" t="s">
        <v>4</v>
      </c>
      <c r="D7" s="3" t="s">
        <v>5</v>
      </c>
    </row>
    <row r="8" spans="2:23">
      <c r="B8" s="4" t="s">
        <v>7</v>
      </c>
      <c r="C8" s="4" t="s">
        <v>8</v>
      </c>
      <c r="D8" s="4">
        <f>COUNTIF(C14:C131,"&lt;&gt;")</f>
        <v>111</v>
      </c>
    </row>
    <row r="9" spans="2:23" ht="27.95">
      <c r="B9" s="5" t="s">
        <v>10</v>
      </c>
      <c r="C9" s="4" t="s">
        <v>8</v>
      </c>
      <c r="D9" s="4">
        <f>COUNTIF(F14:F139,"Included")</f>
        <v>109</v>
      </c>
    </row>
    <row r="10" spans="2:23" ht="42">
      <c r="B10" s="5" t="s">
        <v>12</v>
      </c>
      <c r="C10" s="4" t="s">
        <v>8</v>
      </c>
      <c r="D10" s="12">
        <f xml:space="preserve"> _xlfn.XLOOKUP(B3,'Input_Final Data'!$B$57:$B$77,'Input_Final Data'!$R$57:$R$77)</f>
        <v>109</v>
      </c>
    </row>
    <row r="11" spans="2:23" ht="14.45" thickBot="1">
      <c r="B11" t="s">
        <v>370</v>
      </c>
    </row>
    <row r="12" spans="2:23"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23" ht="47.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23">
      <c r="B14" t="s">
        <v>232</v>
      </c>
      <c r="C14" t="s">
        <v>371</v>
      </c>
      <c r="D14" t="s">
        <v>48</v>
      </c>
      <c r="E14" t="s">
        <v>49</v>
      </c>
      <c r="F14" t="s">
        <v>50</v>
      </c>
      <c r="H14" t="str">
        <f>INDEX('WSH BWQ'!$B$13:$V$122, MATCH('WSH Backcast'!$C14, 'WSH BWQ'!$C$13:$C$122, 0), MATCH('WSH Backcast'!H$13, 'WSH BWQ'!$B$13:$V$13, 0))</f>
        <v>Good</v>
      </c>
      <c r="I14" t="str">
        <f>INDEX('WSH BWQ'!$B$13:$V$122, MATCH('WSH Backcast'!$C14, 'WSH BWQ'!$C$13:$C$122, 0), MATCH('WSH Backcast'!I$13, 'WSH BWQ'!$B$13:$V$13, 0))</f>
        <v>Good</v>
      </c>
      <c r="J14" t="str">
        <f>INDEX('WSH BWQ'!$B$13:$V$122, MATCH('WSH Backcast'!$C14, 'WSH BWQ'!$C$13:$C$122, 0), MATCH('WSH Backcast'!J$13, 'WSH BWQ'!$B$13:$V$13, 0))</f>
        <v>Good</v>
      </c>
      <c r="K14" t="str">
        <f>INDEX('WSH BWQ'!$B$13:$V$122, MATCH('WSH Backcast'!$C14, 'WSH BWQ'!$C$13:$C$122, 0), MATCH('WSH Backcast'!K$13, 'WSH BWQ'!$B$13:$V$13, 0))</f>
        <v>Good</v>
      </c>
      <c r="L14" t="str">
        <f>INDEX('WSH BWQ'!$B$13:$V$122, MATCH('WSH Backcast'!$C14, 'WSH BWQ'!$C$13:$C$122, 0), MATCH('WSH Backcast'!L$13, 'WSH BWQ'!$B$13:$V$13, 0))</f>
        <v>Good</v>
      </c>
      <c r="M14" t="str">
        <f>INDEX('WSH BWQ'!$B$13:$V$122, MATCH('WSH Backcast'!$C14, 'WSH BWQ'!$C$13:$C$122, 0), MATCH('WSH Backcast'!M$13, 'WSH BWQ'!$B$13:$V$13, 0))</f>
        <v>Sufficient</v>
      </c>
      <c r="N14" t="str">
        <f>INDEX('WSH BWQ'!$B$13:$V$122, MATCH('WSH Backcast'!$C14, 'WSH BWQ'!$C$13:$C$122, 0), MATCH('WSH Backcast'!N$13, 'WSH BWQ'!$B$13:$V$13, 0))</f>
        <v>Sufficient</v>
      </c>
      <c r="O14" t="str">
        <f>INDEX('WSH BWQ'!$B$13:$V$122, MATCH('WSH Backcast'!$C14, 'WSH BWQ'!$C$13:$C$122, 0), MATCH('WSH Backcast'!O$13, 'WSH BWQ'!$B$13:$V$13, 0))</f>
        <v>Good</v>
      </c>
      <c r="P14">
        <f>INDEX('WSH BWQ'!$B$13:$V$122, MATCH('WSH Backcast'!$C14, 'WSH BWQ'!$C$13:$C$122, 0), MATCH('WSH Backcast'!P$13, 'WSH BWQ'!$B$13:$V$13, 0))</f>
        <v>0</v>
      </c>
      <c r="Q14" t="str">
        <f>INDEX('WSH BWQ'!$B$13:$V$122, MATCH('WSH Backcast'!$C14, 'WSH BWQ'!$C$13:$C$122, 0), MATCH('WSH Backcast'!Q$13, 'WSH BWQ'!$B$13:$V$13, 0))</f>
        <v>Good</v>
      </c>
      <c r="R14" t="str">
        <f>INDEX('WSH BWQ'!$B$13:$V$122, MATCH('WSH Backcast'!$C14, 'WSH BWQ'!$C$13:$C$122, 0), MATCH('WSH Backcast'!R$13, 'WSH BWQ'!$B$13:$V$13, 0))</f>
        <v>Good</v>
      </c>
      <c r="S14" t="str">
        <f>INDEX('WSH BWQ'!$B$13:$V$122, MATCH('WSH Backcast'!$C14, 'WSH BWQ'!$C$13:$C$122, 0), MATCH('WSH Backcast'!S$13, 'WSH BWQ'!$B$13:$V$13, 0))</f>
        <v>Good</v>
      </c>
      <c r="T14" t="str">
        <f>INDEX('WSH BWQ'!$B$13:$V$122, MATCH('WSH Backcast'!$C14, 'WSH BWQ'!$C$13:$C$122, 0), MATCH('WSH Backcast'!T$13, 'WSH BWQ'!$B$13:$V$13, 0))</f>
        <v>Good</v>
      </c>
      <c r="U14" t="str">
        <f>INDEX('WSH BWQ'!$B$13:$V$122, MATCH('WSH Backcast'!$C14, 'WSH BWQ'!$C$13:$C$122, 0), MATCH('WSH Backcast'!U$13, 'WSH BWQ'!$B$13:$V$13, 0))</f>
        <v>Good</v>
      </c>
      <c r="V14" t="str">
        <f>INDEX('WSH BWQ'!$B$13:$V$122, MATCH('WSH Backcast'!$C14, 'WSH BWQ'!$C$13:$C$122, 0), MATCH('WSH Backcast'!V$13, 'WSH BWQ'!$B$13:$V$13, 0))</f>
        <v>Good</v>
      </c>
    </row>
    <row r="15" spans="2:23">
      <c r="B15" t="s">
        <v>232</v>
      </c>
      <c r="C15" t="s">
        <v>372</v>
      </c>
      <c r="D15" t="s">
        <v>48</v>
      </c>
      <c r="E15" t="s">
        <v>49</v>
      </c>
      <c r="F15" t="s">
        <v>50</v>
      </c>
      <c r="H15" t="str">
        <f>INDEX('WSH BWQ'!$B$13:$V$122, MATCH('WSH Backcast'!$C15, 'WSH BWQ'!$C$13:$C$122, 0), MATCH('WSH Backcast'!H$13, 'WSH BWQ'!$B$13:$V$13, 0))</f>
        <v>Excellent</v>
      </c>
      <c r="I15" t="str">
        <f>INDEX('WSH BWQ'!$B$13:$V$122, MATCH('WSH Backcast'!$C15, 'WSH BWQ'!$C$13:$C$122, 0), MATCH('WSH Backcast'!I$13, 'WSH BWQ'!$B$13:$V$13, 0))</f>
        <v>Excellent</v>
      </c>
      <c r="J15" t="str">
        <f>INDEX('WSH BWQ'!$B$13:$V$122, MATCH('WSH Backcast'!$C15, 'WSH BWQ'!$C$13:$C$122, 0), MATCH('WSH Backcast'!J$13, 'WSH BWQ'!$B$13:$V$13, 0))</f>
        <v>Excellent</v>
      </c>
      <c r="K15" t="str">
        <f>INDEX('WSH BWQ'!$B$13:$V$122, MATCH('WSH Backcast'!$C15, 'WSH BWQ'!$C$13:$C$122, 0), MATCH('WSH Backcast'!K$13, 'WSH BWQ'!$B$13:$V$13, 0))</f>
        <v>Good</v>
      </c>
      <c r="L15" t="str">
        <f>INDEX('WSH BWQ'!$B$13:$V$122, MATCH('WSH Backcast'!$C15, 'WSH BWQ'!$C$13:$C$122, 0), MATCH('WSH Backcast'!L$13, 'WSH BWQ'!$B$13:$V$13, 0))</f>
        <v>Excellent</v>
      </c>
      <c r="M15" t="str">
        <f>INDEX('WSH BWQ'!$B$13:$V$122, MATCH('WSH Backcast'!$C15, 'WSH BWQ'!$C$13:$C$122, 0), MATCH('WSH Backcast'!M$13, 'WSH BWQ'!$B$13:$V$13, 0))</f>
        <v>Excellent</v>
      </c>
      <c r="N15" t="str">
        <f>INDEX('WSH BWQ'!$B$13:$V$122, MATCH('WSH Backcast'!$C15, 'WSH BWQ'!$C$13:$C$122, 0), MATCH('WSH Backcast'!N$13, 'WSH BWQ'!$B$13:$V$13, 0))</f>
        <v>Excellent</v>
      </c>
      <c r="O15" t="str">
        <f>INDEX('WSH BWQ'!$B$13:$V$122, MATCH('WSH Backcast'!$C15, 'WSH BWQ'!$C$13:$C$122, 0), MATCH('WSH Backcast'!O$13, 'WSH BWQ'!$B$13:$V$13, 0))</f>
        <v>Excellent</v>
      </c>
      <c r="P15">
        <f>INDEX('WSH BWQ'!$B$13:$V$122, MATCH('WSH Backcast'!$C15, 'WSH BWQ'!$C$13:$C$122, 0), MATCH('WSH Backcast'!P$13, 'WSH BWQ'!$B$13:$V$13, 0))</f>
        <v>0</v>
      </c>
      <c r="Q15" t="str">
        <f>INDEX('WSH BWQ'!$B$13:$V$122, MATCH('WSH Backcast'!$C15, 'WSH BWQ'!$C$13:$C$122, 0), MATCH('WSH Backcast'!Q$13, 'WSH BWQ'!$B$13:$V$13, 0))</f>
        <v>Excellent</v>
      </c>
      <c r="R15" t="str">
        <f>INDEX('WSH BWQ'!$B$13:$V$122, MATCH('WSH Backcast'!$C15, 'WSH BWQ'!$C$13:$C$122, 0), MATCH('WSH Backcast'!R$13, 'WSH BWQ'!$B$13:$V$13, 0))</f>
        <v>Excellent</v>
      </c>
      <c r="S15" t="str">
        <f>INDEX('WSH BWQ'!$B$13:$V$122, MATCH('WSH Backcast'!$C15, 'WSH BWQ'!$C$13:$C$122, 0), MATCH('WSH Backcast'!S$13, 'WSH BWQ'!$B$13:$V$13, 0))</f>
        <v>Excellent</v>
      </c>
      <c r="T15" t="str">
        <f>INDEX('WSH BWQ'!$B$13:$V$122, MATCH('WSH Backcast'!$C15, 'WSH BWQ'!$C$13:$C$122, 0), MATCH('WSH Backcast'!T$13, 'WSH BWQ'!$B$13:$V$13, 0))</f>
        <v>Excellent</v>
      </c>
      <c r="U15" t="str">
        <f>INDEX('WSH BWQ'!$B$13:$V$122, MATCH('WSH Backcast'!$C15, 'WSH BWQ'!$C$13:$C$122, 0), MATCH('WSH Backcast'!U$13, 'WSH BWQ'!$B$13:$V$13, 0))</f>
        <v>Excellent</v>
      </c>
      <c r="V15" t="str">
        <f>INDEX('WSH BWQ'!$B$13:$V$122, MATCH('WSH Backcast'!$C15, 'WSH BWQ'!$C$13:$C$122, 0), MATCH('WSH Backcast'!V$13, 'WSH BWQ'!$B$13:$V$13, 0))</f>
        <v>Excellent</v>
      </c>
    </row>
    <row r="16" spans="2:23">
      <c r="B16" t="s">
        <v>232</v>
      </c>
      <c r="C16" t="s">
        <v>373</v>
      </c>
      <c r="D16" t="s">
        <v>48</v>
      </c>
      <c r="E16" t="s">
        <v>49</v>
      </c>
      <c r="F16" t="s">
        <v>50</v>
      </c>
      <c r="H16" t="str">
        <f>INDEX('WSH BWQ'!$B$13:$V$122, MATCH('WSH Backcast'!$C16, 'WSH BWQ'!$C$13:$C$122, 0), MATCH('WSH Backcast'!H$13, 'WSH BWQ'!$B$13:$V$13, 0))</f>
        <v>Sufficient</v>
      </c>
      <c r="I16" t="str">
        <f>INDEX('WSH BWQ'!$B$13:$V$122, MATCH('WSH Backcast'!$C16, 'WSH BWQ'!$C$13:$C$122, 0), MATCH('WSH Backcast'!I$13, 'WSH BWQ'!$B$13:$V$13, 0))</f>
        <v>Sufficient</v>
      </c>
      <c r="J16" t="str">
        <f>INDEX('WSH BWQ'!$B$13:$V$122, MATCH('WSH Backcast'!$C16, 'WSH BWQ'!$C$13:$C$122, 0), MATCH('WSH Backcast'!J$13, 'WSH BWQ'!$B$13:$V$13, 0))</f>
        <v>Good</v>
      </c>
      <c r="K16" t="str">
        <f>INDEX('WSH BWQ'!$B$13:$V$122, MATCH('WSH Backcast'!$C16, 'WSH BWQ'!$C$13:$C$122, 0), MATCH('WSH Backcast'!K$13, 'WSH BWQ'!$B$13:$V$13, 0))</f>
        <v>Good</v>
      </c>
      <c r="L16" t="str">
        <f>INDEX('WSH BWQ'!$B$13:$V$122, MATCH('WSH Backcast'!$C16, 'WSH BWQ'!$C$13:$C$122, 0), MATCH('WSH Backcast'!L$13, 'WSH BWQ'!$B$13:$V$13, 0))</f>
        <v>Good</v>
      </c>
      <c r="M16" t="str">
        <f>INDEX('WSH BWQ'!$B$13:$V$122, MATCH('WSH Backcast'!$C16, 'WSH BWQ'!$C$13:$C$122, 0), MATCH('WSH Backcast'!M$13, 'WSH BWQ'!$B$13:$V$13, 0))</f>
        <v>Good</v>
      </c>
      <c r="N16" t="str">
        <f>INDEX('WSH BWQ'!$B$13:$V$122, MATCH('WSH Backcast'!$C16, 'WSH BWQ'!$C$13:$C$122, 0), MATCH('WSH Backcast'!N$13, 'WSH BWQ'!$B$13:$V$13, 0))</f>
        <v>Good</v>
      </c>
      <c r="O16" t="str">
        <f>INDEX('WSH BWQ'!$B$13:$V$122, MATCH('WSH Backcast'!$C16, 'WSH BWQ'!$C$13:$C$122, 0), MATCH('WSH Backcast'!O$13, 'WSH BWQ'!$B$13:$V$13, 0))</f>
        <v>Good</v>
      </c>
      <c r="P16">
        <f>INDEX('WSH BWQ'!$B$13:$V$122, MATCH('WSH Backcast'!$C16, 'WSH BWQ'!$C$13:$C$122, 0), MATCH('WSH Backcast'!P$13, 'WSH BWQ'!$B$13:$V$13, 0))</f>
        <v>0</v>
      </c>
      <c r="Q16" t="str">
        <f>INDEX('WSH BWQ'!$B$13:$V$122, MATCH('WSH Backcast'!$C16, 'WSH BWQ'!$C$13:$C$122, 0), MATCH('WSH Backcast'!Q$13, 'WSH BWQ'!$B$13:$V$13, 0))</f>
        <v>Excellent</v>
      </c>
      <c r="R16" t="str">
        <f>INDEX('WSH BWQ'!$B$13:$V$122, MATCH('WSH Backcast'!$C16, 'WSH BWQ'!$C$13:$C$122, 0), MATCH('WSH Backcast'!R$13, 'WSH BWQ'!$B$13:$V$13, 0))</f>
        <v>Excellent</v>
      </c>
      <c r="S16" t="str">
        <f>INDEX('WSH BWQ'!$B$13:$V$122, MATCH('WSH Backcast'!$C16, 'WSH BWQ'!$C$13:$C$122, 0), MATCH('WSH Backcast'!S$13, 'WSH BWQ'!$B$13:$V$13, 0))</f>
        <v>Excellent</v>
      </c>
      <c r="T16" t="str">
        <f>INDEX('WSH BWQ'!$B$13:$V$122, MATCH('WSH Backcast'!$C16, 'WSH BWQ'!$C$13:$C$122, 0), MATCH('WSH Backcast'!T$13, 'WSH BWQ'!$B$13:$V$13, 0))</f>
        <v>Excellent</v>
      </c>
      <c r="U16" t="str">
        <f>INDEX('WSH BWQ'!$B$13:$V$122, MATCH('WSH Backcast'!$C16, 'WSH BWQ'!$C$13:$C$122, 0), MATCH('WSH Backcast'!U$13, 'WSH BWQ'!$B$13:$V$13, 0))</f>
        <v>Excellent</v>
      </c>
      <c r="V16" t="str">
        <f>INDEX('WSH BWQ'!$B$13:$V$122, MATCH('WSH Backcast'!$C16, 'WSH BWQ'!$C$13:$C$122, 0), MATCH('WSH Backcast'!V$13, 'WSH BWQ'!$B$13:$V$13, 0))</f>
        <v>Excellent</v>
      </c>
    </row>
    <row r="17" spans="2:22">
      <c r="B17" t="s">
        <v>232</v>
      </c>
      <c r="C17" t="s">
        <v>374</v>
      </c>
      <c r="D17" t="s">
        <v>48</v>
      </c>
      <c r="E17" t="s">
        <v>49</v>
      </c>
      <c r="F17" t="s">
        <v>50</v>
      </c>
      <c r="H17" t="s">
        <v>153</v>
      </c>
      <c r="I17" t="str">
        <f>INDEX('WSH BWQ'!$B$13:$V$122, MATCH('WSH Backcast'!$C17, 'WSH BWQ'!$C$13:$C$122, 0), MATCH('WSH Backcast'!I$13, 'WSH BWQ'!$B$13:$V$13, 0))</f>
        <v>Good</v>
      </c>
      <c r="J17" t="str">
        <f>INDEX('WSH BWQ'!$B$13:$V$122, MATCH('WSH Backcast'!$C17, 'WSH BWQ'!$C$13:$C$122, 0), MATCH('WSH Backcast'!J$13, 'WSH BWQ'!$B$13:$V$13, 0))</f>
        <v>Good</v>
      </c>
      <c r="K17" t="str">
        <f>INDEX('WSH BWQ'!$B$13:$V$122, MATCH('WSH Backcast'!$C17, 'WSH BWQ'!$C$13:$C$122, 0), MATCH('WSH Backcast'!K$13, 'WSH BWQ'!$B$13:$V$13, 0))</f>
        <v>Good</v>
      </c>
      <c r="L17" t="str">
        <f>INDEX('WSH BWQ'!$B$13:$V$122, MATCH('WSH Backcast'!$C17, 'WSH BWQ'!$C$13:$C$122, 0), MATCH('WSH Backcast'!L$13, 'WSH BWQ'!$B$13:$V$13, 0))</f>
        <v>Excellent</v>
      </c>
      <c r="M17" t="str">
        <f>INDEX('WSH BWQ'!$B$13:$V$122, MATCH('WSH Backcast'!$C17, 'WSH BWQ'!$C$13:$C$122, 0), MATCH('WSH Backcast'!M$13, 'WSH BWQ'!$B$13:$V$13, 0))</f>
        <v>Excellent</v>
      </c>
      <c r="N17" t="str">
        <f>INDEX('WSH BWQ'!$B$13:$V$122, MATCH('WSH Backcast'!$C17, 'WSH BWQ'!$C$13:$C$122, 0), MATCH('WSH Backcast'!N$13, 'WSH BWQ'!$B$13:$V$13, 0))</f>
        <v>Excellent</v>
      </c>
      <c r="O17" t="str">
        <f>INDEX('WSH BWQ'!$B$13:$V$122, MATCH('WSH Backcast'!$C17, 'WSH BWQ'!$C$13:$C$122, 0), MATCH('WSH Backcast'!O$13, 'WSH BWQ'!$B$13:$V$13, 0))</f>
        <v>Excellent</v>
      </c>
      <c r="P17">
        <f>INDEX('WSH BWQ'!$B$13:$V$122, MATCH('WSH Backcast'!$C17, 'WSH BWQ'!$C$13:$C$122, 0), MATCH('WSH Backcast'!P$13, 'WSH BWQ'!$B$13:$V$13, 0))</f>
        <v>0</v>
      </c>
      <c r="Q17" t="str">
        <f>INDEX('WSH BWQ'!$B$13:$V$122, MATCH('WSH Backcast'!$C17, 'WSH BWQ'!$C$13:$C$122, 0), MATCH('WSH Backcast'!Q$13, 'WSH BWQ'!$B$13:$V$13, 0))</f>
        <v>Excellent</v>
      </c>
      <c r="R17" t="str">
        <f>INDEX('WSH BWQ'!$B$13:$V$122, MATCH('WSH Backcast'!$C17, 'WSH BWQ'!$C$13:$C$122, 0), MATCH('WSH Backcast'!R$13, 'WSH BWQ'!$B$13:$V$13, 0))</f>
        <v>Excellent</v>
      </c>
      <c r="S17" t="str">
        <f>INDEX('WSH BWQ'!$B$13:$V$122, MATCH('WSH Backcast'!$C17, 'WSH BWQ'!$C$13:$C$122, 0), MATCH('WSH Backcast'!S$13, 'WSH BWQ'!$B$13:$V$13, 0))</f>
        <v>Excellent</v>
      </c>
      <c r="T17" t="str">
        <f>INDEX('WSH BWQ'!$B$13:$V$122, MATCH('WSH Backcast'!$C17, 'WSH BWQ'!$C$13:$C$122, 0), MATCH('WSH Backcast'!T$13, 'WSH BWQ'!$B$13:$V$13, 0))</f>
        <v>Excellent</v>
      </c>
      <c r="U17" t="str">
        <f>INDEX('WSH BWQ'!$B$13:$V$122, MATCH('WSH Backcast'!$C17, 'WSH BWQ'!$C$13:$C$122, 0), MATCH('WSH Backcast'!U$13, 'WSH BWQ'!$B$13:$V$13, 0))</f>
        <v>Excellent</v>
      </c>
      <c r="V17" t="str">
        <f>INDEX('WSH BWQ'!$B$13:$V$122, MATCH('WSH Backcast'!$C17, 'WSH BWQ'!$C$13:$C$122, 0), MATCH('WSH Backcast'!V$13, 'WSH BWQ'!$B$13:$V$13, 0))</f>
        <v>Excellent</v>
      </c>
    </row>
    <row r="18" spans="2:22">
      <c r="B18" t="s">
        <v>232</v>
      </c>
      <c r="C18" t="s">
        <v>375</v>
      </c>
      <c r="D18" t="s">
        <v>48</v>
      </c>
      <c r="E18" t="s">
        <v>49</v>
      </c>
      <c r="F18" t="s">
        <v>50</v>
      </c>
      <c r="H18" t="str">
        <f>INDEX('WSH BWQ'!$B$13:$V$122, MATCH('WSH Backcast'!$C18, 'WSH BWQ'!$C$13:$C$122, 0), MATCH('WSH Backcast'!H$13, 'WSH BWQ'!$B$13:$V$13, 0))</f>
        <v>Excellent</v>
      </c>
      <c r="I18" t="str">
        <f>INDEX('WSH BWQ'!$B$13:$V$122, MATCH('WSH Backcast'!$C18, 'WSH BWQ'!$C$13:$C$122, 0), MATCH('WSH Backcast'!I$13, 'WSH BWQ'!$B$13:$V$13, 0))</f>
        <v>Excellent</v>
      </c>
      <c r="J18" t="str">
        <f>INDEX('WSH BWQ'!$B$13:$V$122, MATCH('WSH Backcast'!$C18, 'WSH BWQ'!$C$13:$C$122, 0), MATCH('WSH Backcast'!J$13, 'WSH BWQ'!$B$13:$V$13, 0))</f>
        <v>Excellent</v>
      </c>
      <c r="K18" t="str">
        <f>INDEX('WSH BWQ'!$B$13:$V$122, MATCH('WSH Backcast'!$C18, 'WSH BWQ'!$C$13:$C$122, 0), MATCH('WSH Backcast'!K$13, 'WSH BWQ'!$B$13:$V$13, 0))</f>
        <v>Excellent</v>
      </c>
      <c r="L18" t="str">
        <f>INDEX('WSH BWQ'!$B$13:$V$122, MATCH('WSH Backcast'!$C18, 'WSH BWQ'!$C$13:$C$122, 0), MATCH('WSH Backcast'!L$13, 'WSH BWQ'!$B$13:$V$13, 0))</f>
        <v>Excellent</v>
      </c>
      <c r="M18" t="str">
        <f>INDEX('WSH BWQ'!$B$13:$V$122, MATCH('WSH Backcast'!$C18, 'WSH BWQ'!$C$13:$C$122, 0), MATCH('WSH Backcast'!M$13, 'WSH BWQ'!$B$13:$V$13, 0))</f>
        <v>Excellent</v>
      </c>
      <c r="N18" t="str">
        <f>INDEX('WSH BWQ'!$B$13:$V$122, MATCH('WSH Backcast'!$C18, 'WSH BWQ'!$C$13:$C$122, 0), MATCH('WSH Backcast'!N$13, 'WSH BWQ'!$B$13:$V$13, 0))</f>
        <v>Excellent</v>
      </c>
      <c r="O18" t="str">
        <f>INDEX('WSH BWQ'!$B$13:$V$122, MATCH('WSH Backcast'!$C18, 'WSH BWQ'!$C$13:$C$122, 0), MATCH('WSH Backcast'!O$13, 'WSH BWQ'!$B$13:$V$13, 0))</f>
        <v>Excellent</v>
      </c>
      <c r="P18">
        <f>INDEX('WSH BWQ'!$B$13:$V$122, MATCH('WSH Backcast'!$C18, 'WSH BWQ'!$C$13:$C$122, 0), MATCH('WSH Backcast'!P$13, 'WSH BWQ'!$B$13:$V$13, 0))</f>
        <v>0</v>
      </c>
      <c r="Q18" t="str">
        <f>INDEX('WSH BWQ'!$B$13:$V$122, MATCH('WSH Backcast'!$C18, 'WSH BWQ'!$C$13:$C$122, 0), MATCH('WSH Backcast'!Q$13, 'WSH BWQ'!$B$13:$V$13, 0))</f>
        <v>Excellent</v>
      </c>
      <c r="R18" t="str">
        <f>INDEX('WSH BWQ'!$B$13:$V$122, MATCH('WSH Backcast'!$C18, 'WSH BWQ'!$C$13:$C$122, 0), MATCH('WSH Backcast'!R$13, 'WSH BWQ'!$B$13:$V$13, 0))</f>
        <v>Excellent</v>
      </c>
      <c r="S18" t="str">
        <f>INDEX('WSH BWQ'!$B$13:$V$122, MATCH('WSH Backcast'!$C18, 'WSH BWQ'!$C$13:$C$122, 0), MATCH('WSH Backcast'!S$13, 'WSH BWQ'!$B$13:$V$13, 0))</f>
        <v>Excellent</v>
      </c>
      <c r="T18" t="str">
        <f>INDEX('WSH BWQ'!$B$13:$V$122, MATCH('WSH Backcast'!$C18, 'WSH BWQ'!$C$13:$C$122, 0), MATCH('WSH Backcast'!T$13, 'WSH BWQ'!$B$13:$V$13, 0))</f>
        <v>Excellent</v>
      </c>
      <c r="U18" t="str">
        <f>INDEX('WSH BWQ'!$B$13:$V$122, MATCH('WSH Backcast'!$C18, 'WSH BWQ'!$C$13:$C$122, 0), MATCH('WSH Backcast'!U$13, 'WSH BWQ'!$B$13:$V$13, 0))</f>
        <v>Excellent</v>
      </c>
      <c r="V18" t="str">
        <f>INDEX('WSH BWQ'!$B$13:$V$122, MATCH('WSH Backcast'!$C18, 'WSH BWQ'!$C$13:$C$122, 0), MATCH('WSH Backcast'!V$13, 'WSH BWQ'!$B$13:$V$13, 0))</f>
        <v>Excellent</v>
      </c>
    </row>
    <row r="19" spans="2:22">
      <c r="B19" t="s">
        <v>232</v>
      </c>
      <c r="C19" t="s">
        <v>376</v>
      </c>
      <c r="D19" t="s">
        <v>48</v>
      </c>
      <c r="E19" t="s">
        <v>49</v>
      </c>
      <c r="F19" t="s">
        <v>50</v>
      </c>
      <c r="H19" t="str">
        <f>INDEX('WSH BWQ'!$B$13:$V$122, MATCH('WSH Backcast'!$C19, 'WSH BWQ'!$C$13:$C$122, 0), MATCH('WSH Backcast'!H$13, 'WSH BWQ'!$B$13:$V$13, 0))</f>
        <v>Excellent</v>
      </c>
      <c r="I19" t="str">
        <f>INDEX('WSH BWQ'!$B$13:$V$122, MATCH('WSH Backcast'!$C19, 'WSH BWQ'!$C$13:$C$122, 0), MATCH('WSH Backcast'!I$13, 'WSH BWQ'!$B$13:$V$13, 0))</f>
        <v>Excellent</v>
      </c>
      <c r="J19" t="str">
        <f>INDEX('WSH BWQ'!$B$13:$V$122, MATCH('WSH Backcast'!$C19, 'WSH BWQ'!$C$13:$C$122, 0), MATCH('WSH Backcast'!J$13, 'WSH BWQ'!$B$13:$V$13, 0))</f>
        <v>Excellent</v>
      </c>
      <c r="K19" t="str">
        <f>INDEX('WSH BWQ'!$B$13:$V$122, MATCH('WSH Backcast'!$C19, 'WSH BWQ'!$C$13:$C$122, 0), MATCH('WSH Backcast'!K$13, 'WSH BWQ'!$B$13:$V$13, 0))</f>
        <v>Excellent</v>
      </c>
      <c r="L19" t="str">
        <f>INDEX('WSH BWQ'!$B$13:$V$122, MATCH('WSH Backcast'!$C19, 'WSH BWQ'!$C$13:$C$122, 0), MATCH('WSH Backcast'!L$13, 'WSH BWQ'!$B$13:$V$13, 0))</f>
        <v>Excellent</v>
      </c>
      <c r="M19" t="str">
        <f>INDEX('WSH BWQ'!$B$13:$V$122, MATCH('WSH Backcast'!$C19, 'WSH BWQ'!$C$13:$C$122, 0), MATCH('WSH Backcast'!M$13, 'WSH BWQ'!$B$13:$V$13, 0))</f>
        <v>Excellent</v>
      </c>
      <c r="N19" t="str">
        <f>INDEX('WSH BWQ'!$B$13:$V$122, MATCH('WSH Backcast'!$C19, 'WSH BWQ'!$C$13:$C$122, 0), MATCH('WSH Backcast'!N$13, 'WSH BWQ'!$B$13:$V$13, 0))</f>
        <v>Excellent</v>
      </c>
      <c r="O19" t="str">
        <f>INDEX('WSH BWQ'!$B$13:$V$122, MATCH('WSH Backcast'!$C19, 'WSH BWQ'!$C$13:$C$122, 0), MATCH('WSH Backcast'!O$13, 'WSH BWQ'!$B$13:$V$13, 0))</f>
        <v>Excellent</v>
      </c>
      <c r="P19">
        <f>INDEX('WSH BWQ'!$B$13:$V$122, MATCH('WSH Backcast'!$C19, 'WSH BWQ'!$C$13:$C$122, 0), MATCH('WSH Backcast'!P$13, 'WSH BWQ'!$B$13:$V$13, 0))</f>
        <v>0</v>
      </c>
      <c r="Q19" t="str">
        <f>INDEX('WSH BWQ'!$B$13:$V$122, MATCH('WSH Backcast'!$C19, 'WSH BWQ'!$C$13:$C$122, 0), MATCH('WSH Backcast'!Q$13, 'WSH BWQ'!$B$13:$V$13, 0))</f>
        <v>Excellent</v>
      </c>
      <c r="R19" t="str">
        <f>INDEX('WSH BWQ'!$B$13:$V$122, MATCH('WSH Backcast'!$C19, 'WSH BWQ'!$C$13:$C$122, 0), MATCH('WSH Backcast'!R$13, 'WSH BWQ'!$B$13:$V$13, 0))</f>
        <v>Excellent</v>
      </c>
      <c r="S19" t="str">
        <f>INDEX('WSH BWQ'!$B$13:$V$122, MATCH('WSH Backcast'!$C19, 'WSH BWQ'!$C$13:$C$122, 0), MATCH('WSH Backcast'!S$13, 'WSH BWQ'!$B$13:$V$13, 0))</f>
        <v>Excellent</v>
      </c>
      <c r="T19" t="str">
        <f>INDEX('WSH BWQ'!$B$13:$V$122, MATCH('WSH Backcast'!$C19, 'WSH BWQ'!$C$13:$C$122, 0), MATCH('WSH Backcast'!T$13, 'WSH BWQ'!$B$13:$V$13, 0))</f>
        <v>Excellent</v>
      </c>
      <c r="U19" t="str">
        <f>INDEX('WSH BWQ'!$B$13:$V$122, MATCH('WSH Backcast'!$C19, 'WSH BWQ'!$C$13:$C$122, 0), MATCH('WSH Backcast'!U$13, 'WSH BWQ'!$B$13:$V$13, 0))</f>
        <v>Excellent</v>
      </c>
      <c r="V19" t="str">
        <f>INDEX('WSH BWQ'!$B$13:$V$122, MATCH('WSH Backcast'!$C19, 'WSH BWQ'!$C$13:$C$122, 0), MATCH('WSH Backcast'!V$13, 'WSH BWQ'!$B$13:$V$13, 0))</f>
        <v>Excellent</v>
      </c>
    </row>
    <row r="20" spans="2:22">
      <c r="B20" t="s">
        <v>232</v>
      </c>
      <c r="C20" t="s">
        <v>377</v>
      </c>
      <c r="D20" t="s">
        <v>48</v>
      </c>
      <c r="E20" t="s">
        <v>49</v>
      </c>
      <c r="F20" t="s">
        <v>50</v>
      </c>
      <c r="H20" t="str">
        <f>INDEX('WSH BWQ'!$B$13:$V$122, MATCH('WSH Backcast'!$C20, 'WSH BWQ'!$C$13:$C$122, 0), MATCH('WSH Backcast'!H$13, 'WSH BWQ'!$B$13:$V$13, 0))</f>
        <v>Good</v>
      </c>
      <c r="I20" t="str">
        <f>INDEX('WSH BWQ'!$B$13:$V$122, MATCH('WSH Backcast'!$C20, 'WSH BWQ'!$C$13:$C$122, 0), MATCH('WSH Backcast'!I$13, 'WSH BWQ'!$B$13:$V$13, 0))</f>
        <v>Good</v>
      </c>
      <c r="J20" t="str">
        <f>INDEX('WSH BWQ'!$B$13:$V$122, MATCH('WSH Backcast'!$C20, 'WSH BWQ'!$C$13:$C$122, 0), MATCH('WSH Backcast'!J$13, 'WSH BWQ'!$B$13:$V$13, 0))</f>
        <v>Good</v>
      </c>
      <c r="K20" t="str">
        <f>INDEX('WSH BWQ'!$B$13:$V$122, MATCH('WSH Backcast'!$C20, 'WSH BWQ'!$C$13:$C$122, 0), MATCH('WSH Backcast'!K$13, 'WSH BWQ'!$B$13:$V$13, 0))</f>
        <v>Good</v>
      </c>
      <c r="L20" t="str">
        <f>INDEX('WSH BWQ'!$B$13:$V$122, MATCH('WSH Backcast'!$C20, 'WSH BWQ'!$C$13:$C$122, 0), MATCH('WSH Backcast'!L$13, 'WSH BWQ'!$B$13:$V$13, 0))</f>
        <v>Sufficient</v>
      </c>
      <c r="M20" t="str">
        <f>INDEX('WSH BWQ'!$B$13:$V$122, MATCH('WSH Backcast'!$C20, 'WSH BWQ'!$C$13:$C$122, 0), MATCH('WSH Backcast'!M$13, 'WSH BWQ'!$B$13:$V$13, 0))</f>
        <v>Sufficient</v>
      </c>
      <c r="N20" t="str">
        <f>INDEX('WSH BWQ'!$B$13:$V$122, MATCH('WSH Backcast'!$C20, 'WSH BWQ'!$C$13:$C$122, 0), MATCH('WSH Backcast'!N$13, 'WSH BWQ'!$B$13:$V$13, 0))</f>
        <v>Sufficient</v>
      </c>
      <c r="O20" t="str">
        <f>INDEX('WSH BWQ'!$B$13:$V$122, MATCH('WSH Backcast'!$C20, 'WSH BWQ'!$C$13:$C$122, 0), MATCH('WSH Backcast'!O$13, 'WSH BWQ'!$B$13:$V$13, 0))</f>
        <v>Sufficient</v>
      </c>
      <c r="P20">
        <f>INDEX('WSH BWQ'!$B$13:$V$122, MATCH('WSH Backcast'!$C20, 'WSH BWQ'!$C$13:$C$122, 0), MATCH('WSH Backcast'!P$13, 'WSH BWQ'!$B$13:$V$13, 0))</f>
        <v>0</v>
      </c>
      <c r="Q20" t="str">
        <f>INDEX('WSH BWQ'!$B$13:$V$122, MATCH('WSH Backcast'!$C20, 'WSH BWQ'!$C$13:$C$122, 0), MATCH('WSH Backcast'!Q$13, 'WSH BWQ'!$B$13:$V$13, 0))</f>
        <v>Good</v>
      </c>
      <c r="R20" t="str">
        <f>INDEX('WSH BWQ'!$B$13:$V$122, MATCH('WSH Backcast'!$C20, 'WSH BWQ'!$C$13:$C$122, 0), MATCH('WSH Backcast'!R$13, 'WSH BWQ'!$B$13:$V$13, 0))</f>
        <v>Good</v>
      </c>
      <c r="S20" t="str">
        <f>INDEX('WSH BWQ'!$B$13:$V$122, MATCH('WSH Backcast'!$C20, 'WSH BWQ'!$C$13:$C$122, 0), MATCH('WSH Backcast'!S$13, 'WSH BWQ'!$B$13:$V$13, 0))</f>
        <v>Good</v>
      </c>
      <c r="T20" t="str">
        <f>INDEX('WSH BWQ'!$B$13:$V$122, MATCH('WSH Backcast'!$C20, 'WSH BWQ'!$C$13:$C$122, 0), MATCH('WSH Backcast'!T$13, 'WSH BWQ'!$B$13:$V$13, 0))</f>
        <v>Good</v>
      </c>
      <c r="U20" t="str">
        <f>INDEX('WSH BWQ'!$B$13:$V$122, MATCH('WSH Backcast'!$C20, 'WSH BWQ'!$C$13:$C$122, 0), MATCH('WSH Backcast'!U$13, 'WSH BWQ'!$B$13:$V$13, 0))</f>
        <v>Good</v>
      </c>
      <c r="V20" t="str">
        <f>INDEX('WSH BWQ'!$B$13:$V$122, MATCH('WSH Backcast'!$C20, 'WSH BWQ'!$C$13:$C$122, 0), MATCH('WSH Backcast'!V$13, 'WSH BWQ'!$B$13:$V$13, 0))</f>
        <v>Good</v>
      </c>
    </row>
    <row r="21" spans="2:22">
      <c r="B21" t="s">
        <v>232</v>
      </c>
      <c r="C21" t="s">
        <v>378</v>
      </c>
      <c r="D21" t="s">
        <v>48</v>
      </c>
      <c r="E21" t="s">
        <v>49</v>
      </c>
      <c r="F21" t="s">
        <v>50</v>
      </c>
      <c r="H21" t="str">
        <f>INDEX('WSH BWQ'!$B$13:$V$122, MATCH('WSH Backcast'!$C21, 'WSH BWQ'!$C$13:$C$122, 0), MATCH('WSH Backcast'!H$13, 'WSH BWQ'!$B$13:$V$13, 0))</f>
        <v>Excellent</v>
      </c>
      <c r="I21" t="str">
        <f>INDEX('WSH BWQ'!$B$13:$V$122, MATCH('WSH Backcast'!$C21, 'WSH BWQ'!$C$13:$C$122, 0), MATCH('WSH Backcast'!I$13, 'WSH BWQ'!$B$13:$V$13, 0))</f>
        <v>Excellent</v>
      </c>
      <c r="J21" t="str">
        <f>INDEX('WSH BWQ'!$B$13:$V$122, MATCH('WSH Backcast'!$C21, 'WSH BWQ'!$C$13:$C$122, 0), MATCH('WSH Backcast'!J$13, 'WSH BWQ'!$B$13:$V$13, 0))</f>
        <v>Excellent</v>
      </c>
      <c r="K21" t="str">
        <f>INDEX('WSH BWQ'!$B$13:$V$122, MATCH('WSH Backcast'!$C21, 'WSH BWQ'!$C$13:$C$122, 0), MATCH('WSH Backcast'!K$13, 'WSH BWQ'!$B$13:$V$13, 0))</f>
        <v>Excellent</v>
      </c>
      <c r="L21" t="str">
        <f>INDEX('WSH BWQ'!$B$13:$V$122, MATCH('WSH Backcast'!$C21, 'WSH BWQ'!$C$13:$C$122, 0), MATCH('WSH Backcast'!L$13, 'WSH BWQ'!$B$13:$V$13, 0))</f>
        <v>Excellent</v>
      </c>
      <c r="M21" t="str">
        <f>INDEX('WSH BWQ'!$B$13:$V$122, MATCH('WSH Backcast'!$C21, 'WSH BWQ'!$C$13:$C$122, 0), MATCH('WSH Backcast'!M$13, 'WSH BWQ'!$B$13:$V$13, 0))</f>
        <v>Excellent</v>
      </c>
      <c r="N21" t="str">
        <f>INDEX('WSH BWQ'!$B$13:$V$122, MATCH('WSH Backcast'!$C21, 'WSH BWQ'!$C$13:$C$122, 0), MATCH('WSH Backcast'!N$13, 'WSH BWQ'!$B$13:$V$13, 0))</f>
        <v>Excellent</v>
      </c>
      <c r="O21" t="str">
        <f>INDEX('WSH BWQ'!$B$13:$V$122, MATCH('WSH Backcast'!$C21, 'WSH BWQ'!$C$13:$C$122, 0), MATCH('WSH Backcast'!O$13, 'WSH BWQ'!$B$13:$V$13, 0))</f>
        <v>Excellent</v>
      </c>
      <c r="P21">
        <f>INDEX('WSH BWQ'!$B$13:$V$122, MATCH('WSH Backcast'!$C21, 'WSH BWQ'!$C$13:$C$122, 0), MATCH('WSH Backcast'!P$13, 'WSH BWQ'!$B$13:$V$13, 0))</f>
        <v>0</v>
      </c>
      <c r="Q21" t="str">
        <f>INDEX('WSH BWQ'!$B$13:$V$122, MATCH('WSH Backcast'!$C21, 'WSH BWQ'!$C$13:$C$122, 0), MATCH('WSH Backcast'!Q$13, 'WSH BWQ'!$B$13:$V$13, 0))</f>
        <v>Excellent</v>
      </c>
      <c r="R21" t="str">
        <f>INDEX('WSH BWQ'!$B$13:$V$122, MATCH('WSH Backcast'!$C21, 'WSH BWQ'!$C$13:$C$122, 0), MATCH('WSH Backcast'!R$13, 'WSH BWQ'!$B$13:$V$13, 0))</f>
        <v>Excellent</v>
      </c>
      <c r="S21" t="str">
        <f>INDEX('WSH BWQ'!$B$13:$V$122, MATCH('WSH Backcast'!$C21, 'WSH BWQ'!$C$13:$C$122, 0), MATCH('WSH Backcast'!S$13, 'WSH BWQ'!$B$13:$V$13, 0))</f>
        <v>Excellent</v>
      </c>
      <c r="T21" t="str">
        <f>INDEX('WSH BWQ'!$B$13:$V$122, MATCH('WSH Backcast'!$C21, 'WSH BWQ'!$C$13:$C$122, 0), MATCH('WSH Backcast'!T$13, 'WSH BWQ'!$B$13:$V$13, 0))</f>
        <v>Excellent</v>
      </c>
      <c r="U21" t="str">
        <f>INDEX('WSH BWQ'!$B$13:$V$122, MATCH('WSH Backcast'!$C21, 'WSH BWQ'!$C$13:$C$122, 0), MATCH('WSH Backcast'!U$13, 'WSH BWQ'!$B$13:$V$13, 0))</f>
        <v>Excellent</v>
      </c>
      <c r="V21" t="str">
        <f>INDEX('WSH BWQ'!$B$13:$V$122, MATCH('WSH Backcast'!$C21, 'WSH BWQ'!$C$13:$C$122, 0), MATCH('WSH Backcast'!V$13, 'WSH BWQ'!$B$13:$V$13, 0))</f>
        <v>Excellent</v>
      </c>
    </row>
    <row r="22" spans="2:22">
      <c r="B22" t="s">
        <v>232</v>
      </c>
      <c r="C22" t="s">
        <v>379</v>
      </c>
      <c r="D22" t="s">
        <v>48</v>
      </c>
      <c r="E22" t="s">
        <v>49</v>
      </c>
      <c r="F22" t="s">
        <v>50</v>
      </c>
      <c r="H22" t="str">
        <f>INDEX('WSH BWQ'!$B$13:$V$122, MATCH('WSH Backcast'!$C22, 'WSH BWQ'!$C$13:$C$122, 0), MATCH('WSH Backcast'!H$13, 'WSH BWQ'!$B$13:$V$13, 0))</f>
        <v>Excellent</v>
      </c>
      <c r="I22" t="str">
        <f>INDEX('WSH BWQ'!$B$13:$V$122, MATCH('WSH Backcast'!$C22, 'WSH BWQ'!$C$13:$C$122, 0), MATCH('WSH Backcast'!I$13, 'WSH BWQ'!$B$13:$V$13, 0))</f>
        <v>Excellent</v>
      </c>
      <c r="J22" t="str">
        <f>INDEX('WSH BWQ'!$B$13:$V$122, MATCH('WSH Backcast'!$C22, 'WSH BWQ'!$C$13:$C$122, 0), MATCH('WSH Backcast'!J$13, 'WSH BWQ'!$B$13:$V$13, 0))</f>
        <v>Good</v>
      </c>
      <c r="K22" t="str">
        <f>INDEX('WSH BWQ'!$B$13:$V$122, MATCH('WSH Backcast'!$C22, 'WSH BWQ'!$C$13:$C$122, 0), MATCH('WSH Backcast'!K$13, 'WSH BWQ'!$B$13:$V$13, 0))</f>
        <v>Good</v>
      </c>
      <c r="L22" t="str">
        <f>INDEX('WSH BWQ'!$B$13:$V$122, MATCH('WSH Backcast'!$C22, 'WSH BWQ'!$C$13:$C$122, 0), MATCH('WSH Backcast'!L$13, 'WSH BWQ'!$B$13:$V$13, 0))</f>
        <v>Good</v>
      </c>
      <c r="M22" t="str">
        <f>INDEX('WSH BWQ'!$B$13:$V$122, MATCH('WSH Backcast'!$C22, 'WSH BWQ'!$C$13:$C$122, 0), MATCH('WSH Backcast'!M$13, 'WSH BWQ'!$B$13:$V$13, 0))</f>
        <v>Sufficient</v>
      </c>
      <c r="N22" t="str">
        <f>INDEX('WSH BWQ'!$B$13:$V$122, MATCH('WSH Backcast'!$C22, 'WSH BWQ'!$C$13:$C$122, 0), MATCH('WSH Backcast'!N$13, 'WSH BWQ'!$B$13:$V$13, 0))</f>
        <v>Good</v>
      </c>
      <c r="O22" t="str">
        <f>INDEX('WSH BWQ'!$B$13:$V$122, MATCH('WSH Backcast'!$C22, 'WSH BWQ'!$C$13:$C$122, 0), MATCH('WSH Backcast'!O$13, 'WSH BWQ'!$B$13:$V$13, 0))</f>
        <v>Excellent</v>
      </c>
      <c r="P22">
        <f>INDEX('WSH BWQ'!$B$13:$V$122, MATCH('WSH Backcast'!$C22, 'WSH BWQ'!$C$13:$C$122, 0), MATCH('WSH Backcast'!P$13, 'WSH BWQ'!$B$13:$V$13, 0))</f>
        <v>0</v>
      </c>
      <c r="Q22" t="str">
        <f>INDEX('WSH BWQ'!$B$13:$V$122, MATCH('WSH Backcast'!$C22, 'WSH BWQ'!$C$13:$C$122, 0), MATCH('WSH Backcast'!Q$13, 'WSH BWQ'!$B$13:$V$13, 0))</f>
        <v>Good</v>
      </c>
      <c r="R22" t="str">
        <f>INDEX('WSH BWQ'!$B$13:$V$122, MATCH('WSH Backcast'!$C22, 'WSH BWQ'!$C$13:$C$122, 0), MATCH('WSH Backcast'!R$13, 'WSH BWQ'!$B$13:$V$13, 0))</f>
        <v>Good</v>
      </c>
      <c r="S22" t="str">
        <f>INDEX('WSH BWQ'!$B$13:$V$122, MATCH('WSH Backcast'!$C22, 'WSH BWQ'!$C$13:$C$122, 0), MATCH('WSH Backcast'!S$13, 'WSH BWQ'!$B$13:$V$13, 0))</f>
        <v>Good</v>
      </c>
      <c r="T22" t="str">
        <f>INDEX('WSH BWQ'!$B$13:$V$122, MATCH('WSH Backcast'!$C22, 'WSH BWQ'!$C$13:$C$122, 0), MATCH('WSH Backcast'!T$13, 'WSH BWQ'!$B$13:$V$13, 0))</f>
        <v>Good</v>
      </c>
      <c r="U22" t="str">
        <f>INDEX('WSH BWQ'!$B$13:$V$122, MATCH('WSH Backcast'!$C22, 'WSH BWQ'!$C$13:$C$122, 0), MATCH('WSH Backcast'!U$13, 'WSH BWQ'!$B$13:$V$13, 0))</f>
        <v>Good</v>
      </c>
      <c r="V22" t="str">
        <f>INDEX('WSH BWQ'!$B$13:$V$122, MATCH('WSH Backcast'!$C22, 'WSH BWQ'!$C$13:$C$122, 0), MATCH('WSH Backcast'!V$13, 'WSH BWQ'!$B$13:$V$13, 0))</f>
        <v>Good</v>
      </c>
    </row>
    <row r="23" spans="2:22">
      <c r="B23" t="s">
        <v>232</v>
      </c>
      <c r="C23" t="s">
        <v>380</v>
      </c>
      <c r="D23" t="s">
        <v>48</v>
      </c>
      <c r="E23" t="s">
        <v>49</v>
      </c>
      <c r="F23" t="s">
        <v>50</v>
      </c>
      <c r="H23" t="str">
        <f>INDEX('WSH BWQ'!$B$13:$V$122, MATCH('WSH Backcast'!$C23, 'WSH BWQ'!$C$13:$C$122, 0), MATCH('WSH Backcast'!H$13, 'WSH BWQ'!$B$13:$V$13, 0))</f>
        <v>Excellent</v>
      </c>
      <c r="I23" t="str">
        <f>INDEX('WSH BWQ'!$B$13:$V$122, MATCH('WSH Backcast'!$C23, 'WSH BWQ'!$C$13:$C$122, 0), MATCH('WSH Backcast'!I$13, 'WSH BWQ'!$B$13:$V$13, 0))</f>
        <v>Excellent</v>
      </c>
      <c r="J23" t="str">
        <f>INDEX('WSH BWQ'!$B$13:$V$122, MATCH('WSH Backcast'!$C23, 'WSH BWQ'!$C$13:$C$122, 0), MATCH('WSH Backcast'!J$13, 'WSH BWQ'!$B$13:$V$13, 0))</f>
        <v>Excellent</v>
      </c>
      <c r="K23" t="str">
        <f>INDEX('WSH BWQ'!$B$13:$V$122, MATCH('WSH Backcast'!$C23, 'WSH BWQ'!$C$13:$C$122, 0), MATCH('WSH Backcast'!K$13, 'WSH BWQ'!$B$13:$V$13, 0))</f>
        <v>Excellent</v>
      </c>
      <c r="L23" t="str">
        <f>INDEX('WSH BWQ'!$B$13:$V$122, MATCH('WSH Backcast'!$C23, 'WSH BWQ'!$C$13:$C$122, 0), MATCH('WSH Backcast'!L$13, 'WSH BWQ'!$B$13:$V$13, 0))</f>
        <v>Excellent</v>
      </c>
      <c r="M23" t="str">
        <f>INDEX('WSH BWQ'!$B$13:$V$122, MATCH('WSH Backcast'!$C23, 'WSH BWQ'!$C$13:$C$122, 0), MATCH('WSH Backcast'!M$13, 'WSH BWQ'!$B$13:$V$13, 0))</f>
        <v>Excellent</v>
      </c>
      <c r="N23" t="str">
        <f>INDEX('WSH BWQ'!$B$13:$V$122, MATCH('WSH Backcast'!$C23, 'WSH BWQ'!$C$13:$C$122, 0), MATCH('WSH Backcast'!N$13, 'WSH BWQ'!$B$13:$V$13, 0))</f>
        <v>Excellent</v>
      </c>
      <c r="O23" t="str">
        <f>INDEX('WSH BWQ'!$B$13:$V$122, MATCH('WSH Backcast'!$C23, 'WSH BWQ'!$C$13:$C$122, 0), MATCH('WSH Backcast'!O$13, 'WSH BWQ'!$B$13:$V$13, 0))</f>
        <v>Excellent</v>
      </c>
      <c r="P23">
        <f>INDEX('WSH BWQ'!$B$13:$V$122, MATCH('WSH Backcast'!$C23, 'WSH BWQ'!$C$13:$C$122, 0), MATCH('WSH Backcast'!P$13, 'WSH BWQ'!$B$13:$V$13, 0))</f>
        <v>0</v>
      </c>
      <c r="Q23" t="str">
        <f>INDEX('WSH BWQ'!$B$13:$V$122, MATCH('WSH Backcast'!$C23, 'WSH BWQ'!$C$13:$C$122, 0), MATCH('WSH Backcast'!Q$13, 'WSH BWQ'!$B$13:$V$13, 0))</f>
        <v>Excellent</v>
      </c>
      <c r="R23" t="str">
        <f>INDEX('WSH BWQ'!$B$13:$V$122, MATCH('WSH Backcast'!$C23, 'WSH BWQ'!$C$13:$C$122, 0), MATCH('WSH Backcast'!R$13, 'WSH BWQ'!$B$13:$V$13, 0))</f>
        <v>Excellent</v>
      </c>
      <c r="S23" t="str">
        <f>INDEX('WSH BWQ'!$B$13:$V$122, MATCH('WSH Backcast'!$C23, 'WSH BWQ'!$C$13:$C$122, 0), MATCH('WSH Backcast'!S$13, 'WSH BWQ'!$B$13:$V$13, 0))</f>
        <v>Excellent</v>
      </c>
      <c r="T23" t="str">
        <f>INDEX('WSH BWQ'!$B$13:$V$122, MATCH('WSH Backcast'!$C23, 'WSH BWQ'!$C$13:$C$122, 0), MATCH('WSH Backcast'!T$13, 'WSH BWQ'!$B$13:$V$13, 0))</f>
        <v>Excellent</v>
      </c>
      <c r="U23" t="str">
        <f>INDEX('WSH BWQ'!$B$13:$V$122, MATCH('WSH Backcast'!$C23, 'WSH BWQ'!$C$13:$C$122, 0), MATCH('WSH Backcast'!U$13, 'WSH BWQ'!$B$13:$V$13, 0))</f>
        <v>Excellent</v>
      </c>
      <c r="V23" t="str">
        <f>INDEX('WSH BWQ'!$B$13:$V$122, MATCH('WSH Backcast'!$C23, 'WSH BWQ'!$C$13:$C$122, 0), MATCH('WSH Backcast'!V$13, 'WSH BWQ'!$B$13:$V$13, 0))</f>
        <v>Excellent</v>
      </c>
    </row>
    <row r="24" spans="2:22">
      <c r="B24" t="s">
        <v>232</v>
      </c>
      <c r="C24" t="s">
        <v>381</v>
      </c>
      <c r="D24" t="s">
        <v>48</v>
      </c>
      <c r="E24" t="s">
        <v>49</v>
      </c>
      <c r="F24" t="s">
        <v>50</v>
      </c>
      <c r="H24" t="str">
        <f>INDEX('WSH BWQ'!$B$13:$V$122, MATCH('WSH Backcast'!$C24, 'WSH BWQ'!$C$13:$C$122, 0), MATCH('WSH Backcast'!H$13, 'WSH BWQ'!$B$13:$V$13, 0))</f>
        <v>Excellent</v>
      </c>
      <c r="I24" t="str">
        <f>INDEX('WSH BWQ'!$B$13:$V$122, MATCH('WSH Backcast'!$C24, 'WSH BWQ'!$C$13:$C$122, 0), MATCH('WSH Backcast'!I$13, 'WSH BWQ'!$B$13:$V$13, 0))</f>
        <v>Excellent</v>
      </c>
      <c r="J24" t="str">
        <f>INDEX('WSH BWQ'!$B$13:$V$122, MATCH('WSH Backcast'!$C24, 'WSH BWQ'!$C$13:$C$122, 0), MATCH('WSH Backcast'!J$13, 'WSH BWQ'!$B$13:$V$13, 0))</f>
        <v>Excellent</v>
      </c>
      <c r="K24" t="str">
        <f>INDEX('WSH BWQ'!$B$13:$V$122, MATCH('WSH Backcast'!$C24, 'WSH BWQ'!$C$13:$C$122, 0), MATCH('WSH Backcast'!K$13, 'WSH BWQ'!$B$13:$V$13, 0))</f>
        <v>Excellent</v>
      </c>
      <c r="L24" t="str">
        <f>INDEX('WSH BWQ'!$B$13:$V$122, MATCH('WSH Backcast'!$C24, 'WSH BWQ'!$C$13:$C$122, 0), MATCH('WSH Backcast'!L$13, 'WSH BWQ'!$B$13:$V$13, 0))</f>
        <v>Good</v>
      </c>
      <c r="M24" t="str">
        <f>INDEX('WSH BWQ'!$B$13:$V$122, MATCH('WSH Backcast'!$C24, 'WSH BWQ'!$C$13:$C$122, 0), MATCH('WSH Backcast'!M$13, 'WSH BWQ'!$B$13:$V$13, 0))</f>
        <v>Excellent</v>
      </c>
      <c r="N24" t="str">
        <f>INDEX('WSH BWQ'!$B$13:$V$122, MATCH('WSH Backcast'!$C24, 'WSH BWQ'!$C$13:$C$122, 0), MATCH('WSH Backcast'!N$13, 'WSH BWQ'!$B$13:$V$13, 0))</f>
        <v>Good</v>
      </c>
      <c r="O24" t="str">
        <f>INDEX('WSH BWQ'!$B$13:$V$122, MATCH('WSH Backcast'!$C24, 'WSH BWQ'!$C$13:$C$122, 0), MATCH('WSH Backcast'!O$13, 'WSH BWQ'!$B$13:$V$13, 0))</f>
        <v>Good</v>
      </c>
      <c r="P24">
        <f>INDEX('WSH BWQ'!$B$13:$V$122, MATCH('WSH Backcast'!$C24, 'WSH BWQ'!$C$13:$C$122, 0), MATCH('WSH Backcast'!P$13, 'WSH BWQ'!$B$13:$V$13, 0))</f>
        <v>0</v>
      </c>
      <c r="Q24" t="str">
        <f>INDEX('WSH BWQ'!$B$13:$V$122, MATCH('WSH Backcast'!$C24, 'WSH BWQ'!$C$13:$C$122, 0), MATCH('WSH Backcast'!Q$13, 'WSH BWQ'!$B$13:$V$13, 0))</f>
        <v>Good</v>
      </c>
      <c r="R24" t="str">
        <f>INDEX('WSH BWQ'!$B$13:$V$122, MATCH('WSH Backcast'!$C24, 'WSH BWQ'!$C$13:$C$122, 0), MATCH('WSH Backcast'!R$13, 'WSH BWQ'!$B$13:$V$13, 0))</f>
        <v>Good</v>
      </c>
      <c r="S24" t="str">
        <f>INDEX('WSH BWQ'!$B$13:$V$122, MATCH('WSH Backcast'!$C24, 'WSH BWQ'!$C$13:$C$122, 0), MATCH('WSH Backcast'!S$13, 'WSH BWQ'!$B$13:$V$13, 0))</f>
        <v>Good</v>
      </c>
      <c r="T24" t="str">
        <f>INDEX('WSH BWQ'!$B$13:$V$122, MATCH('WSH Backcast'!$C24, 'WSH BWQ'!$C$13:$C$122, 0), MATCH('WSH Backcast'!T$13, 'WSH BWQ'!$B$13:$V$13, 0))</f>
        <v>Good</v>
      </c>
      <c r="U24" t="str">
        <f>INDEX('WSH BWQ'!$B$13:$V$122, MATCH('WSH Backcast'!$C24, 'WSH BWQ'!$C$13:$C$122, 0), MATCH('WSH Backcast'!U$13, 'WSH BWQ'!$B$13:$V$13, 0))</f>
        <v>Good</v>
      </c>
      <c r="V24" t="str">
        <f>INDEX('WSH BWQ'!$B$13:$V$122, MATCH('WSH Backcast'!$C24, 'WSH BWQ'!$C$13:$C$122, 0), MATCH('WSH Backcast'!V$13, 'WSH BWQ'!$B$13:$V$13, 0))</f>
        <v>Good</v>
      </c>
    </row>
    <row r="25" spans="2:22">
      <c r="B25" t="s">
        <v>232</v>
      </c>
      <c r="C25" t="s">
        <v>382</v>
      </c>
      <c r="D25" t="s">
        <v>48</v>
      </c>
      <c r="E25" t="s">
        <v>49</v>
      </c>
      <c r="F25" t="s">
        <v>50</v>
      </c>
      <c r="H25" t="str">
        <f>INDEX('WSH BWQ'!$B$13:$V$122, MATCH('WSH Backcast'!$C25, 'WSH BWQ'!$C$13:$C$122, 0), MATCH('WSH Backcast'!H$13, 'WSH BWQ'!$B$13:$V$13, 0))</f>
        <v>Good</v>
      </c>
      <c r="I25" t="str">
        <f>INDEX('WSH BWQ'!$B$13:$V$122, MATCH('WSH Backcast'!$C25, 'WSH BWQ'!$C$13:$C$122, 0), MATCH('WSH Backcast'!I$13, 'WSH BWQ'!$B$13:$V$13, 0))</f>
        <v>Good</v>
      </c>
      <c r="J25" t="str">
        <f>INDEX('WSH BWQ'!$B$13:$V$122, MATCH('WSH Backcast'!$C25, 'WSH BWQ'!$C$13:$C$122, 0), MATCH('WSH Backcast'!J$13, 'WSH BWQ'!$B$13:$V$13, 0))</f>
        <v>Good</v>
      </c>
      <c r="K25" t="str">
        <f>INDEX('WSH BWQ'!$B$13:$V$122, MATCH('WSH Backcast'!$C25, 'WSH BWQ'!$C$13:$C$122, 0), MATCH('WSH Backcast'!K$13, 'WSH BWQ'!$B$13:$V$13, 0))</f>
        <v>Good</v>
      </c>
      <c r="L25" t="str">
        <f>INDEX('WSH BWQ'!$B$13:$V$122, MATCH('WSH Backcast'!$C25, 'WSH BWQ'!$C$13:$C$122, 0), MATCH('WSH Backcast'!L$13, 'WSH BWQ'!$B$13:$V$13, 0))</f>
        <v>Good</v>
      </c>
      <c r="M25" t="str">
        <f>INDEX('WSH BWQ'!$B$13:$V$122, MATCH('WSH Backcast'!$C25, 'WSH BWQ'!$C$13:$C$122, 0), MATCH('WSH Backcast'!M$13, 'WSH BWQ'!$B$13:$V$13, 0))</f>
        <v>Good</v>
      </c>
      <c r="N25" t="str">
        <f>INDEX('WSH BWQ'!$B$13:$V$122, MATCH('WSH Backcast'!$C25, 'WSH BWQ'!$C$13:$C$122, 0), MATCH('WSH Backcast'!N$13, 'WSH BWQ'!$B$13:$V$13, 0))</f>
        <v>Good</v>
      </c>
      <c r="O25" t="str">
        <f>INDEX('WSH BWQ'!$B$13:$V$122, MATCH('WSH Backcast'!$C25, 'WSH BWQ'!$C$13:$C$122, 0), MATCH('WSH Backcast'!O$13, 'WSH BWQ'!$B$13:$V$13, 0))</f>
        <v>Good</v>
      </c>
      <c r="P25">
        <f>INDEX('WSH BWQ'!$B$13:$V$122, MATCH('WSH Backcast'!$C25, 'WSH BWQ'!$C$13:$C$122, 0), MATCH('WSH Backcast'!P$13, 'WSH BWQ'!$B$13:$V$13, 0))</f>
        <v>0</v>
      </c>
      <c r="Q25" t="str">
        <f>INDEX('WSH BWQ'!$B$13:$V$122, MATCH('WSH Backcast'!$C25, 'WSH BWQ'!$C$13:$C$122, 0), MATCH('WSH Backcast'!Q$13, 'WSH BWQ'!$B$13:$V$13, 0))</f>
        <v>Excellent</v>
      </c>
      <c r="R25" t="str">
        <f>INDEX('WSH BWQ'!$B$13:$V$122, MATCH('WSH Backcast'!$C25, 'WSH BWQ'!$C$13:$C$122, 0), MATCH('WSH Backcast'!R$13, 'WSH BWQ'!$B$13:$V$13, 0))</f>
        <v>Excellent</v>
      </c>
      <c r="S25" t="str">
        <f>INDEX('WSH BWQ'!$B$13:$V$122, MATCH('WSH Backcast'!$C25, 'WSH BWQ'!$C$13:$C$122, 0), MATCH('WSH Backcast'!S$13, 'WSH BWQ'!$B$13:$V$13, 0))</f>
        <v>Excellent</v>
      </c>
      <c r="T25" t="str">
        <f>INDEX('WSH BWQ'!$B$13:$V$122, MATCH('WSH Backcast'!$C25, 'WSH BWQ'!$C$13:$C$122, 0), MATCH('WSH Backcast'!T$13, 'WSH BWQ'!$B$13:$V$13, 0))</f>
        <v>Excellent</v>
      </c>
      <c r="U25" t="str">
        <f>INDEX('WSH BWQ'!$B$13:$V$122, MATCH('WSH Backcast'!$C25, 'WSH BWQ'!$C$13:$C$122, 0), MATCH('WSH Backcast'!U$13, 'WSH BWQ'!$B$13:$V$13, 0))</f>
        <v>Excellent</v>
      </c>
      <c r="V25" t="str">
        <f>INDEX('WSH BWQ'!$B$13:$V$122, MATCH('WSH Backcast'!$C25, 'WSH BWQ'!$C$13:$C$122, 0), MATCH('WSH Backcast'!V$13, 'WSH BWQ'!$B$13:$V$13, 0))</f>
        <v>Excellent</v>
      </c>
    </row>
    <row r="26" spans="2:22">
      <c r="B26" t="s">
        <v>232</v>
      </c>
      <c r="C26" t="s">
        <v>383</v>
      </c>
      <c r="D26" t="s">
        <v>48</v>
      </c>
      <c r="E26" t="s">
        <v>49</v>
      </c>
      <c r="F26" t="s">
        <v>50</v>
      </c>
      <c r="H26" t="str">
        <f>INDEX('WSH BWQ'!$B$13:$V$122, MATCH('WSH Backcast'!$C26, 'WSH BWQ'!$C$13:$C$122, 0), MATCH('WSH Backcast'!H$13, 'WSH BWQ'!$B$13:$V$13, 0))</f>
        <v>Excellent</v>
      </c>
      <c r="I26" t="str">
        <f>INDEX('WSH BWQ'!$B$13:$V$122, MATCH('WSH Backcast'!$C26, 'WSH BWQ'!$C$13:$C$122, 0), MATCH('WSH Backcast'!I$13, 'WSH BWQ'!$B$13:$V$13, 0))</f>
        <v>Excellent</v>
      </c>
      <c r="J26" t="str">
        <f>INDEX('WSH BWQ'!$B$13:$V$122, MATCH('WSH Backcast'!$C26, 'WSH BWQ'!$C$13:$C$122, 0), MATCH('WSH Backcast'!J$13, 'WSH BWQ'!$B$13:$V$13, 0))</f>
        <v>Excellent</v>
      </c>
      <c r="K26" t="str">
        <f>INDEX('WSH BWQ'!$B$13:$V$122, MATCH('WSH Backcast'!$C26, 'WSH BWQ'!$C$13:$C$122, 0), MATCH('WSH Backcast'!K$13, 'WSH BWQ'!$B$13:$V$13, 0))</f>
        <v>Excellent</v>
      </c>
      <c r="L26" t="str">
        <f>INDEX('WSH BWQ'!$B$13:$V$122, MATCH('WSH Backcast'!$C26, 'WSH BWQ'!$C$13:$C$122, 0), MATCH('WSH Backcast'!L$13, 'WSH BWQ'!$B$13:$V$13, 0))</f>
        <v>Excellent</v>
      </c>
      <c r="M26" t="str">
        <f>INDEX('WSH BWQ'!$B$13:$V$122, MATCH('WSH Backcast'!$C26, 'WSH BWQ'!$C$13:$C$122, 0), MATCH('WSH Backcast'!M$13, 'WSH BWQ'!$B$13:$V$13, 0))</f>
        <v>Excellent</v>
      </c>
      <c r="N26" t="str">
        <f>INDEX('WSH BWQ'!$B$13:$V$122, MATCH('WSH Backcast'!$C26, 'WSH BWQ'!$C$13:$C$122, 0), MATCH('WSH Backcast'!N$13, 'WSH BWQ'!$B$13:$V$13, 0))</f>
        <v>Excellent</v>
      </c>
      <c r="O26" t="str">
        <f>INDEX('WSH BWQ'!$B$13:$V$122, MATCH('WSH Backcast'!$C26, 'WSH BWQ'!$C$13:$C$122, 0), MATCH('WSH Backcast'!O$13, 'WSH BWQ'!$B$13:$V$13, 0))</f>
        <v>Excellent</v>
      </c>
      <c r="P26">
        <f>INDEX('WSH BWQ'!$B$13:$V$122, MATCH('WSH Backcast'!$C26, 'WSH BWQ'!$C$13:$C$122, 0), MATCH('WSH Backcast'!P$13, 'WSH BWQ'!$B$13:$V$13, 0))</f>
        <v>0</v>
      </c>
      <c r="Q26" t="str">
        <f>INDEX('WSH BWQ'!$B$13:$V$122, MATCH('WSH Backcast'!$C26, 'WSH BWQ'!$C$13:$C$122, 0), MATCH('WSH Backcast'!Q$13, 'WSH BWQ'!$B$13:$V$13, 0))</f>
        <v>Excellent</v>
      </c>
      <c r="R26" t="str">
        <f>INDEX('WSH BWQ'!$B$13:$V$122, MATCH('WSH Backcast'!$C26, 'WSH BWQ'!$C$13:$C$122, 0), MATCH('WSH Backcast'!R$13, 'WSH BWQ'!$B$13:$V$13, 0))</f>
        <v>Excellent</v>
      </c>
      <c r="S26" t="str">
        <f>INDEX('WSH BWQ'!$B$13:$V$122, MATCH('WSH Backcast'!$C26, 'WSH BWQ'!$C$13:$C$122, 0), MATCH('WSH Backcast'!S$13, 'WSH BWQ'!$B$13:$V$13, 0))</f>
        <v>Excellent</v>
      </c>
      <c r="T26" t="str">
        <f>INDEX('WSH BWQ'!$B$13:$V$122, MATCH('WSH Backcast'!$C26, 'WSH BWQ'!$C$13:$C$122, 0), MATCH('WSH Backcast'!T$13, 'WSH BWQ'!$B$13:$V$13, 0))</f>
        <v>Excellent</v>
      </c>
      <c r="U26" t="str">
        <f>INDEX('WSH BWQ'!$B$13:$V$122, MATCH('WSH Backcast'!$C26, 'WSH BWQ'!$C$13:$C$122, 0), MATCH('WSH Backcast'!U$13, 'WSH BWQ'!$B$13:$V$13, 0))</f>
        <v>Excellent</v>
      </c>
      <c r="V26" t="str">
        <f>INDEX('WSH BWQ'!$B$13:$V$122, MATCH('WSH Backcast'!$C26, 'WSH BWQ'!$C$13:$C$122, 0), MATCH('WSH Backcast'!V$13, 'WSH BWQ'!$B$13:$V$13, 0))</f>
        <v>Excellent</v>
      </c>
    </row>
    <row r="27" spans="2:22">
      <c r="B27" t="s">
        <v>232</v>
      </c>
      <c r="C27" t="s">
        <v>384</v>
      </c>
      <c r="D27" t="s">
        <v>48</v>
      </c>
      <c r="E27" t="s">
        <v>49</v>
      </c>
      <c r="F27" t="s">
        <v>50</v>
      </c>
      <c r="H27" t="str">
        <f>INDEX('WSH BWQ'!$B$13:$V$122, MATCH('WSH Backcast'!$C27, 'WSH BWQ'!$C$13:$C$122, 0), MATCH('WSH Backcast'!H$13, 'WSH BWQ'!$B$13:$V$13, 0))</f>
        <v>Excellent</v>
      </c>
      <c r="I27" t="str">
        <f>INDEX('WSH BWQ'!$B$13:$V$122, MATCH('WSH Backcast'!$C27, 'WSH BWQ'!$C$13:$C$122, 0), MATCH('WSH Backcast'!I$13, 'WSH BWQ'!$B$13:$V$13, 0))</f>
        <v>Excellent</v>
      </c>
      <c r="J27" t="str">
        <f>INDEX('WSH BWQ'!$B$13:$V$122, MATCH('WSH Backcast'!$C27, 'WSH BWQ'!$C$13:$C$122, 0), MATCH('WSH Backcast'!J$13, 'WSH BWQ'!$B$13:$V$13, 0))</f>
        <v>Excellent</v>
      </c>
      <c r="K27" t="str">
        <f>INDEX('WSH BWQ'!$B$13:$V$122, MATCH('WSH Backcast'!$C27, 'WSH BWQ'!$C$13:$C$122, 0), MATCH('WSH Backcast'!K$13, 'WSH BWQ'!$B$13:$V$13, 0))</f>
        <v>Excellent</v>
      </c>
      <c r="L27" t="str">
        <f>INDEX('WSH BWQ'!$B$13:$V$122, MATCH('WSH Backcast'!$C27, 'WSH BWQ'!$C$13:$C$122, 0), MATCH('WSH Backcast'!L$13, 'WSH BWQ'!$B$13:$V$13, 0))</f>
        <v>Excellent</v>
      </c>
      <c r="M27" t="str">
        <f>INDEX('WSH BWQ'!$B$13:$V$122, MATCH('WSH Backcast'!$C27, 'WSH BWQ'!$C$13:$C$122, 0), MATCH('WSH Backcast'!M$13, 'WSH BWQ'!$B$13:$V$13, 0))</f>
        <v>Excellent</v>
      </c>
      <c r="N27" t="str">
        <f>INDEX('WSH BWQ'!$B$13:$V$122, MATCH('WSH Backcast'!$C27, 'WSH BWQ'!$C$13:$C$122, 0), MATCH('WSH Backcast'!N$13, 'WSH BWQ'!$B$13:$V$13, 0))</f>
        <v>Excellent</v>
      </c>
      <c r="O27" t="str">
        <f>INDEX('WSH BWQ'!$B$13:$V$122, MATCH('WSH Backcast'!$C27, 'WSH BWQ'!$C$13:$C$122, 0), MATCH('WSH Backcast'!O$13, 'WSH BWQ'!$B$13:$V$13, 0))</f>
        <v>Excellent</v>
      </c>
      <c r="P27">
        <f>INDEX('WSH BWQ'!$B$13:$V$122, MATCH('WSH Backcast'!$C27, 'WSH BWQ'!$C$13:$C$122, 0), MATCH('WSH Backcast'!P$13, 'WSH BWQ'!$B$13:$V$13, 0))</f>
        <v>0</v>
      </c>
      <c r="Q27" t="str">
        <f>INDEX('WSH BWQ'!$B$13:$V$122, MATCH('WSH Backcast'!$C27, 'WSH BWQ'!$C$13:$C$122, 0), MATCH('WSH Backcast'!Q$13, 'WSH BWQ'!$B$13:$V$13, 0))</f>
        <v>Excellent</v>
      </c>
      <c r="R27" t="str">
        <f>INDEX('WSH BWQ'!$B$13:$V$122, MATCH('WSH Backcast'!$C27, 'WSH BWQ'!$C$13:$C$122, 0), MATCH('WSH Backcast'!R$13, 'WSH BWQ'!$B$13:$V$13, 0))</f>
        <v>Excellent</v>
      </c>
      <c r="S27" t="str">
        <f>INDEX('WSH BWQ'!$B$13:$V$122, MATCH('WSH Backcast'!$C27, 'WSH BWQ'!$C$13:$C$122, 0), MATCH('WSH Backcast'!S$13, 'WSH BWQ'!$B$13:$V$13, 0))</f>
        <v>Excellent</v>
      </c>
      <c r="T27" t="str">
        <f>INDEX('WSH BWQ'!$B$13:$V$122, MATCH('WSH Backcast'!$C27, 'WSH BWQ'!$C$13:$C$122, 0), MATCH('WSH Backcast'!T$13, 'WSH BWQ'!$B$13:$V$13, 0))</f>
        <v>Excellent</v>
      </c>
      <c r="U27" t="str">
        <f>INDEX('WSH BWQ'!$B$13:$V$122, MATCH('WSH Backcast'!$C27, 'WSH BWQ'!$C$13:$C$122, 0), MATCH('WSH Backcast'!U$13, 'WSH BWQ'!$B$13:$V$13, 0))</f>
        <v>Excellent</v>
      </c>
      <c r="V27" t="str">
        <f>INDEX('WSH BWQ'!$B$13:$V$122, MATCH('WSH Backcast'!$C27, 'WSH BWQ'!$C$13:$C$122, 0), MATCH('WSH Backcast'!V$13, 'WSH BWQ'!$B$13:$V$13, 0))</f>
        <v>Excellent</v>
      </c>
    </row>
    <row r="28" spans="2:22">
      <c r="B28" t="s">
        <v>232</v>
      </c>
      <c r="C28" t="s">
        <v>385</v>
      </c>
      <c r="D28" t="s">
        <v>48</v>
      </c>
      <c r="E28" t="s">
        <v>49</v>
      </c>
      <c r="F28" t="s">
        <v>50</v>
      </c>
      <c r="H28" t="str">
        <f>INDEX('WSH BWQ'!$B$13:$V$122, MATCH('WSH Backcast'!$C28, 'WSH BWQ'!$C$13:$C$122, 0), MATCH('WSH Backcast'!H$13, 'WSH BWQ'!$B$13:$V$13, 0))</f>
        <v>Excellent</v>
      </c>
      <c r="I28" t="str">
        <f>INDEX('WSH BWQ'!$B$13:$V$122, MATCH('WSH Backcast'!$C28, 'WSH BWQ'!$C$13:$C$122, 0), MATCH('WSH Backcast'!I$13, 'WSH BWQ'!$B$13:$V$13, 0))</f>
        <v>Excellent</v>
      </c>
      <c r="J28" t="str">
        <f>INDEX('WSH BWQ'!$B$13:$V$122, MATCH('WSH Backcast'!$C28, 'WSH BWQ'!$C$13:$C$122, 0), MATCH('WSH Backcast'!J$13, 'WSH BWQ'!$B$13:$V$13, 0))</f>
        <v>Excellent</v>
      </c>
      <c r="K28" t="str">
        <f>INDEX('WSH BWQ'!$B$13:$V$122, MATCH('WSH Backcast'!$C28, 'WSH BWQ'!$C$13:$C$122, 0), MATCH('WSH Backcast'!K$13, 'WSH BWQ'!$B$13:$V$13, 0))</f>
        <v>Excellent</v>
      </c>
      <c r="L28" t="str">
        <f>INDEX('WSH BWQ'!$B$13:$V$122, MATCH('WSH Backcast'!$C28, 'WSH BWQ'!$C$13:$C$122, 0), MATCH('WSH Backcast'!L$13, 'WSH BWQ'!$B$13:$V$13, 0))</f>
        <v>Excellent</v>
      </c>
      <c r="M28" t="str">
        <f>INDEX('WSH BWQ'!$B$13:$V$122, MATCH('WSH Backcast'!$C28, 'WSH BWQ'!$C$13:$C$122, 0), MATCH('WSH Backcast'!M$13, 'WSH BWQ'!$B$13:$V$13, 0))</f>
        <v>Excellent</v>
      </c>
      <c r="N28" t="str">
        <f>INDEX('WSH BWQ'!$B$13:$V$122, MATCH('WSH Backcast'!$C28, 'WSH BWQ'!$C$13:$C$122, 0), MATCH('WSH Backcast'!N$13, 'WSH BWQ'!$B$13:$V$13, 0))</f>
        <v>Excellent</v>
      </c>
      <c r="O28" t="str">
        <f>INDEX('WSH BWQ'!$B$13:$V$122, MATCH('WSH Backcast'!$C28, 'WSH BWQ'!$C$13:$C$122, 0), MATCH('WSH Backcast'!O$13, 'WSH BWQ'!$B$13:$V$13, 0))</f>
        <v>Excellent</v>
      </c>
      <c r="P28">
        <f>INDEX('WSH BWQ'!$B$13:$V$122, MATCH('WSH Backcast'!$C28, 'WSH BWQ'!$C$13:$C$122, 0), MATCH('WSH Backcast'!P$13, 'WSH BWQ'!$B$13:$V$13, 0))</f>
        <v>0</v>
      </c>
      <c r="Q28" t="str">
        <f>INDEX('WSH BWQ'!$B$13:$V$122, MATCH('WSH Backcast'!$C28, 'WSH BWQ'!$C$13:$C$122, 0), MATCH('WSH Backcast'!Q$13, 'WSH BWQ'!$B$13:$V$13, 0))</f>
        <v>Excellent</v>
      </c>
      <c r="R28" t="str">
        <f>INDEX('WSH BWQ'!$B$13:$V$122, MATCH('WSH Backcast'!$C28, 'WSH BWQ'!$C$13:$C$122, 0), MATCH('WSH Backcast'!R$13, 'WSH BWQ'!$B$13:$V$13, 0))</f>
        <v>Excellent</v>
      </c>
      <c r="S28" t="str">
        <f>INDEX('WSH BWQ'!$B$13:$V$122, MATCH('WSH Backcast'!$C28, 'WSH BWQ'!$C$13:$C$122, 0), MATCH('WSH Backcast'!S$13, 'WSH BWQ'!$B$13:$V$13, 0))</f>
        <v>Excellent</v>
      </c>
      <c r="T28" t="str">
        <f>INDEX('WSH BWQ'!$B$13:$V$122, MATCH('WSH Backcast'!$C28, 'WSH BWQ'!$C$13:$C$122, 0), MATCH('WSH Backcast'!T$13, 'WSH BWQ'!$B$13:$V$13, 0))</f>
        <v>Excellent</v>
      </c>
      <c r="U28" t="str">
        <f>INDEX('WSH BWQ'!$B$13:$V$122, MATCH('WSH Backcast'!$C28, 'WSH BWQ'!$C$13:$C$122, 0), MATCH('WSH Backcast'!U$13, 'WSH BWQ'!$B$13:$V$13, 0))</f>
        <v>Excellent</v>
      </c>
      <c r="V28" t="str">
        <f>INDEX('WSH BWQ'!$B$13:$V$122, MATCH('WSH Backcast'!$C28, 'WSH BWQ'!$C$13:$C$122, 0), MATCH('WSH Backcast'!V$13, 'WSH BWQ'!$B$13:$V$13, 0))</f>
        <v>Excellent</v>
      </c>
    </row>
    <row r="29" spans="2:22">
      <c r="B29" t="s">
        <v>232</v>
      </c>
      <c r="C29" t="s">
        <v>386</v>
      </c>
      <c r="D29" t="s">
        <v>48</v>
      </c>
      <c r="E29" t="s">
        <v>49</v>
      </c>
      <c r="F29" t="s">
        <v>50</v>
      </c>
      <c r="H29" t="str">
        <f>INDEX('WSH BWQ'!$B$13:$V$122, MATCH('WSH Backcast'!$C29, 'WSH BWQ'!$C$13:$C$122, 0), MATCH('WSH Backcast'!H$13, 'WSH BWQ'!$B$13:$V$13, 0))</f>
        <v>Excellent</v>
      </c>
      <c r="I29" t="str">
        <f>INDEX('WSH BWQ'!$B$13:$V$122, MATCH('WSH Backcast'!$C29, 'WSH BWQ'!$C$13:$C$122, 0), MATCH('WSH Backcast'!I$13, 'WSH BWQ'!$B$13:$V$13, 0))</f>
        <v>Excellent</v>
      </c>
      <c r="J29" t="str">
        <f>INDEX('WSH BWQ'!$B$13:$V$122, MATCH('WSH Backcast'!$C29, 'WSH BWQ'!$C$13:$C$122, 0), MATCH('WSH Backcast'!J$13, 'WSH BWQ'!$B$13:$V$13, 0))</f>
        <v>Excellent</v>
      </c>
      <c r="K29" t="str">
        <f>INDEX('WSH BWQ'!$B$13:$V$122, MATCH('WSH Backcast'!$C29, 'WSH BWQ'!$C$13:$C$122, 0), MATCH('WSH Backcast'!K$13, 'WSH BWQ'!$B$13:$V$13, 0))</f>
        <v>Excellent</v>
      </c>
      <c r="L29" t="str">
        <f>INDEX('WSH BWQ'!$B$13:$V$122, MATCH('WSH Backcast'!$C29, 'WSH BWQ'!$C$13:$C$122, 0), MATCH('WSH Backcast'!L$13, 'WSH BWQ'!$B$13:$V$13, 0))</f>
        <v>Excellent</v>
      </c>
      <c r="M29" t="str">
        <f>INDEX('WSH BWQ'!$B$13:$V$122, MATCH('WSH Backcast'!$C29, 'WSH BWQ'!$C$13:$C$122, 0), MATCH('WSH Backcast'!M$13, 'WSH BWQ'!$B$13:$V$13, 0))</f>
        <v>Excellent</v>
      </c>
      <c r="N29" t="str">
        <f>INDEX('WSH BWQ'!$B$13:$V$122, MATCH('WSH Backcast'!$C29, 'WSH BWQ'!$C$13:$C$122, 0), MATCH('WSH Backcast'!N$13, 'WSH BWQ'!$B$13:$V$13, 0))</f>
        <v>Excellent</v>
      </c>
      <c r="O29" t="str">
        <f>INDEX('WSH BWQ'!$B$13:$V$122, MATCH('WSH Backcast'!$C29, 'WSH BWQ'!$C$13:$C$122, 0), MATCH('WSH Backcast'!O$13, 'WSH BWQ'!$B$13:$V$13, 0))</f>
        <v>Excellent</v>
      </c>
      <c r="P29">
        <f>INDEX('WSH BWQ'!$B$13:$V$122, MATCH('WSH Backcast'!$C29, 'WSH BWQ'!$C$13:$C$122, 0), MATCH('WSH Backcast'!P$13, 'WSH BWQ'!$B$13:$V$13, 0))</f>
        <v>0</v>
      </c>
      <c r="Q29" t="str">
        <f>INDEX('WSH BWQ'!$B$13:$V$122, MATCH('WSH Backcast'!$C29, 'WSH BWQ'!$C$13:$C$122, 0), MATCH('WSH Backcast'!Q$13, 'WSH BWQ'!$B$13:$V$13, 0))</f>
        <v>Excellent</v>
      </c>
      <c r="R29" t="str">
        <f>INDEX('WSH BWQ'!$B$13:$V$122, MATCH('WSH Backcast'!$C29, 'WSH BWQ'!$C$13:$C$122, 0), MATCH('WSH Backcast'!R$13, 'WSH BWQ'!$B$13:$V$13, 0))</f>
        <v>Excellent</v>
      </c>
      <c r="S29" t="str">
        <f>INDEX('WSH BWQ'!$B$13:$V$122, MATCH('WSH Backcast'!$C29, 'WSH BWQ'!$C$13:$C$122, 0), MATCH('WSH Backcast'!S$13, 'WSH BWQ'!$B$13:$V$13, 0))</f>
        <v>Excellent</v>
      </c>
      <c r="T29" t="str">
        <f>INDEX('WSH BWQ'!$B$13:$V$122, MATCH('WSH Backcast'!$C29, 'WSH BWQ'!$C$13:$C$122, 0), MATCH('WSH Backcast'!T$13, 'WSH BWQ'!$B$13:$V$13, 0))</f>
        <v>Excellent</v>
      </c>
      <c r="U29" t="str">
        <f>INDEX('WSH BWQ'!$B$13:$V$122, MATCH('WSH Backcast'!$C29, 'WSH BWQ'!$C$13:$C$122, 0), MATCH('WSH Backcast'!U$13, 'WSH BWQ'!$B$13:$V$13, 0))</f>
        <v>Excellent</v>
      </c>
      <c r="V29" t="str">
        <f>INDEX('WSH BWQ'!$B$13:$V$122, MATCH('WSH Backcast'!$C29, 'WSH BWQ'!$C$13:$C$122, 0), MATCH('WSH Backcast'!V$13, 'WSH BWQ'!$B$13:$V$13, 0))</f>
        <v>Excellent</v>
      </c>
    </row>
    <row r="30" spans="2:22">
      <c r="B30" t="s">
        <v>232</v>
      </c>
      <c r="C30" t="s">
        <v>387</v>
      </c>
      <c r="D30" t="s">
        <v>48</v>
      </c>
      <c r="E30" t="s">
        <v>49</v>
      </c>
      <c r="F30" t="s">
        <v>50</v>
      </c>
      <c r="H30" t="str">
        <f>INDEX('WSH BWQ'!$B$13:$V$122, MATCH('WSH Backcast'!$C30, 'WSH BWQ'!$C$13:$C$122, 0), MATCH('WSH Backcast'!H$13, 'WSH BWQ'!$B$13:$V$13, 0))</f>
        <v>Good</v>
      </c>
      <c r="I30" t="str">
        <f>INDEX('WSH BWQ'!$B$13:$V$122, MATCH('WSH Backcast'!$C30, 'WSH BWQ'!$C$13:$C$122, 0), MATCH('WSH Backcast'!I$13, 'WSH BWQ'!$B$13:$V$13, 0))</f>
        <v>Good</v>
      </c>
      <c r="J30" t="str">
        <f>INDEX('WSH BWQ'!$B$13:$V$122, MATCH('WSH Backcast'!$C30, 'WSH BWQ'!$C$13:$C$122, 0), MATCH('WSH Backcast'!J$13, 'WSH BWQ'!$B$13:$V$13, 0))</f>
        <v>Good</v>
      </c>
      <c r="K30" t="str">
        <f>INDEX('WSH BWQ'!$B$13:$V$122, MATCH('WSH Backcast'!$C30, 'WSH BWQ'!$C$13:$C$122, 0), MATCH('WSH Backcast'!K$13, 'WSH BWQ'!$B$13:$V$13, 0))</f>
        <v>Excellent</v>
      </c>
      <c r="L30" t="str">
        <f>INDEX('WSH BWQ'!$B$13:$V$122, MATCH('WSH Backcast'!$C30, 'WSH BWQ'!$C$13:$C$122, 0), MATCH('WSH Backcast'!L$13, 'WSH BWQ'!$B$13:$V$13, 0))</f>
        <v>Excellent</v>
      </c>
      <c r="M30" t="str">
        <f>INDEX('WSH BWQ'!$B$13:$V$122, MATCH('WSH Backcast'!$C30, 'WSH BWQ'!$C$13:$C$122, 0), MATCH('WSH Backcast'!M$13, 'WSH BWQ'!$B$13:$V$13, 0))</f>
        <v>Excellent</v>
      </c>
      <c r="N30" t="str">
        <f>INDEX('WSH BWQ'!$B$13:$V$122, MATCH('WSH Backcast'!$C30, 'WSH BWQ'!$C$13:$C$122, 0), MATCH('WSH Backcast'!N$13, 'WSH BWQ'!$B$13:$V$13, 0))</f>
        <v>Excellent</v>
      </c>
      <c r="O30" t="str">
        <f>INDEX('WSH BWQ'!$B$13:$V$122, MATCH('WSH Backcast'!$C30, 'WSH BWQ'!$C$13:$C$122, 0), MATCH('WSH Backcast'!O$13, 'WSH BWQ'!$B$13:$V$13, 0))</f>
        <v>Excellent</v>
      </c>
      <c r="P30">
        <f>INDEX('WSH BWQ'!$B$13:$V$122, MATCH('WSH Backcast'!$C30, 'WSH BWQ'!$C$13:$C$122, 0), MATCH('WSH Backcast'!P$13, 'WSH BWQ'!$B$13:$V$13, 0))</f>
        <v>0</v>
      </c>
      <c r="Q30" t="str">
        <f>INDEX('WSH BWQ'!$B$13:$V$122, MATCH('WSH Backcast'!$C30, 'WSH BWQ'!$C$13:$C$122, 0), MATCH('WSH Backcast'!Q$13, 'WSH BWQ'!$B$13:$V$13, 0))</f>
        <v>Excellent</v>
      </c>
      <c r="R30" t="str">
        <f>INDEX('WSH BWQ'!$B$13:$V$122, MATCH('WSH Backcast'!$C30, 'WSH BWQ'!$C$13:$C$122, 0), MATCH('WSH Backcast'!R$13, 'WSH BWQ'!$B$13:$V$13, 0))</f>
        <v>Excellent</v>
      </c>
      <c r="S30" t="str">
        <f>INDEX('WSH BWQ'!$B$13:$V$122, MATCH('WSH Backcast'!$C30, 'WSH BWQ'!$C$13:$C$122, 0), MATCH('WSH Backcast'!S$13, 'WSH BWQ'!$B$13:$V$13, 0))</f>
        <v>Excellent</v>
      </c>
      <c r="T30" t="str">
        <f>INDEX('WSH BWQ'!$B$13:$V$122, MATCH('WSH Backcast'!$C30, 'WSH BWQ'!$C$13:$C$122, 0), MATCH('WSH Backcast'!T$13, 'WSH BWQ'!$B$13:$V$13, 0))</f>
        <v>Excellent</v>
      </c>
      <c r="U30" t="str">
        <f>INDEX('WSH BWQ'!$B$13:$V$122, MATCH('WSH Backcast'!$C30, 'WSH BWQ'!$C$13:$C$122, 0), MATCH('WSH Backcast'!U$13, 'WSH BWQ'!$B$13:$V$13, 0))</f>
        <v>Excellent</v>
      </c>
      <c r="V30" t="str">
        <f>INDEX('WSH BWQ'!$B$13:$V$122, MATCH('WSH Backcast'!$C30, 'WSH BWQ'!$C$13:$C$122, 0), MATCH('WSH Backcast'!V$13, 'WSH BWQ'!$B$13:$V$13, 0))</f>
        <v>Excellent</v>
      </c>
    </row>
    <row r="31" spans="2:22">
      <c r="B31" t="s">
        <v>232</v>
      </c>
      <c r="C31" t="s">
        <v>388</v>
      </c>
      <c r="D31" t="s">
        <v>48</v>
      </c>
      <c r="E31" t="s">
        <v>49</v>
      </c>
      <c r="F31" t="s">
        <v>50</v>
      </c>
      <c r="H31" t="str">
        <f>INDEX('WSH BWQ'!$B$13:$V$122, MATCH('WSH Backcast'!$C31, 'WSH BWQ'!$C$13:$C$122, 0), MATCH('WSH Backcast'!H$13, 'WSH BWQ'!$B$13:$V$13, 0))</f>
        <v>Excellent</v>
      </c>
      <c r="I31" t="str">
        <f>INDEX('WSH BWQ'!$B$13:$V$122, MATCH('WSH Backcast'!$C31, 'WSH BWQ'!$C$13:$C$122, 0), MATCH('WSH Backcast'!I$13, 'WSH BWQ'!$B$13:$V$13, 0))</f>
        <v>Excellent</v>
      </c>
      <c r="J31" t="str">
        <f>INDEX('WSH BWQ'!$B$13:$V$122, MATCH('WSH Backcast'!$C31, 'WSH BWQ'!$C$13:$C$122, 0), MATCH('WSH Backcast'!J$13, 'WSH BWQ'!$B$13:$V$13, 0))</f>
        <v>Excellent</v>
      </c>
      <c r="K31" t="str">
        <f>INDEX('WSH BWQ'!$B$13:$V$122, MATCH('WSH Backcast'!$C31, 'WSH BWQ'!$C$13:$C$122, 0), MATCH('WSH Backcast'!K$13, 'WSH BWQ'!$B$13:$V$13, 0))</f>
        <v>Excellent</v>
      </c>
      <c r="L31" t="str">
        <f>INDEX('WSH BWQ'!$B$13:$V$122, MATCH('WSH Backcast'!$C31, 'WSH BWQ'!$C$13:$C$122, 0), MATCH('WSH Backcast'!L$13, 'WSH BWQ'!$B$13:$V$13, 0))</f>
        <v>Excellent</v>
      </c>
      <c r="M31" t="str">
        <f>INDEX('WSH BWQ'!$B$13:$V$122, MATCH('WSH Backcast'!$C31, 'WSH BWQ'!$C$13:$C$122, 0), MATCH('WSH Backcast'!M$13, 'WSH BWQ'!$B$13:$V$13, 0))</f>
        <v>Excellent</v>
      </c>
      <c r="N31" t="str">
        <f>INDEX('WSH BWQ'!$B$13:$V$122, MATCH('WSH Backcast'!$C31, 'WSH BWQ'!$C$13:$C$122, 0), MATCH('WSH Backcast'!N$13, 'WSH BWQ'!$B$13:$V$13, 0))</f>
        <v>Excellent</v>
      </c>
      <c r="O31" t="str">
        <f>INDEX('WSH BWQ'!$B$13:$V$122, MATCH('WSH Backcast'!$C31, 'WSH BWQ'!$C$13:$C$122, 0), MATCH('WSH Backcast'!O$13, 'WSH BWQ'!$B$13:$V$13, 0))</f>
        <v>Excellent</v>
      </c>
      <c r="P31">
        <f>INDEX('WSH BWQ'!$B$13:$V$122, MATCH('WSH Backcast'!$C31, 'WSH BWQ'!$C$13:$C$122, 0), MATCH('WSH Backcast'!P$13, 'WSH BWQ'!$B$13:$V$13, 0))</f>
        <v>0</v>
      </c>
      <c r="Q31" t="str">
        <f>INDEX('WSH BWQ'!$B$13:$V$122, MATCH('WSH Backcast'!$C31, 'WSH BWQ'!$C$13:$C$122, 0), MATCH('WSH Backcast'!Q$13, 'WSH BWQ'!$B$13:$V$13, 0))</f>
        <v>Excellent</v>
      </c>
      <c r="R31" t="str">
        <f>INDEX('WSH BWQ'!$B$13:$V$122, MATCH('WSH Backcast'!$C31, 'WSH BWQ'!$C$13:$C$122, 0), MATCH('WSH Backcast'!R$13, 'WSH BWQ'!$B$13:$V$13, 0))</f>
        <v>Excellent</v>
      </c>
      <c r="S31" t="str">
        <f>INDEX('WSH BWQ'!$B$13:$V$122, MATCH('WSH Backcast'!$C31, 'WSH BWQ'!$C$13:$C$122, 0), MATCH('WSH Backcast'!S$13, 'WSH BWQ'!$B$13:$V$13, 0))</f>
        <v>Excellent</v>
      </c>
      <c r="T31" t="str">
        <f>INDEX('WSH BWQ'!$B$13:$V$122, MATCH('WSH Backcast'!$C31, 'WSH BWQ'!$C$13:$C$122, 0), MATCH('WSH Backcast'!T$13, 'WSH BWQ'!$B$13:$V$13, 0))</f>
        <v>Excellent</v>
      </c>
      <c r="U31" t="str">
        <f>INDEX('WSH BWQ'!$B$13:$V$122, MATCH('WSH Backcast'!$C31, 'WSH BWQ'!$C$13:$C$122, 0), MATCH('WSH Backcast'!U$13, 'WSH BWQ'!$B$13:$V$13, 0))</f>
        <v>Excellent</v>
      </c>
      <c r="V31" t="str">
        <f>INDEX('WSH BWQ'!$B$13:$V$122, MATCH('WSH Backcast'!$C31, 'WSH BWQ'!$C$13:$C$122, 0), MATCH('WSH Backcast'!V$13, 'WSH BWQ'!$B$13:$V$13, 0))</f>
        <v>Excellent</v>
      </c>
    </row>
    <row r="32" spans="2:22">
      <c r="B32" t="s">
        <v>232</v>
      </c>
      <c r="C32" t="s">
        <v>389</v>
      </c>
      <c r="D32" t="s">
        <v>48</v>
      </c>
      <c r="E32" t="s">
        <v>49</v>
      </c>
      <c r="F32" t="s">
        <v>50</v>
      </c>
      <c r="H32" t="str">
        <f>INDEX('WSH BWQ'!$B$13:$V$122, MATCH('WSH Backcast'!$C32, 'WSH BWQ'!$C$13:$C$122, 0), MATCH('WSH Backcast'!H$13, 'WSH BWQ'!$B$13:$V$13, 0))</f>
        <v>Excellent</v>
      </c>
      <c r="I32" t="str">
        <f>INDEX('WSH BWQ'!$B$13:$V$122, MATCH('WSH Backcast'!$C32, 'WSH BWQ'!$C$13:$C$122, 0), MATCH('WSH Backcast'!I$13, 'WSH BWQ'!$B$13:$V$13, 0))</f>
        <v>Excellent</v>
      </c>
      <c r="J32" t="str">
        <f>INDEX('WSH BWQ'!$B$13:$V$122, MATCH('WSH Backcast'!$C32, 'WSH BWQ'!$C$13:$C$122, 0), MATCH('WSH Backcast'!J$13, 'WSH BWQ'!$B$13:$V$13, 0))</f>
        <v>Excellent</v>
      </c>
      <c r="K32" t="str">
        <f>INDEX('WSH BWQ'!$B$13:$V$122, MATCH('WSH Backcast'!$C32, 'WSH BWQ'!$C$13:$C$122, 0), MATCH('WSH Backcast'!K$13, 'WSH BWQ'!$B$13:$V$13, 0))</f>
        <v>Excellent</v>
      </c>
      <c r="L32" t="str">
        <f>INDEX('WSH BWQ'!$B$13:$V$122, MATCH('WSH Backcast'!$C32, 'WSH BWQ'!$C$13:$C$122, 0), MATCH('WSH Backcast'!L$13, 'WSH BWQ'!$B$13:$V$13, 0))</f>
        <v>Excellent</v>
      </c>
      <c r="M32" t="str">
        <f>INDEX('WSH BWQ'!$B$13:$V$122, MATCH('WSH Backcast'!$C32, 'WSH BWQ'!$C$13:$C$122, 0), MATCH('WSH Backcast'!M$13, 'WSH BWQ'!$B$13:$V$13, 0))</f>
        <v>Excellent</v>
      </c>
      <c r="N32" t="str">
        <f>INDEX('WSH BWQ'!$B$13:$V$122, MATCH('WSH Backcast'!$C32, 'WSH BWQ'!$C$13:$C$122, 0), MATCH('WSH Backcast'!N$13, 'WSH BWQ'!$B$13:$V$13, 0))</f>
        <v>Excellent</v>
      </c>
      <c r="O32" t="str">
        <f>INDEX('WSH BWQ'!$B$13:$V$122, MATCH('WSH Backcast'!$C32, 'WSH BWQ'!$C$13:$C$122, 0), MATCH('WSH Backcast'!O$13, 'WSH BWQ'!$B$13:$V$13, 0))</f>
        <v>Excellent</v>
      </c>
      <c r="P32">
        <f>INDEX('WSH BWQ'!$B$13:$V$122, MATCH('WSH Backcast'!$C32, 'WSH BWQ'!$C$13:$C$122, 0), MATCH('WSH Backcast'!P$13, 'WSH BWQ'!$B$13:$V$13, 0))</f>
        <v>0</v>
      </c>
      <c r="Q32" t="str">
        <f>INDEX('WSH BWQ'!$B$13:$V$122, MATCH('WSH Backcast'!$C32, 'WSH BWQ'!$C$13:$C$122, 0), MATCH('WSH Backcast'!Q$13, 'WSH BWQ'!$B$13:$V$13, 0))</f>
        <v>Excellent</v>
      </c>
      <c r="R32" t="str">
        <f>INDEX('WSH BWQ'!$B$13:$V$122, MATCH('WSH Backcast'!$C32, 'WSH BWQ'!$C$13:$C$122, 0), MATCH('WSH Backcast'!R$13, 'WSH BWQ'!$B$13:$V$13, 0))</f>
        <v>Excellent</v>
      </c>
      <c r="S32" t="str">
        <f>INDEX('WSH BWQ'!$B$13:$V$122, MATCH('WSH Backcast'!$C32, 'WSH BWQ'!$C$13:$C$122, 0), MATCH('WSH Backcast'!S$13, 'WSH BWQ'!$B$13:$V$13, 0))</f>
        <v>Excellent</v>
      </c>
      <c r="T32" t="str">
        <f>INDEX('WSH BWQ'!$B$13:$V$122, MATCH('WSH Backcast'!$C32, 'WSH BWQ'!$C$13:$C$122, 0), MATCH('WSH Backcast'!T$13, 'WSH BWQ'!$B$13:$V$13, 0))</f>
        <v>Excellent</v>
      </c>
      <c r="U32" t="str">
        <f>INDEX('WSH BWQ'!$B$13:$V$122, MATCH('WSH Backcast'!$C32, 'WSH BWQ'!$C$13:$C$122, 0), MATCH('WSH Backcast'!U$13, 'WSH BWQ'!$B$13:$V$13, 0))</f>
        <v>Excellent</v>
      </c>
      <c r="V32" t="str">
        <f>INDEX('WSH BWQ'!$B$13:$V$122, MATCH('WSH Backcast'!$C32, 'WSH BWQ'!$C$13:$C$122, 0), MATCH('WSH Backcast'!V$13, 'WSH BWQ'!$B$13:$V$13, 0))</f>
        <v>Excellent</v>
      </c>
    </row>
    <row r="33" spans="2:22">
      <c r="B33" t="s">
        <v>232</v>
      </c>
      <c r="C33" t="s">
        <v>390</v>
      </c>
      <c r="D33" t="s">
        <v>48</v>
      </c>
      <c r="E33" t="s">
        <v>49</v>
      </c>
      <c r="F33" t="s">
        <v>50</v>
      </c>
      <c r="H33" t="str">
        <f>INDEX('WSH BWQ'!$B$13:$V$122, MATCH('WSH Backcast'!$C33, 'WSH BWQ'!$C$13:$C$122, 0), MATCH('WSH Backcast'!H$13, 'WSH BWQ'!$B$13:$V$13, 0))</f>
        <v>Excellent</v>
      </c>
      <c r="I33" t="str">
        <f>INDEX('WSH BWQ'!$B$13:$V$122, MATCH('WSH Backcast'!$C33, 'WSH BWQ'!$C$13:$C$122, 0), MATCH('WSH Backcast'!I$13, 'WSH BWQ'!$B$13:$V$13, 0))</f>
        <v>Excellent</v>
      </c>
      <c r="J33" t="str">
        <f>INDEX('WSH BWQ'!$B$13:$V$122, MATCH('WSH Backcast'!$C33, 'WSH BWQ'!$C$13:$C$122, 0), MATCH('WSH Backcast'!J$13, 'WSH BWQ'!$B$13:$V$13, 0))</f>
        <v>Good</v>
      </c>
      <c r="K33" t="str">
        <f>INDEX('WSH BWQ'!$B$13:$V$122, MATCH('WSH Backcast'!$C33, 'WSH BWQ'!$C$13:$C$122, 0), MATCH('WSH Backcast'!K$13, 'WSH BWQ'!$B$13:$V$13, 0))</f>
        <v>Good</v>
      </c>
      <c r="L33" t="str">
        <f>INDEX('WSH BWQ'!$B$13:$V$122, MATCH('WSH Backcast'!$C33, 'WSH BWQ'!$C$13:$C$122, 0), MATCH('WSH Backcast'!L$13, 'WSH BWQ'!$B$13:$V$13, 0))</f>
        <v>Excellent</v>
      </c>
      <c r="M33" t="str">
        <f>INDEX('WSH BWQ'!$B$13:$V$122, MATCH('WSH Backcast'!$C33, 'WSH BWQ'!$C$13:$C$122, 0), MATCH('WSH Backcast'!M$13, 'WSH BWQ'!$B$13:$V$13, 0))</f>
        <v>Excellent</v>
      </c>
      <c r="N33" t="str">
        <f>INDEX('WSH BWQ'!$B$13:$V$122, MATCH('WSH Backcast'!$C33, 'WSH BWQ'!$C$13:$C$122, 0), MATCH('WSH Backcast'!N$13, 'WSH BWQ'!$B$13:$V$13, 0))</f>
        <v>Excellent</v>
      </c>
      <c r="O33" t="str">
        <f>INDEX('WSH BWQ'!$B$13:$V$122, MATCH('WSH Backcast'!$C33, 'WSH BWQ'!$C$13:$C$122, 0), MATCH('WSH Backcast'!O$13, 'WSH BWQ'!$B$13:$V$13, 0))</f>
        <v>Excellent</v>
      </c>
      <c r="P33">
        <f>INDEX('WSH BWQ'!$B$13:$V$122, MATCH('WSH Backcast'!$C33, 'WSH BWQ'!$C$13:$C$122, 0), MATCH('WSH Backcast'!P$13, 'WSH BWQ'!$B$13:$V$13, 0))</f>
        <v>0</v>
      </c>
      <c r="Q33" t="str">
        <f>INDEX('WSH BWQ'!$B$13:$V$122, MATCH('WSH Backcast'!$C33, 'WSH BWQ'!$C$13:$C$122, 0), MATCH('WSH Backcast'!Q$13, 'WSH BWQ'!$B$13:$V$13, 0))</f>
        <v>Excellent</v>
      </c>
      <c r="R33" t="str">
        <f>INDEX('WSH BWQ'!$B$13:$V$122, MATCH('WSH Backcast'!$C33, 'WSH BWQ'!$C$13:$C$122, 0), MATCH('WSH Backcast'!R$13, 'WSH BWQ'!$B$13:$V$13, 0))</f>
        <v>Excellent</v>
      </c>
      <c r="S33" t="str">
        <f>INDEX('WSH BWQ'!$B$13:$V$122, MATCH('WSH Backcast'!$C33, 'WSH BWQ'!$C$13:$C$122, 0), MATCH('WSH Backcast'!S$13, 'WSH BWQ'!$B$13:$V$13, 0))</f>
        <v>Excellent</v>
      </c>
      <c r="T33" t="str">
        <f>INDEX('WSH BWQ'!$B$13:$V$122, MATCH('WSH Backcast'!$C33, 'WSH BWQ'!$C$13:$C$122, 0), MATCH('WSH Backcast'!T$13, 'WSH BWQ'!$B$13:$V$13, 0))</f>
        <v>Excellent</v>
      </c>
      <c r="U33" t="str">
        <f>INDEX('WSH BWQ'!$B$13:$V$122, MATCH('WSH Backcast'!$C33, 'WSH BWQ'!$C$13:$C$122, 0), MATCH('WSH Backcast'!U$13, 'WSH BWQ'!$B$13:$V$13, 0))</f>
        <v>Excellent</v>
      </c>
      <c r="V33" t="str">
        <f>INDEX('WSH BWQ'!$B$13:$V$122, MATCH('WSH Backcast'!$C33, 'WSH BWQ'!$C$13:$C$122, 0), MATCH('WSH Backcast'!V$13, 'WSH BWQ'!$B$13:$V$13, 0))</f>
        <v>Excellent</v>
      </c>
    </row>
    <row r="34" spans="2:22">
      <c r="B34" t="s">
        <v>232</v>
      </c>
      <c r="C34" t="s">
        <v>391</v>
      </c>
      <c r="D34" t="s">
        <v>48</v>
      </c>
      <c r="E34" t="s">
        <v>49</v>
      </c>
      <c r="F34" t="s">
        <v>50</v>
      </c>
      <c r="H34" t="str">
        <f>INDEX('WSH BWQ'!$B$13:$V$122, MATCH('WSH Backcast'!$C34, 'WSH BWQ'!$C$13:$C$122, 0), MATCH('WSH Backcast'!H$13, 'WSH BWQ'!$B$13:$V$13, 0))</f>
        <v>Excellent</v>
      </c>
      <c r="I34" t="str">
        <f>INDEX('WSH BWQ'!$B$13:$V$122, MATCH('WSH Backcast'!$C34, 'WSH BWQ'!$C$13:$C$122, 0), MATCH('WSH Backcast'!I$13, 'WSH BWQ'!$B$13:$V$13, 0))</f>
        <v>Excellent</v>
      </c>
      <c r="J34" t="str">
        <f>INDEX('WSH BWQ'!$B$13:$V$122, MATCH('WSH Backcast'!$C34, 'WSH BWQ'!$C$13:$C$122, 0), MATCH('WSH Backcast'!J$13, 'WSH BWQ'!$B$13:$V$13, 0))</f>
        <v>Excellent</v>
      </c>
      <c r="K34" t="str">
        <f>INDEX('WSH BWQ'!$B$13:$V$122, MATCH('WSH Backcast'!$C34, 'WSH BWQ'!$C$13:$C$122, 0), MATCH('WSH Backcast'!K$13, 'WSH BWQ'!$B$13:$V$13, 0))</f>
        <v>Excellent</v>
      </c>
      <c r="L34" t="str">
        <f>INDEX('WSH BWQ'!$B$13:$V$122, MATCH('WSH Backcast'!$C34, 'WSH BWQ'!$C$13:$C$122, 0), MATCH('WSH Backcast'!L$13, 'WSH BWQ'!$B$13:$V$13, 0))</f>
        <v>Excellent</v>
      </c>
      <c r="M34" t="str">
        <f>INDEX('WSH BWQ'!$B$13:$V$122, MATCH('WSH Backcast'!$C34, 'WSH BWQ'!$C$13:$C$122, 0), MATCH('WSH Backcast'!M$13, 'WSH BWQ'!$B$13:$V$13, 0))</f>
        <v>Excellent</v>
      </c>
      <c r="N34" t="str">
        <f>INDEX('WSH BWQ'!$B$13:$V$122, MATCH('WSH Backcast'!$C34, 'WSH BWQ'!$C$13:$C$122, 0), MATCH('WSH Backcast'!N$13, 'WSH BWQ'!$B$13:$V$13, 0))</f>
        <v>Excellent</v>
      </c>
      <c r="O34" t="str">
        <f>INDEX('WSH BWQ'!$B$13:$V$122, MATCH('WSH Backcast'!$C34, 'WSH BWQ'!$C$13:$C$122, 0), MATCH('WSH Backcast'!O$13, 'WSH BWQ'!$B$13:$V$13, 0))</f>
        <v>Excellent</v>
      </c>
      <c r="P34">
        <f>INDEX('WSH BWQ'!$B$13:$V$122, MATCH('WSH Backcast'!$C34, 'WSH BWQ'!$C$13:$C$122, 0), MATCH('WSH Backcast'!P$13, 'WSH BWQ'!$B$13:$V$13, 0))</f>
        <v>0</v>
      </c>
      <c r="Q34" t="str">
        <f>INDEX('WSH BWQ'!$B$13:$V$122, MATCH('WSH Backcast'!$C34, 'WSH BWQ'!$C$13:$C$122, 0), MATCH('WSH Backcast'!Q$13, 'WSH BWQ'!$B$13:$V$13, 0))</f>
        <v>Excellent</v>
      </c>
      <c r="R34" t="str">
        <f>INDEX('WSH BWQ'!$B$13:$V$122, MATCH('WSH Backcast'!$C34, 'WSH BWQ'!$C$13:$C$122, 0), MATCH('WSH Backcast'!R$13, 'WSH BWQ'!$B$13:$V$13, 0))</f>
        <v>Excellent</v>
      </c>
      <c r="S34" t="str">
        <f>INDEX('WSH BWQ'!$B$13:$V$122, MATCH('WSH Backcast'!$C34, 'WSH BWQ'!$C$13:$C$122, 0), MATCH('WSH Backcast'!S$13, 'WSH BWQ'!$B$13:$V$13, 0))</f>
        <v>Excellent</v>
      </c>
      <c r="T34" t="str">
        <f>INDEX('WSH BWQ'!$B$13:$V$122, MATCH('WSH Backcast'!$C34, 'WSH BWQ'!$C$13:$C$122, 0), MATCH('WSH Backcast'!T$13, 'WSH BWQ'!$B$13:$V$13, 0))</f>
        <v>Excellent</v>
      </c>
      <c r="U34" t="str">
        <f>INDEX('WSH BWQ'!$B$13:$V$122, MATCH('WSH Backcast'!$C34, 'WSH BWQ'!$C$13:$C$122, 0), MATCH('WSH Backcast'!U$13, 'WSH BWQ'!$B$13:$V$13, 0))</f>
        <v>Excellent</v>
      </c>
      <c r="V34" t="str">
        <f>INDEX('WSH BWQ'!$B$13:$V$122, MATCH('WSH Backcast'!$C34, 'WSH BWQ'!$C$13:$C$122, 0), MATCH('WSH Backcast'!V$13, 'WSH BWQ'!$B$13:$V$13, 0))</f>
        <v>Excellent</v>
      </c>
    </row>
    <row r="35" spans="2:22">
      <c r="B35" t="s">
        <v>232</v>
      </c>
      <c r="C35" t="s">
        <v>392</v>
      </c>
      <c r="D35" t="s">
        <v>48</v>
      </c>
      <c r="E35" t="s">
        <v>49</v>
      </c>
      <c r="F35" t="s">
        <v>50</v>
      </c>
      <c r="H35" t="str">
        <f>INDEX('WSH BWQ'!$B$13:$V$122, MATCH('WSH Backcast'!$C35, 'WSH BWQ'!$C$13:$C$122, 0), MATCH('WSH Backcast'!H$13, 'WSH BWQ'!$B$13:$V$13, 0))</f>
        <v>Excellent</v>
      </c>
      <c r="I35" t="str">
        <f>INDEX('WSH BWQ'!$B$13:$V$122, MATCH('WSH Backcast'!$C35, 'WSH BWQ'!$C$13:$C$122, 0), MATCH('WSH Backcast'!I$13, 'WSH BWQ'!$B$13:$V$13, 0))</f>
        <v>Excellent</v>
      </c>
      <c r="J35" t="str">
        <f>INDEX('WSH BWQ'!$B$13:$V$122, MATCH('WSH Backcast'!$C35, 'WSH BWQ'!$C$13:$C$122, 0), MATCH('WSH Backcast'!J$13, 'WSH BWQ'!$B$13:$V$13, 0))</f>
        <v>Excellent</v>
      </c>
      <c r="K35" t="str">
        <f>INDEX('WSH BWQ'!$B$13:$V$122, MATCH('WSH Backcast'!$C35, 'WSH BWQ'!$C$13:$C$122, 0), MATCH('WSH Backcast'!K$13, 'WSH BWQ'!$B$13:$V$13, 0))</f>
        <v>Excellent</v>
      </c>
      <c r="L35" t="str">
        <f>INDEX('WSH BWQ'!$B$13:$V$122, MATCH('WSH Backcast'!$C35, 'WSH BWQ'!$C$13:$C$122, 0), MATCH('WSH Backcast'!L$13, 'WSH BWQ'!$B$13:$V$13, 0))</f>
        <v>Excellent</v>
      </c>
      <c r="M35" t="str">
        <f>INDEX('WSH BWQ'!$B$13:$V$122, MATCH('WSH Backcast'!$C35, 'WSH BWQ'!$C$13:$C$122, 0), MATCH('WSH Backcast'!M$13, 'WSH BWQ'!$B$13:$V$13, 0))</f>
        <v>Excellent</v>
      </c>
      <c r="N35" t="str">
        <f>INDEX('WSH BWQ'!$B$13:$V$122, MATCH('WSH Backcast'!$C35, 'WSH BWQ'!$C$13:$C$122, 0), MATCH('WSH Backcast'!N$13, 'WSH BWQ'!$B$13:$V$13, 0))</f>
        <v>Excellent</v>
      </c>
      <c r="O35" t="str">
        <f>INDEX('WSH BWQ'!$B$13:$V$122, MATCH('WSH Backcast'!$C35, 'WSH BWQ'!$C$13:$C$122, 0), MATCH('WSH Backcast'!O$13, 'WSH BWQ'!$B$13:$V$13, 0))</f>
        <v>Excellent</v>
      </c>
      <c r="P35">
        <f>INDEX('WSH BWQ'!$B$13:$V$122, MATCH('WSH Backcast'!$C35, 'WSH BWQ'!$C$13:$C$122, 0), MATCH('WSH Backcast'!P$13, 'WSH BWQ'!$B$13:$V$13, 0))</f>
        <v>0</v>
      </c>
      <c r="Q35" t="str">
        <f>INDEX('WSH BWQ'!$B$13:$V$122, MATCH('WSH Backcast'!$C35, 'WSH BWQ'!$C$13:$C$122, 0), MATCH('WSH Backcast'!Q$13, 'WSH BWQ'!$B$13:$V$13, 0))</f>
        <v>Excellent</v>
      </c>
      <c r="R35" t="str">
        <f>INDEX('WSH BWQ'!$B$13:$V$122, MATCH('WSH Backcast'!$C35, 'WSH BWQ'!$C$13:$C$122, 0), MATCH('WSH Backcast'!R$13, 'WSH BWQ'!$B$13:$V$13, 0))</f>
        <v>Excellent</v>
      </c>
      <c r="S35" t="str">
        <f>INDEX('WSH BWQ'!$B$13:$V$122, MATCH('WSH Backcast'!$C35, 'WSH BWQ'!$C$13:$C$122, 0), MATCH('WSH Backcast'!S$13, 'WSH BWQ'!$B$13:$V$13, 0))</f>
        <v>Excellent</v>
      </c>
      <c r="T35" t="str">
        <f>INDEX('WSH BWQ'!$B$13:$V$122, MATCH('WSH Backcast'!$C35, 'WSH BWQ'!$C$13:$C$122, 0), MATCH('WSH Backcast'!T$13, 'WSH BWQ'!$B$13:$V$13, 0))</f>
        <v>Excellent</v>
      </c>
      <c r="U35" t="str">
        <f>INDEX('WSH BWQ'!$B$13:$V$122, MATCH('WSH Backcast'!$C35, 'WSH BWQ'!$C$13:$C$122, 0), MATCH('WSH Backcast'!U$13, 'WSH BWQ'!$B$13:$V$13, 0))</f>
        <v>Excellent</v>
      </c>
      <c r="V35" t="str">
        <f>INDEX('WSH BWQ'!$B$13:$V$122, MATCH('WSH Backcast'!$C35, 'WSH BWQ'!$C$13:$C$122, 0), MATCH('WSH Backcast'!V$13, 'WSH BWQ'!$B$13:$V$13, 0))</f>
        <v>Excellent</v>
      </c>
    </row>
    <row r="36" spans="2:22">
      <c r="B36" t="s">
        <v>232</v>
      </c>
      <c r="C36" t="s">
        <v>393</v>
      </c>
      <c r="D36" t="s">
        <v>48</v>
      </c>
      <c r="E36" t="s">
        <v>49</v>
      </c>
      <c r="F36" t="s">
        <v>50</v>
      </c>
      <c r="H36" t="str">
        <f>INDEX('WSH BWQ'!$B$13:$V$122, MATCH('WSH Backcast'!$C36, 'WSH BWQ'!$C$13:$C$122, 0), MATCH('WSH Backcast'!H$13, 'WSH BWQ'!$B$13:$V$13, 0))</f>
        <v>Excellent</v>
      </c>
      <c r="I36" t="str">
        <f>INDEX('WSH BWQ'!$B$13:$V$122, MATCH('WSH Backcast'!$C36, 'WSH BWQ'!$C$13:$C$122, 0), MATCH('WSH Backcast'!I$13, 'WSH BWQ'!$B$13:$V$13, 0))</f>
        <v>Excellent</v>
      </c>
      <c r="J36" t="str">
        <f>INDEX('WSH BWQ'!$B$13:$V$122, MATCH('WSH Backcast'!$C36, 'WSH BWQ'!$C$13:$C$122, 0), MATCH('WSH Backcast'!J$13, 'WSH BWQ'!$B$13:$V$13, 0))</f>
        <v>Excellent</v>
      </c>
      <c r="K36" t="str">
        <f>INDEX('WSH BWQ'!$B$13:$V$122, MATCH('WSH Backcast'!$C36, 'WSH BWQ'!$C$13:$C$122, 0), MATCH('WSH Backcast'!K$13, 'WSH BWQ'!$B$13:$V$13, 0))</f>
        <v>Excellent</v>
      </c>
      <c r="L36" t="str">
        <f>INDEX('WSH BWQ'!$B$13:$V$122, MATCH('WSH Backcast'!$C36, 'WSH BWQ'!$C$13:$C$122, 0), MATCH('WSH Backcast'!L$13, 'WSH BWQ'!$B$13:$V$13, 0))</f>
        <v>Excellent</v>
      </c>
      <c r="M36" t="str">
        <f>INDEX('WSH BWQ'!$B$13:$V$122, MATCH('WSH Backcast'!$C36, 'WSH BWQ'!$C$13:$C$122, 0), MATCH('WSH Backcast'!M$13, 'WSH BWQ'!$B$13:$V$13, 0))</f>
        <v>Excellent</v>
      </c>
      <c r="N36" t="str">
        <f>INDEX('WSH BWQ'!$B$13:$V$122, MATCH('WSH Backcast'!$C36, 'WSH BWQ'!$C$13:$C$122, 0), MATCH('WSH Backcast'!N$13, 'WSH BWQ'!$B$13:$V$13, 0))</f>
        <v>Excellent</v>
      </c>
      <c r="O36" t="str">
        <f>INDEX('WSH BWQ'!$B$13:$V$122, MATCH('WSH Backcast'!$C36, 'WSH BWQ'!$C$13:$C$122, 0), MATCH('WSH Backcast'!O$13, 'WSH BWQ'!$B$13:$V$13, 0))</f>
        <v>Excellent</v>
      </c>
      <c r="P36">
        <f>INDEX('WSH BWQ'!$B$13:$V$122, MATCH('WSH Backcast'!$C36, 'WSH BWQ'!$C$13:$C$122, 0), MATCH('WSH Backcast'!P$13, 'WSH BWQ'!$B$13:$V$13, 0))</f>
        <v>0</v>
      </c>
      <c r="Q36" t="str">
        <f>INDEX('WSH BWQ'!$B$13:$V$122, MATCH('WSH Backcast'!$C36, 'WSH BWQ'!$C$13:$C$122, 0), MATCH('WSH Backcast'!Q$13, 'WSH BWQ'!$B$13:$V$13, 0))</f>
        <v>Excellent</v>
      </c>
      <c r="R36" t="str">
        <f>INDEX('WSH BWQ'!$B$13:$V$122, MATCH('WSH Backcast'!$C36, 'WSH BWQ'!$C$13:$C$122, 0), MATCH('WSH Backcast'!R$13, 'WSH BWQ'!$B$13:$V$13, 0))</f>
        <v>Excellent</v>
      </c>
      <c r="S36" t="str">
        <f>INDEX('WSH BWQ'!$B$13:$V$122, MATCH('WSH Backcast'!$C36, 'WSH BWQ'!$C$13:$C$122, 0), MATCH('WSH Backcast'!S$13, 'WSH BWQ'!$B$13:$V$13, 0))</f>
        <v>Excellent</v>
      </c>
      <c r="T36" t="str">
        <f>INDEX('WSH BWQ'!$B$13:$V$122, MATCH('WSH Backcast'!$C36, 'WSH BWQ'!$C$13:$C$122, 0), MATCH('WSH Backcast'!T$13, 'WSH BWQ'!$B$13:$V$13, 0))</f>
        <v>Excellent</v>
      </c>
      <c r="U36" t="str">
        <f>INDEX('WSH BWQ'!$B$13:$V$122, MATCH('WSH Backcast'!$C36, 'WSH BWQ'!$C$13:$C$122, 0), MATCH('WSH Backcast'!U$13, 'WSH BWQ'!$B$13:$V$13, 0))</f>
        <v>Excellent</v>
      </c>
      <c r="V36" t="str">
        <f>INDEX('WSH BWQ'!$B$13:$V$122, MATCH('WSH Backcast'!$C36, 'WSH BWQ'!$C$13:$C$122, 0), MATCH('WSH Backcast'!V$13, 'WSH BWQ'!$B$13:$V$13, 0))</f>
        <v>Excellent</v>
      </c>
    </row>
    <row r="37" spans="2:22">
      <c r="B37" t="s">
        <v>232</v>
      </c>
      <c r="C37" t="s">
        <v>394</v>
      </c>
      <c r="D37" t="s">
        <v>48</v>
      </c>
      <c r="E37" t="s">
        <v>49</v>
      </c>
      <c r="F37" t="s">
        <v>50</v>
      </c>
      <c r="H37" t="str">
        <f>INDEX('WSH BWQ'!$B$13:$V$122, MATCH('WSH Backcast'!$C37, 'WSH BWQ'!$C$13:$C$122, 0), MATCH('WSH Backcast'!H$13, 'WSH BWQ'!$B$13:$V$13, 0))</f>
        <v>Excellent</v>
      </c>
      <c r="I37" t="str">
        <f>INDEX('WSH BWQ'!$B$13:$V$122, MATCH('WSH Backcast'!$C37, 'WSH BWQ'!$C$13:$C$122, 0), MATCH('WSH Backcast'!I$13, 'WSH BWQ'!$B$13:$V$13, 0))</f>
        <v>Excellent</v>
      </c>
      <c r="J37" t="str">
        <f>INDEX('WSH BWQ'!$B$13:$V$122, MATCH('WSH Backcast'!$C37, 'WSH BWQ'!$C$13:$C$122, 0), MATCH('WSH Backcast'!J$13, 'WSH BWQ'!$B$13:$V$13, 0))</f>
        <v>Excellent</v>
      </c>
      <c r="K37" t="str">
        <f>INDEX('WSH BWQ'!$B$13:$V$122, MATCH('WSH Backcast'!$C37, 'WSH BWQ'!$C$13:$C$122, 0), MATCH('WSH Backcast'!K$13, 'WSH BWQ'!$B$13:$V$13, 0))</f>
        <v>Excellent</v>
      </c>
      <c r="L37" t="str">
        <f>INDEX('WSH BWQ'!$B$13:$V$122, MATCH('WSH Backcast'!$C37, 'WSH BWQ'!$C$13:$C$122, 0), MATCH('WSH Backcast'!L$13, 'WSH BWQ'!$B$13:$V$13, 0))</f>
        <v>Excellent</v>
      </c>
      <c r="M37" t="str">
        <f>INDEX('WSH BWQ'!$B$13:$V$122, MATCH('WSH Backcast'!$C37, 'WSH BWQ'!$C$13:$C$122, 0), MATCH('WSH Backcast'!M$13, 'WSH BWQ'!$B$13:$V$13, 0))</f>
        <v>Excellent</v>
      </c>
      <c r="N37" t="str">
        <f>INDEX('WSH BWQ'!$B$13:$V$122, MATCH('WSH Backcast'!$C37, 'WSH BWQ'!$C$13:$C$122, 0), MATCH('WSH Backcast'!N$13, 'WSH BWQ'!$B$13:$V$13, 0))</f>
        <v>Excellent</v>
      </c>
      <c r="O37" t="str">
        <f>INDEX('WSH BWQ'!$B$13:$V$122, MATCH('WSH Backcast'!$C37, 'WSH BWQ'!$C$13:$C$122, 0), MATCH('WSH Backcast'!O$13, 'WSH BWQ'!$B$13:$V$13, 0))</f>
        <v>Excellent</v>
      </c>
      <c r="P37">
        <f>INDEX('WSH BWQ'!$B$13:$V$122, MATCH('WSH Backcast'!$C37, 'WSH BWQ'!$C$13:$C$122, 0), MATCH('WSH Backcast'!P$13, 'WSH BWQ'!$B$13:$V$13, 0))</f>
        <v>0</v>
      </c>
      <c r="Q37" t="str">
        <f>INDEX('WSH BWQ'!$B$13:$V$122, MATCH('WSH Backcast'!$C37, 'WSH BWQ'!$C$13:$C$122, 0), MATCH('WSH Backcast'!Q$13, 'WSH BWQ'!$B$13:$V$13, 0))</f>
        <v>Excellent</v>
      </c>
      <c r="R37" t="str">
        <f>INDEX('WSH BWQ'!$B$13:$V$122, MATCH('WSH Backcast'!$C37, 'WSH BWQ'!$C$13:$C$122, 0), MATCH('WSH Backcast'!R$13, 'WSH BWQ'!$B$13:$V$13, 0))</f>
        <v>Excellent</v>
      </c>
      <c r="S37" t="str">
        <f>INDEX('WSH BWQ'!$B$13:$V$122, MATCH('WSH Backcast'!$C37, 'WSH BWQ'!$C$13:$C$122, 0), MATCH('WSH Backcast'!S$13, 'WSH BWQ'!$B$13:$V$13, 0))</f>
        <v>Excellent</v>
      </c>
      <c r="T37" t="str">
        <f>INDEX('WSH BWQ'!$B$13:$V$122, MATCH('WSH Backcast'!$C37, 'WSH BWQ'!$C$13:$C$122, 0), MATCH('WSH Backcast'!T$13, 'WSH BWQ'!$B$13:$V$13, 0))</f>
        <v>Excellent</v>
      </c>
      <c r="U37" t="str">
        <f>INDEX('WSH BWQ'!$B$13:$V$122, MATCH('WSH Backcast'!$C37, 'WSH BWQ'!$C$13:$C$122, 0), MATCH('WSH Backcast'!U$13, 'WSH BWQ'!$B$13:$V$13, 0))</f>
        <v>Excellent</v>
      </c>
      <c r="V37" t="str">
        <f>INDEX('WSH BWQ'!$B$13:$V$122, MATCH('WSH Backcast'!$C37, 'WSH BWQ'!$C$13:$C$122, 0), MATCH('WSH Backcast'!V$13, 'WSH BWQ'!$B$13:$V$13, 0))</f>
        <v>Excellent</v>
      </c>
    </row>
    <row r="38" spans="2:22">
      <c r="B38" t="s">
        <v>232</v>
      </c>
      <c r="C38" t="s">
        <v>395</v>
      </c>
      <c r="D38" t="s">
        <v>48</v>
      </c>
      <c r="E38" t="s">
        <v>49</v>
      </c>
      <c r="F38" t="s">
        <v>50</v>
      </c>
      <c r="H38" t="str">
        <f>INDEX('WSH BWQ'!$B$13:$V$122, MATCH('WSH Backcast'!$C38, 'WSH BWQ'!$C$13:$C$122, 0), MATCH('WSH Backcast'!H$13, 'WSH BWQ'!$B$13:$V$13, 0))</f>
        <v>Poor</v>
      </c>
      <c r="I38" t="str">
        <f>INDEX('WSH BWQ'!$B$13:$V$122, MATCH('WSH Backcast'!$C38, 'WSH BWQ'!$C$13:$C$122, 0), MATCH('WSH Backcast'!I$13, 'WSH BWQ'!$B$13:$V$13, 0))</f>
        <v>Sufficient</v>
      </c>
      <c r="J38" t="str">
        <f>INDEX('WSH BWQ'!$B$13:$V$122, MATCH('WSH Backcast'!$C38, 'WSH BWQ'!$C$13:$C$122, 0), MATCH('WSH Backcast'!J$13, 'WSH BWQ'!$B$13:$V$13, 0))</f>
        <v>Poor</v>
      </c>
      <c r="K38" t="str">
        <f>INDEX('WSH BWQ'!$B$13:$V$122, MATCH('WSH Backcast'!$C38, 'WSH BWQ'!$C$13:$C$122, 0), MATCH('WSH Backcast'!K$13, 'WSH BWQ'!$B$13:$V$13, 0))</f>
        <v>Sufficient</v>
      </c>
      <c r="L38" t="str">
        <f>INDEX('WSH BWQ'!$B$13:$V$122, MATCH('WSH Backcast'!$C38, 'WSH BWQ'!$C$13:$C$122, 0), MATCH('WSH Backcast'!L$13, 'WSH BWQ'!$B$13:$V$13, 0))</f>
        <v>Sufficient</v>
      </c>
      <c r="M38" t="str">
        <f>INDEX('WSH BWQ'!$B$13:$V$122, MATCH('WSH Backcast'!$C38, 'WSH BWQ'!$C$13:$C$122, 0), MATCH('WSH Backcast'!M$13, 'WSH BWQ'!$B$13:$V$13, 0))</f>
        <v>Sufficient</v>
      </c>
      <c r="N38" t="str">
        <f>INDEX('WSH BWQ'!$B$13:$V$122, MATCH('WSH Backcast'!$C38, 'WSH BWQ'!$C$13:$C$122, 0), MATCH('WSH Backcast'!N$13, 'WSH BWQ'!$B$13:$V$13, 0))</f>
        <v>Good</v>
      </c>
      <c r="O38" t="str">
        <f>INDEX('WSH BWQ'!$B$13:$V$122, MATCH('WSH Backcast'!$C38, 'WSH BWQ'!$C$13:$C$122, 0), MATCH('WSH Backcast'!O$13, 'WSH BWQ'!$B$13:$V$13, 0))</f>
        <v>Good</v>
      </c>
      <c r="P38">
        <f>INDEX('WSH BWQ'!$B$13:$V$122, MATCH('WSH Backcast'!$C38, 'WSH BWQ'!$C$13:$C$122, 0), MATCH('WSH Backcast'!P$13, 'WSH BWQ'!$B$13:$V$13, 0))</f>
        <v>0</v>
      </c>
      <c r="Q38" t="str">
        <f>INDEX('WSH BWQ'!$B$13:$V$122, MATCH('WSH Backcast'!$C38, 'WSH BWQ'!$C$13:$C$122, 0), MATCH('WSH Backcast'!Q$13, 'WSH BWQ'!$B$13:$V$13, 0))</f>
        <v>Sufficient</v>
      </c>
      <c r="R38" t="str">
        <f>INDEX('WSH BWQ'!$B$13:$V$122, MATCH('WSH Backcast'!$C38, 'WSH BWQ'!$C$13:$C$122, 0), MATCH('WSH Backcast'!R$13, 'WSH BWQ'!$B$13:$V$13, 0))</f>
        <v>Sufficient</v>
      </c>
      <c r="S38" t="str">
        <f>INDEX('WSH BWQ'!$B$13:$V$122, MATCH('WSH Backcast'!$C38, 'WSH BWQ'!$C$13:$C$122, 0), MATCH('WSH Backcast'!S$13, 'WSH BWQ'!$B$13:$V$13, 0))</f>
        <v>Sufficient</v>
      </c>
      <c r="T38" t="str">
        <f>INDEX('WSH BWQ'!$B$13:$V$122, MATCH('WSH Backcast'!$C38, 'WSH BWQ'!$C$13:$C$122, 0), MATCH('WSH Backcast'!T$13, 'WSH BWQ'!$B$13:$V$13, 0))</f>
        <v>Sufficient</v>
      </c>
      <c r="U38" t="str">
        <f>INDEX('WSH BWQ'!$B$13:$V$122, MATCH('WSH Backcast'!$C38, 'WSH BWQ'!$C$13:$C$122, 0), MATCH('WSH Backcast'!U$13, 'WSH BWQ'!$B$13:$V$13, 0))</f>
        <v>Sufficient</v>
      </c>
      <c r="V38" t="str">
        <f>INDEX('WSH BWQ'!$B$13:$V$122, MATCH('WSH Backcast'!$C38, 'WSH BWQ'!$C$13:$C$122, 0), MATCH('WSH Backcast'!V$13, 'WSH BWQ'!$B$13:$V$13, 0))</f>
        <v>Sufficient</v>
      </c>
    </row>
    <row r="39" spans="2:22">
      <c r="B39" t="s">
        <v>232</v>
      </c>
      <c r="C39" t="s">
        <v>396</v>
      </c>
      <c r="D39" t="s">
        <v>48</v>
      </c>
      <c r="E39" t="s">
        <v>49</v>
      </c>
      <c r="F39" t="s">
        <v>50</v>
      </c>
      <c r="H39" t="str">
        <f>INDEX('WSH BWQ'!$B$13:$V$122, MATCH('WSH Backcast'!$C39, 'WSH BWQ'!$C$13:$C$122, 0), MATCH('WSH Backcast'!H$13, 'WSH BWQ'!$B$13:$V$13, 0))</f>
        <v>Excellent</v>
      </c>
      <c r="I39" t="str">
        <f>INDEX('WSH BWQ'!$B$13:$V$122, MATCH('WSH Backcast'!$C39, 'WSH BWQ'!$C$13:$C$122, 0), MATCH('WSH Backcast'!I$13, 'WSH BWQ'!$B$13:$V$13, 0))</f>
        <v>Excellent</v>
      </c>
      <c r="J39" t="str">
        <f>INDEX('WSH BWQ'!$B$13:$V$122, MATCH('WSH Backcast'!$C39, 'WSH BWQ'!$C$13:$C$122, 0), MATCH('WSH Backcast'!J$13, 'WSH BWQ'!$B$13:$V$13, 0))</f>
        <v>Excellent</v>
      </c>
      <c r="K39" t="str">
        <f>INDEX('WSH BWQ'!$B$13:$V$122, MATCH('WSH Backcast'!$C39, 'WSH BWQ'!$C$13:$C$122, 0), MATCH('WSH Backcast'!K$13, 'WSH BWQ'!$B$13:$V$13, 0))</f>
        <v>Excellent</v>
      </c>
      <c r="L39" t="str">
        <f>INDEX('WSH BWQ'!$B$13:$V$122, MATCH('WSH Backcast'!$C39, 'WSH BWQ'!$C$13:$C$122, 0), MATCH('WSH Backcast'!L$13, 'WSH BWQ'!$B$13:$V$13, 0))</f>
        <v>Excellent</v>
      </c>
      <c r="M39" t="str">
        <f>INDEX('WSH BWQ'!$B$13:$V$122, MATCH('WSH Backcast'!$C39, 'WSH BWQ'!$C$13:$C$122, 0), MATCH('WSH Backcast'!M$13, 'WSH BWQ'!$B$13:$V$13, 0))</f>
        <v>Excellent</v>
      </c>
      <c r="N39" t="str">
        <f>INDEX('WSH BWQ'!$B$13:$V$122, MATCH('WSH Backcast'!$C39, 'WSH BWQ'!$C$13:$C$122, 0), MATCH('WSH Backcast'!N$13, 'WSH BWQ'!$B$13:$V$13, 0))</f>
        <v>Excellent</v>
      </c>
      <c r="O39" t="str">
        <f>INDEX('WSH BWQ'!$B$13:$V$122, MATCH('WSH Backcast'!$C39, 'WSH BWQ'!$C$13:$C$122, 0), MATCH('WSH Backcast'!O$13, 'WSH BWQ'!$B$13:$V$13, 0))</f>
        <v>Excellent</v>
      </c>
      <c r="P39">
        <f>INDEX('WSH BWQ'!$B$13:$V$122, MATCH('WSH Backcast'!$C39, 'WSH BWQ'!$C$13:$C$122, 0), MATCH('WSH Backcast'!P$13, 'WSH BWQ'!$B$13:$V$13, 0))</f>
        <v>0</v>
      </c>
      <c r="Q39" t="str">
        <f>INDEX('WSH BWQ'!$B$13:$V$122, MATCH('WSH Backcast'!$C39, 'WSH BWQ'!$C$13:$C$122, 0), MATCH('WSH Backcast'!Q$13, 'WSH BWQ'!$B$13:$V$13, 0))</f>
        <v>Excellent</v>
      </c>
      <c r="R39" t="str">
        <f>INDEX('WSH BWQ'!$B$13:$V$122, MATCH('WSH Backcast'!$C39, 'WSH BWQ'!$C$13:$C$122, 0), MATCH('WSH Backcast'!R$13, 'WSH BWQ'!$B$13:$V$13, 0))</f>
        <v>Excellent</v>
      </c>
      <c r="S39" t="str">
        <f>INDEX('WSH BWQ'!$B$13:$V$122, MATCH('WSH Backcast'!$C39, 'WSH BWQ'!$C$13:$C$122, 0), MATCH('WSH Backcast'!S$13, 'WSH BWQ'!$B$13:$V$13, 0))</f>
        <v>Excellent</v>
      </c>
      <c r="T39" t="str">
        <f>INDEX('WSH BWQ'!$B$13:$V$122, MATCH('WSH Backcast'!$C39, 'WSH BWQ'!$C$13:$C$122, 0), MATCH('WSH Backcast'!T$13, 'WSH BWQ'!$B$13:$V$13, 0))</f>
        <v>Excellent</v>
      </c>
      <c r="U39" t="str">
        <f>INDEX('WSH BWQ'!$B$13:$V$122, MATCH('WSH Backcast'!$C39, 'WSH BWQ'!$C$13:$C$122, 0), MATCH('WSH Backcast'!U$13, 'WSH BWQ'!$B$13:$V$13, 0))</f>
        <v>Excellent</v>
      </c>
      <c r="V39" t="str">
        <f>INDEX('WSH BWQ'!$B$13:$V$122, MATCH('WSH Backcast'!$C39, 'WSH BWQ'!$C$13:$C$122, 0), MATCH('WSH Backcast'!V$13, 'WSH BWQ'!$B$13:$V$13, 0))</f>
        <v>Excellent</v>
      </c>
    </row>
    <row r="40" spans="2:22">
      <c r="B40" t="s">
        <v>232</v>
      </c>
      <c r="C40" t="s">
        <v>397</v>
      </c>
      <c r="D40" t="s">
        <v>48</v>
      </c>
      <c r="E40" t="s">
        <v>49</v>
      </c>
      <c r="F40" t="s">
        <v>50</v>
      </c>
      <c r="H40" t="str">
        <f>INDEX('WSH BWQ'!$B$13:$V$122, MATCH('WSH Backcast'!$C40, 'WSH BWQ'!$C$13:$C$122, 0), MATCH('WSH Backcast'!H$13, 'WSH BWQ'!$B$13:$V$13, 0))</f>
        <v>Excellent</v>
      </c>
      <c r="I40" t="str">
        <f>INDEX('WSH BWQ'!$B$13:$V$122, MATCH('WSH Backcast'!$C40, 'WSH BWQ'!$C$13:$C$122, 0), MATCH('WSH Backcast'!I$13, 'WSH BWQ'!$B$13:$V$13, 0))</f>
        <v>Excellent</v>
      </c>
      <c r="J40" t="str">
        <f>INDEX('WSH BWQ'!$B$13:$V$122, MATCH('WSH Backcast'!$C40, 'WSH BWQ'!$C$13:$C$122, 0), MATCH('WSH Backcast'!J$13, 'WSH BWQ'!$B$13:$V$13, 0))</f>
        <v>Excellent</v>
      </c>
      <c r="K40" t="str">
        <f>INDEX('WSH BWQ'!$B$13:$V$122, MATCH('WSH Backcast'!$C40, 'WSH BWQ'!$C$13:$C$122, 0), MATCH('WSH Backcast'!K$13, 'WSH BWQ'!$B$13:$V$13, 0))</f>
        <v>Excellent</v>
      </c>
      <c r="L40" t="str">
        <f>INDEX('WSH BWQ'!$B$13:$V$122, MATCH('WSH Backcast'!$C40, 'WSH BWQ'!$C$13:$C$122, 0), MATCH('WSH Backcast'!L$13, 'WSH BWQ'!$B$13:$V$13, 0))</f>
        <v>Excellent</v>
      </c>
      <c r="M40" t="str">
        <f>INDEX('WSH BWQ'!$B$13:$V$122, MATCH('WSH Backcast'!$C40, 'WSH BWQ'!$C$13:$C$122, 0), MATCH('WSH Backcast'!M$13, 'WSH BWQ'!$B$13:$V$13, 0))</f>
        <v>Excellent</v>
      </c>
      <c r="N40" t="str">
        <f>INDEX('WSH BWQ'!$B$13:$V$122, MATCH('WSH Backcast'!$C40, 'WSH BWQ'!$C$13:$C$122, 0), MATCH('WSH Backcast'!N$13, 'WSH BWQ'!$B$13:$V$13, 0))</f>
        <v>Excellent</v>
      </c>
      <c r="O40" t="str">
        <f>INDEX('WSH BWQ'!$B$13:$V$122, MATCH('WSH Backcast'!$C40, 'WSH BWQ'!$C$13:$C$122, 0), MATCH('WSH Backcast'!O$13, 'WSH BWQ'!$B$13:$V$13, 0))</f>
        <v>Excellent</v>
      </c>
      <c r="P40">
        <f>INDEX('WSH BWQ'!$B$13:$V$122, MATCH('WSH Backcast'!$C40, 'WSH BWQ'!$C$13:$C$122, 0), MATCH('WSH Backcast'!P$13, 'WSH BWQ'!$B$13:$V$13, 0))</f>
        <v>0</v>
      </c>
      <c r="Q40" t="str">
        <f>INDEX('WSH BWQ'!$B$13:$V$122, MATCH('WSH Backcast'!$C40, 'WSH BWQ'!$C$13:$C$122, 0), MATCH('WSH Backcast'!Q$13, 'WSH BWQ'!$B$13:$V$13, 0))</f>
        <v>Excellent</v>
      </c>
      <c r="R40" t="str">
        <f>INDEX('WSH BWQ'!$B$13:$V$122, MATCH('WSH Backcast'!$C40, 'WSH BWQ'!$C$13:$C$122, 0), MATCH('WSH Backcast'!R$13, 'WSH BWQ'!$B$13:$V$13, 0))</f>
        <v>Excellent</v>
      </c>
      <c r="S40" t="str">
        <f>INDEX('WSH BWQ'!$B$13:$V$122, MATCH('WSH Backcast'!$C40, 'WSH BWQ'!$C$13:$C$122, 0), MATCH('WSH Backcast'!S$13, 'WSH BWQ'!$B$13:$V$13, 0))</f>
        <v>Excellent</v>
      </c>
      <c r="T40" t="str">
        <f>INDEX('WSH BWQ'!$B$13:$V$122, MATCH('WSH Backcast'!$C40, 'WSH BWQ'!$C$13:$C$122, 0), MATCH('WSH Backcast'!T$13, 'WSH BWQ'!$B$13:$V$13, 0))</f>
        <v>Excellent</v>
      </c>
      <c r="U40" t="str">
        <f>INDEX('WSH BWQ'!$B$13:$V$122, MATCH('WSH Backcast'!$C40, 'WSH BWQ'!$C$13:$C$122, 0), MATCH('WSH Backcast'!U$13, 'WSH BWQ'!$B$13:$V$13, 0))</f>
        <v>Excellent</v>
      </c>
      <c r="V40" t="str">
        <f>INDEX('WSH BWQ'!$B$13:$V$122, MATCH('WSH Backcast'!$C40, 'WSH BWQ'!$C$13:$C$122, 0), MATCH('WSH Backcast'!V$13, 'WSH BWQ'!$B$13:$V$13, 0))</f>
        <v>Excellent</v>
      </c>
    </row>
    <row r="41" spans="2:22">
      <c r="B41" t="s">
        <v>232</v>
      </c>
      <c r="C41" t="s">
        <v>398</v>
      </c>
      <c r="D41" t="s">
        <v>48</v>
      </c>
      <c r="E41" t="s">
        <v>49</v>
      </c>
      <c r="F41" t="s">
        <v>50</v>
      </c>
      <c r="H41" t="str">
        <f>INDEX('WSH BWQ'!$B$13:$V$122, MATCH('WSH Backcast'!$C41, 'WSH BWQ'!$C$13:$C$122, 0), MATCH('WSH Backcast'!H$13, 'WSH BWQ'!$B$13:$V$13, 0))</f>
        <v>Good</v>
      </c>
      <c r="I41" t="str">
        <f>INDEX('WSH BWQ'!$B$13:$V$122, MATCH('WSH Backcast'!$C41, 'WSH BWQ'!$C$13:$C$122, 0), MATCH('WSH Backcast'!I$13, 'WSH BWQ'!$B$13:$V$13, 0))</f>
        <v>Good</v>
      </c>
      <c r="J41" t="str">
        <f>INDEX('WSH BWQ'!$B$13:$V$122, MATCH('WSH Backcast'!$C41, 'WSH BWQ'!$C$13:$C$122, 0), MATCH('WSH Backcast'!J$13, 'WSH BWQ'!$B$13:$V$13, 0))</f>
        <v>Good</v>
      </c>
      <c r="K41" t="str">
        <f>INDEX('WSH BWQ'!$B$13:$V$122, MATCH('WSH Backcast'!$C41, 'WSH BWQ'!$C$13:$C$122, 0), MATCH('WSH Backcast'!K$13, 'WSH BWQ'!$B$13:$V$13, 0))</f>
        <v>Good</v>
      </c>
      <c r="L41" t="str">
        <f>INDEX('WSH BWQ'!$B$13:$V$122, MATCH('WSH Backcast'!$C41, 'WSH BWQ'!$C$13:$C$122, 0), MATCH('WSH Backcast'!L$13, 'WSH BWQ'!$B$13:$V$13, 0))</f>
        <v>Good</v>
      </c>
      <c r="M41" t="str">
        <f>INDEX('WSH BWQ'!$B$13:$V$122, MATCH('WSH Backcast'!$C41, 'WSH BWQ'!$C$13:$C$122, 0), MATCH('WSH Backcast'!M$13, 'WSH BWQ'!$B$13:$V$13, 0))</f>
        <v>Good</v>
      </c>
      <c r="N41" t="str">
        <f>INDEX('WSH BWQ'!$B$13:$V$122, MATCH('WSH Backcast'!$C41, 'WSH BWQ'!$C$13:$C$122, 0), MATCH('WSH Backcast'!N$13, 'WSH BWQ'!$B$13:$V$13, 0))</f>
        <v>Good</v>
      </c>
      <c r="O41" t="str">
        <f>INDEX('WSH BWQ'!$B$13:$V$122, MATCH('WSH Backcast'!$C41, 'WSH BWQ'!$C$13:$C$122, 0), MATCH('WSH Backcast'!O$13, 'WSH BWQ'!$B$13:$V$13, 0))</f>
        <v>Good</v>
      </c>
      <c r="P41">
        <f>INDEX('WSH BWQ'!$B$13:$V$122, MATCH('WSH Backcast'!$C41, 'WSH BWQ'!$C$13:$C$122, 0), MATCH('WSH Backcast'!P$13, 'WSH BWQ'!$B$13:$V$13, 0))</f>
        <v>0</v>
      </c>
      <c r="Q41" t="str">
        <f>INDEX('WSH BWQ'!$B$13:$V$122, MATCH('WSH Backcast'!$C41, 'WSH BWQ'!$C$13:$C$122, 0), MATCH('WSH Backcast'!Q$13, 'WSH BWQ'!$B$13:$V$13, 0))</f>
        <v>Good</v>
      </c>
      <c r="R41" t="str">
        <f>INDEX('WSH BWQ'!$B$13:$V$122, MATCH('WSH Backcast'!$C41, 'WSH BWQ'!$C$13:$C$122, 0), MATCH('WSH Backcast'!R$13, 'WSH BWQ'!$B$13:$V$13, 0))</f>
        <v>Good</v>
      </c>
      <c r="S41" t="str">
        <f>INDEX('WSH BWQ'!$B$13:$V$122, MATCH('WSH Backcast'!$C41, 'WSH BWQ'!$C$13:$C$122, 0), MATCH('WSH Backcast'!S$13, 'WSH BWQ'!$B$13:$V$13, 0))</f>
        <v>Good</v>
      </c>
      <c r="T41" t="str">
        <f>INDEX('WSH BWQ'!$B$13:$V$122, MATCH('WSH Backcast'!$C41, 'WSH BWQ'!$C$13:$C$122, 0), MATCH('WSH Backcast'!T$13, 'WSH BWQ'!$B$13:$V$13, 0))</f>
        <v>Good</v>
      </c>
      <c r="U41" t="str">
        <f>INDEX('WSH BWQ'!$B$13:$V$122, MATCH('WSH Backcast'!$C41, 'WSH BWQ'!$C$13:$C$122, 0), MATCH('WSH Backcast'!U$13, 'WSH BWQ'!$B$13:$V$13, 0))</f>
        <v>Good</v>
      </c>
      <c r="V41" t="str">
        <f>INDEX('WSH BWQ'!$B$13:$V$122, MATCH('WSH Backcast'!$C41, 'WSH BWQ'!$C$13:$C$122, 0), MATCH('WSH Backcast'!V$13, 'WSH BWQ'!$B$13:$V$13, 0))</f>
        <v>Good</v>
      </c>
    </row>
    <row r="42" spans="2:22">
      <c r="B42" t="s">
        <v>232</v>
      </c>
      <c r="C42" t="s">
        <v>399</v>
      </c>
      <c r="D42" t="s">
        <v>48</v>
      </c>
      <c r="E42" t="s">
        <v>49</v>
      </c>
      <c r="F42" t="s">
        <v>50</v>
      </c>
      <c r="H42" t="str">
        <f>INDEX('WSH BWQ'!$B$13:$V$122, MATCH('WSH Backcast'!$C42, 'WSH BWQ'!$C$13:$C$122, 0), MATCH('WSH Backcast'!H$13, 'WSH BWQ'!$B$13:$V$13, 0))</f>
        <v>Excellent</v>
      </c>
      <c r="I42" t="str">
        <f>INDEX('WSH BWQ'!$B$13:$V$122, MATCH('WSH Backcast'!$C42, 'WSH BWQ'!$C$13:$C$122, 0), MATCH('WSH Backcast'!I$13, 'WSH BWQ'!$B$13:$V$13, 0))</f>
        <v>Excellent</v>
      </c>
      <c r="J42" t="str">
        <f>INDEX('WSH BWQ'!$B$13:$V$122, MATCH('WSH Backcast'!$C42, 'WSH BWQ'!$C$13:$C$122, 0), MATCH('WSH Backcast'!J$13, 'WSH BWQ'!$B$13:$V$13, 0))</f>
        <v>Excellent</v>
      </c>
      <c r="K42" t="str">
        <f>INDEX('WSH BWQ'!$B$13:$V$122, MATCH('WSH Backcast'!$C42, 'WSH BWQ'!$C$13:$C$122, 0), MATCH('WSH Backcast'!K$13, 'WSH BWQ'!$B$13:$V$13, 0))</f>
        <v>Excellent</v>
      </c>
      <c r="L42" t="str">
        <f>INDEX('WSH BWQ'!$B$13:$V$122, MATCH('WSH Backcast'!$C42, 'WSH BWQ'!$C$13:$C$122, 0), MATCH('WSH Backcast'!L$13, 'WSH BWQ'!$B$13:$V$13, 0))</f>
        <v>Excellent</v>
      </c>
      <c r="M42" t="str">
        <f>INDEX('WSH BWQ'!$B$13:$V$122, MATCH('WSH Backcast'!$C42, 'WSH BWQ'!$C$13:$C$122, 0), MATCH('WSH Backcast'!M$13, 'WSH BWQ'!$B$13:$V$13, 0))</f>
        <v>Excellent</v>
      </c>
      <c r="N42" t="str">
        <f>INDEX('WSH BWQ'!$B$13:$V$122, MATCH('WSH Backcast'!$C42, 'WSH BWQ'!$C$13:$C$122, 0), MATCH('WSH Backcast'!N$13, 'WSH BWQ'!$B$13:$V$13, 0))</f>
        <v>Excellent</v>
      </c>
      <c r="O42" t="str">
        <f>INDEX('WSH BWQ'!$B$13:$V$122, MATCH('WSH Backcast'!$C42, 'WSH BWQ'!$C$13:$C$122, 0), MATCH('WSH Backcast'!O$13, 'WSH BWQ'!$B$13:$V$13, 0))</f>
        <v>Excellent</v>
      </c>
      <c r="P42">
        <f>INDEX('WSH BWQ'!$B$13:$V$122, MATCH('WSH Backcast'!$C42, 'WSH BWQ'!$C$13:$C$122, 0), MATCH('WSH Backcast'!P$13, 'WSH BWQ'!$B$13:$V$13, 0))</f>
        <v>0</v>
      </c>
      <c r="Q42" t="str">
        <f>INDEX('WSH BWQ'!$B$13:$V$122, MATCH('WSH Backcast'!$C42, 'WSH BWQ'!$C$13:$C$122, 0), MATCH('WSH Backcast'!Q$13, 'WSH BWQ'!$B$13:$V$13, 0))</f>
        <v>Excellent</v>
      </c>
      <c r="R42" t="str">
        <f>INDEX('WSH BWQ'!$B$13:$V$122, MATCH('WSH Backcast'!$C42, 'WSH BWQ'!$C$13:$C$122, 0), MATCH('WSH Backcast'!R$13, 'WSH BWQ'!$B$13:$V$13, 0))</f>
        <v>Excellent</v>
      </c>
      <c r="S42" t="str">
        <f>INDEX('WSH BWQ'!$B$13:$V$122, MATCH('WSH Backcast'!$C42, 'WSH BWQ'!$C$13:$C$122, 0), MATCH('WSH Backcast'!S$13, 'WSH BWQ'!$B$13:$V$13, 0))</f>
        <v>Excellent</v>
      </c>
      <c r="T42" t="str">
        <f>INDEX('WSH BWQ'!$B$13:$V$122, MATCH('WSH Backcast'!$C42, 'WSH BWQ'!$C$13:$C$122, 0), MATCH('WSH Backcast'!T$13, 'WSH BWQ'!$B$13:$V$13, 0))</f>
        <v>Excellent</v>
      </c>
      <c r="U42" t="str">
        <f>INDEX('WSH BWQ'!$B$13:$V$122, MATCH('WSH Backcast'!$C42, 'WSH BWQ'!$C$13:$C$122, 0), MATCH('WSH Backcast'!U$13, 'WSH BWQ'!$B$13:$V$13, 0))</f>
        <v>Excellent</v>
      </c>
      <c r="V42" t="str">
        <f>INDEX('WSH BWQ'!$B$13:$V$122, MATCH('WSH Backcast'!$C42, 'WSH BWQ'!$C$13:$C$122, 0), MATCH('WSH Backcast'!V$13, 'WSH BWQ'!$B$13:$V$13, 0))</f>
        <v>Excellent</v>
      </c>
    </row>
    <row r="43" spans="2:22">
      <c r="B43" t="s">
        <v>232</v>
      </c>
      <c r="C43" t="s">
        <v>400</v>
      </c>
      <c r="D43" t="s">
        <v>48</v>
      </c>
      <c r="E43" t="s">
        <v>49</v>
      </c>
      <c r="F43" t="s">
        <v>50</v>
      </c>
      <c r="H43" t="s">
        <v>154</v>
      </c>
      <c r="I43" t="s">
        <v>154</v>
      </c>
      <c r="J43" t="s">
        <v>154</v>
      </c>
      <c r="K43" t="s">
        <v>154</v>
      </c>
      <c r="L43" t="s">
        <v>154</v>
      </c>
      <c r="M43" t="s">
        <v>154</v>
      </c>
      <c r="N43" t="s">
        <v>154</v>
      </c>
      <c r="O43" t="str">
        <f>INDEX('WSH BWQ'!$B$13:$V$122, MATCH('WSH Backcast'!$C43, 'WSH BWQ'!$C$13:$C$122, 0), MATCH('WSH Backcast'!O$13, 'WSH BWQ'!$B$13:$V$13, 0))</f>
        <v>Excellent</v>
      </c>
      <c r="P43">
        <f>INDEX('WSH BWQ'!$B$13:$V$122, MATCH('WSH Backcast'!$C43, 'WSH BWQ'!$C$13:$C$122, 0), MATCH('WSH Backcast'!P$13, 'WSH BWQ'!$B$13:$V$13, 0))</f>
        <v>0</v>
      </c>
      <c r="Q43" t="str">
        <f>INDEX('WSH BWQ'!$B$13:$V$122, MATCH('WSH Backcast'!$C43, 'WSH BWQ'!$C$13:$C$122, 0), MATCH('WSH Backcast'!Q$13, 'WSH BWQ'!$B$13:$V$13, 0))</f>
        <v>Excellent</v>
      </c>
      <c r="R43" t="str">
        <f>INDEX('WSH BWQ'!$B$13:$V$122, MATCH('WSH Backcast'!$C43, 'WSH BWQ'!$C$13:$C$122, 0), MATCH('WSH Backcast'!R$13, 'WSH BWQ'!$B$13:$V$13, 0))</f>
        <v>Excellent</v>
      </c>
      <c r="S43" t="str">
        <f>INDEX('WSH BWQ'!$B$13:$V$122, MATCH('WSH Backcast'!$C43, 'WSH BWQ'!$C$13:$C$122, 0), MATCH('WSH Backcast'!S$13, 'WSH BWQ'!$B$13:$V$13, 0))</f>
        <v>Excellent</v>
      </c>
      <c r="T43" t="str">
        <f>INDEX('WSH BWQ'!$B$13:$V$122, MATCH('WSH Backcast'!$C43, 'WSH BWQ'!$C$13:$C$122, 0), MATCH('WSH Backcast'!T$13, 'WSH BWQ'!$B$13:$V$13, 0))</f>
        <v>Excellent</v>
      </c>
      <c r="U43" t="str">
        <f>INDEX('WSH BWQ'!$B$13:$V$122, MATCH('WSH Backcast'!$C43, 'WSH BWQ'!$C$13:$C$122, 0), MATCH('WSH Backcast'!U$13, 'WSH BWQ'!$B$13:$V$13, 0))</f>
        <v>Excellent</v>
      </c>
      <c r="V43" t="str">
        <f>INDEX('WSH BWQ'!$B$13:$V$122, MATCH('WSH Backcast'!$C43, 'WSH BWQ'!$C$13:$C$122, 0), MATCH('WSH Backcast'!V$13, 'WSH BWQ'!$B$13:$V$13, 0))</f>
        <v>Excellent</v>
      </c>
    </row>
    <row r="44" spans="2:22">
      <c r="B44" t="s">
        <v>232</v>
      </c>
      <c r="C44" t="s">
        <v>401</v>
      </c>
      <c r="D44" t="s">
        <v>48</v>
      </c>
      <c r="E44" t="s">
        <v>49</v>
      </c>
      <c r="F44" t="s">
        <v>50</v>
      </c>
      <c r="H44" t="str">
        <f>INDEX('WSH BWQ'!$B$13:$V$122, MATCH('WSH Backcast'!$C44, 'WSH BWQ'!$C$13:$C$122, 0), MATCH('WSH Backcast'!H$13, 'WSH BWQ'!$B$13:$V$13, 0))</f>
        <v>Excellent</v>
      </c>
      <c r="I44" t="str">
        <f>INDEX('WSH BWQ'!$B$13:$V$122, MATCH('WSH Backcast'!$C44, 'WSH BWQ'!$C$13:$C$122, 0), MATCH('WSH Backcast'!I$13, 'WSH BWQ'!$B$13:$V$13, 0))</f>
        <v>Excellent</v>
      </c>
      <c r="J44" t="str">
        <f>INDEX('WSH BWQ'!$B$13:$V$122, MATCH('WSH Backcast'!$C44, 'WSH BWQ'!$C$13:$C$122, 0), MATCH('WSH Backcast'!J$13, 'WSH BWQ'!$B$13:$V$13, 0))</f>
        <v>Excellent</v>
      </c>
      <c r="K44" t="str">
        <f>INDEX('WSH BWQ'!$B$13:$V$122, MATCH('WSH Backcast'!$C44, 'WSH BWQ'!$C$13:$C$122, 0), MATCH('WSH Backcast'!K$13, 'WSH BWQ'!$B$13:$V$13, 0))</f>
        <v>Excellent</v>
      </c>
      <c r="L44" t="str">
        <f>INDEX('WSH BWQ'!$B$13:$V$122, MATCH('WSH Backcast'!$C44, 'WSH BWQ'!$C$13:$C$122, 0), MATCH('WSH Backcast'!L$13, 'WSH BWQ'!$B$13:$V$13, 0))</f>
        <v>Excellent</v>
      </c>
      <c r="M44" t="str">
        <f>INDEX('WSH BWQ'!$B$13:$V$122, MATCH('WSH Backcast'!$C44, 'WSH BWQ'!$C$13:$C$122, 0), MATCH('WSH Backcast'!M$13, 'WSH BWQ'!$B$13:$V$13, 0))</f>
        <v>Excellent</v>
      </c>
      <c r="N44" t="str">
        <f>INDEX('WSH BWQ'!$B$13:$V$122, MATCH('WSH Backcast'!$C44, 'WSH BWQ'!$C$13:$C$122, 0), MATCH('WSH Backcast'!N$13, 'WSH BWQ'!$B$13:$V$13, 0))</f>
        <v>Excellent</v>
      </c>
      <c r="O44" t="str">
        <f>INDEX('WSH BWQ'!$B$13:$V$122, MATCH('WSH Backcast'!$C44, 'WSH BWQ'!$C$13:$C$122, 0), MATCH('WSH Backcast'!O$13, 'WSH BWQ'!$B$13:$V$13, 0))</f>
        <v>Excellent</v>
      </c>
      <c r="P44">
        <f>INDEX('WSH BWQ'!$B$13:$V$122, MATCH('WSH Backcast'!$C44, 'WSH BWQ'!$C$13:$C$122, 0), MATCH('WSH Backcast'!P$13, 'WSH BWQ'!$B$13:$V$13, 0))</f>
        <v>0</v>
      </c>
      <c r="Q44" t="str">
        <f>INDEX('WSH BWQ'!$B$13:$V$122, MATCH('WSH Backcast'!$C44, 'WSH BWQ'!$C$13:$C$122, 0), MATCH('WSH Backcast'!Q$13, 'WSH BWQ'!$B$13:$V$13, 0))</f>
        <v>Excellent</v>
      </c>
      <c r="R44" t="str">
        <f>INDEX('WSH BWQ'!$B$13:$V$122, MATCH('WSH Backcast'!$C44, 'WSH BWQ'!$C$13:$C$122, 0), MATCH('WSH Backcast'!R$13, 'WSH BWQ'!$B$13:$V$13, 0))</f>
        <v>Excellent</v>
      </c>
      <c r="S44" t="str">
        <f>INDEX('WSH BWQ'!$B$13:$V$122, MATCH('WSH Backcast'!$C44, 'WSH BWQ'!$C$13:$C$122, 0), MATCH('WSH Backcast'!S$13, 'WSH BWQ'!$B$13:$V$13, 0))</f>
        <v>Excellent</v>
      </c>
      <c r="T44" t="str">
        <f>INDEX('WSH BWQ'!$B$13:$V$122, MATCH('WSH Backcast'!$C44, 'WSH BWQ'!$C$13:$C$122, 0), MATCH('WSH Backcast'!T$13, 'WSH BWQ'!$B$13:$V$13, 0))</f>
        <v>Excellent</v>
      </c>
      <c r="U44" t="str">
        <f>INDEX('WSH BWQ'!$B$13:$V$122, MATCH('WSH Backcast'!$C44, 'WSH BWQ'!$C$13:$C$122, 0), MATCH('WSH Backcast'!U$13, 'WSH BWQ'!$B$13:$V$13, 0))</f>
        <v>Excellent</v>
      </c>
      <c r="V44" t="str">
        <f>INDEX('WSH BWQ'!$B$13:$V$122, MATCH('WSH Backcast'!$C44, 'WSH BWQ'!$C$13:$C$122, 0), MATCH('WSH Backcast'!V$13, 'WSH BWQ'!$B$13:$V$13, 0))</f>
        <v>Excellent</v>
      </c>
    </row>
    <row r="45" spans="2:22">
      <c r="B45" t="s">
        <v>232</v>
      </c>
      <c r="C45" t="s">
        <v>402</v>
      </c>
      <c r="D45" t="s">
        <v>48</v>
      </c>
      <c r="E45" t="s">
        <v>49</v>
      </c>
      <c r="F45" t="s">
        <v>50</v>
      </c>
      <c r="H45" t="s">
        <v>154</v>
      </c>
      <c r="I45" t="s">
        <v>154</v>
      </c>
      <c r="J45" t="s">
        <v>154</v>
      </c>
      <c r="K45" t="s">
        <v>154</v>
      </c>
      <c r="L45" t="str">
        <f>INDEX('WSH BWQ'!$B$13:$V$122, MATCH('WSH Backcast'!$C45, 'WSH BWQ'!$C$13:$C$122, 0), MATCH('WSH Backcast'!L$13, 'WSH BWQ'!$B$13:$V$13, 0))</f>
        <v>Excellent</v>
      </c>
      <c r="M45" t="str">
        <f>INDEX('WSH BWQ'!$B$13:$V$122, MATCH('WSH Backcast'!$C45, 'WSH BWQ'!$C$13:$C$122, 0), MATCH('WSH Backcast'!M$13, 'WSH BWQ'!$B$13:$V$13, 0))</f>
        <v>Excellent</v>
      </c>
      <c r="N45" t="str">
        <f>INDEX('WSH BWQ'!$B$13:$V$122, MATCH('WSH Backcast'!$C45, 'WSH BWQ'!$C$13:$C$122, 0), MATCH('WSH Backcast'!N$13, 'WSH BWQ'!$B$13:$V$13, 0))</f>
        <v>Excellent</v>
      </c>
      <c r="O45" t="str">
        <f>INDEX('WSH BWQ'!$B$13:$V$122, MATCH('WSH Backcast'!$C45, 'WSH BWQ'!$C$13:$C$122, 0), MATCH('WSH Backcast'!O$13, 'WSH BWQ'!$B$13:$V$13, 0))</f>
        <v>Excellent</v>
      </c>
      <c r="P45">
        <f>INDEX('WSH BWQ'!$B$13:$V$122, MATCH('WSH Backcast'!$C45, 'WSH BWQ'!$C$13:$C$122, 0), MATCH('WSH Backcast'!P$13, 'WSH BWQ'!$B$13:$V$13, 0))</f>
        <v>0</v>
      </c>
      <c r="Q45" t="str">
        <f>INDEX('WSH BWQ'!$B$13:$V$122, MATCH('WSH Backcast'!$C45, 'WSH BWQ'!$C$13:$C$122, 0), MATCH('WSH Backcast'!Q$13, 'WSH BWQ'!$B$13:$V$13, 0))</f>
        <v>Excellent</v>
      </c>
      <c r="R45" t="str">
        <f>INDEX('WSH BWQ'!$B$13:$V$122, MATCH('WSH Backcast'!$C45, 'WSH BWQ'!$C$13:$C$122, 0), MATCH('WSH Backcast'!R$13, 'WSH BWQ'!$B$13:$V$13, 0))</f>
        <v>Excellent</v>
      </c>
      <c r="S45" t="str">
        <f>INDEX('WSH BWQ'!$B$13:$V$122, MATCH('WSH Backcast'!$C45, 'WSH BWQ'!$C$13:$C$122, 0), MATCH('WSH Backcast'!S$13, 'WSH BWQ'!$B$13:$V$13, 0))</f>
        <v>Excellent</v>
      </c>
      <c r="T45" t="str">
        <f>INDEX('WSH BWQ'!$B$13:$V$122, MATCH('WSH Backcast'!$C45, 'WSH BWQ'!$C$13:$C$122, 0), MATCH('WSH Backcast'!T$13, 'WSH BWQ'!$B$13:$V$13, 0))</f>
        <v>Excellent</v>
      </c>
      <c r="U45" t="str">
        <f>INDEX('WSH BWQ'!$B$13:$V$122, MATCH('WSH Backcast'!$C45, 'WSH BWQ'!$C$13:$C$122, 0), MATCH('WSH Backcast'!U$13, 'WSH BWQ'!$B$13:$V$13, 0))</f>
        <v>Excellent</v>
      </c>
      <c r="V45" t="str">
        <f>INDEX('WSH BWQ'!$B$13:$V$122, MATCH('WSH Backcast'!$C45, 'WSH BWQ'!$C$13:$C$122, 0), MATCH('WSH Backcast'!V$13, 'WSH BWQ'!$B$13:$V$13, 0))</f>
        <v>Excellent</v>
      </c>
    </row>
    <row r="46" spans="2:22">
      <c r="B46" t="s">
        <v>232</v>
      </c>
      <c r="C46" t="s">
        <v>403</v>
      </c>
      <c r="D46" t="s">
        <v>48</v>
      </c>
      <c r="E46" t="s">
        <v>49</v>
      </c>
      <c r="F46" t="s">
        <v>50</v>
      </c>
      <c r="H46" t="str">
        <f>INDEX('WSH BWQ'!$B$13:$V$122, MATCH('WSH Backcast'!$C46, 'WSH BWQ'!$C$13:$C$122, 0), MATCH('WSH Backcast'!H$13, 'WSH BWQ'!$B$13:$V$13, 0))</f>
        <v>Excellent</v>
      </c>
      <c r="I46" t="str">
        <f>INDEX('WSH BWQ'!$B$13:$V$122, MATCH('WSH Backcast'!$C46, 'WSH BWQ'!$C$13:$C$122, 0), MATCH('WSH Backcast'!I$13, 'WSH BWQ'!$B$13:$V$13, 0))</f>
        <v>Excellent</v>
      </c>
      <c r="J46" t="str">
        <f>INDEX('WSH BWQ'!$B$13:$V$122, MATCH('WSH Backcast'!$C46, 'WSH BWQ'!$C$13:$C$122, 0), MATCH('WSH Backcast'!J$13, 'WSH BWQ'!$B$13:$V$13, 0))</f>
        <v>Excellent</v>
      </c>
      <c r="K46" t="str">
        <f>INDEX('WSH BWQ'!$B$13:$V$122, MATCH('WSH Backcast'!$C46, 'WSH BWQ'!$C$13:$C$122, 0), MATCH('WSH Backcast'!K$13, 'WSH BWQ'!$B$13:$V$13, 0))</f>
        <v>Excellent</v>
      </c>
      <c r="L46" t="str">
        <f>INDEX('WSH BWQ'!$B$13:$V$122, MATCH('WSH Backcast'!$C46, 'WSH BWQ'!$C$13:$C$122, 0), MATCH('WSH Backcast'!L$13, 'WSH BWQ'!$B$13:$V$13, 0))</f>
        <v>Excellent</v>
      </c>
      <c r="M46" t="str">
        <f>INDEX('WSH BWQ'!$B$13:$V$122, MATCH('WSH Backcast'!$C46, 'WSH BWQ'!$C$13:$C$122, 0), MATCH('WSH Backcast'!M$13, 'WSH BWQ'!$B$13:$V$13, 0))</f>
        <v>Excellent</v>
      </c>
      <c r="N46" t="str">
        <f>INDEX('WSH BWQ'!$B$13:$V$122, MATCH('WSH Backcast'!$C46, 'WSH BWQ'!$C$13:$C$122, 0), MATCH('WSH Backcast'!N$13, 'WSH BWQ'!$B$13:$V$13, 0))</f>
        <v>Excellent</v>
      </c>
      <c r="O46" t="str">
        <f>INDEX('WSH BWQ'!$B$13:$V$122, MATCH('WSH Backcast'!$C46, 'WSH BWQ'!$C$13:$C$122, 0), MATCH('WSH Backcast'!O$13, 'WSH BWQ'!$B$13:$V$13, 0))</f>
        <v>Excellent</v>
      </c>
      <c r="P46">
        <f>INDEX('WSH BWQ'!$B$13:$V$122, MATCH('WSH Backcast'!$C46, 'WSH BWQ'!$C$13:$C$122, 0), MATCH('WSH Backcast'!P$13, 'WSH BWQ'!$B$13:$V$13, 0))</f>
        <v>0</v>
      </c>
      <c r="Q46" t="str">
        <f>INDEX('WSH BWQ'!$B$13:$V$122, MATCH('WSH Backcast'!$C46, 'WSH BWQ'!$C$13:$C$122, 0), MATCH('WSH Backcast'!Q$13, 'WSH BWQ'!$B$13:$V$13, 0))</f>
        <v>Excellent</v>
      </c>
      <c r="R46" t="str">
        <f>INDEX('WSH BWQ'!$B$13:$V$122, MATCH('WSH Backcast'!$C46, 'WSH BWQ'!$C$13:$C$122, 0), MATCH('WSH Backcast'!R$13, 'WSH BWQ'!$B$13:$V$13, 0))</f>
        <v>Excellent</v>
      </c>
      <c r="S46" t="str">
        <f>INDEX('WSH BWQ'!$B$13:$V$122, MATCH('WSH Backcast'!$C46, 'WSH BWQ'!$C$13:$C$122, 0), MATCH('WSH Backcast'!S$13, 'WSH BWQ'!$B$13:$V$13, 0))</f>
        <v>Excellent</v>
      </c>
      <c r="T46" t="str">
        <f>INDEX('WSH BWQ'!$B$13:$V$122, MATCH('WSH Backcast'!$C46, 'WSH BWQ'!$C$13:$C$122, 0), MATCH('WSH Backcast'!T$13, 'WSH BWQ'!$B$13:$V$13, 0))</f>
        <v>Excellent</v>
      </c>
      <c r="U46" t="str">
        <f>INDEX('WSH BWQ'!$B$13:$V$122, MATCH('WSH Backcast'!$C46, 'WSH BWQ'!$C$13:$C$122, 0), MATCH('WSH Backcast'!U$13, 'WSH BWQ'!$B$13:$V$13, 0))</f>
        <v>Excellent</v>
      </c>
      <c r="V46" t="str">
        <f>INDEX('WSH BWQ'!$B$13:$V$122, MATCH('WSH Backcast'!$C46, 'WSH BWQ'!$C$13:$C$122, 0), MATCH('WSH Backcast'!V$13, 'WSH BWQ'!$B$13:$V$13, 0))</f>
        <v>Excellent</v>
      </c>
    </row>
    <row r="47" spans="2:22">
      <c r="B47" t="s">
        <v>232</v>
      </c>
      <c r="C47" t="s">
        <v>404</v>
      </c>
      <c r="D47" t="s">
        <v>48</v>
      </c>
      <c r="E47" t="s">
        <v>49</v>
      </c>
      <c r="F47" t="s">
        <v>50</v>
      </c>
      <c r="H47" t="str">
        <f>INDEX('WSH BWQ'!$B$13:$V$122, MATCH('WSH Backcast'!$C47, 'WSH BWQ'!$C$13:$C$122, 0), MATCH('WSH Backcast'!H$13, 'WSH BWQ'!$B$13:$V$13, 0))</f>
        <v>Excellent</v>
      </c>
      <c r="I47" t="str">
        <f>INDEX('WSH BWQ'!$B$13:$V$122, MATCH('WSH Backcast'!$C47, 'WSH BWQ'!$C$13:$C$122, 0), MATCH('WSH Backcast'!I$13, 'WSH BWQ'!$B$13:$V$13, 0))</f>
        <v>Excellent</v>
      </c>
      <c r="J47" t="str">
        <f>INDEX('WSH BWQ'!$B$13:$V$122, MATCH('WSH Backcast'!$C47, 'WSH BWQ'!$C$13:$C$122, 0), MATCH('WSH Backcast'!J$13, 'WSH BWQ'!$B$13:$V$13, 0))</f>
        <v>Excellent</v>
      </c>
      <c r="K47" t="str">
        <f>INDEX('WSH BWQ'!$B$13:$V$122, MATCH('WSH Backcast'!$C47, 'WSH BWQ'!$C$13:$C$122, 0), MATCH('WSH Backcast'!K$13, 'WSH BWQ'!$B$13:$V$13, 0))</f>
        <v>Excellent</v>
      </c>
      <c r="L47" t="str">
        <f>INDEX('WSH BWQ'!$B$13:$V$122, MATCH('WSH Backcast'!$C47, 'WSH BWQ'!$C$13:$C$122, 0), MATCH('WSH Backcast'!L$13, 'WSH BWQ'!$B$13:$V$13, 0))</f>
        <v>Excellent</v>
      </c>
      <c r="M47" t="str">
        <f>INDEX('WSH BWQ'!$B$13:$V$122, MATCH('WSH Backcast'!$C47, 'WSH BWQ'!$C$13:$C$122, 0), MATCH('WSH Backcast'!M$13, 'WSH BWQ'!$B$13:$V$13, 0))</f>
        <v>Excellent</v>
      </c>
      <c r="N47" t="str">
        <f>INDEX('WSH BWQ'!$B$13:$V$122, MATCH('WSH Backcast'!$C47, 'WSH BWQ'!$C$13:$C$122, 0), MATCH('WSH Backcast'!N$13, 'WSH BWQ'!$B$13:$V$13, 0))</f>
        <v>Excellent</v>
      </c>
      <c r="O47" t="str">
        <f>INDEX('WSH BWQ'!$B$13:$V$122, MATCH('WSH Backcast'!$C47, 'WSH BWQ'!$C$13:$C$122, 0), MATCH('WSH Backcast'!O$13, 'WSH BWQ'!$B$13:$V$13, 0))</f>
        <v>Excellent</v>
      </c>
      <c r="P47">
        <f>INDEX('WSH BWQ'!$B$13:$V$122, MATCH('WSH Backcast'!$C47, 'WSH BWQ'!$C$13:$C$122, 0), MATCH('WSH Backcast'!P$13, 'WSH BWQ'!$B$13:$V$13, 0))</f>
        <v>0</v>
      </c>
      <c r="Q47" t="str">
        <f>INDEX('WSH BWQ'!$B$13:$V$122, MATCH('WSH Backcast'!$C47, 'WSH BWQ'!$C$13:$C$122, 0), MATCH('WSH Backcast'!Q$13, 'WSH BWQ'!$B$13:$V$13, 0))</f>
        <v>Excellent</v>
      </c>
      <c r="R47" t="str">
        <f>INDEX('WSH BWQ'!$B$13:$V$122, MATCH('WSH Backcast'!$C47, 'WSH BWQ'!$C$13:$C$122, 0), MATCH('WSH Backcast'!R$13, 'WSH BWQ'!$B$13:$V$13, 0))</f>
        <v>Excellent</v>
      </c>
      <c r="S47" t="str">
        <f>INDEX('WSH BWQ'!$B$13:$V$122, MATCH('WSH Backcast'!$C47, 'WSH BWQ'!$C$13:$C$122, 0), MATCH('WSH Backcast'!S$13, 'WSH BWQ'!$B$13:$V$13, 0))</f>
        <v>Excellent</v>
      </c>
      <c r="T47" t="str">
        <f>INDEX('WSH BWQ'!$B$13:$V$122, MATCH('WSH Backcast'!$C47, 'WSH BWQ'!$C$13:$C$122, 0), MATCH('WSH Backcast'!T$13, 'WSH BWQ'!$B$13:$V$13, 0))</f>
        <v>Excellent</v>
      </c>
      <c r="U47" t="str">
        <f>INDEX('WSH BWQ'!$B$13:$V$122, MATCH('WSH Backcast'!$C47, 'WSH BWQ'!$C$13:$C$122, 0), MATCH('WSH Backcast'!U$13, 'WSH BWQ'!$B$13:$V$13, 0))</f>
        <v>Excellent</v>
      </c>
      <c r="V47" t="str">
        <f>INDEX('WSH BWQ'!$B$13:$V$122, MATCH('WSH Backcast'!$C47, 'WSH BWQ'!$C$13:$C$122, 0), MATCH('WSH Backcast'!V$13, 'WSH BWQ'!$B$13:$V$13, 0))</f>
        <v>Excellent</v>
      </c>
    </row>
    <row r="48" spans="2:22">
      <c r="B48" t="s">
        <v>232</v>
      </c>
      <c r="C48" t="s">
        <v>405</v>
      </c>
      <c r="D48" t="s">
        <v>48</v>
      </c>
      <c r="E48" t="s">
        <v>49</v>
      </c>
      <c r="F48" t="s">
        <v>50</v>
      </c>
      <c r="H48" t="str">
        <f>INDEX('WSH BWQ'!$B$13:$V$122, MATCH('WSH Backcast'!$C48, 'WSH BWQ'!$C$13:$C$122, 0), MATCH('WSH Backcast'!H$13, 'WSH BWQ'!$B$13:$V$13, 0))</f>
        <v>Good</v>
      </c>
      <c r="I48" t="str">
        <f>INDEX('WSH BWQ'!$B$13:$V$122, MATCH('WSH Backcast'!$C48, 'WSH BWQ'!$C$13:$C$122, 0), MATCH('WSH Backcast'!I$13, 'WSH BWQ'!$B$13:$V$13, 0))</f>
        <v>Excellent</v>
      </c>
      <c r="J48" t="str">
        <f>INDEX('WSH BWQ'!$B$13:$V$122, MATCH('WSH Backcast'!$C48, 'WSH BWQ'!$C$13:$C$122, 0), MATCH('WSH Backcast'!J$13, 'WSH BWQ'!$B$13:$V$13, 0))</f>
        <v>Excellent</v>
      </c>
      <c r="K48" t="str">
        <f>INDEX('WSH BWQ'!$B$13:$V$122, MATCH('WSH Backcast'!$C48, 'WSH BWQ'!$C$13:$C$122, 0), MATCH('WSH Backcast'!K$13, 'WSH BWQ'!$B$13:$V$13, 0))</f>
        <v>Excellent</v>
      </c>
      <c r="L48" t="str">
        <f>INDEX('WSH BWQ'!$B$13:$V$122, MATCH('WSH Backcast'!$C48, 'WSH BWQ'!$C$13:$C$122, 0), MATCH('WSH Backcast'!L$13, 'WSH BWQ'!$B$13:$V$13, 0))</f>
        <v>Good</v>
      </c>
      <c r="M48" t="str">
        <f>INDEX('WSH BWQ'!$B$13:$V$122, MATCH('WSH Backcast'!$C48, 'WSH BWQ'!$C$13:$C$122, 0), MATCH('WSH Backcast'!M$13, 'WSH BWQ'!$B$13:$V$13, 0))</f>
        <v>Good</v>
      </c>
      <c r="N48" t="str">
        <f>INDEX('WSH BWQ'!$B$13:$V$122, MATCH('WSH Backcast'!$C48, 'WSH BWQ'!$C$13:$C$122, 0), MATCH('WSH Backcast'!N$13, 'WSH BWQ'!$B$13:$V$13, 0))</f>
        <v>Good</v>
      </c>
      <c r="O48" t="str">
        <f>INDEX('WSH BWQ'!$B$13:$V$122, MATCH('WSH Backcast'!$C48, 'WSH BWQ'!$C$13:$C$122, 0), MATCH('WSH Backcast'!O$13, 'WSH BWQ'!$B$13:$V$13, 0))</f>
        <v>Sufficient</v>
      </c>
      <c r="P48">
        <f>INDEX('WSH BWQ'!$B$13:$V$122, MATCH('WSH Backcast'!$C48, 'WSH BWQ'!$C$13:$C$122, 0), MATCH('WSH Backcast'!P$13, 'WSH BWQ'!$B$13:$V$13, 0))</f>
        <v>0</v>
      </c>
      <c r="Q48" t="str">
        <f>INDEX('WSH BWQ'!$B$13:$V$122, MATCH('WSH Backcast'!$C48, 'WSH BWQ'!$C$13:$C$122, 0), MATCH('WSH Backcast'!Q$13, 'WSH BWQ'!$B$13:$V$13, 0))</f>
        <v>Sufficient</v>
      </c>
      <c r="R48" t="str">
        <f>INDEX('WSH BWQ'!$B$13:$V$122, MATCH('WSH Backcast'!$C48, 'WSH BWQ'!$C$13:$C$122, 0), MATCH('WSH Backcast'!R$13, 'WSH BWQ'!$B$13:$V$13, 0))</f>
        <v>Sufficient</v>
      </c>
      <c r="S48" t="str">
        <f>INDEX('WSH BWQ'!$B$13:$V$122, MATCH('WSH Backcast'!$C48, 'WSH BWQ'!$C$13:$C$122, 0), MATCH('WSH Backcast'!S$13, 'WSH BWQ'!$B$13:$V$13, 0))</f>
        <v>Sufficient</v>
      </c>
      <c r="T48" t="str">
        <f>INDEX('WSH BWQ'!$B$13:$V$122, MATCH('WSH Backcast'!$C48, 'WSH BWQ'!$C$13:$C$122, 0), MATCH('WSH Backcast'!T$13, 'WSH BWQ'!$B$13:$V$13, 0))</f>
        <v>Sufficient</v>
      </c>
      <c r="U48" t="str">
        <f>INDEX('WSH BWQ'!$B$13:$V$122, MATCH('WSH Backcast'!$C48, 'WSH BWQ'!$C$13:$C$122, 0), MATCH('WSH Backcast'!U$13, 'WSH BWQ'!$B$13:$V$13, 0))</f>
        <v>Sufficient</v>
      </c>
      <c r="V48" t="str">
        <f>INDEX('WSH BWQ'!$B$13:$V$122, MATCH('WSH Backcast'!$C48, 'WSH BWQ'!$C$13:$C$122, 0), MATCH('WSH Backcast'!V$13, 'WSH BWQ'!$B$13:$V$13, 0))</f>
        <v>Sufficient</v>
      </c>
    </row>
    <row r="49" spans="2:22">
      <c r="B49" t="s">
        <v>232</v>
      </c>
      <c r="C49" t="s">
        <v>406</v>
      </c>
      <c r="D49" t="s">
        <v>48</v>
      </c>
      <c r="E49" t="s">
        <v>49</v>
      </c>
      <c r="F49" t="s">
        <v>50</v>
      </c>
      <c r="H49" t="str">
        <f>INDEX('WSH BWQ'!$B$13:$V$122, MATCH('WSH Backcast'!$C49, 'WSH BWQ'!$C$13:$C$122, 0), MATCH('WSH Backcast'!H$13, 'WSH BWQ'!$B$13:$V$13, 0))</f>
        <v>Excellent</v>
      </c>
      <c r="I49" t="str">
        <f>INDEX('WSH BWQ'!$B$13:$V$122, MATCH('WSH Backcast'!$C49, 'WSH BWQ'!$C$13:$C$122, 0), MATCH('WSH Backcast'!I$13, 'WSH BWQ'!$B$13:$V$13, 0))</f>
        <v>Excellent</v>
      </c>
      <c r="J49" t="str">
        <f>INDEX('WSH BWQ'!$B$13:$V$122, MATCH('WSH Backcast'!$C49, 'WSH BWQ'!$C$13:$C$122, 0), MATCH('WSH Backcast'!J$13, 'WSH BWQ'!$B$13:$V$13, 0))</f>
        <v>Excellent</v>
      </c>
      <c r="K49" t="str">
        <f>INDEX('WSH BWQ'!$B$13:$V$122, MATCH('WSH Backcast'!$C49, 'WSH BWQ'!$C$13:$C$122, 0), MATCH('WSH Backcast'!K$13, 'WSH BWQ'!$B$13:$V$13, 0))</f>
        <v>Excellent</v>
      </c>
      <c r="L49" t="str">
        <f>INDEX('WSH BWQ'!$B$13:$V$122, MATCH('WSH Backcast'!$C49, 'WSH BWQ'!$C$13:$C$122, 0), MATCH('WSH Backcast'!L$13, 'WSH BWQ'!$B$13:$V$13, 0))</f>
        <v>Excellent</v>
      </c>
      <c r="M49" t="str">
        <f>INDEX('WSH BWQ'!$B$13:$V$122, MATCH('WSH Backcast'!$C49, 'WSH BWQ'!$C$13:$C$122, 0), MATCH('WSH Backcast'!M$13, 'WSH BWQ'!$B$13:$V$13, 0))</f>
        <v>Excellent</v>
      </c>
      <c r="N49" t="str">
        <f>INDEX('WSH BWQ'!$B$13:$V$122, MATCH('WSH Backcast'!$C49, 'WSH BWQ'!$C$13:$C$122, 0), MATCH('WSH Backcast'!N$13, 'WSH BWQ'!$B$13:$V$13, 0))</f>
        <v>Excellent</v>
      </c>
      <c r="O49" t="str">
        <f>INDEX('WSH BWQ'!$B$13:$V$122, MATCH('WSH Backcast'!$C49, 'WSH BWQ'!$C$13:$C$122, 0), MATCH('WSH Backcast'!O$13, 'WSH BWQ'!$B$13:$V$13, 0))</f>
        <v>Excellent</v>
      </c>
      <c r="P49">
        <f>INDEX('WSH BWQ'!$B$13:$V$122, MATCH('WSH Backcast'!$C49, 'WSH BWQ'!$C$13:$C$122, 0), MATCH('WSH Backcast'!P$13, 'WSH BWQ'!$B$13:$V$13, 0))</f>
        <v>0</v>
      </c>
      <c r="Q49" t="str">
        <f>INDEX('WSH BWQ'!$B$13:$V$122, MATCH('WSH Backcast'!$C49, 'WSH BWQ'!$C$13:$C$122, 0), MATCH('WSH Backcast'!Q$13, 'WSH BWQ'!$B$13:$V$13, 0))</f>
        <v>Excellent</v>
      </c>
      <c r="R49" t="str">
        <f>INDEX('WSH BWQ'!$B$13:$V$122, MATCH('WSH Backcast'!$C49, 'WSH BWQ'!$C$13:$C$122, 0), MATCH('WSH Backcast'!R$13, 'WSH BWQ'!$B$13:$V$13, 0))</f>
        <v>Excellent</v>
      </c>
      <c r="S49" t="str">
        <f>INDEX('WSH BWQ'!$B$13:$V$122, MATCH('WSH Backcast'!$C49, 'WSH BWQ'!$C$13:$C$122, 0), MATCH('WSH Backcast'!S$13, 'WSH BWQ'!$B$13:$V$13, 0))</f>
        <v>Excellent</v>
      </c>
      <c r="T49" t="str">
        <f>INDEX('WSH BWQ'!$B$13:$V$122, MATCH('WSH Backcast'!$C49, 'WSH BWQ'!$C$13:$C$122, 0), MATCH('WSH Backcast'!T$13, 'WSH BWQ'!$B$13:$V$13, 0))</f>
        <v>Excellent</v>
      </c>
      <c r="U49" t="str">
        <f>INDEX('WSH BWQ'!$B$13:$V$122, MATCH('WSH Backcast'!$C49, 'WSH BWQ'!$C$13:$C$122, 0), MATCH('WSH Backcast'!U$13, 'WSH BWQ'!$B$13:$V$13, 0))</f>
        <v>Excellent</v>
      </c>
      <c r="V49" t="str">
        <f>INDEX('WSH BWQ'!$B$13:$V$122, MATCH('WSH Backcast'!$C49, 'WSH BWQ'!$C$13:$C$122, 0), MATCH('WSH Backcast'!V$13, 'WSH BWQ'!$B$13:$V$13, 0))</f>
        <v>Excellent</v>
      </c>
    </row>
    <row r="50" spans="2:22">
      <c r="B50" t="s">
        <v>232</v>
      </c>
      <c r="C50" t="s">
        <v>407</v>
      </c>
      <c r="D50" t="s">
        <v>48</v>
      </c>
      <c r="E50" t="s">
        <v>49</v>
      </c>
      <c r="F50" t="s">
        <v>50</v>
      </c>
      <c r="H50" t="str">
        <f>INDEX('WSH BWQ'!$B$13:$V$122, MATCH('WSH Backcast'!$C50, 'WSH BWQ'!$C$13:$C$122, 0), MATCH('WSH Backcast'!H$13, 'WSH BWQ'!$B$13:$V$13, 0))</f>
        <v>Excellent</v>
      </c>
      <c r="I50" t="str">
        <f>INDEX('WSH BWQ'!$B$13:$V$122, MATCH('WSH Backcast'!$C50, 'WSH BWQ'!$C$13:$C$122, 0), MATCH('WSH Backcast'!I$13, 'WSH BWQ'!$B$13:$V$13, 0))</f>
        <v>Excellent</v>
      </c>
      <c r="J50" t="str">
        <f>INDEX('WSH BWQ'!$B$13:$V$122, MATCH('WSH Backcast'!$C50, 'WSH BWQ'!$C$13:$C$122, 0), MATCH('WSH Backcast'!J$13, 'WSH BWQ'!$B$13:$V$13, 0))</f>
        <v>Excellent</v>
      </c>
      <c r="K50" t="str">
        <f>INDEX('WSH BWQ'!$B$13:$V$122, MATCH('WSH Backcast'!$C50, 'WSH BWQ'!$C$13:$C$122, 0), MATCH('WSH Backcast'!K$13, 'WSH BWQ'!$B$13:$V$13, 0))</f>
        <v>Excellent</v>
      </c>
      <c r="L50" t="str">
        <f>INDEX('WSH BWQ'!$B$13:$V$122, MATCH('WSH Backcast'!$C50, 'WSH BWQ'!$C$13:$C$122, 0), MATCH('WSH Backcast'!L$13, 'WSH BWQ'!$B$13:$V$13, 0))</f>
        <v>Excellent</v>
      </c>
      <c r="M50" t="str">
        <f>INDEX('WSH BWQ'!$B$13:$V$122, MATCH('WSH Backcast'!$C50, 'WSH BWQ'!$C$13:$C$122, 0), MATCH('WSH Backcast'!M$13, 'WSH BWQ'!$B$13:$V$13, 0))</f>
        <v>Excellent</v>
      </c>
      <c r="N50" t="str">
        <f>INDEX('WSH BWQ'!$B$13:$V$122, MATCH('WSH Backcast'!$C50, 'WSH BWQ'!$C$13:$C$122, 0), MATCH('WSH Backcast'!N$13, 'WSH BWQ'!$B$13:$V$13, 0))</f>
        <v>Excellent</v>
      </c>
      <c r="O50" t="str">
        <f>INDEX('WSH BWQ'!$B$13:$V$122, MATCH('WSH Backcast'!$C50, 'WSH BWQ'!$C$13:$C$122, 0), MATCH('WSH Backcast'!O$13, 'WSH BWQ'!$B$13:$V$13, 0))</f>
        <v>Excellent</v>
      </c>
      <c r="P50">
        <f>INDEX('WSH BWQ'!$B$13:$V$122, MATCH('WSH Backcast'!$C50, 'WSH BWQ'!$C$13:$C$122, 0), MATCH('WSH Backcast'!P$13, 'WSH BWQ'!$B$13:$V$13, 0))</f>
        <v>0</v>
      </c>
      <c r="Q50" t="str">
        <f>INDEX('WSH BWQ'!$B$13:$V$122, MATCH('WSH Backcast'!$C50, 'WSH BWQ'!$C$13:$C$122, 0), MATCH('WSH Backcast'!Q$13, 'WSH BWQ'!$B$13:$V$13, 0))</f>
        <v>Excellent</v>
      </c>
      <c r="R50" t="str">
        <f>INDEX('WSH BWQ'!$B$13:$V$122, MATCH('WSH Backcast'!$C50, 'WSH BWQ'!$C$13:$C$122, 0), MATCH('WSH Backcast'!R$13, 'WSH BWQ'!$B$13:$V$13, 0))</f>
        <v>Excellent</v>
      </c>
      <c r="S50" t="str">
        <f>INDEX('WSH BWQ'!$B$13:$V$122, MATCH('WSH Backcast'!$C50, 'WSH BWQ'!$C$13:$C$122, 0), MATCH('WSH Backcast'!S$13, 'WSH BWQ'!$B$13:$V$13, 0))</f>
        <v>Excellent</v>
      </c>
      <c r="T50" t="str">
        <f>INDEX('WSH BWQ'!$B$13:$V$122, MATCH('WSH Backcast'!$C50, 'WSH BWQ'!$C$13:$C$122, 0), MATCH('WSH Backcast'!T$13, 'WSH BWQ'!$B$13:$V$13, 0))</f>
        <v>Excellent</v>
      </c>
      <c r="U50" t="str">
        <f>INDEX('WSH BWQ'!$B$13:$V$122, MATCH('WSH Backcast'!$C50, 'WSH BWQ'!$C$13:$C$122, 0), MATCH('WSH Backcast'!U$13, 'WSH BWQ'!$B$13:$V$13, 0))</f>
        <v>Excellent</v>
      </c>
      <c r="V50" t="str">
        <f>INDEX('WSH BWQ'!$B$13:$V$122, MATCH('WSH Backcast'!$C50, 'WSH BWQ'!$C$13:$C$122, 0), MATCH('WSH Backcast'!V$13, 'WSH BWQ'!$B$13:$V$13, 0))</f>
        <v>Excellent</v>
      </c>
    </row>
    <row r="51" spans="2:22">
      <c r="B51" t="s">
        <v>232</v>
      </c>
      <c r="C51" t="s">
        <v>408</v>
      </c>
      <c r="D51" t="s">
        <v>48</v>
      </c>
      <c r="E51" t="s">
        <v>49</v>
      </c>
      <c r="F51" t="s">
        <v>50</v>
      </c>
      <c r="H51" t="str">
        <f>INDEX('WSH BWQ'!$B$13:$V$122, MATCH('WSH Backcast'!$C51, 'WSH BWQ'!$C$13:$C$122, 0), MATCH('WSH Backcast'!H$13, 'WSH BWQ'!$B$13:$V$13, 0))</f>
        <v>Excellent</v>
      </c>
      <c r="I51" t="str">
        <f>INDEX('WSH BWQ'!$B$13:$V$122, MATCH('WSH Backcast'!$C51, 'WSH BWQ'!$C$13:$C$122, 0), MATCH('WSH Backcast'!I$13, 'WSH BWQ'!$B$13:$V$13, 0))</f>
        <v>Excellent</v>
      </c>
      <c r="J51" t="str">
        <f>INDEX('WSH BWQ'!$B$13:$V$122, MATCH('WSH Backcast'!$C51, 'WSH BWQ'!$C$13:$C$122, 0), MATCH('WSH Backcast'!J$13, 'WSH BWQ'!$B$13:$V$13, 0))</f>
        <v>Excellent</v>
      </c>
      <c r="K51" t="str">
        <f>INDEX('WSH BWQ'!$B$13:$V$122, MATCH('WSH Backcast'!$C51, 'WSH BWQ'!$C$13:$C$122, 0), MATCH('WSH Backcast'!K$13, 'WSH BWQ'!$B$13:$V$13, 0))</f>
        <v>Excellent</v>
      </c>
      <c r="L51" t="str">
        <f>INDEX('WSH BWQ'!$B$13:$V$122, MATCH('WSH Backcast'!$C51, 'WSH BWQ'!$C$13:$C$122, 0), MATCH('WSH Backcast'!L$13, 'WSH BWQ'!$B$13:$V$13, 0))</f>
        <v>Excellent</v>
      </c>
      <c r="M51" t="str">
        <f>INDEX('WSH BWQ'!$B$13:$V$122, MATCH('WSH Backcast'!$C51, 'WSH BWQ'!$C$13:$C$122, 0), MATCH('WSH Backcast'!M$13, 'WSH BWQ'!$B$13:$V$13, 0))</f>
        <v>Excellent</v>
      </c>
      <c r="N51" t="str">
        <f>INDEX('WSH BWQ'!$B$13:$V$122, MATCH('WSH Backcast'!$C51, 'WSH BWQ'!$C$13:$C$122, 0), MATCH('WSH Backcast'!N$13, 'WSH BWQ'!$B$13:$V$13, 0))</f>
        <v>Excellent</v>
      </c>
      <c r="O51" t="str">
        <f>INDEX('WSH BWQ'!$B$13:$V$122, MATCH('WSH Backcast'!$C51, 'WSH BWQ'!$C$13:$C$122, 0), MATCH('WSH Backcast'!O$13, 'WSH BWQ'!$B$13:$V$13, 0))</f>
        <v>Excellent</v>
      </c>
      <c r="P51">
        <f>INDEX('WSH BWQ'!$B$13:$V$122, MATCH('WSH Backcast'!$C51, 'WSH BWQ'!$C$13:$C$122, 0), MATCH('WSH Backcast'!P$13, 'WSH BWQ'!$B$13:$V$13, 0))</f>
        <v>0</v>
      </c>
      <c r="Q51" t="str">
        <f>INDEX('WSH BWQ'!$B$13:$V$122, MATCH('WSH Backcast'!$C51, 'WSH BWQ'!$C$13:$C$122, 0), MATCH('WSH Backcast'!Q$13, 'WSH BWQ'!$B$13:$V$13, 0))</f>
        <v>Excellent</v>
      </c>
      <c r="R51" t="str">
        <f>INDEX('WSH BWQ'!$B$13:$V$122, MATCH('WSH Backcast'!$C51, 'WSH BWQ'!$C$13:$C$122, 0), MATCH('WSH Backcast'!R$13, 'WSH BWQ'!$B$13:$V$13, 0))</f>
        <v>Excellent</v>
      </c>
      <c r="S51" t="str">
        <f>INDEX('WSH BWQ'!$B$13:$V$122, MATCH('WSH Backcast'!$C51, 'WSH BWQ'!$C$13:$C$122, 0), MATCH('WSH Backcast'!S$13, 'WSH BWQ'!$B$13:$V$13, 0))</f>
        <v>Excellent</v>
      </c>
      <c r="T51" t="str">
        <f>INDEX('WSH BWQ'!$B$13:$V$122, MATCH('WSH Backcast'!$C51, 'WSH BWQ'!$C$13:$C$122, 0), MATCH('WSH Backcast'!T$13, 'WSH BWQ'!$B$13:$V$13, 0))</f>
        <v>Excellent</v>
      </c>
      <c r="U51" t="str">
        <f>INDEX('WSH BWQ'!$B$13:$V$122, MATCH('WSH Backcast'!$C51, 'WSH BWQ'!$C$13:$C$122, 0), MATCH('WSH Backcast'!U$13, 'WSH BWQ'!$B$13:$V$13, 0))</f>
        <v>Excellent</v>
      </c>
      <c r="V51" t="str">
        <f>INDEX('WSH BWQ'!$B$13:$V$122, MATCH('WSH Backcast'!$C51, 'WSH BWQ'!$C$13:$C$122, 0), MATCH('WSH Backcast'!V$13, 'WSH BWQ'!$B$13:$V$13, 0))</f>
        <v>Excellent</v>
      </c>
    </row>
    <row r="52" spans="2:22">
      <c r="B52" t="s">
        <v>232</v>
      </c>
      <c r="C52" t="s">
        <v>409</v>
      </c>
      <c r="D52" t="s">
        <v>48</v>
      </c>
      <c r="E52" t="s">
        <v>49</v>
      </c>
      <c r="F52" t="s">
        <v>50</v>
      </c>
      <c r="H52" t="str">
        <f>INDEX('WSH BWQ'!$B$13:$V$122, MATCH('WSH Backcast'!$C52, 'WSH BWQ'!$C$13:$C$122, 0), MATCH('WSH Backcast'!H$13, 'WSH BWQ'!$B$13:$V$13, 0))</f>
        <v>Excellent</v>
      </c>
      <c r="I52" t="str">
        <f>INDEX('WSH BWQ'!$B$13:$V$122, MATCH('WSH Backcast'!$C52, 'WSH BWQ'!$C$13:$C$122, 0), MATCH('WSH Backcast'!I$13, 'WSH BWQ'!$B$13:$V$13, 0))</f>
        <v>Excellent</v>
      </c>
      <c r="J52" t="str">
        <f>INDEX('WSH BWQ'!$B$13:$V$122, MATCH('WSH Backcast'!$C52, 'WSH BWQ'!$C$13:$C$122, 0), MATCH('WSH Backcast'!J$13, 'WSH BWQ'!$B$13:$V$13, 0))</f>
        <v>Excellent</v>
      </c>
      <c r="K52" t="str">
        <f>INDEX('WSH BWQ'!$B$13:$V$122, MATCH('WSH Backcast'!$C52, 'WSH BWQ'!$C$13:$C$122, 0), MATCH('WSH Backcast'!K$13, 'WSH BWQ'!$B$13:$V$13, 0))</f>
        <v>Excellent</v>
      </c>
      <c r="L52" t="str">
        <f>INDEX('WSH BWQ'!$B$13:$V$122, MATCH('WSH Backcast'!$C52, 'WSH BWQ'!$C$13:$C$122, 0), MATCH('WSH Backcast'!L$13, 'WSH BWQ'!$B$13:$V$13, 0))</f>
        <v>Excellent</v>
      </c>
      <c r="M52" t="str">
        <f>INDEX('WSH BWQ'!$B$13:$V$122, MATCH('WSH Backcast'!$C52, 'WSH BWQ'!$C$13:$C$122, 0), MATCH('WSH Backcast'!M$13, 'WSH BWQ'!$B$13:$V$13, 0))</f>
        <v>Excellent</v>
      </c>
      <c r="N52" t="str">
        <f>INDEX('WSH BWQ'!$B$13:$V$122, MATCH('WSH Backcast'!$C52, 'WSH BWQ'!$C$13:$C$122, 0), MATCH('WSH Backcast'!N$13, 'WSH BWQ'!$B$13:$V$13, 0))</f>
        <v>Excellent</v>
      </c>
      <c r="O52" t="str">
        <f>INDEX('WSH BWQ'!$B$13:$V$122, MATCH('WSH Backcast'!$C52, 'WSH BWQ'!$C$13:$C$122, 0), MATCH('WSH Backcast'!O$13, 'WSH BWQ'!$B$13:$V$13, 0))</f>
        <v>Excellent</v>
      </c>
      <c r="P52">
        <f>INDEX('WSH BWQ'!$B$13:$V$122, MATCH('WSH Backcast'!$C52, 'WSH BWQ'!$C$13:$C$122, 0), MATCH('WSH Backcast'!P$13, 'WSH BWQ'!$B$13:$V$13, 0))</f>
        <v>0</v>
      </c>
      <c r="Q52" t="str">
        <f>INDEX('WSH BWQ'!$B$13:$V$122, MATCH('WSH Backcast'!$C52, 'WSH BWQ'!$C$13:$C$122, 0), MATCH('WSH Backcast'!Q$13, 'WSH BWQ'!$B$13:$V$13, 0))</f>
        <v>Excellent</v>
      </c>
      <c r="R52" t="str">
        <f>INDEX('WSH BWQ'!$B$13:$V$122, MATCH('WSH Backcast'!$C52, 'WSH BWQ'!$C$13:$C$122, 0), MATCH('WSH Backcast'!R$13, 'WSH BWQ'!$B$13:$V$13, 0))</f>
        <v>Excellent</v>
      </c>
      <c r="S52" t="str">
        <f>INDEX('WSH BWQ'!$B$13:$V$122, MATCH('WSH Backcast'!$C52, 'WSH BWQ'!$C$13:$C$122, 0), MATCH('WSH Backcast'!S$13, 'WSH BWQ'!$B$13:$V$13, 0))</f>
        <v>Excellent</v>
      </c>
      <c r="T52" t="str">
        <f>INDEX('WSH BWQ'!$B$13:$V$122, MATCH('WSH Backcast'!$C52, 'WSH BWQ'!$C$13:$C$122, 0), MATCH('WSH Backcast'!T$13, 'WSH BWQ'!$B$13:$V$13, 0))</f>
        <v>Excellent</v>
      </c>
      <c r="U52" t="str">
        <f>INDEX('WSH BWQ'!$B$13:$V$122, MATCH('WSH Backcast'!$C52, 'WSH BWQ'!$C$13:$C$122, 0), MATCH('WSH Backcast'!U$13, 'WSH BWQ'!$B$13:$V$13, 0))</f>
        <v>Excellent</v>
      </c>
      <c r="V52" t="str">
        <f>INDEX('WSH BWQ'!$B$13:$V$122, MATCH('WSH Backcast'!$C52, 'WSH BWQ'!$C$13:$C$122, 0), MATCH('WSH Backcast'!V$13, 'WSH BWQ'!$B$13:$V$13, 0))</f>
        <v>Excellent</v>
      </c>
    </row>
    <row r="53" spans="2:22">
      <c r="B53" t="s">
        <v>232</v>
      </c>
      <c r="C53" t="s">
        <v>410</v>
      </c>
      <c r="D53" t="s">
        <v>48</v>
      </c>
      <c r="E53" t="s">
        <v>49</v>
      </c>
      <c r="F53" t="s">
        <v>50</v>
      </c>
      <c r="H53" t="str">
        <f>INDEX('WSH BWQ'!$B$13:$V$122, MATCH('WSH Backcast'!$C53, 'WSH BWQ'!$C$13:$C$122, 0), MATCH('WSH Backcast'!H$13, 'WSH BWQ'!$B$13:$V$13, 0))</f>
        <v>Excellent</v>
      </c>
      <c r="I53" t="str">
        <f>INDEX('WSH BWQ'!$B$13:$V$122, MATCH('WSH Backcast'!$C53, 'WSH BWQ'!$C$13:$C$122, 0), MATCH('WSH Backcast'!I$13, 'WSH BWQ'!$B$13:$V$13, 0))</f>
        <v>Excellent</v>
      </c>
      <c r="J53" t="str">
        <f>INDEX('WSH BWQ'!$B$13:$V$122, MATCH('WSH Backcast'!$C53, 'WSH BWQ'!$C$13:$C$122, 0), MATCH('WSH Backcast'!J$13, 'WSH BWQ'!$B$13:$V$13, 0))</f>
        <v>Excellent</v>
      </c>
      <c r="K53" t="str">
        <f>INDEX('WSH BWQ'!$B$13:$V$122, MATCH('WSH Backcast'!$C53, 'WSH BWQ'!$C$13:$C$122, 0), MATCH('WSH Backcast'!K$13, 'WSH BWQ'!$B$13:$V$13, 0))</f>
        <v>Excellent</v>
      </c>
      <c r="L53" t="str">
        <f>INDEX('WSH BWQ'!$B$13:$V$122, MATCH('WSH Backcast'!$C53, 'WSH BWQ'!$C$13:$C$122, 0), MATCH('WSH Backcast'!L$13, 'WSH BWQ'!$B$13:$V$13, 0))</f>
        <v>Excellent</v>
      </c>
      <c r="M53" t="str">
        <f>INDEX('WSH BWQ'!$B$13:$V$122, MATCH('WSH Backcast'!$C53, 'WSH BWQ'!$C$13:$C$122, 0), MATCH('WSH Backcast'!M$13, 'WSH BWQ'!$B$13:$V$13, 0))</f>
        <v>Excellent</v>
      </c>
      <c r="N53" t="str">
        <f>INDEX('WSH BWQ'!$B$13:$V$122, MATCH('WSH Backcast'!$C53, 'WSH BWQ'!$C$13:$C$122, 0), MATCH('WSH Backcast'!N$13, 'WSH BWQ'!$B$13:$V$13, 0))</f>
        <v>Excellent</v>
      </c>
      <c r="O53" t="str">
        <f>INDEX('WSH BWQ'!$B$13:$V$122, MATCH('WSH Backcast'!$C53, 'WSH BWQ'!$C$13:$C$122, 0), MATCH('WSH Backcast'!O$13, 'WSH BWQ'!$B$13:$V$13, 0))</f>
        <v>Excellent</v>
      </c>
      <c r="P53">
        <f>INDEX('WSH BWQ'!$B$13:$V$122, MATCH('WSH Backcast'!$C53, 'WSH BWQ'!$C$13:$C$122, 0), MATCH('WSH Backcast'!P$13, 'WSH BWQ'!$B$13:$V$13, 0))</f>
        <v>0</v>
      </c>
      <c r="Q53" t="str">
        <f>INDEX('WSH BWQ'!$B$13:$V$122, MATCH('WSH Backcast'!$C53, 'WSH BWQ'!$C$13:$C$122, 0), MATCH('WSH Backcast'!Q$13, 'WSH BWQ'!$B$13:$V$13, 0))</f>
        <v>Excellent</v>
      </c>
      <c r="R53" t="str">
        <f>INDEX('WSH BWQ'!$B$13:$V$122, MATCH('WSH Backcast'!$C53, 'WSH BWQ'!$C$13:$C$122, 0), MATCH('WSH Backcast'!R$13, 'WSH BWQ'!$B$13:$V$13, 0))</f>
        <v>Excellent</v>
      </c>
      <c r="S53" t="str">
        <f>INDEX('WSH BWQ'!$B$13:$V$122, MATCH('WSH Backcast'!$C53, 'WSH BWQ'!$C$13:$C$122, 0), MATCH('WSH Backcast'!S$13, 'WSH BWQ'!$B$13:$V$13, 0))</f>
        <v>Excellent</v>
      </c>
      <c r="T53" t="str">
        <f>INDEX('WSH BWQ'!$B$13:$V$122, MATCH('WSH Backcast'!$C53, 'WSH BWQ'!$C$13:$C$122, 0), MATCH('WSH Backcast'!T$13, 'WSH BWQ'!$B$13:$V$13, 0))</f>
        <v>Excellent</v>
      </c>
      <c r="U53" t="str">
        <f>INDEX('WSH BWQ'!$B$13:$V$122, MATCH('WSH Backcast'!$C53, 'WSH BWQ'!$C$13:$C$122, 0), MATCH('WSH Backcast'!U$13, 'WSH BWQ'!$B$13:$V$13, 0))</f>
        <v>Excellent</v>
      </c>
      <c r="V53" t="str">
        <f>INDEX('WSH BWQ'!$B$13:$V$122, MATCH('WSH Backcast'!$C53, 'WSH BWQ'!$C$13:$C$122, 0), MATCH('WSH Backcast'!V$13, 'WSH BWQ'!$B$13:$V$13, 0))</f>
        <v>Excellent</v>
      </c>
    </row>
    <row r="54" spans="2:22">
      <c r="B54" t="s">
        <v>232</v>
      </c>
      <c r="C54" t="s">
        <v>411</v>
      </c>
      <c r="D54" t="s">
        <v>48</v>
      </c>
      <c r="E54" t="s">
        <v>49</v>
      </c>
      <c r="F54" t="s">
        <v>50</v>
      </c>
      <c r="H54" t="str">
        <f>INDEX('WSH BWQ'!$B$13:$V$122, MATCH('WSH Backcast'!$C54, 'WSH BWQ'!$C$13:$C$122, 0), MATCH('WSH Backcast'!H$13, 'WSH BWQ'!$B$13:$V$13, 0))</f>
        <v>Excellent</v>
      </c>
      <c r="I54" t="str">
        <f>INDEX('WSH BWQ'!$B$13:$V$122, MATCH('WSH Backcast'!$C54, 'WSH BWQ'!$C$13:$C$122, 0), MATCH('WSH Backcast'!I$13, 'WSH BWQ'!$B$13:$V$13, 0))</f>
        <v>Excellent</v>
      </c>
      <c r="J54" t="str">
        <f>INDEX('WSH BWQ'!$B$13:$V$122, MATCH('WSH Backcast'!$C54, 'WSH BWQ'!$C$13:$C$122, 0), MATCH('WSH Backcast'!J$13, 'WSH BWQ'!$B$13:$V$13, 0))</f>
        <v>Excellent</v>
      </c>
      <c r="K54" t="str">
        <f>INDEX('WSH BWQ'!$B$13:$V$122, MATCH('WSH Backcast'!$C54, 'WSH BWQ'!$C$13:$C$122, 0), MATCH('WSH Backcast'!K$13, 'WSH BWQ'!$B$13:$V$13, 0))</f>
        <v>Excellent</v>
      </c>
      <c r="L54" t="str">
        <f>INDEX('WSH BWQ'!$B$13:$V$122, MATCH('WSH Backcast'!$C54, 'WSH BWQ'!$C$13:$C$122, 0), MATCH('WSH Backcast'!L$13, 'WSH BWQ'!$B$13:$V$13, 0))</f>
        <v>Excellent</v>
      </c>
      <c r="M54" t="str">
        <f>INDEX('WSH BWQ'!$B$13:$V$122, MATCH('WSH Backcast'!$C54, 'WSH BWQ'!$C$13:$C$122, 0), MATCH('WSH Backcast'!M$13, 'WSH BWQ'!$B$13:$V$13, 0))</f>
        <v>Excellent</v>
      </c>
      <c r="N54" t="str">
        <f>INDEX('WSH BWQ'!$B$13:$V$122, MATCH('WSH Backcast'!$C54, 'WSH BWQ'!$C$13:$C$122, 0), MATCH('WSH Backcast'!N$13, 'WSH BWQ'!$B$13:$V$13, 0))</f>
        <v>Excellent</v>
      </c>
      <c r="O54" t="str">
        <f>INDEX('WSH BWQ'!$B$13:$V$122, MATCH('WSH Backcast'!$C54, 'WSH BWQ'!$C$13:$C$122, 0), MATCH('WSH Backcast'!O$13, 'WSH BWQ'!$B$13:$V$13, 0))</f>
        <v>Excellent</v>
      </c>
      <c r="P54">
        <f>INDEX('WSH BWQ'!$B$13:$V$122, MATCH('WSH Backcast'!$C54, 'WSH BWQ'!$C$13:$C$122, 0), MATCH('WSH Backcast'!P$13, 'WSH BWQ'!$B$13:$V$13, 0))</f>
        <v>0</v>
      </c>
      <c r="Q54" t="str">
        <f>INDEX('WSH BWQ'!$B$13:$V$122, MATCH('WSH Backcast'!$C54, 'WSH BWQ'!$C$13:$C$122, 0), MATCH('WSH Backcast'!Q$13, 'WSH BWQ'!$B$13:$V$13, 0))</f>
        <v>Excellent</v>
      </c>
      <c r="R54" t="str">
        <f>INDEX('WSH BWQ'!$B$13:$V$122, MATCH('WSH Backcast'!$C54, 'WSH BWQ'!$C$13:$C$122, 0), MATCH('WSH Backcast'!R$13, 'WSH BWQ'!$B$13:$V$13, 0))</f>
        <v>Excellent</v>
      </c>
      <c r="S54" t="str">
        <f>INDEX('WSH BWQ'!$B$13:$V$122, MATCH('WSH Backcast'!$C54, 'WSH BWQ'!$C$13:$C$122, 0), MATCH('WSH Backcast'!S$13, 'WSH BWQ'!$B$13:$V$13, 0))</f>
        <v>Excellent</v>
      </c>
      <c r="T54" t="str">
        <f>INDEX('WSH BWQ'!$B$13:$V$122, MATCH('WSH Backcast'!$C54, 'WSH BWQ'!$C$13:$C$122, 0), MATCH('WSH Backcast'!T$13, 'WSH BWQ'!$B$13:$V$13, 0))</f>
        <v>Excellent</v>
      </c>
      <c r="U54" t="str">
        <f>INDEX('WSH BWQ'!$B$13:$V$122, MATCH('WSH Backcast'!$C54, 'WSH BWQ'!$C$13:$C$122, 0), MATCH('WSH Backcast'!U$13, 'WSH BWQ'!$B$13:$V$13, 0))</f>
        <v>Excellent</v>
      </c>
      <c r="V54" t="str">
        <f>INDEX('WSH BWQ'!$B$13:$V$122, MATCH('WSH Backcast'!$C54, 'WSH BWQ'!$C$13:$C$122, 0), MATCH('WSH Backcast'!V$13, 'WSH BWQ'!$B$13:$V$13, 0))</f>
        <v>Excellent</v>
      </c>
    </row>
    <row r="55" spans="2:22">
      <c r="B55" t="s">
        <v>232</v>
      </c>
      <c r="C55" t="s">
        <v>412</v>
      </c>
      <c r="D55" t="s">
        <v>48</v>
      </c>
      <c r="E55" t="s">
        <v>49</v>
      </c>
      <c r="F55" t="s">
        <v>50</v>
      </c>
      <c r="H55" t="s">
        <v>154</v>
      </c>
      <c r="I55" t="s">
        <v>154</v>
      </c>
      <c r="J55" t="str">
        <f>INDEX('WSH BWQ'!$B$13:$V$122, MATCH('WSH Backcast'!$C55, 'WSH BWQ'!$C$13:$C$122, 0), MATCH('WSH Backcast'!J$13, 'WSH BWQ'!$B$13:$V$13, 0))</f>
        <v>Excellent</v>
      </c>
      <c r="K55" t="str">
        <f>INDEX('WSH BWQ'!$B$13:$V$122, MATCH('WSH Backcast'!$C55, 'WSH BWQ'!$C$13:$C$122, 0), MATCH('WSH Backcast'!K$13, 'WSH BWQ'!$B$13:$V$13, 0))</f>
        <v>Excellent</v>
      </c>
      <c r="L55" t="str">
        <f>INDEX('WSH BWQ'!$B$13:$V$122, MATCH('WSH Backcast'!$C55, 'WSH BWQ'!$C$13:$C$122, 0), MATCH('WSH Backcast'!L$13, 'WSH BWQ'!$B$13:$V$13, 0))</f>
        <v>Excellent</v>
      </c>
      <c r="M55" t="str">
        <f>INDEX('WSH BWQ'!$B$13:$V$122, MATCH('WSH Backcast'!$C55, 'WSH BWQ'!$C$13:$C$122, 0), MATCH('WSH Backcast'!M$13, 'WSH BWQ'!$B$13:$V$13, 0))</f>
        <v>Excellent</v>
      </c>
      <c r="N55" t="str">
        <f>INDEX('WSH BWQ'!$B$13:$V$122, MATCH('WSH Backcast'!$C55, 'WSH BWQ'!$C$13:$C$122, 0), MATCH('WSH Backcast'!N$13, 'WSH BWQ'!$B$13:$V$13, 0))</f>
        <v>Excellent</v>
      </c>
      <c r="O55" t="str">
        <f>INDEX('WSH BWQ'!$B$13:$V$122, MATCH('WSH Backcast'!$C55, 'WSH BWQ'!$C$13:$C$122, 0), MATCH('WSH Backcast'!O$13, 'WSH BWQ'!$B$13:$V$13, 0))</f>
        <v>Excellent</v>
      </c>
      <c r="P55">
        <f>INDEX('WSH BWQ'!$B$13:$V$122, MATCH('WSH Backcast'!$C55, 'WSH BWQ'!$C$13:$C$122, 0), MATCH('WSH Backcast'!P$13, 'WSH BWQ'!$B$13:$V$13, 0))</f>
        <v>0</v>
      </c>
      <c r="Q55" t="str">
        <f>INDEX('WSH BWQ'!$B$13:$V$122, MATCH('WSH Backcast'!$C55, 'WSH BWQ'!$C$13:$C$122, 0), MATCH('WSH Backcast'!Q$13, 'WSH BWQ'!$B$13:$V$13, 0))</f>
        <v>Excellent</v>
      </c>
      <c r="R55" t="str">
        <f>INDEX('WSH BWQ'!$B$13:$V$122, MATCH('WSH Backcast'!$C55, 'WSH BWQ'!$C$13:$C$122, 0), MATCH('WSH Backcast'!R$13, 'WSH BWQ'!$B$13:$V$13, 0))</f>
        <v>Excellent</v>
      </c>
      <c r="S55" t="str">
        <f>INDEX('WSH BWQ'!$B$13:$V$122, MATCH('WSH Backcast'!$C55, 'WSH BWQ'!$C$13:$C$122, 0), MATCH('WSH Backcast'!S$13, 'WSH BWQ'!$B$13:$V$13, 0))</f>
        <v>Excellent</v>
      </c>
      <c r="T55" t="str">
        <f>INDEX('WSH BWQ'!$B$13:$V$122, MATCH('WSH Backcast'!$C55, 'WSH BWQ'!$C$13:$C$122, 0), MATCH('WSH Backcast'!T$13, 'WSH BWQ'!$B$13:$V$13, 0))</f>
        <v>Excellent</v>
      </c>
      <c r="U55" t="str">
        <f>INDEX('WSH BWQ'!$B$13:$V$122, MATCH('WSH Backcast'!$C55, 'WSH BWQ'!$C$13:$C$122, 0), MATCH('WSH Backcast'!U$13, 'WSH BWQ'!$B$13:$V$13, 0))</f>
        <v>Excellent</v>
      </c>
      <c r="V55" t="str">
        <f>INDEX('WSH BWQ'!$B$13:$V$122, MATCH('WSH Backcast'!$C55, 'WSH BWQ'!$C$13:$C$122, 0), MATCH('WSH Backcast'!V$13, 'WSH BWQ'!$B$13:$V$13, 0))</f>
        <v>Excellent</v>
      </c>
    </row>
    <row r="56" spans="2:22">
      <c r="B56" t="s">
        <v>232</v>
      </c>
      <c r="C56" t="s">
        <v>413</v>
      </c>
      <c r="D56" t="s">
        <v>48</v>
      </c>
      <c r="E56" t="s">
        <v>49</v>
      </c>
      <c r="F56" t="s">
        <v>50</v>
      </c>
      <c r="H56" t="str">
        <f>INDEX('WSH BWQ'!$B$13:$V$122, MATCH('WSH Backcast'!$C56, 'WSH BWQ'!$C$13:$C$122, 0), MATCH('WSH Backcast'!H$13, 'WSH BWQ'!$B$13:$V$13, 0))</f>
        <v>Excellent</v>
      </c>
      <c r="I56" t="str">
        <f>INDEX('WSH BWQ'!$B$13:$V$122, MATCH('WSH Backcast'!$C56, 'WSH BWQ'!$C$13:$C$122, 0), MATCH('WSH Backcast'!I$13, 'WSH BWQ'!$B$13:$V$13, 0))</f>
        <v>Excellent</v>
      </c>
      <c r="J56" t="str">
        <f>INDEX('WSH BWQ'!$B$13:$V$122, MATCH('WSH Backcast'!$C56, 'WSH BWQ'!$C$13:$C$122, 0), MATCH('WSH Backcast'!J$13, 'WSH BWQ'!$B$13:$V$13, 0))</f>
        <v>Excellent</v>
      </c>
      <c r="K56" t="str">
        <f>INDEX('WSH BWQ'!$B$13:$V$122, MATCH('WSH Backcast'!$C56, 'WSH BWQ'!$C$13:$C$122, 0), MATCH('WSH Backcast'!K$13, 'WSH BWQ'!$B$13:$V$13, 0))</f>
        <v>Excellent</v>
      </c>
      <c r="L56" t="str">
        <f>INDEX('WSH BWQ'!$B$13:$V$122, MATCH('WSH Backcast'!$C56, 'WSH BWQ'!$C$13:$C$122, 0), MATCH('WSH Backcast'!L$13, 'WSH BWQ'!$B$13:$V$13, 0))</f>
        <v>Excellent</v>
      </c>
      <c r="M56" t="str">
        <f>INDEX('WSH BWQ'!$B$13:$V$122, MATCH('WSH Backcast'!$C56, 'WSH BWQ'!$C$13:$C$122, 0), MATCH('WSH Backcast'!M$13, 'WSH BWQ'!$B$13:$V$13, 0))</f>
        <v>Excellent</v>
      </c>
      <c r="N56" t="str">
        <f>INDEX('WSH BWQ'!$B$13:$V$122, MATCH('WSH Backcast'!$C56, 'WSH BWQ'!$C$13:$C$122, 0), MATCH('WSH Backcast'!N$13, 'WSH BWQ'!$B$13:$V$13, 0))</f>
        <v>Excellent</v>
      </c>
      <c r="O56" t="str">
        <f>INDEX('WSH BWQ'!$B$13:$V$122, MATCH('WSH Backcast'!$C56, 'WSH BWQ'!$C$13:$C$122, 0), MATCH('WSH Backcast'!O$13, 'WSH BWQ'!$B$13:$V$13, 0))</f>
        <v>Excellent</v>
      </c>
      <c r="P56">
        <f>INDEX('WSH BWQ'!$B$13:$V$122, MATCH('WSH Backcast'!$C56, 'WSH BWQ'!$C$13:$C$122, 0), MATCH('WSH Backcast'!P$13, 'WSH BWQ'!$B$13:$V$13, 0))</f>
        <v>0</v>
      </c>
      <c r="Q56" t="str">
        <f>INDEX('WSH BWQ'!$B$13:$V$122, MATCH('WSH Backcast'!$C56, 'WSH BWQ'!$C$13:$C$122, 0), MATCH('WSH Backcast'!Q$13, 'WSH BWQ'!$B$13:$V$13, 0))</f>
        <v>Excellent</v>
      </c>
      <c r="R56" t="str">
        <f>INDEX('WSH BWQ'!$B$13:$V$122, MATCH('WSH Backcast'!$C56, 'WSH BWQ'!$C$13:$C$122, 0), MATCH('WSH Backcast'!R$13, 'WSH BWQ'!$B$13:$V$13, 0))</f>
        <v>Excellent</v>
      </c>
      <c r="S56" t="str">
        <f>INDEX('WSH BWQ'!$B$13:$V$122, MATCH('WSH Backcast'!$C56, 'WSH BWQ'!$C$13:$C$122, 0), MATCH('WSH Backcast'!S$13, 'WSH BWQ'!$B$13:$V$13, 0))</f>
        <v>Excellent</v>
      </c>
      <c r="T56" t="str">
        <f>INDEX('WSH BWQ'!$B$13:$V$122, MATCH('WSH Backcast'!$C56, 'WSH BWQ'!$C$13:$C$122, 0), MATCH('WSH Backcast'!T$13, 'WSH BWQ'!$B$13:$V$13, 0))</f>
        <v>Excellent</v>
      </c>
      <c r="U56" t="str">
        <f>INDEX('WSH BWQ'!$B$13:$V$122, MATCH('WSH Backcast'!$C56, 'WSH BWQ'!$C$13:$C$122, 0), MATCH('WSH Backcast'!U$13, 'WSH BWQ'!$B$13:$V$13, 0))</f>
        <v>Excellent</v>
      </c>
      <c r="V56" t="str">
        <f>INDEX('WSH BWQ'!$B$13:$V$122, MATCH('WSH Backcast'!$C56, 'WSH BWQ'!$C$13:$C$122, 0), MATCH('WSH Backcast'!V$13, 'WSH BWQ'!$B$13:$V$13, 0))</f>
        <v>Excellent</v>
      </c>
    </row>
    <row r="57" spans="2:22">
      <c r="B57" t="s">
        <v>232</v>
      </c>
      <c r="C57" t="s">
        <v>414</v>
      </c>
      <c r="D57" t="s">
        <v>48</v>
      </c>
      <c r="E57" t="s">
        <v>49</v>
      </c>
      <c r="F57" t="s">
        <v>50</v>
      </c>
      <c r="H57" t="str">
        <f>INDEX('WSH BWQ'!$B$13:$V$122, MATCH('WSH Backcast'!$C57, 'WSH BWQ'!$C$13:$C$122, 0), MATCH('WSH Backcast'!H$13, 'WSH BWQ'!$B$13:$V$13, 0))</f>
        <v>Good</v>
      </c>
      <c r="I57" t="str">
        <f>INDEX('WSH BWQ'!$B$13:$V$122, MATCH('WSH Backcast'!$C57, 'WSH BWQ'!$C$13:$C$122, 0), MATCH('WSH Backcast'!I$13, 'WSH BWQ'!$B$13:$V$13, 0))</f>
        <v>Good</v>
      </c>
      <c r="J57" t="str">
        <f>INDEX('WSH BWQ'!$B$13:$V$122, MATCH('WSH Backcast'!$C57, 'WSH BWQ'!$C$13:$C$122, 0), MATCH('WSH Backcast'!J$13, 'WSH BWQ'!$B$13:$V$13, 0))</f>
        <v>Good</v>
      </c>
      <c r="K57" t="str">
        <f>INDEX('WSH BWQ'!$B$13:$V$122, MATCH('WSH Backcast'!$C57, 'WSH BWQ'!$C$13:$C$122, 0), MATCH('WSH Backcast'!K$13, 'WSH BWQ'!$B$13:$V$13, 0))</f>
        <v>Sufficient</v>
      </c>
      <c r="L57" t="str">
        <f>INDEX('WSH BWQ'!$B$13:$V$122, MATCH('WSH Backcast'!$C57, 'WSH BWQ'!$C$13:$C$122, 0), MATCH('WSH Backcast'!L$13, 'WSH BWQ'!$B$13:$V$13, 0))</f>
        <v>Good</v>
      </c>
      <c r="M57" t="str">
        <f>INDEX('WSH BWQ'!$B$13:$V$122, MATCH('WSH Backcast'!$C57, 'WSH BWQ'!$C$13:$C$122, 0), MATCH('WSH Backcast'!M$13, 'WSH BWQ'!$B$13:$V$13, 0))</f>
        <v>Sufficient</v>
      </c>
      <c r="N57" t="str">
        <f>INDEX('WSH BWQ'!$B$13:$V$122, MATCH('WSH Backcast'!$C57, 'WSH BWQ'!$C$13:$C$122, 0), MATCH('WSH Backcast'!N$13, 'WSH BWQ'!$B$13:$V$13, 0))</f>
        <v>Sufficient</v>
      </c>
      <c r="O57" t="str">
        <f>INDEX('WSH BWQ'!$B$13:$V$122, MATCH('WSH Backcast'!$C57, 'WSH BWQ'!$C$13:$C$122, 0), MATCH('WSH Backcast'!O$13, 'WSH BWQ'!$B$13:$V$13, 0))</f>
        <v>Sufficient</v>
      </c>
      <c r="P57">
        <f>INDEX('WSH BWQ'!$B$13:$V$122, MATCH('WSH Backcast'!$C57, 'WSH BWQ'!$C$13:$C$122, 0), MATCH('WSH Backcast'!P$13, 'WSH BWQ'!$B$13:$V$13, 0))</f>
        <v>0</v>
      </c>
      <c r="Q57" t="str">
        <f>INDEX('WSH BWQ'!$B$13:$V$122, MATCH('WSH Backcast'!$C57, 'WSH BWQ'!$C$13:$C$122, 0), MATCH('WSH Backcast'!Q$13, 'WSH BWQ'!$B$13:$V$13, 0))</f>
        <v>Sufficient</v>
      </c>
      <c r="R57" t="str">
        <f>INDEX('WSH BWQ'!$B$13:$V$122, MATCH('WSH Backcast'!$C57, 'WSH BWQ'!$C$13:$C$122, 0), MATCH('WSH Backcast'!R$13, 'WSH BWQ'!$B$13:$V$13, 0))</f>
        <v>Sufficient</v>
      </c>
      <c r="S57" t="str">
        <f>INDEX('WSH BWQ'!$B$13:$V$122, MATCH('WSH Backcast'!$C57, 'WSH BWQ'!$C$13:$C$122, 0), MATCH('WSH Backcast'!S$13, 'WSH BWQ'!$B$13:$V$13, 0))</f>
        <v>Sufficient</v>
      </c>
      <c r="T57" t="str">
        <f>INDEX('WSH BWQ'!$B$13:$V$122, MATCH('WSH Backcast'!$C57, 'WSH BWQ'!$C$13:$C$122, 0), MATCH('WSH Backcast'!T$13, 'WSH BWQ'!$B$13:$V$13, 0))</f>
        <v>Sufficient</v>
      </c>
      <c r="U57" t="str">
        <f>INDEX('WSH BWQ'!$B$13:$V$122, MATCH('WSH Backcast'!$C57, 'WSH BWQ'!$C$13:$C$122, 0), MATCH('WSH Backcast'!U$13, 'WSH BWQ'!$B$13:$V$13, 0))</f>
        <v>Sufficient</v>
      </c>
      <c r="V57" t="str">
        <f>INDEX('WSH BWQ'!$B$13:$V$122, MATCH('WSH Backcast'!$C57, 'WSH BWQ'!$C$13:$C$122, 0), MATCH('WSH Backcast'!V$13, 'WSH BWQ'!$B$13:$V$13, 0))</f>
        <v>Sufficient</v>
      </c>
    </row>
    <row r="58" spans="2:22">
      <c r="B58" t="s">
        <v>232</v>
      </c>
      <c r="C58" t="s">
        <v>415</v>
      </c>
      <c r="D58" t="s">
        <v>48</v>
      </c>
      <c r="E58" t="s">
        <v>49</v>
      </c>
      <c r="F58" t="s">
        <v>50</v>
      </c>
      <c r="H58" t="str">
        <f>INDEX('WSH BWQ'!$B$13:$V$122, MATCH('WSH Backcast'!$C58, 'WSH BWQ'!$C$13:$C$122, 0), MATCH('WSH Backcast'!H$13, 'WSH BWQ'!$B$13:$V$13, 0))</f>
        <v>Excellent</v>
      </c>
      <c r="I58" t="str">
        <f>INDEX('WSH BWQ'!$B$13:$V$122, MATCH('WSH Backcast'!$C58, 'WSH BWQ'!$C$13:$C$122, 0), MATCH('WSH Backcast'!I$13, 'WSH BWQ'!$B$13:$V$13, 0))</f>
        <v>Excellent</v>
      </c>
      <c r="J58" t="str">
        <f>INDEX('WSH BWQ'!$B$13:$V$122, MATCH('WSH Backcast'!$C58, 'WSH BWQ'!$C$13:$C$122, 0), MATCH('WSH Backcast'!J$13, 'WSH BWQ'!$B$13:$V$13, 0))</f>
        <v>Good</v>
      </c>
      <c r="K58" t="str">
        <f>INDEX('WSH BWQ'!$B$13:$V$122, MATCH('WSH Backcast'!$C58, 'WSH BWQ'!$C$13:$C$122, 0), MATCH('WSH Backcast'!K$13, 'WSH BWQ'!$B$13:$V$13, 0))</f>
        <v>Good</v>
      </c>
      <c r="L58" t="str">
        <f>INDEX('WSH BWQ'!$B$13:$V$122, MATCH('WSH Backcast'!$C58, 'WSH BWQ'!$C$13:$C$122, 0), MATCH('WSH Backcast'!L$13, 'WSH BWQ'!$B$13:$V$13, 0))</f>
        <v>Good</v>
      </c>
      <c r="M58" t="str">
        <f>INDEX('WSH BWQ'!$B$13:$V$122, MATCH('WSH Backcast'!$C58, 'WSH BWQ'!$C$13:$C$122, 0), MATCH('WSH Backcast'!M$13, 'WSH BWQ'!$B$13:$V$13, 0))</f>
        <v>Sufficient</v>
      </c>
      <c r="N58" t="str">
        <f>INDEX('WSH BWQ'!$B$13:$V$122, MATCH('WSH Backcast'!$C58, 'WSH BWQ'!$C$13:$C$122, 0), MATCH('WSH Backcast'!N$13, 'WSH BWQ'!$B$13:$V$13, 0))</f>
        <v>Good</v>
      </c>
      <c r="O58" t="str">
        <f>INDEX('WSH BWQ'!$B$13:$V$122, MATCH('WSH Backcast'!$C58, 'WSH BWQ'!$C$13:$C$122, 0), MATCH('WSH Backcast'!O$13, 'WSH BWQ'!$B$13:$V$13, 0))</f>
        <v>Sufficient</v>
      </c>
      <c r="P58">
        <f>INDEX('WSH BWQ'!$B$13:$V$122, MATCH('WSH Backcast'!$C58, 'WSH BWQ'!$C$13:$C$122, 0), MATCH('WSH Backcast'!P$13, 'WSH BWQ'!$B$13:$V$13, 0))</f>
        <v>0</v>
      </c>
      <c r="Q58" t="str">
        <f>INDEX('WSH BWQ'!$B$13:$V$122, MATCH('WSH Backcast'!$C58, 'WSH BWQ'!$C$13:$C$122, 0), MATCH('WSH Backcast'!Q$13, 'WSH BWQ'!$B$13:$V$13, 0))</f>
        <v>Good</v>
      </c>
      <c r="R58" t="str">
        <f>INDEX('WSH BWQ'!$B$13:$V$122, MATCH('WSH Backcast'!$C58, 'WSH BWQ'!$C$13:$C$122, 0), MATCH('WSH Backcast'!R$13, 'WSH BWQ'!$B$13:$V$13, 0))</f>
        <v>Good</v>
      </c>
      <c r="S58" t="str">
        <f>INDEX('WSH BWQ'!$B$13:$V$122, MATCH('WSH Backcast'!$C58, 'WSH BWQ'!$C$13:$C$122, 0), MATCH('WSH Backcast'!S$13, 'WSH BWQ'!$B$13:$V$13, 0))</f>
        <v>Good</v>
      </c>
      <c r="T58" t="str">
        <f>INDEX('WSH BWQ'!$B$13:$V$122, MATCH('WSH Backcast'!$C58, 'WSH BWQ'!$C$13:$C$122, 0), MATCH('WSH Backcast'!T$13, 'WSH BWQ'!$B$13:$V$13, 0))</f>
        <v>Good</v>
      </c>
      <c r="U58" t="str">
        <f>INDEX('WSH BWQ'!$B$13:$V$122, MATCH('WSH Backcast'!$C58, 'WSH BWQ'!$C$13:$C$122, 0), MATCH('WSH Backcast'!U$13, 'WSH BWQ'!$B$13:$V$13, 0))</f>
        <v>Good</v>
      </c>
      <c r="V58" t="str">
        <f>INDEX('WSH BWQ'!$B$13:$V$122, MATCH('WSH Backcast'!$C58, 'WSH BWQ'!$C$13:$C$122, 0), MATCH('WSH Backcast'!V$13, 'WSH BWQ'!$B$13:$V$13, 0))</f>
        <v>Good</v>
      </c>
    </row>
    <row r="59" spans="2:22">
      <c r="B59" t="s">
        <v>232</v>
      </c>
      <c r="C59" t="s">
        <v>416</v>
      </c>
      <c r="D59" t="s">
        <v>48</v>
      </c>
      <c r="E59" t="s">
        <v>49</v>
      </c>
      <c r="F59" t="s">
        <v>50</v>
      </c>
      <c r="H59" t="str">
        <f>INDEX('WSH BWQ'!$B$13:$V$122, MATCH('WSH Backcast'!$C59, 'WSH BWQ'!$C$13:$C$122, 0), MATCH('WSH Backcast'!H$13, 'WSH BWQ'!$B$13:$V$13, 0))</f>
        <v>Excellent</v>
      </c>
      <c r="I59" t="str">
        <f>INDEX('WSH BWQ'!$B$13:$V$122, MATCH('WSH Backcast'!$C59, 'WSH BWQ'!$C$13:$C$122, 0), MATCH('WSH Backcast'!I$13, 'WSH BWQ'!$B$13:$V$13, 0))</f>
        <v>Excellent</v>
      </c>
      <c r="J59" t="str">
        <f>INDEX('WSH BWQ'!$B$13:$V$122, MATCH('WSH Backcast'!$C59, 'WSH BWQ'!$C$13:$C$122, 0), MATCH('WSH Backcast'!J$13, 'WSH BWQ'!$B$13:$V$13, 0))</f>
        <v>Excellent</v>
      </c>
      <c r="K59" t="str">
        <f>INDEX('WSH BWQ'!$B$13:$V$122, MATCH('WSH Backcast'!$C59, 'WSH BWQ'!$C$13:$C$122, 0), MATCH('WSH Backcast'!K$13, 'WSH BWQ'!$B$13:$V$13, 0))</f>
        <v>Excellent</v>
      </c>
      <c r="L59" t="str">
        <f>INDEX('WSH BWQ'!$B$13:$V$122, MATCH('WSH Backcast'!$C59, 'WSH BWQ'!$C$13:$C$122, 0), MATCH('WSH Backcast'!L$13, 'WSH BWQ'!$B$13:$V$13, 0))</f>
        <v>Excellent</v>
      </c>
      <c r="M59" t="str">
        <f>INDEX('WSH BWQ'!$B$13:$V$122, MATCH('WSH Backcast'!$C59, 'WSH BWQ'!$C$13:$C$122, 0), MATCH('WSH Backcast'!M$13, 'WSH BWQ'!$B$13:$V$13, 0))</f>
        <v>Excellent</v>
      </c>
      <c r="N59" t="str">
        <f>INDEX('WSH BWQ'!$B$13:$V$122, MATCH('WSH Backcast'!$C59, 'WSH BWQ'!$C$13:$C$122, 0), MATCH('WSH Backcast'!N$13, 'WSH BWQ'!$B$13:$V$13, 0))</f>
        <v>Excellent</v>
      </c>
      <c r="O59" t="str">
        <f>INDEX('WSH BWQ'!$B$13:$V$122, MATCH('WSH Backcast'!$C59, 'WSH BWQ'!$C$13:$C$122, 0), MATCH('WSH Backcast'!O$13, 'WSH BWQ'!$B$13:$V$13, 0))</f>
        <v>Excellent</v>
      </c>
      <c r="P59">
        <f>INDEX('WSH BWQ'!$B$13:$V$122, MATCH('WSH Backcast'!$C59, 'WSH BWQ'!$C$13:$C$122, 0), MATCH('WSH Backcast'!P$13, 'WSH BWQ'!$B$13:$V$13, 0))</f>
        <v>0</v>
      </c>
      <c r="Q59" t="str">
        <f>INDEX('WSH BWQ'!$B$13:$V$122, MATCH('WSH Backcast'!$C59, 'WSH BWQ'!$C$13:$C$122, 0), MATCH('WSH Backcast'!Q$13, 'WSH BWQ'!$B$13:$V$13, 0))</f>
        <v>Excellent</v>
      </c>
      <c r="R59" t="str">
        <f>INDEX('WSH BWQ'!$B$13:$V$122, MATCH('WSH Backcast'!$C59, 'WSH BWQ'!$C$13:$C$122, 0), MATCH('WSH Backcast'!R$13, 'WSH BWQ'!$B$13:$V$13, 0))</f>
        <v>Excellent</v>
      </c>
      <c r="S59" t="str">
        <f>INDEX('WSH BWQ'!$B$13:$V$122, MATCH('WSH Backcast'!$C59, 'WSH BWQ'!$C$13:$C$122, 0), MATCH('WSH Backcast'!S$13, 'WSH BWQ'!$B$13:$V$13, 0))</f>
        <v>Excellent</v>
      </c>
      <c r="T59" t="str">
        <f>INDEX('WSH BWQ'!$B$13:$V$122, MATCH('WSH Backcast'!$C59, 'WSH BWQ'!$C$13:$C$122, 0), MATCH('WSH Backcast'!T$13, 'WSH BWQ'!$B$13:$V$13, 0))</f>
        <v>Excellent</v>
      </c>
      <c r="U59" t="str">
        <f>INDEX('WSH BWQ'!$B$13:$V$122, MATCH('WSH Backcast'!$C59, 'WSH BWQ'!$C$13:$C$122, 0), MATCH('WSH Backcast'!U$13, 'WSH BWQ'!$B$13:$V$13, 0))</f>
        <v>Excellent</v>
      </c>
      <c r="V59" t="str">
        <f>INDEX('WSH BWQ'!$B$13:$V$122, MATCH('WSH Backcast'!$C59, 'WSH BWQ'!$C$13:$C$122, 0), MATCH('WSH Backcast'!V$13, 'WSH BWQ'!$B$13:$V$13, 0))</f>
        <v>Excellent</v>
      </c>
    </row>
    <row r="60" spans="2:22">
      <c r="B60" t="s">
        <v>232</v>
      </c>
      <c r="C60" t="s">
        <v>417</v>
      </c>
      <c r="D60" t="s">
        <v>48</v>
      </c>
      <c r="E60" t="s">
        <v>49</v>
      </c>
      <c r="F60" t="s">
        <v>50</v>
      </c>
      <c r="H60" t="str">
        <f>INDEX('WSH BWQ'!$B$13:$V$122, MATCH('WSH Backcast'!$C60, 'WSH BWQ'!$C$13:$C$122, 0), MATCH('WSH Backcast'!H$13, 'WSH BWQ'!$B$13:$V$13, 0))</f>
        <v>Good</v>
      </c>
      <c r="I60" t="str">
        <f>INDEX('WSH BWQ'!$B$13:$V$122, MATCH('WSH Backcast'!$C60, 'WSH BWQ'!$C$13:$C$122, 0), MATCH('WSH Backcast'!I$13, 'WSH BWQ'!$B$13:$V$13, 0))</f>
        <v>Good</v>
      </c>
      <c r="J60" t="str">
        <f>INDEX('WSH BWQ'!$B$13:$V$122, MATCH('WSH Backcast'!$C60, 'WSH BWQ'!$C$13:$C$122, 0), MATCH('WSH Backcast'!J$13, 'WSH BWQ'!$B$13:$V$13, 0))</f>
        <v>Excellent</v>
      </c>
      <c r="K60" t="str">
        <f>INDEX('WSH BWQ'!$B$13:$V$122, MATCH('WSH Backcast'!$C60, 'WSH BWQ'!$C$13:$C$122, 0), MATCH('WSH Backcast'!K$13, 'WSH BWQ'!$B$13:$V$13, 0))</f>
        <v>Excellent</v>
      </c>
      <c r="L60" t="str">
        <f>INDEX('WSH BWQ'!$B$13:$V$122, MATCH('WSH Backcast'!$C60, 'WSH BWQ'!$C$13:$C$122, 0), MATCH('WSH Backcast'!L$13, 'WSH BWQ'!$B$13:$V$13, 0))</f>
        <v>Excellent</v>
      </c>
      <c r="M60" t="str">
        <f>INDEX('WSH BWQ'!$B$13:$V$122, MATCH('WSH Backcast'!$C60, 'WSH BWQ'!$C$13:$C$122, 0), MATCH('WSH Backcast'!M$13, 'WSH BWQ'!$B$13:$V$13, 0))</f>
        <v>Excellent</v>
      </c>
      <c r="N60" t="str">
        <f>INDEX('WSH BWQ'!$B$13:$V$122, MATCH('WSH Backcast'!$C60, 'WSH BWQ'!$C$13:$C$122, 0), MATCH('WSH Backcast'!N$13, 'WSH BWQ'!$B$13:$V$13, 0))</f>
        <v>Excellent</v>
      </c>
      <c r="O60" t="str">
        <f>INDEX('WSH BWQ'!$B$13:$V$122, MATCH('WSH Backcast'!$C60, 'WSH BWQ'!$C$13:$C$122, 0), MATCH('WSH Backcast'!O$13, 'WSH BWQ'!$B$13:$V$13, 0))</f>
        <v>Good</v>
      </c>
      <c r="P60">
        <f>INDEX('WSH BWQ'!$B$13:$V$122, MATCH('WSH Backcast'!$C60, 'WSH BWQ'!$C$13:$C$122, 0), MATCH('WSH Backcast'!P$13, 'WSH BWQ'!$B$13:$V$13, 0))</f>
        <v>0</v>
      </c>
      <c r="Q60" t="str">
        <f>INDEX('WSH BWQ'!$B$13:$V$122, MATCH('WSH Backcast'!$C60, 'WSH BWQ'!$C$13:$C$122, 0), MATCH('WSH Backcast'!Q$13, 'WSH BWQ'!$B$13:$V$13, 0))</f>
        <v>Excellent</v>
      </c>
      <c r="R60" t="str">
        <f>INDEX('WSH BWQ'!$B$13:$V$122, MATCH('WSH Backcast'!$C60, 'WSH BWQ'!$C$13:$C$122, 0), MATCH('WSH Backcast'!R$13, 'WSH BWQ'!$B$13:$V$13, 0))</f>
        <v>Excellent</v>
      </c>
      <c r="S60" t="str">
        <f>INDEX('WSH BWQ'!$B$13:$V$122, MATCH('WSH Backcast'!$C60, 'WSH BWQ'!$C$13:$C$122, 0), MATCH('WSH Backcast'!S$13, 'WSH BWQ'!$B$13:$V$13, 0))</f>
        <v>Excellent</v>
      </c>
      <c r="T60" t="str">
        <f>INDEX('WSH BWQ'!$B$13:$V$122, MATCH('WSH Backcast'!$C60, 'WSH BWQ'!$C$13:$C$122, 0), MATCH('WSH Backcast'!T$13, 'WSH BWQ'!$B$13:$V$13, 0))</f>
        <v>Excellent</v>
      </c>
      <c r="U60" t="str">
        <f>INDEX('WSH BWQ'!$B$13:$V$122, MATCH('WSH Backcast'!$C60, 'WSH BWQ'!$C$13:$C$122, 0), MATCH('WSH Backcast'!U$13, 'WSH BWQ'!$B$13:$V$13, 0))</f>
        <v>Excellent</v>
      </c>
      <c r="V60" t="str">
        <f>INDEX('WSH BWQ'!$B$13:$V$122, MATCH('WSH Backcast'!$C60, 'WSH BWQ'!$C$13:$C$122, 0), MATCH('WSH Backcast'!V$13, 'WSH BWQ'!$B$13:$V$13, 0))</f>
        <v>Excellent</v>
      </c>
    </row>
    <row r="61" spans="2:22">
      <c r="B61" t="s">
        <v>232</v>
      </c>
      <c r="C61" t="s">
        <v>418</v>
      </c>
      <c r="D61" t="s">
        <v>48</v>
      </c>
      <c r="E61" t="s">
        <v>49</v>
      </c>
      <c r="F61" t="s">
        <v>50</v>
      </c>
      <c r="H61" t="str">
        <f>INDEX('WSH BWQ'!$B$13:$V$122, MATCH('WSH Backcast'!$C61, 'WSH BWQ'!$C$13:$C$122, 0), MATCH('WSH Backcast'!H$13, 'WSH BWQ'!$B$13:$V$13, 0))</f>
        <v>Good</v>
      </c>
      <c r="I61" t="str">
        <f>INDEX('WSH BWQ'!$B$13:$V$122, MATCH('WSH Backcast'!$C61, 'WSH BWQ'!$C$13:$C$122, 0), MATCH('WSH Backcast'!I$13, 'WSH BWQ'!$B$13:$V$13, 0))</f>
        <v>Good</v>
      </c>
      <c r="J61" t="str">
        <f>INDEX('WSH BWQ'!$B$13:$V$122, MATCH('WSH Backcast'!$C61, 'WSH BWQ'!$C$13:$C$122, 0), MATCH('WSH Backcast'!J$13, 'WSH BWQ'!$B$13:$V$13, 0))</f>
        <v>Good</v>
      </c>
      <c r="K61" t="str">
        <f>INDEX('WSH BWQ'!$B$13:$V$122, MATCH('WSH Backcast'!$C61, 'WSH BWQ'!$C$13:$C$122, 0), MATCH('WSH Backcast'!K$13, 'WSH BWQ'!$B$13:$V$13, 0))</f>
        <v>Good</v>
      </c>
      <c r="L61" t="str">
        <f>INDEX('WSH BWQ'!$B$13:$V$122, MATCH('WSH Backcast'!$C61, 'WSH BWQ'!$C$13:$C$122, 0), MATCH('WSH Backcast'!L$13, 'WSH BWQ'!$B$13:$V$13, 0))</f>
        <v>Excellent</v>
      </c>
      <c r="M61" t="str">
        <f>INDEX('WSH BWQ'!$B$13:$V$122, MATCH('WSH Backcast'!$C61, 'WSH BWQ'!$C$13:$C$122, 0), MATCH('WSH Backcast'!M$13, 'WSH BWQ'!$B$13:$V$13, 0))</f>
        <v>Excellent</v>
      </c>
      <c r="N61" t="str">
        <f>INDEX('WSH BWQ'!$B$13:$V$122, MATCH('WSH Backcast'!$C61, 'WSH BWQ'!$C$13:$C$122, 0), MATCH('WSH Backcast'!N$13, 'WSH BWQ'!$B$13:$V$13, 0))</f>
        <v>Excellent</v>
      </c>
      <c r="O61" t="str">
        <f>INDEX('WSH BWQ'!$B$13:$V$122, MATCH('WSH Backcast'!$C61, 'WSH BWQ'!$C$13:$C$122, 0), MATCH('WSH Backcast'!O$13, 'WSH BWQ'!$B$13:$V$13, 0))</f>
        <v>Excellent</v>
      </c>
      <c r="P61">
        <f>INDEX('WSH BWQ'!$B$13:$V$122, MATCH('WSH Backcast'!$C61, 'WSH BWQ'!$C$13:$C$122, 0), MATCH('WSH Backcast'!P$13, 'WSH BWQ'!$B$13:$V$13, 0))</f>
        <v>0</v>
      </c>
      <c r="Q61" t="str">
        <f>INDEX('WSH BWQ'!$B$13:$V$122, MATCH('WSH Backcast'!$C61, 'WSH BWQ'!$C$13:$C$122, 0), MATCH('WSH Backcast'!Q$13, 'WSH BWQ'!$B$13:$V$13, 0))</f>
        <v>Excellent</v>
      </c>
      <c r="R61" t="str">
        <f>INDEX('WSH BWQ'!$B$13:$V$122, MATCH('WSH Backcast'!$C61, 'WSH BWQ'!$C$13:$C$122, 0), MATCH('WSH Backcast'!R$13, 'WSH BWQ'!$B$13:$V$13, 0))</f>
        <v>Excellent</v>
      </c>
      <c r="S61" t="str">
        <f>INDEX('WSH BWQ'!$B$13:$V$122, MATCH('WSH Backcast'!$C61, 'WSH BWQ'!$C$13:$C$122, 0), MATCH('WSH Backcast'!S$13, 'WSH BWQ'!$B$13:$V$13, 0))</f>
        <v>Excellent</v>
      </c>
      <c r="T61" t="str">
        <f>INDEX('WSH BWQ'!$B$13:$V$122, MATCH('WSH Backcast'!$C61, 'WSH BWQ'!$C$13:$C$122, 0), MATCH('WSH Backcast'!T$13, 'WSH BWQ'!$B$13:$V$13, 0))</f>
        <v>Excellent</v>
      </c>
      <c r="U61" t="str">
        <f>INDEX('WSH BWQ'!$B$13:$V$122, MATCH('WSH Backcast'!$C61, 'WSH BWQ'!$C$13:$C$122, 0), MATCH('WSH Backcast'!U$13, 'WSH BWQ'!$B$13:$V$13, 0))</f>
        <v>Excellent</v>
      </c>
      <c r="V61" t="str">
        <f>INDEX('WSH BWQ'!$B$13:$V$122, MATCH('WSH Backcast'!$C61, 'WSH BWQ'!$C$13:$C$122, 0), MATCH('WSH Backcast'!V$13, 'WSH BWQ'!$B$13:$V$13, 0))</f>
        <v>Excellent</v>
      </c>
    </row>
    <row r="62" spans="2:22">
      <c r="B62" t="s">
        <v>232</v>
      </c>
      <c r="C62" t="s">
        <v>419</v>
      </c>
      <c r="D62" t="s">
        <v>48</v>
      </c>
      <c r="E62" t="s">
        <v>49</v>
      </c>
      <c r="F62" t="s">
        <v>50</v>
      </c>
      <c r="H62" t="str">
        <f>INDEX('WSH BWQ'!$B$13:$V$122, MATCH('WSH Backcast'!$C62, 'WSH BWQ'!$C$13:$C$122, 0), MATCH('WSH Backcast'!H$13, 'WSH BWQ'!$B$13:$V$13, 0))</f>
        <v>Excellent</v>
      </c>
      <c r="I62" t="str">
        <f>INDEX('WSH BWQ'!$B$13:$V$122, MATCH('WSH Backcast'!$C62, 'WSH BWQ'!$C$13:$C$122, 0), MATCH('WSH Backcast'!I$13, 'WSH BWQ'!$B$13:$V$13, 0))</f>
        <v>Excellent</v>
      </c>
      <c r="J62" t="str">
        <f>INDEX('WSH BWQ'!$B$13:$V$122, MATCH('WSH Backcast'!$C62, 'WSH BWQ'!$C$13:$C$122, 0), MATCH('WSH Backcast'!J$13, 'WSH BWQ'!$B$13:$V$13, 0))</f>
        <v>Excellent</v>
      </c>
      <c r="K62" t="str">
        <f>INDEX('WSH BWQ'!$B$13:$V$122, MATCH('WSH Backcast'!$C62, 'WSH BWQ'!$C$13:$C$122, 0), MATCH('WSH Backcast'!K$13, 'WSH BWQ'!$B$13:$V$13, 0))</f>
        <v>Excellent</v>
      </c>
      <c r="L62" t="str">
        <f>INDEX('WSH BWQ'!$B$13:$V$122, MATCH('WSH Backcast'!$C62, 'WSH BWQ'!$C$13:$C$122, 0), MATCH('WSH Backcast'!L$13, 'WSH BWQ'!$B$13:$V$13, 0))</f>
        <v>Excellent</v>
      </c>
      <c r="M62" t="str">
        <f>INDEX('WSH BWQ'!$B$13:$V$122, MATCH('WSH Backcast'!$C62, 'WSH BWQ'!$C$13:$C$122, 0), MATCH('WSH Backcast'!M$13, 'WSH BWQ'!$B$13:$V$13, 0))</f>
        <v>Excellent</v>
      </c>
      <c r="N62" t="str">
        <f>INDEX('WSH BWQ'!$B$13:$V$122, MATCH('WSH Backcast'!$C62, 'WSH BWQ'!$C$13:$C$122, 0), MATCH('WSH Backcast'!N$13, 'WSH BWQ'!$B$13:$V$13, 0))</f>
        <v>Excellent</v>
      </c>
      <c r="O62" t="str">
        <f>INDEX('WSH BWQ'!$B$13:$V$122, MATCH('WSH Backcast'!$C62, 'WSH BWQ'!$C$13:$C$122, 0), MATCH('WSH Backcast'!O$13, 'WSH BWQ'!$B$13:$V$13, 0))</f>
        <v>Excellent</v>
      </c>
      <c r="P62">
        <f>INDEX('WSH BWQ'!$B$13:$V$122, MATCH('WSH Backcast'!$C62, 'WSH BWQ'!$C$13:$C$122, 0), MATCH('WSH Backcast'!P$13, 'WSH BWQ'!$B$13:$V$13, 0))</f>
        <v>0</v>
      </c>
      <c r="Q62" t="str">
        <f>INDEX('WSH BWQ'!$B$13:$V$122, MATCH('WSH Backcast'!$C62, 'WSH BWQ'!$C$13:$C$122, 0), MATCH('WSH Backcast'!Q$13, 'WSH BWQ'!$B$13:$V$13, 0))</f>
        <v>Excellent</v>
      </c>
      <c r="R62" t="str">
        <f>INDEX('WSH BWQ'!$B$13:$V$122, MATCH('WSH Backcast'!$C62, 'WSH BWQ'!$C$13:$C$122, 0), MATCH('WSH Backcast'!R$13, 'WSH BWQ'!$B$13:$V$13, 0))</f>
        <v>Excellent</v>
      </c>
      <c r="S62" t="str">
        <f>INDEX('WSH BWQ'!$B$13:$V$122, MATCH('WSH Backcast'!$C62, 'WSH BWQ'!$C$13:$C$122, 0), MATCH('WSH Backcast'!S$13, 'WSH BWQ'!$B$13:$V$13, 0))</f>
        <v>Excellent</v>
      </c>
      <c r="T62" t="str">
        <f>INDEX('WSH BWQ'!$B$13:$V$122, MATCH('WSH Backcast'!$C62, 'WSH BWQ'!$C$13:$C$122, 0), MATCH('WSH Backcast'!T$13, 'WSH BWQ'!$B$13:$V$13, 0))</f>
        <v>Excellent</v>
      </c>
      <c r="U62" t="str">
        <f>INDEX('WSH BWQ'!$B$13:$V$122, MATCH('WSH Backcast'!$C62, 'WSH BWQ'!$C$13:$C$122, 0), MATCH('WSH Backcast'!U$13, 'WSH BWQ'!$B$13:$V$13, 0))</f>
        <v>Excellent</v>
      </c>
      <c r="V62" t="str">
        <f>INDEX('WSH BWQ'!$B$13:$V$122, MATCH('WSH Backcast'!$C62, 'WSH BWQ'!$C$13:$C$122, 0), MATCH('WSH Backcast'!V$13, 'WSH BWQ'!$B$13:$V$13, 0))</f>
        <v>Excellent</v>
      </c>
    </row>
    <row r="63" spans="2:22">
      <c r="B63" t="s">
        <v>232</v>
      </c>
      <c r="C63" t="s">
        <v>420</v>
      </c>
      <c r="D63" t="s">
        <v>48</v>
      </c>
      <c r="E63" t="s">
        <v>49</v>
      </c>
      <c r="F63" t="s">
        <v>50</v>
      </c>
      <c r="H63" t="str">
        <f>INDEX('WSH BWQ'!$B$13:$V$122, MATCH('WSH Backcast'!$C63, 'WSH BWQ'!$C$13:$C$122, 0), MATCH('WSH Backcast'!H$13, 'WSH BWQ'!$B$13:$V$13, 0))</f>
        <v>Excellent</v>
      </c>
      <c r="I63" t="str">
        <f>INDEX('WSH BWQ'!$B$13:$V$122, MATCH('WSH Backcast'!$C63, 'WSH BWQ'!$C$13:$C$122, 0), MATCH('WSH Backcast'!I$13, 'WSH BWQ'!$B$13:$V$13, 0))</f>
        <v>Excellent</v>
      </c>
      <c r="J63" t="str">
        <f>INDEX('WSH BWQ'!$B$13:$V$122, MATCH('WSH Backcast'!$C63, 'WSH BWQ'!$C$13:$C$122, 0), MATCH('WSH Backcast'!J$13, 'WSH BWQ'!$B$13:$V$13, 0))</f>
        <v>Excellent</v>
      </c>
      <c r="K63" t="str">
        <f>INDEX('WSH BWQ'!$B$13:$V$122, MATCH('WSH Backcast'!$C63, 'WSH BWQ'!$C$13:$C$122, 0), MATCH('WSH Backcast'!K$13, 'WSH BWQ'!$B$13:$V$13, 0))</f>
        <v>Excellent</v>
      </c>
      <c r="L63" t="str">
        <f>INDEX('WSH BWQ'!$B$13:$V$122, MATCH('WSH Backcast'!$C63, 'WSH BWQ'!$C$13:$C$122, 0), MATCH('WSH Backcast'!L$13, 'WSH BWQ'!$B$13:$V$13, 0))</f>
        <v>Excellent</v>
      </c>
      <c r="M63" t="str">
        <f>INDEX('WSH BWQ'!$B$13:$V$122, MATCH('WSH Backcast'!$C63, 'WSH BWQ'!$C$13:$C$122, 0), MATCH('WSH Backcast'!M$13, 'WSH BWQ'!$B$13:$V$13, 0))</f>
        <v>Excellent</v>
      </c>
      <c r="N63" t="str">
        <f>INDEX('WSH BWQ'!$B$13:$V$122, MATCH('WSH Backcast'!$C63, 'WSH BWQ'!$C$13:$C$122, 0), MATCH('WSH Backcast'!N$13, 'WSH BWQ'!$B$13:$V$13, 0))</f>
        <v>Good</v>
      </c>
      <c r="O63" t="str">
        <f>INDEX('WSH BWQ'!$B$13:$V$122, MATCH('WSH Backcast'!$C63, 'WSH BWQ'!$C$13:$C$122, 0), MATCH('WSH Backcast'!O$13, 'WSH BWQ'!$B$13:$V$13, 0))</f>
        <v>Excellent</v>
      </c>
      <c r="P63">
        <f>INDEX('WSH BWQ'!$B$13:$V$122, MATCH('WSH Backcast'!$C63, 'WSH BWQ'!$C$13:$C$122, 0), MATCH('WSH Backcast'!P$13, 'WSH BWQ'!$B$13:$V$13, 0))</f>
        <v>0</v>
      </c>
      <c r="Q63" t="str">
        <f>INDEX('WSH BWQ'!$B$13:$V$122, MATCH('WSH Backcast'!$C63, 'WSH BWQ'!$C$13:$C$122, 0), MATCH('WSH Backcast'!Q$13, 'WSH BWQ'!$B$13:$V$13, 0))</f>
        <v>Good</v>
      </c>
      <c r="R63" t="str">
        <f>INDEX('WSH BWQ'!$B$13:$V$122, MATCH('WSH Backcast'!$C63, 'WSH BWQ'!$C$13:$C$122, 0), MATCH('WSH Backcast'!R$13, 'WSH BWQ'!$B$13:$V$13, 0))</f>
        <v>Good</v>
      </c>
      <c r="S63" t="str">
        <f>INDEX('WSH BWQ'!$B$13:$V$122, MATCH('WSH Backcast'!$C63, 'WSH BWQ'!$C$13:$C$122, 0), MATCH('WSH Backcast'!S$13, 'WSH BWQ'!$B$13:$V$13, 0))</f>
        <v>Good</v>
      </c>
      <c r="T63" t="str">
        <f>INDEX('WSH BWQ'!$B$13:$V$122, MATCH('WSH Backcast'!$C63, 'WSH BWQ'!$C$13:$C$122, 0), MATCH('WSH Backcast'!T$13, 'WSH BWQ'!$B$13:$V$13, 0))</f>
        <v>Good</v>
      </c>
      <c r="U63" t="str">
        <f>INDEX('WSH BWQ'!$B$13:$V$122, MATCH('WSH Backcast'!$C63, 'WSH BWQ'!$C$13:$C$122, 0), MATCH('WSH Backcast'!U$13, 'WSH BWQ'!$B$13:$V$13, 0))</f>
        <v>Good</v>
      </c>
      <c r="V63" t="str">
        <f>INDEX('WSH BWQ'!$B$13:$V$122, MATCH('WSH Backcast'!$C63, 'WSH BWQ'!$C$13:$C$122, 0), MATCH('WSH Backcast'!V$13, 'WSH BWQ'!$B$13:$V$13, 0))</f>
        <v>Good</v>
      </c>
    </row>
    <row r="64" spans="2:22">
      <c r="B64" t="s">
        <v>232</v>
      </c>
      <c r="C64" t="s">
        <v>421</v>
      </c>
      <c r="D64" t="s">
        <v>48</v>
      </c>
      <c r="E64" t="s">
        <v>49</v>
      </c>
      <c r="F64" t="s">
        <v>50</v>
      </c>
      <c r="H64" t="str">
        <f>INDEX('WSH BWQ'!$B$13:$V$122, MATCH('WSH Backcast'!$C64, 'WSH BWQ'!$C$13:$C$122, 0), MATCH('WSH Backcast'!H$13, 'WSH BWQ'!$B$13:$V$13, 0))</f>
        <v>Excellent</v>
      </c>
      <c r="I64" t="str">
        <f>INDEX('WSH BWQ'!$B$13:$V$122, MATCH('WSH Backcast'!$C64, 'WSH BWQ'!$C$13:$C$122, 0), MATCH('WSH Backcast'!I$13, 'WSH BWQ'!$B$13:$V$13, 0))</f>
        <v>Excellent</v>
      </c>
      <c r="J64" t="str">
        <f>INDEX('WSH BWQ'!$B$13:$V$122, MATCH('WSH Backcast'!$C64, 'WSH BWQ'!$C$13:$C$122, 0), MATCH('WSH Backcast'!J$13, 'WSH BWQ'!$B$13:$V$13, 0))</f>
        <v>Excellent</v>
      </c>
      <c r="K64" t="str">
        <f>INDEX('WSH BWQ'!$B$13:$V$122, MATCH('WSH Backcast'!$C64, 'WSH BWQ'!$C$13:$C$122, 0), MATCH('WSH Backcast'!K$13, 'WSH BWQ'!$B$13:$V$13, 0))</f>
        <v>Excellent</v>
      </c>
      <c r="L64" t="str">
        <f>INDEX('WSH BWQ'!$B$13:$V$122, MATCH('WSH Backcast'!$C64, 'WSH BWQ'!$C$13:$C$122, 0), MATCH('WSH Backcast'!L$13, 'WSH BWQ'!$B$13:$V$13, 0))</f>
        <v>Excellent</v>
      </c>
      <c r="M64" t="str">
        <f>INDEX('WSH BWQ'!$B$13:$V$122, MATCH('WSH Backcast'!$C64, 'WSH BWQ'!$C$13:$C$122, 0), MATCH('WSH Backcast'!M$13, 'WSH BWQ'!$B$13:$V$13, 0))</f>
        <v>Excellent</v>
      </c>
      <c r="N64" t="str">
        <f>INDEX('WSH BWQ'!$B$13:$V$122, MATCH('WSH Backcast'!$C64, 'WSH BWQ'!$C$13:$C$122, 0), MATCH('WSH Backcast'!N$13, 'WSH BWQ'!$B$13:$V$13, 0))</f>
        <v>Excellent</v>
      </c>
      <c r="O64" t="str">
        <f>INDEX('WSH BWQ'!$B$13:$V$122, MATCH('WSH Backcast'!$C64, 'WSH BWQ'!$C$13:$C$122, 0), MATCH('WSH Backcast'!O$13, 'WSH BWQ'!$B$13:$V$13, 0))</f>
        <v>Excellent</v>
      </c>
      <c r="P64">
        <f>INDEX('WSH BWQ'!$B$13:$V$122, MATCH('WSH Backcast'!$C64, 'WSH BWQ'!$C$13:$C$122, 0), MATCH('WSH Backcast'!P$13, 'WSH BWQ'!$B$13:$V$13, 0))</f>
        <v>0</v>
      </c>
      <c r="Q64" t="str">
        <f>INDEX('WSH BWQ'!$B$13:$V$122, MATCH('WSH Backcast'!$C64, 'WSH BWQ'!$C$13:$C$122, 0), MATCH('WSH Backcast'!Q$13, 'WSH BWQ'!$B$13:$V$13, 0))</f>
        <v>Excellent</v>
      </c>
      <c r="R64" t="str">
        <f>INDEX('WSH BWQ'!$B$13:$V$122, MATCH('WSH Backcast'!$C64, 'WSH BWQ'!$C$13:$C$122, 0), MATCH('WSH Backcast'!R$13, 'WSH BWQ'!$B$13:$V$13, 0))</f>
        <v>Excellent</v>
      </c>
      <c r="S64" t="str">
        <f>INDEX('WSH BWQ'!$B$13:$V$122, MATCH('WSH Backcast'!$C64, 'WSH BWQ'!$C$13:$C$122, 0), MATCH('WSH Backcast'!S$13, 'WSH BWQ'!$B$13:$V$13, 0))</f>
        <v>Excellent</v>
      </c>
      <c r="T64" t="str">
        <f>INDEX('WSH BWQ'!$B$13:$V$122, MATCH('WSH Backcast'!$C64, 'WSH BWQ'!$C$13:$C$122, 0), MATCH('WSH Backcast'!T$13, 'WSH BWQ'!$B$13:$V$13, 0))</f>
        <v>Excellent</v>
      </c>
      <c r="U64" t="str">
        <f>INDEX('WSH BWQ'!$B$13:$V$122, MATCH('WSH Backcast'!$C64, 'WSH BWQ'!$C$13:$C$122, 0), MATCH('WSH Backcast'!U$13, 'WSH BWQ'!$B$13:$V$13, 0))</f>
        <v>Excellent</v>
      </c>
      <c r="V64" t="str">
        <f>INDEX('WSH BWQ'!$B$13:$V$122, MATCH('WSH Backcast'!$C64, 'WSH BWQ'!$C$13:$C$122, 0), MATCH('WSH Backcast'!V$13, 'WSH BWQ'!$B$13:$V$13, 0))</f>
        <v>Excellent</v>
      </c>
    </row>
    <row r="65" spans="2:22">
      <c r="B65" t="s">
        <v>232</v>
      </c>
      <c r="C65" t="s">
        <v>422</v>
      </c>
      <c r="D65" t="s">
        <v>48</v>
      </c>
      <c r="E65" t="s">
        <v>49</v>
      </c>
      <c r="F65" t="s">
        <v>50</v>
      </c>
      <c r="H65" t="str">
        <f>INDEX('WSH BWQ'!$B$13:$V$122, MATCH('WSH Backcast'!$C65, 'WSH BWQ'!$C$13:$C$122, 0), MATCH('WSH Backcast'!H$13, 'WSH BWQ'!$B$13:$V$13, 0))</f>
        <v>Good</v>
      </c>
      <c r="I65" t="str">
        <f>INDEX('WSH BWQ'!$B$13:$V$122, MATCH('WSH Backcast'!$C65, 'WSH BWQ'!$C$13:$C$122, 0), MATCH('WSH Backcast'!I$13, 'WSH BWQ'!$B$13:$V$13, 0))</f>
        <v>Good</v>
      </c>
      <c r="J65" t="str">
        <f>INDEX('WSH BWQ'!$B$13:$V$122, MATCH('WSH Backcast'!$C65, 'WSH BWQ'!$C$13:$C$122, 0), MATCH('WSH Backcast'!J$13, 'WSH BWQ'!$B$13:$V$13, 0))</f>
        <v>Good</v>
      </c>
      <c r="K65" t="str">
        <f>INDEX('WSH BWQ'!$B$13:$V$122, MATCH('WSH Backcast'!$C65, 'WSH BWQ'!$C$13:$C$122, 0), MATCH('WSH Backcast'!K$13, 'WSH BWQ'!$B$13:$V$13, 0))</f>
        <v>Good</v>
      </c>
      <c r="L65" t="str">
        <f>INDEX('WSH BWQ'!$B$13:$V$122, MATCH('WSH Backcast'!$C65, 'WSH BWQ'!$C$13:$C$122, 0), MATCH('WSH Backcast'!L$13, 'WSH BWQ'!$B$13:$V$13, 0))</f>
        <v>Sufficient</v>
      </c>
      <c r="M65" t="str">
        <f>INDEX('WSH BWQ'!$B$13:$V$122, MATCH('WSH Backcast'!$C65, 'WSH BWQ'!$C$13:$C$122, 0), MATCH('WSH Backcast'!M$13, 'WSH BWQ'!$B$13:$V$13, 0))</f>
        <v>Sufficient</v>
      </c>
      <c r="N65" t="str">
        <f>INDEX('WSH BWQ'!$B$13:$V$122, MATCH('WSH Backcast'!$C65, 'WSH BWQ'!$C$13:$C$122, 0), MATCH('WSH Backcast'!N$13, 'WSH BWQ'!$B$13:$V$13, 0))</f>
        <v>Sufficient</v>
      </c>
      <c r="O65" t="str">
        <f>INDEX('WSH BWQ'!$B$13:$V$122, MATCH('WSH Backcast'!$C65, 'WSH BWQ'!$C$13:$C$122, 0), MATCH('WSH Backcast'!O$13, 'WSH BWQ'!$B$13:$V$13, 0))</f>
        <v>Good</v>
      </c>
      <c r="P65">
        <f>INDEX('WSH BWQ'!$B$13:$V$122, MATCH('WSH Backcast'!$C65, 'WSH BWQ'!$C$13:$C$122, 0), MATCH('WSH Backcast'!P$13, 'WSH BWQ'!$B$13:$V$13, 0))</f>
        <v>0</v>
      </c>
      <c r="Q65" t="str">
        <f>INDEX('WSH BWQ'!$B$13:$V$122, MATCH('WSH Backcast'!$C65, 'WSH BWQ'!$C$13:$C$122, 0), MATCH('WSH Backcast'!Q$13, 'WSH BWQ'!$B$13:$V$13, 0))</f>
        <v>Sufficient</v>
      </c>
      <c r="R65" t="str">
        <f>INDEX('WSH BWQ'!$B$13:$V$122, MATCH('WSH Backcast'!$C65, 'WSH BWQ'!$C$13:$C$122, 0), MATCH('WSH Backcast'!R$13, 'WSH BWQ'!$B$13:$V$13, 0))</f>
        <v>Sufficient</v>
      </c>
      <c r="S65" t="str">
        <f>INDEX('WSH BWQ'!$B$13:$V$122, MATCH('WSH Backcast'!$C65, 'WSH BWQ'!$C$13:$C$122, 0), MATCH('WSH Backcast'!S$13, 'WSH BWQ'!$B$13:$V$13, 0))</f>
        <v>Sufficient</v>
      </c>
      <c r="T65" t="str">
        <f>INDEX('WSH BWQ'!$B$13:$V$122, MATCH('WSH Backcast'!$C65, 'WSH BWQ'!$C$13:$C$122, 0), MATCH('WSH Backcast'!T$13, 'WSH BWQ'!$B$13:$V$13, 0))</f>
        <v>Sufficient</v>
      </c>
      <c r="U65" t="str">
        <f>INDEX('WSH BWQ'!$B$13:$V$122, MATCH('WSH Backcast'!$C65, 'WSH BWQ'!$C$13:$C$122, 0), MATCH('WSH Backcast'!U$13, 'WSH BWQ'!$B$13:$V$13, 0))</f>
        <v>Sufficient</v>
      </c>
      <c r="V65" t="str">
        <f>INDEX('WSH BWQ'!$B$13:$V$122, MATCH('WSH Backcast'!$C65, 'WSH BWQ'!$C$13:$C$122, 0), MATCH('WSH Backcast'!V$13, 'WSH BWQ'!$B$13:$V$13, 0))</f>
        <v>Sufficient</v>
      </c>
    </row>
    <row r="66" spans="2:22">
      <c r="B66" t="s">
        <v>232</v>
      </c>
      <c r="C66" t="s">
        <v>423</v>
      </c>
      <c r="D66" t="s">
        <v>48</v>
      </c>
      <c r="E66" t="s">
        <v>49</v>
      </c>
      <c r="F66" t="s">
        <v>50</v>
      </c>
      <c r="H66" t="str">
        <f>INDEX('WSH BWQ'!$B$13:$V$122, MATCH('WSH Backcast'!$C66, 'WSH BWQ'!$C$13:$C$122, 0), MATCH('WSH Backcast'!H$13, 'WSH BWQ'!$B$13:$V$13, 0))</f>
        <v>Sufficient</v>
      </c>
      <c r="I66" t="str">
        <f>INDEX('WSH BWQ'!$B$13:$V$122, MATCH('WSH Backcast'!$C66, 'WSH BWQ'!$C$13:$C$122, 0), MATCH('WSH Backcast'!I$13, 'WSH BWQ'!$B$13:$V$13, 0))</f>
        <v>Excellent</v>
      </c>
      <c r="J66" t="str">
        <f>INDEX('WSH BWQ'!$B$13:$V$122, MATCH('WSH Backcast'!$C66, 'WSH BWQ'!$C$13:$C$122, 0), MATCH('WSH Backcast'!J$13, 'WSH BWQ'!$B$13:$V$13, 0))</f>
        <v>Excellent</v>
      </c>
      <c r="K66" t="str">
        <f>INDEX('WSH BWQ'!$B$13:$V$122, MATCH('WSH Backcast'!$C66, 'WSH BWQ'!$C$13:$C$122, 0), MATCH('WSH Backcast'!K$13, 'WSH BWQ'!$B$13:$V$13, 0))</f>
        <v>Excellent</v>
      </c>
      <c r="L66" t="str">
        <f>INDEX('WSH BWQ'!$B$13:$V$122, MATCH('WSH Backcast'!$C66, 'WSH BWQ'!$C$13:$C$122, 0), MATCH('WSH Backcast'!L$13, 'WSH BWQ'!$B$13:$V$13, 0))</f>
        <v>Excellent</v>
      </c>
      <c r="M66" t="str">
        <f>INDEX('WSH BWQ'!$B$13:$V$122, MATCH('WSH Backcast'!$C66, 'WSH BWQ'!$C$13:$C$122, 0), MATCH('WSH Backcast'!M$13, 'WSH BWQ'!$B$13:$V$13, 0))</f>
        <v>Excellent</v>
      </c>
      <c r="N66" t="str">
        <f>INDEX('WSH BWQ'!$B$13:$V$122, MATCH('WSH Backcast'!$C66, 'WSH BWQ'!$C$13:$C$122, 0), MATCH('WSH Backcast'!N$13, 'WSH BWQ'!$B$13:$V$13, 0))</f>
        <v>Good</v>
      </c>
      <c r="O66" t="str">
        <f>INDEX('WSH BWQ'!$B$13:$V$122, MATCH('WSH Backcast'!$C66, 'WSH BWQ'!$C$13:$C$122, 0), MATCH('WSH Backcast'!O$13, 'WSH BWQ'!$B$13:$V$13, 0))</f>
        <v>Excellent</v>
      </c>
      <c r="P66">
        <f>INDEX('WSH BWQ'!$B$13:$V$122, MATCH('WSH Backcast'!$C66, 'WSH BWQ'!$C$13:$C$122, 0), MATCH('WSH Backcast'!P$13, 'WSH BWQ'!$B$13:$V$13, 0))</f>
        <v>0</v>
      </c>
      <c r="Q66" t="str">
        <f>INDEX('WSH BWQ'!$B$13:$V$122, MATCH('WSH Backcast'!$C66, 'WSH BWQ'!$C$13:$C$122, 0), MATCH('WSH Backcast'!Q$13, 'WSH BWQ'!$B$13:$V$13, 0))</f>
        <v>Good</v>
      </c>
      <c r="R66" t="str">
        <f>INDEX('WSH BWQ'!$B$13:$V$122, MATCH('WSH Backcast'!$C66, 'WSH BWQ'!$C$13:$C$122, 0), MATCH('WSH Backcast'!R$13, 'WSH BWQ'!$B$13:$V$13, 0))</f>
        <v>Good</v>
      </c>
      <c r="S66" t="str">
        <f>INDEX('WSH BWQ'!$B$13:$V$122, MATCH('WSH Backcast'!$C66, 'WSH BWQ'!$C$13:$C$122, 0), MATCH('WSH Backcast'!S$13, 'WSH BWQ'!$B$13:$V$13, 0))</f>
        <v>Good</v>
      </c>
      <c r="T66" t="str">
        <f>INDEX('WSH BWQ'!$B$13:$V$122, MATCH('WSH Backcast'!$C66, 'WSH BWQ'!$C$13:$C$122, 0), MATCH('WSH Backcast'!T$13, 'WSH BWQ'!$B$13:$V$13, 0))</f>
        <v>Good</v>
      </c>
      <c r="U66" t="str">
        <f>INDEX('WSH BWQ'!$B$13:$V$122, MATCH('WSH Backcast'!$C66, 'WSH BWQ'!$C$13:$C$122, 0), MATCH('WSH Backcast'!U$13, 'WSH BWQ'!$B$13:$V$13, 0))</f>
        <v>Good</v>
      </c>
      <c r="V66" t="str">
        <f>INDEX('WSH BWQ'!$B$13:$V$122, MATCH('WSH Backcast'!$C66, 'WSH BWQ'!$C$13:$C$122, 0), MATCH('WSH Backcast'!V$13, 'WSH BWQ'!$B$13:$V$13, 0))</f>
        <v>Good</v>
      </c>
    </row>
    <row r="67" spans="2:22">
      <c r="B67" t="s">
        <v>232</v>
      </c>
      <c r="C67" t="s">
        <v>424</v>
      </c>
      <c r="D67" t="s">
        <v>48</v>
      </c>
      <c r="E67" t="s">
        <v>49</v>
      </c>
      <c r="F67" t="s">
        <v>50</v>
      </c>
      <c r="H67" t="str">
        <f>INDEX('WSH BWQ'!$B$13:$V$122, MATCH('WSH Backcast'!$C67, 'WSH BWQ'!$C$13:$C$122, 0), MATCH('WSH Backcast'!H$13, 'WSH BWQ'!$B$13:$V$13, 0))</f>
        <v>Excellent</v>
      </c>
      <c r="I67" t="str">
        <f>INDEX('WSH BWQ'!$B$13:$V$122, MATCH('WSH Backcast'!$C67, 'WSH BWQ'!$C$13:$C$122, 0), MATCH('WSH Backcast'!I$13, 'WSH BWQ'!$B$13:$V$13, 0))</f>
        <v>Excellent</v>
      </c>
      <c r="J67" t="str">
        <f>INDEX('WSH BWQ'!$B$13:$V$122, MATCH('WSH Backcast'!$C67, 'WSH BWQ'!$C$13:$C$122, 0), MATCH('WSH Backcast'!J$13, 'WSH BWQ'!$B$13:$V$13, 0))</f>
        <v>Excellent</v>
      </c>
      <c r="K67" t="str">
        <f>INDEX('WSH BWQ'!$B$13:$V$122, MATCH('WSH Backcast'!$C67, 'WSH BWQ'!$C$13:$C$122, 0), MATCH('WSH Backcast'!K$13, 'WSH BWQ'!$B$13:$V$13, 0))</f>
        <v>Excellent</v>
      </c>
      <c r="L67" t="str">
        <f>INDEX('WSH BWQ'!$B$13:$V$122, MATCH('WSH Backcast'!$C67, 'WSH BWQ'!$C$13:$C$122, 0), MATCH('WSH Backcast'!L$13, 'WSH BWQ'!$B$13:$V$13, 0))</f>
        <v>Excellent</v>
      </c>
      <c r="M67" t="str">
        <f>INDEX('WSH BWQ'!$B$13:$V$122, MATCH('WSH Backcast'!$C67, 'WSH BWQ'!$C$13:$C$122, 0), MATCH('WSH Backcast'!M$13, 'WSH BWQ'!$B$13:$V$13, 0))</f>
        <v>Excellent</v>
      </c>
      <c r="N67" t="str">
        <f>INDEX('WSH BWQ'!$B$13:$V$122, MATCH('WSH Backcast'!$C67, 'WSH BWQ'!$C$13:$C$122, 0), MATCH('WSH Backcast'!N$13, 'WSH BWQ'!$B$13:$V$13, 0))</f>
        <v>Excellent</v>
      </c>
      <c r="O67" t="str">
        <f>INDEX('WSH BWQ'!$B$13:$V$122, MATCH('WSH Backcast'!$C67, 'WSH BWQ'!$C$13:$C$122, 0), MATCH('WSH Backcast'!O$13, 'WSH BWQ'!$B$13:$V$13, 0))</f>
        <v>Excellent</v>
      </c>
      <c r="P67">
        <f>INDEX('WSH BWQ'!$B$13:$V$122, MATCH('WSH Backcast'!$C67, 'WSH BWQ'!$C$13:$C$122, 0), MATCH('WSH Backcast'!P$13, 'WSH BWQ'!$B$13:$V$13, 0))</f>
        <v>0</v>
      </c>
      <c r="Q67" t="str">
        <f>INDEX('WSH BWQ'!$B$13:$V$122, MATCH('WSH Backcast'!$C67, 'WSH BWQ'!$C$13:$C$122, 0), MATCH('WSH Backcast'!Q$13, 'WSH BWQ'!$B$13:$V$13, 0))</f>
        <v>Excellent</v>
      </c>
      <c r="R67" t="str">
        <f>INDEX('WSH BWQ'!$B$13:$V$122, MATCH('WSH Backcast'!$C67, 'WSH BWQ'!$C$13:$C$122, 0), MATCH('WSH Backcast'!R$13, 'WSH BWQ'!$B$13:$V$13, 0))</f>
        <v>Excellent</v>
      </c>
      <c r="S67" t="str">
        <f>INDEX('WSH BWQ'!$B$13:$V$122, MATCH('WSH Backcast'!$C67, 'WSH BWQ'!$C$13:$C$122, 0), MATCH('WSH Backcast'!S$13, 'WSH BWQ'!$B$13:$V$13, 0))</f>
        <v>Excellent</v>
      </c>
      <c r="T67" t="str">
        <f>INDEX('WSH BWQ'!$B$13:$V$122, MATCH('WSH Backcast'!$C67, 'WSH BWQ'!$C$13:$C$122, 0), MATCH('WSH Backcast'!T$13, 'WSH BWQ'!$B$13:$V$13, 0))</f>
        <v>Excellent</v>
      </c>
      <c r="U67" t="str">
        <f>INDEX('WSH BWQ'!$B$13:$V$122, MATCH('WSH Backcast'!$C67, 'WSH BWQ'!$C$13:$C$122, 0), MATCH('WSH Backcast'!U$13, 'WSH BWQ'!$B$13:$V$13, 0))</f>
        <v>Excellent</v>
      </c>
      <c r="V67" t="str">
        <f>INDEX('WSH BWQ'!$B$13:$V$122, MATCH('WSH Backcast'!$C67, 'WSH BWQ'!$C$13:$C$122, 0), MATCH('WSH Backcast'!V$13, 'WSH BWQ'!$B$13:$V$13, 0))</f>
        <v>Excellent</v>
      </c>
    </row>
    <row r="68" spans="2:22">
      <c r="B68" t="s">
        <v>232</v>
      </c>
      <c r="C68" t="s">
        <v>425</v>
      </c>
      <c r="D68" t="s">
        <v>48</v>
      </c>
      <c r="E68" t="s">
        <v>49</v>
      </c>
      <c r="F68" t="s">
        <v>50</v>
      </c>
      <c r="H68" t="str">
        <f>INDEX('WSH BWQ'!$B$13:$V$122, MATCH('WSH Backcast'!$C68, 'WSH BWQ'!$C$13:$C$122, 0), MATCH('WSH Backcast'!H$13, 'WSH BWQ'!$B$13:$V$13, 0))</f>
        <v>Excellent</v>
      </c>
      <c r="I68" t="str">
        <f>INDEX('WSH BWQ'!$B$13:$V$122, MATCH('WSH Backcast'!$C68, 'WSH BWQ'!$C$13:$C$122, 0), MATCH('WSH Backcast'!I$13, 'WSH BWQ'!$B$13:$V$13, 0))</f>
        <v>Excellent</v>
      </c>
      <c r="J68" t="str">
        <f>INDEX('WSH BWQ'!$B$13:$V$122, MATCH('WSH Backcast'!$C68, 'WSH BWQ'!$C$13:$C$122, 0), MATCH('WSH Backcast'!J$13, 'WSH BWQ'!$B$13:$V$13, 0))</f>
        <v>Excellent</v>
      </c>
      <c r="K68" t="str">
        <f>INDEX('WSH BWQ'!$B$13:$V$122, MATCH('WSH Backcast'!$C68, 'WSH BWQ'!$C$13:$C$122, 0), MATCH('WSH Backcast'!K$13, 'WSH BWQ'!$B$13:$V$13, 0))</f>
        <v>Excellent</v>
      </c>
      <c r="L68" t="str">
        <f>INDEX('WSH BWQ'!$B$13:$V$122, MATCH('WSH Backcast'!$C68, 'WSH BWQ'!$C$13:$C$122, 0), MATCH('WSH Backcast'!L$13, 'WSH BWQ'!$B$13:$V$13, 0))</f>
        <v>Excellent</v>
      </c>
      <c r="M68" t="str">
        <f>INDEX('WSH BWQ'!$B$13:$V$122, MATCH('WSH Backcast'!$C68, 'WSH BWQ'!$C$13:$C$122, 0), MATCH('WSH Backcast'!M$13, 'WSH BWQ'!$B$13:$V$13, 0))</f>
        <v>Excellent</v>
      </c>
      <c r="N68" t="str">
        <f>INDEX('WSH BWQ'!$B$13:$V$122, MATCH('WSH Backcast'!$C68, 'WSH BWQ'!$C$13:$C$122, 0), MATCH('WSH Backcast'!N$13, 'WSH BWQ'!$B$13:$V$13, 0))</f>
        <v>Excellent</v>
      </c>
      <c r="O68" t="str">
        <f>INDEX('WSH BWQ'!$B$13:$V$122, MATCH('WSH Backcast'!$C68, 'WSH BWQ'!$C$13:$C$122, 0), MATCH('WSH Backcast'!O$13, 'WSH BWQ'!$B$13:$V$13, 0))</f>
        <v>Excellent</v>
      </c>
      <c r="P68">
        <f>INDEX('WSH BWQ'!$B$13:$V$122, MATCH('WSH Backcast'!$C68, 'WSH BWQ'!$C$13:$C$122, 0), MATCH('WSH Backcast'!P$13, 'WSH BWQ'!$B$13:$V$13, 0))</f>
        <v>0</v>
      </c>
      <c r="Q68" t="str">
        <f>INDEX('WSH BWQ'!$B$13:$V$122, MATCH('WSH Backcast'!$C68, 'WSH BWQ'!$C$13:$C$122, 0), MATCH('WSH Backcast'!Q$13, 'WSH BWQ'!$B$13:$V$13, 0))</f>
        <v>Excellent</v>
      </c>
      <c r="R68" t="str">
        <f>INDEX('WSH BWQ'!$B$13:$V$122, MATCH('WSH Backcast'!$C68, 'WSH BWQ'!$C$13:$C$122, 0), MATCH('WSH Backcast'!R$13, 'WSH BWQ'!$B$13:$V$13, 0))</f>
        <v>Excellent</v>
      </c>
      <c r="S68" t="str">
        <f>INDEX('WSH BWQ'!$B$13:$V$122, MATCH('WSH Backcast'!$C68, 'WSH BWQ'!$C$13:$C$122, 0), MATCH('WSH Backcast'!S$13, 'WSH BWQ'!$B$13:$V$13, 0))</f>
        <v>Excellent</v>
      </c>
      <c r="T68" t="str">
        <f>INDEX('WSH BWQ'!$B$13:$V$122, MATCH('WSH Backcast'!$C68, 'WSH BWQ'!$C$13:$C$122, 0), MATCH('WSH Backcast'!T$13, 'WSH BWQ'!$B$13:$V$13, 0))</f>
        <v>Excellent</v>
      </c>
      <c r="U68" t="str">
        <f>INDEX('WSH BWQ'!$B$13:$V$122, MATCH('WSH Backcast'!$C68, 'WSH BWQ'!$C$13:$C$122, 0), MATCH('WSH Backcast'!U$13, 'WSH BWQ'!$B$13:$V$13, 0))</f>
        <v>Excellent</v>
      </c>
      <c r="V68" t="str">
        <f>INDEX('WSH BWQ'!$B$13:$V$122, MATCH('WSH Backcast'!$C68, 'WSH BWQ'!$C$13:$C$122, 0), MATCH('WSH Backcast'!V$13, 'WSH BWQ'!$B$13:$V$13, 0))</f>
        <v>Excellent</v>
      </c>
    </row>
    <row r="69" spans="2:22">
      <c r="B69" t="s">
        <v>232</v>
      </c>
      <c r="C69" t="s">
        <v>426</v>
      </c>
      <c r="D69" t="s">
        <v>48</v>
      </c>
      <c r="E69" t="s">
        <v>49</v>
      </c>
      <c r="F69" t="s">
        <v>50</v>
      </c>
      <c r="H69" t="str">
        <f>INDEX('WSH BWQ'!$B$13:$V$122, MATCH('WSH Backcast'!$C69, 'WSH BWQ'!$C$13:$C$122, 0), MATCH('WSH Backcast'!H$13, 'WSH BWQ'!$B$13:$V$13, 0))</f>
        <v>Excellent</v>
      </c>
      <c r="I69" t="str">
        <f>INDEX('WSH BWQ'!$B$13:$V$122, MATCH('WSH Backcast'!$C69, 'WSH BWQ'!$C$13:$C$122, 0), MATCH('WSH Backcast'!I$13, 'WSH BWQ'!$B$13:$V$13, 0))</f>
        <v>Excellent</v>
      </c>
      <c r="J69" t="str">
        <f>INDEX('WSH BWQ'!$B$13:$V$122, MATCH('WSH Backcast'!$C69, 'WSH BWQ'!$C$13:$C$122, 0), MATCH('WSH Backcast'!J$13, 'WSH BWQ'!$B$13:$V$13, 0))</f>
        <v>Excellent</v>
      </c>
      <c r="K69" t="str">
        <f>INDEX('WSH BWQ'!$B$13:$V$122, MATCH('WSH Backcast'!$C69, 'WSH BWQ'!$C$13:$C$122, 0), MATCH('WSH Backcast'!K$13, 'WSH BWQ'!$B$13:$V$13, 0))</f>
        <v>Excellent</v>
      </c>
      <c r="L69" t="str">
        <f>INDEX('WSH BWQ'!$B$13:$V$122, MATCH('WSH Backcast'!$C69, 'WSH BWQ'!$C$13:$C$122, 0), MATCH('WSH Backcast'!L$13, 'WSH BWQ'!$B$13:$V$13, 0))</f>
        <v>Excellent</v>
      </c>
      <c r="M69" t="str">
        <f>INDEX('WSH BWQ'!$B$13:$V$122, MATCH('WSH Backcast'!$C69, 'WSH BWQ'!$C$13:$C$122, 0), MATCH('WSH Backcast'!M$13, 'WSH BWQ'!$B$13:$V$13, 0))</f>
        <v>Excellent</v>
      </c>
      <c r="N69" t="str">
        <f>INDEX('WSH BWQ'!$B$13:$V$122, MATCH('WSH Backcast'!$C69, 'WSH BWQ'!$C$13:$C$122, 0), MATCH('WSH Backcast'!N$13, 'WSH BWQ'!$B$13:$V$13, 0))</f>
        <v>Excellent</v>
      </c>
      <c r="O69" t="str">
        <f>INDEX('WSH BWQ'!$B$13:$V$122, MATCH('WSH Backcast'!$C69, 'WSH BWQ'!$C$13:$C$122, 0), MATCH('WSH Backcast'!O$13, 'WSH BWQ'!$B$13:$V$13, 0))</f>
        <v>Excellent</v>
      </c>
      <c r="P69">
        <f>INDEX('WSH BWQ'!$B$13:$V$122, MATCH('WSH Backcast'!$C69, 'WSH BWQ'!$C$13:$C$122, 0), MATCH('WSH Backcast'!P$13, 'WSH BWQ'!$B$13:$V$13, 0))</f>
        <v>0</v>
      </c>
      <c r="Q69" t="str">
        <f>INDEX('WSH BWQ'!$B$13:$V$122, MATCH('WSH Backcast'!$C69, 'WSH BWQ'!$C$13:$C$122, 0), MATCH('WSH Backcast'!Q$13, 'WSH BWQ'!$B$13:$V$13, 0))</f>
        <v>Excellent</v>
      </c>
      <c r="R69" t="str">
        <f>INDEX('WSH BWQ'!$B$13:$V$122, MATCH('WSH Backcast'!$C69, 'WSH BWQ'!$C$13:$C$122, 0), MATCH('WSH Backcast'!R$13, 'WSH BWQ'!$B$13:$V$13, 0))</f>
        <v>Excellent</v>
      </c>
      <c r="S69" t="str">
        <f>INDEX('WSH BWQ'!$B$13:$V$122, MATCH('WSH Backcast'!$C69, 'WSH BWQ'!$C$13:$C$122, 0), MATCH('WSH Backcast'!S$13, 'WSH BWQ'!$B$13:$V$13, 0))</f>
        <v>Excellent</v>
      </c>
      <c r="T69" t="str">
        <f>INDEX('WSH BWQ'!$B$13:$V$122, MATCH('WSH Backcast'!$C69, 'WSH BWQ'!$C$13:$C$122, 0), MATCH('WSH Backcast'!T$13, 'WSH BWQ'!$B$13:$V$13, 0))</f>
        <v>Excellent</v>
      </c>
      <c r="U69" t="str">
        <f>INDEX('WSH BWQ'!$B$13:$V$122, MATCH('WSH Backcast'!$C69, 'WSH BWQ'!$C$13:$C$122, 0), MATCH('WSH Backcast'!U$13, 'WSH BWQ'!$B$13:$V$13, 0))</f>
        <v>Excellent</v>
      </c>
      <c r="V69" t="str">
        <f>INDEX('WSH BWQ'!$B$13:$V$122, MATCH('WSH Backcast'!$C69, 'WSH BWQ'!$C$13:$C$122, 0), MATCH('WSH Backcast'!V$13, 'WSH BWQ'!$B$13:$V$13, 0))</f>
        <v>Excellent</v>
      </c>
    </row>
    <row r="70" spans="2:22">
      <c r="B70" t="s">
        <v>232</v>
      </c>
      <c r="C70" t="s">
        <v>427</v>
      </c>
      <c r="D70" t="s">
        <v>428</v>
      </c>
      <c r="E70" t="s">
        <v>49</v>
      </c>
      <c r="F70" t="s">
        <v>50</v>
      </c>
      <c r="H70" t="str">
        <f>INDEX('WSH BWQ'!$B$13:$V$122, MATCH('WSH Backcast'!$C70, 'WSH BWQ'!$C$13:$C$122, 0), MATCH('WSH Backcast'!H$13, 'WSH BWQ'!$B$13:$V$13, 0))</f>
        <v>Excellent</v>
      </c>
      <c r="I70" t="str">
        <f>INDEX('WSH BWQ'!$B$13:$V$122, MATCH('WSH Backcast'!$C70, 'WSH BWQ'!$C$13:$C$122, 0), MATCH('WSH Backcast'!I$13, 'WSH BWQ'!$B$13:$V$13, 0))</f>
        <v>Excellent</v>
      </c>
      <c r="J70" t="str">
        <f>INDEX('WSH BWQ'!$B$13:$V$122, MATCH('WSH Backcast'!$C70, 'WSH BWQ'!$C$13:$C$122, 0), MATCH('WSH Backcast'!J$13, 'WSH BWQ'!$B$13:$V$13, 0))</f>
        <v>Excellent</v>
      </c>
      <c r="K70" t="str">
        <f>INDEX('WSH BWQ'!$B$13:$V$122, MATCH('WSH Backcast'!$C70, 'WSH BWQ'!$C$13:$C$122, 0), MATCH('WSH Backcast'!K$13, 'WSH BWQ'!$B$13:$V$13, 0))</f>
        <v>Excellent</v>
      </c>
      <c r="L70" t="str">
        <f>INDEX('WSH BWQ'!$B$13:$V$122, MATCH('WSH Backcast'!$C70, 'WSH BWQ'!$C$13:$C$122, 0), MATCH('WSH Backcast'!L$13, 'WSH BWQ'!$B$13:$V$13, 0))</f>
        <v>Excellent</v>
      </c>
      <c r="M70" t="str">
        <f>INDEX('WSH BWQ'!$B$13:$V$122, MATCH('WSH Backcast'!$C70, 'WSH BWQ'!$C$13:$C$122, 0), MATCH('WSH Backcast'!M$13, 'WSH BWQ'!$B$13:$V$13, 0))</f>
        <v>Excellent</v>
      </c>
      <c r="N70" t="str">
        <f>INDEX('WSH BWQ'!$B$13:$V$122, MATCH('WSH Backcast'!$C70, 'WSH BWQ'!$C$13:$C$122, 0), MATCH('WSH Backcast'!N$13, 'WSH BWQ'!$B$13:$V$13, 0))</f>
        <v>Excellent</v>
      </c>
      <c r="O70" t="str">
        <f>INDEX('WSH BWQ'!$B$13:$V$122, MATCH('WSH Backcast'!$C70, 'WSH BWQ'!$C$13:$C$122, 0), MATCH('WSH Backcast'!O$13, 'WSH BWQ'!$B$13:$V$13, 0))</f>
        <v>Excellent</v>
      </c>
      <c r="P70">
        <f>INDEX('WSH BWQ'!$B$13:$V$122, MATCH('WSH Backcast'!$C70, 'WSH BWQ'!$C$13:$C$122, 0), MATCH('WSH Backcast'!P$13, 'WSH BWQ'!$B$13:$V$13, 0))</f>
        <v>0</v>
      </c>
      <c r="Q70" t="str">
        <f>INDEX('WSH BWQ'!$B$13:$V$122, MATCH('WSH Backcast'!$C70, 'WSH BWQ'!$C$13:$C$122, 0), MATCH('WSH Backcast'!Q$13, 'WSH BWQ'!$B$13:$V$13, 0))</f>
        <v>Excellent</v>
      </c>
      <c r="R70" t="str">
        <f>INDEX('WSH BWQ'!$B$13:$V$122, MATCH('WSH Backcast'!$C70, 'WSH BWQ'!$C$13:$C$122, 0), MATCH('WSH Backcast'!R$13, 'WSH BWQ'!$B$13:$V$13, 0))</f>
        <v>Excellent</v>
      </c>
      <c r="S70" t="str">
        <f>INDEX('WSH BWQ'!$B$13:$V$122, MATCH('WSH Backcast'!$C70, 'WSH BWQ'!$C$13:$C$122, 0), MATCH('WSH Backcast'!S$13, 'WSH BWQ'!$B$13:$V$13, 0))</f>
        <v>Excellent</v>
      </c>
      <c r="T70" t="str">
        <f>INDEX('WSH BWQ'!$B$13:$V$122, MATCH('WSH Backcast'!$C70, 'WSH BWQ'!$C$13:$C$122, 0), MATCH('WSH Backcast'!T$13, 'WSH BWQ'!$B$13:$V$13, 0))</f>
        <v>Excellent</v>
      </c>
      <c r="U70" t="str">
        <f>INDEX('WSH BWQ'!$B$13:$V$122, MATCH('WSH Backcast'!$C70, 'WSH BWQ'!$C$13:$C$122, 0), MATCH('WSH Backcast'!U$13, 'WSH BWQ'!$B$13:$V$13, 0))</f>
        <v>Excellent</v>
      </c>
      <c r="V70" t="str">
        <f>INDEX('WSH BWQ'!$B$13:$V$122, MATCH('WSH Backcast'!$C70, 'WSH BWQ'!$C$13:$C$122, 0), MATCH('WSH Backcast'!V$13, 'WSH BWQ'!$B$13:$V$13, 0))</f>
        <v>Excellent</v>
      </c>
    </row>
    <row r="71" spans="2:22">
      <c r="B71" t="s">
        <v>232</v>
      </c>
      <c r="C71" t="s">
        <v>429</v>
      </c>
      <c r="D71" t="s">
        <v>48</v>
      </c>
      <c r="E71" t="s">
        <v>49</v>
      </c>
      <c r="F71" t="s">
        <v>50</v>
      </c>
      <c r="H71" t="str">
        <f>INDEX('WSH BWQ'!$B$13:$V$122, MATCH('WSH Backcast'!$C71, 'WSH BWQ'!$C$13:$C$122, 0), MATCH('WSH Backcast'!H$13, 'WSH BWQ'!$B$13:$V$13, 0))</f>
        <v>Excellent</v>
      </c>
      <c r="I71" t="str">
        <f>INDEX('WSH BWQ'!$B$13:$V$122, MATCH('WSH Backcast'!$C71, 'WSH BWQ'!$C$13:$C$122, 0), MATCH('WSH Backcast'!I$13, 'WSH BWQ'!$B$13:$V$13, 0))</f>
        <v>Excellent</v>
      </c>
      <c r="J71" t="str">
        <f>INDEX('WSH BWQ'!$B$13:$V$122, MATCH('WSH Backcast'!$C71, 'WSH BWQ'!$C$13:$C$122, 0), MATCH('WSH Backcast'!J$13, 'WSH BWQ'!$B$13:$V$13, 0))</f>
        <v>Excellent</v>
      </c>
      <c r="K71" t="str">
        <f>INDEX('WSH BWQ'!$B$13:$V$122, MATCH('WSH Backcast'!$C71, 'WSH BWQ'!$C$13:$C$122, 0), MATCH('WSH Backcast'!K$13, 'WSH BWQ'!$B$13:$V$13, 0))</f>
        <v>Excellent</v>
      </c>
      <c r="L71" t="str">
        <f>INDEX('WSH BWQ'!$B$13:$V$122, MATCH('WSH Backcast'!$C71, 'WSH BWQ'!$C$13:$C$122, 0), MATCH('WSH Backcast'!L$13, 'WSH BWQ'!$B$13:$V$13, 0))</f>
        <v>Excellent</v>
      </c>
      <c r="M71" t="str">
        <f>INDEX('WSH BWQ'!$B$13:$V$122, MATCH('WSH Backcast'!$C71, 'WSH BWQ'!$C$13:$C$122, 0), MATCH('WSH Backcast'!M$13, 'WSH BWQ'!$B$13:$V$13, 0))</f>
        <v>Excellent</v>
      </c>
      <c r="N71" t="str">
        <f>INDEX('WSH BWQ'!$B$13:$V$122, MATCH('WSH Backcast'!$C71, 'WSH BWQ'!$C$13:$C$122, 0), MATCH('WSH Backcast'!N$13, 'WSH BWQ'!$B$13:$V$13, 0))</f>
        <v>Excellent</v>
      </c>
      <c r="O71" t="str">
        <f>INDEX('WSH BWQ'!$B$13:$V$122, MATCH('WSH Backcast'!$C71, 'WSH BWQ'!$C$13:$C$122, 0), MATCH('WSH Backcast'!O$13, 'WSH BWQ'!$B$13:$V$13, 0))</f>
        <v>Excellent</v>
      </c>
      <c r="P71">
        <f>INDEX('WSH BWQ'!$B$13:$V$122, MATCH('WSH Backcast'!$C71, 'WSH BWQ'!$C$13:$C$122, 0), MATCH('WSH Backcast'!P$13, 'WSH BWQ'!$B$13:$V$13, 0))</f>
        <v>0</v>
      </c>
      <c r="Q71" t="str">
        <f>INDEX('WSH BWQ'!$B$13:$V$122, MATCH('WSH Backcast'!$C71, 'WSH BWQ'!$C$13:$C$122, 0), MATCH('WSH Backcast'!Q$13, 'WSH BWQ'!$B$13:$V$13, 0))</f>
        <v>Excellent</v>
      </c>
      <c r="R71" t="str">
        <f>INDEX('WSH BWQ'!$B$13:$V$122, MATCH('WSH Backcast'!$C71, 'WSH BWQ'!$C$13:$C$122, 0), MATCH('WSH Backcast'!R$13, 'WSH BWQ'!$B$13:$V$13, 0))</f>
        <v>Excellent</v>
      </c>
      <c r="S71" t="str">
        <f>INDEX('WSH BWQ'!$B$13:$V$122, MATCH('WSH Backcast'!$C71, 'WSH BWQ'!$C$13:$C$122, 0), MATCH('WSH Backcast'!S$13, 'WSH BWQ'!$B$13:$V$13, 0))</f>
        <v>Excellent</v>
      </c>
      <c r="T71" t="str">
        <f>INDEX('WSH BWQ'!$B$13:$V$122, MATCH('WSH Backcast'!$C71, 'WSH BWQ'!$C$13:$C$122, 0), MATCH('WSH Backcast'!T$13, 'WSH BWQ'!$B$13:$V$13, 0))</f>
        <v>Excellent</v>
      </c>
      <c r="U71" t="str">
        <f>INDEX('WSH BWQ'!$B$13:$V$122, MATCH('WSH Backcast'!$C71, 'WSH BWQ'!$C$13:$C$122, 0), MATCH('WSH Backcast'!U$13, 'WSH BWQ'!$B$13:$V$13, 0))</f>
        <v>Excellent</v>
      </c>
      <c r="V71" t="str">
        <f>INDEX('WSH BWQ'!$B$13:$V$122, MATCH('WSH Backcast'!$C71, 'WSH BWQ'!$C$13:$C$122, 0), MATCH('WSH Backcast'!V$13, 'WSH BWQ'!$B$13:$V$13, 0))</f>
        <v>Excellent</v>
      </c>
    </row>
    <row r="72" spans="2:22">
      <c r="B72" t="s">
        <v>232</v>
      </c>
      <c r="C72" t="s">
        <v>430</v>
      </c>
      <c r="D72" t="s">
        <v>48</v>
      </c>
      <c r="E72" t="s">
        <v>49</v>
      </c>
      <c r="F72" t="s">
        <v>50</v>
      </c>
      <c r="H72" t="str">
        <f>INDEX('WSH BWQ'!$B$13:$V$122, MATCH('WSH Backcast'!$C72, 'WSH BWQ'!$C$13:$C$122, 0), MATCH('WSH Backcast'!H$13, 'WSH BWQ'!$B$13:$V$13, 0))</f>
        <v>Excellent</v>
      </c>
      <c r="I72" t="str">
        <f>INDEX('WSH BWQ'!$B$13:$V$122, MATCH('WSH Backcast'!$C72, 'WSH BWQ'!$C$13:$C$122, 0), MATCH('WSH Backcast'!I$13, 'WSH BWQ'!$B$13:$V$13, 0))</f>
        <v>Excellent</v>
      </c>
      <c r="J72" t="str">
        <f>INDEX('WSH BWQ'!$B$13:$V$122, MATCH('WSH Backcast'!$C72, 'WSH BWQ'!$C$13:$C$122, 0), MATCH('WSH Backcast'!J$13, 'WSH BWQ'!$B$13:$V$13, 0))</f>
        <v>Excellent</v>
      </c>
      <c r="K72" t="str">
        <f>INDEX('WSH BWQ'!$B$13:$V$122, MATCH('WSH Backcast'!$C72, 'WSH BWQ'!$C$13:$C$122, 0), MATCH('WSH Backcast'!K$13, 'WSH BWQ'!$B$13:$V$13, 0))</f>
        <v>Excellent</v>
      </c>
      <c r="L72" t="str">
        <f>INDEX('WSH BWQ'!$B$13:$V$122, MATCH('WSH Backcast'!$C72, 'WSH BWQ'!$C$13:$C$122, 0), MATCH('WSH Backcast'!L$13, 'WSH BWQ'!$B$13:$V$13, 0))</f>
        <v>Excellent</v>
      </c>
      <c r="M72" t="str">
        <f>INDEX('WSH BWQ'!$B$13:$V$122, MATCH('WSH Backcast'!$C72, 'WSH BWQ'!$C$13:$C$122, 0), MATCH('WSH Backcast'!M$13, 'WSH BWQ'!$B$13:$V$13, 0))</f>
        <v>Excellent</v>
      </c>
      <c r="N72" t="str">
        <f>INDEX('WSH BWQ'!$B$13:$V$122, MATCH('WSH Backcast'!$C72, 'WSH BWQ'!$C$13:$C$122, 0), MATCH('WSH Backcast'!N$13, 'WSH BWQ'!$B$13:$V$13, 0))</f>
        <v>Excellent</v>
      </c>
      <c r="O72" t="str">
        <f>INDEX('WSH BWQ'!$B$13:$V$122, MATCH('WSH Backcast'!$C72, 'WSH BWQ'!$C$13:$C$122, 0), MATCH('WSH Backcast'!O$13, 'WSH BWQ'!$B$13:$V$13, 0))</f>
        <v>Excellent</v>
      </c>
      <c r="P72">
        <f>INDEX('WSH BWQ'!$B$13:$V$122, MATCH('WSH Backcast'!$C72, 'WSH BWQ'!$C$13:$C$122, 0), MATCH('WSH Backcast'!P$13, 'WSH BWQ'!$B$13:$V$13, 0))</f>
        <v>0</v>
      </c>
      <c r="Q72" t="str">
        <f>INDEX('WSH BWQ'!$B$13:$V$122, MATCH('WSH Backcast'!$C72, 'WSH BWQ'!$C$13:$C$122, 0), MATCH('WSH Backcast'!Q$13, 'WSH BWQ'!$B$13:$V$13, 0))</f>
        <v>Excellent</v>
      </c>
      <c r="R72" t="str">
        <f>INDEX('WSH BWQ'!$B$13:$V$122, MATCH('WSH Backcast'!$C72, 'WSH BWQ'!$C$13:$C$122, 0), MATCH('WSH Backcast'!R$13, 'WSH BWQ'!$B$13:$V$13, 0))</f>
        <v>Excellent</v>
      </c>
      <c r="S72" t="str">
        <f>INDEX('WSH BWQ'!$B$13:$V$122, MATCH('WSH Backcast'!$C72, 'WSH BWQ'!$C$13:$C$122, 0), MATCH('WSH Backcast'!S$13, 'WSH BWQ'!$B$13:$V$13, 0))</f>
        <v>Excellent</v>
      </c>
      <c r="T72" t="str">
        <f>INDEX('WSH BWQ'!$B$13:$V$122, MATCH('WSH Backcast'!$C72, 'WSH BWQ'!$C$13:$C$122, 0), MATCH('WSH Backcast'!T$13, 'WSH BWQ'!$B$13:$V$13, 0))</f>
        <v>Excellent</v>
      </c>
      <c r="U72" t="str">
        <f>INDEX('WSH BWQ'!$B$13:$V$122, MATCH('WSH Backcast'!$C72, 'WSH BWQ'!$C$13:$C$122, 0), MATCH('WSH Backcast'!U$13, 'WSH BWQ'!$B$13:$V$13, 0))</f>
        <v>Excellent</v>
      </c>
      <c r="V72" t="str">
        <f>INDEX('WSH BWQ'!$B$13:$V$122, MATCH('WSH Backcast'!$C72, 'WSH BWQ'!$C$13:$C$122, 0), MATCH('WSH Backcast'!V$13, 'WSH BWQ'!$B$13:$V$13, 0))</f>
        <v>Excellent</v>
      </c>
    </row>
    <row r="73" spans="2:22">
      <c r="B73" t="s">
        <v>232</v>
      </c>
      <c r="C73" t="s">
        <v>431</v>
      </c>
      <c r="D73" t="s">
        <v>48</v>
      </c>
      <c r="E73" t="s">
        <v>49</v>
      </c>
      <c r="F73" t="s">
        <v>50</v>
      </c>
      <c r="H73" t="str">
        <f>INDEX('WSH BWQ'!$B$13:$V$122, MATCH('WSH Backcast'!$C73, 'WSH BWQ'!$C$13:$C$122, 0), MATCH('WSH Backcast'!H$13, 'WSH BWQ'!$B$13:$V$13, 0))</f>
        <v>Excellent</v>
      </c>
      <c r="I73" t="str">
        <f>INDEX('WSH BWQ'!$B$13:$V$122, MATCH('WSH Backcast'!$C73, 'WSH BWQ'!$C$13:$C$122, 0), MATCH('WSH Backcast'!I$13, 'WSH BWQ'!$B$13:$V$13, 0))</f>
        <v>Excellent</v>
      </c>
      <c r="J73" t="str">
        <f>INDEX('WSH BWQ'!$B$13:$V$122, MATCH('WSH Backcast'!$C73, 'WSH BWQ'!$C$13:$C$122, 0), MATCH('WSH Backcast'!J$13, 'WSH BWQ'!$B$13:$V$13, 0))</f>
        <v>Good</v>
      </c>
      <c r="K73" t="str">
        <f>INDEX('WSH BWQ'!$B$13:$V$122, MATCH('WSH Backcast'!$C73, 'WSH BWQ'!$C$13:$C$122, 0), MATCH('WSH Backcast'!K$13, 'WSH BWQ'!$B$13:$V$13, 0))</f>
        <v>Good</v>
      </c>
      <c r="L73" t="str">
        <f>INDEX('WSH BWQ'!$B$13:$V$122, MATCH('WSH Backcast'!$C73, 'WSH BWQ'!$C$13:$C$122, 0), MATCH('WSH Backcast'!L$13, 'WSH BWQ'!$B$13:$V$13, 0))</f>
        <v>Sufficient</v>
      </c>
      <c r="M73" t="str">
        <f>INDEX('WSH BWQ'!$B$13:$V$122, MATCH('WSH Backcast'!$C73, 'WSH BWQ'!$C$13:$C$122, 0), MATCH('WSH Backcast'!M$13, 'WSH BWQ'!$B$13:$V$13, 0))</f>
        <v>Sufficient</v>
      </c>
      <c r="N73" t="str">
        <f>INDEX('WSH BWQ'!$B$13:$V$122, MATCH('WSH Backcast'!$C73, 'WSH BWQ'!$C$13:$C$122, 0), MATCH('WSH Backcast'!N$13, 'WSH BWQ'!$B$13:$V$13, 0))</f>
        <v>Sufficient</v>
      </c>
      <c r="O73" t="str">
        <f>INDEX('WSH BWQ'!$B$13:$V$122, MATCH('WSH Backcast'!$C73, 'WSH BWQ'!$C$13:$C$122, 0), MATCH('WSH Backcast'!O$13, 'WSH BWQ'!$B$13:$V$13, 0))</f>
        <v>Poor</v>
      </c>
      <c r="P73">
        <f>INDEX('WSH BWQ'!$B$13:$V$122, MATCH('WSH Backcast'!$C73, 'WSH BWQ'!$C$13:$C$122, 0), MATCH('WSH Backcast'!P$13, 'WSH BWQ'!$B$13:$V$13, 0))</f>
        <v>0</v>
      </c>
      <c r="Q73" t="str">
        <f>INDEX('WSH BWQ'!$B$13:$V$122, MATCH('WSH Backcast'!$C73, 'WSH BWQ'!$C$13:$C$122, 0), MATCH('WSH Backcast'!Q$13, 'WSH BWQ'!$B$13:$V$13, 0))</f>
        <v>Sufficient</v>
      </c>
      <c r="R73" t="str">
        <f>INDEX('WSH BWQ'!$B$13:$V$122, MATCH('WSH Backcast'!$C73, 'WSH BWQ'!$C$13:$C$122, 0), MATCH('WSH Backcast'!R$13, 'WSH BWQ'!$B$13:$V$13, 0))</f>
        <v>Sufficient</v>
      </c>
      <c r="S73" t="str">
        <f>INDEX('WSH BWQ'!$B$13:$V$122, MATCH('WSH Backcast'!$C73, 'WSH BWQ'!$C$13:$C$122, 0), MATCH('WSH Backcast'!S$13, 'WSH BWQ'!$B$13:$V$13, 0))</f>
        <v>Sufficient</v>
      </c>
      <c r="T73" t="str">
        <f>INDEX('WSH BWQ'!$B$13:$V$122, MATCH('WSH Backcast'!$C73, 'WSH BWQ'!$C$13:$C$122, 0), MATCH('WSH Backcast'!T$13, 'WSH BWQ'!$B$13:$V$13, 0))</f>
        <v>Sufficient</v>
      </c>
      <c r="U73" t="str">
        <f>INDEX('WSH BWQ'!$B$13:$V$122, MATCH('WSH Backcast'!$C73, 'WSH BWQ'!$C$13:$C$122, 0), MATCH('WSH Backcast'!U$13, 'WSH BWQ'!$B$13:$V$13, 0))</f>
        <v>Sufficient</v>
      </c>
      <c r="V73" t="str">
        <f>INDEX('WSH BWQ'!$B$13:$V$122, MATCH('WSH Backcast'!$C73, 'WSH BWQ'!$C$13:$C$122, 0), MATCH('WSH Backcast'!V$13, 'WSH BWQ'!$B$13:$V$13, 0))</f>
        <v>Sufficient</v>
      </c>
    </row>
    <row r="74" spans="2:22">
      <c r="B74" t="s">
        <v>232</v>
      </c>
      <c r="C74" t="s">
        <v>432</v>
      </c>
      <c r="D74" t="s">
        <v>48</v>
      </c>
      <c r="E74" t="s">
        <v>49</v>
      </c>
      <c r="F74" t="s">
        <v>50</v>
      </c>
      <c r="H74" t="str">
        <f>INDEX('WSH BWQ'!$B$13:$V$122, MATCH('WSH Backcast'!$C74, 'WSH BWQ'!$C$13:$C$122, 0), MATCH('WSH Backcast'!H$13, 'WSH BWQ'!$B$13:$V$13, 0))</f>
        <v>Excellent</v>
      </c>
      <c r="I74" t="str">
        <f>INDEX('WSH BWQ'!$B$13:$V$122, MATCH('WSH Backcast'!$C74, 'WSH BWQ'!$C$13:$C$122, 0), MATCH('WSH Backcast'!I$13, 'WSH BWQ'!$B$13:$V$13, 0))</f>
        <v>Excellent</v>
      </c>
      <c r="J74" t="str">
        <f>INDEX('WSH BWQ'!$B$13:$V$122, MATCH('WSH Backcast'!$C74, 'WSH BWQ'!$C$13:$C$122, 0), MATCH('WSH Backcast'!J$13, 'WSH BWQ'!$B$13:$V$13, 0))</f>
        <v>Excellent</v>
      </c>
      <c r="K74" t="str">
        <f>INDEX('WSH BWQ'!$B$13:$V$122, MATCH('WSH Backcast'!$C74, 'WSH BWQ'!$C$13:$C$122, 0), MATCH('WSH Backcast'!K$13, 'WSH BWQ'!$B$13:$V$13, 0))</f>
        <v>Excellent</v>
      </c>
      <c r="L74" t="str">
        <f>INDEX('WSH BWQ'!$B$13:$V$122, MATCH('WSH Backcast'!$C74, 'WSH BWQ'!$C$13:$C$122, 0), MATCH('WSH Backcast'!L$13, 'WSH BWQ'!$B$13:$V$13, 0))</f>
        <v>Excellent</v>
      </c>
      <c r="M74" t="str">
        <f>INDEX('WSH BWQ'!$B$13:$V$122, MATCH('WSH Backcast'!$C74, 'WSH BWQ'!$C$13:$C$122, 0), MATCH('WSH Backcast'!M$13, 'WSH BWQ'!$B$13:$V$13, 0))</f>
        <v>Excellent</v>
      </c>
      <c r="N74" t="str">
        <f>INDEX('WSH BWQ'!$B$13:$V$122, MATCH('WSH Backcast'!$C74, 'WSH BWQ'!$C$13:$C$122, 0), MATCH('WSH Backcast'!N$13, 'WSH BWQ'!$B$13:$V$13, 0))</f>
        <v>Excellent</v>
      </c>
      <c r="O74" t="str">
        <f>INDEX('WSH BWQ'!$B$13:$V$122, MATCH('WSH Backcast'!$C74, 'WSH BWQ'!$C$13:$C$122, 0), MATCH('WSH Backcast'!O$13, 'WSH BWQ'!$B$13:$V$13, 0))</f>
        <v>Excellent</v>
      </c>
      <c r="P74">
        <f>INDEX('WSH BWQ'!$B$13:$V$122, MATCH('WSH Backcast'!$C74, 'WSH BWQ'!$C$13:$C$122, 0), MATCH('WSH Backcast'!P$13, 'WSH BWQ'!$B$13:$V$13, 0))</f>
        <v>0</v>
      </c>
      <c r="Q74" t="str">
        <f>INDEX('WSH BWQ'!$B$13:$V$122, MATCH('WSH Backcast'!$C74, 'WSH BWQ'!$C$13:$C$122, 0), MATCH('WSH Backcast'!Q$13, 'WSH BWQ'!$B$13:$V$13, 0))</f>
        <v>Excellent</v>
      </c>
      <c r="R74" t="str">
        <f>INDEX('WSH BWQ'!$B$13:$V$122, MATCH('WSH Backcast'!$C74, 'WSH BWQ'!$C$13:$C$122, 0), MATCH('WSH Backcast'!R$13, 'WSH BWQ'!$B$13:$V$13, 0))</f>
        <v>Excellent</v>
      </c>
      <c r="S74" t="str">
        <f>INDEX('WSH BWQ'!$B$13:$V$122, MATCH('WSH Backcast'!$C74, 'WSH BWQ'!$C$13:$C$122, 0), MATCH('WSH Backcast'!S$13, 'WSH BWQ'!$B$13:$V$13, 0))</f>
        <v>Excellent</v>
      </c>
      <c r="T74" t="str">
        <f>INDEX('WSH BWQ'!$B$13:$V$122, MATCH('WSH Backcast'!$C74, 'WSH BWQ'!$C$13:$C$122, 0), MATCH('WSH Backcast'!T$13, 'WSH BWQ'!$B$13:$V$13, 0))</f>
        <v>Excellent</v>
      </c>
      <c r="U74" t="str">
        <f>INDEX('WSH BWQ'!$B$13:$V$122, MATCH('WSH Backcast'!$C74, 'WSH BWQ'!$C$13:$C$122, 0), MATCH('WSH Backcast'!U$13, 'WSH BWQ'!$B$13:$V$13, 0))</f>
        <v>Excellent</v>
      </c>
      <c r="V74" t="str">
        <f>INDEX('WSH BWQ'!$B$13:$V$122, MATCH('WSH Backcast'!$C74, 'WSH BWQ'!$C$13:$C$122, 0), MATCH('WSH Backcast'!V$13, 'WSH BWQ'!$B$13:$V$13, 0))</f>
        <v>Excellent</v>
      </c>
    </row>
    <row r="75" spans="2:22">
      <c r="B75" t="s">
        <v>232</v>
      </c>
      <c r="C75" t="s">
        <v>433</v>
      </c>
      <c r="D75" t="s">
        <v>48</v>
      </c>
      <c r="E75" t="s">
        <v>49</v>
      </c>
      <c r="F75" t="s">
        <v>50</v>
      </c>
      <c r="H75" t="str">
        <f>INDEX('WSH BWQ'!$B$13:$V$122, MATCH('WSH Backcast'!$C75, 'WSH BWQ'!$C$13:$C$122, 0), MATCH('WSH Backcast'!H$13, 'WSH BWQ'!$B$13:$V$13, 0))</f>
        <v>Excellent</v>
      </c>
      <c r="I75" t="str">
        <f>INDEX('WSH BWQ'!$B$13:$V$122, MATCH('WSH Backcast'!$C75, 'WSH BWQ'!$C$13:$C$122, 0), MATCH('WSH Backcast'!I$13, 'WSH BWQ'!$B$13:$V$13, 0))</f>
        <v>Excellent</v>
      </c>
      <c r="J75" t="str">
        <f>INDEX('WSH BWQ'!$B$13:$V$122, MATCH('WSH Backcast'!$C75, 'WSH BWQ'!$C$13:$C$122, 0), MATCH('WSH Backcast'!J$13, 'WSH BWQ'!$B$13:$V$13, 0))</f>
        <v>Excellent</v>
      </c>
      <c r="K75" t="str">
        <f>INDEX('WSH BWQ'!$B$13:$V$122, MATCH('WSH Backcast'!$C75, 'WSH BWQ'!$C$13:$C$122, 0), MATCH('WSH Backcast'!K$13, 'WSH BWQ'!$B$13:$V$13, 0))</f>
        <v>Excellent</v>
      </c>
      <c r="L75" t="str">
        <f>INDEX('WSH BWQ'!$B$13:$V$122, MATCH('WSH Backcast'!$C75, 'WSH BWQ'!$C$13:$C$122, 0), MATCH('WSH Backcast'!L$13, 'WSH BWQ'!$B$13:$V$13, 0))</f>
        <v>Excellent</v>
      </c>
      <c r="M75" t="str">
        <f>INDEX('WSH BWQ'!$B$13:$V$122, MATCH('WSH Backcast'!$C75, 'WSH BWQ'!$C$13:$C$122, 0), MATCH('WSH Backcast'!M$13, 'WSH BWQ'!$B$13:$V$13, 0))</f>
        <v>Excellent</v>
      </c>
      <c r="N75" t="str">
        <f>INDEX('WSH BWQ'!$B$13:$V$122, MATCH('WSH Backcast'!$C75, 'WSH BWQ'!$C$13:$C$122, 0), MATCH('WSH Backcast'!N$13, 'WSH BWQ'!$B$13:$V$13, 0))</f>
        <v>Excellent</v>
      </c>
      <c r="O75" t="str">
        <f>INDEX('WSH BWQ'!$B$13:$V$122, MATCH('WSH Backcast'!$C75, 'WSH BWQ'!$C$13:$C$122, 0), MATCH('WSH Backcast'!O$13, 'WSH BWQ'!$B$13:$V$13, 0))</f>
        <v>Excellent</v>
      </c>
      <c r="P75">
        <f>INDEX('WSH BWQ'!$B$13:$V$122, MATCH('WSH Backcast'!$C75, 'WSH BWQ'!$C$13:$C$122, 0), MATCH('WSH Backcast'!P$13, 'WSH BWQ'!$B$13:$V$13, 0))</f>
        <v>0</v>
      </c>
      <c r="Q75" t="str">
        <f>INDEX('WSH BWQ'!$B$13:$V$122, MATCH('WSH Backcast'!$C75, 'WSH BWQ'!$C$13:$C$122, 0), MATCH('WSH Backcast'!Q$13, 'WSH BWQ'!$B$13:$V$13, 0))</f>
        <v>Excellent</v>
      </c>
      <c r="R75" t="str">
        <f>INDEX('WSH BWQ'!$B$13:$V$122, MATCH('WSH Backcast'!$C75, 'WSH BWQ'!$C$13:$C$122, 0), MATCH('WSH Backcast'!R$13, 'WSH BWQ'!$B$13:$V$13, 0))</f>
        <v>Excellent</v>
      </c>
      <c r="S75" t="str">
        <f>INDEX('WSH BWQ'!$B$13:$V$122, MATCH('WSH Backcast'!$C75, 'WSH BWQ'!$C$13:$C$122, 0), MATCH('WSH Backcast'!S$13, 'WSH BWQ'!$B$13:$V$13, 0))</f>
        <v>Excellent</v>
      </c>
      <c r="T75" t="str">
        <f>INDEX('WSH BWQ'!$B$13:$V$122, MATCH('WSH Backcast'!$C75, 'WSH BWQ'!$C$13:$C$122, 0), MATCH('WSH Backcast'!T$13, 'WSH BWQ'!$B$13:$V$13, 0))</f>
        <v>Excellent</v>
      </c>
      <c r="U75" t="str">
        <f>INDEX('WSH BWQ'!$B$13:$V$122, MATCH('WSH Backcast'!$C75, 'WSH BWQ'!$C$13:$C$122, 0), MATCH('WSH Backcast'!U$13, 'WSH BWQ'!$B$13:$V$13, 0))</f>
        <v>Excellent</v>
      </c>
      <c r="V75" t="str">
        <f>INDEX('WSH BWQ'!$B$13:$V$122, MATCH('WSH Backcast'!$C75, 'WSH BWQ'!$C$13:$C$122, 0), MATCH('WSH Backcast'!V$13, 'WSH BWQ'!$B$13:$V$13, 0))</f>
        <v>Excellent</v>
      </c>
    </row>
    <row r="76" spans="2:22">
      <c r="B76" t="s">
        <v>232</v>
      </c>
      <c r="C76" t="s">
        <v>434</v>
      </c>
      <c r="D76" t="s">
        <v>48</v>
      </c>
      <c r="E76" t="s">
        <v>49</v>
      </c>
      <c r="F76" t="s">
        <v>50</v>
      </c>
      <c r="H76" t="str">
        <f>INDEX('WSH BWQ'!$B$13:$V$122, MATCH('WSH Backcast'!$C76, 'WSH BWQ'!$C$13:$C$122, 0), MATCH('WSH Backcast'!H$13, 'WSH BWQ'!$B$13:$V$13, 0))</f>
        <v>Excellent</v>
      </c>
      <c r="I76" t="str">
        <f>INDEX('WSH BWQ'!$B$13:$V$122, MATCH('WSH Backcast'!$C76, 'WSH BWQ'!$C$13:$C$122, 0), MATCH('WSH Backcast'!I$13, 'WSH BWQ'!$B$13:$V$13, 0))</f>
        <v>Excellent</v>
      </c>
      <c r="J76" t="str">
        <f>INDEX('WSH BWQ'!$B$13:$V$122, MATCH('WSH Backcast'!$C76, 'WSH BWQ'!$C$13:$C$122, 0), MATCH('WSH Backcast'!J$13, 'WSH BWQ'!$B$13:$V$13, 0))</f>
        <v>Good</v>
      </c>
      <c r="K76" t="str">
        <f>INDEX('WSH BWQ'!$B$13:$V$122, MATCH('WSH Backcast'!$C76, 'WSH BWQ'!$C$13:$C$122, 0), MATCH('WSH Backcast'!K$13, 'WSH BWQ'!$B$13:$V$13, 0))</f>
        <v>Excellent</v>
      </c>
      <c r="L76" t="str">
        <f>INDEX('WSH BWQ'!$B$13:$V$122, MATCH('WSH Backcast'!$C76, 'WSH BWQ'!$C$13:$C$122, 0), MATCH('WSH Backcast'!L$13, 'WSH BWQ'!$B$13:$V$13, 0))</f>
        <v>Excellent</v>
      </c>
      <c r="M76" t="str">
        <f>INDEX('WSH BWQ'!$B$13:$V$122, MATCH('WSH Backcast'!$C76, 'WSH BWQ'!$C$13:$C$122, 0), MATCH('WSH Backcast'!M$13, 'WSH BWQ'!$B$13:$V$13, 0))</f>
        <v>Excellent</v>
      </c>
      <c r="N76" t="str">
        <f>INDEX('WSH BWQ'!$B$13:$V$122, MATCH('WSH Backcast'!$C76, 'WSH BWQ'!$C$13:$C$122, 0), MATCH('WSH Backcast'!N$13, 'WSH BWQ'!$B$13:$V$13, 0))</f>
        <v>Excellent</v>
      </c>
      <c r="O76" t="str">
        <f>INDEX('WSH BWQ'!$B$13:$V$122, MATCH('WSH Backcast'!$C76, 'WSH BWQ'!$C$13:$C$122, 0), MATCH('WSH Backcast'!O$13, 'WSH BWQ'!$B$13:$V$13, 0))</f>
        <v>Excellent</v>
      </c>
      <c r="P76">
        <f>INDEX('WSH BWQ'!$B$13:$V$122, MATCH('WSH Backcast'!$C76, 'WSH BWQ'!$C$13:$C$122, 0), MATCH('WSH Backcast'!P$13, 'WSH BWQ'!$B$13:$V$13, 0))</f>
        <v>0</v>
      </c>
      <c r="Q76" t="str">
        <f>INDEX('WSH BWQ'!$B$13:$V$122, MATCH('WSH Backcast'!$C76, 'WSH BWQ'!$C$13:$C$122, 0), MATCH('WSH Backcast'!Q$13, 'WSH BWQ'!$B$13:$V$13, 0))</f>
        <v>Excellent</v>
      </c>
      <c r="R76" t="str">
        <f>INDEX('WSH BWQ'!$B$13:$V$122, MATCH('WSH Backcast'!$C76, 'WSH BWQ'!$C$13:$C$122, 0), MATCH('WSH Backcast'!R$13, 'WSH BWQ'!$B$13:$V$13, 0))</f>
        <v>Excellent</v>
      </c>
      <c r="S76" t="str">
        <f>INDEX('WSH BWQ'!$B$13:$V$122, MATCH('WSH Backcast'!$C76, 'WSH BWQ'!$C$13:$C$122, 0), MATCH('WSH Backcast'!S$13, 'WSH BWQ'!$B$13:$V$13, 0))</f>
        <v>Excellent</v>
      </c>
      <c r="T76" t="str">
        <f>INDEX('WSH BWQ'!$B$13:$V$122, MATCH('WSH Backcast'!$C76, 'WSH BWQ'!$C$13:$C$122, 0), MATCH('WSH Backcast'!T$13, 'WSH BWQ'!$B$13:$V$13, 0))</f>
        <v>Excellent</v>
      </c>
      <c r="U76" t="str">
        <f>INDEX('WSH BWQ'!$B$13:$V$122, MATCH('WSH Backcast'!$C76, 'WSH BWQ'!$C$13:$C$122, 0), MATCH('WSH Backcast'!U$13, 'WSH BWQ'!$B$13:$V$13, 0))</f>
        <v>Excellent</v>
      </c>
      <c r="V76" t="str">
        <f>INDEX('WSH BWQ'!$B$13:$V$122, MATCH('WSH Backcast'!$C76, 'WSH BWQ'!$C$13:$C$122, 0), MATCH('WSH Backcast'!V$13, 'WSH BWQ'!$B$13:$V$13, 0))</f>
        <v>Excellent</v>
      </c>
    </row>
    <row r="77" spans="2:22">
      <c r="B77" t="s">
        <v>232</v>
      </c>
      <c r="C77" t="s">
        <v>435</v>
      </c>
      <c r="D77" t="s">
        <v>48</v>
      </c>
      <c r="E77" t="s">
        <v>49</v>
      </c>
      <c r="F77" t="s">
        <v>50</v>
      </c>
      <c r="H77" t="str">
        <f>INDEX('WSH BWQ'!$B$13:$V$122, MATCH('WSH Backcast'!$C77, 'WSH BWQ'!$C$13:$C$122, 0), MATCH('WSH Backcast'!H$13, 'WSH BWQ'!$B$13:$V$13, 0))</f>
        <v>Excellent</v>
      </c>
      <c r="I77" t="str">
        <f>INDEX('WSH BWQ'!$B$13:$V$122, MATCH('WSH Backcast'!$C77, 'WSH BWQ'!$C$13:$C$122, 0), MATCH('WSH Backcast'!I$13, 'WSH BWQ'!$B$13:$V$13, 0))</f>
        <v>Excellent</v>
      </c>
      <c r="J77" t="str">
        <f>INDEX('WSH BWQ'!$B$13:$V$122, MATCH('WSH Backcast'!$C77, 'WSH BWQ'!$C$13:$C$122, 0), MATCH('WSH Backcast'!J$13, 'WSH BWQ'!$B$13:$V$13, 0))</f>
        <v>Excellent</v>
      </c>
      <c r="K77" t="str">
        <f>INDEX('WSH BWQ'!$B$13:$V$122, MATCH('WSH Backcast'!$C77, 'WSH BWQ'!$C$13:$C$122, 0), MATCH('WSH Backcast'!K$13, 'WSH BWQ'!$B$13:$V$13, 0))</f>
        <v>Excellent</v>
      </c>
      <c r="L77" t="str">
        <f>INDEX('WSH BWQ'!$B$13:$V$122, MATCH('WSH Backcast'!$C77, 'WSH BWQ'!$C$13:$C$122, 0), MATCH('WSH Backcast'!L$13, 'WSH BWQ'!$B$13:$V$13, 0))</f>
        <v>Excellent</v>
      </c>
      <c r="M77" t="str">
        <f>INDEX('WSH BWQ'!$B$13:$V$122, MATCH('WSH Backcast'!$C77, 'WSH BWQ'!$C$13:$C$122, 0), MATCH('WSH Backcast'!M$13, 'WSH BWQ'!$B$13:$V$13, 0))</f>
        <v>Excellent</v>
      </c>
      <c r="N77" t="str">
        <f>INDEX('WSH BWQ'!$B$13:$V$122, MATCH('WSH Backcast'!$C77, 'WSH BWQ'!$C$13:$C$122, 0), MATCH('WSH Backcast'!N$13, 'WSH BWQ'!$B$13:$V$13, 0))</f>
        <v>Excellent</v>
      </c>
      <c r="O77" t="str">
        <f>INDEX('WSH BWQ'!$B$13:$V$122, MATCH('WSH Backcast'!$C77, 'WSH BWQ'!$C$13:$C$122, 0), MATCH('WSH Backcast'!O$13, 'WSH BWQ'!$B$13:$V$13, 0))</f>
        <v>Excellent</v>
      </c>
      <c r="P77">
        <f>INDEX('WSH BWQ'!$B$13:$V$122, MATCH('WSH Backcast'!$C77, 'WSH BWQ'!$C$13:$C$122, 0), MATCH('WSH Backcast'!P$13, 'WSH BWQ'!$B$13:$V$13, 0))</f>
        <v>0</v>
      </c>
      <c r="Q77" t="str">
        <f>INDEX('WSH BWQ'!$B$13:$V$122, MATCH('WSH Backcast'!$C77, 'WSH BWQ'!$C$13:$C$122, 0), MATCH('WSH Backcast'!Q$13, 'WSH BWQ'!$B$13:$V$13, 0))</f>
        <v>Excellent</v>
      </c>
      <c r="R77" t="str">
        <f>INDEX('WSH BWQ'!$B$13:$V$122, MATCH('WSH Backcast'!$C77, 'WSH BWQ'!$C$13:$C$122, 0), MATCH('WSH Backcast'!R$13, 'WSH BWQ'!$B$13:$V$13, 0))</f>
        <v>Excellent</v>
      </c>
      <c r="S77" t="str">
        <f>INDEX('WSH BWQ'!$B$13:$V$122, MATCH('WSH Backcast'!$C77, 'WSH BWQ'!$C$13:$C$122, 0), MATCH('WSH Backcast'!S$13, 'WSH BWQ'!$B$13:$V$13, 0))</f>
        <v>Excellent</v>
      </c>
      <c r="T77" t="str">
        <f>INDEX('WSH BWQ'!$B$13:$V$122, MATCH('WSH Backcast'!$C77, 'WSH BWQ'!$C$13:$C$122, 0), MATCH('WSH Backcast'!T$13, 'WSH BWQ'!$B$13:$V$13, 0))</f>
        <v>Excellent</v>
      </c>
      <c r="U77" t="str">
        <f>INDEX('WSH BWQ'!$B$13:$V$122, MATCH('WSH Backcast'!$C77, 'WSH BWQ'!$C$13:$C$122, 0), MATCH('WSH Backcast'!U$13, 'WSH BWQ'!$B$13:$V$13, 0))</f>
        <v>Excellent</v>
      </c>
      <c r="V77" t="str">
        <f>INDEX('WSH BWQ'!$B$13:$V$122, MATCH('WSH Backcast'!$C77, 'WSH BWQ'!$C$13:$C$122, 0), MATCH('WSH Backcast'!V$13, 'WSH BWQ'!$B$13:$V$13, 0))</f>
        <v>Excellent</v>
      </c>
    </row>
    <row r="78" spans="2:22">
      <c r="B78" t="s">
        <v>232</v>
      </c>
      <c r="C78" t="s">
        <v>436</v>
      </c>
      <c r="D78" t="s">
        <v>48</v>
      </c>
      <c r="E78" t="s">
        <v>49</v>
      </c>
      <c r="F78" t="s">
        <v>50</v>
      </c>
      <c r="H78" t="str">
        <f>INDEX('WSH BWQ'!$B$13:$V$122, MATCH('WSH Backcast'!$C78, 'WSH BWQ'!$C$13:$C$122, 0), MATCH('WSH Backcast'!H$13, 'WSH BWQ'!$B$13:$V$13, 0))</f>
        <v>Excellent</v>
      </c>
      <c r="I78" t="str">
        <f>INDEX('WSH BWQ'!$B$13:$V$122, MATCH('WSH Backcast'!$C78, 'WSH BWQ'!$C$13:$C$122, 0), MATCH('WSH Backcast'!I$13, 'WSH BWQ'!$B$13:$V$13, 0))</f>
        <v>Excellent</v>
      </c>
      <c r="J78" t="str">
        <f>INDEX('WSH BWQ'!$B$13:$V$122, MATCH('WSH Backcast'!$C78, 'WSH BWQ'!$C$13:$C$122, 0), MATCH('WSH Backcast'!J$13, 'WSH BWQ'!$B$13:$V$13, 0))</f>
        <v>Excellent</v>
      </c>
      <c r="K78" t="str">
        <f>INDEX('WSH BWQ'!$B$13:$V$122, MATCH('WSH Backcast'!$C78, 'WSH BWQ'!$C$13:$C$122, 0), MATCH('WSH Backcast'!K$13, 'WSH BWQ'!$B$13:$V$13, 0))</f>
        <v>Excellent</v>
      </c>
      <c r="L78" t="str">
        <f>INDEX('WSH BWQ'!$B$13:$V$122, MATCH('WSH Backcast'!$C78, 'WSH BWQ'!$C$13:$C$122, 0), MATCH('WSH Backcast'!L$13, 'WSH BWQ'!$B$13:$V$13, 0))</f>
        <v>Excellent</v>
      </c>
      <c r="M78" t="str">
        <f>INDEX('WSH BWQ'!$B$13:$V$122, MATCH('WSH Backcast'!$C78, 'WSH BWQ'!$C$13:$C$122, 0), MATCH('WSH Backcast'!M$13, 'WSH BWQ'!$B$13:$V$13, 0))</f>
        <v>Excellent</v>
      </c>
      <c r="N78" t="str">
        <f>INDEX('WSH BWQ'!$B$13:$V$122, MATCH('WSH Backcast'!$C78, 'WSH BWQ'!$C$13:$C$122, 0), MATCH('WSH Backcast'!N$13, 'WSH BWQ'!$B$13:$V$13, 0))</f>
        <v>Good</v>
      </c>
      <c r="O78" t="str">
        <f>INDEX('WSH BWQ'!$B$13:$V$122, MATCH('WSH Backcast'!$C78, 'WSH BWQ'!$C$13:$C$122, 0), MATCH('WSH Backcast'!O$13, 'WSH BWQ'!$B$13:$V$13, 0))</f>
        <v>Good</v>
      </c>
      <c r="P78">
        <f>INDEX('WSH BWQ'!$B$13:$V$122, MATCH('WSH Backcast'!$C78, 'WSH BWQ'!$C$13:$C$122, 0), MATCH('WSH Backcast'!P$13, 'WSH BWQ'!$B$13:$V$13, 0))</f>
        <v>0</v>
      </c>
      <c r="Q78" t="str">
        <f>INDEX('WSH BWQ'!$B$13:$V$122, MATCH('WSH Backcast'!$C78, 'WSH BWQ'!$C$13:$C$122, 0), MATCH('WSH Backcast'!Q$13, 'WSH BWQ'!$B$13:$V$13, 0))</f>
        <v>Good</v>
      </c>
      <c r="R78" t="str">
        <f>INDEX('WSH BWQ'!$B$13:$V$122, MATCH('WSH Backcast'!$C78, 'WSH BWQ'!$C$13:$C$122, 0), MATCH('WSH Backcast'!R$13, 'WSH BWQ'!$B$13:$V$13, 0))</f>
        <v>Good</v>
      </c>
      <c r="S78" t="str">
        <f>INDEX('WSH BWQ'!$B$13:$V$122, MATCH('WSH Backcast'!$C78, 'WSH BWQ'!$C$13:$C$122, 0), MATCH('WSH Backcast'!S$13, 'WSH BWQ'!$B$13:$V$13, 0))</f>
        <v>Good</v>
      </c>
      <c r="T78" t="str">
        <f>INDEX('WSH BWQ'!$B$13:$V$122, MATCH('WSH Backcast'!$C78, 'WSH BWQ'!$C$13:$C$122, 0), MATCH('WSH Backcast'!T$13, 'WSH BWQ'!$B$13:$V$13, 0))</f>
        <v>Good</v>
      </c>
      <c r="U78" t="str">
        <f>INDEX('WSH BWQ'!$B$13:$V$122, MATCH('WSH Backcast'!$C78, 'WSH BWQ'!$C$13:$C$122, 0), MATCH('WSH Backcast'!U$13, 'WSH BWQ'!$B$13:$V$13, 0))</f>
        <v>Good</v>
      </c>
      <c r="V78" t="str">
        <f>INDEX('WSH BWQ'!$B$13:$V$122, MATCH('WSH Backcast'!$C78, 'WSH BWQ'!$C$13:$C$122, 0), MATCH('WSH Backcast'!V$13, 'WSH BWQ'!$B$13:$V$13, 0))</f>
        <v>Good</v>
      </c>
    </row>
    <row r="79" spans="2:22">
      <c r="B79" t="s">
        <v>232</v>
      </c>
      <c r="C79" t="s">
        <v>437</v>
      </c>
      <c r="D79" t="s">
        <v>48</v>
      </c>
      <c r="E79" t="s">
        <v>49</v>
      </c>
      <c r="F79" t="s">
        <v>50</v>
      </c>
      <c r="H79" t="str">
        <f>INDEX('WSH BWQ'!$B$13:$V$122, MATCH('WSH Backcast'!$C79, 'WSH BWQ'!$C$13:$C$122, 0), MATCH('WSH Backcast'!H$13, 'WSH BWQ'!$B$13:$V$13, 0))</f>
        <v>Sufficient</v>
      </c>
      <c r="I79" t="str">
        <f>INDEX('WSH BWQ'!$B$13:$V$122, MATCH('WSH Backcast'!$C79, 'WSH BWQ'!$C$13:$C$122, 0), MATCH('WSH Backcast'!I$13, 'WSH BWQ'!$B$13:$V$13, 0))</f>
        <v>Sufficient</v>
      </c>
      <c r="J79" t="str">
        <f>INDEX('WSH BWQ'!$B$13:$V$122, MATCH('WSH Backcast'!$C79, 'WSH BWQ'!$C$13:$C$122, 0), MATCH('WSH Backcast'!J$13, 'WSH BWQ'!$B$13:$V$13, 0))</f>
        <v>Sufficient</v>
      </c>
      <c r="K79" t="str">
        <f>INDEX('WSH BWQ'!$B$13:$V$122, MATCH('WSH Backcast'!$C79, 'WSH BWQ'!$C$13:$C$122, 0), MATCH('WSH Backcast'!K$13, 'WSH BWQ'!$B$13:$V$13, 0))</f>
        <v>Sufficient</v>
      </c>
      <c r="L79" t="str">
        <f>INDEX('WSH BWQ'!$B$13:$V$122, MATCH('WSH Backcast'!$C79, 'WSH BWQ'!$C$13:$C$122, 0), MATCH('WSH Backcast'!L$13, 'WSH BWQ'!$B$13:$V$13, 0))</f>
        <v>Good</v>
      </c>
      <c r="M79" t="str">
        <f>INDEX('WSH BWQ'!$B$13:$V$122, MATCH('WSH Backcast'!$C79, 'WSH BWQ'!$C$13:$C$122, 0), MATCH('WSH Backcast'!M$13, 'WSH BWQ'!$B$13:$V$13, 0))</f>
        <v>Good</v>
      </c>
      <c r="N79" t="str">
        <f>INDEX('WSH BWQ'!$B$13:$V$122, MATCH('WSH Backcast'!$C79, 'WSH BWQ'!$C$13:$C$122, 0), MATCH('WSH Backcast'!N$13, 'WSH BWQ'!$B$13:$V$13, 0))</f>
        <v>Good</v>
      </c>
      <c r="O79" t="str">
        <f>INDEX('WSH BWQ'!$B$13:$V$122, MATCH('WSH Backcast'!$C79, 'WSH BWQ'!$C$13:$C$122, 0), MATCH('WSH Backcast'!O$13, 'WSH BWQ'!$B$13:$V$13, 0))</f>
        <v>Good</v>
      </c>
      <c r="P79">
        <f>INDEX('WSH BWQ'!$B$13:$V$122, MATCH('WSH Backcast'!$C79, 'WSH BWQ'!$C$13:$C$122, 0), MATCH('WSH Backcast'!P$13, 'WSH BWQ'!$B$13:$V$13, 0))</f>
        <v>0</v>
      </c>
      <c r="Q79" t="str">
        <f>INDEX('WSH BWQ'!$B$13:$V$122, MATCH('WSH Backcast'!$C79, 'WSH BWQ'!$C$13:$C$122, 0), MATCH('WSH Backcast'!Q$13, 'WSH BWQ'!$B$13:$V$13, 0))</f>
        <v>Good</v>
      </c>
      <c r="R79" t="str">
        <f>INDEX('WSH BWQ'!$B$13:$V$122, MATCH('WSH Backcast'!$C79, 'WSH BWQ'!$C$13:$C$122, 0), MATCH('WSH Backcast'!R$13, 'WSH BWQ'!$B$13:$V$13, 0))</f>
        <v>Good</v>
      </c>
      <c r="S79" t="str">
        <f>INDEX('WSH BWQ'!$B$13:$V$122, MATCH('WSH Backcast'!$C79, 'WSH BWQ'!$C$13:$C$122, 0), MATCH('WSH Backcast'!S$13, 'WSH BWQ'!$B$13:$V$13, 0))</f>
        <v>Good</v>
      </c>
      <c r="T79" t="str">
        <f>INDEX('WSH BWQ'!$B$13:$V$122, MATCH('WSH Backcast'!$C79, 'WSH BWQ'!$C$13:$C$122, 0), MATCH('WSH Backcast'!T$13, 'WSH BWQ'!$B$13:$V$13, 0))</f>
        <v>Good</v>
      </c>
      <c r="U79" t="str">
        <f>INDEX('WSH BWQ'!$B$13:$V$122, MATCH('WSH Backcast'!$C79, 'WSH BWQ'!$C$13:$C$122, 0), MATCH('WSH Backcast'!U$13, 'WSH BWQ'!$B$13:$V$13, 0))</f>
        <v>Good</v>
      </c>
      <c r="V79" t="str">
        <f>INDEX('WSH BWQ'!$B$13:$V$122, MATCH('WSH Backcast'!$C79, 'WSH BWQ'!$C$13:$C$122, 0), MATCH('WSH Backcast'!V$13, 'WSH BWQ'!$B$13:$V$13, 0))</f>
        <v>Good</v>
      </c>
    </row>
    <row r="80" spans="2:22">
      <c r="B80" t="s">
        <v>232</v>
      </c>
      <c r="C80" t="s">
        <v>438</v>
      </c>
      <c r="D80" t="s">
        <v>48</v>
      </c>
      <c r="E80" t="s">
        <v>49</v>
      </c>
      <c r="F80" t="s">
        <v>50</v>
      </c>
      <c r="H80" t="str">
        <f>INDEX('WSH BWQ'!$B$13:$V$122, MATCH('WSH Backcast'!$C80, 'WSH BWQ'!$C$13:$C$122, 0), MATCH('WSH Backcast'!H$13, 'WSH BWQ'!$B$13:$V$13, 0))</f>
        <v>Excellent</v>
      </c>
      <c r="I80" t="str">
        <f>INDEX('WSH BWQ'!$B$13:$V$122, MATCH('WSH Backcast'!$C80, 'WSH BWQ'!$C$13:$C$122, 0), MATCH('WSH Backcast'!I$13, 'WSH BWQ'!$B$13:$V$13, 0))</f>
        <v>Excellent</v>
      </c>
      <c r="J80" t="str">
        <f>INDEX('WSH BWQ'!$B$13:$V$122, MATCH('WSH Backcast'!$C80, 'WSH BWQ'!$C$13:$C$122, 0), MATCH('WSH Backcast'!J$13, 'WSH BWQ'!$B$13:$V$13, 0))</f>
        <v>Excellent</v>
      </c>
      <c r="K80" t="str">
        <f>INDEX('WSH BWQ'!$B$13:$V$122, MATCH('WSH Backcast'!$C80, 'WSH BWQ'!$C$13:$C$122, 0), MATCH('WSH Backcast'!K$13, 'WSH BWQ'!$B$13:$V$13, 0))</f>
        <v>Excellent</v>
      </c>
      <c r="L80" t="str">
        <f>INDEX('WSH BWQ'!$B$13:$V$122, MATCH('WSH Backcast'!$C80, 'WSH BWQ'!$C$13:$C$122, 0), MATCH('WSH Backcast'!L$13, 'WSH BWQ'!$B$13:$V$13, 0))</f>
        <v>Excellent</v>
      </c>
      <c r="M80" t="str">
        <f>INDEX('WSH BWQ'!$B$13:$V$122, MATCH('WSH Backcast'!$C80, 'WSH BWQ'!$C$13:$C$122, 0), MATCH('WSH Backcast'!M$13, 'WSH BWQ'!$B$13:$V$13, 0))</f>
        <v>Excellent</v>
      </c>
      <c r="N80" t="str">
        <f>INDEX('WSH BWQ'!$B$13:$V$122, MATCH('WSH Backcast'!$C80, 'WSH BWQ'!$C$13:$C$122, 0), MATCH('WSH Backcast'!N$13, 'WSH BWQ'!$B$13:$V$13, 0))</f>
        <v>Excellent</v>
      </c>
      <c r="O80" t="str">
        <f>INDEX('WSH BWQ'!$B$13:$V$122, MATCH('WSH Backcast'!$C80, 'WSH BWQ'!$C$13:$C$122, 0), MATCH('WSH Backcast'!O$13, 'WSH BWQ'!$B$13:$V$13, 0))</f>
        <v>Excellent</v>
      </c>
      <c r="P80">
        <f>INDEX('WSH BWQ'!$B$13:$V$122, MATCH('WSH Backcast'!$C80, 'WSH BWQ'!$C$13:$C$122, 0), MATCH('WSH Backcast'!P$13, 'WSH BWQ'!$B$13:$V$13, 0))</f>
        <v>0</v>
      </c>
      <c r="Q80" t="str">
        <f>INDEX('WSH BWQ'!$B$13:$V$122, MATCH('WSH Backcast'!$C80, 'WSH BWQ'!$C$13:$C$122, 0), MATCH('WSH Backcast'!Q$13, 'WSH BWQ'!$B$13:$V$13, 0))</f>
        <v>Excellent</v>
      </c>
      <c r="R80" t="str">
        <f>INDEX('WSH BWQ'!$B$13:$V$122, MATCH('WSH Backcast'!$C80, 'WSH BWQ'!$C$13:$C$122, 0), MATCH('WSH Backcast'!R$13, 'WSH BWQ'!$B$13:$V$13, 0))</f>
        <v>Excellent</v>
      </c>
      <c r="S80" t="str">
        <f>INDEX('WSH BWQ'!$B$13:$V$122, MATCH('WSH Backcast'!$C80, 'WSH BWQ'!$C$13:$C$122, 0), MATCH('WSH Backcast'!S$13, 'WSH BWQ'!$B$13:$V$13, 0))</f>
        <v>Excellent</v>
      </c>
      <c r="T80" t="str">
        <f>INDEX('WSH BWQ'!$B$13:$V$122, MATCH('WSH Backcast'!$C80, 'WSH BWQ'!$C$13:$C$122, 0), MATCH('WSH Backcast'!T$13, 'WSH BWQ'!$B$13:$V$13, 0))</f>
        <v>Excellent</v>
      </c>
      <c r="U80" t="str">
        <f>INDEX('WSH BWQ'!$B$13:$V$122, MATCH('WSH Backcast'!$C80, 'WSH BWQ'!$C$13:$C$122, 0), MATCH('WSH Backcast'!U$13, 'WSH BWQ'!$B$13:$V$13, 0))</f>
        <v>Excellent</v>
      </c>
      <c r="V80" t="str">
        <f>INDEX('WSH BWQ'!$B$13:$V$122, MATCH('WSH Backcast'!$C80, 'WSH BWQ'!$C$13:$C$122, 0), MATCH('WSH Backcast'!V$13, 'WSH BWQ'!$B$13:$V$13, 0))</f>
        <v>Excellent</v>
      </c>
    </row>
    <row r="81" spans="2:22">
      <c r="B81" t="s">
        <v>232</v>
      </c>
      <c r="C81" t="s">
        <v>439</v>
      </c>
      <c r="D81" t="s">
        <v>48</v>
      </c>
      <c r="E81" t="s">
        <v>49</v>
      </c>
      <c r="F81" t="s">
        <v>50</v>
      </c>
      <c r="H81" t="str">
        <f>INDEX('WSH BWQ'!$B$13:$V$122, MATCH('WSH Backcast'!$C81, 'WSH BWQ'!$C$13:$C$122, 0), MATCH('WSH Backcast'!H$13, 'WSH BWQ'!$B$13:$V$13, 0))</f>
        <v>Good</v>
      </c>
      <c r="I81" t="str">
        <f>INDEX('WSH BWQ'!$B$13:$V$122, MATCH('WSH Backcast'!$C81, 'WSH BWQ'!$C$13:$C$122, 0), MATCH('WSH Backcast'!I$13, 'WSH BWQ'!$B$13:$V$13, 0))</f>
        <v>Excellent</v>
      </c>
      <c r="J81" t="str">
        <f>INDEX('WSH BWQ'!$B$13:$V$122, MATCH('WSH Backcast'!$C81, 'WSH BWQ'!$C$13:$C$122, 0), MATCH('WSH Backcast'!J$13, 'WSH BWQ'!$B$13:$V$13, 0))</f>
        <v>Good</v>
      </c>
      <c r="K81" t="str">
        <f>INDEX('WSH BWQ'!$B$13:$V$122, MATCH('WSH Backcast'!$C81, 'WSH BWQ'!$C$13:$C$122, 0), MATCH('WSH Backcast'!K$13, 'WSH BWQ'!$B$13:$V$13, 0))</f>
        <v>Good</v>
      </c>
      <c r="L81" t="str">
        <f>INDEX('WSH BWQ'!$B$13:$V$122, MATCH('WSH Backcast'!$C81, 'WSH BWQ'!$C$13:$C$122, 0), MATCH('WSH Backcast'!L$13, 'WSH BWQ'!$B$13:$V$13, 0))</f>
        <v>Good</v>
      </c>
      <c r="M81" t="str">
        <f>INDEX('WSH BWQ'!$B$13:$V$122, MATCH('WSH Backcast'!$C81, 'WSH BWQ'!$C$13:$C$122, 0), MATCH('WSH Backcast'!M$13, 'WSH BWQ'!$B$13:$V$13, 0))</f>
        <v>Good</v>
      </c>
      <c r="N81" t="str">
        <f>INDEX('WSH BWQ'!$B$13:$V$122, MATCH('WSH Backcast'!$C81, 'WSH BWQ'!$C$13:$C$122, 0), MATCH('WSH Backcast'!N$13, 'WSH BWQ'!$B$13:$V$13, 0))</f>
        <v>Excellent</v>
      </c>
      <c r="O81" t="str">
        <f>INDEX('WSH BWQ'!$B$13:$V$122, MATCH('WSH Backcast'!$C81, 'WSH BWQ'!$C$13:$C$122, 0), MATCH('WSH Backcast'!O$13, 'WSH BWQ'!$B$13:$V$13, 0))</f>
        <v>Excellent</v>
      </c>
      <c r="P81">
        <f>INDEX('WSH BWQ'!$B$13:$V$122, MATCH('WSH Backcast'!$C81, 'WSH BWQ'!$C$13:$C$122, 0), MATCH('WSH Backcast'!P$13, 'WSH BWQ'!$B$13:$V$13, 0))</f>
        <v>0</v>
      </c>
      <c r="Q81" t="str">
        <f>INDEX('WSH BWQ'!$B$13:$V$122, MATCH('WSH Backcast'!$C81, 'WSH BWQ'!$C$13:$C$122, 0), MATCH('WSH Backcast'!Q$13, 'WSH BWQ'!$B$13:$V$13, 0))</f>
        <v>Excellent</v>
      </c>
      <c r="R81" t="str">
        <f>INDEX('WSH BWQ'!$B$13:$V$122, MATCH('WSH Backcast'!$C81, 'WSH BWQ'!$C$13:$C$122, 0), MATCH('WSH Backcast'!R$13, 'WSH BWQ'!$B$13:$V$13, 0))</f>
        <v>Excellent</v>
      </c>
      <c r="S81" t="str">
        <f>INDEX('WSH BWQ'!$B$13:$V$122, MATCH('WSH Backcast'!$C81, 'WSH BWQ'!$C$13:$C$122, 0), MATCH('WSH Backcast'!S$13, 'WSH BWQ'!$B$13:$V$13, 0))</f>
        <v>Excellent</v>
      </c>
      <c r="T81" t="str">
        <f>INDEX('WSH BWQ'!$B$13:$V$122, MATCH('WSH Backcast'!$C81, 'WSH BWQ'!$C$13:$C$122, 0), MATCH('WSH Backcast'!T$13, 'WSH BWQ'!$B$13:$V$13, 0))</f>
        <v>Excellent</v>
      </c>
      <c r="U81" t="str">
        <f>INDEX('WSH BWQ'!$B$13:$V$122, MATCH('WSH Backcast'!$C81, 'WSH BWQ'!$C$13:$C$122, 0), MATCH('WSH Backcast'!U$13, 'WSH BWQ'!$B$13:$V$13, 0))</f>
        <v>Excellent</v>
      </c>
      <c r="V81" t="str">
        <f>INDEX('WSH BWQ'!$B$13:$V$122, MATCH('WSH Backcast'!$C81, 'WSH BWQ'!$C$13:$C$122, 0), MATCH('WSH Backcast'!V$13, 'WSH BWQ'!$B$13:$V$13, 0))</f>
        <v>Excellent</v>
      </c>
    </row>
    <row r="82" spans="2:22">
      <c r="B82" t="s">
        <v>232</v>
      </c>
      <c r="C82" t="s">
        <v>440</v>
      </c>
      <c r="D82" t="s">
        <v>48</v>
      </c>
      <c r="E82" t="s">
        <v>49</v>
      </c>
      <c r="F82" t="s">
        <v>50</v>
      </c>
      <c r="H82" t="str">
        <f>INDEX('WSH BWQ'!$B$13:$V$122, MATCH('WSH Backcast'!$C82, 'WSH BWQ'!$C$13:$C$122, 0), MATCH('WSH Backcast'!H$13, 'WSH BWQ'!$B$13:$V$13, 0))</f>
        <v>Good</v>
      </c>
      <c r="I82" t="str">
        <f>INDEX('WSH BWQ'!$B$13:$V$122, MATCH('WSH Backcast'!$C82, 'WSH BWQ'!$C$13:$C$122, 0), MATCH('WSH Backcast'!I$13, 'WSH BWQ'!$B$13:$V$13, 0))</f>
        <v>Sufficient</v>
      </c>
      <c r="J82" t="str">
        <f>INDEX('WSH BWQ'!$B$13:$V$122, MATCH('WSH Backcast'!$C82, 'WSH BWQ'!$C$13:$C$122, 0), MATCH('WSH Backcast'!J$13, 'WSH BWQ'!$B$13:$V$13, 0))</f>
        <v>Sufficient</v>
      </c>
      <c r="K82" t="str">
        <f>INDEX('WSH BWQ'!$B$13:$V$122, MATCH('WSH Backcast'!$C82, 'WSH BWQ'!$C$13:$C$122, 0), MATCH('WSH Backcast'!K$13, 'WSH BWQ'!$B$13:$V$13, 0))</f>
        <v>Good</v>
      </c>
      <c r="L82" t="str">
        <f>INDEX('WSH BWQ'!$B$13:$V$122, MATCH('WSH Backcast'!$C82, 'WSH BWQ'!$C$13:$C$122, 0), MATCH('WSH Backcast'!L$13, 'WSH BWQ'!$B$13:$V$13, 0))</f>
        <v>Good</v>
      </c>
      <c r="M82" t="str">
        <f>INDEX('WSH BWQ'!$B$13:$V$122, MATCH('WSH Backcast'!$C82, 'WSH BWQ'!$C$13:$C$122, 0), MATCH('WSH Backcast'!M$13, 'WSH BWQ'!$B$13:$V$13, 0))</f>
        <v>Good</v>
      </c>
      <c r="N82" t="str">
        <f>INDEX('WSH BWQ'!$B$13:$V$122, MATCH('WSH Backcast'!$C82, 'WSH BWQ'!$C$13:$C$122, 0), MATCH('WSH Backcast'!N$13, 'WSH BWQ'!$B$13:$V$13, 0))</f>
        <v>Good</v>
      </c>
      <c r="O82" t="str">
        <f>INDEX('WSH BWQ'!$B$13:$V$122, MATCH('WSH Backcast'!$C82, 'WSH BWQ'!$C$13:$C$122, 0), MATCH('WSH Backcast'!O$13, 'WSH BWQ'!$B$13:$V$13, 0))</f>
        <v>Excellent</v>
      </c>
      <c r="P82">
        <f>INDEX('WSH BWQ'!$B$13:$V$122, MATCH('WSH Backcast'!$C82, 'WSH BWQ'!$C$13:$C$122, 0), MATCH('WSH Backcast'!P$13, 'WSH BWQ'!$B$13:$V$13, 0))</f>
        <v>0</v>
      </c>
      <c r="Q82" t="str">
        <f>INDEX('WSH BWQ'!$B$13:$V$122, MATCH('WSH Backcast'!$C82, 'WSH BWQ'!$C$13:$C$122, 0), MATCH('WSH Backcast'!Q$13, 'WSH BWQ'!$B$13:$V$13, 0))</f>
        <v>Excellent</v>
      </c>
      <c r="R82" t="str">
        <f>INDEX('WSH BWQ'!$B$13:$V$122, MATCH('WSH Backcast'!$C82, 'WSH BWQ'!$C$13:$C$122, 0), MATCH('WSH Backcast'!R$13, 'WSH BWQ'!$B$13:$V$13, 0))</f>
        <v>Excellent</v>
      </c>
      <c r="S82" t="str">
        <f>INDEX('WSH BWQ'!$B$13:$V$122, MATCH('WSH Backcast'!$C82, 'WSH BWQ'!$C$13:$C$122, 0), MATCH('WSH Backcast'!S$13, 'WSH BWQ'!$B$13:$V$13, 0))</f>
        <v>Excellent</v>
      </c>
      <c r="T82" t="str">
        <f>INDEX('WSH BWQ'!$B$13:$V$122, MATCH('WSH Backcast'!$C82, 'WSH BWQ'!$C$13:$C$122, 0), MATCH('WSH Backcast'!T$13, 'WSH BWQ'!$B$13:$V$13, 0))</f>
        <v>Excellent</v>
      </c>
      <c r="U82" t="str">
        <f>INDEX('WSH BWQ'!$B$13:$V$122, MATCH('WSH Backcast'!$C82, 'WSH BWQ'!$C$13:$C$122, 0), MATCH('WSH Backcast'!U$13, 'WSH BWQ'!$B$13:$V$13, 0))</f>
        <v>Excellent</v>
      </c>
      <c r="V82" t="str">
        <f>INDEX('WSH BWQ'!$B$13:$V$122, MATCH('WSH Backcast'!$C82, 'WSH BWQ'!$C$13:$C$122, 0), MATCH('WSH Backcast'!V$13, 'WSH BWQ'!$B$13:$V$13, 0))</f>
        <v>Excellent</v>
      </c>
    </row>
    <row r="83" spans="2:22">
      <c r="B83" t="s">
        <v>232</v>
      </c>
      <c r="C83" t="s">
        <v>441</v>
      </c>
      <c r="D83" t="s">
        <v>48</v>
      </c>
      <c r="E83" t="s">
        <v>49</v>
      </c>
      <c r="F83" t="s">
        <v>50</v>
      </c>
      <c r="H83" t="str">
        <f>INDEX('WSH BWQ'!$B$13:$V$122, MATCH('WSH Backcast'!$C83, 'WSH BWQ'!$C$13:$C$122, 0), MATCH('WSH Backcast'!H$13, 'WSH BWQ'!$B$13:$V$13, 0))</f>
        <v>Excellent</v>
      </c>
      <c r="I83" t="str">
        <f>INDEX('WSH BWQ'!$B$13:$V$122, MATCH('WSH Backcast'!$C83, 'WSH BWQ'!$C$13:$C$122, 0), MATCH('WSH Backcast'!I$13, 'WSH BWQ'!$B$13:$V$13, 0))</f>
        <v>Excellent</v>
      </c>
      <c r="J83" t="str">
        <f>INDEX('WSH BWQ'!$B$13:$V$122, MATCH('WSH Backcast'!$C83, 'WSH BWQ'!$C$13:$C$122, 0), MATCH('WSH Backcast'!J$13, 'WSH BWQ'!$B$13:$V$13, 0))</f>
        <v>Excellent</v>
      </c>
      <c r="K83" t="str">
        <f>INDEX('WSH BWQ'!$B$13:$V$122, MATCH('WSH Backcast'!$C83, 'WSH BWQ'!$C$13:$C$122, 0), MATCH('WSH Backcast'!K$13, 'WSH BWQ'!$B$13:$V$13, 0))</f>
        <v>Excellent</v>
      </c>
      <c r="L83" t="str">
        <f>INDEX('WSH BWQ'!$B$13:$V$122, MATCH('WSH Backcast'!$C83, 'WSH BWQ'!$C$13:$C$122, 0), MATCH('WSH Backcast'!L$13, 'WSH BWQ'!$B$13:$V$13, 0))</f>
        <v>Excellent</v>
      </c>
      <c r="M83" t="str">
        <f>INDEX('WSH BWQ'!$B$13:$V$122, MATCH('WSH Backcast'!$C83, 'WSH BWQ'!$C$13:$C$122, 0), MATCH('WSH Backcast'!M$13, 'WSH BWQ'!$B$13:$V$13, 0))</f>
        <v>Excellent</v>
      </c>
      <c r="N83" t="str">
        <f>INDEX('WSH BWQ'!$B$13:$V$122, MATCH('WSH Backcast'!$C83, 'WSH BWQ'!$C$13:$C$122, 0), MATCH('WSH Backcast'!N$13, 'WSH BWQ'!$B$13:$V$13, 0))</f>
        <v>Excellent</v>
      </c>
      <c r="O83" t="str">
        <f>INDEX('WSH BWQ'!$B$13:$V$122, MATCH('WSH Backcast'!$C83, 'WSH BWQ'!$C$13:$C$122, 0), MATCH('WSH Backcast'!O$13, 'WSH BWQ'!$B$13:$V$13, 0))</f>
        <v>Excellent</v>
      </c>
      <c r="P83">
        <f>INDEX('WSH BWQ'!$B$13:$V$122, MATCH('WSH Backcast'!$C83, 'WSH BWQ'!$C$13:$C$122, 0), MATCH('WSH Backcast'!P$13, 'WSH BWQ'!$B$13:$V$13, 0))</f>
        <v>0</v>
      </c>
      <c r="Q83" t="str">
        <f>INDEX('WSH BWQ'!$B$13:$V$122, MATCH('WSH Backcast'!$C83, 'WSH BWQ'!$C$13:$C$122, 0), MATCH('WSH Backcast'!Q$13, 'WSH BWQ'!$B$13:$V$13, 0))</f>
        <v>Excellent</v>
      </c>
      <c r="R83" t="str">
        <f>INDEX('WSH BWQ'!$B$13:$V$122, MATCH('WSH Backcast'!$C83, 'WSH BWQ'!$C$13:$C$122, 0), MATCH('WSH Backcast'!R$13, 'WSH BWQ'!$B$13:$V$13, 0))</f>
        <v>Excellent</v>
      </c>
      <c r="S83" t="str">
        <f>INDEX('WSH BWQ'!$B$13:$V$122, MATCH('WSH Backcast'!$C83, 'WSH BWQ'!$C$13:$C$122, 0), MATCH('WSH Backcast'!S$13, 'WSH BWQ'!$B$13:$V$13, 0))</f>
        <v>Excellent</v>
      </c>
      <c r="T83" t="str">
        <f>INDEX('WSH BWQ'!$B$13:$V$122, MATCH('WSH Backcast'!$C83, 'WSH BWQ'!$C$13:$C$122, 0), MATCH('WSH Backcast'!T$13, 'WSH BWQ'!$B$13:$V$13, 0))</f>
        <v>Excellent</v>
      </c>
      <c r="U83" t="str">
        <f>INDEX('WSH BWQ'!$B$13:$V$122, MATCH('WSH Backcast'!$C83, 'WSH BWQ'!$C$13:$C$122, 0), MATCH('WSH Backcast'!U$13, 'WSH BWQ'!$B$13:$V$13, 0))</f>
        <v>Excellent</v>
      </c>
      <c r="V83" t="str">
        <f>INDEX('WSH BWQ'!$B$13:$V$122, MATCH('WSH Backcast'!$C83, 'WSH BWQ'!$C$13:$C$122, 0), MATCH('WSH Backcast'!V$13, 'WSH BWQ'!$B$13:$V$13, 0))</f>
        <v>Excellent</v>
      </c>
    </row>
    <row r="84" spans="2:22">
      <c r="B84" t="s">
        <v>232</v>
      </c>
      <c r="C84" t="s">
        <v>442</v>
      </c>
      <c r="D84" t="s">
        <v>48</v>
      </c>
      <c r="E84" t="s">
        <v>49</v>
      </c>
      <c r="F84" t="s">
        <v>50</v>
      </c>
      <c r="H84" t="str">
        <f>INDEX('WSH BWQ'!$B$13:$V$122, MATCH('WSH Backcast'!$C84, 'WSH BWQ'!$C$13:$C$122, 0), MATCH('WSH Backcast'!H$13, 'WSH BWQ'!$B$13:$V$13, 0))</f>
        <v>Excellent</v>
      </c>
      <c r="I84" t="str">
        <f>INDEX('WSH BWQ'!$B$13:$V$122, MATCH('WSH Backcast'!$C84, 'WSH BWQ'!$C$13:$C$122, 0), MATCH('WSH Backcast'!I$13, 'WSH BWQ'!$B$13:$V$13, 0))</f>
        <v>Excellent</v>
      </c>
      <c r="J84" t="str">
        <f>INDEX('WSH BWQ'!$B$13:$V$122, MATCH('WSH Backcast'!$C84, 'WSH BWQ'!$C$13:$C$122, 0), MATCH('WSH Backcast'!J$13, 'WSH BWQ'!$B$13:$V$13, 0))</f>
        <v>Excellent</v>
      </c>
      <c r="K84" t="str">
        <f>INDEX('WSH BWQ'!$B$13:$V$122, MATCH('WSH Backcast'!$C84, 'WSH BWQ'!$C$13:$C$122, 0), MATCH('WSH Backcast'!K$13, 'WSH BWQ'!$B$13:$V$13, 0))</f>
        <v>Excellent</v>
      </c>
      <c r="L84" t="str">
        <f>INDEX('WSH BWQ'!$B$13:$V$122, MATCH('WSH Backcast'!$C84, 'WSH BWQ'!$C$13:$C$122, 0), MATCH('WSH Backcast'!L$13, 'WSH BWQ'!$B$13:$V$13, 0))</f>
        <v>Excellent</v>
      </c>
      <c r="M84" t="str">
        <f>INDEX('WSH BWQ'!$B$13:$V$122, MATCH('WSH Backcast'!$C84, 'WSH BWQ'!$C$13:$C$122, 0), MATCH('WSH Backcast'!M$13, 'WSH BWQ'!$B$13:$V$13, 0))</f>
        <v>Excellent</v>
      </c>
      <c r="N84" t="str">
        <f>INDEX('WSH BWQ'!$B$13:$V$122, MATCH('WSH Backcast'!$C84, 'WSH BWQ'!$C$13:$C$122, 0), MATCH('WSH Backcast'!N$13, 'WSH BWQ'!$B$13:$V$13, 0))</f>
        <v>Excellent</v>
      </c>
      <c r="O84" t="str">
        <f>INDEX('WSH BWQ'!$B$13:$V$122, MATCH('WSH Backcast'!$C84, 'WSH BWQ'!$C$13:$C$122, 0), MATCH('WSH Backcast'!O$13, 'WSH BWQ'!$B$13:$V$13, 0))</f>
        <v>Excellent</v>
      </c>
      <c r="P84">
        <f>INDEX('WSH BWQ'!$B$13:$V$122, MATCH('WSH Backcast'!$C84, 'WSH BWQ'!$C$13:$C$122, 0), MATCH('WSH Backcast'!P$13, 'WSH BWQ'!$B$13:$V$13, 0))</f>
        <v>0</v>
      </c>
      <c r="Q84" t="str">
        <f>INDEX('WSH BWQ'!$B$13:$V$122, MATCH('WSH Backcast'!$C84, 'WSH BWQ'!$C$13:$C$122, 0), MATCH('WSH Backcast'!Q$13, 'WSH BWQ'!$B$13:$V$13, 0))</f>
        <v>Excellent</v>
      </c>
      <c r="R84" t="str">
        <f>INDEX('WSH BWQ'!$B$13:$V$122, MATCH('WSH Backcast'!$C84, 'WSH BWQ'!$C$13:$C$122, 0), MATCH('WSH Backcast'!R$13, 'WSH BWQ'!$B$13:$V$13, 0))</f>
        <v>Excellent</v>
      </c>
      <c r="S84" t="str">
        <f>INDEX('WSH BWQ'!$B$13:$V$122, MATCH('WSH Backcast'!$C84, 'WSH BWQ'!$C$13:$C$122, 0), MATCH('WSH Backcast'!S$13, 'WSH BWQ'!$B$13:$V$13, 0))</f>
        <v>Excellent</v>
      </c>
      <c r="T84" t="str">
        <f>INDEX('WSH BWQ'!$B$13:$V$122, MATCH('WSH Backcast'!$C84, 'WSH BWQ'!$C$13:$C$122, 0), MATCH('WSH Backcast'!T$13, 'WSH BWQ'!$B$13:$V$13, 0))</f>
        <v>Excellent</v>
      </c>
      <c r="U84" t="str">
        <f>INDEX('WSH BWQ'!$B$13:$V$122, MATCH('WSH Backcast'!$C84, 'WSH BWQ'!$C$13:$C$122, 0), MATCH('WSH Backcast'!U$13, 'WSH BWQ'!$B$13:$V$13, 0))</f>
        <v>Excellent</v>
      </c>
      <c r="V84" t="str">
        <f>INDEX('WSH BWQ'!$B$13:$V$122, MATCH('WSH Backcast'!$C84, 'WSH BWQ'!$C$13:$C$122, 0), MATCH('WSH Backcast'!V$13, 'WSH BWQ'!$B$13:$V$13, 0))</f>
        <v>Excellent</v>
      </c>
    </row>
    <row r="85" spans="2:22">
      <c r="B85" t="s">
        <v>232</v>
      </c>
      <c r="C85" t="s">
        <v>443</v>
      </c>
      <c r="D85" t="s">
        <v>48</v>
      </c>
      <c r="E85" t="s">
        <v>49</v>
      </c>
      <c r="F85" t="s">
        <v>50</v>
      </c>
      <c r="H85" t="str">
        <f>INDEX('WSH BWQ'!$B$13:$V$122, MATCH('WSH Backcast'!$C85, 'WSH BWQ'!$C$13:$C$122, 0), MATCH('WSH Backcast'!H$13, 'WSH BWQ'!$B$13:$V$13, 0))</f>
        <v>Excellent</v>
      </c>
      <c r="I85" t="str">
        <f>INDEX('WSH BWQ'!$B$13:$V$122, MATCH('WSH Backcast'!$C85, 'WSH BWQ'!$C$13:$C$122, 0), MATCH('WSH Backcast'!I$13, 'WSH BWQ'!$B$13:$V$13, 0))</f>
        <v>Excellent</v>
      </c>
      <c r="J85" t="str">
        <f>INDEX('WSH BWQ'!$B$13:$V$122, MATCH('WSH Backcast'!$C85, 'WSH BWQ'!$C$13:$C$122, 0), MATCH('WSH Backcast'!J$13, 'WSH BWQ'!$B$13:$V$13, 0))</f>
        <v>Excellent</v>
      </c>
      <c r="K85" t="str">
        <f>INDEX('WSH BWQ'!$B$13:$V$122, MATCH('WSH Backcast'!$C85, 'WSH BWQ'!$C$13:$C$122, 0), MATCH('WSH Backcast'!K$13, 'WSH BWQ'!$B$13:$V$13, 0))</f>
        <v>Excellent</v>
      </c>
      <c r="L85" t="str">
        <f>INDEX('WSH BWQ'!$B$13:$V$122, MATCH('WSH Backcast'!$C85, 'WSH BWQ'!$C$13:$C$122, 0), MATCH('WSH Backcast'!L$13, 'WSH BWQ'!$B$13:$V$13, 0))</f>
        <v>Excellent</v>
      </c>
      <c r="M85" t="str">
        <f>INDEX('WSH BWQ'!$B$13:$V$122, MATCH('WSH Backcast'!$C85, 'WSH BWQ'!$C$13:$C$122, 0), MATCH('WSH Backcast'!M$13, 'WSH BWQ'!$B$13:$V$13, 0))</f>
        <v>Excellent</v>
      </c>
      <c r="N85" t="str">
        <f>INDEX('WSH BWQ'!$B$13:$V$122, MATCH('WSH Backcast'!$C85, 'WSH BWQ'!$C$13:$C$122, 0), MATCH('WSH Backcast'!N$13, 'WSH BWQ'!$B$13:$V$13, 0))</f>
        <v>Excellent</v>
      </c>
      <c r="O85" t="str">
        <f>INDEX('WSH BWQ'!$B$13:$V$122, MATCH('WSH Backcast'!$C85, 'WSH BWQ'!$C$13:$C$122, 0), MATCH('WSH Backcast'!O$13, 'WSH BWQ'!$B$13:$V$13, 0))</f>
        <v>Excellent</v>
      </c>
      <c r="P85">
        <f>INDEX('WSH BWQ'!$B$13:$V$122, MATCH('WSH Backcast'!$C85, 'WSH BWQ'!$C$13:$C$122, 0), MATCH('WSH Backcast'!P$13, 'WSH BWQ'!$B$13:$V$13, 0))</f>
        <v>0</v>
      </c>
      <c r="Q85" t="str">
        <f>INDEX('WSH BWQ'!$B$13:$V$122, MATCH('WSH Backcast'!$C85, 'WSH BWQ'!$C$13:$C$122, 0), MATCH('WSH Backcast'!Q$13, 'WSH BWQ'!$B$13:$V$13, 0))</f>
        <v>Excellent</v>
      </c>
      <c r="R85" t="str">
        <f>INDEX('WSH BWQ'!$B$13:$V$122, MATCH('WSH Backcast'!$C85, 'WSH BWQ'!$C$13:$C$122, 0), MATCH('WSH Backcast'!R$13, 'WSH BWQ'!$B$13:$V$13, 0))</f>
        <v>Excellent</v>
      </c>
      <c r="S85" t="str">
        <f>INDEX('WSH BWQ'!$B$13:$V$122, MATCH('WSH Backcast'!$C85, 'WSH BWQ'!$C$13:$C$122, 0), MATCH('WSH Backcast'!S$13, 'WSH BWQ'!$B$13:$V$13, 0))</f>
        <v>Excellent</v>
      </c>
      <c r="T85" t="str">
        <f>INDEX('WSH BWQ'!$B$13:$V$122, MATCH('WSH Backcast'!$C85, 'WSH BWQ'!$C$13:$C$122, 0), MATCH('WSH Backcast'!T$13, 'WSH BWQ'!$B$13:$V$13, 0))</f>
        <v>Excellent</v>
      </c>
      <c r="U85" t="str">
        <f>INDEX('WSH BWQ'!$B$13:$V$122, MATCH('WSH Backcast'!$C85, 'WSH BWQ'!$C$13:$C$122, 0), MATCH('WSH Backcast'!U$13, 'WSH BWQ'!$B$13:$V$13, 0))</f>
        <v>Excellent</v>
      </c>
      <c r="V85" t="str">
        <f>INDEX('WSH BWQ'!$B$13:$V$122, MATCH('WSH Backcast'!$C85, 'WSH BWQ'!$C$13:$C$122, 0), MATCH('WSH Backcast'!V$13, 'WSH BWQ'!$B$13:$V$13, 0))</f>
        <v>Excellent</v>
      </c>
    </row>
    <row r="86" spans="2:22">
      <c r="B86" t="s">
        <v>232</v>
      </c>
      <c r="C86" t="s">
        <v>444</v>
      </c>
      <c r="D86" t="s">
        <v>48</v>
      </c>
      <c r="E86" t="s">
        <v>49</v>
      </c>
      <c r="F86" t="s">
        <v>50</v>
      </c>
      <c r="H86" t="s">
        <v>154</v>
      </c>
      <c r="I86" t="s">
        <v>154</v>
      </c>
      <c r="J86" t="s">
        <v>154</v>
      </c>
      <c r="K86" t="s">
        <v>154</v>
      </c>
      <c r="L86" t="s">
        <v>154</v>
      </c>
      <c r="M86" t="s">
        <v>154</v>
      </c>
      <c r="N86" t="s">
        <v>154</v>
      </c>
      <c r="O86" t="str">
        <f>INDEX('WSH BWQ'!$B$13:$V$122, MATCH('WSH Backcast'!$C86, 'WSH BWQ'!$C$13:$C$122, 0), MATCH('WSH Backcast'!O$13, 'WSH BWQ'!$B$13:$V$13, 0))</f>
        <v>Excellent</v>
      </c>
      <c r="P86">
        <f>INDEX('WSH BWQ'!$B$13:$V$122, MATCH('WSH Backcast'!$C86, 'WSH BWQ'!$C$13:$C$122, 0), MATCH('WSH Backcast'!P$13, 'WSH BWQ'!$B$13:$V$13, 0))</f>
        <v>0</v>
      </c>
      <c r="Q86" t="str">
        <f>INDEX('WSH BWQ'!$B$13:$V$122, MATCH('WSH Backcast'!$C86, 'WSH BWQ'!$C$13:$C$122, 0), MATCH('WSH Backcast'!Q$13, 'WSH BWQ'!$B$13:$V$13, 0))</f>
        <v>Good</v>
      </c>
      <c r="R86" t="str">
        <f>INDEX('WSH BWQ'!$B$13:$V$122, MATCH('WSH Backcast'!$C86, 'WSH BWQ'!$C$13:$C$122, 0), MATCH('WSH Backcast'!R$13, 'WSH BWQ'!$B$13:$V$13, 0))</f>
        <v>Good</v>
      </c>
      <c r="S86" t="str">
        <f>INDEX('WSH BWQ'!$B$13:$V$122, MATCH('WSH Backcast'!$C86, 'WSH BWQ'!$C$13:$C$122, 0), MATCH('WSH Backcast'!S$13, 'WSH BWQ'!$B$13:$V$13, 0))</f>
        <v>Good</v>
      </c>
      <c r="T86" t="str">
        <f>INDEX('WSH BWQ'!$B$13:$V$122, MATCH('WSH Backcast'!$C86, 'WSH BWQ'!$C$13:$C$122, 0), MATCH('WSH Backcast'!T$13, 'WSH BWQ'!$B$13:$V$13, 0))</f>
        <v>Good</v>
      </c>
      <c r="U86" t="str">
        <f>INDEX('WSH BWQ'!$B$13:$V$122, MATCH('WSH Backcast'!$C86, 'WSH BWQ'!$C$13:$C$122, 0), MATCH('WSH Backcast'!U$13, 'WSH BWQ'!$B$13:$V$13, 0))</f>
        <v>Good</v>
      </c>
      <c r="V86" t="str">
        <f>INDEX('WSH BWQ'!$B$13:$V$122, MATCH('WSH Backcast'!$C86, 'WSH BWQ'!$C$13:$C$122, 0), MATCH('WSH Backcast'!V$13, 'WSH BWQ'!$B$13:$V$13, 0))</f>
        <v>Good</v>
      </c>
    </row>
    <row r="87" spans="2:22">
      <c r="B87" t="s">
        <v>232</v>
      </c>
      <c r="C87" t="s">
        <v>445</v>
      </c>
      <c r="D87" t="s">
        <v>48</v>
      </c>
      <c r="E87" t="s">
        <v>49</v>
      </c>
      <c r="F87" t="s">
        <v>50</v>
      </c>
      <c r="H87" t="str">
        <f>INDEX('WSH BWQ'!$B$13:$V$122, MATCH('WSH Backcast'!$C87, 'WSH BWQ'!$C$13:$C$122, 0), MATCH('WSH Backcast'!H$13, 'WSH BWQ'!$B$13:$V$13, 0))</f>
        <v>Excellent</v>
      </c>
      <c r="I87" t="str">
        <f>INDEX('WSH BWQ'!$B$13:$V$122, MATCH('WSH Backcast'!$C87, 'WSH BWQ'!$C$13:$C$122, 0), MATCH('WSH Backcast'!I$13, 'WSH BWQ'!$B$13:$V$13, 0))</f>
        <v>Excellent</v>
      </c>
      <c r="J87" t="str">
        <f>INDEX('WSH BWQ'!$B$13:$V$122, MATCH('WSH Backcast'!$C87, 'WSH BWQ'!$C$13:$C$122, 0), MATCH('WSH Backcast'!J$13, 'WSH BWQ'!$B$13:$V$13, 0))</f>
        <v>Excellent</v>
      </c>
      <c r="K87" t="str">
        <f>INDEX('WSH BWQ'!$B$13:$V$122, MATCH('WSH Backcast'!$C87, 'WSH BWQ'!$C$13:$C$122, 0), MATCH('WSH Backcast'!K$13, 'WSH BWQ'!$B$13:$V$13, 0))</f>
        <v>Good</v>
      </c>
      <c r="L87" t="str">
        <f>INDEX('WSH BWQ'!$B$13:$V$122, MATCH('WSH Backcast'!$C87, 'WSH BWQ'!$C$13:$C$122, 0), MATCH('WSH Backcast'!L$13, 'WSH BWQ'!$B$13:$V$13, 0))</f>
        <v>Excellent</v>
      </c>
      <c r="M87" t="str">
        <f>INDEX('WSH BWQ'!$B$13:$V$122, MATCH('WSH Backcast'!$C87, 'WSH BWQ'!$C$13:$C$122, 0), MATCH('WSH Backcast'!M$13, 'WSH BWQ'!$B$13:$V$13, 0))</f>
        <v>Good</v>
      </c>
      <c r="N87" t="str">
        <f>INDEX('WSH BWQ'!$B$13:$V$122, MATCH('WSH Backcast'!$C87, 'WSH BWQ'!$C$13:$C$122, 0), MATCH('WSH Backcast'!N$13, 'WSH BWQ'!$B$13:$V$13, 0))</f>
        <v>Excellent</v>
      </c>
      <c r="O87" t="str">
        <f>INDEX('WSH BWQ'!$B$13:$V$122, MATCH('WSH Backcast'!$C87, 'WSH BWQ'!$C$13:$C$122, 0), MATCH('WSH Backcast'!O$13, 'WSH BWQ'!$B$13:$V$13, 0))</f>
        <v>Excellent</v>
      </c>
      <c r="P87">
        <f>INDEX('WSH BWQ'!$B$13:$V$122, MATCH('WSH Backcast'!$C87, 'WSH BWQ'!$C$13:$C$122, 0), MATCH('WSH Backcast'!P$13, 'WSH BWQ'!$B$13:$V$13, 0))</f>
        <v>0</v>
      </c>
      <c r="Q87" t="str">
        <f>INDEX('WSH BWQ'!$B$13:$V$122, MATCH('WSH Backcast'!$C87, 'WSH BWQ'!$C$13:$C$122, 0), MATCH('WSH Backcast'!Q$13, 'WSH BWQ'!$B$13:$V$13, 0))</f>
        <v>Excellent</v>
      </c>
      <c r="R87" t="str">
        <f>INDEX('WSH BWQ'!$B$13:$V$122, MATCH('WSH Backcast'!$C87, 'WSH BWQ'!$C$13:$C$122, 0), MATCH('WSH Backcast'!R$13, 'WSH BWQ'!$B$13:$V$13, 0))</f>
        <v>Excellent</v>
      </c>
      <c r="S87" t="str">
        <f>INDEX('WSH BWQ'!$B$13:$V$122, MATCH('WSH Backcast'!$C87, 'WSH BWQ'!$C$13:$C$122, 0), MATCH('WSH Backcast'!S$13, 'WSH BWQ'!$B$13:$V$13, 0))</f>
        <v>Excellent</v>
      </c>
      <c r="T87" t="str">
        <f>INDEX('WSH BWQ'!$B$13:$V$122, MATCH('WSH Backcast'!$C87, 'WSH BWQ'!$C$13:$C$122, 0), MATCH('WSH Backcast'!T$13, 'WSH BWQ'!$B$13:$V$13, 0))</f>
        <v>Excellent</v>
      </c>
      <c r="U87" t="str">
        <f>INDEX('WSH BWQ'!$B$13:$V$122, MATCH('WSH Backcast'!$C87, 'WSH BWQ'!$C$13:$C$122, 0), MATCH('WSH Backcast'!U$13, 'WSH BWQ'!$B$13:$V$13, 0))</f>
        <v>Excellent</v>
      </c>
      <c r="V87" t="str">
        <f>INDEX('WSH BWQ'!$B$13:$V$122, MATCH('WSH Backcast'!$C87, 'WSH BWQ'!$C$13:$C$122, 0), MATCH('WSH Backcast'!V$13, 'WSH BWQ'!$B$13:$V$13, 0))</f>
        <v>Excellent</v>
      </c>
    </row>
    <row r="88" spans="2:22">
      <c r="B88" t="s">
        <v>232</v>
      </c>
      <c r="C88" t="s">
        <v>446</v>
      </c>
      <c r="D88" t="s">
        <v>48</v>
      </c>
      <c r="E88" t="s">
        <v>49</v>
      </c>
      <c r="F88" t="s">
        <v>50</v>
      </c>
      <c r="H88" t="str">
        <f>INDEX('WSH BWQ'!$B$13:$V$122, MATCH('WSH Backcast'!$C88, 'WSH BWQ'!$C$13:$C$122, 0), MATCH('WSH Backcast'!H$13, 'WSH BWQ'!$B$13:$V$13, 0))</f>
        <v>Excellent</v>
      </c>
      <c r="I88" t="str">
        <f>INDEX('WSH BWQ'!$B$13:$V$122, MATCH('WSH Backcast'!$C88, 'WSH BWQ'!$C$13:$C$122, 0), MATCH('WSH Backcast'!I$13, 'WSH BWQ'!$B$13:$V$13, 0))</f>
        <v>Excellent</v>
      </c>
      <c r="J88" t="str">
        <f>INDEX('WSH BWQ'!$B$13:$V$122, MATCH('WSH Backcast'!$C88, 'WSH BWQ'!$C$13:$C$122, 0), MATCH('WSH Backcast'!J$13, 'WSH BWQ'!$B$13:$V$13, 0))</f>
        <v>Excellent</v>
      </c>
      <c r="K88" t="str">
        <f>INDEX('WSH BWQ'!$B$13:$V$122, MATCH('WSH Backcast'!$C88, 'WSH BWQ'!$C$13:$C$122, 0), MATCH('WSH Backcast'!K$13, 'WSH BWQ'!$B$13:$V$13, 0))</f>
        <v>Excellent</v>
      </c>
      <c r="L88" t="str">
        <f>INDEX('WSH BWQ'!$B$13:$V$122, MATCH('WSH Backcast'!$C88, 'WSH BWQ'!$C$13:$C$122, 0), MATCH('WSH Backcast'!L$13, 'WSH BWQ'!$B$13:$V$13, 0))</f>
        <v>Excellent</v>
      </c>
      <c r="M88" t="str">
        <f>INDEX('WSH BWQ'!$B$13:$V$122, MATCH('WSH Backcast'!$C88, 'WSH BWQ'!$C$13:$C$122, 0), MATCH('WSH Backcast'!M$13, 'WSH BWQ'!$B$13:$V$13, 0))</f>
        <v>Excellent</v>
      </c>
      <c r="N88" t="str">
        <f>INDEX('WSH BWQ'!$B$13:$V$122, MATCH('WSH Backcast'!$C88, 'WSH BWQ'!$C$13:$C$122, 0), MATCH('WSH Backcast'!N$13, 'WSH BWQ'!$B$13:$V$13, 0))</f>
        <v>Excellent</v>
      </c>
      <c r="O88" t="str">
        <f>INDEX('WSH BWQ'!$B$13:$V$122, MATCH('WSH Backcast'!$C88, 'WSH BWQ'!$C$13:$C$122, 0), MATCH('WSH Backcast'!O$13, 'WSH BWQ'!$B$13:$V$13, 0))</f>
        <v>Excellent</v>
      </c>
      <c r="P88">
        <f>INDEX('WSH BWQ'!$B$13:$V$122, MATCH('WSH Backcast'!$C88, 'WSH BWQ'!$C$13:$C$122, 0), MATCH('WSH Backcast'!P$13, 'WSH BWQ'!$B$13:$V$13, 0))</f>
        <v>0</v>
      </c>
      <c r="Q88" t="str">
        <f>INDEX('WSH BWQ'!$B$13:$V$122, MATCH('WSH Backcast'!$C88, 'WSH BWQ'!$C$13:$C$122, 0), MATCH('WSH Backcast'!Q$13, 'WSH BWQ'!$B$13:$V$13, 0))</f>
        <v>Excellent</v>
      </c>
      <c r="R88" t="str">
        <f>INDEX('WSH BWQ'!$B$13:$V$122, MATCH('WSH Backcast'!$C88, 'WSH BWQ'!$C$13:$C$122, 0), MATCH('WSH Backcast'!R$13, 'WSH BWQ'!$B$13:$V$13, 0))</f>
        <v>Excellent</v>
      </c>
      <c r="S88" t="str">
        <f>INDEX('WSH BWQ'!$B$13:$V$122, MATCH('WSH Backcast'!$C88, 'WSH BWQ'!$C$13:$C$122, 0), MATCH('WSH Backcast'!S$13, 'WSH BWQ'!$B$13:$V$13, 0))</f>
        <v>Excellent</v>
      </c>
      <c r="T88" t="str">
        <f>INDEX('WSH BWQ'!$B$13:$V$122, MATCH('WSH Backcast'!$C88, 'WSH BWQ'!$C$13:$C$122, 0), MATCH('WSH Backcast'!T$13, 'WSH BWQ'!$B$13:$V$13, 0))</f>
        <v>Excellent</v>
      </c>
      <c r="U88" t="str">
        <f>INDEX('WSH BWQ'!$B$13:$V$122, MATCH('WSH Backcast'!$C88, 'WSH BWQ'!$C$13:$C$122, 0), MATCH('WSH Backcast'!U$13, 'WSH BWQ'!$B$13:$V$13, 0))</f>
        <v>Excellent</v>
      </c>
      <c r="V88" t="str">
        <f>INDEX('WSH BWQ'!$B$13:$V$122, MATCH('WSH Backcast'!$C88, 'WSH BWQ'!$C$13:$C$122, 0), MATCH('WSH Backcast'!V$13, 'WSH BWQ'!$B$13:$V$13, 0))</f>
        <v>Excellent</v>
      </c>
    </row>
    <row r="89" spans="2:22">
      <c r="B89" t="s">
        <v>232</v>
      </c>
      <c r="C89" t="s">
        <v>447</v>
      </c>
      <c r="D89" t="s">
        <v>48</v>
      </c>
      <c r="E89" t="s">
        <v>49</v>
      </c>
      <c r="F89" t="s">
        <v>50</v>
      </c>
      <c r="H89" t="str">
        <f>INDEX('WSH BWQ'!$B$13:$V$122, MATCH('WSH Backcast'!$C89, 'WSH BWQ'!$C$13:$C$122, 0), MATCH('WSH Backcast'!H$13, 'WSH BWQ'!$B$13:$V$13, 0))</f>
        <v>Good</v>
      </c>
      <c r="I89" t="str">
        <f>INDEX('WSH BWQ'!$B$13:$V$122, MATCH('WSH Backcast'!$C89, 'WSH BWQ'!$C$13:$C$122, 0), MATCH('WSH Backcast'!I$13, 'WSH BWQ'!$B$13:$V$13, 0))</f>
        <v>Excellent</v>
      </c>
      <c r="J89" t="str">
        <f>INDEX('WSH BWQ'!$B$13:$V$122, MATCH('WSH Backcast'!$C89, 'WSH BWQ'!$C$13:$C$122, 0), MATCH('WSH Backcast'!J$13, 'WSH BWQ'!$B$13:$V$13, 0))</f>
        <v>Excellent</v>
      </c>
      <c r="K89" t="str">
        <f>INDEX('WSH BWQ'!$B$13:$V$122, MATCH('WSH Backcast'!$C89, 'WSH BWQ'!$C$13:$C$122, 0), MATCH('WSH Backcast'!K$13, 'WSH BWQ'!$B$13:$V$13, 0))</f>
        <v>Excellent</v>
      </c>
      <c r="L89" t="str">
        <f>INDEX('WSH BWQ'!$B$13:$V$122, MATCH('WSH Backcast'!$C89, 'WSH BWQ'!$C$13:$C$122, 0), MATCH('WSH Backcast'!L$13, 'WSH BWQ'!$B$13:$V$13, 0))</f>
        <v>Excellent</v>
      </c>
      <c r="M89" t="str">
        <f>INDEX('WSH BWQ'!$B$13:$V$122, MATCH('WSH Backcast'!$C89, 'WSH BWQ'!$C$13:$C$122, 0), MATCH('WSH Backcast'!M$13, 'WSH BWQ'!$B$13:$V$13, 0))</f>
        <v>Good</v>
      </c>
      <c r="N89" t="str">
        <f>INDEX('WSH BWQ'!$B$13:$V$122, MATCH('WSH Backcast'!$C89, 'WSH BWQ'!$C$13:$C$122, 0), MATCH('WSH Backcast'!N$13, 'WSH BWQ'!$B$13:$V$13, 0))</f>
        <v>Excellent</v>
      </c>
      <c r="O89" t="str">
        <f>INDEX('WSH BWQ'!$B$13:$V$122, MATCH('WSH Backcast'!$C89, 'WSH BWQ'!$C$13:$C$122, 0), MATCH('WSH Backcast'!O$13, 'WSH BWQ'!$B$13:$V$13, 0))</f>
        <v>Excellent</v>
      </c>
      <c r="P89">
        <f>INDEX('WSH BWQ'!$B$13:$V$122, MATCH('WSH Backcast'!$C89, 'WSH BWQ'!$C$13:$C$122, 0), MATCH('WSH Backcast'!P$13, 'WSH BWQ'!$B$13:$V$13, 0))</f>
        <v>0</v>
      </c>
      <c r="Q89" t="str">
        <f>INDEX('WSH BWQ'!$B$13:$V$122, MATCH('WSH Backcast'!$C89, 'WSH BWQ'!$C$13:$C$122, 0), MATCH('WSH Backcast'!Q$13, 'WSH BWQ'!$B$13:$V$13, 0))</f>
        <v>Excellent</v>
      </c>
      <c r="R89" t="str">
        <f>INDEX('WSH BWQ'!$B$13:$V$122, MATCH('WSH Backcast'!$C89, 'WSH BWQ'!$C$13:$C$122, 0), MATCH('WSH Backcast'!R$13, 'WSH BWQ'!$B$13:$V$13, 0))</f>
        <v>Excellent</v>
      </c>
      <c r="S89" t="str">
        <f>INDEX('WSH BWQ'!$B$13:$V$122, MATCH('WSH Backcast'!$C89, 'WSH BWQ'!$C$13:$C$122, 0), MATCH('WSH Backcast'!S$13, 'WSH BWQ'!$B$13:$V$13, 0))</f>
        <v>Excellent</v>
      </c>
      <c r="T89" t="str">
        <f>INDEX('WSH BWQ'!$B$13:$V$122, MATCH('WSH Backcast'!$C89, 'WSH BWQ'!$C$13:$C$122, 0), MATCH('WSH Backcast'!T$13, 'WSH BWQ'!$B$13:$V$13, 0))</f>
        <v>Excellent</v>
      </c>
      <c r="U89" t="str">
        <f>INDEX('WSH BWQ'!$B$13:$V$122, MATCH('WSH Backcast'!$C89, 'WSH BWQ'!$C$13:$C$122, 0), MATCH('WSH Backcast'!U$13, 'WSH BWQ'!$B$13:$V$13, 0))</f>
        <v>Excellent</v>
      </c>
      <c r="V89" t="str">
        <f>INDEX('WSH BWQ'!$B$13:$V$122, MATCH('WSH Backcast'!$C89, 'WSH BWQ'!$C$13:$C$122, 0), MATCH('WSH Backcast'!V$13, 'WSH BWQ'!$B$13:$V$13, 0))</f>
        <v>Excellent</v>
      </c>
    </row>
    <row r="90" spans="2:22">
      <c r="B90" t="s">
        <v>232</v>
      </c>
      <c r="C90" t="s">
        <v>448</v>
      </c>
      <c r="D90" t="s">
        <v>48</v>
      </c>
      <c r="E90" t="s">
        <v>49</v>
      </c>
      <c r="F90" t="s">
        <v>50</v>
      </c>
      <c r="H90" t="str">
        <f>INDEX('WSH BWQ'!$B$13:$V$122, MATCH('WSH Backcast'!$C90, 'WSH BWQ'!$C$13:$C$122, 0), MATCH('WSH Backcast'!H$13, 'WSH BWQ'!$B$13:$V$13, 0))</f>
        <v>Excellent</v>
      </c>
      <c r="I90" t="str">
        <f>INDEX('WSH BWQ'!$B$13:$V$122, MATCH('WSH Backcast'!$C90, 'WSH BWQ'!$C$13:$C$122, 0), MATCH('WSH Backcast'!I$13, 'WSH BWQ'!$B$13:$V$13, 0))</f>
        <v>Excellent</v>
      </c>
      <c r="J90" t="str">
        <f>INDEX('WSH BWQ'!$B$13:$V$122, MATCH('WSH Backcast'!$C90, 'WSH BWQ'!$C$13:$C$122, 0), MATCH('WSH Backcast'!J$13, 'WSH BWQ'!$B$13:$V$13, 0))</f>
        <v>Excellent</v>
      </c>
      <c r="K90" t="str">
        <f>INDEX('WSH BWQ'!$B$13:$V$122, MATCH('WSH Backcast'!$C90, 'WSH BWQ'!$C$13:$C$122, 0), MATCH('WSH Backcast'!K$13, 'WSH BWQ'!$B$13:$V$13, 0))</f>
        <v>Excellent</v>
      </c>
      <c r="L90" t="str">
        <f>INDEX('WSH BWQ'!$B$13:$V$122, MATCH('WSH Backcast'!$C90, 'WSH BWQ'!$C$13:$C$122, 0), MATCH('WSH Backcast'!L$13, 'WSH BWQ'!$B$13:$V$13, 0))</f>
        <v>Excellent</v>
      </c>
      <c r="M90" t="str">
        <f>INDEX('WSH BWQ'!$B$13:$V$122, MATCH('WSH Backcast'!$C90, 'WSH BWQ'!$C$13:$C$122, 0), MATCH('WSH Backcast'!M$13, 'WSH BWQ'!$B$13:$V$13, 0))</f>
        <v>Excellent</v>
      </c>
      <c r="N90" t="str">
        <f>INDEX('WSH BWQ'!$B$13:$V$122, MATCH('WSH Backcast'!$C90, 'WSH BWQ'!$C$13:$C$122, 0), MATCH('WSH Backcast'!N$13, 'WSH BWQ'!$B$13:$V$13, 0))</f>
        <v>Excellent</v>
      </c>
      <c r="O90" t="str">
        <f>INDEX('WSH BWQ'!$B$13:$V$122, MATCH('WSH Backcast'!$C90, 'WSH BWQ'!$C$13:$C$122, 0), MATCH('WSH Backcast'!O$13, 'WSH BWQ'!$B$13:$V$13, 0))</f>
        <v>Excellent</v>
      </c>
      <c r="P90">
        <f>INDEX('WSH BWQ'!$B$13:$V$122, MATCH('WSH Backcast'!$C90, 'WSH BWQ'!$C$13:$C$122, 0), MATCH('WSH Backcast'!P$13, 'WSH BWQ'!$B$13:$V$13, 0))</f>
        <v>0</v>
      </c>
      <c r="Q90" t="str">
        <f>INDEX('WSH BWQ'!$B$13:$V$122, MATCH('WSH Backcast'!$C90, 'WSH BWQ'!$C$13:$C$122, 0), MATCH('WSH Backcast'!Q$13, 'WSH BWQ'!$B$13:$V$13, 0))</f>
        <v>Excellent</v>
      </c>
      <c r="R90" t="str">
        <f>INDEX('WSH BWQ'!$B$13:$V$122, MATCH('WSH Backcast'!$C90, 'WSH BWQ'!$C$13:$C$122, 0), MATCH('WSH Backcast'!R$13, 'WSH BWQ'!$B$13:$V$13, 0))</f>
        <v>Excellent</v>
      </c>
      <c r="S90" t="str">
        <f>INDEX('WSH BWQ'!$B$13:$V$122, MATCH('WSH Backcast'!$C90, 'WSH BWQ'!$C$13:$C$122, 0), MATCH('WSH Backcast'!S$13, 'WSH BWQ'!$B$13:$V$13, 0))</f>
        <v>Excellent</v>
      </c>
      <c r="T90" t="str">
        <f>INDEX('WSH BWQ'!$B$13:$V$122, MATCH('WSH Backcast'!$C90, 'WSH BWQ'!$C$13:$C$122, 0), MATCH('WSH Backcast'!T$13, 'WSH BWQ'!$B$13:$V$13, 0))</f>
        <v>Excellent</v>
      </c>
      <c r="U90" t="str">
        <f>INDEX('WSH BWQ'!$B$13:$V$122, MATCH('WSH Backcast'!$C90, 'WSH BWQ'!$C$13:$C$122, 0), MATCH('WSH Backcast'!U$13, 'WSH BWQ'!$B$13:$V$13, 0))</f>
        <v>Excellent</v>
      </c>
      <c r="V90" t="str">
        <f>INDEX('WSH BWQ'!$B$13:$V$122, MATCH('WSH Backcast'!$C90, 'WSH BWQ'!$C$13:$C$122, 0), MATCH('WSH Backcast'!V$13, 'WSH BWQ'!$B$13:$V$13, 0))</f>
        <v>Excellent</v>
      </c>
    </row>
    <row r="91" spans="2:22">
      <c r="B91" t="s">
        <v>232</v>
      </c>
      <c r="C91" t="s">
        <v>449</v>
      </c>
      <c r="D91" t="s">
        <v>48</v>
      </c>
      <c r="E91" t="s">
        <v>49</v>
      </c>
      <c r="F91" t="s">
        <v>50</v>
      </c>
      <c r="H91" t="str">
        <f>INDEX('WSH BWQ'!$B$13:$V$122, MATCH('WSH Backcast'!$C91, 'WSH BWQ'!$C$13:$C$122, 0), MATCH('WSH Backcast'!H$13, 'WSH BWQ'!$B$13:$V$13, 0))</f>
        <v>Excellent</v>
      </c>
      <c r="I91" t="str">
        <f>INDEX('WSH BWQ'!$B$13:$V$122, MATCH('WSH Backcast'!$C91, 'WSH BWQ'!$C$13:$C$122, 0), MATCH('WSH Backcast'!I$13, 'WSH BWQ'!$B$13:$V$13, 0))</f>
        <v>Excellent</v>
      </c>
      <c r="J91" t="str">
        <f>INDEX('WSH BWQ'!$B$13:$V$122, MATCH('WSH Backcast'!$C91, 'WSH BWQ'!$C$13:$C$122, 0), MATCH('WSH Backcast'!J$13, 'WSH BWQ'!$B$13:$V$13, 0))</f>
        <v>Excellent</v>
      </c>
      <c r="K91" t="str">
        <f>INDEX('WSH BWQ'!$B$13:$V$122, MATCH('WSH Backcast'!$C91, 'WSH BWQ'!$C$13:$C$122, 0), MATCH('WSH Backcast'!K$13, 'WSH BWQ'!$B$13:$V$13, 0))</f>
        <v>Excellent</v>
      </c>
      <c r="L91" t="str">
        <f>INDEX('WSH BWQ'!$B$13:$V$122, MATCH('WSH Backcast'!$C91, 'WSH BWQ'!$C$13:$C$122, 0), MATCH('WSH Backcast'!L$13, 'WSH BWQ'!$B$13:$V$13, 0))</f>
        <v>Excellent</v>
      </c>
      <c r="M91" t="str">
        <f>INDEX('WSH BWQ'!$B$13:$V$122, MATCH('WSH Backcast'!$C91, 'WSH BWQ'!$C$13:$C$122, 0), MATCH('WSH Backcast'!M$13, 'WSH BWQ'!$B$13:$V$13, 0))</f>
        <v>Excellent</v>
      </c>
      <c r="N91" t="str">
        <f>INDEX('WSH BWQ'!$B$13:$V$122, MATCH('WSH Backcast'!$C91, 'WSH BWQ'!$C$13:$C$122, 0), MATCH('WSH Backcast'!N$13, 'WSH BWQ'!$B$13:$V$13, 0))</f>
        <v>Excellent</v>
      </c>
      <c r="O91" t="str">
        <f>INDEX('WSH BWQ'!$B$13:$V$122, MATCH('WSH Backcast'!$C91, 'WSH BWQ'!$C$13:$C$122, 0), MATCH('WSH Backcast'!O$13, 'WSH BWQ'!$B$13:$V$13, 0))</f>
        <v>Excellent</v>
      </c>
      <c r="P91">
        <f>INDEX('WSH BWQ'!$B$13:$V$122, MATCH('WSH Backcast'!$C91, 'WSH BWQ'!$C$13:$C$122, 0), MATCH('WSH Backcast'!P$13, 'WSH BWQ'!$B$13:$V$13, 0))</f>
        <v>0</v>
      </c>
      <c r="Q91" t="str">
        <f>INDEX('WSH BWQ'!$B$13:$V$122, MATCH('WSH Backcast'!$C91, 'WSH BWQ'!$C$13:$C$122, 0), MATCH('WSH Backcast'!Q$13, 'WSH BWQ'!$B$13:$V$13, 0))</f>
        <v>Excellent</v>
      </c>
      <c r="R91" t="str">
        <f>INDEX('WSH BWQ'!$B$13:$V$122, MATCH('WSH Backcast'!$C91, 'WSH BWQ'!$C$13:$C$122, 0), MATCH('WSH Backcast'!R$13, 'WSH BWQ'!$B$13:$V$13, 0))</f>
        <v>Excellent</v>
      </c>
      <c r="S91" t="str">
        <f>INDEX('WSH BWQ'!$B$13:$V$122, MATCH('WSH Backcast'!$C91, 'WSH BWQ'!$C$13:$C$122, 0), MATCH('WSH Backcast'!S$13, 'WSH BWQ'!$B$13:$V$13, 0))</f>
        <v>Excellent</v>
      </c>
      <c r="T91" t="str">
        <f>INDEX('WSH BWQ'!$B$13:$V$122, MATCH('WSH Backcast'!$C91, 'WSH BWQ'!$C$13:$C$122, 0), MATCH('WSH Backcast'!T$13, 'WSH BWQ'!$B$13:$V$13, 0))</f>
        <v>Excellent</v>
      </c>
      <c r="U91" t="str">
        <f>INDEX('WSH BWQ'!$B$13:$V$122, MATCH('WSH Backcast'!$C91, 'WSH BWQ'!$C$13:$C$122, 0), MATCH('WSH Backcast'!U$13, 'WSH BWQ'!$B$13:$V$13, 0))</f>
        <v>Excellent</v>
      </c>
      <c r="V91" t="str">
        <f>INDEX('WSH BWQ'!$B$13:$V$122, MATCH('WSH Backcast'!$C91, 'WSH BWQ'!$C$13:$C$122, 0), MATCH('WSH Backcast'!V$13, 'WSH BWQ'!$B$13:$V$13, 0))</f>
        <v>Excellent</v>
      </c>
    </row>
    <row r="92" spans="2:22">
      <c r="B92" t="s">
        <v>232</v>
      </c>
      <c r="C92" t="s">
        <v>450</v>
      </c>
      <c r="D92" t="s">
        <v>48</v>
      </c>
      <c r="E92" t="s">
        <v>49</v>
      </c>
      <c r="F92" t="s">
        <v>50</v>
      </c>
      <c r="H92" t="str">
        <f>INDEX('WSH BWQ'!$B$13:$V$122, MATCH('WSH Backcast'!$C92, 'WSH BWQ'!$C$13:$C$122, 0), MATCH('WSH Backcast'!H$13, 'WSH BWQ'!$B$13:$V$13, 0))</f>
        <v>Excellent</v>
      </c>
      <c r="I92" t="str">
        <f>INDEX('WSH BWQ'!$B$13:$V$122, MATCH('WSH Backcast'!$C92, 'WSH BWQ'!$C$13:$C$122, 0), MATCH('WSH Backcast'!I$13, 'WSH BWQ'!$B$13:$V$13, 0))</f>
        <v>Excellent</v>
      </c>
      <c r="J92" t="str">
        <f>INDEX('WSH BWQ'!$B$13:$V$122, MATCH('WSH Backcast'!$C92, 'WSH BWQ'!$C$13:$C$122, 0), MATCH('WSH Backcast'!J$13, 'WSH BWQ'!$B$13:$V$13, 0))</f>
        <v>Excellent</v>
      </c>
      <c r="K92" t="str">
        <f>INDEX('WSH BWQ'!$B$13:$V$122, MATCH('WSH Backcast'!$C92, 'WSH BWQ'!$C$13:$C$122, 0), MATCH('WSH Backcast'!K$13, 'WSH BWQ'!$B$13:$V$13, 0))</f>
        <v>Excellent</v>
      </c>
      <c r="L92" t="str">
        <f>INDEX('WSH BWQ'!$B$13:$V$122, MATCH('WSH Backcast'!$C92, 'WSH BWQ'!$C$13:$C$122, 0), MATCH('WSH Backcast'!L$13, 'WSH BWQ'!$B$13:$V$13, 0))</f>
        <v>Excellent</v>
      </c>
      <c r="M92" t="str">
        <f>INDEX('WSH BWQ'!$B$13:$V$122, MATCH('WSH Backcast'!$C92, 'WSH BWQ'!$C$13:$C$122, 0), MATCH('WSH Backcast'!M$13, 'WSH BWQ'!$B$13:$V$13, 0))</f>
        <v>Excellent</v>
      </c>
      <c r="N92" t="str">
        <f>INDEX('WSH BWQ'!$B$13:$V$122, MATCH('WSH Backcast'!$C92, 'WSH BWQ'!$C$13:$C$122, 0), MATCH('WSH Backcast'!N$13, 'WSH BWQ'!$B$13:$V$13, 0))</f>
        <v>Excellent</v>
      </c>
      <c r="O92" t="str">
        <f>INDEX('WSH BWQ'!$B$13:$V$122, MATCH('WSH Backcast'!$C92, 'WSH BWQ'!$C$13:$C$122, 0), MATCH('WSH Backcast'!O$13, 'WSH BWQ'!$B$13:$V$13, 0))</f>
        <v>Excellent</v>
      </c>
      <c r="P92">
        <f>INDEX('WSH BWQ'!$B$13:$V$122, MATCH('WSH Backcast'!$C92, 'WSH BWQ'!$C$13:$C$122, 0), MATCH('WSH Backcast'!P$13, 'WSH BWQ'!$B$13:$V$13, 0))</f>
        <v>0</v>
      </c>
      <c r="Q92" t="str">
        <f>INDEX('WSH BWQ'!$B$13:$V$122, MATCH('WSH Backcast'!$C92, 'WSH BWQ'!$C$13:$C$122, 0), MATCH('WSH Backcast'!Q$13, 'WSH BWQ'!$B$13:$V$13, 0))</f>
        <v>Excellent</v>
      </c>
      <c r="R92" t="str">
        <f>INDEX('WSH BWQ'!$B$13:$V$122, MATCH('WSH Backcast'!$C92, 'WSH BWQ'!$C$13:$C$122, 0), MATCH('WSH Backcast'!R$13, 'WSH BWQ'!$B$13:$V$13, 0))</f>
        <v>Excellent</v>
      </c>
      <c r="S92" t="str">
        <f>INDEX('WSH BWQ'!$B$13:$V$122, MATCH('WSH Backcast'!$C92, 'WSH BWQ'!$C$13:$C$122, 0), MATCH('WSH Backcast'!S$13, 'WSH BWQ'!$B$13:$V$13, 0))</f>
        <v>Excellent</v>
      </c>
      <c r="T92" t="str">
        <f>INDEX('WSH BWQ'!$B$13:$V$122, MATCH('WSH Backcast'!$C92, 'WSH BWQ'!$C$13:$C$122, 0), MATCH('WSH Backcast'!T$13, 'WSH BWQ'!$B$13:$V$13, 0))</f>
        <v>Excellent</v>
      </c>
      <c r="U92" t="str">
        <f>INDEX('WSH BWQ'!$B$13:$V$122, MATCH('WSH Backcast'!$C92, 'WSH BWQ'!$C$13:$C$122, 0), MATCH('WSH Backcast'!U$13, 'WSH BWQ'!$B$13:$V$13, 0))</f>
        <v>Excellent</v>
      </c>
      <c r="V92" t="str">
        <f>INDEX('WSH BWQ'!$B$13:$V$122, MATCH('WSH Backcast'!$C92, 'WSH BWQ'!$C$13:$C$122, 0), MATCH('WSH Backcast'!V$13, 'WSH BWQ'!$B$13:$V$13, 0))</f>
        <v>Excellent</v>
      </c>
    </row>
    <row r="93" spans="2:22">
      <c r="B93" t="s">
        <v>232</v>
      </c>
      <c r="C93" t="s">
        <v>451</v>
      </c>
      <c r="D93" t="s">
        <v>48</v>
      </c>
      <c r="E93" t="s">
        <v>49</v>
      </c>
      <c r="F93" t="s">
        <v>50</v>
      </c>
      <c r="H93" t="str">
        <f>INDEX('WSH BWQ'!$B$13:$V$122, MATCH('WSH Backcast'!$C93, 'WSH BWQ'!$C$13:$C$122, 0), MATCH('WSH Backcast'!H$13, 'WSH BWQ'!$B$13:$V$13, 0))</f>
        <v>Excellent</v>
      </c>
      <c r="I93" t="str">
        <f>INDEX('WSH BWQ'!$B$13:$V$122, MATCH('WSH Backcast'!$C93, 'WSH BWQ'!$C$13:$C$122, 0), MATCH('WSH Backcast'!I$13, 'WSH BWQ'!$B$13:$V$13, 0))</f>
        <v>Excellent</v>
      </c>
      <c r="J93" t="str">
        <f>INDEX('WSH BWQ'!$B$13:$V$122, MATCH('WSH Backcast'!$C93, 'WSH BWQ'!$C$13:$C$122, 0), MATCH('WSH Backcast'!J$13, 'WSH BWQ'!$B$13:$V$13, 0))</f>
        <v>Excellent</v>
      </c>
      <c r="K93" t="str">
        <f>INDEX('WSH BWQ'!$B$13:$V$122, MATCH('WSH Backcast'!$C93, 'WSH BWQ'!$C$13:$C$122, 0), MATCH('WSH Backcast'!K$13, 'WSH BWQ'!$B$13:$V$13, 0))</f>
        <v>Excellent</v>
      </c>
      <c r="L93" t="str">
        <f>INDEX('WSH BWQ'!$B$13:$V$122, MATCH('WSH Backcast'!$C93, 'WSH BWQ'!$C$13:$C$122, 0), MATCH('WSH Backcast'!L$13, 'WSH BWQ'!$B$13:$V$13, 0))</f>
        <v>Excellent</v>
      </c>
      <c r="M93" t="str">
        <f>INDEX('WSH BWQ'!$B$13:$V$122, MATCH('WSH Backcast'!$C93, 'WSH BWQ'!$C$13:$C$122, 0), MATCH('WSH Backcast'!M$13, 'WSH BWQ'!$B$13:$V$13, 0))</f>
        <v>Excellent</v>
      </c>
      <c r="N93" t="str">
        <f>INDEX('WSH BWQ'!$B$13:$V$122, MATCH('WSH Backcast'!$C93, 'WSH BWQ'!$C$13:$C$122, 0), MATCH('WSH Backcast'!N$13, 'WSH BWQ'!$B$13:$V$13, 0))</f>
        <v>Excellent</v>
      </c>
      <c r="O93" t="str">
        <f>INDEX('WSH BWQ'!$B$13:$V$122, MATCH('WSH Backcast'!$C93, 'WSH BWQ'!$C$13:$C$122, 0), MATCH('WSH Backcast'!O$13, 'WSH BWQ'!$B$13:$V$13, 0))</f>
        <v>Excellent</v>
      </c>
      <c r="P93">
        <f>INDEX('WSH BWQ'!$B$13:$V$122, MATCH('WSH Backcast'!$C93, 'WSH BWQ'!$C$13:$C$122, 0), MATCH('WSH Backcast'!P$13, 'WSH BWQ'!$B$13:$V$13, 0))</f>
        <v>0</v>
      </c>
      <c r="Q93" t="str">
        <f>INDEX('WSH BWQ'!$B$13:$V$122, MATCH('WSH Backcast'!$C93, 'WSH BWQ'!$C$13:$C$122, 0), MATCH('WSH Backcast'!Q$13, 'WSH BWQ'!$B$13:$V$13, 0))</f>
        <v>Excellent</v>
      </c>
      <c r="R93" t="str">
        <f>INDEX('WSH BWQ'!$B$13:$V$122, MATCH('WSH Backcast'!$C93, 'WSH BWQ'!$C$13:$C$122, 0), MATCH('WSH Backcast'!R$13, 'WSH BWQ'!$B$13:$V$13, 0))</f>
        <v>Excellent</v>
      </c>
      <c r="S93" t="str">
        <f>INDEX('WSH BWQ'!$B$13:$V$122, MATCH('WSH Backcast'!$C93, 'WSH BWQ'!$C$13:$C$122, 0), MATCH('WSH Backcast'!S$13, 'WSH BWQ'!$B$13:$V$13, 0))</f>
        <v>Excellent</v>
      </c>
      <c r="T93" t="str">
        <f>INDEX('WSH BWQ'!$B$13:$V$122, MATCH('WSH Backcast'!$C93, 'WSH BWQ'!$C$13:$C$122, 0), MATCH('WSH Backcast'!T$13, 'WSH BWQ'!$B$13:$V$13, 0))</f>
        <v>Excellent</v>
      </c>
      <c r="U93" t="str">
        <f>INDEX('WSH BWQ'!$B$13:$V$122, MATCH('WSH Backcast'!$C93, 'WSH BWQ'!$C$13:$C$122, 0), MATCH('WSH Backcast'!U$13, 'WSH BWQ'!$B$13:$V$13, 0))</f>
        <v>Excellent</v>
      </c>
      <c r="V93" t="str">
        <f>INDEX('WSH BWQ'!$B$13:$V$122, MATCH('WSH Backcast'!$C93, 'WSH BWQ'!$C$13:$C$122, 0), MATCH('WSH Backcast'!V$13, 'WSH BWQ'!$B$13:$V$13, 0))</f>
        <v>Excellent</v>
      </c>
    </row>
    <row r="94" spans="2:22">
      <c r="B94" t="s">
        <v>232</v>
      </c>
      <c r="C94" t="s">
        <v>452</v>
      </c>
      <c r="D94" t="s">
        <v>48</v>
      </c>
      <c r="E94" t="s">
        <v>49</v>
      </c>
      <c r="F94" t="s">
        <v>50</v>
      </c>
      <c r="H94" t="str">
        <f>INDEX('WSH BWQ'!$B$13:$V$122, MATCH('WSH Backcast'!$C94, 'WSH BWQ'!$C$13:$C$122, 0), MATCH('WSH Backcast'!H$13, 'WSH BWQ'!$B$13:$V$13, 0))</f>
        <v>Excellent</v>
      </c>
      <c r="I94" t="str">
        <f>INDEX('WSH BWQ'!$B$13:$V$122, MATCH('WSH Backcast'!$C94, 'WSH BWQ'!$C$13:$C$122, 0), MATCH('WSH Backcast'!I$13, 'WSH BWQ'!$B$13:$V$13, 0))</f>
        <v>Excellent</v>
      </c>
      <c r="J94" t="str">
        <f>INDEX('WSH BWQ'!$B$13:$V$122, MATCH('WSH Backcast'!$C94, 'WSH BWQ'!$C$13:$C$122, 0), MATCH('WSH Backcast'!J$13, 'WSH BWQ'!$B$13:$V$13, 0))</f>
        <v>Excellent</v>
      </c>
      <c r="K94" t="str">
        <f>INDEX('WSH BWQ'!$B$13:$V$122, MATCH('WSH Backcast'!$C94, 'WSH BWQ'!$C$13:$C$122, 0), MATCH('WSH Backcast'!K$13, 'WSH BWQ'!$B$13:$V$13, 0))</f>
        <v>Excellent</v>
      </c>
      <c r="L94" t="str">
        <f>INDEX('WSH BWQ'!$B$13:$V$122, MATCH('WSH Backcast'!$C94, 'WSH BWQ'!$C$13:$C$122, 0), MATCH('WSH Backcast'!L$13, 'WSH BWQ'!$B$13:$V$13, 0))</f>
        <v>Excellent</v>
      </c>
      <c r="M94" t="str">
        <f>INDEX('WSH BWQ'!$B$13:$V$122, MATCH('WSH Backcast'!$C94, 'WSH BWQ'!$C$13:$C$122, 0), MATCH('WSH Backcast'!M$13, 'WSH BWQ'!$B$13:$V$13, 0))</f>
        <v>Excellent</v>
      </c>
      <c r="N94" t="str">
        <f>INDEX('WSH BWQ'!$B$13:$V$122, MATCH('WSH Backcast'!$C94, 'WSH BWQ'!$C$13:$C$122, 0), MATCH('WSH Backcast'!N$13, 'WSH BWQ'!$B$13:$V$13, 0))</f>
        <v>Excellent</v>
      </c>
      <c r="O94" t="str">
        <f>INDEX('WSH BWQ'!$B$13:$V$122, MATCH('WSH Backcast'!$C94, 'WSH BWQ'!$C$13:$C$122, 0), MATCH('WSH Backcast'!O$13, 'WSH BWQ'!$B$13:$V$13, 0))</f>
        <v>Excellent</v>
      </c>
      <c r="P94">
        <f>INDEX('WSH BWQ'!$B$13:$V$122, MATCH('WSH Backcast'!$C94, 'WSH BWQ'!$C$13:$C$122, 0), MATCH('WSH Backcast'!P$13, 'WSH BWQ'!$B$13:$V$13, 0))</f>
        <v>0</v>
      </c>
      <c r="Q94" t="str">
        <f>INDEX('WSH BWQ'!$B$13:$V$122, MATCH('WSH Backcast'!$C94, 'WSH BWQ'!$C$13:$C$122, 0), MATCH('WSH Backcast'!Q$13, 'WSH BWQ'!$B$13:$V$13, 0))</f>
        <v>Excellent</v>
      </c>
      <c r="R94" t="str">
        <f>INDEX('WSH BWQ'!$B$13:$V$122, MATCH('WSH Backcast'!$C94, 'WSH BWQ'!$C$13:$C$122, 0), MATCH('WSH Backcast'!R$13, 'WSH BWQ'!$B$13:$V$13, 0))</f>
        <v>Excellent</v>
      </c>
      <c r="S94" t="str">
        <f>INDEX('WSH BWQ'!$B$13:$V$122, MATCH('WSH Backcast'!$C94, 'WSH BWQ'!$C$13:$C$122, 0), MATCH('WSH Backcast'!S$13, 'WSH BWQ'!$B$13:$V$13, 0))</f>
        <v>Excellent</v>
      </c>
      <c r="T94" t="str">
        <f>INDEX('WSH BWQ'!$B$13:$V$122, MATCH('WSH Backcast'!$C94, 'WSH BWQ'!$C$13:$C$122, 0), MATCH('WSH Backcast'!T$13, 'WSH BWQ'!$B$13:$V$13, 0))</f>
        <v>Excellent</v>
      </c>
      <c r="U94" t="str">
        <f>INDEX('WSH BWQ'!$B$13:$V$122, MATCH('WSH Backcast'!$C94, 'WSH BWQ'!$C$13:$C$122, 0), MATCH('WSH Backcast'!U$13, 'WSH BWQ'!$B$13:$V$13, 0))</f>
        <v>Excellent</v>
      </c>
      <c r="V94" t="str">
        <f>INDEX('WSH BWQ'!$B$13:$V$122, MATCH('WSH Backcast'!$C94, 'WSH BWQ'!$C$13:$C$122, 0), MATCH('WSH Backcast'!V$13, 'WSH BWQ'!$B$13:$V$13, 0))</f>
        <v>Excellent</v>
      </c>
    </row>
    <row r="95" spans="2:22">
      <c r="B95" t="s">
        <v>232</v>
      </c>
      <c r="C95" t="s">
        <v>453</v>
      </c>
      <c r="D95" t="s">
        <v>48</v>
      </c>
      <c r="E95" t="s">
        <v>49</v>
      </c>
      <c r="F95" t="s">
        <v>50</v>
      </c>
      <c r="H95" t="str">
        <f>INDEX('WSH BWQ'!$B$13:$V$122, MATCH('WSH Backcast'!$C95, 'WSH BWQ'!$C$13:$C$122, 0), MATCH('WSH Backcast'!H$13, 'WSH BWQ'!$B$13:$V$13, 0))</f>
        <v>Excellent</v>
      </c>
      <c r="I95" t="str">
        <f>INDEX('WSH BWQ'!$B$13:$V$122, MATCH('WSH Backcast'!$C95, 'WSH BWQ'!$C$13:$C$122, 0), MATCH('WSH Backcast'!I$13, 'WSH BWQ'!$B$13:$V$13, 0))</f>
        <v>Excellent</v>
      </c>
      <c r="J95" t="str">
        <f>INDEX('WSH BWQ'!$B$13:$V$122, MATCH('WSH Backcast'!$C95, 'WSH BWQ'!$C$13:$C$122, 0), MATCH('WSH Backcast'!J$13, 'WSH BWQ'!$B$13:$V$13, 0))</f>
        <v>Excellent</v>
      </c>
      <c r="K95" t="str">
        <f>INDEX('WSH BWQ'!$B$13:$V$122, MATCH('WSH Backcast'!$C95, 'WSH BWQ'!$C$13:$C$122, 0), MATCH('WSH Backcast'!K$13, 'WSH BWQ'!$B$13:$V$13, 0))</f>
        <v>Excellent</v>
      </c>
      <c r="L95" t="str">
        <f>INDEX('WSH BWQ'!$B$13:$V$122, MATCH('WSH Backcast'!$C95, 'WSH BWQ'!$C$13:$C$122, 0), MATCH('WSH Backcast'!L$13, 'WSH BWQ'!$B$13:$V$13, 0))</f>
        <v>Excellent</v>
      </c>
      <c r="M95" t="str">
        <f>INDEX('WSH BWQ'!$B$13:$V$122, MATCH('WSH Backcast'!$C95, 'WSH BWQ'!$C$13:$C$122, 0), MATCH('WSH Backcast'!M$13, 'WSH BWQ'!$B$13:$V$13, 0))</f>
        <v>Excellent</v>
      </c>
      <c r="N95" t="str">
        <f>INDEX('WSH BWQ'!$B$13:$V$122, MATCH('WSH Backcast'!$C95, 'WSH BWQ'!$C$13:$C$122, 0), MATCH('WSH Backcast'!N$13, 'WSH BWQ'!$B$13:$V$13, 0))</f>
        <v>Excellent</v>
      </c>
      <c r="O95" t="str">
        <f>INDEX('WSH BWQ'!$B$13:$V$122, MATCH('WSH Backcast'!$C95, 'WSH BWQ'!$C$13:$C$122, 0), MATCH('WSH Backcast'!O$13, 'WSH BWQ'!$B$13:$V$13, 0))</f>
        <v>Excellent</v>
      </c>
      <c r="P95">
        <f>INDEX('WSH BWQ'!$B$13:$V$122, MATCH('WSH Backcast'!$C95, 'WSH BWQ'!$C$13:$C$122, 0), MATCH('WSH Backcast'!P$13, 'WSH BWQ'!$B$13:$V$13, 0))</f>
        <v>0</v>
      </c>
      <c r="Q95" t="str">
        <f>INDEX('WSH BWQ'!$B$13:$V$122, MATCH('WSH Backcast'!$C95, 'WSH BWQ'!$C$13:$C$122, 0), MATCH('WSH Backcast'!Q$13, 'WSH BWQ'!$B$13:$V$13, 0))</f>
        <v>Excellent</v>
      </c>
      <c r="R95" t="str">
        <f>INDEX('WSH BWQ'!$B$13:$V$122, MATCH('WSH Backcast'!$C95, 'WSH BWQ'!$C$13:$C$122, 0), MATCH('WSH Backcast'!R$13, 'WSH BWQ'!$B$13:$V$13, 0))</f>
        <v>Excellent</v>
      </c>
      <c r="S95" t="str">
        <f>INDEX('WSH BWQ'!$B$13:$V$122, MATCH('WSH Backcast'!$C95, 'WSH BWQ'!$C$13:$C$122, 0), MATCH('WSH Backcast'!S$13, 'WSH BWQ'!$B$13:$V$13, 0))</f>
        <v>Excellent</v>
      </c>
      <c r="T95" t="str">
        <f>INDEX('WSH BWQ'!$B$13:$V$122, MATCH('WSH Backcast'!$C95, 'WSH BWQ'!$C$13:$C$122, 0), MATCH('WSH Backcast'!T$13, 'WSH BWQ'!$B$13:$V$13, 0))</f>
        <v>Excellent</v>
      </c>
      <c r="U95" t="str">
        <f>INDEX('WSH BWQ'!$B$13:$V$122, MATCH('WSH Backcast'!$C95, 'WSH BWQ'!$C$13:$C$122, 0), MATCH('WSH Backcast'!U$13, 'WSH BWQ'!$B$13:$V$13, 0))</f>
        <v>Excellent</v>
      </c>
      <c r="V95" t="str">
        <f>INDEX('WSH BWQ'!$B$13:$V$122, MATCH('WSH Backcast'!$C95, 'WSH BWQ'!$C$13:$C$122, 0), MATCH('WSH Backcast'!V$13, 'WSH BWQ'!$B$13:$V$13, 0))</f>
        <v>Excellent</v>
      </c>
    </row>
    <row r="96" spans="2:22">
      <c r="B96" t="s">
        <v>232</v>
      </c>
      <c r="C96" t="s">
        <v>454</v>
      </c>
      <c r="D96" t="s">
        <v>48</v>
      </c>
      <c r="E96" t="s">
        <v>49</v>
      </c>
      <c r="F96" t="s">
        <v>50</v>
      </c>
      <c r="H96" t="str">
        <f>INDEX('WSH BWQ'!$B$13:$V$122, MATCH('WSH Backcast'!$C96, 'WSH BWQ'!$C$13:$C$122, 0), MATCH('WSH Backcast'!H$13, 'WSH BWQ'!$B$13:$V$13, 0))</f>
        <v>Excellent</v>
      </c>
      <c r="I96" t="str">
        <f>INDEX('WSH BWQ'!$B$13:$V$122, MATCH('WSH Backcast'!$C96, 'WSH BWQ'!$C$13:$C$122, 0), MATCH('WSH Backcast'!I$13, 'WSH BWQ'!$B$13:$V$13, 0))</f>
        <v>Excellent</v>
      </c>
      <c r="J96" t="str">
        <f>INDEX('WSH BWQ'!$B$13:$V$122, MATCH('WSH Backcast'!$C96, 'WSH BWQ'!$C$13:$C$122, 0), MATCH('WSH Backcast'!J$13, 'WSH BWQ'!$B$13:$V$13, 0))</f>
        <v>Excellent</v>
      </c>
      <c r="K96" t="str">
        <f>INDEX('WSH BWQ'!$B$13:$V$122, MATCH('WSH Backcast'!$C96, 'WSH BWQ'!$C$13:$C$122, 0), MATCH('WSH Backcast'!K$13, 'WSH BWQ'!$B$13:$V$13, 0))</f>
        <v>Excellent</v>
      </c>
      <c r="L96" t="str">
        <f>INDEX('WSH BWQ'!$B$13:$V$122, MATCH('WSH Backcast'!$C96, 'WSH BWQ'!$C$13:$C$122, 0), MATCH('WSH Backcast'!L$13, 'WSH BWQ'!$B$13:$V$13, 0))</f>
        <v>Excellent</v>
      </c>
      <c r="M96" t="str">
        <f>INDEX('WSH BWQ'!$B$13:$V$122, MATCH('WSH Backcast'!$C96, 'WSH BWQ'!$C$13:$C$122, 0), MATCH('WSH Backcast'!M$13, 'WSH BWQ'!$B$13:$V$13, 0))</f>
        <v>Excellent</v>
      </c>
      <c r="N96" t="str">
        <f>INDEX('WSH BWQ'!$B$13:$V$122, MATCH('WSH Backcast'!$C96, 'WSH BWQ'!$C$13:$C$122, 0), MATCH('WSH Backcast'!N$13, 'WSH BWQ'!$B$13:$V$13, 0))</f>
        <v>Excellent</v>
      </c>
      <c r="O96" t="str">
        <f>INDEX('WSH BWQ'!$B$13:$V$122, MATCH('WSH Backcast'!$C96, 'WSH BWQ'!$C$13:$C$122, 0), MATCH('WSH Backcast'!O$13, 'WSH BWQ'!$B$13:$V$13, 0))</f>
        <v>Excellent</v>
      </c>
      <c r="P96">
        <f>INDEX('WSH BWQ'!$B$13:$V$122, MATCH('WSH Backcast'!$C96, 'WSH BWQ'!$C$13:$C$122, 0), MATCH('WSH Backcast'!P$13, 'WSH BWQ'!$B$13:$V$13, 0))</f>
        <v>0</v>
      </c>
      <c r="Q96" t="str">
        <f>INDEX('WSH BWQ'!$B$13:$V$122, MATCH('WSH Backcast'!$C96, 'WSH BWQ'!$C$13:$C$122, 0), MATCH('WSH Backcast'!Q$13, 'WSH BWQ'!$B$13:$V$13, 0))</f>
        <v>Excellent</v>
      </c>
      <c r="R96" t="str">
        <f>INDEX('WSH BWQ'!$B$13:$V$122, MATCH('WSH Backcast'!$C96, 'WSH BWQ'!$C$13:$C$122, 0), MATCH('WSH Backcast'!R$13, 'WSH BWQ'!$B$13:$V$13, 0))</f>
        <v>Excellent</v>
      </c>
      <c r="S96" t="str">
        <f>INDEX('WSH BWQ'!$B$13:$V$122, MATCH('WSH Backcast'!$C96, 'WSH BWQ'!$C$13:$C$122, 0), MATCH('WSH Backcast'!S$13, 'WSH BWQ'!$B$13:$V$13, 0))</f>
        <v>Excellent</v>
      </c>
      <c r="T96" t="str">
        <f>INDEX('WSH BWQ'!$B$13:$V$122, MATCH('WSH Backcast'!$C96, 'WSH BWQ'!$C$13:$C$122, 0), MATCH('WSH Backcast'!T$13, 'WSH BWQ'!$B$13:$V$13, 0))</f>
        <v>Excellent</v>
      </c>
      <c r="U96" t="str">
        <f>INDEX('WSH BWQ'!$B$13:$V$122, MATCH('WSH Backcast'!$C96, 'WSH BWQ'!$C$13:$C$122, 0), MATCH('WSH Backcast'!U$13, 'WSH BWQ'!$B$13:$V$13, 0))</f>
        <v>Excellent</v>
      </c>
      <c r="V96" t="str">
        <f>INDEX('WSH BWQ'!$B$13:$V$122, MATCH('WSH Backcast'!$C96, 'WSH BWQ'!$C$13:$C$122, 0), MATCH('WSH Backcast'!V$13, 'WSH BWQ'!$B$13:$V$13, 0))</f>
        <v>Excellent</v>
      </c>
    </row>
    <row r="97" spans="2:22">
      <c r="B97" t="s">
        <v>232</v>
      </c>
      <c r="C97" t="s">
        <v>455</v>
      </c>
      <c r="D97" t="s">
        <v>48</v>
      </c>
      <c r="E97" t="s">
        <v>49</v>
      </c>
      <c r="F97" t="s">
        <v>50</v>
      </c>
      <c r="H97" t="str">
        <f>INDEX('WSH BWQ'!$B$13:$V$122, MATCH('WSH Backcast'!$C97, 'WSH BWQ'!$C$13:$C$122, 0), MATCH('WSH Backcast'!H$13, 'WSH BWQ'!$B$13:$V$13, 0))</f>
        <v>Excellent</v>
      </c>
      <c r="I97" t="str">
        <f>INDEX('WSH BWQ'!$B$13:$V$122, MATCH('WSH Backcast'!$C97, 'WSH BWQ'!$C$13:$C$122, 0), MATCH('WSH Backcast'!I$13, 'WSH BWQ'!$B$13:$V$13, 0))</f>
        <v>Excellent</v>
      </c>
      <c r="J97" t="str">
        <f>INDEX('WSH BWQ'!$B$13:$V$122, MATCH('WSH Backcast'!$C97, 'WSH BWQ'!$C$13:$C$122, 0), MATCH('WSH Backcast'!J$13, 'WSH BWQ'!$B$13:$V$13, 0))</f>
        <v>Excellent</v>
      </c>
      <c r="K97" t="str">
        <f>INDEX('WSH BWQ'!$B$13:$V$122, MATCH('WSH Backcast'!$C97, 'WSH BWQ'!$C$13:$C$122, 0), MATCH('WSH Backcast'!K$13, 'WSH BWQ'!$B$13:$V$13, 0))</f>
        <v>Excellent</v>
      </c>
      <c r="L97" t="str">
        <f>INDEX('WSH BWQ'!$B$13:$V$122, MATCH('WSH Backcast'!$C97, 'WSH BWQ'!$C$13:$C$122, 0), MATCH('WSH Backcast'!L$13, 'WSH BWQ'!$B$13:$V$13, 0))</f>
        <v>Excellent</v>
      </c>
      <c r="M97" t="str">
        <f>INDEX('WSH BWQ'!$B$13:$V$122, MATCH('WSH Backcast'!$C97, 'WSH BWQ'!$C$13:$C$122, 0), MATCH('WSH Backcast'!M$13, 'WSH BWQ'!$B$13:$V$13, 0))</f>
        <v>Excellent</v>
      </c>
      <c r="N97" t="str">
        <f>INDEX('WSH BWQ'!$B$13:$V$122, MATCH('WSH Backcast'!$C97, 'WSH BWQ'!$C$13:$C$122, 0), MATCH('WSH Backcast'!N$13, 'WSH BWQ'!$B$13:$V$13, 0))</f>
        <v>Excellent</v>
      </c>
      <c r="O97" t="str">
        <f>INDEX('WSH BWQ'!$B$13:$V$122, MATCH('WSH Backcast'!$C97, 'WSH BWQ'!$C$13:$C$122, 0), MATCH('WSH Backcast'!O$13, 'WSH BWQ'!$B$13:$V$13, 0))</f>
        <v>Excellent</v>
      </c>
      <c r="P97">
        <f>INDEX('WSH BWQ'!$B$13:$V$122, MATCH('WSH Backcast'!$C97, 'WSH BWQ'!$C$13:$C$122, 0), MATCH('WSH Backcast'!P$13, 'WSH BWQ'!$B$13:$V$13, 0))</f>
        <v>0</v>
      </c>
      <c r="Q97" t="str">
        <f>INDEX('WSH BWQ'!$B$13:$V$122, MATCH('WSH Backcast'!$C97, 'WSH BWQ'!$C$13:$C$122, 0), MATCH('WSH Backcast'!Q$13, 'WSH BWQ'!$B$13:$V$13, 0))</f>
        <v>Excellent</v>
      </c>
      <c r="R97" t="str">
        <f>INDEX('WSH BWQ'!$B$13:$V$122, MATCH('WSH Backcast'!$C97, 'WSH BWQ'!$C$13:$C$122, 0), MATCH('WSH Backcast'!R$13, 'WSH BWQ'!$B$13:$V$13, 0))</f>
        <v>Excellent</v>
      </c>
      <c r="S97" t="str">
        <f>INDEX('WSH BWQ'!$B$13:$V$122, MATCH('WSH Backcast'!$C97, 'WSH BWQ'!$C$13:$C$122, 0), MATCH('WSH Backcast'!S$13, 'WSH BWQ'!$B$13:$V$13, 0))</f>
        <v>Excellent</v>
      </c>
      <c r="T97" t="str">
        <f>INDEX('WSH BWQ'!$B$13:$V$122, MATCH('WSH Backcast'!$C97, 'WSH BWQ'!$C$13:$C$122, 0), MATCH('WSH Backcast'!T$13, 'WSH BWQ'!$B$13:$V$13, 0))</f>
        <v>Excellent</v>
      </c>
      <c r="U97" t="str">
        <f>INDEX('WSH BWQ'!$B$13:$V$122, MATCH('WSH Backcast'!$C97, 'WSH BWQ'!$C$13:$C$122, 0), MATCH('WSH Backcast'!U$13, 'WSH BWQ'!$B$13:$V$13, 0))</f>
        <v>Excellent</v>
      </c>
      <c r="V97" t="str">
        <f>INDEX('WSH BWQ'!$B$13:$V$122, MATCH('WSH Backcast'!$C97, 'WSH BWQ'!$C$13:$C$122, 0), MATCH('WSH Backcast'!V$13, 'WSH BWQ'!$B$13:$V$13, 0))</f>
        <v>Excellent</v>
      </c>
    </row>
    <row r="98" spans="2:22">
      <c r="B98" t="s">
        <v>232</v>
      </c>
      <c r="C98" t="s">
        <v>456</v>
      </c>
      <c r="D98" t="s">
        <v>48</v>
      </c>
      <c r="E98" t="s">
        <v>49</v>
      </c>
      <c r="F98" t="s">
        <v>50</v>
      </c>
      <c r="H98" t="str">
        <f>INDEX('WSH BWQ'!$B$13:$V$122, MATCH('WSH Backcast'!$C98, 'WSH BWQ'!$C$13:$C$122, 0), MATCH('WSH Backcast'!H$13, 'WSH BWQ'!$B$13:$V$13, 0))</f>
        <v>Excellent</v>
      </c>
      <c r="I98" t="str">
        <f>INDEX('WSH BWQ'!$B$13:$V$122, MATCH('WSH Backcast'!$C98, 'WSH BWQ'!$C$13:$C$122, 0), MATCH('WSH Backcast'!I$13, 'WSH BWQ'!$B$13:$V$13, 0))</f>
        <v>Excellent</v>
      </c>
      <c r="J98" t="str">
        <f>INDEX('WSH BWQ'!$B$13:$V$122, MATCH('WSH Backcast'!$C98, 'WSH BWQ'!$C$13:$C$122, 0), MATCH('WSH Backcast'!J$13, 'WSH BWQ'!$B$13:$V$13, 0))</f>
        <v>Excellent</v>
      </c>
      <c r="K98" t="str">
        <f>INDEX('WSH BWQ'!$B$13:$V$122, MATCH('WSH Backcast'!$C98, 'WSH BWQ'!$C$13:$C$122, 0), MATCH('WSH Backcast'!K$13, 'WSH BWQ'!$B$13:$V$13, 0))</f>
        <v>Excellent</v>
      </c>
      <c r="L98" t="str">
        <f>INDEX('WSH BWQ'!$B$13:$V$122, MATCH('WSH Backcast'!$C98, 'WSH BWQ'!$C$13:$C$122, 0), MATCH('WSH Backcast'!L$13, 'WSH BWQ'!$B$13:$V$13, 0))</f>
        <v>Excellent</v>
      </c>
      <c r="M98" t="str">
        <f>INDEX('WSH BWQ'!$B$13:$V$122, MATCH('WSH Backcast'!$C98, 'WSH BWQ'!$C$13:$C$122, 0), MATCH('WSH Backcast'!M$13, 'WSH BWQ'!$B$13:$V$13, 0))</f>
        <v>Excellent</v>
      </c>
      <c r="N98" t="str">
        <f>INDEX('WSH BWQ'!$B$13:$V$122, MATCH('WSH Backcast'!$C98, 'WSH BWQ'!$C$13:$C$122, 0), MATCH('WSH Backcast'!N$13, 'WSH BWQ'!$B$13:$V$13, 0))</f>
        <v>Excellent</v>
      </c>
      <c r="O98" t="str">
        <f>INDEX('WSH BWQ'!$B$13:$V$122, MATCH('WSH Backcast'!$C98, 'WSH BWQ'!$C$13:$C$122, 0), MATCH('WSH Backcast'!O$13, 'WSH BWQ'!$B$13:$V$13, 0))</f>
        <v>Excellent</v>
      </c>
      <c r="P98">
        <f>INDEX('WSH BWQ'!$B$13:$V$122, MATCH('WSH Backcast'!$C98, 'WSH BWQ'!$C$13:$C$122, 0), MATCH('WSH Backcast'!P$13, 'WSH BWQ'!$B$13:$V$13, 0))</f>
        <v>0</v>
      </c>
      <c r="Q98" t="str">
        <f>INDEX('WSH BWQ'!$B$13:$V$122, MATCH('WSH Backcast'!$C98, 'WSH BWQ'!$C$13:$C$122, 0), MATCH('WSH Backcast'!Q$13, 'WSH BWQ'!$B$13:$V$13, 0))</f>
        <v>Excellent</v>
      </c>
      <c r="R98" t="str">
        <f>INDEX('WSH BWQ'!$B$13:$V$122, MATCH('WSH Backcast'!$C98, 'WSH BWQ'!$C$13:$C$122, 0), MATCH('WSH Backcast'!R$13, 'WSH BWQ'!$B$13:$V$13, 0))</f>
        <v>Excellent</v>
      </c>
      <c r="S98" t="str">
        <f>INDEX('WSH BWQ'!$B$13:$V$122, MATCH('WSH Backcast'!$C98, 'WSH BWQ'!$C$13:$C$122, 0), MATCH('WSH Backcast'!S$13, 'WSH BWQ'!$B$13:$V$13, 0))</f>
        <v>Excellent</v>
      </c>
      <c r="T98" t="str">
        <f>INDEX('WSH BWQ'!$B$13:$V$122, MATCH('WSH Backcast'!$C98, 'WSH BWQ'!$C$13:$C$122, 0), MATCH('WSH Backcast'!T$13, 'WSH BWQ'!$B$13:$V$13, 0))</f>
        <v>Excellent</v>
      </c>
      <c r="U98" t="str">
        <f>INDEX('WSH BWQ'!$B$13:$V$122, MATCH('WSH Backcast'!$C98, 'WSH BWQ'!$C$13:$C$122, 0), MATCH('WSH Backcast'!U$13, 'WSH BWQ'!$B$13:$V$13, 0))</f>
        <v>Excellent</v>
      </c>
      <c r="V98" t="str">
        <f>INDEX('WSH BWQ'!$B$13:$V$122, MATCH('WSH Backcast'!$C98, 'WSH BWQ'!$C$13:$C$122, 0), MATCH('WSH Backcast'!V$13, 'WSH BWQ'!$B$13:$V$13, 0))</f>
        <v>Excellent</v>
      </c>
    </row>
    <row r="99" spans="2:22">
      <c r="B99" t="s">
        <v>232</v>
      </c>
      <c r="C99" t="s">
        <v>457</v>
      </c>
      <c r="D99" t="s">
        <v>48</v>
      </c>
      <c r="E99" t="s">
        <v>49</v>
      </c>
      <c r="F99" t="s">
        <v>50</v>
      </c>
      <c r="H99" t="str">
        <f>INDEX('WSH BWQ'!$B$13:$V$122, MATCH('WSH Backcast'!$C99, 'WSH BWQ'!$C$13:$C$122, 0), MATCH('WSH Backcast'!H$13, 'WSH BWQ'!$B$13:$V$13, 0))</f>
        <v>Poor</v>
      </c>
      <c r="I99" t="str">
        <f>INDEX('WSH BWQ'!$B$13:$V$122, MATCH('WSH Backcast'!$C99, 'WSH BWQ'!$C$13:$C$122, 0), MATCH('WSH Backcast'!I$13, 'WSH BWQ'!$B$13:$V$13, 0))</f>
        <v>Poor</v>
      </c>
      <c r="J99" t="str">
        <f>INDEX('WSH BWQ'!$B$13:$V$122, MATCH('WSH Backcast'!$C99, 'WSH BWQ'!$C$13:$C$122, 0), MATCH('WSH Backcast'!J$13, 'WSH BWQ'!$B$13:$V$13, 0))</f>
        <v>Poor</v>
      </c>
      <c r="K99" t="str">
        <f>INDEX('WSH BWQ'!$B$13:$V$122, MATCH('WSH Backcast'!$C99, 'WSH BWQ'!$C$13:$C$122, 0), MATCH('WSH Backcast'!K$13, 'WSH BWQ'!$B$13:$V$13, 0))</f>
        <v>Poor</v>
      </c>
      <c r="L99" t="str">
        <f>INDEX('WSH BWQ'!$B$13:$V$122, MATCH('WSH Backcast'!$C99, 'WSH BWQ'!$C$13:$C$122, 0), MATCH('WSH Backcast'!L$13, 'WSH BWQ'!$B$13:$V$13, 0))</f>
        <v>Poor</v>
      </c>
      <c r="M99" t="str">
        <f>INDEX('WSH BWQ'!$B$13:$V$122, MATCH('WSH Backcast'!$C99, 'WSH BWQ'!$C$13:$C$122, 0), MATCH('WSH Backcast'!M$13, 'WSH BWQ'!$B$13:$V$13, 0))</f>
        <v>Poor</v>
      </c>
      <c r="N99" t="str">
        <f>INDEX('WSH BWQ'!$B$13:$V$122, MATCH('WSH Backcast'!$C99, 'WSH BWQ'!$C$13:$C$122, 0), MATCH('WSH Backcast'!N$13, 'WSH BWQ'!$B$13:$V$13, 0))</f>
        <v>Sufficient</v>
      </c>
      <c r="O99" t="str">
        <f>INDEX('WSH BWQ'!$B$13:$V$122, MATCH('WSH Backcast'!$C99, 'WSH BWQ'!$C$13:$C$122, 0), MATCH('WSH Backcast'!O$13, 'WSH BWQ'!$B$13:$V$13, 0))</f>
        <v>Poor</v>
      </c>
      <c r="P99">
        <f>INDEX('WSH BWQ'!$B$13:$V$122, MATCH('WSH Backcast'!$C99, 'WSH BWQ'!$C$13:$C$122, 0), MATCH('WSH Backcast'!P$13, 'WSH BWQ'!$B$13:$V$13, 0))</f>
        <v>0</v>
      </c>
      <c r="Q99" t="str">
        <f>INDEX('WSH BWQ'!$B$13:$V$122, MATCH('WSH Backcast'!$C99, 'WSH BWQ'!$C$13:$C$122, 0), MATCH('WSH Backcast'!Q$13, 'WSH BWQ'!$B$13:$V$13, 0))</f>
        <v>Poor</v>
      </c>
      <c r="R99" t="str">
        <f>INDEX('WSH BWQ'!$B$13:$V$122, MATCH('WSH Backcast'!$C99, 'WSH BWQ'!$C$13:$C$122, 0), MATCH('WSH Backcast'!R$13, 'WSH BWQ'!$B$13:$V$13, 0))</f>
        <v>Poor</v>
      </c>
      <c r="S99" t="str">
        <f>INDEX('WSH BWQ'!$B$13:$V$122, MATCH('WSH Backcast'!$C99, 'WSH BWQ'!$C$13:$C$122, 0), MATCH('WSH Backcast'!S$13, 'WSH BWQ'!$B$13:$V$13, 0))</f>
        <v>Poor</v>
      </c>
      <c r="T99" t="str">
        <f>INDEX('WSH BWQ'!$B$13:$V$122, MATCH('WSH Backcast'!$C99, 'WSH BWQ'!$C$13:$C$122, 0), MATCH('WSH Backcast'!T$13, 'WSH BWQ'!$B$13:$V$13, 0))</f>
        <v>Poor</v>
      </c>
      <c r="U99" t="str">
        <f>INDEX('WSH BWQ'!$B$13:$V$122, MATCH('WSH Backcast'!$C99, 'WSH BWQ'!$C$13:$C$122, 0), MATCH('WSH Backcast'!U$13, 'WSH BWQ'!$B$13:$V$13, 0))</f>
        <v>Poor</v>
      </c>
      <c r="V99" t="str">
        <f>INDEX('WSH BWQ'!$B$13:$V$122, MATCH('WSH Backcast'!$C99, 'WSH BWQ'!$C$13:$C$122, 0), MATCH('WSH Backcast'!V$13, 'WSH BWQ'!$B$13:$V$13, 0))</f>
        <v>Poor</v>
      </c>
    </row>
    <row r="100" spans="2:22">
      <c r="B100" t="s">
        <v>232</v>
      </c>
      <c r="C100" t="s">
        <v>458</v>
      </c>
      <c r="D100" t="s">
        <v>48</v>
      </c>
      <c r="E100" t="s">
        <v>49</v>
      </c>
      <c r="F100" t="s">
        <v>50</v>
      </c>
      <c r="H100" t="str">
        <f>INDEX('WSH BWQ'!$B$13:$V$122, MATCH('WSH Backcast'!$C100, 'WSH BWQ'!$C$13:$C$122, 0), MATCH('WSH Backcast'!H$13, 'WSH BWQ'!$B$13:$V$13, 0))</f>
        <v>Good</v>
      </c>
      <c r="I100" t="str">
        <f>INDEX('WSH BWQ'!$B$13:$V$122, MATCH('WSH Backcast'!$C100, 'WSH BWQ'!$C$13:$C$122, 0), MATCH('WSH Backcast'!I$13, 'WSH BWQ'!$B$13:$V$13, 0))</f>
        <v>Good</v>
      </c>
      <c r="J100" t="str">
        <f>INDEX('WSH BWQ'!$B$13:$V$122, MATCH('WSH Backcast'!$C100, 'WSH BWQ'!$C$13:$C$122, 0), MATCH('WSH Backcast'!J$13, 'WSH BWQ'!$B$13:$V$13, 0))</f>
        <v>Sufficient</v>
      </c>
      <c r="K100" t="str">
        <f>INDEX('WSH BWQ'!$B$13:$V$122, MATCH('WSH Backcast'!$C100, 'WSH BWQ'!$C$13:$C$122, 0), MATCH('WSH Backcast'!K$13, 'WSH BWQ'!$B$13:$V$13, 0))</f>
        <v>Good</v>
      </c>
      <c r="L100" t="str">
        <f>INDEX('WSH BWQ'!$B$13:$V$122, MATCH('WSH Backcast'!$C100, 'WSH BWQ'!$C$13:$C$122, 0), MATCH('WSH Backcast'!L$13, 'WSH BWQ'!$B$13:$V$13, 0))</f>
        <v>Good</v>
      </c>
      <c r="M100" t="str">
        <f>INDEX('WSH BWQ'!$B$13:$V$122, MATCH('WSH Backcast'!$C100, 'WSH BWQ'!$C$13:$C$122, 0), MATCH('WSH Backcast'!M$13, 'WSH BWQ'!$B$13:$V$13, 0))</f>
        <v>Sufficient</v>
      </c>
      <c r="N100" t="str">
        <f>INDEX('WSH BWQ'!$B$13:$V$122, MATCH('WSH Backcast'!$C100, 'WSH BWQ'!$C$13:$C$122, 0), MATCH('WSH Backcast'!N$13, 'WSH BWQ'!$B$13:$V$13, 0))</f>
        <v>Sufficient</v>
      </c>
      <c r="O100" t="str">
        <f>INDEX('WSH BWQ'!$B$13:$V$122, MATCH('WSH Backcast'!$C100, 'WSH BWQ'!$C$13:$C$122, 0), MATCH('WSH Backcast'!O$13, 'WSH BWQ'!$B$13:$V$13, 0))</f>
        <v>Sufficient</v>
      </c>
      <c r="P100">
        <f>INDEX('WSH BWQ'!$B$13:$V$122, MATCH('WSH Backcast'!$C100, 'WSH BWQ'!$C$13:$C$122, 0), MATCH('WSH Backcast'!P$13, 'WSH BWQ'!$B$13:$V$13, 0))</f>
        <v>0</v>
      </c>
      <c r="Q100" t="str">
        <f>INDEX('WSH BWQ'!$B$13:$V$122, MATCH('WSH Backcast'!$C100, 'WSH BWQ'!$C$13:$C$122, 0), MATCH('WSH Backcast'!Q$13, 'WSH BWQ'!$B$13:$V$13, 0))</f>
        <v>Sufficient</v>
      </c>
      <c r="R100" t="str">
        <f>INDEX('WSH BWQ'!$B$13:$V$122, MATCH('WSH Backcast'!$C100, 'WSH BWQ'!$C$13:$C$122, 0), MATCH('WSH Backcast'!R$13, 'WSH BWQ'!$B$13:$V$13, 0))</f>
        <v>Sufficient</v>
      </c>
      <c r="S100" t="str">
        <f>INDEX('WSH BWQ'!$B$13:$V$122, MATCH('WSH Backcast'!$C100, 'WSH BWQ'!$C$13:$C$122, 0), MATCH('WSH Backcast'!S$13, 'WSH BWQ'!$B$13:$V$13, 0))</f>
        <v>Sufficient</v>
      </c>
      <c r="T100" t="str">
        <f>INDEX('WSH BWQ'!$B$13:$V$122, MATCH('WSH Backcast'!$C100, 'WSH BWQ'!$C$13:$C$122, 0), MATCH('WSH Backcast'!T$13, 'WSH BWQ'!$B$13:$V$13, 0))</f>
        <v>Sufficient</v>
      </c>
      <c r="U100" t="str">
        <f>INDEX('WSH BWQ'!$B$13:$V$122, MATCH('WSH Backcast'!$C100, 'WSH BWQ'!$C$13:$C$122, 0), MATCH('WSH Backcast'!U$13, 'WSH BWQ'!$B$13:$V$13, 0))</f>
        <v>Sufficient</v>
      </c>
      <c r="V100" t="str">
        <f>INDEX('WSH BWQ'!$B$13:$V$122, MATCH('WSH Backcast'!$C100, 'WSH BWQ'!$C$13:$C$122, 0), MATCH('WSH Backcast'!V$13, 'WSH BWQ'!$B$13:$V$13, 0))</f>
        <v>Sufficient</v>
      </c>
    </row>
    <row r="101" spans="2:22">
      <c r="B101" t="s">
        <v>232</v>
      </c>
      <c r="C101" t="s">
        <v>459</v>
      </c>
      <c r="D101" t="s">
        <v>48</v>
      </c>
      <c r="E101" t="s">
        <v>49</v>
      </c>
      <c r="F101" t="s">
        <v>50</v>
      </c>
      <c r="H101" t="str">
        <f>INDEX('WSH BWQ'!$B$13:$V$122, MATCH('WSH Backcast'!$C101, 'WSH BWQ'!$C$13:$C$122, 0), MATCH('WSH Backcast'!H$13, 'WSH BWQ'!$B$13:$V$13, 0))</f>
        <v>Excellent</v>
      </c>
      <c r="I101" t="str">
        <f>INDEX('WSH BWQ'!$B$13:$V$122, MATCH('WSH Backcast'!$C101, 'WSH BWQ'!$C$13:$C$122, 0), MATCH('WSH Backcast'!I$13, 'WSH BWQ'!$B$13:$V$13, 0))</f>
        <v>Excellent</v>
      </c>
      <c r="J101" t="str">
        <f>INDEX('WSH BWQ'!$B$13:$V$122, MATCH('WSH Backcast'!$C101, 'WSH BWQ'!$C$13:$C$122, 0), MATCH('WSH Backcast'!J$13, 'WSH BWQ'!$B$13:$V$13, 0))</f>
        <v>Excellent</v>
      </c>
      <c r="K101" t="str">
        <f>INDEX('WSH BWQ'!$B$13:$V$122, MATCH('WSH Backcast'!$C101, 'WSH BWQ'!$C$13:$C$122, 0), MATCH('WSH Backcast'!K$13, 'WSH BWQ'!$B$13:$V$13, 0))</f>
        <v>Excellent</v>
      </c>
      <c r="L101" t="str">
        <f>INDEX('WSH BWQ'!$B$13:$V$122, MATCH('WSH Backcast'!$C101, 'WSH BWQ'!$C$13:$C$122, 0), MATCH('WSH Backcast'!L$13, 'WSH BWQ'!$B$13:$V$13, 0))</f>
        <v>Excellent</v>
      </c>
      <c r="M101" t="str">
        <f>INDEX('WSH BWQ'!$B$13:$V$122, MATCH('WSH Backcast'!$C101, 'WSH BWQ'!$C$13:$C$122, 0), MATCH('WSH Backcast'!M$13, 'WSH BWQ'!$B$13:$V$13, 0))</f>
        <v>Excellent</v>
      </c>
      <c r="N101" t="str">
        <f>INDEX('WSH BWQ'!$B$13:$V$122, MATCH('WSH Backcast'!$C101, 'WSH BWQ'!$C$13:$C$122, 0), MATCH('WSH Backcast'!N$13, 'WSH BWQ'!$B$13:$V$13, 0))</f>
        <v>Excellent</v>
      </c>
      <c r="O101" t="str">
        <f>INDEX('WSH BWQ'!$B$13:$V$122, MATCH('WSH Backcast'!$C101, 'WSH BWQ'!$C$13:$C$122, 0), MATCH('WSH Backcast'!O$13, 'WSH BWQ'!$B$13:$V$13, 0))</f>
        <v>Excellent</v>
      </c>
      <c r="P101">
        <f>INDEX('WSH BWQ'!$B$13:$V$122, MATCH('WSH Backcast'!$C101, 'WSH BWQ'!$C$13:$C$122, 0), MATCH('WSH Backcast'!P$13, 'WSH BWQ'!$B$13:$V$13, 0))</f>
        <v>0</v>
      </c>
      <c r="Q101" t="str">
        <f>INDEX('WSH BWQ'!$B$13:$V$122, MATCH('WSH Backcast'!$C101, 'WSH BWQ'!$C$13:$C$122, 0), MATCH('WSH Backcast'!Q$13, 'WSH BWQ'!$B$13:$V$13, 0))</f>
        <v>Excellent</v>
      </c>
      <c r="R101" t="str">
        <f>INDEX('WSH BWQ'!$B$13:$V$122, MATCH('WSH Backcast'!$C101, 'WSH BWQ'!$C$13:$C$122, 0), MATCH('WSH Backcast'!R$13, 'WSH BWQ'!$B$13:$V$13, 0))</f>
        <v>Excellent</v>
      </c>
      <c r="S101" t="str">
        <f>INDEX('WSH BWQ'!$B$13:$V$122, MATCH('WSH Backcast'!$C101, 'WSH BWQ'!$C$13:$C$122, 0), MATCH('WSH Backcast'!S$13, 'WSH BWQ'!$B$13:$V$13, 0))</f>
        <v>Excellent</v>
      </c>
      <c r="T101" t="str">
        <f>INDEX('WSH BWQ'!$B$13:$V$122, MATCH('WSH Backcast'!$C101, 'WSH BWQ'!$C$13:$C$122, 0), MATCH('WSH Backcast'!T$13, 'WSH BWQ'!$B$13:$V$13, 0))</f>
        <v>Excellent</v>
      </c>
      <c r="U101" t="str">
        <f>INDEX('WSH BWQ'!$B$13:$V$122, MATCH('WSH Backcast'!$C101, 'WSH BWQ'!$C$13:$C$122, 0), MATCH('WSH Backcast'!U$13, 'WSH BWQ'!$B$13:$V$13, 0))</f>
        <v>Excellent</v>
      </c>
      <c r="V101" t="str">
        <f>INDEX('WSH BWQ'!$B$13:$V$122, MATCH('WSH Backcast'!$C101, 'WSH BWQ'!$C$13:$C$122, 0), MATCH('WSH Backcast'!V$13, 'WSH BWQ'!$B$13:$V$13, 0))</f>
        <v>Excellent</v>
      </c>
    </row>
    <row r="102" spans="2:22">
      <c r="B102" t="s">
        <v>232</v>
      </c>
      <c r="C102" t="s">
        <v>460</v>
      </c>
      <c r="D102" t="s">
        <v>48</v>
      </c>
      <c r="E102" t="s">
        <v>49</v>
      </c>
      <c r="F102" t="s">
        <v>50</v>
      </c>
      <c r="H102" t="str">
        <f>INDEX('WSH BWQ'!$B$13:$V$122, MATCH('WSH Backcast'!$C102, 'WSH BWQ'!$C$13:$C$122, 0), MATCH('WSH Backcast'!H$13, 'WSH BWQ'!$B$13:$V$13, 0))</f>
        <v>Good</v>
      </c>
      <c r="I102" t="str">
        <f>INDEX('WSH BWQ'!$B$13:$V$122, MATCH('WSH Backcast'!$C102, 'WSH BWQ'!$C$13:$C$122, 0), MATCH('WSH Backcast'!I$13, 'WSH BWQ'!$B$13:$V$13, 0))</f>
        <v>Sufficient</v>
      </c>
      <c r="J102" t="str">
        <f>INDEX('WSH BWQ'!$B$13:$V$122, MATCH('WSH Backcast'!$C102, 'WSH BWQ'!$C$13:$C$122, 0), MATCH('WSH Backcast'!J$13, 'WSH BWQ'!$B$13:$V$13, 0))</f>
        <v>Sufficient</v>
      </c>
      <c r="K102" t="str">
        <f>INDEX('WSH BWQ'!$B$13:$V$122, MATCH('WSH Backcast'!$C102, 'WSH BWQ'!$C$13:$C$122, 0), MATCH('WSH Backcast'!K$13, 'WSH BWQ'!$B$13:$V$13, 0))</f>
        <v>Good</v>
      </c>
      <c r="L102" t="str">
        <f>INDEX('WSH BWQ'!$B$13:$V$122, MATCH('WSH Backcast'!$C102, 'WSH BWQ'!$C$13:$C$122, 0), MATCH('WSH Backcast'!L$13, 'WSH BWQ'!$B$13:$V$13, 0))</f>
        <v>Good</v>
      </c>
      <c r="M102" t="str">
        <f>INDEX('WSH BWQ'!$B$13:$V$122, MATCH('WSH Backcast'!$C102, 'WSH BWQ'!$C$13:$C$122, 0), MATCH('WSH Backcast'!M$13, 'WSH BWQ'!$B$13:$V$13, 0))</f>
        <v>Excellent</v>
      </c>
      <c r="N102" t="str">
        <f>INDEX('WSH BWQ'!$B$13:$V$122, MATCH('WSH Backcast'!$C102, 'WSH BWQ'!$C$13:$C$122, 0), MATCH('WSH Backcast'!N$13, 'WSH BWQ'!$B$13:$V$13, 0))</f>
        <v>Excellent</v>
      </c>
      <c r="O102" t="str">
        <f>INDEX('WSH BWQ'!$B$13:$V$122, MATCH('WSH Backcast'!$C102, 'WSH BWQ'!$C$13:$C$122, 0), MATCH('WSH Backcast'!O$13, 'WSH BWQ'!$B$13:$V$13, 0))</f>
        <v>Excellent</v>
      </c>
      <c r="P102">
        <f>INDEX('WSH BWQ'!$B$13:$V$122, MATCH('WSH Backcast'!$C102, 'WSH BWQ'!$C$13:$C$122, 0), MATCH('WSH Backcast'!P$13, 'WSH BWQ'!$B$13:$V$13, 0))</f>
        <v>0</v>
      </c>
      <c r="Q102" t="str">
        <f>INDEX('WSH BWQ'!$B$13:$V$122, MATCH('WSH Backcast'!$C102, 'WSH BWQ'!$C$13:$C$122, 0), MATCH('WSH Backcast'!Q$13, 'WSH BWQ'!$B$13:$V$13, 0))</f>
        <v>Excellent</v>
      </c>
      <c r="R102" t="str">
        <f>INDEX('WSH BWQ'!$B$13:$V$122, MATCH('WSH Backcast'!$C102, 'WSH BWQ'!$C$13:$C$122, 0), MATCH('WSH Backcast'!R$13, 'WSH BWQ'!$B$13:$V$13, 0))</f>
        <v>Excellent</v>
      </c>
      <c r="S102" t="str">
        <f>INDEX('WSH BWQ'!$B$13:$V$122, MATCH('WSH Backcast'!$C102, 'WSH BWQ'!$C$13:$C$122, 0), MATCH('WSH Backcast'!S$13, 'WSH BWQ'!$B$13:$V$13, 0))</f>
        <v>Excellent</v>
      </c>
      <c r="T102" t="str">
        <f>INDEX('WSH BWQ'!$B$13:$V$122, MATCH('WSH Backcast'!$C102, 'WSH BWQ'!$C$13:$C$122, 0), MATCH('WSH Backcast'!T$13, 'WSH BWQ'!$B$13:$V$13, 0))</f>
        <v>Excellent</v>
      </c>
      <c r="U102" t="str">
        <f>INDEX('WSH BWQ'!$B$13:$V$122, MATCH('WSH Backcast'!$C102, 'WSH BWQ'!$C$13:$C$122, 0), MATCH('WSH Backcast'!U$13, 'WSH BWQ'!$B$13:$V$13, 0))</f>
        <v>Excellent</v>
      </c>
      <c r="V102" t="str">
        <f>INDEX('WSH BWQ'!$B$13:$V$122, MATCH('WSH Backcast'!$C102, 'WSH BWQ'!$C$13:$C$122, 0), MATCH('WSH Backcast'!V$13, 'WSH BWQ'!$B$13:$V$13, 0))</f>
        <v>Excellent</v>
      </c>
    </row>
    <row r="103" spans="2:22">
      <c r="B103" t="s">
        <v>232</v>
      </c>
      <c r="C103" t="s">
        <v>461</v>
      </c>
      <c r="D103" t="s">
        <v>48</v>
      </c>
      <c r="E103" t="s">
        <v>49</v>
      </c>
      <c r="F103" t="s">
        <v>50</v>
      </c>
      <c r="H103" t="str">
        <f>INDEX('WSH BWQ'!$B$13:$V$122, MATCH('WSH Backcast'!$C103, 'WSH BWQ'!$C$13:$C$122, 0), MATCH('WSH Backcast'!H$13, 'WSH BWQ'!$B$13:$V$13, 0))</f>
        <v>Excellent</v>
      </c>
      <c r="I103" t="str">
        <f>INDEX('WSH BWQ'!$B$13:$V$122, MATCH('WSH Backcast'!$C103, 'WSH BWQ'!$C$13:$C$122, 0), MATCH('WSH Backcast'!I$13, 'WSH BWQ'!$B$13:$V$13, 0))</f>
        <v>Excellent</v>
      </c>
      <c r="J103" t="str">
        <f>INDEX('WSH BWQ'!$B$13:$V$122, MATCH('WSH Backcast'!$C103, 'WSH BWQ'!$C$13:$C$122, 0), MATCH('WSH Backcast'!J$13, 'WSH BWQ'!$B$13:$V$13, 0))</f>
        <v>Excellent</v>
      </c>
      <c r="K103" t="str">
        <f>INDEX('WSH BWQ'!$B$13:$V$122, MATCH('WSH Backcast'!$C103, 'WSH BWQ'!$C$13:$C$122, 0), MATCH('WSH Backcast'!K$13, 'WSH BWQ'!$B$13:$V$13, 0))</f>
        <v>Excellent</v>
      </c>
      <c r="L103" t="str">
        <f>INDEX('WSH BWQ'!$B$13:$V$122, MATCH('WSH Backcast'!$C103, 'WSH BWQ'!$C$13:$C$122, 0), MATCH('WSH Backcast'!L$13, 'WSH BWQ'!$B$13:$V$13, 0))</f>
        <v>Excellent</v>
      </c>
      <c r="M103" t="str">
        <f>INDEX('WSH BWQ'!$B$13:$V$122, MATCH('WSH Backcast'!$C103, 'WSH BWQ'!$C$13:$C$122, 0), MATCH('WSH Backcast'!M$13, 'WSH BWQ'!$B$13:$V$13, 0))</f>
        <v>Excellent</v>
      </c>
      <c r="N103" t="str">
        <f>INDEX('WSH BWQ'!$B$13:$V$122, MATCH('WSH Backcast'!$C103, 'WSH BWQ'!$C$13:$C$122, 0), MATCH('WSH Backcast'!N$13, 'WSH BWQ'!$B$13:$V$13, 0))</f>
        <v>Excellent</v>
      </c>
      <c r="O103" t="str">
        <f>INDEX('WSH BWQ'!$B$13:$V$122, MATCH('WSH Backcast'!$C103, 'WSH BWQ'!$C$13:$C$122, 0), MATCH('WSH Backcast'!O$13, 'WSH BWQ'!$B$13:$V$13, 0))</f>
        <v>Excellent</v>
      </c>
      <c r="P103">
        <f>INDEX('WSH BWQ'!$B$13:$V$122, MATCH('WSH Backcast'!$C103, 'WSH BWQ'!$C$13:$C$122, 0), MATCH('WSH Backcast'!P$13, 'WSH BWQ'!$B$13:$V$13, 0))</f>
        <v>0</v>
      </c>
      <c r="Q103" t="str">
        <f>INDEX('WSH BWQ'!$B$13:$V$122, MATCH('WSH Backcast'!$C103, 'WSH BWQ'!$C$13:$C$122, 0), MATCH('WSH Backcast'!Q$13, 'WSH BWQ'!$B$13:$V$13, 0))</f>
        <v>Excellent</v>
      </c>
      <c r="R103" t="str">
        <f>INDEX('WSH BWQ'!$B$13:$V$122, MATCH('WSH Backcast'!$C103, 'WSH BWQ'!$C$13:$C$122, 0), MATCH('WSH Backcast'!R$13, 'WSH BWQ'!$B$13:$V$13, 0))</f>
        <v>Excellent</v>
      </c>
      <c r="S103" t="str">
        <f>INDEX('WSH BWQ'!$B$13:$V$122, MATCH('WSH Backcast'!$C103, 'WSH BWQ'!$C$13:$C$122, 0), MATCH('WSH Backcast'!S$13, 'WSH BWQ'!$B$13:$V$13, 0))</f>
        <v>Excellent</v>
      </c>
      <c r="T103" t="str">
        <f>INDEX('WSH BWQ'!$B$13:$V$122, MATCH('WSH Backcast'!$C103, 'WSH BWQ'!$C$13:$C$122, 0), MATCH('WSH Backcast'!T$13, 'WSH BWQ'!$B$13:$V$13, 0))</f>
        <v>Excellent</v>
      </c>
      <c r="U103" t="str">
        <f>INDEX('WSH BWQ'!$B$13:$V$122, MATCH('WSH Backcast'!$C103, 'WSH BWQ'!$C$13:$C$122, 0), MATCH('WSH Backcast'!U$13, 'WSH BWQ'!$B$13:$V$13, 0))</f>
        <v>Excellent</v>
      </c>
      <c r="V103" t="str">
        <f>INDEX('WSH BWQ'!$B$13:$V$122, MATCH('WSH Backcast'!$C103, 'WSH BWQ'!$C$13:$C$122, 0), MATCH('WSH Backcast'!V$13, 'WSH BWQ'!$B$13:$V$13, 0))</f>
        <v>Excellent</v>
      </c>
    </row>
    <row r="104" spans="2:22">
      <c r="B104" t="s">
        <v>232</v>
      </c>
      <c r="C104" t="s">
        <v>462</v>
      </c>
      <c r="D104" t="s">
        <v>48</v>
      </c>
      <c r="E104" t="s">
        <v>49</v>
      </c>
      <c r="F104" t="s">
        <v>50</v>
      </c>
      <c r="H104" t="str">
        <f>INDEX('WSH BWQ'!$B$13:$V$122, MATCH('WSH Backcast'!$C104, 'WSH BWQ'!$C$13:$C$122, 0), MATCH('WSH Backcast'!H$13, 'WSH BWQ'!$B$13:$V$13, 0))</f>
        <v>Excellent</v>
      </c>
      <c r="I104" t="str">
        <f>INDEX('WSH BWQ'!$B$13:$V$122, MATCH('WSH Backcast'!$C104, 'WSH BWQ'!$C$13:$C$122, 0), MATCH('WSH Backcast'!I$13, 'WSH BWQ'!$B$13:$V$13, 0))</f>
        <v>Excellent</v>
      </c>
      <c r="J104" t="str">
        <f>INDEX('WSH BWQ'!$B$13:$V$122, MATCH('WSH Backcast'!$C104, 'WSH BWQ'!$C$13:$C$122, 0), MATCH('WSH Backcast'!J$13, 'WSH BWQ'!$B$13:$V$13, 0))</f>
        <v>Excellent</v>
      </c>
      <c r="K104" t="str">
        <f>INDEX('WSH BWQ'!$B$13:$V$122, MATCH('WSH Backcast'!$C104, 'WSH BWQ'!$C$13:$C$122, 0), MATCH('WSH Backcast'!K$13, 'WSH BWQ'!$B$13:$V$13, 0))</f>
        <v>Excellent</v>
      </c>
      <c r="L104" t="str">
        <f>INDEX('WSH BWQ'!$B$13:$V$122, MATCH('WSH Backcast'!$C104, 'WSH BWQ'!$C$13:$C$122, 0), MATCH('WSH Backcast'!L$13, 'WSH BWQ'!$B$13:$V$13, 0))</f>
        <v>Excellent</v>
      </c>
      <c r="M104" t="str">
        <f>INDEX('WSH BWQ'!$B$13:$V$122, MATCH('WSH Backcast'!$C104, 'WSH BWQ'!$C$13:$C$122, 0), MATCH('WSH Backcast'!M$13, 'WSH BWQ'!$B$13:$V$13, 0))</f>
        <v>Excellent</v>
      </c>
      <c r="N104" t="str">
        <f>INDEX('WSH BWQ'!$B$13:$V$122, MATCH('WSH Backcast'!$C104, 'WSH BWQ'!$C$13:$C$122, 0), MATCH('WSH Backcast'!N$13, 'WSH BWQ'!$B$13:$V$13, 0))</f>
        <v>Excellent</v>
      </c>
      <c r="O104" t="str">
        <f>INDEX('WSH BWQ'!$B$13:$V$122, MATCH('WSH Backcast'!$C104, 'WSH BWQ'!$C$13:$C$122, 0), MATCH('WSH Backcast'!O$13, 'WSH BWQ'!$B$13:$V$13, 0))</f>
        <v>Excellent</v>
      </c>
      <c r="P104">
        <f>INDEX('WSH BWQ'!$B$13:$V$122, MATCH('WSH Backcast'!$C104, 'WSH BWQ'!$C$13:$C$122, 0), MATCH('WSH Backcast'!P$13, 'WSH BWQ'!$B$13:$V$13, 0))</f>
        <v>0</v>
      </c>
      <c r="Q104" t="str">
        <f>INDEX('WSH BWQ'!$B$13:$V$122, MATCH('WSH Backcast'!$C104, 'WSH BWQ'!$C$13:$C$122, 0), MATCH('WSH Backcast'!Q$13, 'WSH BWQ'!$B$13:$V$13, 0))</f>
        <v>Excellent</v>
      </c>
      <c r="R104" t="str">
        <f>INDEX('WSH BWQ'!$B$13:$V$122, MATCH('WSH Backcast'!$C104, 'WSH BWQ'!$C$13:$C$122, 0), MATCH('WSH Backcast'!R$13, 'WSH BWQ'!$B$13:$V$13, 0))</f>
        <v>Excellent</v>
      </c>
      <c r="S104" t="str">
        <f>INDEX('WSH BWQ'!$B$13:$V$122, MATCH('WSH Backcast'!$C104, 'WSH BWQ'!$C$13:$C$122, 0), MATCH('WSH Backcast'!S$13, 'WSH BWQ'!$B$13:$V$13, 0))</f>
        <v>Excellent</v>
      </c>
      <c r="T104" t="str">
        <f>INDEX('WSH BWQ'!$B$13:$V$122, MATCH('WSH Backcast'!$C104, 'WSH BWQ'!$C$13:$C$122, 0), MATCH('WSH Backcast'!T$13, 'WSH BWQ'!$B$13:$V$13, 0))</f>
        <v>Excellent</v>
      </c>
      <c r="U104" t="str">
        <f>INDEX('WSH BWQ'!$B$13:$V$122, MATCH('WSH Backcast'!$C104, 'WSH BWQ'!$C$13:$C$122, 0), MATCH('WSH Backcast'!U$13, 'WSH BWQ'!$B$13:$V$13, 0))</f>
        <v>Excellent</v>
      </c>
      <c r="V104" t="str">
        <f>INDEX('WSH BWQ'!$B$13:$V$122, MATCH('WSH Backcast'!$C104, 'WSH BWQ'!$C$13:$C$122, 0), MATCH('WSH Backcast'!V$13, 'WSH BWQ'!$B$13:$V$13, 0))</f>
        <v>Excellent</v>
      </c>
    </row>
    <row r="105" spans="2:22">
      <c r="B105" t="s">
        <v>232</v>
      </c>
      <c r="C105" t="s">
        <v>463</v>
      </c>
      <c r="D105" t="s">
        <v>48</v>
      </c>
      <c r="E105" t="s">
        <v>49</v>
      </c>
      <c r="F105" t="s">
        <v>50</v>
      </c>
      <c r="H105" t="str">
        <f>INDEX('WSH BWQ'!$B$13:$V$122, MATCH('WSH Backcast'!$C105, 'WSH BWQ'!$C$13:$C$122, 0), MATCH('WSH Backcast'!H$13, 'WSH BWQ'!$B$13:$V$13, 0))</f>
        <v>Excellent</v>
      </c>
      <c r="I105" t="str">
        <f>INDEX('WSH BWQ'!$B$13:$V$122, MATCH('WSH Backcast'!$C105, 'WSH BWQ'!$C$13:$C$122, 0), MATCH('WSH Backcast'!I$13, 'WSH BWQ'!$B$13:$V$13, 0))</f>
        <v>Excellent</v>
      </c>
      <c r="J105" t="str">
        <f>INDEX('WSH BWQ'!$B$13:$V$122, MATCH('WSH Backcast'!$C105, 'WSH BWQ'!$C$13:$C$122, 0), MATCH('WSH Backcast'!J$13, 'WSH BWQ'!$B$13:$V$13, 0))</f>
        <v>Excellent</v>
      </c>
      <c r="K105" t="str">
        <f>INDEX('WSH BWQ'!$B$13:$V$122, MATCH('WSH Backcast'!$C105, 'WSH BWQ'!$C$13:$C$122, 0), MATCH('WSH Backcast'!K$13, 'WSH BWQ'!$B$13:$V$13, 0))</f>
        <v>Excellent</v>
      </c>
      <c r="L105" t="str">
        <f>INDEX('WSH BWQ'!$B$13:$V$122, MATCH('WSH Backcast'!$C105, 'WSH BWQ'!$C$13:$C$122, 0), MATCH('WSH Backcast'!L$13, 'WSH BWQ'!$B$13:$V$13, 0))</f>
        <v>Excellent</v>
      </c>
      <c r="M105" t="str">
        <f>INDEX('WSH BWQ'!$B$13:$V$122, MATCH('WSH Backcast'!$C105, 'WSH BWQ'!$C$13:$C$122, 0), MATCH('WSH Backcast'!M$13, 'WSH BWQ'!$B$13:$V$13, 0))</f>
        <v>Excellent</v>
      </c>
      <c r="N105" t="str">
        <f>INDEX('WSH BWQ'!$B$13:$V$122, MATCH('WSH Backcast'!$C105, 'WSH BWQ'!$C$13:$C$122, 0), MATCH('WSH Backcast'!N$13, 'WSH BWQ'!$B$13:$V$13, 0))</f>
        <v>Excellent</v>
      </c>
      <c r="O105" t="str">
        <f>INDEX('WSH BWQ'!$B$13:$V$122, MATCH('WSH Backcast'!$C105, 'WSH BWQ'!$C$13:$C$122, 0), MATCH('WSH Backcast'!O$13, 'WSH BWQ'!$B$13:$V$13, 0))</f>
        <v>Excellent</v>
      </c>
      <c r="P105">
        <f>INDEX('WSH BWQ'!$B$13:$V$122, MATCH('WSH Backcast'!$C105, 'WSH BWQ'!$C$13:$C$122, 0), MATCH('WSH Backcast'!P$13, 'WSH BWQ'!$B$13:$V$13, 0))</f>
        <v>0</v>
      </c>
      <c r="Q105" t="str">
        <f>INDEX('WSH BWQ'!$B$13:$V$122, MATCH('WSH Backcast'!$C105, 'WSH BWQ'!$C$13:$C$122, 0), MATCH('WSH Backcast'!Q$13, 'WSH BWQ'!$B$13:$V$13, 0))</f>
        <v>Excellent</v>
      </c>
      <c r="R105" t="str">
        <f>INDEX('WSH BWQ'!$B$13:$V$122, MATCH('WSH Backcast'!$C105, 'WSH BWQ'!$C$13:$C$122, 0), MATCH('WSH Backcast'!R$13, 'WSH BWQ'!$B$13:$V$13, 0))</f>
        <v>Excellent</v>
      </c>
      <c r="S105" t="str">
        <f>INDEX('WSH BWQ'!$B$13:$V$122, MATCH('WSH Backcast'!$C105, 'WSH BWQ'!$C$13:$C$122, 0), MATCH('WSH Backcast'!S$13, 'WSH BWQ'!$B$13:$V$13, 0))</f>
        <v>Excellent</v>
      </c>
      <c r="T105" t="str">
        <f>INDEX('WSH BWQ'!$B$13:$V$122, MATCH('WSH Backcast'!$C105, 'WSH BWQ'!$C$13:$C$122, 0), MATCH('WSH Backcast'!T$13, 'WSH BWQ'!$B$13:$V$13, 0))</f>
        <v>Excellent</v>
      </c>
      <c r="U105" t="str">
        <f>INDEX('WSH BWQ'!$B$13:$V$122, MATCH('WSH Backcast'!$C105, 'WSH BWQ'!$C$13:$C$122, 0), MATCH('WSH Backcast'!U$13, 'WSH BWQ'!$B$13:$V$13, 0))</f>
        <v>Excellent</v>
      </c>
      <c r="V105" t="str">
        <f>INDEX('WSH BWQ'!$B$13:$V$122, MATCH('WSH Backcast'!$C105, 'WSH BWQ'!$C$13:$C$122, 0), MATCH('WSH Backcast'!V$13, 'WSH BWQ'!$B$13:$V$13, 0))</f>
        <v>Excellent</v>
      </c>
    </row>
    <row r="106" spans="2:22">
      <c r="B106" t="s">
        <v>232</v>
      </c>
      <c r="C106" t="s">
        <v>464</v>
      </c>
      <c r="D106" t="s">
        <v>48</v>
      </c>
      <c r="E106" t="s">
        <v>49</v>
      </c>
      <c r="F106" t="s">
        <v>50</v>
      </c>
      <c r="H106" t="str">
        <f>INDEX('WSH BWQ'!$B$13:$V$122, MATCH('WSH Backcast'!$C106, 'WSH BWQ'!$C$13:$C$122, 0), MATCH('WSH Backcast'!H$13, 'WSH BWQ'!$B$13:$V$13, 0))</f>
        <v>Excellent</v>
      </c>
      <c r="I106" t="str">
        <f>INDEX('WSH BWQ'!$B$13:$V$122, MATCH('WSH Backcast'!$C106, 'WSH BWQ'!$C$13:$C$122, 0), MATCH('WSH Backcast'!I$13, 'WSH BWQ'!$B$13:$V$13, 0))</f>
        <v>Excellent</v>
      </c>
      <c r="J106" t="str">
        <f>INDEX('WSH BWQ'!$B$13:$V$122, MATCH('WSH Backcast'!$C106, 'WSH BWQ'!$C$13:$C$122, 0), MATCH('WSH Backcast'!J$13, 'WSH BWQ'!$B$13:$V$13, 0))</f>
        <v>Excellent</v>
      </c>
      <c r="K106" t="str">
        <f>INDEX('WSH BWQ'!$B$13:$V$122, MATCH('WSH Backcast'!$C106, 'WSH BWQ'!$C$13:$C$122, 0), MATCH('WSH Backcast'!K$13, 'WSH BWQ'!$B$13:$V$13, 0))</f>
        <v>Excellent</v>
      </c>
      <c r="L106" t="str">
        <f>INDEX('WSH BWQ'!$B$13:$V$122, MATCH('WSH Backcast'!$C106, 'WSH BWQ'!$C$13:$C$122, 0), MATCH('WSH Backcast'!L$13, 'WSH BWQ'!$B$13:$V$13, 0))</f>
        <v>Excellent</v>
      </c>
      <c r="M106" t="str">
        <f>INDEX('WSH BWQ'!$B$13:$V$122, MATCH('WSH Backcast'!$C106, 'WSH BWQ'!$C$13:$C$122, 0), MATCH('WSH Backcast'!M$13, 'WSH BWQ'!$B$13:$V$13, 0))</f>
        <v>Excellent</v>
      </c>
      <c r="N106" t="str">
        <f>INDEX('WSH BWQ'!$B$13:$V$122, MATCH('WSH Backcast'!$C106, 'WSH BWQ'!$C$13:$C$122, 0), MATCH('WSH Backcast'!N$13, 'WSH BWQ'!$B$13:$V$13, 0))</f>
        <v>Excellent</v>
      </c>
      <c r="O106" t="str">
        <f>INDEX('WSH BWQ'!$B$13:$V$122, MATCH('WSH Backcast'!$C106, 'WSH BWQ'!$C$13:$C$122, 0), MATCH('WSH Backcast'!O$13, 'WSH BWQ'!$B$13:$V$13, 0))</f>
        <v>Excellent</v>
      </c>
      <c r="P106">
        <f>INDEX('WSH BWQ'!$B$13:$V$122, MATCH('WSH Backcast'!$C106, 'WSH BWQ'!$C$13:$C$122, 0), MATCH('WSH Backcast'!P$13, 'WSH BWQ'!$B$13:$V$13, 0))</f>
        <v>0</v>
      </c>
      <c r="Q106" t="str">
        <f>INDEX('WSH BWQ'!$B$13:$V$122, MATCH('WSH Backcast'!$C106, 'WSH BWQ'!$C$13:$C$122, 0), MATCH('WSH Backcast'!Q$13, 'WSH BWQ'!$B$13:$V$13, 0))</f>
        <v>Excellent</v>
      </c>
      <c r="R106" t="str">
        <f>INDEX('WSH BWQ'!$B$13:$V$122, MATCH('WSH Backcast'!$C106, 'WSH BWQ'!$C$13:$C$122, 0), MATCH('WSH Backcast'!R$13, 'WSH BWQ'!$B$13:$V$13, 0))</f>
        <v>Excellent</v>
      </c>
      <c r="S106" t="str">
        <f>INDEX('WSH BWQ'!$B$13:$V$122, MATCH('WSH Backcast'!$C106, 'WSH BWQ'!$C$13:$C$122, 0), MATCH('WSH Backcast'!S$13, 'WSH BWQ'!$B$13:$V$13, 0))</f>
        <v>Excellent</v>
      </c>
      <c r="T106" t="str">
        <f>INDEX('WSH BWQ'!$B$13:$V$122, MATCH('WSH Backcast'!$C106, 'WSH BWQ'!$C$13:$C$122, 0), MATCH('WSH Backcast'!T$13, 'WSH BWQ'!$B$13:$V$13, 0))</f>
        <v>Excellent</v>
      </c>
      <c r="U106" t="str">
        <f>INDEX('WSH BWQ'!$B$13:$V$122, MATCH('WSH Backcast'!$C106, 'WSH BWQ'!$C$13:$C$122, 0), MATCH('WSH Backcast'!U$13, 'WSH BWQ'!$B$13:$V$13, 0))</f>
        <v>Excellent</v>
      </c>
      <c r="V106" t="str">
        <f>INDEX('WSH BWQ'!$B$13:$V$122, MATCH('WSH Backcast'!$C106, 'WSH BWQ'!$C$13:$C$122, 0), MATCH('WSH Backcast'!V$13, 'WSH BWQ'!$B$13:$V$13, 0))</f>
        <v>Excellent</v>
      </c>
    </row>
    <row r="107" spans="2:22">
      <c r="B107" t="s">
        <v>232</v>
      </c>
      <c r="C107" t="s">
        <v>465</v>
      </c>
      <c r="D107" t="s">
        <v>48</v>
      </c>
      <c r="E107" t="s">
        <v>49</v>
      </c>
      <c r="F107" t="s">
        <v>50</v>
      </c>
      <c r="H107" t="str">
        <f>INDEX('WSH BWQ'!$B$13:$V$122, MATCH('WSH Backcast'!$C107, 'WSH BWQ'!$C$13:$C$122, 0), MATCH('WSH Backcast'!H$13, 'WSH BWQ'!$B$13:$V$13, 0))</f>
        <v>Sufficient</v>
      </c>
      <c r="I107" t="str">
        <f>INDEX('WSH BWQ'!$B$13:$V$122, MATCH('WSH Backcast'!$C107, 'WSH BWQ'!$C$13:$C$122, 0), MATCH('WSH Backcast'!I$13, 'WSH BWQ'!$B$13:$V$13, 0))</f>
        <v>Sufficient</v>
      </c>
      <c r="J107" t="str">
        <f>INDEX('WSH BWQ'!$B$13:$V$122, MATCH('WSH Backcast'!$C107, 'WSH BWQ'!$C$13:$C$122, 0), MATCH('WSH Backcast'!J$13, 'WSH BWQ'!$B$13:$V$13, 0))</f>
        <v>Sufficient</v>
      </c>
      <c r="K107" t="str">
        <f>INDEX('WSH BWQ'!$B$13:$V$122, MATCH('WSH Backcast'!$C107, 'WSH BWQ'!$C$13:$C$122, 0), MATCH('WSH Backcast'!K$13, 'WSH BWQ'!$B$13:$V$13, 0))</f>
        <v>Poor</v>
      </c>
      <c r="L107" t="str">
        <f>INDEX('WSH BWQ'!$B$13:$V$122, MATCH('WSH Backcast'!$C107, 'WSH BWQ'!$C$13:$C$122, 0), MATCH('WSH Backcast'!L$13, 'WSH BWQ'!$B$13:$V$13, 0))</f>
        <v>Sufficient</v>
      </c>
      <c r="M107" t="str">
        <f>INDEX('WSH BWQ'!$B$13:$V$122, MATCH('WSH Backcast'!$C107, 'WSH BWQ'!$C$13:$C$122, 0), MATCH('WSH Backcast'!M$13, 'WSH BWQ'!$B$13:$V$13, 0))</f>
        <v>Good</v>
      </c>
      <c r="N107" t="str">
        <f>INDEX('WSH BWQ'!$B$13:$V$122, MATCH('WSH Backcast'!$C107, 'WSH BWQ'!$C$13:$C$122, 0), MATCH('WSH Backcast'!N$13, 'WSH BWQ'!$B$13:$V$13, 0))</f>
        <v>Sufficient</v>
      </c>
      <c r="O107" t="str">
        <f>INDEX('WSH BWQ'!$B$13:$V$122, MATCH('WSH Backcast'!$C107, 'WSH BWQ'!$C$13:$C$122, 0), MATCH('WSH Backcast'!O$13, 'WSH BWQ'!$B$13:$V$13, 0))</f>
        <v>Good</v>
      </c>
      <c r="P107">
        <f>INDEX('WSH BWQ'!$B$13:$V$122, MATCH('WSH Backcast'!$C107, 'WSH BWQ'!$C$13:$C$122, 0), MATCH('WSH Backcast'!P$13, 'WSH BWQ'!$B$13:$V$13, 0))</f>
        <v>0</v>
      </c>
      <c r="Q107" t="str">
        <f>INDEX('WSH BWQ'!$B$13:$V$122, MATCH('WSH Backcast'!$C107, 'WSH BWQ'!$C$13:$C$122, 0), MATCH('WSH Backcast'!Q$13, 'WSH BWQ'!$B$13:$V$13, 0))</f>
        <v>Sufficient</v>
      </c>
      <c r="R107" t="str">
        <f>INDEX('WSH BWQ'!$B$13:$V$122, MATCH('WSH Backcast'!$C107, 'WSH BWQ'!$C$13:$C$122, 0), MATCH('WSH Backcast'!R$13, 'WSH BWQ'!$B$13:$V$13, 0))</f>
        <v>Sufficient</v>
      </c>
      <c r="S107" t="str">
        <f>INDEX('WSH BWQ'!$B$13:$V$122, MATCH('WSH Backcast'!$C107, 'WSH BWQ'!$C$13:$C$122, 0), MATCH('WSH Backcast'!S$13, 'WSH BWQ'!$B$13:$V$13, 0))</f>
        <v>Sufficient</v>
      </c>
      <c r="T107" t="str">
        <f>INDEX('WSH BWQ'!$B$13:$V$122, MATCH('WSH Backcast'!$C107, 'WSH BWQ'!$C$13:$C$122, 0), MATCH('WSH Backcast'!T$13, 'WSH BWQ'!$B$13:$V$13, 0))</f>
        <v>Sufficient</v>
      </c>
      <c r="U107" t="str">
        <f>INDEX('WSH BWQ'!$B$13:$V$122, MATCH('WSH Backcast'!$C107, 'WSH BWQ'!$C$13:$C$122, 0), MATCH('WSH Backcast'!U$13, 'WSH BWQ'!$B$13:$V$13, 0))</f>
        <v>Sufficient</v>
      </c>
      <c r="V107" t="str">
        <f>INDEX('WSH BWQ'!$B$13:$V$122, MATCH('WSH Backcast'!$C107, 'WSH BWQ'!$C$13:$C$122, 0), MATCH('WSH Backcast'!V$13, 'WSH BWQ'!$B$13:$V$13, 0))</f>
        <v>Sufficient</v>
      </c>
    </row>
    <row r="108" spans="2:22">
      <c r="B108" t="s">
        <v>232</v>
      </c>
      <c r="C108" t="s">
        <v>466</v>
      </c>
      <c r="D108" t="s">
        <v>48</v>
      </c>
      <c r="E108" t="s">
        <v>49</v>
      </c>
      <c r="F108" t="s">
        <v>50</v>
      </c>
      <c r="H108" t="str">
        <f>INDEX('WSH BWQ'!$B$13:$V$122, MATCH('WSH Backcast'!$C108, 'WSH BWQ'!$C$13:$C$122, 0), MATCH('WSH Backcast'!H$13, 'WSH BWQ'!$B$13:$V$13, 0))</f>
        <v>Excellent</v>
      </c>
      <c r="I108" t="str">
        <f>INDEX('WSH BWQ'!$B$13:$V$122, MATCH('WSH Backcast'!$C108, 'WSH BWQ'!$C$13:$C$122, 0), MATCH('WSH Backcast'!I$13, 'WSH BWQ'!$B$13:$V$13, 0))</f>
        <v>Excellent</v>
      </c>
      <c r="J108" t="str">
        <f>INDEX('WSH BWQ'!$B$13:$V$122, MATCH('WSH Backcast'!$C108, 'WSH BWQ'!$C$13:$C$122, 0), MATCH('WSH Backcast'!J$13, 'WSH BWQ'!$B$13:$V$13, 0))</f>
        <v>Excellent</v>
      </c>
      <c r="K108" t="str">
        <f>INDEX('WSH BWQ'!$B$13:$V$122, MATCH('WSH Backcast'!$C108, 'WSH BWQ'!$C$13:$C$122, 0), MATCH('WSH Backcast'!K$13, 'WSH BWQ'!$B$13:$V$13, 0))</f>
        <v>Excellent</v>
      </c>
      <c r="L108" t="str">
        <f>INDEX('WSH BWQ'!$B$13:$V$122, MATCH('WSH Backcast'!$C108, 'WSH BWQ'!$C$13:$C$122, 0), MATCH('WSH Backcast'!L$13, 'WSH BWQ'!$B$13:$V$13, 0))</f>
        <v>Excellent</v>
      </c>
      <c r="M108" t="str">
        <f>INDEX('WSH BWQ'!$B$13:$V$122, MATCH('WSH Backcast'!$C108, 'WSH BWQ'!$C$13:$C$122, 0), MATCH('WSH Backcast'!M$13, 'WSH BWQ'!$B$13:$V$13, 0))</f>
        <v>Excellent</v>
      </c>
      <c r="N108" t="str">
        <f>INDEX('WSH BWQ'!$B$13:$V$122, MATCH('WSH Backcast'!$C108, 'WSH BWQ'!$C$13:$C$122, 0), MATCH('WSH Backcast'!N$13, 'WSH BWQ'!$B$13:$V$13, 0))</f>
        <v>Excellent</v>
      </c>
      <c r="O108" t="str">
        <f>INDEX('WSH BWQ'!$B$13:$V$122, MATCH('WSH Backcast'!$C108, 'WSH BWQ'!$C$13:$C$122, 0), MATCH('WSH Backcast'!O$13, 'WSH BWQ'!$B$13:$V$13, 0))</f>
        <v>Excellent</v>
      </c>
      <c r="P108">
        <f>INDEX('WSH BWQ'!$B$13:$V$122, MATCH('WSH Backcast'!$C108, 'WSH BWQ'!$C$13:$C$122, 0), MATCH('WSH Backcast'!P$13, 'WSH BWQ'!$B$13:$V$13, 0))</f>
        <v>0</v>
      </c>
      <c r="Q108" t="str">
        <f>INDEX('WSH BWQ'!$B$13:$V$122, MATCH('WSH Backcast'!$C108, 'WSH BWQ'!$C$13:$C$122, 0), MATCH('WSH Backcast'!Q$13, 'WSH BWQ'!$B$13:$V$13, 0))</f>
        <v>Excellent</v>
      </c>
      <c r="R108" t="str">
        <f>INDEX('WSH BWQ'!$B$13:$V$122, MATCH('WSH Backcast'!$C108, 'WSH BWQ'!$C$13:$C$122, 0), MATCH('WSH Backcast'!R$13, 'WSH BWQ'!$B$13:$V$13, 0))</f>
        <v>Excellent</v>
      </c>
      <c r="S108" t="str">
        <f>INDEX('WSH BWQ'!$B$13:$V$122, MATCH('WSH Backcast'!$C108, 'WSH BWQ'!$C$13:$C$122, 0), MATCH('WSH Backcast'!S$13, 'WSH BWQ'!$B$13:$V$13, 0))</f>
        <v>Excellent</v>
      </c>
      <c r="T108" t="str">
        <f>INDEX('WSH BWQ'!$B$13:$V$122, MATCH('WSH Backcast'!$C108, 'WSH BWQ'!$C$13:$C$122, 0), MATCH('WSH Backcast'!T$13, 'WSH BWQ'!$B$13:$V$13, 0))</f>
        <v>Excellent</v>
      </c>
      <c r="U108" t="str">
        <f>INDEX('WSH BWQ'!$B$13:$V$122, MATCH('WSH Backcast'!$C108, 'WSH BWQ'!$C$13:$C$122, 0), MATCH('WSH Backcast'!U$13, 'WSH BWQ'!$B$13:$V$13, 0))</f>
        <v>Excellent</v>
      </c>
      <c r="V108" t="str">
        <f>INDEX('WSH BWQ'!$B$13:$V$122, MATCH('WSH Backcast'!$C108, 'WSH BWQ'!$C$13:$C$122, 0), MATCH('WSH Backcast'!V$13, 'WSH BWQ'!$B$13:$V$13, 0))</f>
        <v>Excellent</v>
      </c>
    </row>
    <row r="109" spans="2:22">
      <c r="B109" t="s">
        <v>232</v>
      </c>
      <c r="C109" t="s">
        <v>467</v>
      </c>
      <c r="D109" t="s">
        <v>48</v>
      </c>
      <c r="E109" t="s">
        <v>49</v>
      </c>
      <c r="F109" t="s">
        <v>50</v>
      </c>
      <c r="H109" t="str">
        <f>INDEX('WSH BWQ'!$B$13:$V$122, MATCH('WSH Backcast'!$C109, 'WSH BWQ'!$C$13:$C$122, 0), MATCH('WSH Backcast'!H$13, 'WSH BWQ'!$B$13:$V$13, 0))</f>
        <v>Excellent</v>
      </c>
      <c r="I109" t="str">
        <f>INDEX('WSH BWQ'!$B$13:$V$122, MATCH('WSH Backcast'!$C109, 'WSH BWQ'!$C$13:$C$122, 0), MATCH('WSH Backcast'!I$13, 'WSH BWQ'!$B$13:$V$13, 0))</f>
        <v>Excellent</v>
      </c>
      <c r="J109" t="str">
        <f>INDEX('WSH BWQ'!$B$13:$V$122, MATCH('WSH Backcast'!$C109, 'WSH BWQ'!$C$13:$C$122, 0), MATCH('WSH Backcast'!J$13, 'WSH BWQ'!$B$13:$V$13, 0))</f>
        <v>Excellent</v>
      </c>
      <c r="K109" t="str">
        <f>INDEX('WSH BWQ'!$B$13:$V$122, MATCH('WSH Backcast'!$C109, 'WSH BWQ'!$C$13:$C$122, 0), MATCH('WSH Backcast'!K$13, 'WSH BWQ'!$B$13:$V$13, 0))</f>
        <v>Excellent</v>
      </c>
      <c r="L109" t="str">
        <f>INDEX('WSH BWQ'!$B$13:$V$122, MATCH('WSH Backcast'!$C109, 'WSH BWQ'!$C$13:$C$122, 0), MATCH('WSH Backcast'!L$13, 'WSH BWQ'!$B$13:$V$13, 0))</f>
        <v>Excellent</v>
      </c>
      <c r="M109" t="str">
        <f>INDEX('WSH BWQ'!$B$13:$V$122, MATCH('WSH Backcast'!$C109, 'WSH BWQ'!$C$13:$C$122, 0), MATCH('WSH Backcast'!M$13, 'WSH BWQ'!$B$13:$V$13, 0))</f>
        <v>Excellent</v>
      </c>
      <c r="N109" t="str">
        <f>INDEX('WSH BWQ'!$B$13:$V$122, MATCH('WSH Backcast'!$C109, 'WSH BWQ'!$C$13:$C$122, 0), MATCH('WSH Backcast'!N$13, 'WSH BWQ'!$B$13:$V$13, 0))</f>
        <v>Good</v>
      </c>
      <c r="O109" t="str">
        <f>INDEX('WSH BWQ'!$B$13:$V$122, MATCH('WSH Backcast'!$C109, 'WSH BWQ'!$C$13:$C$122, 0), MATCH('WSH Backcast'!O$13, 'WSH BWQ'!$B$13:$V$13, 0))</f>
        <v>Good</v>
      </c>
      <c r="P109">
        <f>INDEX('WSH BWQ'!$B$13:$V$122, MATCH('WSH Backcast'!$C109, 'WSH BWQ'!$C$13:$C$122, 0), MATCH('WSH Backcast'!P$13, 'WSH BWQ'!$B$13:$V$13, 0))</f>
        <v>0</v>
      </c>
      <c r="Q109" t="str">
        <f>INDEX('WSH BWQ'!$B$13:$V$122, MATCH('WSH Backcast'!$C109, 'WSH BWQ'!$C$13:$C$122, 0), MATCH('WSH Backcast'!Q$13, 'WSH BWQ'!$B$13:$V$13, 0))</f>
        <v>Excellent</v>
      </c>
      <c r="R109" t="str">
        <f>INDEX('WSH BWQ'!$B$13:$V$122, MATCH('WSH Backcast'!$C109, 'WSH BWQ'!$C$13:$C$122, 0), MATCH('WSH Backcast'!R$13, 'WSH BWQ'!$B$13:$V$13, 0))</f>
        <v>Excellent</v>
      </c>
      <c r="S109" t="str">
        <f>INDEX('WSH BWQ'!$B$13:$V$122, MATCH('WSH Backcast'!$C109, 'WSH BWQ'!$C$13:$C$122, 0), MATCH('WSH Backcast'!S$13, 'WSH BWQ'!$B$13:$V$13, 0))</f>
        <v>Excellent</v>
      </c>
      <c r="T109" t="str">
        <f>INDEX('WSH BWQ'!$B$13:$V$122, MATCH('WSH Backcast'!$C109, 'WSH BWQ'!$C$13:$C$122, 0), MATCH('WSH Backcast'!T$13, 'WSH BWQ'!$B$13:$V$13, 0))</f>
        <v>Excellent</v>
      </c>
      <c r="U109" t="str">
        <f>INDEX('WSH BWQ'!$B$13:$V$122, MATCH('WSH Backcast'!$C109, 'WSH BWQ'!$C$13:$C$122, 0), MATCH('WSH Backcast'!U$13, 'WSH BWQ'!$B$13:$V$13, 0))</f>
        <v>Excellent</v>
      </c>
      <c r="V109" t="str">
        <f>INDEX('WSH BWQ'!$B$13:$V$122, MATCH('WSH Backcast'!$C109, 'WSH BWQ'!$C$13:$C$122, 0), MATCH('WSH Backcast'!V$13, 'WSH BWQ'!$B$13:$V$13, 0))</f>
        <v>Excellent</v>
      </c>
    </row>
    <row r="110" spans="2:22">
      <c r="B110" t="s">
        <v>232</v>
      </c>
      <c r="C110" t="s">
        <v>468</v>
      </c>
      <c r="D110" t="s">
        <v>48</v>
      </c>
      <c r="E110" t="s">
        <v>49</v>
      </c>
      <c r="F110" t="s">
        <v>50</v>
      </c>
      <c r="H110" t="str">
        <f>INDEX('WSH BWQ'!$B$13:$V$122, MATCH('WSH Backcast'!$C110, 'WSH BWQ'!$C$13:$C$122, 0), MATCH('WSH Backcast'!H$13, 'WSH BWQ'!$B$13:$V$13, 0))</f>
        <v>Excellent</v>
      </c>
      <c r="I110" t="str">
        <f>INDEX('WSH BWQ'!$B$13:$V$122, MATCH('WSH Backcast'!$C110, 'WSH BWQ'!$C$13:$C$122, 0), MATCH('WSH Backcast'!I$13, 'WSH BWQ'!$B$13:$V$13, 0))</f>
        <v>Excellent</v>
      </c>
      <c r="J110" t="str">
        <f>INDEX('WSH BWQ'!$B$13:$V$122, MATCH('WSH Backcast'!$C110, 'WSH BWQ'!$C$13:$C$122, 0), MATCH('WSH Backcast'!J$13, 'WSH BWQ'!$B$13:$V$13, 0))</f>
        <v>Excellent</v>
      </c>
      <c r="K110" t="str">
        <f>INDEX('WSH BWQ'!$B$13:$V$122, MATCH('WSH Backcast'!$C110, 'WSH BWQ'!$C$13:$C$122, 0), MATCH('WSH Backcast'!K$13, 'WSH BWQ'!$B$13:$V$13, 0))</f>
        <v>Excellent</v>
      </c>
      <c r="L110" t="str">
        <f>INDEX('WSH BWQ'!$B$13:$V$122, MATCH('WSH Backcast'!$C110, 'WSH BWQ'!$C$13:$C$122, 0), MATCH('WSH Backcast'!L$13, 'WSH BWQ'!$B$13:$V$13, 0))</f>
        <v>Excellent</v>
      </c>
      <c r="M110" t="str">
        <f>INDEX('WSH BWQ'!$B$13:$V$122, MATCH('WSH Backcast'!$C110, 'WSH BWQ'!$C$13:$C$122, 0), MATCH('WSH Backcast'!M$13, 'WSH BWQ'!$B$13:$V$13, 0))</f>
        <v>Excellent</v>
      </c>
      <c r="N110" t="str">
        <f>INDEX('WSH BWQ'!$B$13:$V$122, MATCH('WSH Backcast'!$C110, 'WSH BWQ'!$C$13:$C$122, 0), MATCH('WSH Backcast'!N$13, 'WSH BWQ'!$B$13:$V$13, 0))</f>
        <v>Excellent</v>
      </c>
      <c r="O110" t="str">
        <f>INDEX('WSH BWQ'!$B$13:$V$122, MATCH('WSH Backcast'!$C110, 'WSH BWQ'!$C$13:$C$122, 0), MATCH('WSH Backcast'!O$13, 'WSH BWQ'!$B$13:$V$13, 0))</f>
        <v>Excellent</v>
      </c>
      <c r="P110">
        <f>INDEX('WSH BWQ'!$B$13:$V$122, MATCH('WSH Backcast'!$C110, 'WSH BWQ'!$C$13:$C$122, 0), MATCH('WSH Backcast'!P$13, 'WSH BWQ'!$B$13:$V$13, 0))</f>
        <v>0</v>
      </c>
      <c r="Q110" t="str">
        <f>INDEX('WSH BWQ'!$B$13:$V$122, MATCH('WSH Backcast'!$C110, 'WSH BWQ'!$C$13:$C$122, 0), MATCH('WSH Backcast'!Q$13, 'WSH BWQ'!$B$13:$V$13, 0))</f>
        <v>Excellent</v>
      </c>
      <c r="R110" t="str">
        <f>INDEX('WSH BWQ'!$B$13:$V$122, MATCH('WSH Backcast'!$C110, 'WSH BWQ'!$C$13:$C$122, 0), MATCH('WSH Backcast'!R$13, 'WSH BWQ'!$B$13:$V$13, 0))</f>
        <v>Excellent</v>
      </c>
      <c r="S110" t="str">
        <f>INDEX('WSH BWQ'!$B$13:$V$122, MATCH('WSH Backcast'!$C110, 'WSH BWQ'!$C$13:$C$122, 0), MATCH('WSH Backcast'!S$13, 'WSH BWQ'!$B$13:$V$13, 0))</f>
        <v>Excellent</v>
      </c>
      <c r="T110" t="str">
        <f>INDEX('WSH BWQ'!$B$13:$V$122, MATCH('WSH Backcast'!$C110, 'WSH BWQ'!$C$13:$C$122, 0), MATCH('WSH Backcast'!T$13, 'WSH BWQ'!$B$13:$V$13, 0))</f>
        <v>Excellent</v>
      </c>
      <c r="U110" t="str">
        <f>INDEX('WSH BWQ'!$B$13:$V$122, MATCH('WSH Backcast'!$C110, 'WSH BWQ'!$C$13:$C$122, 0), MATCH('WSH Backcast'!U$13, 'WSH BWQ'!$B$13:$V$13, 0))</f>
        <v>Excellent</v>
      </c>
      <c r="V110" t="str">
        <f>INDEX('WSH BWQ'!$B$13:$V$122, MATCH('WSH Backcast'!$C110, 'WSH BWQ'!$C$13:$C$122, 0), MATCH('WSH Backcast'!V$13, 'WSH BWQ'!$B$13:$V$13, 0))</f>
        <v>Excellent</v>
      </c>
    </row>
    <row r="111" spans="2:22">
      <c r="B111" t="s">
        <v>232</v>
      </c>
      <c r="C111" t="s">
        <v>469</v>
      </c>
      <c r="D111" t="s">
        <v>48</v>
      </c>
      <c r="E111" t="s">
        <v>49</v>
      </c>
      <c r="F111" t="s">
        <v>50</v>
      </c>
      <c r="H111" t="str">
        <f>INDEX('WSH BWQ'!$B$13:$V$122, MATCH('WSH Backcast'!$C111, 'WSH BWQ'!$C$13:$C$122, 0), MATCH('WSH Backcast'!H$13, 'WSH BWQ'!$B$13:$V$13, 0))</f>
        <v>Excellent</v>
      </c>
      <c r="I111" t="str">
        <f>INDEX('WSH BWQ'!$B$13:$V$122, MATCH('WSH Backcast'!$C111, 'WSH BWQ'!$C$13:$C$122, 0), MATCH('WSH Backcast'!I$13, 'WSH BWQ'!$B$13:$V$13, 0))</f>
        <v>Good</v>
      </c>
      <c r="J111" t="str">
        <f>INDEX('WSH BWQ'!$B$13:$V$122, MATCH('WSH Backcast'!$C111, 'WSH BWQ'!$C$13:$C$122, 0), MATCH('WSH Backcast'!J$13, 'WSH BWQ'!$B$13:$V$13, 0))</f>
        <v>Sufficient</v>
      </c>
      <c r="K111" t="str">
        <f>INDEX('WSH BWQ'!$B$13:$V$122, MATCH('WSH Backcast'!$C111, 'WSH BWQ'!$C$13:$C$122, 0), MATCH('WSH Backcast'!K$13, 'WSH BWQ'!$B$13:$V$13, 0))</f>
        <v>Good</v>
      </c>
      <c r="L111" t="str">
        <f>INDEX('WSH BWQ'!$B$13:$V$122, MATCH('WSH Backcast'!$C111, 'WSH BWQ'!$C$13:$C$122, 0), MATCH('WSH Backcast'!L$13, 'WSH BWQ'!$B$13:$V$13, 0))</f>
        <v>Good</v>
      </c>
      <c r="M111" t="str">
        <f>INDEX('WSH BWQ'!$B$13:$V$122, MATCH('WSH Backcast'!$C111, 'WSH BWQ'!$C$13:$C$122, 0), MATCH('WSH Backcast'!M$13, 'WSH BWQ'!$B$13:$V$13, 0))</f>
        <v>Good</v>
      </c>
      <c r="N111" t="str">
        <f>INDEX('WSH BWQ'!$B$13:$V$122, MATCH('WSH Backcast'!$C111, 'WSH BWQ'!$C$13:$C$122, 0), MATCH('WSH Backcast'!N$13, 'WSH BWQ'!$B$13:$V$13, 0))</f>
        <v>Excellent</v>
      </c>
      <c r="O111" t="str">
        <f>INDEX('WSH BWQ'!$B$13:$V$122, MATCH('WSH Backcast'!$C111, 'WSH BWQ'!$C$13:$C$122, 0), MATCH('WSH Backcast'!O$13, 'WSH BWQ'!$B$13:$V$13, 0))</f>
        <v>Excellent</v>
      </c>
      <c r="P111">
        <f>INDEX('WSH BWQ'!$B$13:$V$122, MATCH('WSH Backcast'!$C111, 'WSH BWQ'!$C$13:$C$122, 0), MATCH('WSH Backcast'!P$13, 'WSH BWQ'!$B$13:$V$13, 0))</f>
        <v>0</v>
      </c>
      <c r="Q111" t="str">
        <f>INDEX('WSH BWQ'!$B$13:$V$122, MATCH('WSH Backcast'!$C111, 'WSH BWQ'!$C$13:$C$122, 0), MATCH('WSH Backcast'!Q$13, 'WSH BWQ'!$B$13:$V$13, 0))</f>
        <v>Good</v>
      </c>
      <c r="R111" t="str">
        <f>INDEX('WSH BWQ'!$B$13:$V$122, MATCH('WSH Backcast'!$C111, 'WSH BWQ'!$C$13:$C$122, 0), MATCH('WSH Backcast'!R$13, 'WSH BWQ'!$B$13:$V$13, 0))</f>
        <v>Good</v>
      </c>
      <c r="S111" t="str">
        <f>INDEX('WSH BWQ'!$B$13:$V$122, MATCH('WSH Backcast'!$C111, 'WSH BWQ'!$C$13:$C$122, 0), MATCH('WSH Backcast'!S$13, 'WSH BWQ'!$B$13:$V$13, 0))</f>
        <v>Good</v>
      </c>
      <c r="T111" t="str">
        <f>INDEX('WSH BWQ'!$B$13:$V$122, MATCH('WSH Backcast'!$C111, 'WSH BWQ'!$C$13:$C$122, 0), MATCH('WSH Backcast'!T$13, 'WSH BWQ'!$B$13:$V$13, 0))</f>
        <v>Good</v>
      </c>
      <c r="U111" t="str">
        <f>INDEX('WSH BWQ'!$B$13:$V$122, MATCH('WSH Backcast'!$C111, 'WSH BWQ'!$C$13:$C$122, 0), MATCH('WSH Backcast'!U$13, 'WSH BWQ'!$B$13:$V$13, 0))</f>
        <v>Good</v>
      </c>
      <c r="V111" t="str">
        <f>INDEX('WSH BWQ'!$B$13:$V$122, MATCH('WSH Backcast'!$C111, 'WSH BWQ'!$C$13:$C$122, 0), MATCH('WSH Backcast'!V$13, 'WSH BWQ'!$B$13:$V$13, 0))</f>
        <v>Good</v>
      </c>
    </row>
    <row r="112" spans="2:22">
      <c r="B112" t="s">
        <v>232</v>
      </c>
      <c r="C112" t="s">
        <v>470</v>
      </c>
      <c r="D112" t="s">
        <v>48</v>
      </c>
      <c r="E112" t="s">
        <v>49</v>
      </c>
      <c r="F112" t="s">
        <v>50</v>
      </c>
      <c r="H112" t="str">
        <f>INDEX('WSH BWQ'!$B$13:$V$122, MATCH('WSH Backcast'!$C112, 'WSH BWQ'!$C$13:$C$122, 0), MATCH('WSH Backcast'!H$13, 'WSH BWQ'!$B$13:$V$13, 0))</f>
        <v>Good</v>
      </c>
      <c r="I112" t="str">
        <f>INDEX('WSH BWQ'!$B$13:$V$122, MATCH('WSH Backcast'!$C112, 'WSH BWQ'!$C$13:$C$122, 0), MATCH('WSH Backcast'!I$13, 'WSH BWQ'!$B$13:$V$13, 0))</f>
        <v>Excellent</v>
      </c>
      <c r="J112" t="str">
        <f>INDEX('WSH BWQ'!$B$13:$V$122, MATCH('WSH Backcast'!$C112, 'WSH BWQ'!$C$13:$C$122, 0), MATCH('WSH Backcast'!J$13, 'WSH BWQ'!$B$13:$V$13, 0))</f>
        <v>Excellent</v>
      </c>
      <c r="K112" t="str">
        <f>INDEX('WSH BWQ'!$B$13:$V$122, MATCH('WSH Backcast'!$C112, 'WSH BWQ'!$C$13:$C$122, 0), MATCH('WSH Backcast'!K$13, 'WSH BWQ'!$B$13:$V$13, 0))</f>
        <v>Excellent</v>
      </c>
      <c r="L112" t="str">
        <f>INDEX('WSH BWQ'!$B$13:$V$122, MATCH('WSH Backcast'!$C112, 'WSH BWQ'!$C$13:$C$122, 0), MATCH('WSH Backcast'!L$13, 'WSH BWQ'!$B$13:$V$13, 0))</f>
        <v>Excellent</v>
      </c>
      <c r="M112" t="str">
        <f>INDEX('WSH BWQ'!$B$13:$V$122, MATCH('WSH Backcast'!$C112, 'WSH BWQ'!$C$13:$C$122, 0), MATCH('WSH Backcast'!M$13, 'WSH BWQ'!$B$13:$V$13, 0))</f>
        <v>Excellent</v>
      </c>
      <c r="N112" t="str">
        <f>INDEX('WSH BWQ'!$B$13:$V$122, MATCH('WSH Backcast'!$C112, 'WSH BWQ'!$C$13:$C$122, 0), MATCH('WSH Backcast'!N$13, 'WSH BWQ'!$B$13:$V$13, 0))</f>
        <v>Excellent</v>
      </c>
      <c r="O112" t="str">
        <f>INDEX('WSH BWQ'!$B$13:$V$122, MATCH('WSH Backcast'!$C112, 'WSH BWQ'!$C$13:$C$122, 0), MATCH('WSH Backcast'!O$13, 'WSH BWQ'!$B$13:$V$13, 0))</f>
        <v>Good</v>
      </c>
      <c r="P112">
        <f>INDEX('WSH BWQ'!$B$13:$V$122, MATCH('WSH Backcast'!$C112, 'WSH BWQ'!$C$13:$C$122, 0), MATCH('WSH Backcast'!P$13, 'WSH BWQ'!$B$13:$V$13, 0))</f>
        <v>0</v>
      </c>
      <c r="Q112" t="str">
        <f>INDEX('WSH BWQ'!$B$13:$V$122, MATCH('WSH Backcast'!$C112, 'WSH BWQ'!$C$13:$C$122, 0), MATCH('WSH Backcast'!Q$13, 'WSH BWQ'!$B$13:$V$13, 0))</f>
        <v>Excellent</v>
      </c>
      <c r="R112" t="str">
        <f>INDEX('WSH BWQ'!$B$13:$V$122, MATCH('WSH Backcast'!$C112, 'WSH BWQ'!$C$13:$C$122, 0), MATCH('WSH Backcast'!R$13, 'WSH BWQ'!$B$13:$V$13, 0))</f>
        <v>Excellent</v>
      </c>
      <c r="S112" t="str">
        <f>INDEX('WSH BWQ'!$B$13:$V$122, MATCH('WSH Backcast'!$C112, 'WSH BWQ'!$C$13:$C$122, 0), MATCH('WSH Backcast'!S$13, 'WSH BWQ'!$B$13:$V$13, 0))</f>
        <v>Excellent</v>
      </c>
      <c r="T112" t="str">
        <f>INDEX('WSH BWQ'!$B$13:$V$122, MATCH('WSH Backcast'!$C112, 'WSH BWQ'!$C$13:$C$122, 0), MATCH('WSH Backcast'!T$13, 'WSH BWQ'!$B$13:$V$13, 0))</f>
        <v>Excellent</v>
      </c>
      <c r="U112" t="str">
        <f>INDEX('WSH BWQ'!$B$13:$V$122, MATCH('WSH Backcast'!$C112, 'WSH BWQ'!$C$13:$C$122, 0), MATCH('WSH Backcast'!U$13, 'WSH BWQ'!$B$13:$V$13, 0))</f>
        <v>Excellent</v>
      </c>
      <c r="V112" t="str">
        <f>INDEX('WSH BWQ'!$B$13:$V$122, MATCH('WSH Backcast'!$C112, 'WSH BWQ'!$C$13:$C$122, 0), MATCH('WSH Backcast'!V$13, 'WSH BWQ'!$B$13:$V$13, 0))</f>
        <v>Excellent</v>
      </c>
    </row>
    <row r="113" spans="1:22">
      <c r="B113" t="s">
        <v>232</v>
      </c>
      <c r="C113" t="s">
        <v>471</v>
      </c>
      <c r="D113" t="s">
        <v>48</v>
      </c>
      <c r="E113" t="s">
        <v>49</v>
      </c>
      <c r="F113" t="s">
        <v>50</v>
      </c>
      <c r="H113" t="str">
        <f>INDEX('WSH BWQ'!$B$13:$V$122, MATCH('WSH Backcast'!$C113, 'WSH BWQ'!$C$13:$C$122, 0), MATCH('WSH Backcast'!H$13, 'WSH BWQ'!$B$13:$V$13, 0))</f>
        <v>Excellent</v>
      </c>
      <c r="I113" t="str">
        <f>INDEX('WSH BWQ'!$B$13:$V$122, MATCH('WSH Backcast'!$C113, 'WSH BWQ'!$C$13:$C$122, 0), MATCH('WSH Backcast'!I$13, 'WSH BWQ'!$B$13:$V$13, 0))</f>
        <v>Excellent</v>
      </c>
      <c r="J113" t="str">
        <f>INDEX('WSH BWQ'!$B$13:$V$122, MATCH('WSH Backcast'!$C113, 'WSH BWQ'!$C$13:$C$122, 0), MATCH('WSH Backcast'!J$13, 'WSH BWQ'!$B$13:$V$13, 0))</f>
        <v>Excellent</v>
      </c>
      <c r="K113" t="str">
        <f>INDEX('WSH BWQ'!$B$13:$V$122, MATCH('WSH Backcast'!$C113, 'WSH BWQ'!$C$13:$C$122, 0), MATCH('WSH Backcast'!K$13, 'WSH BWQ'!$B$13:$V$13, 0))</f>
        <v>Excellent</v>
      </c>
      <c r="L113" t="str">
        <f>INDEX('WSH BWQ'!$B$13:$V$122, MATCH('WSH Backcast'!$C113, 'WSH BWQ'!$C$13:$C$122, 0), MATCH('WSH Backcast'!L$13, 'WSH BWQ'!$B$13:$V$13, 0))</f>
        <v>Excellent</v>
      </c>
      <c r="M113" t="str">
        <f>INDEX('WSH BWQ'!$B$13:$V$122, MATCH('WSH Backcast'!$C113, 'WSH BWQ'!$C$13:$C$122, 0), MATCH('WSH Backcast'!M$13, 'WSH BWQ'!$B$13:$V$13, 0))</f>
        <v>Excellent</v>
      </c>
      <c r="N113" t="str">
        <f>INDEX('WSH BWQ'!$B$13:$V$122, MATCH('WSH Backcast'!$C113, 'WSH BWQ'!$C$13:$C$122, 0), MATCH('WSH Backcast'!N$13, 'WSH BWQ'!$B$13:$V$13, 0))</f>
        <v>Excellent</v>
      </c>
      <c r="O113" t="str">
        <f>INDEX('WSH BWQ'!$B$13:$V$122, MATCH('WSH Backcast'!$C113, 'WSH BWQ'!$C$13:$C$122, 0), MATCH('WSH Backcast'!O$13, 'WSH BWQ'!$B$13:$V$13, 0))</f>
        <v>Excellent</v>
      </c>
      <c r="P113">
        <f>INDEX('WSH BWQ'!$B$13:$V$122, MATCH('WSH Backcast'!$C113, 'WSH BWQ'!$C$13:$C$122, 0), MATCH('WSH Backcast'!P$13, 'WSH BWQ'!$B$13:$V$13, 0))</f>
        <v>0</v>
      </c>
      <c r="Q113" t="str">
        <f>INDEX('WSH BWQ'!$B$13:$V$122, MATCH('WSH Backcast'!$C113, 'WSH BWQ'!$C$13:$C$122, 0), MATCH('WSH Backcast'!Q$13, 'WSH BWQ'!$B$13:$V$13, 0))</f>
        <v>Excellent</v>
      </c>
      <c r="R113" t="str">
        <f>INDEX('WSH BWQ'!$B$13:$V$122, MATCH('WSH Backcast'!$C113, 'WSH BWQ'!$C$13:$C$122, 0), MATCH('WSH Backcast'!R$13, 'WSH BWQ'!$B$13:$V$13, 0))</f>
        <v>Excellent</v>
      </c>
      <c r="S113" t="str">
        <f>INDEX('WSH BWQ'!$B$13:$V$122, MATCH('WSH Backcast'!$C113, 'WSH BWQ'!$C$13:$C$122, 0), MATCH('WSH Backcast'!S$13, 'WSH BWQ'!$B$13:$V$13, 0))</f>
        <v>Excellent</v>
      </c>
      <c r="T113" t="str">
        <f>INDEX('WSH BWQ'!$B$13:$V$122, MATCH('WSH Backcast'!$C113, 'WSH BWQ'!$C$13:$C$122, 0), MATCH('WSH Backcast'!T$13, 'WSH BWQ'!$B$13:$V$13, 0))</f>
        <v>Excellent</v>
      </c>
      <c r="U113" t="str">
        <f>INDEX('WSH BWQ'!$B$13:$V$122, MATCH('WSH Backcast'!$C113, 'WSH BWQ'!$C$13:$C$122, 0), MATCH('WSH Backcast'!U$13, 'WSH BWQ'!$B$13:$V$13, 0))</f>
        <v>Excellent</v>
      </c>
      <c r="V113" t="str">
        <f>INDEX('WSH BWQ'!$B$13:$V$122, MATCH('WSH Backcast'!$C113, 'WSH BWQ'!$C$13:$C$122, 0), MATCH('WSH Backcast'!V$13, 'WSH BWQ'!$B$13:$V$13, 0))</f>
        <v>Excellent</v>
      </c>
    </row>
    <row r="114" spans="1:22">
      <c r="B114" t="s">
        <v>232</v>
      </c>
      <c r="C114" t="s">
        <v>472</v>
      </c>
      <c r="D114" t="s">
        <v>48</v>
      </c>
      <c r="E114" t="s">
        <v>49</v>
      </c>
      <c r="F114" t="s">
        <v>50</v>
      </c>
      <c r="H114" t="str">
        <f>INDEX('WSH BWQ'!$B$13:$V$122, MATCH('WSH Backcast'!$C114, 'WSH BWQ'!$C$13:$C$122, 0), MATCH('WSH Backcast'!H$13, 'WSH BWQ'!$B$13:$V$13, 0))</f>
        <v>Excellent</v>
      </c>
      <c r="I114" t="str">
        <f>INDEX('WSH BWQ'!$B$13:$V$122, MATCH('WSH Backcast'!$C114, 'WSH BWQ'!$C$13:$C$122, 0), MATCH('WSH Backcast'!I$13, 'WSH BWQ'!$B$13:$V$13, 0))</f>
        <v>Excellent</v>
      </c>
      <c r="J114" t="str">
        <f>INDEX('WSH BWQ'!$B$13:$V$122, MATCH('WSH Backcast'!$C114, 'WSH BWQ'!$C$13:$C$122, 0), MATCH('WSH Backcast'!J$13, 'WSH BWQ'!$B$13:$V$13, 0))</f>
        <v>Excellent</v>
      </c>
      <c r="K114" t="str">
        <f>INDEX('WSH BWQ'!$B$13:$V$122, MATCH('WSH Backcast'!$C114, 'WSH BWQ'!$C$13:$C$122, 0), MATCH('WSH Backcast'!K$13, 'WSH BWQ'!$B$13:$V$13, 0))</f>
        <v>Excellent</v>
      </c>
      <c r="L114" t="str">
        <f>INDEX('WSH BWQ'!$B$13:$V$122, MATCH('WSH Backcast'!$C114, 'WSH BWQ'!$C$13:$C$122, 0), MATCH('WSH Backcast'!L$13, 'WSH BWQ'!$B$13:$V$13, 0))</f>
        <v>Excellent</v>
      </c>
      <c r="M114" t="str">
        <f>INDEX('WSH BWQ'!$B$13:$V$122, MATCH('WSH Backcast'!$C114, 'WSH BWQ'!$C$13:$C$122, 0), MATCH('WSH Backcast'!M$13, 'WSH BWQ'!$B$13:$V$13, 0))</f>
        <v>Excellent</v>
      </c>
      <c r="N114" t="str">
        <f>INDEX('WSH BWQ'!$B$13:$V$122, MATCH('WSH Backcast'!$C114, 'WSH BWQ'!$C$13:$C$122, 0), MATCH('WSH Backcast'!N$13, 'WSH BWQ'!$B$13:$V$13, 0))</f>
        <v>Excellent</v>
      </c>
      <c r="O114" t="str">
        <f>INDEX('WSH BWQ'!$B$13:$V$122, MATCH('WSH Backcast'!$C114, 'WSH BWQ'!$C$13:$C$122, 0), MATCH('WSH Backcast'!O$13, 'WSH BWQ'!$B$13:$V$13, 0))</f>
        <v>Excellent</v>
      </c>
      <c r="P114">
        <f>INDEX('WSH BWQ'!$B$13:$V$122, MATCH('WSH Backcast'!$C114, 'WSH BWQ'!$C$13:$C$122, 0), MATCH('WSH Backcast'!P$13, 'WSH BWQ'!$B$13:$V$13, 0))</f>
        <v>0</v>
      </c>
      <c r="Q114" t="str">
        <f>INDEX('WSH BWQ'!$B$13:$V$122, MATCH('WSH Backcast'!$C114, 'WSH BWQ'!$C$13:$C$122, 0), MATCH('WSH Backcast'!Q$13, 'WSH BWQ'!$B$13:$V$13, 0))</f>
        <v>Excellent</v>
      </c>
      <c r="R114" t="str">
        <f>INDEX('WSH BWQ'!$B$13:$V$122, MATCH('WSH Backcast'!$C114, 'WSH BWQ'!$C$13:$C$122, 0), MATCH('WSH Backcast'!R$13, 'WSH BWQ'!$B$13:$V$13, 0))</f>
        <v>Excellent</v>
      </c>
      <c r="S114" t="str">
        <f>INDEX('WSH BWQ'!$B$13:$V$122, MATCH('WSH Backcast'!$C114, 'WSH BWQ'!$C$13:$C$122, 0), MATCH('WSH Backcast'!S$13, 'WSH BWQ'!$B$13:$V$13, 0))</f>
        <v>Excellent</v>
      </c>
      <c r="T114" t="str">
        <f>INDEX('WSH BWQ'!$B$13:$V$122, MATCH('WSH Backcast'!$C114, 'WSH BWQ'!$C$13:$C$122, 0), MATCH('WSH Backcast'!T$13, 'WSH BWQ'!$B$13:$V$13, 0))</f>
        <v>Excellent</v>
      </c>
      <c r="U114" t="str">
        <f>INDEX('WSH BWQ'!$B$13:$V$122, MATCH('WSH Backcast'!$C114, 'WSH BWQ'!$C$13:$C$122, 0), MATCH('WSH Backcast'!U$13, 'WSH BWQ'!$B$13:$V$13, 0))</f>
        <v>Excellent</v>
      </c>
      <c r="V114" t="str">
        <f>INDEX('WSH BWQ'!$B$13:$V$122, MATCH('WSH Backcast'!$C114, 'WSH BWQ'!$C$13:$C$122, 0), MATCH('WSH Backcast'!V$13, 'WSH BWQ'!$B$13:$V$13, 0))</f>
        <v>Excellent</v>
      </c>
    </row>
    <row r="115" spans="1:22">
      <c r="B115" t="s">
        <v>232</v>
      </c>
      <c r="C115" t="s">
        <v>473</v>
      </c>
      <c r="D115" t="s">
        <v>48</v>
      </c>
      <c r="E115" t="s">
        <v>49</v>
      </c>
      <c r="F115" t="s">
        <v>50</v>
      </c>
      <c r="H115" t="str">
        <f>INDEX('WSH BWQ'!$B$13:$V$122, MATCH('WSH Backcast'!$C115, 'WSH BWQ'!$C$13:$C$122, 0), MATCH('WSH Backcast'!H$13, 'WSH BWQ'!$B$13:$V$13, 0))</f>
        <v>Excellent</v>
      </c>
      <c r="I115" t="str">
        <f>INDEX('WSH BWQ'!$B$13:$V$122, MATCH('WSH Backcast'!$C115, 'WSH BWQ'!$C$13:$C$122, 0), MATCH('WSH Backcast'!I$13, 'WSH BWQ'!$B$13:$V$13, 0))</f>
        <v>Excellent</v>
      </c>
      <c r="J115" t="str">
        <f>INDEX('WSH BWQ'!$B$13:$V$122, MATCH('WSH Backcast'!$C115, 'WSH BWQ'!$C$13:$C$122, 0), MATCH('WSH Backcast'!J$13, 'WSH BWQ'!$B$13:$V$13, 0))</f>
        <v>Excellent</v>
      </c>
      <c r="K115" t="str">
        <f>INDEX('WSH BWQ'!$B$13:$V$122, MATCH('WSH Backcast'!$C115, 'WSH BWQ'!$C$13:$C$122, 0), MATCH('WSH Backcast'!K$13, 'WSH BWQ'!$B$13:$V$13, 0))</f>
        <v>Excellent</v>
      </c>
      <c r="L115" t="str">
        <f>INDEX('WSH BWQ'!$B$13:$V$122, MATCH('WSH Backcast'!$C115, 'WSH BWQ'!$C$13:$C$122, 0), MATCH('WSH Backcast'!L$13, 'WSH BWQ'!$B$13:$V$13, 0))</f>
        <v>Excellent</v>
      </c>
      <c r="M115" t="str">
        <f>INDEX('WSH BWQ'!$B$13:$V$122, MATCH('WSH Backcast'!$C115, 'WSH BWQ'!$C$13:$C$122, 0), MATCH('WSH Backcast'!M$13, 'WSH BWQ'!$B$13:$V$13, 0))</f>
        <v>Excellent</v>
      </c>
      <c r="N115" t="str">
        <f>INDEX('WSH BWQ'!$B$13:$V$122, MATCH('WSH Backcast'!$C115, 'WSH BWQ'!$C$13:$C$122, 0), MATCH('WSH Backcast'!N$13, 'WSH BWQ'!$B$13:$V$13, 0))</f>
        <v>Excellent</v>
      </c>
      <c r="O115" t="str">
        <f>INDEX('WSH BWQ'!$B$13:$V$122, MATCH('WSH Backcast'!$C115, 'WSH BWQ'!$C$13:$C$122, 0), MATCH('WSH Backcast'!O$13, 'WSH BWQ'!$B$13:$V$13, 0))</f>
        <v>Excellent</v>
      </c>
      <c r="P115">
        <f>INDEX('WSH BWQ'!$B$13:$V$122, MATCH('WSH Backcast'!$C115, 'WSH BWQ'!$C$13:$C$122, 0), MATCH('WSH Backcast'!P$13, 'WSH BWQ'!$B$13:$V$13, 0))</f>
        <v>0</v>
      </c>
      <c r="Q115" t="str">
        <f>INDEX('WSH BWQ'!$B$13:$V$122, MATCH('WSH Backcast'!$C115, 'WSH BWQ'!$C$13:$C$122, 0), MATCH('WSH Backcast'!Q$13, 'WSH BWQ'!$B$13:$V$13, 0))</f>
        <v>Excellent</v>
      </c>
      <c r="R115" t="str">
        <f>INDEX('WSH BWQ'!$B$13:$V$122, MATCH('WSH Backcast'!$C115, 'WSH BWQ'!$C$13:$C$122, 0), MATCH('WSH Backcast'!R$13, 'WSH BWQ'!$B$13:$V$13, 0))</f>
        <v>Excellent</v>
      </c>
      <c r="S115" t="str">
        <f>INDEX('WSH BWQ'!$B$13:$V$122, MATCH('WSH Backcast'!$C115, 'WSH BWQ'!$C$13:$C$122, 0), MATCH('WSH Backcast'!S$13, 'WSH BWQ'!$B$13:$V$13, 0))</f>
        <v>Excellent</v>
      </c>
      <c r="T115" t="str">
        <f>INDEX('WSH BWQ'!$B$13:$V$122, MATCH('WSH Backcast'!$C115, 'WSH BWQ'!$C$13:$C$122, 0), MATCH('WSH Backcast'!T$13, 'WSH BWQ'!$B$13:$V$13, 0))</f>
        <v>Excellent</v>
      </c>
      <c r="U115" t="str">
        <f>INDEX('WSH BWQ'!$B$13:$V$122, MATCH('WSH Backcast'!$C115, 'WSH BWQ'!$C$13:$C$122, 0), MATCH('WSH Backcast'!U$13, 'WSH BWQ'!$B$13:$V$13, 0))</f>
        <v>Excellent</v>
      </c>
      <c r="V115" t="str">
        <f>INDEX('WSH BWQ'!$B$13:$V$122, MATCH('WSH Backcast'!$C115, 'WSH BWQ'!$C$13:$C$122, 0), MATCH('WSH Backcast'!V$13, 'WSH BWQ'!$B$13:$V$13, 0))</f>
        <v>Excellent</v>
      </c>
    </row>
    <row r="116" spans="1:22">
      <c r="B116" t="s">
        <v>232</v>
      </c>
      <c r="C116" t="s">
        <v>474</v>
      </c>
      <c r="D116" t="s">
        <v>48</v>
      </c>
      <c r="E116" t="s">
        <v>49</v>
      </c>
      <c r="F116" t="s">
        <v>50</v>
      </c>
      <c r="H116" t="str">
        <f>INDEX('WSH BWQ'!$B$13:$V$122, MATCH('WSH Backcast'!$C116, 'WSH BWQ'!$C$13:$C$122, 0), MATCH('WSH Backcast'!H$13, 'WSH BWQ'!$B$13:$V$13, 0))</f>
        <v>Excellent</v>
      </c>
      <c r="I116" t="str">
        <f>INDEX('WSH BWQ'!$B$13:$V$122, MATCH('WSH Backcast'!$C116, 'WSH BWQ'!$C$13:$C$122, 0), MATCH('WSH Backcast'!I$13, 'WSH BWQ'!$B$13:$V$13, 0))</f>
        <v>Excellent</v>
      </c>
      <c r="J116" t="str">
        <f>INDEX('WSH BWQ'!$B$13:$V$122, MATCH('WSH Backcast'!$C116, 'WSH BWQ'!$C$13:$C$122, 0), MATCH('WSH Backcast'!J$13, 'WSH BWQ'!$B$13:$V$13, 0))</f>
        <v>Excellent</v>
      </c>
      <c r="K116" t="str">
        <f>INDEX('WSH BWQ'!$B$13:$V$122, MATCH('WSH Backcast'!$C116, 'WSH BWQ'!$C$13:$C$122, 0), MATCH('WSH Backcast'!K$13, 'WSH BWQ'!$B$13:$V$13, 0))</f>
        <v>Good</v>
      </c>
      <c r="L116" t="str">
        <f>INDEX('WSH BWQ'!$B$13:$V$122, MATCH('WSH Backcast'!$C116, 'WSH BWQ'!$C$13:$C$122, 0), MATCH('WSH Backcast'!L$13, 'WSH BWQ'!$B$13:$V$13, 0))</f>
        <v>Good</v>
      </c>
      <c r="M116" t="str">
        <f>INDEX('WSH BWQ'!$B$13:$V$122, MATCH('WSH Backcast'!$C116, 'WSH BWQ'!$C$13:$C$122, 0), MATCH('WSH Backcast'!M$13, 'WSH BWQ'!$B$13:$V$13, 0))</f>
        <v>Good</v>
      </c>
      <c r="N116" t="str">
        <f>INDEX('WSH BWQ'!$B$13:$V$122, MATCH('WSH Backcast'!$C116, 'WSH BWQ'!$C$13:$C$122, 0), MATCH('WSH Backcast'!N$13, 'WSH BWQ'!$B$13:$V$13, 0))</f>
        <v>Excellent</v>
      </c>
      <c r="O116" t="str">
        <f>INDEX('WSH BWQ'!$B$13:$V$122, MATCH('WSH Backcast'!$C116, 'WSH BWQ'!$C$13:$C$122, 0), MATCH('WSH Backcast'!O$13, 'WSH BWQ'!$B$13:$V$13, 0))</f>
        <v>Excellent</v>
      </c>
      <c r="P116">
        <f>INDEX('WSH BWQ'!$B$13:$V$122, MATCH('WSH Backcast'!$C116, 'WSH BWQ'!$C$13:$C$122, 0), MATCH('WSH Backcast'!P$13, 'WSH BWQ'!$B$13:$V$13, 0))</f>
        <v>0</v>
      </c>
      <c r="Q116" t="str">
        <f>INDEX('WSH BWQ'!$B$13:$V$122, MATCH('WSH Backcast'!$C116, 'WSH BWQ'!$C$13:$C$122, 0), MATCH('WSH Backcast'!Q$13, 'WSH BWQ'!$B$13:$V$13, 0))</f>
        <v>Excellent</v>
      </c>
      <c r="R116" t="str">
        <f>INDEX('WSH BWQ'!$B$13:$V$122, MATCH('WSH Backcast'!$C116, 'WSH BWQ'!$C$13:$C$122, 0), MATCH('WSH Backcast'!R$13, 'WSH BWQ'!$B$13:$V$13, 0))</f>
        <v>Excellent</v>
      </c>
      <c r="S116" t="str">
        <f>INDEX('WSH BWQ'!$B$13:$V$122, MATCH('WSH Backcast'!$C116, 'WSH BWQ'!$C$13:$C$122, 0), MATCH('WSH Backcast'!S$13, 'WSH BWQ'!$B$13:$V$13, 0))</f>
        <v>Excellent</v>
      </c>
      <c r="T116" t="str">
        <f>INDEX('WSH BWQ'!$B$13:$V$122, MATCH('WSH Backcast'!$C116, 'WSH BWQ'!$C$13:$C$122, 0), MATCH('WSH Backcast'!T$13, 'WSH BWQ'!$B$13:$V$13, 0))</f>
        <v>Excellent</v>
      </c>
      <c r="U116" t="str">
        <f>INDEX('WSH BWQ'!$B$13:$V$122, MATCH('WSH Backcast'!$C116, 'WSH BWQ'!$C$13:$C$122, 0), MATCH('WSH Backcast'!U$13, 'WSH BWQ'!$B$13:$V$13, 0))</f>
        <v>Excellent</v>
      </c>
      <c r="V116" t="str">
        <f>INDEX('WSH BWQ'!$B$13:$V$122, MATCH('WSH Backcast'!$C116, 'WSH BWQ'!$C$13:$C$122, 0), MATCH('WSH Backcast'!V$13, 'WSH BWQ'!$B$13:$V$13, 0))</f>
        <v>Excellent</v>
      </c>
    </row>
    <row r="117" spans="1:22">
      <c r="B117" t="s">
        <v>232</v>
      </c>
      <c r="C117" t="s">
        <v>475</v>
      </c>
      <c r="D117" t="s">
        <v>48</v>
      </c>
      <c r="E117" t="s">
        <v>49</v>
      </c>
      <c r="F117" t="s">
        <v>50</v>
      </c>
      <c r="H117" t="str">
        <f>INDEX('WSH BWQ'!$B$13:$V$122, MATCH('WSH Backcast'!$C117, 'WSH BWQ'!$C$13:$C$122, 0), MATCH('WSH Backcast'!H$13, 'WSH BWQ'!$B$13:$V$13, 0))</f>
        <v>Excellent</v>
      </c>
      <c r="I117" t="str">
        <f>INDEX('WSH BWQ'!$B$13:$V$122, MATCH('WSH Backcast'!$C117, 'WSH BWQ'!$C$13:$C$122, 0), MATCH('WSH Backcast'!I$13, 'WSH BWQ'!$B$13:$V$13, 0))</f>
        <v>Excellent</v>
      </c>
      <c r="J117" t="str">
        <f>INDEX('WSH BWQ'!$B$13:$V$122, MATCH('WSH Backcast'!$C117, 'WSH BWQ'!$C$13:$C$122, 0), MATCH('WSH Backcast'!J$13, 'WSH BWQ'!$B$13:$V$13, 0))</f>
        <v>Excellent</v>
      </c>
      <c r="K117" t="str">
        <f>INDEX('WSH BWQ'!$B$13:$V$122, MATCH('WSH Backcast'!$C117, 'WSH BWQ'!$C$13:$C$122, 0), MATCH('WSH Backcast'!K$13, 'WSH BWQ'!$B$13:$V$13, 0))</f>
        <v>Excellent</v>
      </c>
      <c r="L117" t="str">
        <f>INDEX('WSH BWQ'!$B$13:$V$122, MATCH('WSH Backcast'!$C117, 'WSH BWQ'!$C$13:$C$122, 0), MATCH('WSH Backcast'!L$13, 'WSH BWQ'!$B$13:$V$13, 0))</f>
        <v>Excellent</v>
      </c>
      <c r="M117" t="str">
        <f>INDEX('WSH BWQ'!$B$13:$V$122, MATCH('WSH Backcast'!$C117, 'WSH BWQ'!$C$13:$C$122, 0), MATCH('WSH Backcast'!M$13, 'WSH BWQ'!$B$13:$V$13, 0))</f>
        <v>Excellent</v>
      </c>
      <c r="N117" t="str">
        <f>INDEX('WSH BWQ'!$B$13:$V$122, MATCH('WSH Backcast'!$C117, 'WSH BWQ'!$C$13:$C$122, 0), MATCH('WSH Backcast'!N$13, 'WSH BWQ'!$B$13:$V$13, 0))</f>
        <v>Excellent</v>
      </c>
      <c r="O117" t="str">
        <f>INDEX('WSH BWQ'!$B$13:$V$122, MATCH('WSH Backcast'!$C117, 'WSH BWQ'!$C$13:$C$122, 0), MATCH('WSH Backcast'!O$13, 'WSH BWQ'!$B$13:$V$13, 0))</f>
        <v>Excellent</v>
      </c>
      <c r="P117">
        <f>INDEX('WSH BWQ'!$B$13:$V$122, MATCH('WSH Backcast'!$C117, 'WSH BWQ'!$C$13:$C$122, 0), MATCH('WSH Backcast'!P$13, 'WSH BWQ'!$B$13:$V$13, 0))</f>
        <v>0</v>
      </c>
      <c r="Q117" t="str">
        <f>INDEX('WSH BWQ'!$B$13:$V$122, MATCH('WSH Backcast'!$C117, 'WSH BWQ'!$C$13:$C$122, 0), MATCH('WSH Backcast'!Q$13, 'WSH BWQ'!$B$13:$V$13, 0))</f>
        <v>Excellent</v>
      </c>
      <c r="R117" t="str">
        <f>INDEX('WSH BWQ'!$B$13:$V$122, MATCH('WSH Backcast'!$C117, 'WSH BWQ'!$C$13:$C$122, 0), MATCH('WSH Backcast'!R$13, 'WSH BWQ'!$B$13:$V$13, 0))</f>
        <v>Excellent</v>
      </c>
      <c r="S117" t="str">
        <f>INDEX('WSH BWQ'!$B$13:$V$122, MATCH('WSH Backcast'!$C117, 'WSH BWQ'!$C$13:$C$122, 0), MATCH('WSH Backcast'!S$13, 'WSH BWQ'!$B$13:$V$13, 0))</f>
        <v>Excellent</v>
      </c>
      <c r="T117" t="str">
        <f>INDEX('WSH BWQ'!$B$13:$V$122, MATCH('WSH Backcast'!$C117, 'WSH BWQ'!$C$13:$C$122, 0), MATCH('WSH Backcast'!T$13, 'WSH BWQ'!$B$13:$V$13, 0))</f>
        <v>Excellent</v>
      </c>
      <c r="U117" t="str">
        <f>INDEX('WSH BWQ'!$B$13:$V$122, MATCH('WSH Backcast'!$C117, 'WSH BWQ'!$C$13:$C$122, 0), MATCH('WSH Backcast'!U$13, 'WSH BWQ'!$B$13:$V$13, 0))</f>
        <v>Excellent</v>
      </c>
      <c r="V117" t="str">
        <f>INDEX('WSH BWQ'!$B$13:$V$122, MATCH('WSH Backcast'!$C117, 'WSH BWQ'!$C$13:$C$122, 0), MATCH('WSH Backcast'!V$13, 'WSH BWQ'!$B$13:$V$13, 0))</f>
        <v>Excellent</v>
      </c>
    </row>
    <row r="118" spans="1:22">
      <c r="B118" t="s">
        <v>232</v>
      </c>
      <c r="C118" t="s">
        <v>476</v>
      </c>
      <c r="D118" t="s">
        <v>48</v>
      </c>
      <c r="E118" t="s">
        <v>49</v>
      </c>
      <c r="F118" t="s">
        <v>50</v>
      </c>
      <c r="H118" t="str">
        <f>INDEX('WSH BWQ'!$B$13:$V$122, MATCH('WSH Backcast'!$C118, 'WSH BWQ'!$C$13:$C$122, 0), MATCH('WSH Backcast'!H$13, 'WSH BWQ'!$B$13:$V$13, 0))</f>
        <v>Excellent</v>
      </c>
      <c r="I118" t="str">
        <f>INDEX('WSH BWQ'!$B$13:$V$122, MATCH('WSH Backcast'!$C118, 'WSH BWQ'!$C$13:$C$122, 0), MATCH('WSH Backcast'!I$13, 'WSH BWQ'!$B$13:$V$13, 0))</f>
        <v>Excellent</v>
      </c>
      <c r="J118" t="str">
        <f>INDEX('WSH BWQ'!$B$13:$V$122, MATCH('WSH Backcast'!$C118, 'WSH BWQ'!$C$13:$C$122, 0), MATCH('WSH Backcast'!J$13, 'WSH BWQ'!$B$13:$V$13, 0))</f>
        <v>Excellent</v>
      </c>
      <c r="K118" t="str">
        <f>INDEX('WSH BWQ'!$B$13:$V$122, MATCH('WSH Backcast'!$C118, 'WSH BWQ'!$C$13:$C$122, 0), MATCH('WSH Backcast'!K$13, 'WSH BWQ'!$B$13:$V$13, 0))</f>
        <v>Excellent</v>
      </c>
      <c r="L118" t="str">
        <f>INDEX('WSH BWQ'!$B$13:$V$122, MATCH('WSH Backcast'!$C118, 'WSH BWQ'!$C$13:$C$122, 0), MATCH('WSH Backcast'!L$13, 'WSH BWQ'!$B$13:$V$13, 0))</f>
        <v>Excellent</v>
      </c>
      <c r="M118" t="str">
        <f>INDEX('WSH BWQ'!$B$13:$V$122, MATCH('WSH Backcast'!$C118, 'WSH BWQ'!$C$13:$C$122, 0), MATCH('WSH Backcast'!M$13, 'WSH BWQ'!$B$13:$V$13, 0))</f>
        <v>Excellent</v>
      </c>
      <c r="N118" t="str">
        <f>INDEX('WSH BWQ'!$B$13:$V$122, MATCH('WSH Backcast'!$C118, 'WSH BWQ'!$C$13:$C$122, 0), MATCH('WSH Backcast'!N$13, 'WSH BWQ'!$B$13:$V$13, 0))</f>
        <v>Excellent</v>
      </c>
      <c r="O118" t="str">
        <f>INDEX('WSH BWQ'!$B$13:$V$122, MATCH('WSH Backcast'!$C118, 'WSH BWQ'!$C$13:$C$122, 0), MATCH('WSH Backcast'!O$13, 'WSH BWQ'!$B$13:$V$13, 0))</f>
        <v>Excellent</v>
      </c>
      <c r="P118">
        <f>INDEX('WSH BWQ'!$B$13:$V$122, MATCH('WSH Backcast'!$C118, 'WSH BWQ'!$C$13:$C$122, 0), MATCH('WSH Backcast'!P$13, 'WSH BWQ'!$B$13:$V$13, 0))</f>
        <v>0</v>
      </c>
      <c r="Q118" t="str">
        <f>INDEX('WSH BWQ'!$B$13:$V$122, MATCH('WSH Backcast'!$C118, 'WSH BWQ'!$C$13:$C$122, 0), MATCH('WSH Backcast'!Q$13, 'WSH BWQ'!$B$13:$V$13, 0))</f>
        <v>Excellent</v>
      </c>
      <c r="R118" t="str">
        <f>INDEX('WSH BWQ'!$B$13:$V$122, MATCH('WSH Backcast'!$C118, 'WSH BWQ'!$C$13:$C$122, 0), MATCH('WSH Backcast'!R$13, 'WSH BWQ'!$B$13:$V$13, 0))</f>
        <v>Excellent</v>
      </c>
      <c r="S118" t="str">
        <f>INDEX('WSH BWQ'!$B$13:$V$122, MATCH('WSH Backcast'!$C118, 'WSH BWQ'!$C$13:$C$122, 0), MATCH('WSH Backcast'!S$13, 'WSH BWQ'!$B$13:$V$13, 0))</f>
        <v>Excellent</v>
      </c>
      <c r="T118" t="str">
        <f>INDEX('WSH BWQ'!$B$13:$V$122, MATCH('WSH Backcast'!$C118, 'WSH BWQ'!$C$13:$C$122, 0), MATCH('WSH Backcast'!T$13, 'WSH BWQ'!$B$13:$V$13, 0))</f>
        <v>Excellent</v>
      </c>
      <c r="U118" t="str">
        <f>INDEX('WSH BWQ'!$B$13:$V$122, MATCH('WSH Backcast'!$C118, 'WSH BWQ'!$C$13:$C$122, 0), MATCH('WSH Backcast'!U$13, 'WSH BWQ'!$B$13:$V$13, 0))</f>
        <v>Excellent</v>
      </c>
      <c r="V118" t="str">
        <f>INDEX('WSH BWQ'!$B$13:$V$122, MATCH('WSH Backcast'!$C118, 'WSH BWQ'!$C$13:$C$122, 0), MATCH('WSH Backcast'!V$13, 'WSH BWQ'!$B$13:$V$13, 0))</f>
        <v>Excellent</v>
      </c>
    </row>
    <row r="119" spans="1:22">
      <c r="B119" t="s">
        <v>232</v>
      </c>
      <c r="C119" t="s">
        <v>477</v>
      </c>
      <c r="D119" t="s">
        <v>48</v>
      </c>
      <c r="E119" t="s">
        <v>49</v>
      </c>
      <c r="F119" t="s">
        <v>50</v>
      </c>
      <c r="H119" t="str">
        <f>INDEX('WSH BWQ'!$B$13:$V$122, MATCH('WSH Backcast'!$C119, 'WSH BWQ'!$C$13:$C$122, 0), MATCH('WSH Backcast'!H$13, 'WSH BWQ'!$B$13:$V$13, 0))</f>
        <v>Excellent</v>
      </c>
      <c r="I119" t="str">
        <f>INDEX('WSH BWQ'!$B$13:$V$122, MATCH('WSH Backcast'!$C119, 'WSH BWQ'!$C$13:$C$122, 0), MATCH('WSH Backcast'!I$13, 'WSH BWQ'!$B$13:$V$13, 0))</f>
        <v>Excellent</v>
      </c>
      <c r="J119" t="str">
        <f>INDEX('WSH BWQ'!$B$13:$V$122, MATCH('WSH Backcast'!$C119, 'WSH BWQ'!$C$13:$C$122, 0), MATCH('WSH Backcast'!J$13, 'WSH BWQ'!$B$13:$V$13, 0))</f>
        <v>Excellent</v>
      </c>
      <c r="K119" t="str">
        <f>INDEX('WSH BWQ'!$B$13:$V$122, MATCH('WSH Backcast'!$C119, 'WSH BWQ'!$C$13:$C$122, 0), MATCH('WSH Backcast'!K$13, 'WSH BWQ'!$B$13:$V$13, 0))</f>
        <v>Good</v>
      </c>
      <c r="L119" t="str">
        <f>INDEX('WSH BWQ'!$B$13:$V$122, MATCH('WSH Backcast'!$C119, 'WSH BWQ'!$C$13:$C$122, 0), MATCH('WSH Backcast'!L$13, 'WSH BWQ'!$B$13:$V$13, 0))</f>
        <v>Excellent</v>
      </c>
      <c r="M119" t="str">
        <f>INDEX('WSH BWQ'!$B$13:$V$122, MATCH('WSH Backcast'!$C119, 'WSH BWQ'!$C$13:$C$122, 0), MATCH('WSH Backcast'!M$13, 'WSH BWQ'!$B$13:$V$13, 0))</f>
        <v>Good</v>
      </c>
      <c r="N119" t="str">
        <f>INDEX('WSH BWQ'!$B$13:$V$122, MATCH('WSH Backcast'!$C119, 'WSH BWQ'!$C$13:$C$122, 0), MATCH('WSH Backcast'!N$13, 'WSH BWQ'!$B$13:$V$13, 0))</f>
        <v>Good</v>
      </c>
      <c r="O119" t="str">
        <f>INDEX('WSH BWQ'!$B$13:$V$122, MATCH('WSH Backcast'!$C119, 'WSH BWQ'!$C$13:$C$122, 0), MATCH('WSH Backcast'!O$13, 'WSH BWQ'!$B$13:$V$13, 0))</f>
        <v>Good</v>
      </c>
      <c r="P119">
        <f>INDEX('WSH BWQ'!$B$13:$V$122, MATCH('WSH Backcast'!$C119, 'WSH BWQ'!$C$13:$C$122, 0), MATCH('WSH Backcast'!P$13, 'WSH BWQ'!$B$13:$V$13, 0))</f>
        <v>0</v>
      </c>
      <c r="Q119" t="str">
        <f>INDEX('WSH BWQ'!$B$13:$V$122, MATCH('WSH Backcast'!$C119, 'WSH BWQ'!$C$13:$C$122, 0), MATCH('WSH Backcast'!Q$13, 'WSH BWQ'!$B$13:$V$13, 0))</f>
        <v>Good</v>
      </c>
      <c r="R119" t="str">
        <f>INDEX('WSH BWQ'!$B$13:$V$122, MATCH('WSH Backcast'!$C119, 'WSH BWQ'!$C$13:$C$122, 0), MATCH('WSH Backcast'!R$13, 'WSH BWQ'!$B$13:$V$13, 0))</f>
        <v>Good</v>
      </c>
      <c r="S119" t="str">
        <f>INDEX('WSH BWQ'!$B$13:$V$122, MATCH('WSH Backcast'!$C119, 'WSH BWQ'!$C$13:$C$122, 0), MATCH('WSH Backcast'!S$13, 'WSH BWQ'!$B$13:$V$13, 0))</f>
        <v>Good</v>
      </c>
      <c r="T119" t="str">
        <f>INDEX('WSH BWQ'!$B$13:$V$122, MATCH('WSH Backcast'!$C119, 'WSH BWQ'!$C$13:$C$122, 0), MATCH('WSH Backcast'!T$13, 'WSH BWQ'!$B$13:$V$13, 0))</f>
        <v>Good</v>
      </c>
      <c r="U119" t="str">
        <f>INDEX('WSH BWQ'!$B$13:$V$122, MATCH('WSH Backcast'!$C119, 'WSH BWQ'!$C$13:$C$122, 0), MATCH('WSH Backcast'!U$13, 'WSH BWQ'!$B$13:$V$13, 0))</f>
        <v>Good</v>
      </c>
      <c r="V119" t="str">
        <f>INDEX('WSH BWQ'!$B$13:$V$122, MATCH('WSH Backcast'!$C119, 'WSH BWQ'!$C$13:$C$122, 0), MATCH('WSH Backcast'!V$13, 'WSH BWQ'!$B$13:$V$13, 0))</f>
        <v>Good</v>
      </c>
    </row>
    <row r="120" spans="1:22">
      <c r="B120" t="s">
        <v>232</v>
      </c>
      <c r="C120" t="s">
        <v>478</v>
      </c>
      <c r="D120" t="s">
        <v>48</v>
      </c>
      <c r="E120" t="s">
        <v>49</v>
      </c>
      <c r="F120" t="s">
        <v>50</v>
      </c>
      <c r="H120" t="str">
        <f>INDEX('WSH BWQ'!$B$13:$V$122, MATCH('WSH Backcast'!$C120, 'WSH BWQ'!$C$13:$C$122, 0), MATCH('WSH Backcast'!H$13, 'WSH BWQ'!$B$13:$V$13, 0))</f>
        <v>Good</v>
      </c>
      <c r="I120" t="str">
        <f>INDEX('WSH BWQ'!$B$13:$V$122, MATCH('WSH Backcast'!$C120, 'WSH BWQ'!$C$13:$C$122, 0), MATCH('WSH Backcast'!I$13, 'WSH BWQ'!$B$13:$V$13, 0))</f>
        <v>Good</v>
      </c>
      <c r="J120" t="str">
        <f>INDEX('WSH BWQ'!$B$13:$V$122, MATCH('WSH Backcast'!$C120, 'WSH BWQ'!$C$13:$C$122, 0), MATCH('WSH Backcast'!J$13, 'WSH BWQ'!$B$13:$V$13, 0))</f>
        <v>Good</v>
      </c>
      <c r="K120" t="str">
        <f>INDEX('WSH BWQ'!$B$13:$V$122, MATCH('WSH Backcast'!$C120, 'WSH BWQ'!$C$13:$C$122, 0), MATCH('WSH Backcast'!K$13, 'WSH BWQ'!$B$13:$V$13, 0))</f>
        <v>Excellent</v>
      </c>
      <c r="L120" t="str">
        <f>INDEX('WSH BWQ'!$B$13:$V$122, MATCH('WSH Backcast'!$C120, 'WSH BWQ'!$C$13:$C$122, 0), MATCH('WSH Backcast'!L$13, 'WSH BWQ'!$B$13:$V$13, 0))</f>
        <v>Excellent</v>
      </c>
      <c r="M120" t="str">
        <f>INDEX('WSH BWQ'!$B$13:$V$122, MATCH('WSH Backcast'!$C120, 'WSH BWQ'!$C$13:$C$122, 0), MATCH('WSH Backcast'!M$13, 'WSH BWQ'!$B$13:$V$13, 0))</f>
        <v>Excellent</v>
      </c>
      <c r="N120" t="str">
        <f>INDEX('WSH BWQ'!$B$13:$V$122, MATCH('WSH Backcast'!$C120, 'WSH BWQ'!$C$13:$C$122, 0), MATCH('WSH Backcast'!N$13, 'WSH BWQ'!$B$13:$V$13, 0))</f>
        <v>Excellent</v>
      </c>
      <c r="O120" t="str">
        <f>INDEX('WSH BWQ'!$B$13:$V$122, MATCH('WSH Backcast'!$C120, 'WSH BWQ'!$C$13:$C$122, 0), MATCH('WSH Backcast'!O$13, 'WSH BWQ'!$B$13:$V$13, 0))</f>
        <v>Good</v>
      </c>
      <c r="P120">
        <f>INDEX('WSH BWQ'!$B$13:$V$122, MATCH('WSH Backcast'!$C120, 'WSH BWQ'!$C$13:$C$122, 0), MATCH('WSH Backcast'!P$13, 'WSH BWQ'!$B$13:$V$13, 0))</f>
        <v>0</v>
      </c>
      <c r="Q120" t="str">
        <f>INDEX('WSH BWQ'!$B$13:$V$122, MATCH('WSH Backcast'!$C120, 'WSH BWQ'!$C$13:$C$122, 0), MATCH('WSH Backcast'!Q$13, 'WSH BWQ'!$B$13:$V$13, 0))</f>
        <v>Sufficient</v>
      </c>
      <c r="R120" t="str">
        <f>INDEX('WSH BWQ'!$B$13:$V$122, MATCH('WSH Backcast'!$C120, 'WSH BWQ'!$C$13:$C$122, 0), MATCH('WSH Backcast'!R$13, 'WSH BWQ'!$B$13:$V$13, 0))</f>
        <v>Sufficient</v>
      </c>
      <c r="S120" t="str">
        <f>INDEX('WSH BWQ'!$B$13:$V$122, MATCH('WSH Backcast'!$C120, 'WSH BWQ'!$C$13:$C$122, 0), MATCH('WSH Backcast'!S$13, 'WSH BWQ'!$B$13:$V$13, 0))</f>
        <v>Sufficient</v>
      </c>
      <c r="T120" t="str">
        <f>INDEX('WSH BWQ'!$B$13:$V$122, MATCH('WSH Backcast'!$C120, 'WSH BWQ'!$C$13:$C$122, 0), MATCH('WSH Backcast'!T$13, 'WSH BWQ'!$B$13:$V$13, 0))</f>
        <v>Sufficient</v>
      </c>
      <c r="U120" t="str">
        <f>INDEX('WSH BWQ'!$B$13:$V$122, MATCH('WSH Backcast'!$C120, 'WSH BWQ'!$C$13:$C$122, 0), MATCH('WSH Backcast'!U$13, 'WSH BWQ'!$B$13:$V$13, 0))</f>
        <v>Sufficient</v>
      </c>
      <c r="V120" t="str">
        <f>INDEX('WSH BWQ'!$B$13:$V$122, MATCH('WSH Backcast'!$C120, 'WSH BWQ'!$C$13:$C$122, 0), MATCH('WSH Backcast'!V$13, 'WSH BWQ'!$B$13:$V$13, 0))</f>
        <v>Sufficient</v>
      </c>
    </row>
    <row r="121" spans="1:22">
      <c r="A121" t="s">
        <v>479</v>
      </c>
      <c r="B121" t="s">
        <v>232</v>
      </c>
      <c r="C121" t="s">
        <v>480</v>
      </c>
      <c r="D121" t="s">
        <v>48</v>
      </c>
      <c r="E121" t="s">
        <v>49</v>
      </c>
      <c r="F121" t="s">
        <v>50</v>
      </c>
      <c r="H121" t="s">
        <v>151</v>
      </c>
      <c r="I121" t="s">
        <v>151</v>
      </c>
      <c r="J121" t="s">
        <v>151</v>
      </c>
      <c r="K121" t="s">
        <v>151</v>
      </c>
      <c r="L121" t="s">
        <v>151</v>
      </c>
      <c r="M121" t="s">
        <v>151</v>
      </c>
      <c r="N121" t="s">
        <v>151</v>
      </c>
      <c r="O121" t="s">
        <v>151</v>
      </c>
      <c r="P121">
        <f>INDEX('WSH BWQ'!$B$13:$V$122, MATCH('WSH Backcast'!$C121, 'WSH BWQ'!$C$13:$C$122, 0), MATCH('WSH Backcast'!P$13, 'WSH BWQ'!$B$13:$V$13, 0))</f>
        <v>0</v>
      </c>
      <c r="Q121" t="str">
        <f>INDEX('WSH BWQ'!$B$13:$V$122, MATCH('WSH Backcast'!$C121, 'WSH BWQ'!$C$13:$C$122, 0), MATCH('WSH Backcast'!Q$13, 'WSH BWQ'!$B$13:$V$13, 0))</f>
        <v>Poor</v>
      </c>
      <c r="R121" t="str">
        <f>INDEX('WSH BWQ'!$B$13:$V$122, MATCH('WSH Backcast'!$C121, 'WSH BWQ'!$C$13:$C$122, 0), MATCH('WSH Backcast'!R$13, 'WSH BWQ'!$B$13:$V$13, 0))</f>
        <v>Poor</v>
      </c>
      <c r="S121" t="str">
        <f>INDEX('WSH BWQ'!$B$13:$V$122, MATCH('WSH Backcast'!$C121, 'WSH BWQ'!$C$13:$C$122, 0), MATCH('WSH Backcast'!S$13, 'WSH BWQ'!$B$13:$V$13, 0))</f>
        <v>Poor</v>
      </c>
      <c r="T121" t="str">
        <f>INDEX('WSH BWQ'!$B$13:$V$122, MATCH('WSH Backcast'!$C121, 'WSH BWQ'!$C$13:$C$122, 0), MATCH('WSH Backcast'!T$13, 'WSH BWQ'!$B$13:$V$13, 0))</f>
        <v>Poor</v>
      </c>
      <c r="U121" t="str">
        <f>INDEX('WSH BWQ'!$B$13:$V$122, MATCH('WSH Backcast'!$C121, 'WSH BWQ'!$C$13:$C$122, 0), MATCH('WSH Backcast'!U$13, 'WSH BWQ'!$B$13:$V$13, 0))</f>
        <v>Poor</v>
      </c>
      <c r="V121" t="str">
        <f>INDEX('WSH BWQ'!$B$13:$V$122, MATCH('WSH Backcast'!$C121, 'WSH BWQ'!$C$13:$C$122, 0), MATCH('WSH Backcast'!V$13, 'WSH BWQ'!$B$13:$V$13, 0))</f>
        <v>Poor</v>
      </c>
    </row>
    <row r="122" spans="1:22">
      <c r="A122" t="s">
        <v>479</v>
      </c>
      <c r="B122" t="s">
        <v>232</v>
      </c>
      <c r="C122" t="s">
        <v>481</v>
      </c>
      <c r="D122" t="s">
        <v>48</v>
      </c>
      <c r="E122" t="s">
        <v>49</v>
      </c>
      <c r="F122" t="s">
        <v>50</v>
      </c>
      <c r="H122" t="s">
        <v>151</v>
      </c>
      <c r="I122" t="s">
        <v>151</v>
      </c>
      <c r="J122" t="s">
        <v>151</v>
      </c>
      <c r="K122" t="s">
        <v>151</v>
      </c>
      <c r="L122" t="s">
        <v>151</v>
      </c>
      <c r="M122" t="s">
        <v>151</v>
      </c>
      <c r="N122" t="s">
        <v>151</v>
      </c>
      <c r="O122" t="s">
        <v>151</v>
      </c>
      <c r="P122">
        <f>INDEX('WSH BWQ'!$B$13:$V$122, MATCH('WSH Backcast'!$C122, 'WSH BWQ'!$C$13:$C$122, 0), MATCH('WSH Backcast'!P$13, 'WSH BWQ'!$B$13:$V$13, 0))</f>
        <v>0</v>
      </c>
      <c r="Q122" t="str">
        <f>INDEX('WSH BWQ'!$B$13:$V$122, MATCH('WSH Backcast'!$C122, 'WSH BWQ'!$C$13:$C$122, 0), MATCH('WSH Backcast'!Q$13, 'WSH BWQ'!$B$13:$V$13, 0))</f>
        <v>Poor</v>
      </c>
      <c r="R122" t="str">
        <f>INDEX('WSH BWQ'!$B$13:$V$122, MATCH('WSH Backcast'!$C122, 'WSH BWQ'!$C$13:$C$122, 0), MATCH('WSH Backcast'!R$13, 'WSH BWQ'!$B$13:$V$13, 0))</f>
        <v>Poor</v>
      </c>
      <c r="S122" t="str">
        <f>INDEX('WSH BWQ'!$B$13:$V$122, MATCH('WSH Backcast'!$C122, 'WSH BWQ'!$C$13:$C$122, 0), MATCH('WSH Backcast'!S$13, 'WSH BWQ'!$B$13:$V$13, 0))</f>
        <v>Poor</v>
      </c>
      <c r="T122" t="str">
        <f>INDEX('WSH BWQ'!$B$13:$V$122, MATCH('WSH Backcast'!$C122, 'WSH BWQ'!$C$13:$C$122, 0), MATCH('WSH Backcast'!T$13, 'WSH BWQ'!$B$13:$V$13, 0))</f>
        <v>Poor</v>
      </c>
      <c r="U122" t="str">
        <f>INDEX('WSH BWQ'!$B$13:$V$122, MATCH('WSH Backcast'!$C122, 'WSH BWQ'!$C$13:$C$122, 0), MATCH('WSH Backcast'!U$13, 'WSH BWQ'!$B$13:$V$13, 0))</f>
        <v>Poor</v>
      </c>
      <c r="V122" t="str">
        <f>INDEX('WSH BWQ'!$B$13:$V$122, MATCH('WSH Backcast'!$C122, 'WSH BWQ'!$C$13:$C$122, 0), MATCH('WSH Backcast'!V$13, 'WSH BWQ'!$B$13:$V$13, 0))</f>
        <v>Poor</v>
      </c>
    </row>
    <row r="123" spans="1:22">
      <c r="A123" s="158" t="s">
        <v>482</v>
      </c>
      <c r="B123" s="158" t="s">
        <v>232</v>
      </c>
      <c r="C123" s="158" t="s">
        <v>483</v>
      </c>
      <c r="D123" s="158"/>
      <c r="E123" s="158" t="s">
        <v>49</v>
      </c>
      <c r="F123" s="158" t="s">
        <v>140</v>
      </c>
    </row>
    <row r="124" spans="1:22">
      <c r="A124" s="158" t="s">
        <v>482</v>
      </c>
      <c r="B124" s="158" t="s">
        <v>232</v>
      </c>
      <c r="C124" s="158" t="s">
        <v>484</v>
      </c>
      <c r="D124" s="158"/>
      <c r="E124" s="158" t="s">
        <v>49</v>
      </c>
      <c r="F124" s="158" t="s">
        <v>140</v>
      </c>
    </row>
    <row r="126" spans="1:22">
      <c r="B126" t="s">
        <v>57</v>
      </c>
      <c r="E126" s="10" t="s">
        <v>144</v>
      </c>
      <c r="F126" t="s">
        <v>57</v>
      </c>
      <c r="H126">
        <f>COUNTIF(H$14:H$122, $F126) + COUNTIF(H$14:H$122, $B133)</f>
        <v>83</v>
      </c>
      <c r="I126">
        <f t="shared" ref="I126:V126" si="0">COUNTIF(I$14:I$122, $F126) + COUNTIF(I$14:I$122, $B133)</f>
        <v>87</v>
      </c>
      <c r="J126">
        <f t="shared" si="0"/>
        <v>82</v>
      </c>
      <c r="K126">
        <f t="shared" si="0"/>
        <v>81</v>
      </c>
      <c r="L126">
        <f t="shared" si="0"/>
        <v>85</v>
      </c>
      <c r="M126">
        <f t="shared" si="0"/>
        <v>84</v>
      </c>
      <c r="N126">
        <f t="shared" si="0"/>
        <v>84</v>
      </c>
      <c r="O126">
        <f t="shared" si="0"/>
        <v>85</v>
      </c>
      <c r="P126">
        <f t="shared" si="0"/>
        <v>0</v>
      </c>
      <c r="Q126">
        <f t="shared" si="0"/>
        <v>85</v>
      </c>
      <c r="R126">
        <f t="shared" si="0"/>
        <v>85</v>
      </c>
      <c r="S126">
        <f t="shared" si="0"/>
        <v>85</v>
      </c>
      <c r="T126">
        <f t="shared" si="0"/>
        <v>85</v>
      </c>
      <c r="U126">
        <f t="shared" si="0"/>
        <v>85</v>
      </c>
      <c r="V126">
        <f t="shared" si="0"/>
        <v>85</v>
      </c>
    </row>
    <row r="127" spans="1:22">
      <c r="B127" t="s">
        <v>56</v>
      </c>
      <c r="F127" t="s">
        <v>56</v>
      </c>
      <c r="H127">
        <f t="shared" ref="H127:V129" si="1">COUNTIF(H$14:H$122, $F127) + COUNTIF(H$14:H$122, $B134)</f>
        <v>18</v>
      </c>
      <c r="I127">
        <f t="shared" si="1"/>
        <v>13</v>
      </c>
      <c r="J127">
        <f t="shared" si="1"/>
        <v>17</v>
      </c>
      <c r="K127">
        <f t="shared" si="1"/>
        <v>21</v>
      </c>
      <c r="L127">
        <f t="shared" si="1"/>
        <v>16</v>
      </c>
      <c r="M127">
        <f t="shared" si="1"/>
        <v>13</v>
      </c>
      <c r="N127">
        <f t="shared" si="1"/>
        <v>15</v>
      </c>
      <c r="O127">
        <f t="shared" si="1"/>
        <v>15</v>
      </c>
      <c r="P127">
        <f t="shared" si="1"/>
        <v>0</v>
      </c>
      <c r="Q127">
        <f t="shared" si="1"/>
        <v>13</v>
      </c>
      <c r="R127">
        <f t="shared" si="1"/>
        <v>13</v>
      </c>
      <c r="S127">
        <f t="shared" si="1"/>
        <v>13</v>
      </c>
      <c r="T127">
        <f t="shared" si="1"/>
        <v>13</v>
      </c>
      <c r="U127">
        <f t="shared" si="1"/>
        <v>13</v>
      </c>
      <c r="V127">
        <f t="shared" si="1"/>
        <v>13</v>
      </c>
    </row>
    <row r="128" spans="1:22">
      <c r="B128" t="s">
        <v>97</v>
      </c>
      <c r="F128" t="s">
        <v>97</v>
      </c>
      <c r="H128">
        <f t="shared" si="1"/>
        <v>4</v>
      </c>
      <c r="I128">
        <f t="shared" si="1"/>
        <v>6</v>
      </c>
      <c r="J128">
        <f t="shared" si="1"/>
        <v>6</v>
      </c>
      <c r="K128">
        <f t="shared" si="1"/>
        <v>3</v>
      </c>
      <c r="L128">
        <f t="shared" si="1"/>
        <v>5</v>
      </c>
      <c r="M128">
        <f t="shared" si="1"/>
        <v>9</v>
      </c>
      <c r="N128">
        <f t="shared" si="1"/>
        <v>8</v>
      </c>
      <c r="O128">
        <f t="shared" si="1"/>
        <v>5</v>
      </c>
      <c r="P128">
        <f t="shared" si="1"/>
        <v>0</v>
      </c>
      <c r="Q128">
        <f t="shared" si="1"/>
        <v>8</v>
      </c>
      <c r="R128">
        <f t="shared" si="1"/>
        <v>8</v>
      </c>
      <c r="S128">
        <f t="shared" si="1"/>
        <v>8</v>
      </c>
      <c r="T128">
        <f t="shared" si="1"/>
        <v>8</v>
      </c>
      <c r="U128">
        <f t="shared" si="1"/>
        <v>8</v>
      </c>
      <c r="V128">
        <f t="shared" si="1"/>
        <v>8</v>
      </c>
    </row>
    <row r="129" spans="1:22">
      <c r="B129" t="s">
        <v>96</v>
      </c>
      <c r="F129" t="s">
        <v>96</v>
      </c>
      <c r="H129">
        <f t="shared" si="1"/>
        <v>4</v>
      </c>
      <c r="I129">
        <f t="shared" si="1"/>
        <v>3</v>
      </c>
      <c r="J129">
        <f t="shared" si="1"/>
        <v>4</v>
      </c>
      <c r="K129">
        <f t="shared" si="1"/>
        <v>4</v>
      </c>
      <c r="L129">
        <f t="shared" si="1"/>
        <v>3</v>
      </c>
      <c r="M129">
        <f t="shared" si="1"/>
        <v>3</v>
      </c>
      <c r="N129">
        <f t="shared" si="1"/>
        <v>2</v>
      </c>
      <c r="O129">
        <f t="shared" si="1"/>
        <v>4</v>
      </c>
      <c r="P129">
        <f t="shared" si="1"/>
        <v>0</v>
      </c>
      <c r="Q129">
        <f t="shared" si="1"/>
        <v>3</v>
      </c>
      <c r="R129">
        <f t="shared" si="1"/>
        <v>3</v>
      </c>
      <c r="S129">
        <f t="shared" si="1"/>
        <v>3</v>
      </c>
      <c r="T129">
        <f t="shared" si="1"/>
        <v>3</v>
      </c>
      <c r="U129">
        <f t="shared" si="1"/>
        <v>3</v>
      </c>
      <c r="V129">
        <f t="shared" si="1"/>
        <v>3</v>
      </c>
    </row>
    <row r="130" spans="1:22">
      <c r="B130" t="s">
        <v>147</v>
      </c>
      <c r="F130" t="s">
        <v>367</v>
      </c>
      <c r="H130">
        <f t="shared" ref="H130:V130" si="2">SUM(H$126:H$129)</f>
        <v>109</v>
      </c>
      <c r="I130">
        <f t="shared" si="2"/>
        <v>109</v>
      </c>
      <c r="J130">
        <f t="shared" si="2"/>
        <v>109</v>
      </c>
      <c r="K130">
        <f t="shared" si="2"/>
        <v>109</v>
      </c>
      <c r="L130">
        <f t="shared" si="2"/>
        <v>109</v>
      </c>
      <c r="M130">
        <f t="shared" si="2"/>
        <v>109</v>
      </c>
      <c r="N130">
        <f t="shared" si="2"/>
        <v>109</v>
      </c>
      <c r="O130">
        <f t="shared" si="2"/>
        <v>109</v>
      </c>
      <c r="P130">
        <f t="shared" si="2"/>
        <v>0</v>
      </c>
      <c r="Q130">
        <f t="shared" si="2"/>
        <v>109</v>
      </c>
      <c r="R130">
        <f t="shared" si="2"/>
        <v>109</v>
      </c>
      <c r="S130">
        <f t="shared" si="2"/>
        <v>109</v>
      </c>
      <c r="T130">
        <f t="shared" si="2"/>
        <v>109</v>
      </c>
      <c r="U130">
        <f t="shared" si="2"/>
        <v>109</v>
      </c>
      <c r="V130">
        <f t="shared" si="2"/>
        <v>109</v>
      </c>
    </row>
    <row r="131" spans="1:22">
      <c r="B131" t="s">
        <v>149</v>
      </c>
      <c r="F131" t="s">
        <v>368</v>
      </c>
      <c r="H131">
        <f>IF(H130&lt;&gt;0,ROWS(H$14:H$122)-H130,0)</f>
        <v>0</v>
      </c>
      <c r="I131">
        <f t="shared" ref="I131:V131" si="3">IF(I130&lt;&gt;0,ROWS(I$14:I$122)-I130,0)</f>
        <v>0</v>
      </c>
      <c r="J131">
        <f t="shared" si="3"/>
        <v>0</v>
      </c>
      <c r="K131">
        <f t="shared" si="3"/>
        <v>0</v>
      </c>
      <c r="L131">
        <f t="shared" si="3"/>
        <v>0</v>
      </c>
      <c r="M131">
        <f t="shared" si="3"/>
        <v>0</v>
      </c>
      <c r="N131">
        <f t="shared" si="3"/>
        <v>0</v>
      </c>
      <c r="O131">
        <f t="shared" si="3"/>
        <v>0</v>
      </c>
      <c r="P131">
        <f t="shared" si="3"/>
        <v>0</v>
      </c>
      <c r="Q131">
        <f t="shared" si="3"/>
        <v>0</v>
      </c>
      <c r="R131">
        <f t="shared" si="3"/>
        <v>0</v>
      </c>
      <c r="S131">
        <f t="shared" si="3"/>
        <v>0</v>
      </c>
      <c r="T131">
        <f t="shared" si="3"/>
        <v>0</v>
      </c>
      <c r="U131">
        <f t="shared" si="3"/>
        <v>0</v>
      </c>
      <c r="V131">
        <f t="shared" si="3"/>
        <v>0</v>
      </c>
    </row>
    <row r="132" spans="1:22">
      <c r="B132" t="s">
        <v>150</v>
      </c>
    </row>
    <row r="133" spans="1:22">
      <c r="B133" t="s">
        <v>154</v>
      </c>
      <c r="E133" s="10" t="s">
        <v>919</v>
      </c>
      <c r="F133" t="s">
        <v>313</v>
      </c>
      <c r="H133" s="26">
        <f>SUM(H134:H137)/H130</f>
        <v>0.88256880733944942</v>
      </c>
      <c r="I133" s="26">
        <f t="shared" ref="I133:V133" si="4">SUM(I134:I137)/I130</f>
        <v>0.895045871559633</v>
      </c>
      <c r="J133" s="26">
        <f t="shared" si="4"/>
        <v>0.87339449541284409</v>
      </c>
      <c r="K133" s="26">
        <f t="shared" si="4"/>
        <v>0.87935779816513759</v>
      </c>
      <c r="L133" s="26">
        <f t="shared" si="4"/>
        <v>0.89183486238532117</v>
      </c>
      <c r="M133" s="26">
        <f t="shared" si="4"/>
        <v>0.87660550458715591</v>
      </c>
      <c r="N133" s="26">
        <f t="shared" si="4"/>
        <v>0.88568807339449551</v>
      </c>
      <c r="O133" s="26">
        <f t="shared" si="4"/>
        <v>0.88577981651376159</v>
      </c>
      <c r="P133" s="26"/>
      <c r="Q133" s="26">
        <f t="shared" si="4"/>
        <v>0.88275229357798168</v>
      </c>
      <c r="R133" s="26">
        <f t="shared" si="4"/>
        <v>0.88275229357798168</v>
      </c>
      <c r="S133" s="26">
        <f t="shared" si="4"/>
        <v>0.88275229357798168</v>
      </c>
      <c r="T133" s="26">
        <f t="shared" si="4"/>
        <v>0.88275229357798168</v>
      </c>
      <c r="U133" s="26">
        <f t="shared" si="4"/>
        <v>0.88275229357798168</v>
      </c>
      <c r="V133" s="26">
        <f t="shared" si="4"/>
        <v>0.88275229357798168</v>
      </c>
    </row>
    <row r="134" spans="1:22">
      <c r="B134" t="s">
        <v>153</v>
      </c>
      <c r="E134" s="47">
        <v>1</v>
      </c>
      <c r="F134" t="s">
        <v>57</v>
      </c>
      <c r="H134">
        <f>$E134*H126</f>
        <v>83</v>
      </c>
      <c r="I134">
        <f t="shared" ref="I134:V134" si="5">$E134*I126</f>
        <v>87</v>
      </c>
      <c r="J134">
        <f t="shared" si="5"/>
        <v>82</v>
      </c>
      <c r="K134">
        <f t="shared" si="5"/>
        <v>81</v>
      </c>
      <c r="L134">
        <f t="shared" si="5"/>
        <v>85</v>
      </c>
      <c r="M134">
        <f t="shared" si="5"/>
        <v>84</v>
      </c>
      <c r="N134">
        <f t="shared" si="5"/>
        <v>84</v>
      </c>
      <c r="O134">
        <f t="shared" si="5"/>
        <v>85</v>
      </c>
      <c r="P134">
        <f t="shared" si="5"/>
        <v>0</v>
      </c>
      <c r="Q134">
        <f t="shared" si="5"/>
        <v>85</v>
      </c>
      <c r="R134">
        <f t="shared" si="5"/>
        <v>85</v>
      </c>
      <c r="S134">
        <f t="shared" si="5"/>
        <v>85</v>
      </c>
      <c r="T134">
        <f t="shared" si="5"/>
        <v>85</v>
      </c>
      <c r="U134">
        <f t="shared" si="5"/>
        <v>85</v>
      </c>
      <c r="V134">
        <f t="shared" si="5"/>
        <v>85</v>
      </c>
    </row>
    <row r="135" spans="1:22">
      <c r="B135" t="s">
        <v>152</v>
      </c>
      <c r="E135" s="47">
        <v>0.66</v>
      </c>
      <c r="F135" t="s">
        <v>56</v>
      </c>
      <c r="H135">
        <f t="shared" ref="H135:V137" si="6">$E135*H127</f>
        <v>11.88</v>
      </c>
      <c r="I135">
        <f t="shared" si="6"/>
        <v>8.58</v>
      </c>
      <c r="J135">
        <f t="shared" si="6"/>
        <v>11.22</v>
      </c>
      <c r="K135">
        <f t="shared" si="6"/>
        <v>13.860000000000001</v>
      </c>
      <c r="L135">
        <f t="shared" si="6"/>
        <v>10.56</v>
      </c>
      <c r="M135">
        <f t="shared" si="6"/>
        <v>8.58</v>
      </c>
      <c r="N135">
        <f t="shared" si="6"/>
        <v>9.9</v>
      </c>
      <c r="O135">
        <f t="shared" si="6"/>
        <v>9.9</v>
      </c>
      <c r="P135">
        <f t="shared" si="6"/>
        <v>0</v>
      </c>
      <c r="Q135">
        <f t="shared" si="6"/>
        <v>8.58</v>
      </c>
      <c r="R135">
        <f t="shared" si="6"/>
        <v>8.58</v>
      </c>
      <c r="S135">
        <f t="shared" si="6"/>
        <v>8.58</v>
      </c>
      <c r="T135">
        <f t="shared" si="6"/>
        <v>8.58</v>
      </c>
      <c r="U135">
        <f t="shared" si="6"/>
        <v>8.58</v>
      </c>
      <c r="V135">
        <f t="shared" si="6"/>
        <v>8.58</v>
      </c>
    </row>
    <row r="136" spans="1:22">
      <c r="B136" t="s">
        <v>151</v>
      </c>
      <c r="E136" s="47">
        <v>0.33</v>
      </c>
      <c r="F136" t="s">
        <v>97</v>
      </c>
      <c r="H136">
        <f t="shared" si="6"/>
        <v>1.32</v>
      </c>
      <c r="I136">
        <f t="shared" si="6"/>
        <v>1.98</v>
      </c>
      <c r="J136">
        <f t="shared" si="6"/>
        <v>1.98</v>
      </c>
      <c r="K136">
        <f t="shared" si="6"/>
        <v>0.99</v>
      </c>
      <c r="L136">
        <f t="shared" si="6"/>
        <v>1.6500000000000001</v>
      </c>
      <c r="M136">
        <f t="shared" si="6"/>
        <v>2.97</v>
      </c>
      <c r="N136">
        <f t="shared" si="6"/>
        <v>2.64</v>
      </c>
      <c r="O136">
        <f t="shared" si="6"/>
        <v>1.6500000000000001</v>
      </c>
      <c r="P136">
        <f t="shared" si="6"/>
        <v>0</v>
      </c>
      <c r="Q136">
        <f t="shared" si="6"/>
        <v>2.64</v>
      </c>
      <c r="R136">
        <f t="shared" si="6"/>
        <v>2.64</v>
      </c>
      <c r="S136">
        <f t="shared" si="6"/>
        <v>2.64</v>
      </c>
      <c r="T136">
        <f t="shared" si="6"/>
        <v>2.64</v>
      </c>
      <c r="U136">
        <f t="shared" si="6"/>
        <v>2.64</v>
      </c>
      <c r="V136">
        <f t="shared" si="6"/>
        <v>2.64</v>
      </c>
    </row>
    <row r="137" spans="1:22">
      <c r="B137" t="s">
        <v>155</v>
      </c>
      <c r="E137" s="47">
        <v>0</v>
      </c>
      <c r="F137" t="s">
        <v>96</v>
      </c>
      <c r="H137">
        <f t="shared" si="6"/>
        <v>0</v>
      </c>
      <c r="I137">
        <f t="shared" si="6"/>
        <v>0</v>
      </c>
      <c r="J137">
        <f t="shared" si="6"/>
        <v>0</v>
      </c>
      <c r="K137">
        <f t="shared" si="6"/>
        <v>0</v>
      </c>
      <c r="L137">
        <f t="shared" si="6"/>
        <v>0</v>
      </c>
      <c r="M137">
        <f t="shared" si="6"/>
        <v>0</v>
      </c>
      <c r="N137">
        <f t="shared" si="6"/>
        <v>0</v>
      </c>
      <c r="O137">
        <f t="shared" si="6"/>
        <v>0</v>
      </c>
      <c r="P137">
        <f t="shared" si="6"/>
        <v>0</v>
      </c>
      <c r="Q137">
        <f t="shared" si="6"/>
        <v>0</v>
      </c>
      <c r="R137">
        <f t="shared" si="6"/>
        <v>0</v>
      </c>
      <c r="S137">
        <f t="shared" si="6"/>
        <v>0</v>
      </c>
      <c r="T137">
        <f t="shared" si="6"/>
        <v>0</v>
      </c>
      <c r="U137">
        <f t="shared" si="6"/>
        <v>0</v>
      </c>
      <c r="V137">
        <f t="shared" si="6"/>
        <v>0</v>
      </c>
    </row>
    <row r="140" spans="1:22" s="11" customFormat="1">
      <c r="A140" s="11" t="s">
        <v>156</v>
      </c>
    </row>
  </sheetData>
  <autoFilter ref="A13:W122" xr:uid="{AC10CEC7-B560-408A-A4CB-137049C510B4}"/>
  <conditionalFormatting sqref="A123:F124">
    <cfRule type="cellIs" dxfId="829" priority="1" operator="equal">
      <formula>"Not applicable (removed)"</formula>
    </cfRule>
  </conditionalFormatting>
  <conditionalFormatting sqref="A1:XFD122 A125:XFD1048576">
    <cfRule type="cellIs" dxfId="828" priority="26" operator="equal">
      <formula>"Not applicable (removed)"</formula>
    </cfRule>
  </conditionalFormatting>
  <conditionalFormatting sqref="A1:XFD1048576">
    <cfRule type="cellIs" dxfId="827" priority="2" operator="equal">
      <formula>"Poor (backcast)"</formula>
    </cfRule>
    <cfRule type="cellIs" dxfId="826" priority="3" operator="equal">
      <formula>"Sufficient (backcast)"</formula>
    </cfRule>
    <cfRule type="cellIs" dxfId="825" priority="4" operator="equal">
      <formula>"Good (backcast)"</formula>
    </cfRule>
    <cfRule type="cellIs" dxfId="824" priority="5" operator="equal">
      <formula>"Excellent (backcast)"</formula>
    </cfRule>
  </conditionalFormatting>
  <conditionalFormatting sqref="G123:G124">
    <cfRule type="cellIs" dxfId="823" priority="25" operator="equal">
      <formula>"Not applicable (removed)"</formula>
    </cfRule>
  </conditionalFormatting>
  <conditionalFormatting sqref="H123:V124">
    <cfRule type="cellIs" dxfId="822" priority="16" operator="equal">
      <formula>"Not applicable (removed)"</formula>
    </cfRule>
  </conditionalFormatting>
  <conditionalFormatting sqref="W123:XFD124">
    <cfRule type="cellIs" dxfId="821" priority="10" operator="equal">
      <formula>"Not applicable (removed)"</formula>
    </cfRule>
  </conditionalFormatting>
  <dataValidations count="2">
    <dataValidation type="list" allowBlank="1" showInputMessage="1" showErrorMessage="1" sqref="G123:G124" xr:uid="{256E10C0-E620-4D84-8C63-58785208FC7D}">
      <formula1>$B$129:$B$140</formula1>
    </dataValidation>
    <dataValidation type="list" allowBlank="1" showInputMessage="1" showErrorMessage="1" sqref="F123:F124" xr:uid="{37A3B0F6-7C0A-44EC-ABB3-29C6BBEE3BFD}">
      <formula1>$B$142:$B$143</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60317-D4E7-48E8-B71B-B1DCE5E789B5}">
  <dimension ref="A1"/>
  <sheetViews>
    <sheetView topLeftCell="A1048576" workbookViewId="0">
      <selection activeCell="E27" sqref="A1:XFD1048576"/>
    </sheetView>
  </sheetViews>
  <sheetFormatPr defaultRowHeight="14.1" zeroHeight="1"/>
  <sheetData/>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01C1F-808F-43BD-AAB3-24856A9D2109}">
  <sheetPr>
    <tabColor theme="6" tint="0.79998168889431442"/>
  </sheetPr>
  <dimension ref="A3:W64"/>
  <sheetViews>
    <sheetView zoomScale="80" zoomScaleNormal="80" workbookViewId="0">
      <selection activeCell="D10" sqref="D10"/>
    </sheetView>
  </sheetViews>
  <sheetFormatPr defaultRowHeight="14.1"/>
  <cols>
    <col min="1" max="1" width="14.25" bestFit="1" customWidth="1"/>
    <col min="2" max="2" width="25.625" customWidth="1"/>
    <col min="3" max="3" width="26" bestFit="1" customWidth="1"/>
    <col min="4" max="4" width="15.125" customWidth="1"/>
    <col min="5" max="5" width="16.5" customWidth="1"/>
    <col min="6" max="6" width="20.625" customWidth="1"/>
    <col min="7" max="7" width="7.5" customWidth="1"/>
    <col min="8" max="22" width="14" bestFit="1" customWidth="1"/>
    <col min="23" max="23" width="83.125" customWidth="1"/>
  </cols>
  <sheetData>
    <row r="3" spans="2:23" ht="17.45">
      <c r="B3" s="1" t="s">
        <v>236</v>
      </c>
    </row>
    <row r="4" spans="2:23" ht="17.45">
      <c r="B4" s="1" t="s">
        <v>485</v>
      </c>
    </row>
    <row r="5" spans="2:23" ht="30" customHeight="1">
      <c r="B5" s="30" t="s">
        <v>2</v>
      </c>
      <c r="C5" s="30"/>
      <c r="D5" s="30"/>
      <c r="E5" s="30"/>
      <c r="F5" s="30"/>
      <c r="G5" s="30"/>
      <c r="H5" s="30"/>
      <c r="I5" s="30"/>
      <c r="J5" s="30"/>
      <c r="K5" s="30"/>
      <c r="L5" s="30"/>
      <c r="M5" s="30"/>
      <c r="N5" s="30"/>
      <c r="O5" s="30"/>
      <c r="P5" s="30"/>
      <c r="Q5" s="30"/>
      <c r="R5" s="30"/>
      <c r="S5" s="30"/>
      <c r="T5" s="30"/>
      <c r="U5" s="30"/>
      <c r="V5" s="30"/>
      <c r="W5" s="2"/>
    </row>
    <row r="7" spans="2:23">
      <c r="B7" s="3" t="s">
        <v>3</v>
      </c>
      <c r="C7" s="3" t="s">
        <v>4</v>
      </c>
      <c r="D7" s="3" t="s">
        <v>5</v>
      </c>
    </row>
    <row r="8" spans="2:23">
      <c r="B8" s="4" t="s">
        <v>7</v>
      </c>
      <c r="C8" s="4" t="s">
        <v>8</v>
      </c>
      <c r="D8" s="4">
        <f>COUNTIF(C14:C61,"&lt;&gt;")</f>
        <v>35</v>
      </c>
    </row>
    <row r="9" spans="2:23">
      <c r="B9" s="5" t="s">
        <v>10</v>
      </c>
      <c r="C9" s="4" t="s">
        <v>8</v>
      </c>
      <c r="D9" s="4">
        <f>COUNTIF(F14:F55,"Included")</f>
        <v>33</v>
      </c>
    </row>
    <row r="10" spans="2:23" ht="42">
      <c r="B10" s="5" t="s">
        <v>12</v>
      </c>
      <c r="C10" s="4" t="s">
        <v>8</v>
      </c>
      <c r="D10" s="12">
        <f xml:space="preserve"> _xlfn.XLOOKUP(B3,'Input_Final Data'!$B$57:$B$77,'Input_Final Data'!$R$57:$R$77)</f>
        <v>33</v>
      </c>
    </row>
    <row r="11" spans="2:23" ht="14.45" thickBot="1">
      <c r="B11" t="s">
        <v>486</v>
      </c>
    </row>
    <row r="12" spans="2:23"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23" ht="47.1" thickBot="1">
      <c r="B13" s="6" t="s">
        <v>20</v>
      </c>
      <c r="C13" s="6" t="s">
        <v>21</v>
      </c>
      <c r="D13" s="6" t="s">
        <v>22</v>
      </c>
      <c r="E13" s="7" t="s">
        <v>23</v>
      </c>
      <c r="F13" s="8" t="s">
        <v>24</v>
      </c>
      <c r="G13" s="8"/>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23">
      <c r="B14" t="s">
        <v>236</v>
      </c>
      <c r="C14" t="s">
        <v>487</v>
      </c>
      <c r="D14" t="s">
        <v>48</v>
      </c>
      <c r="E14" t="s">
        <v>49</v>
      </c>
      <c r="F14" t="s">
        <v>50</v>
      </c>
      <c r="H14" t="str">
        <f>INDEX('NES BWQ'!$B$13:$V$47, MATCH('NES Backcast'!$C14, 'NES BWQ'!$C$13:$C$47, 0), MATCH('NES Backcast'!H$13, 'NES BWQ'!$B$13:$V$13, 0))</f>
        <v>Excellent</v>
      </c>
      <c r="I14" t="str">
        <f>INDEX('NES BWQ'!$B$13:$V$47, MATCH('NES Backcast'!$C14, 'NES BWQ'!$C$13:$C$47, 0), MATCH('NES Backcast'!I$13, 'NES BWQ'!$B$13:$V$13, 0))</f>
        <v>Excellent</v>
      </c>
      <c r="J14" t="str">
        <f>INDEX('NES BWQ'!$B$13:$V$47, MATCH('NES Backcast'!$C14, 'NES BWQ'!$C$13:$C$47, 0), MATCH('NES Backcast'!J$13, 'NES BWQ'!$B$13:$V$13, 0))</f>
        <v>Excellent</v>
      </c>
      <c r="K14" t="str">
        <f>INDEX('NES BWQ'!$B$13:$V$47, MATCH('NES Backcast'!$C14, 'NES BWQ'!$C$13:$C$47, 0), MATCH('NES Backcast'!K$13, 'NES BWQ'!$B$13:$V$13, 0))</f>
        <v>Excellent</v>
      </c>
      <c r="L14" t="str">
        <f>INDEX('NES BWQ'!$B$13:$V$47, MATCH('NES Backcast'!$C14, 'NES BWQ'!$C$13:$C$47, 0), MATCH('NES Backcast'!L$13, 'NES BWQ'!$B$13:$V$13, 0))</f>
        <v>Excellent</v>
      </c>
      <c r="M14">
        <f>INDEX('NES BWQ'!$B$13:$V$47, MATCH('NES Backcast'!$C14, 'NES BWQ'!$C$13:$C$47, 0), MATCH('NES Backcast'!M$13, 'NES BWQ'!$B$13:$V$13, 0))</f>
        <v>0</v>
      </c>
      <c r="N14" t="str">
        <f>INDEX('NES BWQ'!$B$13:$V$47, MATCH('NES Backcast'!$C14, 'NES BWQ'!$C$13:$C$47, 0), MATCH('NES Backcast'!N$13, 'NES BWQ'!$B$13:$V$13, 0))</f>
        <v>Excellent</v>
      </c>
      <c r="O14" t="str">
        <f>INDEX('NES BWQ'!$B$13:$V$47, MATCH('NES Backcast'!$C14, 'NES BWQ'!$C$13:$C$47, 0), MATCH('NES Backcast'!O$13, 'NES BWQ'!$B$13:$V$13, 0))</f>
        <v>Excellent</v>
      </c>
      <c r="P14">
        <f>INDEX('NES BWQ'!$B$13:$V$47, MATCH('NES Backcast'!$C14, 'NES BWQ'!$C$13:$C$47, 0), MATCH('NES Backcast'!P$13, 'NES BWQ'!$B$13:$V$13, 0))</f>
        <v>0</v>
      </c>
      <c r="Q14" t="str">
        <f>INDEX('NES BWQ'!$B$13:$V$47, MATCH('NES Backcast'!$C14, 'NES BWQ'!$C$13:$C$47, 0), MATCH('NES Backcast'!Q$13, 'NES BWQ'!$B$13:$V$13, 0))</f>
        <v>Excellent</v>
      </c>
      <c r="R14" t="str">
        <f>INDEX('NES BWQ'!$B$13:$V$47, MATCH('NES Backcast'!$C14, 'NES BWQ'!$C$13:$C$47, 0), MATCH('NES Backcast'!R$13, 'NES BWQ'!$B$13:$V$13, 0))</f>
        <v>Excellent</v>
      </c>
      <c r="S14" t="str">
        <f>INDEX('NES BWQ'!$B$13:$V$47, MATCH('NES Backcast'!$C14, 'NES BWQ'!$C$13:$C$47, 0), MATCH('NES Backcast'!S$13, 'NES BWQ'!$B$13:$V$13, 0))</f>
        <v>Excellent</v>
      </c>
      <c r="T14" t="str">
        <f>INDEX('NES BWQ'!$B$13:$V$47, MATCH('NES Backcast'!$C14, 'NES BWQ'!$C$13:$C$47, 0), MATCH('NES Backcast'!T$13, 'NES BWQ'!$B$13:$V$13, 0))</f>
        <v>Excellent</v>
      </c>
      <c r="U14" t="str">
        <f>INDEX('NES BWQ'!$B$13:$V$47, MATCH('NES Backcast'!$C14, 'NES BWQ'!$C$13:$C$47, 0), MATCH('NES Backcast'!U$13, 'NES BWQ'!$B$13:$V$13, 0))</f>
        <v>Excellent</v>
      </c>
      <c r="V14" t="str">
        <f>INDEX('NES BWQ'!$B$13:$V$47, MATCH('NES Backcast'!$C14, 'NES BWQ'!$C$13:$C$47, 0), MATCH('NES Backcast'!V$13, 'NES BWQ'!$B$13:$V$13, 0))</f>
        <v>Excellent</v>
      </c>
      <c r="W14" s="16"/>
    </row>
    <row r="15" spans="2:23">
      <c r="B15" t="s">
        <v>236</v>
      </c>
      <c r="C15" t="s">
        <v>488</v>
      </c>
      <c r="D15" t="s">
        <v>48</v>
      </c>
      <c r="E15" t="s">
        <v>49</v>
      </c>
      <c r="F15" t="s">
        <v>50</v>
      </c>
      <c r="H15" t="str">
        <f>INDEX('NES BWQ'!$B$13:$V$47, MATCH('NES Backcast'!$C15, 'NES BWQ'!$C$13:$C$47, 0), MATCH('NES Backcast'!H$13, 'NES BWQ'!$B$13:$V$13, 0))</f>
        <v>Excellent</v>
      </c>
      <c r="I15" t="str">
        <f>INDEX('NES BWQ'!$B$13:$V$47, MATCH('NES Backcast'!$C15, 'NES BWQ'!$C$13:$C$47, 0), MATCH('NES Backcast'!I$13, 'NES BWQ'!$B$13:$V$13, 0))</f>
        <v>Excellent</v>
      </c>
      <c r="J15" t="str">
        <f>INDEX('NES BWQ'!$B$13:$V$47, MATCH('NES Backcast'!$C15, 'NES BWQ'!$C$13:$C$47, 0), MATCH('NES Backcast'!J$13, 'NES BWQ'!$B$13:$V$13, 0))</f>
        <v>Excellent</v>
      </c>
      <c r="K15" t="str">
        <f>INDEX('NES BWQ'!$B$13:$V$47, MATCH('NES Backcast'!$C15, 'NES BWQ'!$C$13:$C$47, 0), MATCH('NES Backcast'!K$13, 'NES BWQ'!$B$13:$V$13, 0))</f>
        <v>Excellent</v>
      </c>
      <c r="L15" t="str">
        <f>INDEX('NES BWQ'!$B$13:$V$47, MATCH('NES Backcast'!$C15, 'NES BWQ'!$C$13:$C$47, 0), MATCH('NES Backcast'!L$13, 'NES BWQ'!$B$13:$V$13, 0))</f>
        <v>Excellent</v>
      </c>
      <c r="M15">
        <f>INDEX('NES BWQ'!$B$13:$V$47, MATCH('NES Backcast'!$C15, 'NES BWQ'!$C$13:$C$47, 0), MATCH('NES Backcast'!M$13, 'NES BWQ'!$B$13:$V$13, 0))</f>
        <v>0</v>
      </c>
      <c r="N15" t="str">
        <f>INDEX('NES BWQ'!$B$13:$V$47, MATCH('NES Backcast'!$C15, 'NES BWQ'!$C$13:$C$47, 0), MATCH('NES Backcast'!N$13, 'NES BWQ'!$B$13:$V$13, 0))</f>
        <v>Excellent</v>
      </c>
      <c r="O15" t="str">
        <f>INDEX('NES BWQ'!$B$13:$V$47, MATCH('NES Backcast'!$C15, 'NES BWQ'!$C$13:$C$47, 0), MATCH('NES Backcast'!O$13, 'NES BWQ'!$B$13:$V$13, 0))</f>
        <v>Excellent</v>
      </c>
      <c r="P15">
        <f>INDEX('NES BWQ'!$B$13:$V$47, MATCH('NES Backcast'!$C15, 'NES BWQ'!$C$13:$C$47, 0), MATCH('NES Backcast'!P$13, 'NES BWQ'!$B$13:$V$13, 0))</f>
        <v>0</v>
      </c>
      <c r="Q15" t="str">
        <f>INDEX('NES BWQ'!$B$13:$V$47, MATCH('NES Backcast'!$C15, 'NES BWQ'!$C$13:$C$47, 0), MATCH('NES Backcast'!Q$13, 'NES BWQ'!$B$13:$V$13, 0))</f>
        <v>Excellent</v>
      </c>
      <c r="R15" t="str">
        <f>INDEX('NES BWQ'!$B$13:$V$47, MATCH('NES Backcast'!$C15, 'NES BWQ'!$C$13:$C$47, 0), MATCH('NES Backcast'!R$13, 'NES BWQ'!$B$13:$V$13, 0))</f>
        <v>Excellent</v>
      </c>
      <c r="S15" t="str">
        <f>INDEX('NES BWQ'!$B$13:$V$47, MATCH('NES Backcast'!$C15, 'NES BWQ'!$C$13:$C$47, 0), MATCH('NES Backcast'!S$13, 'NES BWQ'!$B$13:$V$13, 0))</f>
        <v>Excellent</v>
      </c>
      <c r="T15" t="str">
        <f>INDEX('NES BWQ'!$B$13:$V$47, MATCH('NES Backcast'!$C15, 'NES BWQ'!$C$13:$C$47, 0), MATCH('NES Backcast'!T$13, 'NES BWQ'!$B$13:$V$13, 0))</f>
        <v>Excellent</v>
      </c>
      <c r="U15" t="str">
        <f>INDEX('NES BWQ'!$B$13:$V$47, MATCH('NES Backcast'!$C15, 'NES BWQ'!$C$13:$C$47, 0), MATCH('NES Backcast'!U$13, 'NES BWQ'!$B$13:$V$13, 0))</f>
        <v>Excellent</v>
      </c>
      <c r="V15" t="str">
        <f>INDEX('NES BWQ'!$B$13:$V$47, MATCH('NES Backcast'!$C15, 'NES BWQ'!$C$13:$C$47, 0), MATCH('NES Backcast'!V$13, 'NES BWQ'!$B$13:$V$13, 0))</f>
        <v>Excellent</v>
      </c>
      <c r="W15" s="16"/>
    </row>
    <row r="16" spans="2:23">
      <c r="B16" t="s">
        <v>236</v>
      </c>
      <c r="C16" t="s">
        <v>489</v>
      </c>
      <c r="D16" t="s">
        <v>48</v>
      </c>
      <c r="E16" t="s">
        <v>49</v>
      </c>
      <c r="F16" t="s">
        <v>50</v>
      </c>
      <c r="H16" t="str">
        <f>INDEX('NES BWQ'!$B$13:$V$47, MATCH('NES Backcast'!$C16, 'NES BWQ'!$C$13:$C$47, 0), MATCH('NES Backcast'!H$13, 'NES BWQ'!$B$13:$V$13, 0))</f>
        <v>Excellent</v>
      </c>
      <c r="I16" t="str">
        <f>INDEX('NES BWQ'!$B$13:$V$47, MATCH('NES Backcast'!$C16, 'NES BWQ'!$C$13:$C$47, 0), MATCH('NES Backcast'!I$13, 'NES BWQ'!$B$13:$V$13, 0))</f>
        <v>Excellent</v>
      </c>
      <c r="J16" t="str">
        <f>INDEX('NES BWQ'!$B$13:$V$47, MATCH('NES Backcast'!$C16, 'NES BWQ'!$C$13:$C$47, 0), MATCH('NES Backcast'!J$13, 'NES BWQ'!$B$13:$V$13, 0))</f>
        <v>Excellent</v>
      </c>
      <c r="K16" t="str">
        <f>INDEX('NES BWQ'!$B$13:$V$47, MATCH('NES Backcast'!$C16, 'NES BWQ'!$C$13:$C$47, 0), MATCH('NES Backcast'!K$13, 'NES BWQ'!$B$13:$V$13, 0))</f>
        <v>Excellent</v>
      </c>
      <c r="L16" t="str">
        <f>INDEX('NES BWQ'!$B$13:$V$47, MATCH('NES Backcast'!$C16, 'NES BWQ'!$C$13:$C$47, 0), MATCH('NES Backcast'!L$13, 'NES BWQ'!$B$13:$V$13, 0))</f>
        <v>Excellent</v>
      </c>
      <c r="M16">
        <f>INDEX('NES BWQ'!$B$13:$V$47, MATCH('NES Backcast'!$C16, 'NES BWQ'!$C$13:$C$47, 0), MATCH('NES Backcast'!M$13, 'NES BWQ'!$B$13:$V$13, 0))</f>
        <v>0</v>
      </c>
      <c r="N16" t="str">
        <f>INDEX('NES BWQ'!$B$13:$V$47, MATCH('NES Backcast'!$C16, 'NES BWQ'!$C$13:$C$47, 0), MATCH('NES Backcast'!N$13, 'NES BWQ'!$B$13:$V$13, 0))</f>
        <v>Excellent</v>
      </c>
      <c r="O16" t="str">
        <f>INDEX('NES BWQ'!$B$13:$V$47, MATCH('NES Backcast'!$C16, 'NES BWQ'!$C$13:$C$47, 0), MATCH('NES Backcast'!O$13, 'NES BWQ'!$B$13:$V$13, 0))</f>
        <v>Good</v>
      </c>
      <c r="P16">
        <f>INDEX('NES BWQ'!$B$13:$V$47, MATCH('NES Backcast'!$C16, 'NES BWQ'!$C$13:$C$47, 0), MATCH('NES Backcast'!P$13, 'NES BWQ'!$B$13:$V$13, 0))</f>
        <v>0</v>
      </c>
      <c r="Q16" t="str">
        <f>INDEX('NES BWQ'!$B$13:$V$47, MATCH('NES Backcast'!$C16, 'NES BWQ'!$C$13:$C$47, 0), MATCH('NES Backcast'!Q$13, 'NES BWQ'!$B$13:$V$13, 0))</f>
        <v>Good</v>
      </c>
      <c r="R16" t="str">
        <f>INDEX('NES BWQ'!$B$13:$V$47, MATCH('NES Backcast'!$C16, 'NES BWQ'!$C$13:$C$47, 0), MATCH('NES Backcast'!R$13, 'NES BWQ'!$B$13:$V$13, 0))</f>
        <v>Good</v>
      </c>
      <c r="S16" t="str">
        <f>INDEX('NES BWQ'!$B$13:$V$47, MATCH('NES Backcast'!$C16, 'NES BWQ'!$C$13:$C$47, 0), MATCH('NES Backcast'!S$13, 'NES BWQ'!$B$13:$V$13, 0))</f>
        <v>Good</v>
      </c>
      <c r="T16" t="str">
        <f>INDEX('NES BWQ'!$B$13:$V$47, MATCH('NES Backcast'!$C16, 'NES BWQ'!$C$13:$C$47, 0), MATCH('NES Backcast'!T$13, 'NES BWQ'!$B$13:$V$13, 0))</f>
        <v>Good</v>
      </c>
      <c r="U16" t="str">
        <f>INDEX('NES BWQ'!$B$13:$V$47, MATCH('NES Backcast'!$C16, 'NES BWQ'!$C$13:$C$47, 0), MATCH('NES Backcast'!U$13, 'NES BWQ'!$B$13:$V$13, 0))</f>
        <v>Good</v>
      </c>
      <c r="V16" t="str">
        <f>INDEX('NES BWQ'!$B$13:$V$47, MATCH('NES Backcast'!$C16, 'NES BWQ'!$C$13:$C$47, 0), MATCH('NES Backcast'!V$13, 'NES BWQ'!$B$13:$V$13, 0))</f>
        <v>Good</v>
      </c>
      <c r="W16" s="16"/>
    </row>
    <row r="17" spans="2:23">
      <c r="B17" t="s">
        <v>236</v>
      </c>
      <c r="C17" t="s">
        <v>490</v>
      </c>
      <c r="D17" t="s">
        <v>48</v>
      </c>
      <c r="E17" t="s">
        <v>49</v>
      </c>
      <c r="F17" t="s">
        <v>50</v>
      </c>
      <c r="H17" t="str">
        <f>INDEX('NES BWQ'!$B$13:$V$47, MATCH('NES Backcast'!$C17, 'NES BWQ'!$C$13:$C$47, 0), MATCH('NES Backcast'!H$13, 'NES BWQ'!$B$13:$V$13, 0))</f>
        <v>Excellent</v>
      </c>
      <c r="I17" t="str">
        <f>INDEX('NES BWQ'!$B$13:$V$47, MATCH('NES Backcast'!$C17, 'NES BWQ'!$C$13:$C$47, 0), MATCH('NES Backcast'!I$13, 'NES BWQ'!$B$13:$V$13, 0))</f>
        <v>Excellent</v>
      </c>
      <c r="J17" t="str">
        <f>INDEX('NES BWQ'!$B$13:$V$47, MATCH('NES Backcast'!$C17, 'NES BWQ'!$C$13:$C$47, 0), MATCH('NES Backcast'!J$13, 'NES BWQ'!$B$13:$V$13, 0))</f>
        <v>Excellent</v>
      </c>
      <c r="K17" t="str">
        <f>INDEX('NES BWQ'!$B$13:$V$47, MATCH('NES Backcast'!$C17, 'NES BWQ'!$C$13:$C$47, 0), MATCH('NES Backcast'!K$13, 'NES BWQ'!$B$13:$V$13, 0))</f>
        <v>Excellent</v>
      </c>
      <c r="L17" t="str">
        <f>INDEX('NES BWQ'!$B$13:$V$47, MATCH('NES Backcast'!$C17, 'NES BWQ'!$C$13:$C$47, 0), MATCH('NES Backcast'!L$13, 'NES BWQ'!$B$13:$V$13, 0))</f>
        <v>Excellent</v>
      </c>
      <c r="M17">
        <f>INDEX('NES BWQ'!$B$13:$V$47, MATCH('NES Backcast'!$C17, 'NES BWQ'!$C$13:$C$47, 0), MATCH('NES Backcast'!M$13, 'NES BWQ'!$B$13:$V$13, 0))</f>
        <v>0</v>
      </c>
      <c r="N17" t="str">
        <f>INDEX('NES BWQ'!$B$13:$V$47, MATCH('NES Backcast'!$C17, 'NES BWQ'!$C$13:$C$47, 0), MATCH('NES Backcast'!N$13, 'NES BWQ'!$B$13:$V$13, 0))</f>
        <v>Excellent</v>
      </c>
      <c r="O17" t="str">
        <f>INDEX('NES BWQ'!$B$13:$V$47, MATCH('NES Backcast'!$C17, 'NES BWQ'!$C$13:$C$47, 0), MATCH('NES Backcast'!O$13, 'NES BWQ'!$B$13:$V$13, 0))</f>
        <v>Excellent</v>
      </c>
      <c r="P17">
        <f>INDEX('NES BWQ'!$B$13:$V$47, MATCH('NES Backcast'!$C17, 'NES BWQ'!$C$13:$C$47, 0), MATCH('NES Backcast'!P$13, 'NES BWQ'!$B$13:$V$13, 0))</f>
        <v>0</v>
      </c>
      <c r="Q17" t="str">
        <f>INDEX('NES BWQ'!$B$13:$V$47, MATCH('NES Backcast'!$C17, 'NES BWQ'!$C$13:$C$47, 0), MATCH('NES Backcast'!Q$13, 'NES BWQ'!$B$13:$V$13, 0))</f>
        <v>Excellent</v>
      </c>
      <c r="R17" t="str">
        <f>INDEX('NES BWQ'!$B$13:$V$47, MATCH('NES Backcast'!$C17, 'NES BWQ'!$C$13:$C$47, 0), MATCH('NES Backcast'!R$13, 'NES BWQ'!$B$13:$V$13, 0))</f>
        <v>Excellent</v>
      </c>
      <c r="S17" t="str">
        <f>INDEX('NES BWQ'!$B$13:$V$47, MATCH('NES Backcast'!$C17, 'NES BWQ'!$C$13:$C$47, 0), MATCH('NES Backcast'!S$13, 'NES BWQ'!$B$13:$V$13, 0))</f>
        <v>Excellent</v>
      </c>
      <c r="T17" t="str">
        <f>INDEX('NES BWQ'!$B$13:$V$47, MATCH('NES Backcast'!$C17, 'NES BWQ'!$C$13:$C$47, 0), MATCH('NES Backcast'!T$13, 'NES BWQ'!$B$13:$V$13, 0))</f>
        <v>Excellent</v>
      </c>
      <c r="U17" t="str">
        <f>INDEX('NES BWQ'!$B$13:$V$47, MATCH('NES Backcast'!$C17, 'NES BWQ'!$C$13:$C$47, 0), MATCH('NES Backcast'!U$13, 'NES BWQ'!$B$13:$V$13, 0))</f>
        <v>Excellent</v>
      </c>
      <c r="V17" t="str">
        <f>INDEX('NES BWQ'!$B$13:$V$47, MATCH('NES Backcast'!$C17, 'NES BWQ'!$C$13:$C$47, 0), MATCH('NES Backcast'!V$13, 'NES BWQ'!$B$13:$V$13, 0))</f>
        <v>Excellent</v>
      </c>
      <c r="W17" s="16"/>
    </row>
    <row r="18" spans="2:23">
      <c r="B18" t="s">
        <v>236</v>
      </c>
      <c r="C18" t="s">
        <v>491</v>
      </c>
      <c r="D18" t="s">
        <v>48</v>
      </c>
      <c r="E18" t="s">
        <v>49</v>
      </c>
      <c r="F18" t="s">
        <v>50</v>
      </c>
      <c r="H18" t="str">
        <f>INDEX('NES BWQ'!$B$13:$V$47, MATCH('NES Backcast'!$C18, 'NES BWQ'!$C$13:$C$47, 0), MATCH('NES Backcast'!H$13, 'NES BWQ'!$B$13:$V$13, 0))</f>
        <v>Good</v>
      </c>
      <c r="I18" t="str">
        <f>INDEX('NES BWQ'!$B$13:$V$47, MATCH('NES Backcast'!$C18, 'NES BWQ'!$C$13:$C$47, 0), MATCH('NES Backcast'!I$13, 'NES BWQ'!$B$13:$V$13, 0))</f>
        <v>Excellent</v>
      </c>
      <c r="J18" t="str">
        <f>INDEX('NES BWQ'!$B$13:$V$47, MATCH('NES Backcast'!$C18, 'NES BWQ'!$C$13:$C$47, 0), MATCH('NES Backcast'!J$13, 'NES BWQ'!$B$13:$V$13, 0))</f>
        <v>Excellent</v>
      </c>
      <c r="K18" t="str">
        <f>INDEX('NES BWQ'!$B$13:$V$47, MATCH('NES Backcast'!$C18, 'NES BWQ'!$C$13:$C$47, 0), MATCH('NES Backcast'!K$13, 'NES BWQ'!$B$13:$V$13, 0))</f>
        <v>Excellent</v>
      </c>
      <c r="L18" t="str">
        <f>INDEX('NES BWQ'!$B$13:$V$47, MATCH('NES Backcast'!$C18, 'NES BWQ'!$C$13:$C$47, 0), MATCH('NES Backcast'!L$13, 'NES BWQ'!$B$13:$V$13, 0))</f>
        <v>Excellent</v>
      </c>
      <c r="M18">
        <f>INDEX('NES BWQ'!$B$13:$V$47, MATCH('NES Backcast'!$C18, 'NES BWQ'!$C$13:$C$47, 0), MATCH('NES Backcast'!M$13, 'NES BWQ'!$B$13:$V$13, 0))</f>
        <v>0</v>
      </c>
      <c r="N18" t="str">
        <f>INDEX('NES BWQ'!$B$13:$V$47, MATCH('NES Backcast'!$C18, 'NES BWQ'!$C$13:$C$47, 0), MATCH('NES Backcast'!N$13, 'NES BWQ'!$B$13:$V$13, 0))</f>
        <v>Good</v>
      </c>
      <c r="O18" t="str">
        <f>INDEX('NES BWQ'!$B$13:$V$47, MATCH('NES Backcast'!$C18, 'NES BWQ'!$C$13:$C$47, 0), MATCH('NES Backcast'!O$13, 'NES BWQ'!$B$13:$V$13, 0))</f>
        <v>Good</v>
      </c>
      <c r="P18">
        <f>INDEX('NES BWQ'!$B$13:$V$47, MATCH('NES Backcast'!$C18, 'NES BWQ'!$C$13:$C$47, 0), MATCH('NES Backcast'!P$13, 'NES BWQ'!$B$13:$V$13, 0))</f>
        <v>0</v>
      </c>
      <c r="Q18" t="str">
        <f>INDEX('NES BWQ'!$B$13:$V$47, MATCH('NES Backcast'!$C18, 'NES BWQ'!$C$13:$C$47, 0), MATCH('NES Backcast'!Q$13, 'NES BWQ'!$B$13:$V$13, 0))</f>
        <v>Good</v>
      </c>
      <c r="R18" t="str">
        <f>INDEX('NES BWQ'!$B$13:$V$47, MATCH('NES Backcast'!$C18, 'NES BWQ'!$C$13:$C$47, 0), MATCH('NES Backcast'!R$13, 'NES BWQ'!$B$13:$V$13, 0))</f>
        <v>Good</v>
      </c>
      <c r="S18" t="str">
        <f>INDEX('NES BWQ'!$B$13:$V$47, MATCH('NES Backcast'!$C18, 'NES BWQ'!$C$13:$C$47, 0), MATCH('NES Backcast'!S$13, 'NES BWQ'!$B$13:$V$13, 0))</f>
        <v>Good</v>
      </c>
      <c r="T18" t="str">
        <f>INDEX('NES BWQ'!$B$13:$V$47, MATCH('NES Backcast'!$C18, 'NES BWQ'!$C$13:$C$47, 0), MATCH('NES Backcast'!T$13, 'NES BWQ'!$B$13:$V$13, 0))</f>
        <v>Good</v>
      </c>
      <c r="U18" t="str">
        <f>INDEX('NES BWQ'!$B$13:$V$47, MATCH('NES Backcast'!$C18, 'NES BWQ'!$C$13:$C$47, 0), MATCH('NES Backcast'!U$13, 'NES BWQ'!$B$13:$V$13, 0))</f>
        <v>Good</v>
      </c>
      <c r="V18" t="str">
        <f>INDEX('NES BWQ'!$B$13:$V$47, MATCH('NES Backcast'!$C18, 'NES BWQ'!$C$13:$C$47, 0), MATCH('NES Backcast'!V$13, 'NES BWQ'!$B$13:$V$13, 0))</f>
        <v>Good</v>
      </c>
      <c r="W18" s="16"/>
    </row>
    <row r="19" spans="2:23">
      <c r="B19" t="s">
        <v>236</v>
      </c>
      <c r="C19" t="s">
        <v>492</v>
      </c>
      <c r="D19" t="s">
        <v>48</v>
      </c>
      <c r="E19" t="s">
        <v>49</v>
      </c>
      <c r="F19" t="s">
        <v>50</v>
      </c>
      <c r="H19" t="str">
        <f>INDEX('NES BWQ'!$B$13:$V$47, MATCH('NES Backcast'!$C19, 'NES BWQ'!$C$13:$C$47, 0), MATCH('NES Backcast'!H$13, 'NES BWQ'!$B$13:$V$13, 0))</f>
        <v>Excellent</v>
      </c>
      <c r="I19" t="str">
        <f>INDEX('NES BWQ'!$B$13:$V$47, MATCH('NES Backcast'!$C19, 'NES BWQ'!$C$13:$C$47, 0), MATCH('NES Backcast'!I$13, 'NES BWQ'!$B$13:$V$13, 0))</f>
        <v>Excellent</v>
      </c>
      <c r="J19" t="str">
        <f>INDEX('NES BWQ'!$B$13:$V$47, MATCH('NES Backcast'!$C19, 'NES BWQ'!$C$13:$C$47, 0), MATCH('NES Backcast'!J$13, 'NES BWQ'!$B$13:$V$13, 0))</f>
        <v>Excellent</v>
      </c>
      <c r="K19" t="str">
        <f>INDEX('NES BWQ'!$B$13:$V$47, MATCH('NES Backcast'!$C19, 'NES BWQ'!$C$13:$C$47, 0), MATCH('NES Backcast'!K$13, 'NES BWQ'!$B$13:$V$13, 0))</f>
        <v>Excellent</v>
      </c>
      <c r="L19" t="str">
        <f>INDEX('NES BWQ'!$B$13:$V$47, MATCH('NES Backcast'!$C19, 'NES BWQ'!$C$13:$C$47, 0), MATCH('NES Backcast'!L$13, 'NES BWQ'!$B$13:$V$13, 0))</f>
        <v>Excellent</v>
      </c>
      <c r="M19">
        <f>INDEX('NES BWQ'!$B$13:$V$47, MATCH('NES Backcast'!$C19, 'NES BWQ'!$C$13:$C$47, 0), MATCH('NES Backcast'!M$13, 'NES BWQ'!$B$13:$V$13, 0))</f>
        <v>0</v>
      </c>
      <c r="N19" t="str">
        <f>INDEX('NES BWQ'!$B$13:$V$47, MATCH('NES Backcast'!$C19, 'NES BWQ'!$C$13:$C$47, 0), MATCH('NES Backcast'!N$13, 'NES BWQ'!$B$13:$V$13, 0))</f>
        <v>Excellent</v>
      </c>
      <c r="O19" t="str">
        <f>INDEX('NES BWQ'!$B$13:$V$47, MATCH('NES Backcast'!$C19, 'NES BWQ'!$C$13:$C$47, 0), MATCH('NES Backcast'!O$13, 'NES BWQ'!$B$13:$V$13, 0))</f>
        <v>Excellent</v>
      </c>
      <c r="P19">
        <f>INDEX('NES BWQ'!$B$13:$V$47, MATCH('NES Backcast'!$C19, 'NES BWQ'!$C$13:$C$47, 0), MATCH('NES Backcast'!P$13, 'NES BWQ'!$B$13:$V$13, 0))</f>
        <v>0</v>
      </c>
      <c r="Q19" t="str">
        <f>INDEX('NES BWQ'!$B$13:$V$47, MATCH('NES Backcast'!$C19, 'NES BWQ'!$C$13:$C$47, 0), MATCH('NES Backcast'!Q$13, 'NES BWQ'!$B$13:$V$13, 0))</f>
        <v>Excellent</v>
      </c>
      <c r="R19" t="str">
        <f>INDEX('NES BWQ'!$B$13:$V$47, MATCH('NES Backcast'!$C19, 'NES BWQ'!$C$13:$C$47, 0), MATCH('NES Backcast'!R$13, 'NES BWQ'!$B$13:$V$13, 0))</f>
        <v>Excellent</v>
      </c>
      <c r="S19" t="str">
        <f>INDEX('NES BWQ'!$B$13:$V$47, MATCH('NES Backcast'!$C19, 'NES BWQ'!$C$13:$C$47, 0), MATCH('NES Backcast'!S$13, 'NES BWQ'!$B$13:$V$13, 0))</f>
        <v>Excellent</v>
      </c>
      <c r="T19" t="str">
        <f>INDEX('NES BWQ'!$B$13:$V$47, MATCH('NES Backcast'!$C19, 'NES BWQ'!$C$13:$C$47, 0), MATCH('NES Backcast'!T$13, 'NES BWQ'!$B$13:$V$13, 0))</f>
        <v>Excellent</v>
      </c>
      <c r="U19" t="str">
        <f>INDEX('NES BWQ'!$B$13:$V$47, MATCH('NES Backcast'!$C19, 'NES BWQ'!$C$13:$C$47, 0), MATCH('NES Backcast'!U$13, 'NES BWQ'!$B$13:$V$13, 0))</f>
        <v>Excellent</v>
      </c>
      <c r="V19" t="str">
        <f>INDEX('NES BWQ'!$B$13:$V$47, MATCH('NES Backcast'!$C19, 'NES BWQ'!$C$13:$C$47, 0), MATCH('NES Backcast'!V$13, 'NES BWQ'!$B$13:$V$13, 0))</f>
        <v>Excellent</v>
      </c>
      <c r="W19" s="16"/>
    </row>
    <row r="20" spans="2:23">
      <c r="B20" t="s">
        <v>236</v>
      </c>
      <c r="C20" t="s">
        <v>493</v>
      </c>
      <c r="D20" t="s">
        <v>48</v>
      </c>
      <c r="E20" t="s">
        <v>49</v>
      </c>
      <c r="F20" t="s">
        <v>50</v>
      </c>
      <c r="H20" t="str">
        <f>INDEX('NES BWQ'!$B$13:$V$47, MATCH('NES Backcast'!$C20, 'NES BWQ'!$C$13:$C$47, 0), MATCH('NES Backcast'!H$13, 'NES BWQ'!$B$13:$V$13, 0))</f>
        <v>Excellent</v>
      </c>
      <c r="I20" t="str">
        <f>INDEX('NES BWQ'!$B$13:$V$47, MATCH('NES Backcast'!$C20, 'NES BWQ'!$C$13:$C$47, 0), MATCH('NES Backcast'!I$13, 'NES BWQ'!$B$13:$V$13, 0))</f>
        <v>Excellent</v>
      </c>
      <c r="J20" t="str">
        <f>INDEX('NES BWQ'!$B$13:$V$47, MATCH('NES Backcast'!$C20, 'NES BWQ'!$C$13:$C$47, 0), MATCH('NES Backcast'!J$13, 'NES BWQ'!$B$13:$V$13, 0))</f>
        <v>Excellent</v>
      </c>
      <c r="K20" t="str">
        <f>INDEX('NES BWQ'!$B$13:$V$47, MATCH('NES Backcast'!$C20, 'NES BWQ'!$C$13:$C$47, 0), MATCH('NES Backcast'!K$13, 'NES BWQ'!$B$13:$V$13, 0))</f>
        <v>Excellent</v>
      </c>
      <c r="L20" t="str">
        <f>INDEX('NES BWQ'!$B$13:$V$47, MATCH('NES Backcast'!$C20, 'NES BWQ'!$C$13:$C$47, 0), MATCH('NES Backcast'!L$13, 'NES BWQ'!$B$13:$V$13, 0))</f>
        <v>Excellent</v>
      </c>
      <c r="M20">
        <f>INDEX('NES BWQ'!$B$13:$V$47, MATCH('NES Backcast'!$C20, 'NES BWQ'!$C$13:$C$47, 0), MATCH('NES Backcast'!M$13, 'NES BWQ'!$B$13:$V$13, 0))</f>
        <v>0</v>
      </c>
      <c r="N20" t="str">
        <f>INDEX('NES BWQ'!$B$13:$V$47, MATCH('NES Backcast'!$C20, 'NES BWQ'!$C$13:$C$47, 0), MATCH('NES Backcast'!N$13, 'NES BWQ'!$B$13:$V$13, 0))</f>
        <v>Excellent</v>
      </c>
      <c r="O20" t="str">
        <f>INDEX('NES BWQ'!$B$13:$V$47, MATCH('NES Backcast'!$C20, 'NES BWQ'!$C$13:$C$47, 0), MATCH('NES Backcast'!O$13, 'NES BWQ'!$B$13:$V$13, 0))</f>
        <v>Excellent</v>
      </c>
      <c r="P20">
        <f>INDEX('NES BWQ'!$B$13:$V$47, MATCH('NES Backcast'!$C20, 'NES BWQ'!$C$13:$C$47, 0), MATCH('NES Backcast'!P$13, 'NES BWQ'!$B$13:$V$13, 0))</f>
        <v>0</v>
      </c>
      <c r="Q20" t="str">
        <f>INDEX('NES BWQ'!$B$13:$V$47, MATCH('NES Backcast'!$C20, 'NES BWQ'!$C$13:$C$47, 0), MATCH('NES Backcast'!Q$13, 'NES BWQ'!$B$13:$V$13, 0))</f>
        <v>Excellent</v>
      </c>
      <c r="R20" t="str">
        <f>INDEX('NES BWQ'!$B$13:$V$47, MATCH('NES Backcast'!$C20, 'NES BWQ'!$C$13:$C$47, 0), MATCH('NES Backcast'!R$13, 'NES BWQ'!$B$13:$V$13, 0))</f>
        <v>Excellent</v>
      </c>
      <c r="S20" t="str">
        <f>INDEX('NES BWQ'!$B$13:$V$47, MATCH('NES Backcast'!$C20, 'NES BWQ'!$C$13:$C$47, 0), MATCH('NES Backcast'!S$13, 'NES BWQ'!$B$13:$V$13, 0))</f>
        <v>Excellent</v>
      </c>
      <c r="T20" t="str">
        <f>INDEX('NES BWQ'!$B$13:$V$47, MATCH('NES Backcast'!$C20, 'NES BWQ'!$C$13:$C$47, 0), MATCH('NES Backcast'!T$13, 'NES BWQ'!$B$13:$V$13, 0))</f>
        <v>Excellent</v>
      </c>
      <c r="U20" t="str">
        <f>INDEX('NES BWQ'!$B$13:$V$47, MATCH('NES Backcast'!$C20, 'NES BWQ'!$C$13:$C$47, 0), MATCH('NES Backcast'!U$13, 'NES BWQ'!$B$13:$V$13, 0))</f>
        <v>Excellent</v>
      </c>
      <c r="V20" t="str">
        <f>INDEX('NES BWQ'!$B$13:$V$47, MATCH('NES Backcast'!$C20, 'NES BWQ'!$C$13:$C$47, 0), MATCH('NES Backcast'!V$13, 'NES BWQ'!$B$13:$V$13, 0))</f>
        <v>Excellent</v>
      </c>
      <c r="W20" s="16"/>
    </row>
    <row r="21" spans="2:23">
      <c r="B21" t="s">
        <v>236</v>
      </c>
      <c r="C21" t="s">
        <v>494</v>
      </c>
      <c r="D21" t="s">
        <v>48</v>
      </c>
      <c r="E21" t="s">
        <v>49</v>
      </c>
      <c r="F21" t="s">
        <v>63</v>
      </c>
      <c r="H21" t="s">
        <v>155</v>
      </c>
      <c r="I21" t="s">
        <v>155</v>
      </c>
      <c r="J21" t="s">
        <v>155</v>
      </c>
      <c r="K21" t="s">
        <v>155</v>
      </c>
      <c r="L21" t="s">
        <v>155</v>
      </c>
      <c r="M21">
        <f>INDEX('NES BWQ'!$B$13:$V$47, MATCH('NES Backcast'!$C21, 'NES BWQ'!$C$13:$C$47, 0), MATCH('NES Backcast'!M$13, 'NES BWQ'!$B$13:$V$13, 0))</f>
        <v>0</v>
      </c>
      <c r="N21" t="s">
        <v>155</v>
      </c>
      <c r="O21" t="s">
        <v>155</v>
      </c>
      <c r="P21">
        <f>INDEX('NES BWQ'!$B$13:$V$47, MATCH('NES Backcast'!$C21, 'NES BWQ'!$C$13:$C$47, 0), MATCH('NES Backcast'!P$13, 'NES BWQ'!$B$13:$V$13, 0))</f>
        <v>0</v>
      </c>
      <c r="Q21" t="str">
        <f>INDEX('NES BWQ'!$B$13:$V$47, MATCH('NES Backcast'!$C21, 'NES BWQ'!$C$13:$C$47, 0), MATCH('NES Backcast'!Q$13, 'NES BWQ'!$B$13:$V$13, 0))</f>
        <v>Not applicable - not impacting</v>
      </c>
      <c r="R21" t="str">
        <f>INDEX('NES BWQ'!$B$13:$V$47, MATCH('NES Backcast'!$C21, 'NES BWQ'!$C$13:$C$47, 0), MATCH('NES Backcast'!R$13, 'NES BWQ'!$B$13:$V$13, 0))</f>
        <v>Not applicable - not impacting</v>
      </c>
      <c r="S21" t="str">
        <f>INDEX('NES BWQ'!$B$13:$V$47, MATCH('NES Backcast'!$C21, 'NES BWQ'!$C$13:$C$47, 0), MATCH('NES Backcast'!S$13, 'NES BWQ'!$B$13:$V$13, 0))</f>
        <v>Not applicable - not impacting</v>
      </c>
      <c r="T21" t="str">
        <f>INDEX('NES BWQ'!$B$13:$V$47, MATCH('NES Backcast'!$C21, 'NES BWQ'!$C$13:$C$47, 0), MATCH('NES Backcast'!T$13, 'NES BWQ'!$B$13:$V$13, 0))</f>
        <v>Not applicable - not impacting</v>
      </c>
      <c r="U21" t="str">
        <f>INDEX('NES BWQ'!$B$13:$V$47, MATCH('NES Backcast'!$C21, 'NES BWQ'!$C$13:$C$47, 0), MATCH('NES Backcast'!U$13, 'NES BWQ'!$B$13:$V$13, 0))</f>
        <v>Not applicable - not impacting</v>
      </c>
      <c r="V21" t="str">
        <f>INDEX('NES BWQ'!$B$13:$V$47, MATCH('NES Backcast'!$C21, 'NES BWQ'!$C$13:$C$47, 0), MATCH('NES Backcast'!V$13, 'NES BWQ'!$B$13:$V$13, 0))</f>
        <v>Not applicable - not impacting</v>
      </c>
      <c r="W21" s="16"/>
    </row>
    <row r="22" spans="2:23">
      <c r="B22" t="s">
        <v>236</v>
      </c>
      <c r="C22" t="s">
        <v>495</v>
      </c>
      <c r="D22" t="s">
        <v>48</v>
      </c>
      <c r="E22" t="s">
        <v>49</v>
      </c>
      <c r="F22" t="s">
        <v>50</v>
      </c>
      <c r="H22" t="str">
        <f>INDEX('NES BWQ'!$B$13:$V$47, MATCH('NES Backcast'!$C22, 'NES BWQ'!$C$13:$C$47, 0), MATCH('NES Backcast'!H$13, 'NES BWQ'!$B$13:$V$13, 0))</f>
        <v>Good</v>
      </c>
      <c r="I22" t="str">
        <f>INDEX('NES BWQ'!$B$13:$V$47, MATCH('NES Backcast'!$C22, 'NES BWQ'!$C$13:$C$47, 0), MATCH('NES Backcast'!I$13, 'NES BWQ'!$B$13:$V$13, 0))</f>
        <v>Good</v>
      </c>
      <c r="J22" t="str">
        <f>INDEX('NES BWQ'!$B$13:$V$47, MATCH('NES Backcast'!$C22, 'NES BWQ'!$C$13:$C$47, 0), MATCH('NES Backcast'!J$13, 'NES BWQ'!$B$13:$V$13, 0))</f>
        <v>Good</v>
      </c>
      <c r="K22" t="str">
        <f>INDEX('NES BWQ'!$B$13:$V$47, MATCH('NES Backcast'!$C22, 'NES BWQ'!$C$13:$C$47, 0), MATCH('NES Backcast'!K$13, 'NES BWQ'!$B$13:$V$13, 0))</f>
        <v>Good</v>
      </c>
      <c r="L22" t="str">
        <f>INDEX('NES BWQ'!$B$13:$V$47, MATCH('NES Backcast'!$C22, 'NES BWQ'!$C$13:$C$47, 0), MATCH('NES Backcast'!L$13, 'NES BWQ'!$B$13:$V$13, 0))</f>
        <v>Sufficient</v>
      </c>
      <c r="M22">
        <f>INDEX('NES BWQ'!$B$13:$V$47, MATCH('NES Backcast'!$C22, 'NES BWQ'!$C$13:$C$47, 0), MATCH('NES Backcast'!M$13, 'NES BWQ'!$B$13:$V$13, 0))</f>
        <v>0</v>
      </c>
      <c r="N22" t="str">
        <f>INDEX('NES BWQ'!$B$13:$V$47, MATCH('NES Backcast'!$C22, 'NES BWQ'!$C$13:$C$47, 0), MATCH('NES Backcast'!N$13, 'NES BWQ'!$B$13:$V$13, 0))</f>
        <v>Sufficient</v>
      </c>
      <c r="O22" t="str">
        <f>INDEX('NES BWQ'!$B$13:$V$47, MATCH('NES Backcast'!$C22, 'NES BWQ'!$C$13:$C$47, 0), MATCH('NES Backcast'!O$13, 'NES BWQ'!$B$13:$V$13, 0))</f>
        <v>Sufficient</v>
      </c>
      <c r="P22">
        <f>INDEX('NES BWQ'!$B$13:$V$47, MATCH('NES Backcast'!$C22, 'NES BWQ'!$C$13:$C$47, 0), MATCH('NES Backcast'!P$13, 'NES BWQ'!$B$13:$V$13, 0))</f>
        <v>0</v>
      </c>
      <c r="Q22" t="str">
        <f>INDEX('NES BWQ'!$B$13:$V$47, MATCH('NES Backcast'!$C22, 'NES BWQ'!$C$13:$C$47, 0), MATCH('NES Backcast'!Q$13, 'NES BWQ'!$B$13:$V$13, 0))</f>
        <v>Sufficient</v>
      </c>
      <c r="R22" t="str">
        <f>INDEX('NES BWQ'!$B$13:$V$47, MATCH('NES Backcast'!$C22, 'NES BWQ'!$C$13:$C$47, 0), MATCH('NES Backcast'!R$13, 'NES BWQ'!$B$13:$V$13, 0))</f>
        <v>Sufficient</v>
      </c>
      <c r="S22" t="str">
        <f>INDEX('NES BWQ'!$B$13:$V$47, MATCH('NES Backcast'!$C22, 'NES BWQ'!$C$13:$C$47, 0), MATCH('NES Backcast'!S$13, 'NES BWQ'!$B$13:$V$13, 0))</f>
        <v>Sufficient</v>
      </c>
      <c r="T22" t="str">
        <f>INDEX('NES BWQ'!$B$13:$V$47, MATCH('NES Backcast'!$C22, 'NES BWQ'!$C$13:$C$47, 0), MATCH('NES Backcast'!T$13, 'NES BWQ'!$B$13:$V$13, 0))</f>
        <v>Sufficient</v>
      </c>
      <c r="U22" t="str">
        <f>INDEX('NES BWQ'!$B$13:$V$47, MATCH('NES Backcast'!$C22, 'NES BWQ'!$C$13:$C$47, 0), MATCH('NES Backcast'!U$13, 'NES BWQ'!$B$13:$V$13, 0))</f>
        <v>Sufficient</v>
      </c>
      <c r="V22" t="str">
        <f>INDEX('NES BWQ'!$B$13:$V$47, MATCH('NES Backcast'!$C22, 'NES BWQ'!$C$13:$C$47, 0), MATCH('NES Backcast'!V$13, 'NES BWQ'!$B$13:$V$13, 0))</f>
        <v>Good</v>
      </c>
      <c r="W22" s="16"/>
    </row>
    <row r="23" spans="2:23">
      <c r="B23" t="s">
        <v>236</v>
      </c>
      <c r="C23" t="s">
        <v>496</v>
      </c>
      <c r="D23" t="s">
        <v>48</v>
      </c>
      <c r="E23" t="s">
        <v>49</v>
      </c>
      <c r="F23" t="s">
        <v>50</v>
      </c>
      <c r="H23" t="str">
        <f>INDEX('NES BWQ'!$B$13:$V$47, MATCH('NES Backcast'!$C23, 'NES BWQ'!$C$13:$C$47, 0), MATCH('NES Backcast'!H$13, 'NES BWQ'!$B$13:$V$13, 0))</f>
        <v>Good</v>
      </c>
      <c r="I23" t="str">
        <f>INDEX('NES BWQ'!$B$13:$V$47, MATCH('NES Backcast'!$C23, 'NES BWQ'!$C$13:$C$47, 0), MATCH('NES Backcast'!I$13, 'NES BWQ'!$B$13:$V$13, 0))</f>
        <v>Excellent</v>
      </c>
      <c r="J23" t="str">
        <f>INDEX('NES BWQ'!$B$13:$V$47, MATCH('NES Backcast'!$C23, 'NES BWQ'!$C$13:$C$47, 0), MATCH('NES Backcast'!J$13, 'NES BWQ'!$B$13:$V$13, 0))</f>
        <v>Good</v>
      </c>
      <c r="K23" t="str">
        <f>INDEX('NES BWQ'!$B$13:$V$47, MATCH('NES Backcast'!$C23, 'NES BWQ'!$C$13:$C$47, 0), MATCH('NES Backcast'!K$13, 'NES BWQ'!$B$13:$V$13, 0))</f>
        <v>Excellent</v>
      </c>
      <c r="L23" t="str">
        <f>INDEX('NES BWQ'!$B$13:$V$47, MATCH('NES Backcast'!$C23, 'NES BWQ'!$C$13:$C$47, 0), MATCH('NES Backcast'!L$13, 'NES BWQ'!$B$13:$V$13, 0))</f>
        <v>Good</v>
      </c>
      <c r="M23">
        <f>INDEX('NES BWQ'!$B$13:$V$47, MATCH('NES Backcast'!$C23, 'NES BWQ'!$C$13:$C$47, 0), MATCH('NES Backcast'!M$13, 'NES BWQ'!$B$13:$V$13, 0))</f>
        <v>0</v>
      </c>
      <c r="N23" t="str">
        <f>INDEX('NES BWQ'!$B$13:$V$47, MATCH('NES Backcast'!$C23, 'NES BWQ'!$C$13:$C$47, 0), MATCH('NES Backcast'!N$13, 'NES BWQ'!$B$13:$V$13, 0))</f>
        <v>Good</v>
      </c>
      <c r="O23" t="str">
        <f>INDEX('NES BWQ'!$B$13:$V$47, MATCH('NES Backcast'!$C23, 'NES BWQ'!$C$13:$C$47, 0), MATCH('NES Backcast'!O$13, 'NES BWQ'!$B$13:$V$13, 0))</f>
        <v>Good</v>
      </c>
      <c r="P23">
        <f>INDEX('NES BWQ'!$B$13:$V$47, MATCH('NES Backcast'!$C23, 'NES BWQ'!$C$13:$C$47, 0), MATCH('NES Backcast'!P$13, 'NES BWQ'!$B$13:$V$13, 0))</f>
        <v>0</v>
      </c>
      <c r="Q23" t="str">
        <f>INDEX('NES BWQ'!$B$13:$V$47, MATCH('NES Backcast'!$C23, 'NES BWQ'!$C$13:$C$47, 0), MATCH('NES Backcast'!Q$13, 'NES BWQ'!$B$13:$V$13, 0))</f>
        <v>Good</v>
      </c>
      <c r="R23" t="str">
        <f>INDEX('NES BWQ'!$B$13:$V$47, MATCH('NES Backcast'!$C23, 'NES BWQ'!$C$13:$C$47, 0), MATCH('NES Backcast'!R$13, 'NES BWQ'!$B$13:$V$13, 0))</f>
        <v>Good</v>
      </c>
      <c r="S23" t="str">
        <f>INDEX('NES BWQ'!$B$13:$V$47, MATCH('NES Backcast'!$C23, 'NES BWQ'!$C$13:$C$47, 0), MATCH('NES Backcast'!S$13, 'NES BWQ'!$B$13:$V$13, 0))</f>
        <v>Good</v>
      </c>
      <c r="T23" t="str">
        <f>INDEX('NES BWQ'!$B$13:$V$47, MATCH('NES Backcast'!$C23, 'NES BWQ'!$C$13:$C$47, 0), MATCH('NES Backcast'!T$13, 'NES BWQ'!$B$13:$V$13, 0))</f>
        <v>Good</v>
      </c>
      <c r="U23" t="str">
        <f>INDEX('NES BWQ'!$B$13:$V$47, MATCH('NES Backcast'!$C23, 'NES BWQ'!$C$13:$C$47, 0), MATCH('NES Backcast'!U$13, 'NES BWQ'!$B$13:$V$13, 0))</f>
        <v>Good</v>
      </c>
      <c r="V23" t="str">
        <f>INDEX('NES BWQ'!$B$13:$V$47, MATCH('NES Backcast'!$C23, 'NES BWQ'!$C$13:$C$47, 0), MATCH('NES Backcast'!V$13, 'NES BWQ'!$B$13:$V$13, 0))</f>
        <v>Excellent</v>
      </c>
      <c r="W23" s="16"/>
    </row>
    <row r="24" spans="2:23">
      <c r="B24" t="s">
        <v>236</v>
      </c>
      <c r="C24" t="s">
        <v>497</v>
      </c>
      <c r="D24" t="s">
        <v>48</v>
      </c>
      <c r="E24" t="s">
        <v>49</v>
      </c>
      <c r="F24" t="s">
        <v>50</v>
      </c>
      <c r="H24" t="str">
        <f>INDEX('NES BWQ'!$B$13:$V$47, MATCH('NES Backcast'!$C24, 'NES BWQ'!$C$13:$C$47, 0), MATCH('NES Backcast'!H$13, 'NES BWQ'!$B$13:$V$13, 0))</f>
        <v>Excellent</v>
      </c>
      <c r="I24" t="str">
        <f>INDEX('NES BWQ'!$B$13:$V$47, MATCH('NES Backcast'!$C24, 'NES BWQ'!$C$13:$C$47, 0), MATCH('NES Backcast'!I$13, 'NES BWQ'!$B$13:$V$13, 0))</f>
        <v>Excellent</v>
      </c>
      <c r="J24" t="str">
        <f>INDEX('NES BWQ'!$B$13:$V$47, MATCH('NES Backcast'!$C24, 'NES BWQ'!$C$13:$C$47, 0), MATCH('NES Backcast'!J$13, 'NES BWQ'!$B$13:$V$13, 0))</f>
        <v>Good</v>
      </c>
      <c r="K24" t="str">
        <f>INDEX('NES BWQ'!$B$13:$V$47, MATCH('NES Backcast'!$C24, 'NES BWQ'!$C$13:$C$47, 0), MATCH('NES Backcast'!K$13, 'NES BWQ'!$B$13:$V$13, 0))</f>
        <v>Excellent</v>
      </c>
      <c r="L24" t="str">
        <f>INDEX('NES BWQ'!$B$13:$V$47, MATCH('NES Backcast'!$C24, 'NES BWQ'!$C$13:$C$47, 0), MATCH('NES Backcast'!L$13, 'NES BWQ'!$B$13:$V$13, 0))</f>
        <v>Excellent</v>
      </c>
      <c r="M24">
        <f>INDEX('NES BWQ'!$B$13:$V$47, MATCH('NES Backcast'!$C24, 'NES BWQ'!$C$13:$C$47, 0), MATCH('NES Backcast'!M$13, 'NES BWQ'!$B$13:$V$13, 0))</f>
        <v>0</v>
      </c>
      <c r="N24" t="str">
        <f>INDEX('NES BWQ'!$B$13:$V$47, MATCH('NES Backcast'!$C24, 'NES BWQ'!$C$13:$C$47, 0), MATCH('NES Backcast'!N$13, 'NES BWQ'!$B$13:$V$13, 0))</f>
        <v>Excellent</v>
      </c>
      <c r="O24" t="str">
        <f>INDEX('NES BWQ'!$B$13:$V$47, MATCH('NES Backcast'!$C24, 'NES BWQ'!$C$13:$C$47, 0), MATCH('NES Backcast'!O$13, 'NES BWQ'!$B$13:$V$13, 0))</f>
        <v>Excellent</v>
      </c>
      <c r="P24">
        <f>INDEX('NES BWQ'!$B$13:$V$47, MATCH('NES Backcast'!$C24, 'NES BWQ'!$C$13:$C$47, 0), MATCH('NES Backcast'!P$13, 'NES BWQ'!$B$13:$V$13, 0))</f>
        <v>0</v>
      </c>
      <c r="Q24" t="str">
        <f>INDEX('NES BWQ'!$B$13:$V$47, MATCH('NES Backcast'!$C24, 'NES BWQ'!$C$13:$C$47, 0), MATCH('NES Backcast'!Q$13, 'NES BWQ'!$B$13:$V$13, 0))</f>
        <v>Excellent</v>
      </c>
      <c r="R24" t="str">
        <f>INDEX('NES BWQ'!$B$13:$V$47, MATCH('NES Backcast'!$C24, 'NES BWQ'!$C$13:$C$47, 0), MATCH('NES Backcast'!R$13, 'NES BWQ'!$B$13:$V$13, 0))</f>
        <v>Excellent</v>
      </c>
      <c r="S24" t="str">
        <f>INDEX('NES BWQ'!$B$13:$V$47, MATCH('NES Backcast'!$C24, 'NES BWQ'!$C$13:$C$47, 0), MATCH('NES Backcast'!S$13, 'NES BWQ'!$B$13:$V$13, 0))</f>
        <v>Excellent</v>
      </c>
      <c r="T24" t="str">
        <f>INDEX('NES BWQ'!$B$13:$V$47, MATCH('NES Backcast'!$C24, 'NES BWQ'!$C$13:$C$47, 0), MATCH('NES Backcast'!T$13, 'NES BWQ'!$B$13:$V$13, 0))</f>
        <v>Excellent</v>
      </c>
      <c r="U24" t="str">
        <f>INDEX('NES BWQ'!$B$13:$V$47, MATCH('NES Backcast'!$C24, 'NES BWQ'!$C$13:$C$47, 0), MATCH('NES Backcast'!U$13, 'NES BWQ'!$B$13:$V$13, 0))</f>
        <v>Excellent</v>
      </c>
      <c r="V24" t="str">
        <f>INDEX('NES BWQ'!$B$13:$V$47, MATCH('NES Backcast'!$C24, 'NES BWQ'!$C$13:$C$47, 0), MATCH('NES Backcast'!V$13, 'NES BWQ'!$B$13:$V$13, 0))</f>
        <v>Excellent</v>
      </c>
      <c r="W24" s="16"/>
    </row>
    <row r="25" spans="2:23">
      <c r="B25" t="s">
        <v>236</v>
      </c>
      <c r="C25" t="s">
        <v>498</v>
      </c>
      <c r="D25" t="s">
        <v>48</v>
      </c>
      <c r="E25" t="s">
        <v>49</v>
      </c>
      <c r="F25" t="s">
        <v>50</v>
      </c>
      <c r="H25" t="str">
        <f>INDEX('NES BWQ'!$B$13:$V$47, MATCH('NES Backcast'!$C25, 'NES BWQ'!$C$13:$C$47, 0), MATCH('NES Backcast'!H$13, 'NES BWQ'!$B$13:$V$13, 0))</f>
        <v>Excellent</v>
      </c>
      <c r="I25" t="str">
        <f>INDEX('NES BWQ'!$B$13:$V$47, MATCH('NES Backcast'!$C25, 'NES BWQ'!$C$13:$C$47, 0), MATCH('NES Backcast'!I$13, 'NES BWQ'!$B$13:$V$13, 0))</f>
        <v>Excellent</v>
      </c>
      <c r="J25" t="str">
        <f>INDEX('NES BWQ'!$B$13:$V$47, MATCH('NES Backcast'!$C25, 'NES BWQ'!$C$13:$C$47, 0), MATCH('NES Backcast'!J$13, 'NES BWQ'!$B$13:$V$13, 0))</f>
        <v>Excellent</v>
      </c>
      <c r="K25" t="str">
        <f>INDEX('NES BWQ'!$B$13:$V$47, MATCH('NES Backcast'!$C25, 'NES BWQ'!$C$13:$C$47, 0), MATCH('NES Backcast'!K$13, 'NES BWQ'!$B$13:$V$13, 0))</f>
        <v>Excellent</v>
      </c>
      <c r="L25" t="str">
        <f>INDEX('NES BWQ'!$B$13:$V$47, MATCH('NES Backcast'!$C25, 'NES BWQ'!$C$13:$C$47, 0), MATCH('NES Backcast'!L$13, 'NES BWQ'!$B$13:$V$13, 0))</f>
        <v>Good</v>
      </c>
      <c r="M25">
        <f>INDEX('NES BWQ'!$B$13:$V$47, MATCH('NES Backcast'!$C25, 'NES BWQ'!$C$13:$C$47, 0), MATCH('NES Backcast'!M$13, 'NES BWQ'!$B$13:$V$13, 0))</f>
        <v>0</v>
      </c>
      <c r="N25" t="str">
        <f>INDEX('NES BWQ'!$B$13:$V$47, MATCH('NES Backcast'!$C25, 'NES BWQ'!$C$13:$C$47, 0), MATCH('NES Backcast'!N$13, 'NES BWQ'!$B$13:$V$13, 0))</f>
        <v>Good</v>
      </c>
      <c r="O25" t="str">
        <f>INDEX('NES BWQ'!$B$13:$V$47, MATCH('NES Backcast'!$C25, 'NES BWQ'!$C$13:$C$47, 0), MATCH('NES Backcast'!O$13, 'NES BWQ'!$B$13:$V$13, 0))</f>
        <v>Good</v>
      </c>
      <c r="P25">
        <f>INDEX('NES BWQ'!$B$13:$V$47, MATCH('NES Backcast'!$C25, 'NES BWQ'!$C$13:$C$47, 0), MATCH('NES Backcast'!P$13, 'NES BWQ'!$B$13:$V$13, 0))</f>
        <v>0</v>
      </c>
      <c r="Q25" t="str">
        <f>INDEX('NES BWQ'!$B$13:$V$47, MATCH('NES Backcast'!$C25, 'NES BWQ'!$C$13:$C$47, 0), MATCH('NES Backcast'!Q$13, 'NES BWQ'!$B$13:$V$13, 0))</f>
        <v>Good</v>
      </c>
      <c r="R25" t="str">
        <f>INDEX('NES BWQ'!$B$13:$V$47, MATCH('NES Backcast'!$C25, 'NES BWQ'!$C$13:$C$47, 0), MATCH('NES Backcast'!R$13, 'NES BWQ'!$B$13:$V$13, 0))</f>
        <v>Good</v>
      </c>
      <c r="S25" t="str">
        <f>INDEX('NES BWQ'!$B$13:$V$47, MATCH('NES Backcast'!$C25, 'NES BWQ'!$C$13:$C$47, 0), MATCH('NES Backcast'!S$13, 'NES BWQ'!$B$13:$V$13, 0))</f>
        <v>Good</v>
      </c>
      <c r="T25" t="str">
        <f>INDEX('NES BWQ'!$B$13:$V$47, MATCH('NES Backcast'!$C25, 'NES BWQ'!$C$13:$C$47, 0), MATCH('NES Backcast'!T$13, 'NES BWQ'!$B$13:$V$13, 0))</f>
        <v>Good</v>
      </c>
      <c r="U25" t="str">
        <f>INDEX('NES BWQ'!$B$13:$V$47, MATCH('NES Backcast'!$C25, 'NES BWQ'!$C$13:$C$47, 0), MATCH('NES Backcast'!U$13, 'NES BWQ'!$B$13:$V$13, 0))</f>
        <v>Good</v>
      </c>
      <c r="V25" t="str">
        <f>INDEX('NES BWQ'!$B$13:$V$47, MATCH('NES Backcast'!$C25, 'NES BWQ'!$C$13:$C$47, 0), MATCH('NES Backcast'!V$13, 'NES BWQ'!$B$13:$V$13, 0))</f>
        <v>Good</v>
      </c>
      <c r="W25" s="16"/>
    </row>
    <row r="26" spans="2:23">
      <c r="B26" t="s">
        <v>236</v>
      </c>
      <c r="C26" t="s">
        <v>499</v>
      </c>
      <c r="D26" t="s">
        <v>48</v>
      </c>
      <c r="E26" t="s">
        <v>49</v>
      </c>
      <c r="F26" t="s">
        <v>50</v>
      </c>
      <c r="H26" t="str">
        <f>INDEX('NES BWQ'!$B$13:$V$47, MATCH('NES Backcast'!$C26, 'NES BWQ'!$C$13:$C$47, 0), MATCH('NES Backcast'!H$13, 'NES BWQ'!$B$13:$V$13, 0))</f>
        <v>Good</v>
      </c>
      <c r="I26" t="str">
        <f>INDEX('NES BWQ'!$B$13:$V$47, MATCH('NES Backcast'!$C26, 'NES BWQ'!$C$13:$C$47, 0), MATCH('NES Backcast'!I$13, 'NES BWQ'!$B$13:$V$13, 0))</f>
        <v>Good</v>
      </c>
      <c r="J26" t="str">
        <f>INDEX('NES BWQ'!$B$13:$V$47, MATCH('NES Backcast'!$C26, 'NES BWQ'!$C$13:$C$47, 0), MATCH('NES Backcast'!J$13, 'NES BWQ'!$B$13:$V$13, 0))</f>
        <v>Good</v>
      </c>
      <c r="K26" t="str">
        <f>INDEX('NES BWQ'!$B$13:$V$47, MATCH('NES Backcast'!$C26, 'NES BWQ'!$C$13:$C$47, 0), MATCH('NES Backcast'!K$13, 'NES BWQ'!$B$13:$V$13, 0))</f>
        <v>Good</v>
      </c>
      <c r="L26" t="str">
        <f>INDEX('NES BWQ'!$B$13:$V$47, MATCH('NES Backcast'!$C26, 'NES BWQ'!$C$13:$C$47, 0), MATCH('NES Backcast'!L$13, 'NES BWQ'!$B$13:$V$13, 0))</f>
        <v>Excellent</v>
      </c>
      <c r="M26">
        <f>INDEX('NES BWQ'!$B$13:$V$47, MATCH('NES Backcast'!$C26, 'NES BWQ'!$C$13:$C$47, 0), MATCH('NES Backcast'!M$13, 'NES BWQ'!$B$13:$V$13, 0))</f>
        <v>0</v>
      </c>
      <c r="N26" t="str">
        <f>INDEX('NES BWQ'!$B$13:$V$47, MATCH('NES Backcast'!$C26, 'NES BWQ'!$C$13:$C$47, 0), MATCH('NES Backcast'!N$13, 'NES BWQ'!$B$13:$V$13, 0))</f>
        <v>Excellent</v>
      </c>
      <c r="O26" t="str">
        <f>INDEX('NES BWQ'!$B$13:$V$47, MATCH('NES Backcast'!$C26, 'NES BWQ'!$C$13:$C$47, 0), MATCH('NES Backcast'!O$13, 'NES BWQ'!$B$13:$V$13, 0))</f>
        <v>Excellent</v>
      </c>
      <c r="P26">
        <f>INDEX('NES BWQ'!$B$13:$V$47, MATCH('NES Backcast'!$C26, 'NES BWQ'!$C$13:$C$47, 0), MATCH('NES Backcast'!P$13, 'NES BWQ'!$B$13:$V$13, 0))</f>
        <v>0</v>
      </c>
      <c r="Q26" t="str">
        <f>INDEX('NES BWQ'!$B$13:$V$47, MATCH('NES Backcast'!$C26, 'NES BWQ'!$C$13:$C$47, 0), MATCH('NES Backcast'!Q$13, 'NES BWQ'!$B$13:$V$13, 0))</f>
        <v>Excellent</v>
      </c>
      <c r="R26" t="str">
        <f>INDEX('NES BWQ'!$B$13:$V$47, MATCH('NES Backcast'!$C26, 'NES BWQ'!$C$13:$C$47, 0), MATCH('NES Backcast'!R$13, 'NES BWQ'!$B$13:$V$13, 0))</f>
        <v>Excellent</v>
      </c>
      <c r="S26" t="str">
        <f>INDEX('NES BWQ'!$B$13:$V$47, MATCH('NES Backcast'!$C26, 'NES BWQ'!$C$13:$C$47, 0), MATCH('NES Backcast'!S$13, 'NES BWQ'!$B$13:$V$13, 0))</f>
        <v>Excellent</v>
      </c>
      <c r="T26" t="str">
        <f>INDEX('NES BWQ'!$B$13:$V$47, MATCH('NES Backcast'!$C26, 'NES BWQ'!$C$13:$C$47, 0), MATCH('NES Backcast'!T$13, 'NES BWQ'!$B$13:$V$13, 0))</f>
        <v>Excellent</v>
      </c>
      <c r="U26" t="str">
        <f>INDEX('NES BWQ'!$B$13:$V$47, MATCH('NES Backcast'!$C26, 'NES BWQ'!$C$13:$C$47, 0), MATCH('NES Backcast'!U$13, 'NES BWQ'!$B$13:$V$13, 0))</f>
        <v>Excellent</v>
      </c>
      <c r="V26" t="str">
        <f>INDEX('NES BWQ'!$B$13:$V$47, MATCH('NES Backcast'!$C26, 'NES BWQ'!$C$13:$C$47, 0), MATCH('NES Backcast'!V$13, 'NES BWQ'!$B$13:$V$13, 0))</f>
        <v>Excellent</v>
      </c>
      <c r="W26" s="16"/>
    </row>
    <row r="27" spans="2:23">
      <c r="B27" t="s">
        <v>236</v>
      </c>
      <c r="C27" t="s">
        <v>500</v>
      </c>
      <c r="D27" t="s">
        <v>48</v>
      </c>
      <c r="E27" t="s">
        <v>49</v>
      </c>
      <c r="F27" t="s">
        <v>50</v>
      </c>
      <c r="H27" t="str">
        <f>INDEX('NES BWQ'!$B$13:$V$47, MATCH('NES Backcast'!$C27, 'NES BWQ'!$C$13:$C$47, 0), MATCH('NES Backcast'!H$13, 'NES BWQ'!$B$13:$V$13, 0))</f>
        <v>Sufficient</v>
      </c>
      <c r="I27" t="str">
        <f>INDEX('NES BWQ'!$B$13:$V$47, MATCH('NES Backcast'!$C27, 'NES BWQ'!$C$13:$C$47, 0), MATCH('NES Backcast'!I$13, 'NES BWQ'!$B$13:$V$13, 0))</f>
        <v>Sufficient</v>
      </c>
      <c r="J27" t="str">
        <f>INDEX('NES BWQ'!$B$13:$V$47, MATCH('NES Backcast'!$C27, 'NES BWQ'!$C$13:$C$47, 0), MATCH('NES Backcast'!J$13, 'NES BWQ'!$B$13:$V$13, 0))</f>
        <v>Sufficient</v>
      </c>
      <c r="K27" t="str">
        <f>INDEX('NES BWQ'!$B$13:$V$47, MATCH('NES Backcast'!$C27, 'NES BWQ'!$C$13:$C$47, 0), MATCH('NES Backcast'!K$13, 'NES BWQ'!$B$13:$V$13, 0))</f>
        <v>Sufficient</v>
      </c>
      <c r="L27" t="str">
        <f>INDEX('NES BWQ'!$B$13:$V$47, MATCH('NES Backcast'!$C27, 'NES BWQ'!$C$13:$C$47, 0), MATCH('NES Backcast'!L$13, 'NES BWQ'!$B$13:$V$13, 0))</f>
        <v>Sufficient</v>
      </c>
      <c r="M27">
        <f>INDEX('NES BWQ'!$B$13:$V$47, MATCH('NES Backcast'!$C27, 'NES BWQ'!$C$13:$C$47, 0), MATCH('NES Backcast'!M$13, 'NES BWQ'!$B$13:$V$13, 0))</f>
        <v>0</v>
      </c>
      <c r="N27" t="str">
        <f>INDEX('NES BWQ'!$B$13:$V$47, MATCH('NES Backcast'!$C27, 'NES BWQ'!$C$13:$C$47, 0), MATCH('NES Backcast'!N$13, 'NES BWQ'!$B$13:$V$13, 0))</f>
        <v>Good</v>
      </c>
      <c r="O27" t="str">
        <f>INDEX('NES BWQ'!$B$13:$V$47, MATCH('NES Backcast'!$C27, 'NES BWQ'!$C$13:$C$47, 0), MATCH('NES Backcast'!O$13, 'NES BWQ'!$B$13:$V$13, 0))</f>
        <v>Good</v>
      </c>
      <c r="P27">
        <f>INDEX('NES BWQ'!$B$13:$V$47, MATCH('NES Backcast'!$C27, 'NES BWQ'!$C$13:$C$47, 0), MATCH('NES Backcast'!P$13, 'NES BWQ'!$B$13:$V$13, 0))</f>
        <v>0</v>
      </c>
      <c r="Q27" t="str">
        <f>INDEX('NES BWQ'!$B$13:$V$47, MATCH('NES Backcast'!$C27, 'NES BWQ'!$C$13:$C$47, 0), MATCH('NES Backcast'!Q$13, 'NES BWQ'!$B$13:$V$13, 0))</f>
        <v>Good</v>
      </c>
      <c r="R27" t="str">
        <f>INDEX('NES BWQ'!$B$13:$V$47, MATCH('NES Backcast'!$C27, 'NES BWQ'!$C$13:$C$47, 0), MATCH('NES Backcast'!R$13, 'NES BWQ'!$B$13:$V$13, 0))</f>
        <v>Good</v>
      </c>
      <c r="S27" t="str">
        <f>INDEX('NES BWQ'!$B$13:$V$47, MATCH('NES Backcast'!$C27, 'NES BWQ'!$C$13:$C$47, 0), MATCH('NES Backcast'!S$13, 'NES BWQ'!$B$13:$V$13, 0))</f>
        <v>Good</v>
      </c>
      <c r="T27" t="str">
        <f>INDEX('NES BWQ'!$B$13:$V$47, MATCH('NES Backcast'!$C27, 'NES BWQ'!$C$13:$C$47, 0), MATCH('NES Backcast'!T$13, 'NES BWQ'!$B$13:$V$13, 0))</f>
        <v>Good</v>
      </c>
      <c r="U27" t="str">
        <f>INDEX('NES BWQ'!$B$13:$V$47, MATCH('NES Backcast'!$C27, 'NES BWQ'!$C$13:$C$47, 0), MATCH('NES Backcast'!U$13, 'NES BWQ'!$B$13:$V$13, 0))</f>
        <v>Good</v>
      </c>
      <c r="V27" t="str">
        <f>INDEX('NES BWQ'!$B$13:$V$47, MATCH('NES Backcast'!$C27, 'NES BWQ'!$C$13:$C$47, 0), MATCH('NES Backcast'!V$13, 'NES BWQ'!$B$13:$V$13, 0))</f>
        <v>Excellent</v>
      </c>
      <c r="W27" s="16"/>
    </row>
    <row r="28" spans="2:23">
      <c r="B28" t="s">
        <v>236</v>
      </c>
      <c r="C28" t="s">
        <v>501</v>
      </c>
      <c r="D28" t="s">
        <v>48</v>
      </c>
      <c r="E28" t="s">
        <v>49</v>
      </c>
      <c r="F28" t="s">
        <v>50</v>
      </c>
      <c r="H28" t="str">
        <f>INDEX('NES BWQ'!$B$13:$V$47, MATCH('NES Backcast'!$C28, 'NES BWQ'!$C$13:$C$47, 0), MATCH('NES Backcast'!H$13, 'NES BWQ'!$B$13:$V$13, 0))</f>
        <v>Good</v>
      </c>
      <c r="I28" t="str">
        <f>INDEX('NES BWQ'!$B$13:$V$47, MATCH('NES Backcast'!$C28, 'NES BWQ'!$C$13:$C$47, 0), MATCH('NES Backcast'!I$13, 'NES BWQ'!$B$13:$V$13, 0))</f>
        <v>Good</v>
      </c>
      <c r="J28" t="str">
        <f>INDEX('NES BWQ'!$B$13:$V$47, MATCH('NES Backcast'!$C28, 'NES BWQ'!$C$13:$C$47, 0), MATCH('NES Backcast'!J$13, 'NES BWQ'!$B$13:$V$13, 0))</f>
        <v>Good</v>
      </c>
      <c r="K28" t="str">
        <f>INDEX('NES BWQ'!$B$13:$V$47, MATCH('NES Backcast'!$C28, 'NES BWQ'!$C$13:$C$47, 0), MATCH('NES Backcast'!K$13, 'NES BWQ'!$B$13:$V$13, 0))</f>
        <v>Good</v>
      </c>
      <c r="L28" t="str">
        <f>INDEX('NES BWQ'!$B$13:$V$47, MATCH('NES Backcast'!$C28, 'NES BWQ'!$C$13:$C$47, 0), MATCH('NES Backcast'!L$13, 'NES BWQ'!$B$13:$V$13, 0))</f>
        <v>Excellent</v>
      </c>
      <c r="M28">
        <f>INDEX('NES BWQ'!$B$13:$V$47, MATCH('NES Backcast'!$C28, 'NES BWQ'!$C$13:$C$47, 0), MATCH('NES Backcast'!M$13, 'NES BWQ'!$B$13:$V$13, 0))</f>
        <v>0</v>
      </c>
      <c r="N28" t="str">
        <f>INDEX('NES BWQ'!$B$13:$V$47, MATCH('NES Backcast'!$C28, 'NES BWQ'!$C$13:$C$47, 0), MATCH('NES Backcast'!N$13, 'NES BWQ'!$B$13:$V$13, 0))</f>
        <v>Good</v>
      </c>
      <c r="O28" t="str">
        <f>INDEX('NES BWQ'!$B$13:$V$47, MATCH('NES Backcast'!$C28, 'NES BWQ'!$C$13:$C$47, 0), MATCH('NES Backcast'!O$13, 'NES BWQ'!$B$13:$V$13, 0))</f>
        <v>Excellent</v>
      </c>
      <c r="P28">
        <f>INDEX('NES BWQ'!$B$13:$V$47, MATCH('NES Backcast'!$C28, 'NES BWQ'!$C$13:$C$47, 0), MATCH('NES Backcast'!P$13, 'NES BWQ'!$B$13:$V$13, 0))</f>
        <v>0</v>
      </c>
      <c r="Q28" t="str">
        <f>INDEX('NES BWQ'!$B$13:$V$47, MATCH('NES Backcast'!$C28, 'NES BWQ'!$C$13:$C$47, 0), MATCH('NES Backcast'!Q$13, 'NES BWQ'!$B$13:$V$13, 0))</f>
        <v>Good</v>
      </c>
      <c r="R28" t="str">
        <f>INDEX('NES BWQ'!$B$13:$V$47, MATCH('NES Backcast'!$C28, 'NES BWQ'!$C$13:$C$47, 0), MATCH('NES Backcast'!R$13, 'NES BWQ'!$B$13:$V$13, 0))</f>
        <v>Good</v>
      </c>
      <c r="S28" t="str">
        <f>INDEX('NES BWQ'!$B$13:$V$47, MATCH('NES Backcast'!$C28, 'NES BWQ'!$C$13:$C$47, 0), MATCH('NES Backcast'!S$13, 'NES BWQ'!$B$13:$V$13, 0))</f>
        <v>Good</v>
      </c>
      <c r="T28" t="str">
        <f>INDEX('NES BWQ'!$B$13:$V$47, MATCH('NES Backcast'!$C28, 'NES BWQ'!$C$13:$C$47, 0), MATCH('NES Backcast'!T$13, 'NES BWQ'!$B$13:$V$13, 0))</f>
        <v>Good</v>
      </c>
      <c r="U28" t="str">
        <f>INDEX('NES BWQ'!$B$13:$V$47, MATCH('NES Backcast'!$C28, 'NES BWQ'!$C$13:$C$47, 0), MATCH('NES Backcast'!U$13, 'NES BWQ'!$B$13:$V$13, 0))</f>
        <v>Good</v>
      </c>
      <c r="V28" t="str">
        <f>INDEX('NES BWQ'!$B$13:$V$47, MATCH('NES Backcast'!$C28, 'NES BWQ'!$C$13:$C$47, 0), MATCH('NES Backcast'!V$13, 'NES BWQ'!$B$13:$V$13, 0))</f>
        <v>Excellent</v>
      </c>
      <c r="W28" s="16"/>
    </row>
    <row r="29" spans="2:23">
      <c r="B29" t="s">
        <v>236</v>
      </c>
      <c r="C29" t="s">
        <v>502</v>
      </c>
      <c r="D29" t="s">
        <v>48</v>
      </c>
      <c r="E29" t="s">
        <v>49</v>
      </c>
      <c r="F29" t="s">
        <v>50</v>
      </c>
      <c r="H29" t="str">
        <f>INDEX('NES BWQ'!$B$13:$V$47, MATCH('NES Backcast'!$C29, 'NES BWQ'!$C$13:$C$47, 0), MATCH('NES Backcast'!H$13, 'NES BWQ'!$B$13:$V$13, 0))</f>
        <v>Good</v>
      </c>
      <c r="I29" t="str">
        <f>INDEX('NES BWQ'!$B$13:$V$47, MATCH('NES Backcast'!$C29, 'NES BWQ'!$C$13:$C$47, 0), MATCH('NES Backcast'!I$13, 'NES BWQ'!$B$13:$V$13, 0))</f>
        <v>Good</v>
      </c>
      <c r="J29" t="str">
        <f>INDEX('NES BWQ'!$B$13:$V$47, MATCH('NES Backcast'!$C29, 'NES BWQ'!$C$13:$C$47, 0), MATCH('NES Backcast'!J$13, 'NES BWQ'!$B$13:$V$13, 0))</f>
        <v>Good</v>
      </c>
      <c r="K29" t="str">
        <f>INDEX('NES BWQ'!$B$13:$V$47, MATCH('NES Backcast'!$C29, 'NES BWQ'!$C$13:$C$47, 0), MATCH('NES Backcast'!K$13, 'NES BWQ'!$B$13:$V$13, 0))</f>
        <v>Good</v>
      </c>
      <c r="L29" t="str">
        <f>INDEX('NES BWQ'!$B$13:$V$47, MATCH('NES Backcast'!$C29, 'NES BWQ'!$C$13:$C$47, 0), MATCH('NES Backcast'!L$13, 'NES BWQ'!$B$13:$V$13, 0))</f>
        <v>Excellent</v>
      </c>
      <c r="M29">
        <f>INDEX('NES BWQ'!$B$13:$V$47, MATCH('NES Backcast'!$C29, 'NES BWQ'!$C$13:$C$47, 0), MATCH('NES Backcast'!M$13, 'NES BWQ'!$B$13:$V$13, 0))</f>
        <v>0</v>
      </c>
      <c r="N29" t="str">
        <f>INDEX('NES BWQ'!$B$13:$V$47, MATCH('NES Backcast'!$C29, 'NES BWQ'!$C$13:$C$47, 0), MATCH('NES Backcast'!N$13, 'NES BWQ'!$B$13:$V$13, 0))</f>
        <v>Excellent</v>
      </c>
      <c r="O29" t="str">
        <f>INDEX('NES BWQ'!$B$13:$V$47, MATCH('NES Backcast'!$C29, 'NES BWQ'!$C$13:$C$47, 0), MATCH('NES Backcast'!O$13, 'NES BWQ'!$B$13:$V$13, 0))</f>
        <v>Excellent</v>
      </c>
      <c r="P29">
        <f>INDEX('NES BWQ'!$B$13:$V$47, MATCH('NES Backcast'!$C29, 'NES BWQ'!$C$13:$C$47, 0), MATCH('NES Backcast'!P$13, 'NES BWQ'!$B$13:$V$13, 0))</f>
        <v>0</v>
      </c>
      <c r="Q29" t="str">
        <f>INDEX('NES BWQ'!$B$13:$V$47, MATCH('NES Backcast'!$C29, 'NES BWQ'!$C$13:$C$47, 0), MATCH('NES Backcast'!Q$13, 'NES BWQ'!$B$13:$V$13, 0))</f>
        <v>Good</v>
      </c>
      <c r="R29" t="str">
        <f>INDEX('NES BWQ'!$B$13:$V$47, MATCH('NES Backcast'!$C29, 'NES BWQ'!$C$13:$C$47, 0), MATCH('NES Backcast'!R$13, 'NES BWQ'!$B$13:$V$13, 0))</f>
        <v>Good</v>
      </c>
      <c r="S29" t="str">
        <f>INDEX('NES BWQ'!$B$13:$V$47, MATCH('NES Backcast'!$C29, 'NES BWQ'!$C$13:$C$47, 0), MATCH('NES Backcast'!S$13, 'NES BWQ'!$B$13:$V$13, 0))</f>
        <v>Good</v>
      </c>
      <c r="T29" t="str">
        <f>INDEX('NES BWQ'!$B$13:$V$47, MATCH('NES Backcast'!$C29, 'NES BWQ'!$C$13:$C$47, 0), MATCH('NES Backcast'!T$13, 'NES BWQ'!$B$13:$V$13, 0))</f>
        <v>Good</v>
      </c>
      <c r="U29" t="str">
        <f>INDEX('NES BWQ'!$B$13:$V$47, MATCH('NES Backcast'!$C29, 'NES BWQ'!$C$13:$C$47, 0), MATCH('NES Backcast'!U$13, 'NES BWQ'!$B$13:$V$13, 0))</f>
        <v>Good</v>
      </c>
      <c r="V29" t="str">
        <f>INDEX('NES BWQ'!$B$13:$V$47, MATCH('NES Backcast'!$C29, 'NES BWQ'!$C$13:$C$47, 0), MATCH('NES Backcast'!V$13, 'NES BWQ'!$B$13:$V$13, 0))</f>
        <v>Excellent</v>
      </c>
      <c r="W29" s="16"/>
    </row>
    <row r="30" spans="2:23">
      <c r="B30" t="s">
        <v>236</v>
      </c>
      <c r="C30" t="s">
        <v>503</v>
      </c>
      <c r="D30" t="s">
        <v>48</v>
      </c>
      <c r="E30" t="s">
        <v>49</v>
      </c>
      <c r="F30" t="s">
        <v>50</v>
      </c>
      <c r="H30" t="str">
        <f>INDEX('NES BWQ'!$B$13:$V$47, MATCH('NES Backcast'!$C30, 'NES BWQ'!$C$13:$C$47, 0), MATCH('NES Backcast'!H$13, 'NES BWQ'!$B$13:$V$13, 0))</f>
        <v>Excellent</v>
      </c>
      <c r="I30" t="str">
        <f>INDEX('NES BWQ'!$B$13:$V$47, MATCH('NES Backcast'!$C30, 'NES BWQ'!$C$13:$C$47, 0), MATCH('NES Backcast'!I$13, 'NES BWQ'!$B$13:$V$13, 0))</f>
        <v>Excellent</v>
      </c>
      <c r="J30" t="str">
        <f>INDEX('NES BWQ'!$B$13:$V$47, MATCH('NES Backcast'!$C30, 'NES BWQ'!$C$13:$C$47, 0), MATCH('NES Backcast'!J$13, 'NES BWQ'!$B$13:$V$13, 0))</f>
        <v>Excellent</v>
      </c>
      <c r="K30" t="str">
        <f>INDEX('NES BWQ'!$B$13:$V$47, MATCH('NES Backcast'!$C30, 'NES BWQ'!$C$13:$C$47, 0), MATCH('NES Backcast'!K$13, 'NES BWQ'!$B$13:$V$13, 0))</f>
        <v>Excellent</v>
      </c>
      <c r="L30" t="str">
        <f>INDEX('NES BWQ'!$B$13:$V$47, MATCH('NES Backcast'!$C30, 'NES BWQ'!$C$13:$C$47, 0), MATCH('NES Backcast'!L$13, 'NES BWQ'!$B$13:$V$13, 0))</f>
        <v>Excellent</v>
      </c>
      <c r="M30">
        <f>INDEX('NES BWQ'!$B$13:$V$47, MATCH('NES Backcast'!$C30, 'NES BWQ'!$C$13:$C$47, 0), MATCH('NES Backcast'!M$13, 'NES BWQ'!$B$13:$V$13, 0))</f>
        <v>0</v>
      </c>
      <c r="N30" t="str">
        <f>INDEX('NES BWQ'!$B$13:$V$47, MATCH('NES Backcast'!$C30, 'NES BWQ'!$C$13:$C$47, 0), MATCH('NES Backcast'!N$13, 'NES BWQ'!$B$13:$V$13, 0))</f>
        <v>Excellent</v>
      </c>
      <c r="O30" t="str">
        <f>INDEX('NES BWQ'!$B$13:$V$47, MATCH('NES Backcast'!$C30, 'NES BWQ'!$C$13:$C$47, 0), MATCH('NES Backcast'!O$13, 'NES BWQ'!$B$13:$V$13, 0))</f>
        <v>Excellent</v>
      </c>
      <c r="P30">
        <f>INDEX('NES BWQ'!$B$13:$V$47, MATCH('NES Backcast'!$C30, 'NES BWQ'!$C$13:$C$47, 0), MATCH('NES Backcast'!P$13, 'NES BWQ'!$B$13:$V$13, 0))</f>
        <v>0</v>
      </c>
      <c r="Q30" t="str">
        <f>INDEX('NES BWQ'!$B$13:$V$47, MATCH('NES Backcast'!$C30, 'NES BWQ'!$C$13:$C$47, 0), MATCH('NES Backcast'!Q$13, 'NES BWQ'!$B$13:$V$13, 0))</f>
        <v>Excellent</v>
      </c>
      <c r="R30" t="str">
        <f>INDEX('NES BWQ'!$B$13:$V$47, MATCH('NES Backcast'!$C30, 'NES BWQ'!$C$13:$C$47, 0), MATCH('NES Backcast'!R$13, 'NES BWQ'!$B$13:$V$13, 0))</f>
        <v>Excellent</v>
      </c>
      <c r="S30" t="str">
        <f>INDEX('NES BWQ'!$B$13:$V$47, MATCH('NES Backcast'!$C30, 'NES BWQ'!$C$13:$C$47, 0), MATCH('NES Backcast'!S$13, 'NES BWQ'!$B$13:$V$13, 0))</f>
        <v>Excellent</v>
      </c>
      <c r="T30" t="str">
        <f>INDEX('NES BWQ'!$B$13:$V$47, MATCH('NES Backcast'!$C30, 'NES BWQ'!$C$13:$C$47, 0), MATCH('NES Backcast'!T$13, 'NES BWQ'!$B$13:$V$13, 0))</f>
        <v>Excellent</v>
      </c>
      <c r="U30" t="str">
        <f>INDEX('NES BWQ'!$B$13:$V$47, MATCH('NES Backcast'!$C30, 'NES BWQ'!$C$13:$C$47, 0), MATCH('NES Backcast'!U$13, 'NES BWQ'!$B$13:$V$13, 0))</f>
        <v>Excellent</v>
      </c>
      <c r="V30" t="str">
        <f>INDEX('NES BWQ'!$B$13:$V$47, MATCH('NES Backcast'!$C30, 'NES BWQ'!$C$13:$C$47, 0), MATCH('NES Backcast'!V$13, 'NES BWQ'!$B$13:$V$13, 0))</f>
        <v>Excellent</v>
      </c>
      <c r="W30" s="16"/>
    </row>
    <row r="31" spans="2:23">
      <c r="B31" t="s">
        <v>236</v>
      </c>
      <c r="C31" t="s">
        <v>504</v>
      </c>
      <c r="D31" t="s">
        <v>48</v>
      </c>
      <c r="E31" t="s">
        <v>49</v>
      </c>
      <c r="F31" t="s">
        <v>50</v>
      </c>
      <c r="H31" t="str">
        <f>INDEX('NES BWQ'!$B$13:$V$47, MATCH('NES Backcast'!$C31, 'NES BWQ'!$C$13:$C$47, 0), MATCH('NES Backcast'!H$13, 'NES BWQ'!$B$13:$V$13, 0))</f>
        <v>Sufficient</v>
      </c>
      <c r="I31" t="str">
        <f>INDEX('NES BWQ'!$B$13:$V$47, MATCH('NES Backcast'!$C31, 'NES BWQ'!$C$13:$C$47, 0), MATCH('NES Backcast'!I$13, 'NES BWQ'!$B$13:$V$13, 0))</f>
        <v>Good</v>
      </c>
      <c r="J31" t="str">
        <f>INDEX('NES BWQ'!$B$13:$V$47, MATCH('NES Backcast'!$C31, 'NES BWQ'!$C$13:$C$47, 0), MATCH('NES Backcast'!J$13, 'NES BWQ'!$B$13:$V$13, 0))</f>
        <v>Good</v>
      </c>
      <c r="K31" t="str">
        <f>INDEX('NES BWQ'!$B$13:$V$47, MATCH('NES Backcast'!$C31, 'NES BWQ'!$C$13:$C$47, 0), MATCH('NES Backcast'!K$13, 'NES BWQ'!$B$13:$V$13, 0))</f>
        <v>Good</v>
      </c>
      <c r="L31" t="str">
        <f>INDEX('NES BWQ'!$B$13:$V$47, MATCH('NES Backcast'!$C31, 'NES BWQ'!$C$13:$C$47, 0), MATCH('NES Backcast'!L$13, 'NES BWQ'!$B$13:$V$13, 0))</f>
        <v>Excellent</v>
      </c>
      <c r="M31">
        <f>INDEX('NES BWQ'!$B$13:$V$47, MATCH('NES Backcast'!$C31, 'NES BWQ'!$C$13:$C$47, 0), MATCH('NES Backcast'!M$13, 'NES BWQ'!$B$13:$V$13, 0))</f>
        <v>0</v>
      </c>
      <c r="N31" t="str">
        <f>INDEX('NES BWQ'!$B$13:$V$47, MATCH('NES Backcast'!$C31, 'NES BWQ'!$C$13:$C$47, 0), MATCH('NES Backcast'!N$13, 'NES BWQ'!$B$13:$V$13, 0))</f>
        <v>Excellent</v>
      </c>
      <c r="O31" t="str">
        <f>INDEX('NES BWQ'!$B$13:$V$47, MATCH('NES Backcast'!$C31, 'NES BWQ'!$C$13:$C$47, 0), MATCH('NES Backcast'!O$13, 'NES BWQ'!$B$13:$V$13, 0))</f>
        <v>Good</v>
      </c>
      <c r="P31">
        <f>INDEX('NES BWQ'!$B$13:$V$47, MATCH('NES Backcast'!$C31, 'NES BWQ'!$C$13:$C$47, 0), MATCH('NES Backcast'!P$13, 'NES BWQ'!$B$13:$V$13, 0))</f>
        <v>0</v>
      </c>
      <c r="Q31" t="str">
        <f>INDEX('NES BWQ'!$B$13:$V$47, MATCH('NES Backcast'!$C31, 'NES BWQ'!$C$13:$C$47, 0), MATCH('NES Backcast'!Q$13, 'NES BWQ'!$B$13:$V$13, 0))</f>
        <v>Good</v>
      </c>
      <c r="R31" t="str">
        <f>INDEX('NES BWQ'!$B$13:$V$47, MATCH('NES Backcast'!$C31, 'NES BWQ'!$C$13:$C$47, 0), MATCH('NES Backcast'!R$13, 'NES BWQ'!$B$13:$V$13, 0))</f>
        <v>Good</v>
      </c>
      <c r="S31" t="str">
        <f>INDEX('NES BWQ'!$B$13:$V$47, MATCH('NES Backcast'!$C31, 'NES BWQ'!$C$13:$C$47, 0), MATCH('NES Backcast'!S$13, 'NES BWQ'!$B$13:$V$13, 0))</f>
        <v>Good</v>
      </c>
      <c r="T31" t="str">
        <f>INDEX('NES BWQ'!$B$13:$V$47, MATCH('NES Backcast'!$C31, 'NES BWQ'!$C$13:$C$47, 0), MATCH('NES Backcast'!T$13, 'NES BWQ'!$B$13:$V$13, 0))</f>
        <v>Good</v>
      </c>
      <c r="U31" t="str">
        <f>INDEX('NES BWQ'!$B$13:$V$47, MATCH('NES Backcast'!$C31, 'NES BWQ'!$C$13:$C$47, 0), MATCH('NES Backcast'!U$13, 'NES BWQ'!$B$13:$V$13, 0))</f>
        <v>Good</v>
      </c>
      <c r="V31" t="str">
        <f>INDEX('NES BWQ'!$B$13:$V$47, MATCH('NES Backcast'!$C31, 'NES BWQ'!$C$13:$C$47, 0), MATCH('NES Backcast'!V$13, 'NES BWQ'!$B$13:$V$13, 0))</f>
        <v>Good</v>
      </c>
      <c r="W31" s="16"/>
    </row>
    <row r="32" spans="2:23">
      <c r="B32" t="s">
        <v>236</v>
      </c>
      <c r="C32" t="s">
        <v>505</v>
      </c>
      <c r="D32" t="s">
        <v>48</v>
      </c>
      <c r="E32" t="s">
        <v>49</v>
      </c>
      <c r="F32" t="s">
        <v>50</v>
      </c>
      <c r="H32" t="str">
        <f>INDEX('NES BWQ'!$B$13:$V$47, MATCH('NES Backcast'!$C32, 'NES BWQ'!$C$13:$C$47, 0), MATCH('NES Backcast'!H$13, 'NES BWQ'!$B$13:$V$13, 0))</f>
        <v>Excellent</v>
      </c>
      <c r="I32" t="str">
        <f>INDEX('NES BWQ'!$B$13:$V$47, MATCH('NES Backcast'!$C32, 'NES BWQ'!$C$13:$C$47, 0), MATCH('NES Backcast'!I$13, 'NES BWQ'!$B$13:$V$13, 0))</f>
        <v>Excellent</v>
      </c>
      <c r="J32" t="str">
        <f>INDEX('NES BWQ'!$B$13:$V$47, MATCH('NES Backcast'!$C32, 'NES BWQ'!$C$13:$C$47, 0), MATCH('NES Backcast'!J$13, 'NES BWQ'!$B$13:$V$13, 0))</f>
        <v>Excellent</v>
      </c>
      <c r="K32" t="str">
        <f>INDEX('NES BWQ'!$B$13:$V$47, MATCH('NES Backcast'!$C32, 'NES BWQ'!$C$13:$C$47, 0), MATCH('NES Backcast'!K$13, 'NES BWQ'!$B$13:$V$13, 0))</f>
        <v>Excellent</v>
      </c>
      <c r="L32" t="str">
        <f>INDEX('NES BWQ'!$B$13:$V$47, MATCH('NES Backcast'!$C32, 'NES BWQ'!$C$13:$C$47, 0), MATCH('NES Backcast'!L$13, 'NES BWQ'!$B$13:$V$13, 0))</f>
        <v>Excellent</v>
      </c>
      <c r="M32">
        <f>INDEX('NES BWQ'!$B$13:$V$47, MATCH('NES Backcast'!$C32, 'NES BWQ'!$C$13:$C$47, 0), MATCH('NES Backcast'!M$13, 'NES BWQ'!$B$13:$V$13, 0))</f>
        <v>0</v>
      </c>
      <c r="N32" t="str">
        <f>INDEX('NES BWQ'!$B$13:$V$47, MATCH('NES Backcast'!$C32, 'NES BWQ'!$C$13:$C$47, 0), MATCH('NES Backcast'!N$13, 'NES BWQ'!$B$13:$V$13, 0))</f>
        <v>Excellent</v>
      </c>
      <c r="O32" t="str">
        <f>INDEX('NES BWQ'!$B$13:$V$47, MATCH('NES Backcast'!$C32, 'NES BWQ'!$C$13:$C$47, 0), MATCH('NES Backcast'!O$13, 'NES BWQ'!$B$13:$V$13, 0))</f>
        <v>Excellent</v>
      </c>
      <c r="P32">
        <f>INDEX('NES BWQ'!$B$13:$V$47, MATCH('NES Backcast'!$C32, 'NES BWQ'!$C$13:$C$47, 0), MATCH('NES Backcast'!P$13, 'NES BWQ'!$B$13:$V$13, 0))</f>
        <v>0</v>
      </c>
      <c r="Q32" t="str">
        <f>INDEX('NES BWQ'!$B$13:$V$47, MATCH('NES Backcast'!$C32, 'NES BWQ'!$C$13:$C$47, 0), MATCH('NES Backcast'!Q$13, 'NES BWQ'!$B$13:$V$13, 0))</f>
        <v>Excellent</v>
      </c>
      <c r="R32" t="str">
        <f>INDEX('NES BWQ'!$B$13:$V$47, MATCH('NES Backcast'!$C32, 'NES BWQ'!$C$13:$C$47, 0), MATCH('NES Backcast'!R$13, 'NES BWQ'!$B$13:$V$13, 0))</f>
        <v>Excellent</v>
      </c>
      <c r="S32" t="str">
        <f>INDEX('NES BWQ'!$B$13:$V$47, MATCH('NES Backcast'!$C32, 'NES BWQ'!$C$13:$C$47, 0), MATCH('NES Backcast'!S$13, 'NES BWQ'!$B$13:$V$13, 0))</f>
        <v>Excellent</v>
      </c>
      <c r="T32" t="str">
        <f>INDEX('NES BWQ'!$B$13:$V$47, MATCH('NES Backcast'!$C32, 'NES BWQ'!$C$13:$C$47, 0), MATCH('NES Backcast'!T$13, 'NES BWQ'!$B$13:$V$13, 0))</f>
        <v>Excellent</v>
      </c>
      <c r="U32" t="str">
        <f>INDEX('NES BWQ'!$B$13:$V$47, MATCH('NES Backcast'!$C32, 'NES BWQ'!$C$13:$C$47, 0), MATCH('NES Backcast'!U$13, 'NES BWQ'!$B$13:$V$13, 0))</f>
        <v>Excellent</v>
      </c>
      <c r="V32" t="str">
        <f>INDEX('NES BWQ'!$B$13:$V$47, MATCH('NES Backcast'!$C32, 'NES BWQ'!$C$13:$C$47, 0), MATCH('NES Backcast'!V$13, 'NES BWQ'!$B$13:$V$13, 0))</f>
        <v>Excellent</v>
      </c>
      <c r="W32" s="16"/>
    </row>
    <row r="33" spans="1:23">
      <c r="B33" t="s">
        <v>236</v>
      </c>
      <c r="C33" t="s">
        <v>506</v>
      </c>
      <c r="D33" t="s">
        <v>48</v>
      </c>
      <c r="E33" t="s">
        <v>49</v>
      </c>
      <c r="F33" t="s">
        <v>50</v>
      </c>
      <c r="H33" t="str">
        <f>INDEX('NES BWQ'!$B$13:$V$47, MATCH('NES Backcast'!$C33, 'NES BWQ'!$C$13:$C$47, 0), MATCH('NES Backcast'!H$13, 'NES BWQ'!$B$13:$V$13, 0))</f>
        <v>Sufficient</v>
      </c>
      <c r="I33" t="str">
        <f>INDEX('NES BWQ'!$B$13:$V$47, MATCH('NES Backcast'!$C33, 'NES BWQ'!$C$13:$C$47, 0), MATCH('NES Backcast'!I$13, 'NES BWQ'!$B$13:$V$13, 0))</f>
        <v>Good</v>
      </c>
      <c r="J33" t="str">
        <f>INDEX('NES BWQ'!$B$13:$V$47, MATCH('NES Backcast'!$C33, 'NES BWQ'!$C$13:$C$47, 0), MATCH('NES Backcast'!J$13, 'NES BWQ'!$B$13:$V$13, 0))</f>
        <v>Excellent</v>
      </c>
      <c r="K33" t="str">
        <f>INDEX('NES BWQ'!$B$13:$V$47, MATCH('NES Backcast'!$C33, 'NES BWQ'!$C$13:$C$47, 0), MATCH('NES Backcast'!K$13, 'NES BWQ'!$B$13:$V$13, 0))</f>
        <v>Excellent</v>
      </c>
      <c r="L33" t="str">
        <f>INDEX('NES BWQ'!$B$13:$V$47, MATCH('NES Backcast'!$C33, 'NES BWQ'!$C$13:$C$47, 0), MATCH('NES Backcast'!L$13, 'NES BWQ'!$B$13:$V$13, 0))</f>
        <v>Good</v>
      </c>
      <c r="M33">
        <f>INDEX('NES BWQ'!$B$13:$V$47, MATCH('NES Backcast'!$C33, 'NES BWQ'!$C$13:$C$47, 0), MATCH('NES Backcast'!M$13, 'NES BWQ'!$B$13:$V$13, 0))</f>
        <v>0</v>
      </c>
      <c r="N33" t="str">
        <f>INDEX('NES BWQ'!$B$13:$V$47, MATCH('NES Backcast'!$C33, 'NES BWQ'!$C$13:$C$47, 0), MATCH('NES Backcast'!N$13, 'NES BWQ'!$B$13:$V$13, 0))</f>
        <v>Good</v>
      </c>
      <c r="O33" t="str">
        <f>INDEX('NES BWQ'!$B$13:$V$47, MATCH('NES Backcast'!$C33, 'NES BWQ'!$C$13:$C$47, 0), MATCH('NES Backcast'!O$13, 'NES BWQ'!$B$13:$V$13, 0))</f>
        <v>Good</v>
      </c>
      <c r="P33">
        <f>INDEX('NES BWQ'!$B$13:$V$47, MATCH('NES Backcast'!$C33, 'NES BWQ'!$C$13:$C$47, 0), MATCH('NES Backcast'!P$13, 'NES BWQ'!$B$13:$V$13, 0))</f>
        <v>0</v>
      </c>
      <c r="Q33" t="str">
        <f>INDEX('NES BWQ'!$B$13:$V$47, MATCH('NES Backcast'!$C33, 'NES BWQ'!$C$13:$C$47, 0), MATCH('NES Backcast'!Q$13, 'NES BWQ'!$B$13:$V$13, 0))</f>
        <v>Good</v>
      </c>
      <c r="R33" t="str">
        <f>INDEX('NES BWQ'!$B$13:$V$47, MATCH('NES Backcast'!$C33, 'NES BWQ'!$C$13:$C$47, 0), MATCH('NES Backcast'!R$13, 'NES BWQ'!$B$13:$V$13, 0))</f>
        <v>Good</v>
      </c>
      <c r="S33" t="str">
        <f>INDEX('NES BWQ'!$B$13:$V$47, MATCH('NES Backcast'!$C33, 'NES BWQ'!$C$13:$C$47, 0), MATCH('NES Backcast'!S$13, 'NES BWQ'!$B$13:$V$13, 0))</f>
        <v>Good</v>
      </c>
      <c r="T33" t="str">
        <f>INDEX('NES BWQ'!$B$13:$V$47, MATCH('NES Backcast'!$C33, 'NES BWQ'!$C$13:$C$47, 0), MATCH('NES Backcast'!T$13, 'NES BWQ'!$B$13:$V$13, 0))</f>
        <v>Good</v>
      </c>
      <c r="U33" t="str">
        <f>INDEX('NES BWQ'!$B$13:$V$47, MATCH('NES Backcast'!$C33, 'NES BWQ'!$C$13:$C$47, 0), MATCH('NES Backcast'!U$13, 'NES BWQ'!$B$13:$V$13, 0))</f>
        <v>Good</v>
      </c>
      <c r="V33" t="str">
        <f>INDEX('NES BWQ'!$B$13:$V$47, MATCH('NES Backcast'!$C33, 'NES BWQ'!$C$13:$C$47, 0), MATCH('NES Backcast'!V$13, 'NES BWQ'!$B$13:$V$13, 0))</f>
        <v>Good</v>
      </c>
      <c r="W33" s="16"/>
    </row>
    <row r="34" spans="1:23">
      <c r="B34" t="s">
        <v>236</v>
      </c>
      <c r="C34" t="s">
        <v>507</v>
      </c>
      <c r="D34" t="s">
        <v>48</v>
      </c>
      <c r="E34" t="s">
        <v>49</v>
      </c>
      <c r="F34" t="s">
        <v>50</v>
      </c>
      <c r="H34" t="str">
        <f>INDEX('NES BWQ'!$B$13:$V$47, MATCH('NES Backcast'!$C34, 'NES BWQ'!$C$13:$C$47, 0), MATCH('NES Backcast'!H$13, 'NES BWQ'!$B$13:$V$13, 0))</f>
        <v>Sufficient</v>
      </c>
      <c r="I34" t="str">
        <f>INDEX('NES BWQ'!$B$13:$V$47, MATCH('NES Backcast'!$C34, 'NES BWQ'!$C$13:$C$47, 0), MATCH('NES Backcast'!I$13, 'NES BWQ'!$B$13:$V$13, 0))</f>
        <v>Good</v>
      </c>
      <c r="J34" t="str">
        <f>INDEX('NES BWQ'!$B$13:$V$47, MATCH('NES Backcast'!$C34, 'NES BWQ'!$C$13:$C$47, 0), MATCH('NES Backcast'!J$13, 'NES BWQ'!$B$13:$V$13, 0))</f>
        <v>Good</v>
      </c>
      <c r="K34" t="str">
        <f>INDEX('NES BWQ'!$B$13:$V$47, MATCH('NES Backcast'!$C34, 'NES BWQ'!$C$13:$C$47, 0), MATCH('NES Backcast'!K$13, 'NES BWQ'!$B$13:$V$13, 0))</f>
        <v>Good</v>
      </c>
      <c r="L34" t="str">
        <f>INDEX('NES BWQ'!$B$13:$V$47, MATCH('NES Backcast'!$C34, 'NES BWQ'!$C$13:$C$47, 0), MATCH('NES Backcast'!L$13, 'NES BWQ'!$B$13:$V$13, 0))</f>
        <v>Good</v>
      </c>
      <c r="M34">
        <f>INDEX('NES BWQ'!$B$13:$V$47, MATCH('NES Backcast'!$C34, 'NES BWQ'!$C$13:$C$47, 0), MATCH('NES Backcast'!M$13, 'NES BWQ'!$B$13:$V$13, 0))</f>
        <v>0</v>
      </c>
      <c r="N34" t="str">
        <f>INDEX('NES BWQ'!$B$13:$V$47, MATCH('NES Backcast'!$C34, 'NES BWQ'!$C$13:$C$47, 0), MATCH('NES Backcast'!N$13, 'NES BWQ'!$B$13:$V$13, 0))</f>
        <v>Good</v>
      </c>
      <c r="O34" t="str">
        <f>INDEX('NES BWQ'!$B$13:$V$47, MATCH('NES Backcast'!$C34, 'NES BWQ'!$C$13:$C$47, 0), MATCH('NES Backcast'!O$13, 'NES BWQ'!$B$13:$V$13, 0))</f>
        <v>Good</v>
      </c>
      <c r="P34">
        <f>INDEX('NES BWQ'!$B$13:$V$47, MATCH('NES Backcast'!$C34, 'NES BWQ'!$C$13:$C$47, 0), MATCH('NES Backcast'!P$13, 'NES BWQ'!$B$13:$V$13, 0))</f>
        <v>0</v>
      </c>
      <c r="Q34" t="str">
        <f>INDEX('NES BWQ'!$B$13:$V$47, MATCH('NES Backcast'!$C34, 'NES BWQ'!$C$13:$C$47, 0), MATCH('NES Backcast'!Q$13, 'NES BWQ'!$B$13:$V$13, 0))</f>
        <v>Good</v>
      </c>
      <c r="R34" t="str">
        <f>INDEX('NES BWQ'!$B$13:$V$47, MATCH('NES Backcast'!$C34, 'NES BWQ'!$C$13:$C$47, 0), MATCH('NES Backcast'!R$13, 'NES BWQ'!$B$13:$V$13, 0))</f>
        <v>Good</v>
      </c>
      <c r="S34" t="str">
        <f>INDEX('NES BWQ'!$B$13:$V$47, MATCH('NES Backcast'!$C34, 'NES BWQ'!$C$13:$C$47, 0), MATCH('NES Backcast'!S$13, 'NES BWQ'!$B$13:$V$13, 0))</f>
        <v>Good</v>
      </c>
      <c r="T34" t="str">
        <f>INDEX('NES BWQ'!$B$13:$V$47, MATCH('NES Backcast'!$C34, 'NES BWQ'!$C$13:$C$47, 0), MATCH('NES Backcast'!T$13, 'NES BWQ'!$B$13:$V$13, 0))</f>
        <v>Good</v>
      </c>
      <c r="U34" t="str">
        <f>INDEX('NES BWQ'!$B$13:$V$47, MATCH('NES Backcast'!$C34, 'NES BWQ'!$C$13:$C$47, 0), MATCH('NES Backcast'!U$13, 'NES BWQ'!$B$13:$V$13, 0))</f>
        <v>Good</v>
      </c>
      <c r="V34" t="str">
        <f>INDEX('NES BWQ'!$B$13:$V$47, MATCH('NES Backcast'!$C34, 'NES BWQ'!$C$13:$C$47, 0), MATCH('NES Backcast'!V$13, 'NES BWQ'!$B$13:$V$13, 0))</f>
        <v>Good</v>
      </c>
      <c r="W34" s="16"/>
    </row>
    <row r="35" spans="1:23">
      <c r="B35" t="s">
        <v>236</v>
      </c>
      <c r="C35" t="s">
        <v>508</v>
      </c>
      <c r="D35" t="s">
        <v>48</v>
      </c>
      <c r="E35" t="s">
        <v>49</v>
      </c>
      <c r="F35" t="s">
        <v>50</v>
      </c>
      <c r="H35" t="str">
        <f>INDEX('NES BWQ'!$B$13:$V$47, MATCH('NES Backcast'!$C35, 'NES BWQ'!$C$13:$C$47, 0), MATCH('NES Backcast'!H$13, 'NES BWQ'!$B$13:$V$13, 0))</f>
        <v>Excellent</v>
      </c>
      <c r="I35" t="str">
        <f>INDEX('NES BWQ'!$B$13:$V$47, MATCH('NES Backcast'!$C35, 'NES BWQ'!$C$13:$C$47, 0), MATCH('NES Backcast'!I$13, 'NES BWQ'!$B$13:$V$13, 0))</f>
        <v>Excellent</v>
      </c>
      <c r="J35" t="str">
        <f>INDEX('NES BWQ'!$B$13:$V$47, MATCH('NES Backcast'!$C35, 'NES BWQ'!$C$13:$C$47, 0), MATCH('NES Backcast'!J$13, 'NES BWQ'!$B$13:$V$13, 0))</f>
        <v>Excellent</v>
      </c>
      <c r="K35" t="str">
        <f>INDEX('NES BWQ'!$B$13:$V$47, MATCH('NES Backcast'!$C35, 'NES BWQ'!$C$13:$C$47, 0), MATCH('NES Backcast'!K$13, 'NES BWQ'!$B$13:$V$13, 0))</f>
        <v>Excellent</v>
      </c>
      <c r="L35" t="str">
        <f>INDEX('NES BWQ'!$B$13:$V$47, MATCH('NES Backcast'!$C35, 'NES BWQ'!$C$13:$C$47, 0), MATCH('NES Backcast'!L$13, 'NES BWQ'!$B$13:$V$13, 0))</f>
        <v>Excellent</v>
      </c>
      <c r="M35">
        <f>INDEX('NES BWQ'!$B$13:$V$47, MATCH('NES Backcast'!$C35, 'NES BWQ'!$C$13:$C$47, 0), MATCH('NES Backcast'!M$13, 'NES BWQ'!$B$13:$V$13, 0))</f>
        <v>0</v>
      </c>
      <c r="N35" t="str">
        <f>INDEX('NES BWQ'!$B$13:$V$47, MATCH('NES Backcast'!$C35, 'NES BWQ'!$C$13:$C$47, 0), MATCH('NES Backcast'!N$13, 'NES BWQ'!$B$13:$V$13, 0))</f>
        <v>Excellent</v>
      </c>
      <c r="O35" t="str">
        <f>INDEX('NES BWQ'!$B$13:$V$47, MATCH('NES Backcast'!$C35, 'NES BWQ'!$C$13:$C$47, 0), MATCH('NES Backcast'!O$13, 'NES BWQ'!$B$13:$V$13, 0))</f>
        <v>Excellent</v>
      </c>
      <c r="P35">
        <f>INDEX('NES BWQ'!$B$13:$V$47, MATCH('NES Backcast'!$C35, 'NES BWQ'!$C$13:$C$47, 0), MATCH('NES Backcast'!P$13, 'NES BWQ'!$B$13:$V$13, 0))</f>
        <v>0</v>
      </c>
      <c r="Q35" t="str">
        <f>INDEX('NES BWQ'!$B$13:$V$47, MATCH('NES Backcast'!$C35, 'NES BWQ'!$C$13:$C$47, 0), MATCH('NES Backcast'!Q$13, 'NES BWQ'!$B$13:$V$13, 0))</f>
        <v>Excellent</v>
      </c>
      <c r="R35" t="str">
        <f>INDEX('NES BWQ'!$B$13:$V$47, MATCH('NES Backcast'!$C35, 'NES BWQ'!$C$13:$C$47, 0), MATCH('NES Backcast'!R$13, 'NES BWQ'!$B$13:$V$13, 0))</f>
        <v>Excellent</v>
      </c>
      <c r="S35" t="str">
        <f>INDEX('NES BWQ'!$B$13:$V$47, MATCH('NES Backcast'!$C35, 'NES BWQ'!$C$13:$C$47, 0), MATCH('NES Backcast'!S$13, 'NES BWQ'!$B$13:$V$13, 0))</f>
        <v>Excellent</v>
      </c>
      <c r="T35" t="str">
        <f>INDEX('NES BWQ'!$B$13:$V$47, MATCH('NES Backcast'!$C35, 'NES BWQ'!$C$13:$C$47, 0), MATCH('NES Backcast'!T$13, 'NES BWQ'!$B$13:$V$13, 0))</f>
        <v>Excellent</v>
      </c>
      <c r="U35" t="str">
        <f>INDEX('NES BWQ'!$B$13:$V$47, MATCH('NES Backcast'!$C35, 'NES BWQ'!$C$13:$C$47, 0), MATCH('NES Backcast'!U$13, 'NES BWQ'!$B$13:$V$13, 0))</f>
        <v>Excellent</v>
      </c>
      <c r="V35" t="str">
        <f>INDEX('NES BWQ'!$B$13:$V$47, MATCH('NES Backcast'!$C35, 'NES BWQ'!$C$13:$C$47, 0), MATCH('NES Backcast'!V$13, 'NES BWQ'!$B$13:$V$13, 0))</f>
        <v>Excellent</v>
      </c>
      <c r="W35" s="16"/>
    </row>
    <row r="36" spans="1:23">
      <c r="B36" t="s">
        <v>236</v>
      </c>
      <c r="C36" t="s">
        <v>509</v>
      </c>
      <c r="D36" t="s">
        <v>48</v>
      </c>
      <c r="E36" t="s">
        <v>49</v>
      </c>
      <c r="F36" t="s">
        <v>50</v>
      </c>
      <c r="H36" t="str">
        <f>INDEX('NES BWQ'!$B$13:$V$47, MATCH('NES Backcast'!$C36, 'NES BWQ'!$C$13:$C$47, 0), MATCH('NES Backcast'!H$13, 'NES BWQ'!$B$13:$V$13, 0))</f>
        <v>Sufficient</v>
      </c>
      <c r="I36" t="str">
        <f>INDEX('NES BWQ'!$B$13:$V$47, MATCH('NES Backcast'!$C36, 'NES BWQ'!$C$13:$C$47, 0), MATCH('NES Backcast'!I$13, 'NES BWQ'!$B$13:$V$13, 0))</f>
        <v>Good</v>
      </c>
      <c r="J36" t="str">
        <f>INDEX('NES BWQ'!$B$13:$V$47, MATCH('NES Backcast'!$C36, 'NES BWQ'!$C$13:$C$47, 0), MATCH('NES Backcast'!J$13, 'NES BWQ'!$B$13:$V$13, 0))</f>
        <v>Good</v>
      </c>
      <c r="K36" t="str">
        <f>INDEX('NES BWQ'!$B$13:$V$47, MATCH('NES Backcast'!$C36, 'NES BWQ'!$C$13:$C$47, 0), MATCH('NES Backcast'!K$13, 'NES BWQ'!$B$13:$V$13, 0))</f>
        <v>Excellent</v>
      </c>
      <c r="L36" t="str">
        <f>INDEX('NES BWQ'!$B$13:$V$47, MATCH('NES Backcast'!$C36, 'NES BWQ'!$C$13:$C$47, 0), MATCH('NES Backcast'!L$13, 'NES BWQ'!$B$13:$V$13, 0))</f>
        <v>Excellent</v>
      </c>
      <c r="M36">
        <f>INDEX('NES BWQ'!$B$13:$V$47, MATCH('NES Backcast'!$C36, 'NES BWQ'!$C$13:$C$47, 0), MATCH('NES Backcast'!M$13, 'NES BWQ'!$B$13:$V$13, 0))</f>
        <v>0</v>
      </c>
      <c r="N36" t="str">
        <f>INDEX('NES BWQ'!$B$13:$V$47, MATCH('NES Backcast'!$C36, 'NES BWQ'!$C$13:$C$47, 0), MATCH('NES Backcast'!N$13, 'NES BWQ'!$B$13:$V$13, 0))</f>
        <v>Excellent</v>
      </c>
      <c r="O36" t="str">
        <f>INDEX('NES BWQ'!$B$13:$V$47, MATCH('NES Backcast'!$C36, 'NES BWQ'!$C$13:$C$47, 0), MATCH('NES Backcast'!O$13, 'NES BWQ'!$B$13:$V$13, 0))</f>
        <v>Good</v>
      </c>
      <c r="P36">
        <f>INDEX('NES BWQ'!$B$13:$V$47, MATCH('NES Backcast'!$C36, 'NES BWQ'!$C$13:$C$47, 0), MATCH('NES Backcast'!P$13, 'NES BWQ'!$B$13:$V$13, 0))</f>
        <v>0</v>
      </c>
      <c r="Q36" t="str">
        <f>INDEX('NES BWQ'!$B$13:$V$47, MATCH('NES Backcast'!$C36, 'NES BWQ'!$C$13:$C$47, 0), MATCH('NES Backcast'!Q$13, 'NES BWQ'!$B$13:$V$13, 0))</f>
        <v>Excellent</v>
      </c>
      <c r="R36" t="str">
        <f>INDEX('NES BWQ'!$B$13:$V$47, MATCH('NES Backcast'!$C36, 'NES BWQ'!$C$13:$C$47, 0), MATCH('NES Backcast'!R$13, 'NES BWQ'!$B$13:$V$13, 0))</f>
        <v>Excellent</v>
      </c>
      <c r="S36" t="str">
        <f>INDEX('NES BWQ'!$B$13:$V$47, MATCH('NES Backcast'!$C36, 'NES BWQ'!$C$13:$C$47, 0), MATCH('NES Backcast'!S$13, 'NES BWQ'!$B$13:$V$13, 0))</f>
        <v>Excellent</v>
      </c>
      <c r="T36" t="str">
        <f>INDEX('NES BWQ'!$B$13:$V$47, MATCH('NES Backcast'!$C36, 'NES BWQ'!$C$13:$C$47, 0), MATCH('NES Backcast'!T$13, 'NES BWQ'!$B$13:$V$13, 0))</f>
        <v>Excellent</v>
      </c>
      <c r="U36" t="str">
        <f>INDEX('NES BWQ'!$B$13:$V$47, MATCH('NES Backcast'!$C36, 'NES BWQ'!$C$13:$C$47, 0), MATCH('NES Backcast'!U$13, 'NES BWQ'!$B$13:$V$13, 0))</f>
        <v>Excellent</v>
      </c>
      <c r="V36" t="str">
        <f>INDEX('NES BWQ'!$B$13:$V$47, MATCH('NES Backcast'!$C36, 'NES BWQ'!$C$13:$C$47, 0), MATCH('NES Backcast'!V$13, 'NES BWQ'!$B$13:$V$13, 0))</f>
        <v>Excellent</v>
      </c>
      <c r="W36" s="16"/>
    </row>
    <row r="37" spans="1:23">
      <c r="B37" t="s">
        <v>236</v>
      </c>
      <c r="C37" t="s">
        <v>510</v>
      </c>
      <c r="D37" t="s">
        <v>48</v>
      </c>
      <c r="E37" t="s">
        <v>49</v>
      </c>
      <c r="F37" t="s">
        <v>50</v>
      </c>
      <c r="H37" t="str">
        <f>INDEX('NES BWQ'!$B$13:$V$47, MATCH('NES Backcast'!$C37, 'NES BWQ'!$C$13:$C$47, 0), MATCH('NES Backcast'!H$13, 'NES BWQ'!$B$13:$V$13, 0))</f>
        <v>Sufficient</v>
      </c>
      <c r="I37" t="str">
        <f>INDEX('NES BWQ'!$B$13:$V$47, MATCH('NES Backcast'!$C37, 'NES BWQ'!$C$13:$C$47, 0), MATCH('NES Backcast'!I$13, 'NES BWQ'!$B$13:$V$13, 0))</f>
        <v>Good</v>
      </c>
      <c r="J37" t="str">
        <f>INDEX('NES BWQ'!$B$13:$V$47, MATCH('NES Backcast'!$C37, 'NES BWQ'!$C$13:$C$47, 0), MATCH('NES Backcast'!J$13, 'NES BWQ'!$B$13:$V$13, 0))</f>
        <v>Good</v>
      </c>
      <c r="K37" t="str">
        <f>INDEX('NES BWQ'!$B$13:$V$47, MATCH('NES Backcast'!$C37, 'NES BWQ'!$C$13:$C$47, 0), MATCH('NES Backcast'!K$13, 'NES BWQ'!$B$13:$V$13, 0))</f>
        <v>Good</v>
      </c>
      <c r="L37" t="str">
        <f>INDEX('NES BWQ'!$B$13:$V$47, MATCH('NES Backcast'!$C37, 'NES BWQ'!$C$13:$C$47, 0), MATCH('NES Backcast'!L$13, 'NES BWQ'!$B$13:$V$13, 0))</f>
        <v>Sufficient</v>
      </c>
      <c r="M37">
        <f>INDEX('NES BWQ'!$B$13:$V$47, MATCH('NES Backcast'!$C37, 'NES BWQ'!$C$13:$C$47, 0), MATCH('NES Backcast'!M$13, 'NES BWQ'!$B$13:$V$13, 0))</f>
        <v>0</v>
      </c>
      <c r="N37" t="str">
        <f>INDEX('NES BWQ'!$B$13:$V$47, MATCH('NES Backcast'!$C37, 'NES BWQ'!$C$13:$C$47, 0), MATCH('NES Backcast'!N$13, 'NES BWQ'!$B$13:$V$13, 0))</f>
        <v>Good</v>
      </c>
      <c r="O37" t="str">
        <f>INDEX('NES BWQ'!$B$13:$V$47, MATCH('NES Backcast'!$C37, 'NES BWQ'!$C$13:$C$47, 0), MATCH('NES Backcast'!O$13, 'NES BWQ'!$B$13:$V$13, 0))</f>
        <v>Sufficient</v>
      </c>
      <c r="P37">
        <f>INDEX('NES BWQ'!$B$13:$V$47, MATCH('NES Backcast'!$C37, 'NES BWQ'!$C$13:$C$47, 0), MATCH('NES Backcast'!P$13, 'NES BWQ'!$B$13:$V$13, 0))</f>
        <v>0</v>
      </c>
      <c r="Q37" t="str">
        <f>INDEX('NES BWQ'!$B$13:$V$47, MATCH('NES Backcast'!$C37, 'NES BWQ'!$C$13:$C$47, 0), MATCH('NES Backcast'!Q$13, 'NES BWQ'!$B$13:$V$13, 0))</f>
        <v>Sufficient</v>
      </c>
      <c r="R37" t="str">
        <f>INDEX('NES BWQ'!$B$13:$V$47, MATCH('NES Backcast'!$C37, 'NES BWQ'!$C$13:$C$47, 0), MATCH('NES Backcast'!R$13, 'NES BWQ'!$B$13:$V$13, 0))</f>
        <v>Sufficient</v>
      </c>
      <c r="S37" t="str">
        <f>INDEX('NES BWQ'!$B$13:$V$47, MATCH('NES Backcast'!$C37, 'NES BWQ'!$C$13:$C$47, 0), MATCH('NES Backcast'!S$13, 'NES BWQ'!$B$13:$V$13, 0))</f>
        <v>Sufficient</v>
      </c>
      <c r="T37" t="str">
        <f>INDEX('NES BWQ'!$B$13:$V$47, MATCH('NES Backcast'!$C37, 'NES BWQ'!$C$13:$C$47, 0), MATCH('NES Backcast'!T$13, 'NES BWQ'!$B$13:$V$13, 0))</f>
        <v>Good</v>
      </c>
      <c r="U37" t="str">
        <f>INDEX('NES BWQ'!$B$13:$V$47, MATCH('NES Backcast'!$C37, 'NES BWQ'!$C$13:$C$47, 0), MATCH('NES Backcast'!U$13, 'NES BWQ'!$B$13:$V$13, 0))</f>
        <v>Good</v>
      </c>
      <c r="V37" t="str">
        <f>INDEX('NES BWQ'!$B$13:$V$47, MATCH('NES Backcast'!$C37, 'NES BWQ'!$C$13:$C$47, 0), MATCH('NES Backcast'!V$13, 'NES BWQ'!$B$13:$V$13, 0))</f>
        <v>Good</v>
      </c>
      <c r="W37" s="16"/>
    </row>
    <row r="38" spans="1:23">
      <c r="B38" t="s">
        <v>236</v>
      </c>
      <c r="C38" t="s">
        <v>511</v>
      </c>
      <c r="D38" t="s">
        <v>48</v>
      </c>
      <c r="E38" t="s">
        <v>49</v>
      </c>
      <c r="F38" t="s">
        <v>50</v>
      </c>
      <c r="H38" t="str">
        <f>INDEX('NES BWQ'!$B$13:$V$47, MATCH('NES Backcast'!$C38, 'NES BWQ'!$C$13:$C$47, 0), MATCH('NES Backcast'!H$13, 'NES BWQ'!$B$13:$V$13, 0))</f>
        <v>Excellent</v>
      </c>
      <c r="I38" t="str">
        <f>INDEX('NES BWQ'!$B$13:$V$47, MATCH('NES Backcast'!$C38, 'NES BWQ'!$C$13:$C$47, 0), MATCH('NES Backcast'!I$13, 'NES BWQ'!$B$13:$V$13, 0))</f>
        <v>Excellent</v>
      </c>
      <c r="J38" t="str">
        <f>INDEX('NES BWQ'!$B$13:$V$47, MATCH('NES Backcast'!$C38, 'NES BWQ'!$C$13:$C$47, 0), MATCH('NES Backcast'!J$13, 'NES BWQ'!$B$13:$V$13, 0))</f>
        <v>Excellent</v>
      </c>
      <c r="K38" t="str">
        <f>INDEX('NES BWQ'!$B$13:$V$47, MATCH('NES Backcast'!$C38, 'NES BWQ'!$C$13:$C$47, 0), MATCH('NES Backcast'!K$13, 'NES BWQ'!$B$13:$V$13, 0))</f>
        <v>Excellent</v>
      </c>
      <c r="L38" t="str">
        <f>INDEX('NES BWQ'!$B$13:$V$47, MATCH('NES Backcast'!$C38, 'NES BWQ'!$C$13:$C$47, 0), MATCH('NES Backcast'!L$13, 'NES BWQ'!$B$13:$V$13, 0))</f>
        <v>Excellent</v>
      </c>
      <c r="M38">
        <f>INDEX('NES BWQ'!$B$13:$V$47, MATCH('NES Backcast'!$C38, 'NES BWQ'!$C$13:$C$47, 0), MATCH('NES Backcast'!M$13, 'NES BWQ'!$B$13:$V$13, 0))</f>
        <v>0</v>
      </c>
      <c r="N38" t="str">
        <f>INDEX('NES BWQ'!$B$13:$V$47, MATCH('NES Backcast'!$C38, 'NES BWQ'!$C$13:$C$47, 0), MATCH('NES Backcast'!N$13, 'NES BWQ'!$B$13:$V$13, 0))</f>
        <v>Excellent</v>
      </c>
      <c r="O38" t="str">
        <f>INDEX('NES BWQ'!$B$13:$V$47, MATCH('NES Backcast'!$C38, 'NES BWQ'!$C$13:$C$47, 0), MATCH('NES Backcast'!O$13, 'NES BWQ'!$B$13:$V$13, 0))</f>
        <v>Excellent</v>
      </c>
      <c r="P38">
        <f>INDEX('NES BWQ'!$B$13:$V$47, MATCH('NES Backcast'!$C38, 'NES BWQ'!$C$13:$C$47, 0), MATCH('NES Backcast'!P$13, 'NES BWQ'!$B$13:$V$13, 0))</f>
        <v>0</v>
      </c>
      <c r="Q38" t="str">
        <f>INDEX('NES BWQ'!$B$13:$V$47, MATCH('NES Backcast'!$C38, 'NES BWQ'!$C$13:$C$47, 0), MATCH('NES Backcast'!Q$13, 'NES BWQ'!$B$13:$V$13, 0))</f>
        <v>Excellent</v>
      </c>
      <c r="R38" t="str">
        <f>INDEX('NES BWQ'!$B$13:$V$47, MATCH('NES Backcast'!$C38, 'NES BWQ'!$C$13:$C$47, 0), MATCH('NES Backcast'!R$13, 'NES BWQ'!$B$13:$V$13, 0))</f>
        <v>Excellent</v>
      </c>
      <c r="S38" t="str">
        <f>INDEX('NES BWQ'!$B$13:$V$47, MATCH('NES Backcast'!$C38, 'NES BWQ'!$C$13:$C$47, 0), MATCH('NES Backcast'!S$13, 'NES BWQ'!$B$13:$V$13, 0))</f>
        <v>Excellent</v>
      </c>
      <c r="T38" t="str">
        <f>INDEX('NES BWQ'!$B$13:$V$47, MATCH('NES Backcast'!$C38, 'NES BWQ'!$C$13:$C$47, 0), MATCH('NES Backcast'!T$13, 'NES BWQ'!$B$13:$V$13, 0))</f>
        <v>Excellent</v>
      </c>
      <c r="U38" t="str">
        <f>INDEX('NES BWQ'!$B$13:$V$47, MATCH('NES Backcast'!$C38, 'NES BWQ'!$C$13:$C$47, 0), MATCH('NES Backcast'!U$13, 'NES BWQ'!$B$13:$V$13, 0))</f>
        <v>Excellent</v>
      </c>
      <c r="V38" t="str">
        <f>INDEX('NES BWQ'!$B$13:$V$47, MATCH('NES Backcast'!$C38, 'NES BWQ'!$C$13:$C$47, 0), MATCH('NES Backcast'!V$13, 'NES BWQ'!$B$13:$V$13, 0))</f>
        <v>Excellent</v>
      </c>
      <c r="W38" s="16"/>
    </row>
    <row r="39" spans="1:23">
      <c r="B39" t="s">
        <v>236</v>
      </c>
      <c r="C39" t="s">
        <v>512</v>
      </c>
      <c r="D39" t="s">
        <v>48</v>
      </c>
      <c r="E39" t="s">
        <v>49</v>
      </c>
      <c r="F39" t="s">
        <v>50</v>
      </c>
      <c r="H39" t="str">
        <f>INDEX('NES BWQ'!$B$13:$V$47, MATCH('NES Backcast'!$C39, 'NES BWQ'!$C$13:$C$47, 0), MATCH('NES Backcast'!H$13, 'NES BWQ'!$B$13:$V$13, 0))</f>
        <v>Good</v>
      </c>
      <c r="I39" t="str">
        <f>INDEX('NES BWQ'!$B$13:$V$47, MATCH('NES Backcast'!$C39, 'NES BWQ'!$C$13:$C$47, 0), MATCH('NES Backcast'!I$13, 'NES BWQ'!$B$13:$V$13, 0))</f>
        <v>Excellent</v>
      </c>
      <c r="J39" t="str">
        <f>INDEX('NES BWQ'!$B$13:$V$47, MATCH('NES Backcast'!$C39, 'NES BWQ'!$C$13:$C$47, 0), MATCH('NES Backcast'!J$13, 'NES BWQ'!$B$13:$V$13, 0))</f>
        <v>Excellent</v>
      </c>
      <c r="K39" t="str">
        <f>INDEX('NES BWQ'!$B$13:$V$47, MATCH('NES Backcast'!$C39, 'NES BWQ'!$C$13:$C$47, 0), MATCH('NES Backcast'!K$13, 'NES BWQ'!$B$13:$V$13, 0))</f>
        <v>Excellent</v>
      </c>
      <c r="L39" t="str">
        <f>INDEX('NES BWQ'!$B$13:$V$47, MATCH('NES Backcast'!$C39, 'NES BWQ'!$C$13:$C$47, 0), MATCH('NES Backcast'!L$13, 'NES BWQ'!$B$13:$V$13, 0))</f>
        <v>Excellent</v>
      </c>
      <c r="M39">
        <f>INDEX('NES BWQ'!$B$13:$V$47, MATCH('NES Backcast'!$C39, 'NES BWQ'!$C$13:$C$47, 0), MATCH('NES Backcast'!M$13, 'NES BWQ'!$B$13:$V$13, 0))</f>
        <v>0</v>
      </c>
      <c r="N39" t="str">
        <f>INDEX('NES BWQ'!$B$13:$V$47, MATCH('NES Backcast'!$C39, 'NES BWQ'!$C$13:$C$47, 0), MATCH('NES Backcast'!N$13, 'NES BWQ'!$B$13:$V$13, 0))</f>
        <v>Excellent</v>
      </c>
      <c r="O39" t="str">
        <f>INDEX('NES BWQ'!$B$13:$V$47, MATCH('NES Backcast'!$C39, 'NES BWQ'!$C$13:$C$47, 0), MATCH('NES Backcast'!O$13, 'NES BWQ'!$B$13:$V$13, 0))</f>
        <v>Excellent</v>
      </c>
      <c r="P39">
        <f>INDEX('NES BWQ'!$B$13:$V$47, MATCH('NES Backcast'!$C39, 'NES BWQ'!$C$13:$C$47, 0), MATCH('NES Backcast'!P$13, 'NES BWQ'!$B$13:$V$13, 0))</f>
        <v>0</v>
      </c>
      <c r="Q39" t="str">
        <f>INDEX('NES BWQ'!$B$13:$V$47, MATCH('NES Backcast'!$C39, 'NES BWQ'!$C$13:$C$47, 0), MATCH('NES Backcast'!Q$13, 'NES BWQ'!$B$13:$V$13, 0))</f>
        <v>Good</v>
      </c>
      <c r="R39" t="str">
        <f>INDEX('NES BWQ'!$B$13:$V$47, MATCH('NES Backcast'!$C39, 'NES BWQ'!$C$13:$C$47, 0), MATCH('NES Backcast'!R$13, 'NES BWQ'!$B$13:$V$13, 0))</f>
        <v>Good</v>
      </c>
      <c r="S39" t="str">
        <f>INDEX('NES BWQ'!$B$13:$V$47, MATCH('NES Backcast'!$C39, 'NES BWQ'!$C$13:$C$47, 0), MATCH('NES Backcast'!S$13, 'NES BWQ'!$B$13:$V$13, 0))</f>
        <v>Good</v>
      </c>
      <c r="T39" t="str">
        <f>INDEX('NES BWQ'!$B$13:$V$47, MATCH('NES Backcast'!$C39, 'NES BWQ'!$C$13:$C$47, 0), MATCH('NES Backcast'!T$13, 'NES BWQ'!$B$13:$V$13, 0))</f>
        <v>Good</v>
      </c>
      <c r="U39" t="str">
        <f>INDEX('NES BWQ'!$B$13:$V$47, MATCH('NES Backcast'!$C39, 'NES BWQ'!$C$13:$C$47, 0), MATCH('NES Backcast'!U$13, 'NES BWQ'!$B$13:$V$13, 0))</f>
        <v>Excellent</v>
      </c>
      <c r="V39" t="str">
        <f>INDEX('NES BWQ'!$B$13:$V$47, MATCH('NES Backcast'!$C39, 'NES BWQ'!$C$13:$C$47, 0), MATCH('NES Backcast'!V$13, 'NES BWQ'!$B$13:$V$13, 0))</f>
        <v>Excellent</v>
      </c>
      <c r="W39" s="16"/>
    </row>
    <row r="40" spans="1:23">
      <c r="B40" t="s">
        <v>236</v>
      </c>
      <c r="C40" t="s">
        <v>513</v>
      </c>
      <c r="D40" t="s">
        <v>48</v>
      </c>
      <c r="E40" t="s">
        <v>49</v>
      </c>
      <c r="F40" t="s">
        <v>50</v>
      </c>
      <c r="H40" t="str">
        <f>INDEX('NES BWQ'!$B$13:$V$47, MATCH('NES Backcast'!$C40, 'NES BWQ'!$C$13:$C$47, 0), MATCH('NES Backcast'!H$13, 'NES BWQ'!$B$13:$V$13, 0))</f>
        <v>Excellent</v>
      </c>
      <c r="I40" t="str">
        <f>INDEX('NES BWQ'!$B$13:$V$47, MATCH('NES Backcast'!$C40, 'NES BWQ'!$C$13:$C$47, 0), MATCH('NES Backcast'!I$13, 'NES BWQ'!$B$13:$V$13, 0))</f>
        <v>Excellent</v>
      </c>
      <c r="J40" t="str">
        <f>INDEX('NES BWQ'!$B$13:$V$47, MATCH('NES Backcast'!$C40, 'NES BWQ'!$C$13:$C$47, 0), MATCH('NES Backcast'!J$13, 'NES BWQ'!$B$13:$V$13, 0))</f>
        <v>Excellent</v>
      </c>
      <c r="K40" t="str">
        <f>INDEX('NES BWQ'!$B$13:$V$47, MATCH('NES Backcast'!$C40, 'NES BWQ'!$C$13:$C$47, 0), MATCH('NES Backcast'!K$13, 'NES BWQ'!$B$13:$V$13, 0))</f>
        <v>Good</v>
      </c>
      <c r="L40" t="str">
        <f>INDEX('NES BWQ'!$B$13:$V$47, MATCH('NES Backcast'!$C40, 'NES BWQ'!$C$13:$C$47, 0), MATCH('NES Backcast'!L$13, 'NES BWQ'!$B$13:$V$13, 0))</f>
        <v>Good</v>
      </c>
      <c r="M40">
        <f>INDEX('NES BWQ'!$B$13:$V$47, MATCH('NES Backcast'!$C40, 'NES BWQ'!$C$13:$C$47, 0), MATCH('NES Backcast'!M$13, 'NES BWQ'!$B$13:$V$13, 0))</f>
        <v>0</v>
      </c>
      <c r="N40" t="str">
        <f>INDEX('NES BWQ'!$B$13:$V$47, MATCH('NES Backcast'!$C40, 'NES BWQ'!$C$13:$C$47, 0), MATCH('NES Backcast'!N$13, 'NES BWQ'!$B$13:$V$13, 0))</f>
        <v>Excellent</v>
      </c>
      <c r="O40" t="str">
        <f>INDEX('NES BWQ'!$B$13:$V$47, MATCH('NES Backcast'!$C40, 'NES BWQ'!$C$13:$C$47, 0), MATCH('NES Backcast'!O$13, 'NES BWQ'!$B$13:$V$13, 0))</f>
        <v>Good</v>
      </c>
      <c r="P40">
        <f>INDEX('NES BWQ'!$B$13:$V$47, MATCH('NES Backcast'!$C40, 'NES BWQ'!$C$13:$C$47, 0), MATCH('NES Backcast'!P$13, 'NES BWQ'!$B$13:$V$13, 0))</f>
        <v>0</v>
      </c>
      <c r="Q40" t="str">
        <f>INDEX('NES BWQ'!$B$13:$V$47, MATCH('NES Backcast'!$C40, 'NES BWQ'!$C$13:$C$47, 0), MATCH('NES Backcast'!Q$13, 'NES BWQ'!$B$13:$V$13, 0))</f>
        <v>Good</v>
      </c>
      <c r="R40" t="str">
        <f>INDEX('NES BWQ'!$B$13:$V$47, MATCH('NES Backcast'!$C40, 'NES BWQ'!$C$13:$C$47, 0), MATCH('NES Backcast'!R$13, 'NES BWQ'!$B$13:$V$13, 0))</f>
        <v>Good</v>
      </c>
      <c r="S40" t="str">
        <f>INDEX('NES BWQ'!$B$13:$V$47, MATCH('NES Backcast'!$C40, 'NES BWQ'!$C$13:$C$47, 0), MATCH('NES Backcast'!S$13, 'NES BWQ'!$B$13:$V$13, 0))</f>
        <v>Good</v>
      </c>
      <c r="T40" t="str">
        <f>INDEX('NES BWQ'!$B$13:$V$47, MATCH('NES Backcast'!$C40, 'NES BWQ'!$C$13:$C$47, 0), MATCH('NES Backcast'!T$13, 'NES BWQ'!$B$13:$V$13, 0))</f>
        <v>Good</v>
      </c>
      <c r="U40" t="str">
        <f>INDEX('NES BWQ'!$B$13:$V$47, MATCH('NES Backcast'!$C40, 'NES BWQ'!$C$13:$C$47, 0), MATCH('NES Backcast'!U$13, 'NES BWQ'!$B$13:$V$13, 0))</f>
        <v>Good</v>
      </c>
      <c r="V40" t="str">
        <f>INDEX('NES BWQ'!$B$13:$V$47, MATCH('NES Backcast'!$C40, 'NES BWQ'!$C$13:$C$47, 0), MATCH('NES Backcast'!V$13, 'NES BWQ'!$B$13:$V$13, 0))</f>
        <v>Good</v>
      </c>
      <c r="W40" s="16"/>
    </row>
    <row r="41" spans="1:23">
      <c r="B41" t="s">
        <v>236</v>
      </c>
      <c r="C41" t="s">
        <v>514</v>
      </c>
      <c r="D41" t="s">
        <v>48</v>
      </c>
      <c r="E41" t="s">
        <v>49</v>
      </c>
      <c r="F41" t="s">
        <v>50</v>
      </c>
      <c r="H41" t="str">
        <f>INDEX('NES BWQ'!$B$13:$V$47, MATCH('NES Backcast'!$C41, 'NES BWQ'!$C$13:$C$47, 0), MATCH('NES Backcast'!H$13, 'NES BWQ'!$B$13:$V$13, 0))</f>
        <v>Poor</v>
      </c>
      <c r="I41" t="str">
        <f>INDEX('NES BWQ'!$B$13:$V$47, MATCH('NES Backcast'!$C41, 'NES BWQ'!$C$13:$C$47, 0), MATCH('NES Backcast'!I$13, 'NES BWQ'!$B$13:$V$13, 0))</f>
        <v>Sufficient</v>
      </c>
      <c r="J41" t="str">
        <f>INDEX('NES BWQ'!$B$13:$V$47, MATCH('NES Backcast'!$C41, 'NES BWQ'!$C$13:$C$47, 0), MATCH('NES Backcast'!J$13, 'NES BWQ'!$B$13:$V$13, 0))</f>
        <v>Sufficient</v>
      </c>
      <c r="K41" t="str">
        <f>INDEX('NES BWQ'!$B$13:$V$47, MATCH('NES Backcast'!$C41, 'NES BWQ'!$C$13:$C$47, 0), MATCH('NES Backcast'!K$13, 'NES BWQ'!$B$13:$V$13, 0))</f>
        <v>Good</v>
      </c>
      <c r="L41" t="str">
        <f>INDEX('NES BWQ'!$B$13:$V$47, MATCH('NES Backcast'!$C41, 'NES BWQ'!$C$13:$C$47, 0), MATCH('NES Backcast'!L$13, 'NES BWQ'!$B$13:$V$13, 0))</f>
        <v>Good</v>
      </c>
      <c r="M41">
        <f>INDEX('NES BWQ'!$B$13:$V$47, MATCH('NES Backcast'!$C41, 'NES BWQ'!$C$13:$C$47, 0), MATCH('NES Backcast'!M$13, 'NES BWQ'!$B$13:$V$13, 0))</f>
        <v>0</v>
      </c>
      <c r="N41" t="str">
        <f>INDEX('NES BWQ'!$B$13:$V$47, MATCH('NES Backcast'!$C41, 'NES BWQ'!$C$13:$C$47, 0), MATCH('NES Backcast'!N$13, 'NES BWQ'!$B$13:$V$13, 0))</f>
        <v>Good</v>
      </c>
      <c r="O41" t="str">
        <f>INDEX('NES BWQ'!$B$13:$V$47, MATCH('NES Backcast'!$C41, 'NES BWQ'!$C$13:$C$47, 0), MATCH('NES Backcast'!O$13, 'NES BWQ'!$B$13:$V$13, 0))</f>
        <v>Good</v>
      </c>
      <c r="P41">
        <f>INDEX('NES BWQ'!$B$13:$V$47, MATCH('NES Backcast'!$C41, 'NES BWQ'!$C$13:$C$47, 0), MATCH('NES Backcast'!P$13, 'NES BWQ'!$B$13:$V$13, 0))</f>
        <v>0</v>
      </c>
      <c r="Q41" t="str">
        <f>INDEX('NES BWQ'!$B$13:$V$47, MATCH('NES Backcast'!$C41, 'NES BWQ'!$C$13:$C$47, 0), MATCH('NES Backcast'!Q$13, 'NES BWQ'!$B$13:$V$13, 0))</f>
        <v>Good</v>
      </c>
      <c r="R41" t="str">
        <f>INDEX('NES BWQ'!$B$13:$V$47, MATCH('NES Backcast'!$C41, 'NES BWQ'!$C$13:$C$47, 0), MATCH('NES Backcast'!R$13, 'NES BWQ'!$B$13:$V$13, 0))</f>
        <v>Good</v>
      </c>
      <c r="S41" t="str">
        <f>INDEX('NES BWQ'!$B$13:$V$47, MATCH('NES Backcast'!$C41, 'NES BWQ'!$C$13:$C$47, 0), MATCH('NES Backcast'!S$13, 'NES BWQ'!$B$13:$V$13, 0))</f>
        <v>Good</v>
      </c>
      <c r="T41" t="str">
        <f>INDEX('NES BWQ'!$B$13:$V$47, MATCH('NES Backcast'!$C41, 'NES BWQ'!$C$13:$C$47, 0), MATCH('NES Backcast'!T$13, 'NES BWQ'!$B$13:$V$13, 0))</f>
        <v>Good</v>
      </c>
      <c r="U41" t="str">
        <f>INDEX('NES BWQ'!$B$13:$V$47, MATCH('NES Backcast'!$C41, 'NES BWQ'!$C$13:$C$47, 0), MATCH('NES Backcast'!U$13, 'NES BWQ'!$B$13:$V$13, 0))</f>
        <v>Good</v>
      </c>
      <c r="V41" t="str">
        <f>INDEX('NES BWQ'!$B$13:$V$47, MATCH('NES Backcast'!$C41, 'NES BWQ'!$C$13:$C$47, 0), MATCH('NES Backcast'!V$13, 'NES BWQ'!$B$13:$V$13, 0))</f>
        <v>Good</v>
      </c>
      <c r="W41" s="16"/>
    </row>
    <row r="42" spans="1:23">
      <c r="B42" t="s">
        <v>236</v>
      </c>
      <c r="C42" t="s">
        <v>515</v>
      </c>
      <c r="D42" t="s">
        <v>48</v>
      </c>
      <c r="E42" t="s">
        <v>49</v>
      </c>
      <c r="F42" t="s">
        <v>50</v>
      </c>
      <c r="H42" t="str">
        <f>INDEX('NES BWQ'!$B$13:$V$47, MATCH('NES Backcast'!$C42, 'NES BWQ'!$C$13:$C$47, 0), MATCH('NES Backcast'!H$13, 'NES BWQ'!$B$13:$V$13, 0))</f>
        <v>Good</v>
      </c>
      <c r="I42" t="str">
        <f>INDEX('NES BWQ'!$B$13:$V$47, MATCH('NES Backcast'!$C42, 'NES BWQ'!$C$13:$C$47, 0), MATCH('NES Backcast'!I$13, 'NES BWQ'!$B$13:$V$13, 0))</f>
        <v>Good</v>
      </c>
      <c r="J42" t="str">
        <f>INDEX('NES BWQ'!$B$13:$V$47, MATCH('NES Backcast'!$C42, 'NES BWQ'!$C$13:$C$47, 0), MATCH('NES Backcast'!J$13, 'NES BWQ'!$B$13:$V$13, 0))</f>
        <v>Sufficient</v>
      </c>
      <c r="K42" t="str">
        <f>INDEX('NES BWQ'!$B$13:$V$47, MATCH('NES Backcast'!$C42, 'NES BWQ'!$C$13:$C$47, 0), MATCH('NES Backcast'!K$13, 'NES BWQ'!$B$13:$V$13, 0))</f>
        <v>Poor</v>
      </c>
      <c r="L42" t="str">
        <f>INDEX('NES BWQ'!$B$13:$V$47, MATCH('NES Backcast'!$C42, 'NES BWQ'!$C$13:$C$47, 0), MATCH('NES Backcast'!L$13, 'NES BWQ'!$B$13:$V$13, 0))</f>
        <v>Poor</v>
      </c>
      <c r="M42">
        <f>INDEX('NES BWQ'!$B$13:$V$47, MATCH('NES Backcast'!$C42, 'NES BWQ'!$C$13:$C$47, 0), MATCH('NES Backcast'!M$13, 'NES BWQ'!$B$13:$V$13, 0))</f>
        <v>0</v>
      </c>
      <c r="N42" t="str">
        <f>INDEX('NES BWQ'!$B$13:$V$47, MATCH('NES Backcast'!$C42, 'NES BWQ'!$C$13:$C$47, 0), MATCH('NES Backcast'!N$13, 'NES BWQ'!$B$13:$V$13, 0))</f>
        <v>Poor</v>
      </c>
      <c r="O42" t="str">
        <f>INDEX('NES BWQ'!$B$13:$V$47, MATCH('NES Backcast'!$C42, 'NES BWQ'!$C$13:$C$47, 0), MATCH('NES Backcast'!O$13, 'NES BWQ'!$B$13:$V$13, 0))</f>
        <v>Poor</v>
      </c>
      <c r="P42">
        <f>INDEX('NES BWQ'!$B$13:$V$47, MATCH('NES Backcast'!$C42, 'NES BWQ'!$C$13:$C$47, 0), MATCH('NES Backcast'!P$13, 'NES BWQ'!$B$13:$V$13, 0))</f>
        <v>0</v>
      </c>
      <c r="Q42" t="str">
        <f>INDEX('NES BWQ'!$B$13:$V$47, MATCH('NES Backcast'!$C42, 'NES BWQ'!$C$13:$C$47, 0), MATCH('NES Backcast'!Q$13, 'NES BWQ'!$B$13:$V$13, 0))</f>
        <v>Poor</v>
      </c>
      <c r="R42" t="str">
        <f>INDEX('NES BWQ'!$B$13:$V$47, MATCH('NES Backcast'!$C42, 'NES BWQ'!$C$13:$C$47, 0), MATCH('NES Backcast'!R$13, 'NES BWQ'!$B$13:$V$13, 0))</f>
        <v>Poor</v>
      </c>
      <c r="S42" t="s">
        <v>151</v>
      </c>
      <c r="T42" t="s">
        <v>151</v>
      </c>
      <c r="U42" t="s">
        <v>151</v>
      </c>
      <c r="V42" t="s">
        <v>151</v>
      </c>
      <c r="W42" s="16" t="s">
        <v>516</v>
      </c>
    </row>
    <row r="43" spans="1:23">
      <c r="B43" t="s">
        <v>236</v>
      </c>
      <c r="C43" t="s">
        <v>517</v>
      </c>
      <c r="D43" t="s">
        <v>48</v>
      </c>
      <c r="E43" t="s">
        <v>49</v>
      </c>
      <c r="F43" t="s">
        <v>50</v>
      </c>
      <c r="H43" t="str">
        <f>INDEX('NES BWQ'!$B$13:$V$47, MATCH('NES Backcast'!$C43, 'NES BWQ'!$C$13:$C$47, 0), MATCH('NES Backcast'!H$13, 'NES BWQ'!$B$13:$V$13, 0))</f>
        <v>Excellent</v>
      </c>
      <c r="I43" t="str">
        <f>INDEX('NES BWQ'!$B$13:$V$47, MATCH('NES Backcast'!$C43, 'NES BWQ'!$C$13:$C$47, 0), MATCH('NES Backcast'!I$13, 'NES BWQ'!$B$13:$V$13, 0))</f>
        <v>Excellent</v>
      </c>
      <c r="J43" t="str">
        <f>INDEX('NES BWQ'!$B$13:$V$47, MATCH('NES Backcast'!$C43, 'NES BWQ'!$C$13:$C$47, 0), MATCH('NES Backcast'!J$13, 'NES BWQ'!$B$13:$V$13, 0))</f>
        <v>Excellent</v>
      </c>
      <c r="K43" t="str">
        <f>INDEX('NES BWQ'!$B$13:$V$47, MATCH('NES Backcast'!$C43, 'NES BWQ'!$C$13:$C$47, 0), MATCH('NES Backcast'!K$13, 'NES BWQ'!$B$13:$V$13, 0))</f>
        <v>Excellent</v>
      </c>
      <c r="L43" t="str">
        <f>INDEX('NES BWQ'!$B$13:$V$47, MATCH('NES Backcast'!$C43, 'NES BWQ'!$C$13:$C$47, 0), MATCH('NES Backcast'!L$13, 'NES BWQ'!$B$13:$V$13, 0))</f>
        <v>Excellent</v>
      </c>
      <c r="M43">
        <f>INDEX('NES BWQ'!$B$13:$V$47, MATCH('NES Backcast'!$C43, 'NES BWQ'!$C$13:$C$47, 0), MATCH('NES Backcast'!M$13, 'NES BWQ'!$B$13:$V$13, 0))</f>
        <v>0</v>
      </c>
      <c r="N43" t="str">
        <f>INDEX('NES BWQ'!$B$13:$V$47, MATCH('NES Backcast'!$C43, 'NES BWQ'!$C$13:$C$47, 0), MATCH('NES Backcast'!N$13, 'NES BWQ'!$B$13:$V$13, 0))</f>
        <v>Excellent</v>
      </c>
      <c r="O43" t="str">
        <f>INDEX('NES BWQ'!$B$13:$V$47, MATCH('NES Backcast'!$C43, 'NES BWQ'!$C$13:$C$47, 0), MATCH('NES Backcast'!O$13, 'NES BWQ'!$B$13:$V$13, 0))</f>
        <v>Excellent</v>
      </c>
      <c r="P43">
        <f>INDEX('NES BWQ'!$B$13:$V$47, MATCH('NES Backcast'!$C43, 'NES BWQ'!$C$13:$C$47, 0), MATCH('NES Backcast'!P$13, 'NES BWQ'!$B$13:$V$13, 0))</f>
        <v>0</v>
      </c>
      <c r="Q43" t="str">
        <f>INDEX('NES BWQ'!$B$13:$V$47, MATCH('NES Backcast'!$C43, 'NES BWQ'!$C$13:$C$47, 0), MATCH('NES Backcast'!Q$13, 'NES BWQ'!$B$13:$V$13, 0))</f>
        <v>Excellent</v>
      </c>
      <c r="R43" t="str">
        <f>INDEX('NES BWQ'!$B$13:$V$47, MATCH('NES Backcast'!$C43, 'NES BWQ'!$C$13:$C$47, 0), MATCH('NES Backcast'!R$13, 'NES BWQ'!$B$13:$V$13, 0))</f>
        <v>Excellent</v>
      </c>
      <c r="S43" t="str">
        <f>INDEX('NES BWQ'!$B$13:$V$47, MATCH('NES Backcast'!$C43, 'NES BWQ'!$C$13:$C$47, 0), MATCH('NES Backcast'!S$13, 'NES BWQ'!$B$13:$V$13, 0))</f>
        <v>Excellent</v>
      </c>
      <c r="T43" t="str">
        <f>INDEX('NES BWQ'!$B$13:$V$47, MATCH('NES Backcast'!$C43, 'NES BWQ'!$C$13:$C$47, 0), MATCH('NES Backcast'!T$13, 'NES BWQ'!$B$13:$V$13, 0))</f>
        <v>Excellent</v>
      </c>
      <c r="U43" t="str">
        <f>INDEX('NES BWQ'!$B$13:$V$47, MATCH('NES Backcast'!$C43, 'NES BWQ'!$C$13:$C$47, 0), MATCH('NES Backcast'!U$13, 'NES BWQ'!$B$13:$V$13, 0))</f>
        <v>Excellent</v>
      </c>
      <c r="V43" t="str">
        <f>INDEX('NES BWQ'!$B$13:$V$47, MATCH('NES Backcast'!$C43, 'NES BWQ'!$C$13:$C$47, 0), MATCH('NES Backcast'!V$13, 'NES BWQ'!$B$13:$V$13, 0))</f>
        <v>Excellent</v>
      </c>
      <c r="W43" s="16"/>
    </row>
    <row r="44" spans="1:23">
      <c r="B44" t="s">
        <v>236</v>
      </c>
      <c r="C44" t="s">
        <v>518</v>
      </c>
      <c r="D44" t="s">
        <v>48</v>
      </c>
      <c r="E44" t="s">
        <v>49</v>
      </c>
      <c r="F44" t="s">
        <v>50</v>
      </c>
      <c r="H44" t="str">
        <f>INDEX('NES BWQ'!$B$13:$V$47, MATCH('NES Backcast'!$C44, 'NES BWQ'!$C$13:$C$47, 0), MATCH('NES Backcast'!H$13, 'NES BWQ'!$B$13:$V$13, 0))</f>
        <v>Excellent</v>
      </c>
      <c r="I44" t="str">
        <f>INDEX('NES BWQ'!$B$13:$V$47, MATCH('NES Backcast'!$C44, 'NES BWQ'!$C$13:$C$47, 0), MATCH('NES Backcast'!I$13, 'NES BWQ'!$B$13:$V$13, 0))</f>
        <v>Excellent</v>
      </c>
      <c r="J44" t="str">
        <f>INDEX('NES BWQ'!$B$13:$V$47, MATCH('NES Backcast'!$C44, 'NES BWQ'!$C$13:$C$47, 0), MATCH('NES Backcast'!J$13, 'NES BWQ'!$B$13:$V$13, 0))</f>
        <v>Excellent</v>
      </c>
      <c r="K44" t="str">
        <f>INDEX('NES BWQ'!$B$13:$V$47, MATCH('NES Backcast'!$C44, 'NES BWQ'!$C$13:$C$47, 0), MATCH('NES Backcast'!K$13, 'NES BWQ'!$B$13:$V$13, 0))</f>
        <v>Excellent</v>
      </c>
      <c r="L44" t="str">
        <f>INDEX('NES BWQ'!$B$13:$V$47, MATCH('NES Backcast'!$C44, 'NES BWQ'!$C$13:$C$47, 0), MATCH('NES Backcast'!L$13, 'NES BWQ'!$B$13:$V$13, 0))</f>
        <v>Excellent</v>
      </c>
      <c r="M44">
        <f>INDEX('NES BWQ'!$B$13:$V$47, MATCH('NES Backcast'!$C44, 'NES BWQ'!$C$13:$C$47, 0), MATCH('NES Backcast'!M$13, 'NES BWQ'!$B$13:$V$13, 0))</f>
        <v>0</v>
      </c>
      <c r="N44" t="str">
        <f>INDEX('NES BWQ'!$B$13:$V$47, MATCH('NES Backcast'!$C44, 'NES BWQ'!$C$13:$C$47, 0), MATCH('NES Backcast'!N$13, 'NES BWQ'!$B$13:$V$13, 0))</f>
        <v>Excellent</v>
      </c>
      <c r="O44" t="str">
        <f>INDEX('NES BWQ'!$B$13:$V$47, MATCH('NES Backcast'!$C44, 'NES BWQ'!$C$13:$C$47, 0), MATCH('NES Backcast'!O$13, 'NES BWQ'!$B$13:$V$13, 0))</f>
        <v>Excellent</v>
      </c>
      <c r="P44">
        <f>INDEX('NES BWQ'!$B$13:$V$47, MATCH('NES Backcast'!$C44, 'NES BWQ'!$C$13:$C$47, 0), MATCH('NES Backcast'!P$13, 'NES BWQ'!$B$13:$V$13, 0))</f>
        <v>0</v>
      </c>
      <c r="Q44" t="str">
        <f>INDEX('NES BWQ'!$B$13:$V$47, MATCH('NES Backcast'!$C44, 'NES BWQ'!$C$13:$C$47, 0), MATCH('NES Backcast'!Q$13, 'NES BWQ'!$B$13:$V$13, 0))</f>
        <v>Excellent</v>
      </c>
      <c r="R44" t="str">
        <f>INDEX('NES BWQ'!$B$13:$V$47, MATCH('NES Backcast'!$C44, 'NES BWQ'!$C$13:$C$47, 0), MATCH('NES Backcast'!R$13, 'NES BWQ'!$B$13:$V$13, 0))</f>
        <v>Excellent</v>
      </c>
      <c r="S44" t="str">
        <f>INDEX('NES BWQ'!$B$13:$V$47, MATCH('NES Backcast'!$C44, 'NES BWQ'!$C$13:$C$47, 0), MATCH('NES Backcast'!S$13, 'NES BWQ'!$B$13:$V$13, 0))</f>
        <v>Excellent</v>
      </c>
      <c r="T44" t="str">
        <f>INDEX('NES BWQ'!$B$13:$V$47, MATCH('NES Backcast'!$C44, 'NES BWQ'!$C$13:$C$47, 0), MATCH('NES Backcast'!T$13, 'NES BWQ'!$B$13:$V$13, 0))</f>
        <v>Excellent</v>
      </c>
      <c r="U44" t="str">
        <f>INDEX('NES BWQ'!$B$13:$V$47, MATCH('NES Backcast'!$C44, 'NES BWQ'!$C$13:$C$47, 0), MATCH('NES Backcast'!U$13, 'NES BWQ'!$B$13:$V$13, 0))</f>
        <v>Excellent</v>
      </c>
      <c r="V44" t="str">
        <f>INDEX('NES BWQ'!$B$13:$V$47, MATCH('NES Backcast'!$C44, 'NES BWQ'!$C$13:$C$47, 0), MATCH('NES Backcast'!V$13, 'NES BWQ'!$B$13:$V$13, 0))</f>
        <v>Excellent</v>
      </c>
      <c r="W44" s="16"/>
    </row>
    <row r="45" spans="1:23">
      <c r="B45" t="s">
        <v>236</v>
      </c>
      <c r="C45" t="s">
        <v>519</v>
      </c>
      <c r="D45" t="s">
        <v>48</v>
      </c>
      <c r="E45" t="s">
        <v>49</v>
      </c>
      <c r="F45" t="s">
        <v>50</v>
      </c>
      <c r="H45" t="str">
        <f>INDEX('NES BWQ'!$B$13:$V$47, MATCH('NES Backcast'!$C45, 'NES BWQ'!$C$13:$C$47, 0), MATCH('NES Backcast'!H$13, 'NES BWQ'!$B$13:$V$13, 0))</f>
        <v>Excellent</v>
      </c>
      <c r="I45" t="str">
        <f>INDEX('NES BWQ'!$B$13:$V$47, MATCH('NES Backcast'!$C45, 'NES BWQ'!$C$13:$C$47, 0), MATCH('NES Backcast'!I$13, 'NES BWQ'!$B$13:$V$13, 0))</f>
        <v>Excellent</v>
      </c>
      <c r="J45" t="str">
        <f>INDEX('NES BWQ'!$B$13:$V$47, MATCH('NES Backcast'!$C45, 'NES BWQ'!$C$13:$C$47, 0), MATCH('NES Backcast'!J$13, 'NES BWQ'!$B$13:$V$13, 0))</f>
        <v>Excellent</v>
      </c>
      <c r="K45" t="str">
        <f>INDEX('NES BWQ'!$B$13:$V$47, MATCH('NES Backcast'!$C45, 'NES BWQ'!$C$13:$C$47, 0), MATCH('NES Backcast'!K$13, 'NES BWQ'!$B$13:$V$13, 0))</f>
        <v>Excellent</v>
      </c>
      <c r="L45" t="str">
        <f>INDEX('NES BWQ'!$B$13:$V$47, MATCH('NES Backcast'!$C45, 'NES BWQ'!$C$13:$C$47, 0), MATCH('NES Backcast'!L$13, 'NES BWQ'!$B$13:$V$13, 0))</f>
        <v>Excellent</v>
      </c>
      <c r="M45">
        <f>INDEX('NES BWQ'!$B$13:$V$47, MATCH('NES Backcast'!$C45, 'NES BWQ'!$C$13:$C$47, 0), MATCH('NES Backcast'!M$13, 'NES BWQ'!$B$13:$V$13, 0))</f>
        <v>0</v>
      </c>
      <c r="N45" t="str">
        <f>INDEX('NES BWQ'!$B$13:$V$47, MATCH('NES Backcast'!$C45, 'NES BWQ'!$C$13:$C$47, 0), MATCH('NES Backcast'!N$13, 'NES BWQ'!$B$13:$V$13, 0))</f>
        <v>Excellent</v>
      </c>
      <c r="O45" t="str">
        <f>INDEX('NES BWQ'!$B$13:$V$47, MATCH('NES Backcast'!$C45, 'NES BWQ'!$C$13:$C$47, 0), MATCH('NES Backcast'!O$13, 'NES BWQ'!$B$13:$V$13, 0))</f>
        <v>Excellent</v>
      </c>
      <c r="P45">
        <f>INDEX('NES BWQ'!$B$13:$V$47, MATCH('NES Backcast'!$C45, 'NES BWQ'!$C$13:$C$47, 0), MATCH('NES Backcast'!P$13, 'NES BWQ'!$B$13:$V$13, 0))</f>
        <v>0</v>
      </c>
      <c r="Q45" t="str">
        <f>INDEX('NES BWQ'!$B$13:$V$47, MATCH('NES Backcast'!$C45, 'NES BWQ'!$C$13:$C$47, 0), MATCH('NES Backcast'!Q$13, 'NES BWQ'!$B$13:$V$13, 0))</f>
        <v>Excellent</v>
      </c>
      <c r="R45" t="str">
        <f>INDEX('NES BWQ'!$B$13:$V$47, MATCH('NES Backcast'!$C45, 'NES BWQ'!$C$13:$C$47, 0), MATCH('NES Backcast'!R$13, 'NES BWQ'!$B$13:$V$13, 0))</f>
        <v>Excellent</v>
      </c>
      <c r="S45" t="str">
        <f>INDEX('NES BWQ'!$B$13:$V$47, MATCH('NES Backcast'!$C45, 'NES BWQ'!$C$13:$C$47, 0), MATCH('NES Backcast'!S$13, 'NES BWQ'!$B$13:$V$13, 0))</f>
        <v>Excellent</v>
      </c>
      <c r="T45" t="str">
        <f>INDEX('NES BWQ'!$B$13:$V$47, MATCH('NES Backcast'!$C45, 'NES BWQ'!$C$13:$C$47, 0), MATCH('NES Backcast'!T$13, 'NES BWQ'!$B$13:$V$13, 0))</f>
        <v>Excellent</v>
      </c>
      <c r="U45" t="str">
        <f>INDEX('NES BWQ'!$B$13:$V$47, MATCH('NES Backcast'!$C45, 'NES BWQ'!$C$13:$C$47, 0), MATCH('NES Backcast'!U$13, 'NES BWQ'!$B$13:$V$13, 0))</f>
        <v>Excellent</v>
      </c>
      <c r="V45" t="str">
        <f>INDEX('NES BWQ'!$B$13:$V$47, MATCH('NES Backcast'!$C45, 'NES BWQ'!$C$13:$C$47, 0), MATCH('NES Backcast'!V$13, 'NES BWQ'!$B$13:$V$13, 0))</f>
        <v>Excellent</v>
      </c>
      <c r="W45" s="16"/>
    </row>
    <row r="46" spans="1:23">
      <c r="B46" t="s">
        <v>236</v>
      </c>
      <c r="C46" t="s">
        <v>520</v>
      </c>
      <c r="D46" t="s">
        <v>48</v>
      </c>
      <c r="E46" t="s">
        <v>49</v>
      </c>
      <c r="F46" t="s">
        <v>50</v>
      </c>
      <c r="H46" t="str">
        <f>INDEX('NES BWQ'!$B$13:$V$47, MATCH('NES Backcast'!$C46, 'NES BWQ'!$C$13:$C$47, 0), MATCH('NES Backcast'!H$13, 'NES BWQ'!$B$13:$V$13, 0))</f>
        <v>Excellent</v>
      </c>
      <c r="I46" t="str">
        <f>INDEX('NES BWQ'!$B$13:$V$47, MATCH('NES Backcast'!$C46, 'NES BWQ'!$C$13:$C$47, 0), MATCH('NES Backcast'!I$13, 'NES BWQ'!$B$13:$V$13, 0))</f>
        <v>Excellent</v>
      </c>
      <c r="J46" t="str">
        <f>INDEX('NES BWQ'!$B$13:$V$47, MATCH('NES Backcast'!$C46, 'NES BWQ'!$C$13:$C$47, 0), MATCH('NES Backcast'!J$13, 'NES BWQ'!$B$13:$V$13, 0))</f>
        <v>Excellent</v>
      </c>
      <c r="K46" t="str">
        <f>INDEX('NES BWQ'!$B$13:$V$47, MATCH('NES Backcast'!$C46, 'NES BWQ'!$C$13:$C$47, 0), MATCH('NES Backcast'!K$13, 'NES BWQ'!$B$13:$V$13, 0))</f>
        <v>Excellent</v>
      </c>
      <c r="L46" t="str">
        <f>INDEX('NES BWQ'!$B$13:$V$47, MATCH('NES Backcast'!$C46, 'NES BWQ'!$C$13:$C$47, 0), MATCH('NES Backcast'!L$13, 'NES BWQ'!$B$13:$V$13, 0))</f>
        <v>Excellent</v>
      </c>
      <c r="M46">
        <f>INDEX('NES BWQ'!$B$13:$V$47, MATCH('NES Backcast'!$C46, 'NES BWQ'!$C$13:$C$47, 0), MATCH('NES Backcast'!M$13, 'NES BWQ'!$B$13:$V$13, 0))</f>
        <v>0</v>
      </c>
      <c r="N46" t="str">
        <f>INDEX('NES BWQ'!$B$13:$V$47, MATCH('NES Backcast'!$C46, 'NES BWQ'!$C$13:$C$47, 0), MATCH('NES Backcast'!N$13, 'NES BWQ'!$B$13:$V$13, 0))</f>
        <v>Excellent</v>
      </c>
      <c r="O46" t="str">
        <f>INDEX('NES BWQ'!$B$13:$V$47, MATCH('NES Backcast'!$C46, 'NES BWQ'!$C$13:$C$47, 0), MATCH('NES Backcast'!O$13, 'NES BWQ'!$B$13:$V$13, 0))</f>
        <v>Excellent</v>
      </c>
      <c r="P46">
        <f>INDEX('NES BWQ'!$B$13:$V$47, MATCH('NES Backcast'!$C46, 'NES BWQ'!$C$13:$C$47, 0), MATCH('NES Backcast'!P$13, 'NES BWQ'!$B$13:$V$13, 0))</f>
        <v>0</v>
      </c>
      <c r="Q46" t="str">
        <f>INDEX('NES BWQ'!$B$13:$V$47, MATCH('NES Backcast'!$C46, 'NES BWQ'!$C$13:$C$47, 0), MATCH('NES Backcast'!Q$13, 'NES BWQ'!$B$13:$V$13, 0))</f>
        <v>Excellent</v>
      </c>
      <c r="R46" t="str">
        <f>INDEX('NES BWQ'!$B$13:$V$47, MATCH('NES Backcast'!$C46, 'NES BWQ'!$C$13:$C$47, 0), MATCH('NES Backcast'!R$13, 'NES BWQ'!$B$13:$V$13, 0))</f>
        <v>Excellent</v>
      </c>
      <c r="S46" t="str">
        <f>INDEX('NES BWQ'!$B$13:$V$47, MATCH('NES Backcast'!$C46, 'NES BWQ'!$C$13:$C$47, 0), MATCH('NES Backcast'!S$13, 'NES BWQ'!$B$13:$V$13, 0))</f>
        <v>Excellent</v>
      </c>
      <c r="T46" t="str">
        <f>INDEX('NES BWQ'!$B$13:$V$47, MATCH('NES Backcast'!$C46, 'NES BWQ'!$C$13:$C$47, 0), MATCH('NES Backcast'!T$13, 'NES BWQ'!$B$13:$V$13, 0))</f>
        <v>Excellent</v>
      </c>
      <c r="U46" t="str">
        <f>INDEX('NES BWQ'!$B$13:$V$47, MATCH('NES Backcast'!$C46, 'NES BWQ'!$C$13:$C$47, 0), MATCH('NES Backcast'!U$13, 'NES BWQ'!$B$13:$V$13, 0))</f>
        <v>Excellent</v>
      </c>
      <c r="V46" t="str">
        <f>INDEX('NES BWQ'!$B$13:$V$47, MATCH('NES Backcast'!$C46, 'NES BWQ'!$C$13:$C$47, 0), MATCH('NES Backcast'!V$13, 'NES BWQ'!$B$13:$V$13, 0))</f>
        <v>Excellent</v>
      </c>
      <c r="W46" s="16"/>
    </row>
    <row r="47" spans="1:23">
      <c r="B47" t="s">
        <v>236</v>
      </c>
      <c r="C47" t="s">
        <v>521</v>
      </c>
      <c r="D47" t="s">
        <v>48</v>
      </c>
      <c r="E47" t="s">
        <v>49</v>
      </c>
      <c r="F47" t="s">
        <v>50</v>
      </c>
      <c r="H47" t="str">
        <f>INDEX('NES BWQ'!$B$13:$V$47, MATCH('NES Backcast'!$C47, 'NES BWQ'!$C$13:$C$47, 0), MATCH('NES Backcast'!H$13, 'NES BWQ'!$B$13:$V$13, 0))</f>
        <v>Excellent</v>
      </c>
      <c r="I47" t="str">
        <f>INDEX('NES BWQ'!$B$13:$V$47, MATCH('NES Backcast'!$C47, 'NES BWQ'!$C$13:$C$47, 0), MATCH('NES Backcast'!I$13, 'NES BWQ'!$B$13:$V$13, 0))</f>
        <v>Excellent</v>
      </c>
      <c r="J47" t="str">
        <f>INDEX('NES BWQ'!$B$13:$V$47, MATCH('NES Backcast'!$C47, 'NES BWQ'!$C$13:$C$47, 0), MATCH('NES Backcast'!J$13, 'NES BWQ'!$B$13:$V$13, 0))</f>
        <v>Excellent</v>
      </c>
      <c r="K47" t="str">
        <f>INDEX('NES BWQ'!$B$13:$V$47, MATCH('NES Backcast'!$C47, 'NES BWQ'!$C$13:$C$47, 0), MATCH('NES Backcast'!K$13, 'NES BWQ'!$B$13:$V$13, 0))</f>
        <v>Excellent</v>
      </c>
      <c r="L47" t="str">
        <f>INDEX('NES BWQ'!$B$13:$V$47, MATCH('NES Backcast'!$C47, 'NES BWQ'!$C$13:$C$47, 0), MATCH('NES Backcast'!L$13, 'NES BWQ'!$B$13:$V$13, 0))</f>
        <v>Excellent</v>
      </c>
      <c r="M47">
        <f>INDEX('NES BWQ'!$B$13:$V$47, MATCH('NES Backcast'!$C47, 'NES BWQ'!$C$13:$C$47, 0), MATCH('NES Backcast'!M$13, 'NES BWQ'!$B$13:$V$13, 0))</f>
        <v>0</v>
      </c>
      <c r="N47" t="str">
        <f>INDEX('NES BWQ'!$B$13:$V$47, MATCH('NES Backcast'!$C47, 'NES BWQ'!$C$13:$C$47, 0), MATCH('NES Backcast'!N$13, 'NES BWQ'!$B$13:$V$13, 0))</f>
        <v>Excellent</v>
      </c>
      <c r="O47" t="str">
        <f>INDEX('NES BWQ'!$B$13:$V$47, MATCH('NES Backcast'!$C47, 'NES BWQ'!$C$13:$C$47, 0), MATCH('NES Backcast'!O$13, 'NES BWQ'!$B$13:$V$13, 0))</f>
        <v>Excellent</v>
      </c>
      <c r="P47">
        <f>INDEX('NES BWQ'!$B$13:$V$47, MATCH('NES Backcast'!$C47, 'NES BWQ'!$C$13:$C$47, 0), MATCH('NES Backcast'!P$13, 'NES BWQ'!$B$13:$V$13, 0))</f>
        <v>0</v>
      </c>
      <c r="Q47" t="str">
        <f>INDEX('NES BWQ'!$B$13:$V$47, MATCH('NES Backcast'!$C47, 'NES BWQ'!$C$13:$C$47, 0), MATCH('NES Backcast'!Q$13, 'NES BWQ'!$B$13:$V$13, 0))</f>
        <v>Excellent</v>
      </c>
      <c r="R47" t="str">
        <f>INDEX('NES BWQ'!$B$13:$V$47, MATCH('NES Backcast'!$C47, 'NES BWQ'!$C$13:$C$47, 0), MATCH('NES Backcast'!R$13, 'NES BWQ'!$B$13:$V$13, 0))</f>
        <v>Excellent</v>
      </c>
      <c r="S47" t="str">
        <f>INDEX('NES BWQ'!$B$13:$V$47, MATCH('NES Backcast'!$C47, 'NES BWQ'!$C$13:$C$47, 0), MATCH('NES Backcast'!S$13, 'NES BWQ'!$B$13:$V$13, 0))</f>
        <v>Excellent</v>
      </c>
      <c r="T47" t="str">
        <f>INDEX('NES BWQ'!$B$13:$V$47, MATCH('NES Backcast'!$C47, 'NES BWQ'!$C$13:$C$47, 0), MATCH('NES Backcast'!T$13, 'NES BWQ'!$B$13:$V$13, 0))</f>
        <v>Excellent</v>
      </c>
      <c r="U47" t="str">
        <f>INDEX('NES BWQ'!$B$13:$V$47, MATCH('NES Backcast'!$C47, 'NES BWQ'!$C$13:$C$47, 0), MATCH('NES Backcast'!U$13, 'NES BWQ'!$B$13:$V$13, 0))</f>
        <v>Excellent</v>
      </c>
      <c r="V47" t="str">
        <f>INDEX('NES BWQ'!$B$13:$V$47, MATCH('NES Backcast'!$C47, 'NES BWQ'!$C$13:$C$47, 0), MATCH('NES Backcast'!V$13, 'NES BWQ'!$B$13:$V$13, 0))</f>
        <v>Excellent</v>
      </c>
      <c r="W47" s="16"/>
    </row>
    <row r="48" spans="1:23">
      <c r="A48" s="158" t="s">
        <v>482</v>
      </c>
      <c r="B48" s="158" t="s">
        <v>236</v>
      </c>
      <c r="C48" s="158" t="s">
        <v>522</v>
      </c>
      <c r="D48" s="158"/>
      <c r="E48" s="158" t="s">
        <v>49</v>
      </c>
      <c r="F48" s="158" t="s">
        <v>140</v>
      </c>
      <c r="W48" s="16"/>
    </row>
    <row r="50" spans="1:22">
      <c r="B50" t="s">
        <v>57</v>
      </c>
      <c r="E50" s="10" t="s">
        <v>144</v>
      </c>
      <c r="F50" t="s">
        <v>57</v>
      </c>
      <c r="H50">
        <f t="shared" ref="H50:V50" si="0">COUNTIF(H$14:H$48, $F50) + COUNTIF(H$14:H$48, $B57)</f>
        <v>18</v>
      </c>
      <c r="I50">
        <f t="shared" si="0"/>
        <v>21</v>
      </c>
      <c r="J50">
        <f t="shared" si="0"/>
        <v>20</v>
      </c>
      <c r="K50">
        <f t="shared" si="0"/>
        <v>22</v>
      </c>
      <c r="L50">
        <f t="shared" si="0"/>
        <v>23</v>
      </c>
      <c r="M50">
        <f t="shared" si="0"/>
        <v>0</v>
      </c>
      <c r="N50">
        <f t="shared" si="0"/>
        <v>22</v>
      </c>
      <c r="O50">
        <f t="shared" si="0"/>
        <v>19</v>
      </c>
      <c r="P50">
        <f t="shared" si="0"/>
        <v>0</v>
      </c>
      <c r="Q50">
        <f t="shared" si="0"/>
        <v>17</v>
      </c>
      <c r="R50">
        <f t="shared" si="0"/>
        <v>17</v>
      </c>
      <c r="S50">
        <f t="shared" si="0"/>
        <v>17</v>
      </c>
      <c r="T50">
        <f t="shared" si="0"/>
        <v>17</v>
      </c>
      <c r="U50">
        <f t="shared" si="0"/>
        <v>18</v>
      </c>
      <c r="V50">
        <f t="shared" si="0"/>
        <v>22</v>
      </c>
    </row>
    <row r="51" spans="1:22">
      <c r="B51" t="s">
        <v>56</v>
      </c>
      <c r="F51" t="s">
        <v>56</v>
      </c>
      <c r="H51">
        <f t="shared" ref="H51:V51" si="1">COUNTIF(H$14:H$48, $F51) + COUNTIF(H$14:H$48, $B58)</f>
        <v>8</v>
      </c>
      <c r="I51">
        <f t="shared" si="1"/>
        <v>10</v>
      </c>
      <c r="J51">
        <f t="shared" si="1"/>
        <v>10</v>
      </c>
      <c r="K51">
        <f t="shared" si="1"/>
        <v>9</v>
      </c>
      <c r="L51">
        <f t="shared" si="1"/>
        <v>6</v>
      </c>
      <c r="M51">
        <f t="shared" si="1"/>
        <v>0</v>
      </c>
      <c r="N51">
        <f t="shared" si="1"/>
        <v>9</v>
      </c>
      <c r="O51">
        <f t="shared" si="1"/>
        <v>11</v>
      </c>
      <c r="P51">
        <f t="shared" si="1"/>
        <v>0</v>
      </c>
      <c r="Q51">
        <f t="shared" si="1"/>
        <v>13</v>
      </c>
      <c r="R51">
        <f t="shared" si="1"/>
        <v>13</v>
      </c>
      <c r="S51">
        <f t="shared" si="1"/>
        <v>13</v>
      </c>
      <c r="T51">
        <f t="shared" si="1"/>
        <v>14</v>
      </c>
      <c r="U51">
        <f t="shared" si="1"/>
        <v>13</v>
      </c>
      <c r="V51">
        <f t="shared" si="1"/>
        <v>10</v>
      </c>
    </row>
    <row r="52" spans="1:22">
      <c r="B52" t="s">
        <v>97</v>
      </c>
      <c r="F52" t="s">
        <v>97</v>
      </c>
      <c r="H52">
        <f t="shared" ref="H52:V52" si="2">COUNTIF(H$14:H$48, $F52) + COUNTIF(H$14:H$48, $B59)</f>
        <v>6</v>
      </c>
      <c r="I52">
        <f t="shared" si="2"/>
        <v>2</v>
      </c>
      <c r="J52">
        <f t="shared" si="2"/>
        <v>3</v>
      </c>
      <c r="K52">
        <f t="shared" si="2"/>
        <v>1</v>
      </c>
      <c r="L52">
        <f t="shared" si="2"/>
        <v>3</v>
      </c>
      <c r="M52">
        <f t="shared" si="2"/>
        <v>0</v>
      </c>
      <c r="N52">
        <f t="shared" si="2"/>
        <v>1</v>
      </c>
      <c r="O52">
        <f t="shared" si="2"/>
        <v>2</v>
      </c>
      <c r="P52">
        <f t="shared" si="2"/>
        <v>0</v>
      </c>
      <c r="Q52">
        <f t="shared" si="2"/>
        <v>2</v>
      </c>
      <c r="R52">
        <f t="shared" si="2"/>
        <v>2</v>
      </c>
      <c r="S52">
        <f t="shared" si="2"/>
        <v>2</v>
      </c>
      <c r="T52">
        <f t="shared" si="2"/>
        <v>1</v>
      </c>
      <c r="U52">
        <f t="shared" si="2"/>
        <v>1</v>
      </c>
      <c r="V52">
        <f t="shared" si="2"/>
        <v>0</v>
      </c>
    </row>
    <row r="53" spans="1:22">
      <c r="B53" t="s">
        <v>96</v>
      </c>
      <c r="F53" t="s">
        <v>96</v>
      </c>
      <c r="H53">
        <f t="shared" ref="H53:V53" si="3">COUNTIF(H$14:H$48, $F53) + COUNTIF(H$14:H$48, $B60)</f>
        <v>1</v>
      </c>
      <c r="I53">
        <f t="shared" si="3"/>
        <v>0</v>
      </c>
      <c r="J53">
        <f t="shared" si="3"/>
        <v>0</v>
      </c>
      <c r="K53">
        <f t="shared" si="3"/>
        <v>1</v>
      </c>
      <c r="L53">
        <f t="shared" si="3"/>
        <v>1</v>
      </c>
      <c r="M53">
        <f t="shared" si="3"/>
        <v>0</v>
      </c>
      <c r="N53">
        <f t="shared" si="3"/>
        <v>1</v>
      </c>
      <c r="O53">
        <f t="shared" si="3"/>
        <v>1</v>
      </c>
      <c r="P53">
        <f t="shared" si="3"/>
        <v>0</v>
      </c>
      <c r="Q53">
        <f t="shared" si="3"/>
        <v>1</v>
      </c>
      <c r="R53">
        <f t="shared" si="3"/>
        <v>1</v>
      </c>
      <c r="S53">
        <f t="shared" si="3"/>
        <v>1</v>
      </c>
      <c r="T53">
        <f t="shared" si="3"/>
        <v>1</v>
      </c>
      <c r="U53">
        <f t="shared" si="3"/>
        <v>1</v>
      </c>
      <c r="V53">
        <f t="shared" si="3"/>
        <v>1</v>
      </c>
    </row>
    <row r="54" spans="1:22">
      <c r="B54" t="s">
        <v>147</v>
      </c>
      <c r="F54" t="s">
        <v>367</v>
      </c>
      <c r="H54">
        <f t="shared" ref="H54:V54" si="4">SUM(H$50:H$53)</f>
        <v>33</v>
      </c>
      <c r="I54">
        <f t="shared" si="4"/>
        <v>33</v>
      </c>
      <c r="J54">
        <f t="shared" si="4"/>
        <v>33</v>
      </c>
      <c r="K54">
        <f t="shared" si="4"/>
        <v>33</v>
      </c>
      <c r="L54">
        <f t="shared" si="4"/>
        <v>33</v>
      </c>
      <c r="M54">
        <f t="shared" si="4"/>
        <v>0</v>
      </c>
      <c r="N54">
        <f t="shared" si="4"/>
        <v>33</v>
      </c>
      <c r="O54">
        <f t="shared" si="4"/>
        <v>33</v>
      </c>
      <c r="P54">
        <f t="shared" si="4"/>
        <v>0</v>
      </c>
      <c r="Q54">
        <f t="shared" si="4"/>
        <v>33</v>
      </c>
      <c r="R54">
        <f t="shared" si="4"/>
        <v>33</v>
      </c>
      <c r="S54">
        <f t="shared" si="4"/>
        <v>33</v>
      </c>
      <c r="T54">
        <f t="shared" si="4"/>
        <v>33</v>
      </c>
      <c r="U54">
        <f t="shared" si="4"/>
        <v>33</v>
      </c>
      <c r="V54">
        <f t="shared" si="4"/>
        <v>33</v>
      </c>
    </row>
    <row r="55" spans="1:22">
      <c r="B55" t="s">
        <v>149</v>
      </c>
      <c r="F55" t="s">
        <v>368</v>
      </c>
      <c r="H55">
        <f t="shared" ref="H55:V55" si="5">IF(H54&lt;&gt;0,ROWS(H$14:H$48)-H54,0)</f>
        <v>2</v>
      </c>
      <c r="I55">
        <f t="shared" si="5"/>
        <v>2</v>
      </c>
      <c r="J55">
        <f t="shared" si="5"/>
        <v>2</v>
      </c>
      <c r="K55">
        <f t="shared" si="5"/>
        <v>2</v>
      </c>
      <c r="L55">
        <f t="shared" si="5"/>
        <v>2</v>
      </c>
      <c r="M55">
        <f t="shared" si="5"/>
        <v>0</v>
      </c>
      <c r="N55">
        <f t="shared" si="5"/>
        <v>2</v>
      </c>
      <c r="O55">
        <f t="shared" si="5"/>
        <v>2</v>
      </c>
      <c r="P55">
        <f t="shared" si="5"/>
        <v>0</v>
      </c>
      <c r="Q55">
        <f t="shared" si="5"/>
        <v>2</v>
      </c>
      <c r="R55">
        <f t="shared" si="5"/>
        <v>2</v>
      </c>
      <c r="S55">
        <f t="shared" si="5"/>
        <v>2</v>
      </c>
      <c r="T55">
        <f t="shared" si="5"/>
        <v>2</v>
      </c>
      <c r="U55">
        <f t="shared" si="5"/>
        <v>2</v>
      </c>
      <c r="V55">
        <f t="shared" si="5"/>
        <v>2</v>
      </c>
    </row>
    <row r="56" spans="1:22">
      <c r="B56" t="s">
        <v>150</v>
      </c>
    </row>
    <row r="57" spans="1:22">
      <c r="B57" t="s">
        <v>154</v>
      </c>
      <c r="E57" s="10" t="s">
        <v>919</v>
      </c>
      <c r="F57" t="s">
        <v>313</v>
      </c>
      <c r="H57" s="26">
        <f>SUM(H58:H61)/H54</f>
        <v>0.7654545454545455</v>
      </c>
      <c r="I57" s="26">
        <f t="shared" ref="I57:V57" si="6">SUM(I58:I61)/I54</f>
        <v>0.85636363636363644</v>
      </c>
      <c r="J57" s="26">
        <f t="shared" si="6"/>
        <v>0.83606060606060606</v>
      </c>
      <c r="K57" s="26">
        <f t="shared" si="6"/>
        <v>0.85666666666666669</v>
      </c>
      <c r="L57" s="26">
        <f t="shared" si="6"/>
        <v>0.84696969696969693</v>
      </c>
      <c r="M57" s="26"/>
      <c r="N57" s="26">
        <f t="shared" si="6"/>
        <v>0.85666666666666669</v>
      </c>
      <c r="O57" s="26">
        <f t="shared" si="6"/>
        <v>0.81575757575757579</v>
      </c>
      <c r="P57" s="26"/>
      <c r="Q57" s="26">
        <f t="shared" si="6"/>
        <v>0.79515151515151505</v>
      </c>
      <c r="R57" s="26">
        <f t="shared" si="6"/>
        <v>0.79515151515151505</v>
      </c>
      <c r="S57" s="26">
        <f t="shared" si="6"/>
        <v>0.79515151515151505</v>
      </c>
      <c r="T57" s="26">
        <f t="shared" si="6"/>
        <v>0.80515151515151517</v>
      </c>
      <c r="U57" s="26">
        <f t="shared" si="6"/>
        <v>0.81545454545454532</v>
      </c>
      <c r="V57" s="26">
        <f t="shared" si="6"/>
        <v>0.8666666666666667</v>
      </c>
    </row>
    <row r="58" spans="1:22">
      <c r="B58" t="s">
        <v>153</v>
      </c>
      <c r="E58" s="47">
        <v>1</v>
      </c>
      <c r="F58" t="s">
        <v>57</v>
      </c>
      <c r="H58">
        <f>$E58*H50</f>
        <v>18</v>
      </c>
      <c r="I58">
        <f t="shared" ref="I58:V58" si="7">$E58*I50</f>
        <v>21</v>
      </c>
      <c r="J58">
        <f t="shared" si="7"/>
        <v>20</v>
      </c>
      <c r="K58">
        <f t="shared" si="7"/>
        <v>22</v>
      </c>
      <c r="L58">
        <f t="shared" si="7"/>
        <v>23</v>
      </c>
      <c r="M58">
        <f t="shared" si="7"/>
        <v>0</v>
      </c>
      <c r="N58">
        <f t="shared" si="7"/>
        <v>22</v>
      </c>
      <c r="O58">
        <f t="shared" si="7"/>
        <v>19</v>
      </c>
      <c r="P58">
        <f t="shared" si="7"/>
        <v>0</v>
      </c>
      <c r="Q58">
        <f t="shared" si="7"/>
        <v>17</v>
      </c>
      <c r="R58">
        <f t="shared" si="7"/>
        <v>17</v>
      </c>
      <c r="S58">
        <f t="shared" si="7"/>
        <v>17</v>
      </c>
      <c r="T58">
        <f t="shared" si="7"/>
        <v>17</v>
      </c>
      <c r="U58">
        <f t="shared" si="7"/>
        <v>18</v>
      </c>
      <c r="V58">
        <f t="shared" si="7"/>
        <v>22</v>
      </c>
    </row>
    <row r="59" spans="1:22">
      <c r="B59" t="s">
        <v>152</v>
      </c>
      <c r="E59" s="47">
        <v>0.66</v>
      </c>
      <c r="F59" t="s">
        <v>56</v>
      </c>
      <c r="H59">
        <f t="shared" ref="H59:V61" si="8">$E59*H51</f>
        <v>5.28</v>
      </c>
      <c r="I59">
        <f t="shared" si="8"/>
        <v>6.6000000000000005</v>
      </c>
      <c r="J59">
        <f t="shared" si="8"/>
        <v>6.6000000000000005</v>
      </c>
      <c r="K59">
        <f t="shared" si="8"/>
        <v>5.94</v>
      </c>
      <c r="L59">
        <f t="shared" si="8"/>
        <v>3.96</v>
      </c>
      <c r="M59">
        <f t="shared" si="8"/>
        <v>0</v>
      </c>
      <c r="N59">
        <f t="shared" si="8"/>
        <v>5.94</v>
      </c>
      <c r="O59">
        <f t="shared" si="8"/>
        <v>7.2600000000000007</v>
      </c>
      <c r="P59">
        <f t="shared" si="8"/>
        <v>0</v>
      </c>
      <c r="Q59">
        <f t="shared" si="8"/>
        <v>8.58</v>
      </c>
      <c r="R59">
        <f t="shared" si="8"/>
        <v>8.58</v>
      </c>
      <c r="S59">
        <f t="shared" si="8"/>
        <v>8.58</v>
      </c>
      <c r="T59">
        <f t="shared" si="8"/>
        <v>9.24</v>
      </c>
      <c r="U59">
        <f t="shared" si="8"/>
        <v>8.58</v>
      </c>
      <c r="V59">
        <f t="shared" si="8"/>
        <v>6.6000000000000005</v>
      </c>
    </row>
    <row r="60" spans="1:22">
      <c r="B60" t="s">
        <v>151</v>
      </c>
      <c r="E60" s="47">
        <v>0.33</v>
      </c>
      <c r="F60" t="s">
        <v>97</v>
      </c>
      <c r="H60">
        <f t="shared" si="8"/>
        <v>1.98</v>
      </c>
      <c r="I60">
        <f t="shared" si="8"/>
        <v>0.66</v>
      </c>
      <c r="J60">
        <f t="shared" si="8"/>
        <v>0.99</v>
      </c>
      <c r="K60">
        <f t="shared" si="8"/>
        <v>0.33</v>
      </c>
      <c r="L60">
        <f t="shared" si="8"/>
        <v>0.99</v>
      </c>
      <c r="M60">
        <f t="shared" si="8"/>
        <v>0</v>
      </c>
      <c r="N60">
        <f t="shared" si="8"/>
        <v>0.33</v>
      </c>
      <c r="O60">
        <f t="shared" si="8"/>
        <v>0.66</v>
      </c>
      <c r="P60">
        <f t="shared" si="8"/>
        <v>0</v>
      </c>
      <c r="Q60">
        <f t="shared" si="8"/>
        <v>0.66</v>
      </c>
      <c r="R60">
        <f t="shared" si="8"/>
        <v>0.66</v>
      </c>
      <c r="S60">
        <f t="shared" si="8"/>
        <v>0.66</v>
      </c>
      <c r="T60">
        <f t="shared" si="8"/>
        <v>0.33</v>
      </c>
      <c r="U60">
        <f t="shared" si="8"/>
        <v>0.33</v>
      </c>
      <c r="V60">
        <f t="shared" si="8"/>
        <v>0</v>
      </c>
    </row>
    <row r="61" spans="1:22">
      <c r="B61" t="s">
        <v>155</v>
      </c>
      <c r="E61" s="47">
        <v>0</v>
      </c>
      <c r="F61" t="s">
        <v>96</v>
      </c>
      <c r="H61">
        <f t="shared" si="8"/>
        <v>0</v>
      </c>
      <c r="I61">
        <f t="shared" si="8"/>
        <v>0</v>
      </c>
      <c r="J61">
        <f t="shared" si="8"/>
        <v>0</v>
      </c>
      <c r="K61">
        <f t="shared" si="8"/>
        <v>0</v>
      </c>
      <c r="L61">
        <f t="shared" si="8"/>
        <v>0</v>
      </c>
      <c r="M61">
        <f t="shared" si="8"/>
        <v>0</v>
      </c>
      <c r="N61">
        <f t="shared" si="8"/>
        <v>0</v>
      </c>
      <c r="O61">
        <f t="shared" si="8"/>
        <v>0</v>
      </c>
      <c r="P61">
        <f t="shared" si="8"/>
        <v>0</v>
      </c>
      <c r="Q61">
        <f t="shared" si="8"/>
        <v>0</v>
      </c>
      <c r="R61">
        <f t="shared" si="8"/>
        <v>0</v>
      </c>
      <c r="S61">
        <f t="shared" si="8"/>
        <v>0</v>
      </c>
      <c r="T61">
        <f t="shared" si="8"/>
        <v>0</v>
      </c>
      <c r="U61">
        <f t="shared" si="8"/>
        <v>0</v>
      </c>
      <c r="V61">
        <f t="shared" si="8"/>
        <v>0</v>
      </c>
    </row>
    <row r="64" spans="1:22" s="11" customFormat="1">
      <c r="A64" s="11" t="s">
        <v>156</v>
      </c>
    </row>
  </sheetData>
  <conditionalFormatting sqref="A1:XFD1048576">
    <cfRule type="cellIs" dxfId="820" priority="1" operator="equal">
      <formula>"Not applicable (removed)"</formula>
    </cfRule>
    <cfRule type="cellIs" dxfId="819" priority="3" operator="equal">
      <formula>"Poor (backcast)"</formula>
    </cfRule>
    <cfRule type="cellIs" dxfId="818" priority="4" operator="equal">
      <formula>"Sufficient (backcast)"</formula>
    </cfRule>
    <cfRule type="cellIs" dxfId="817" priority="5" operator="equal">
      <formula>"Good (backcast)"</formula>
    </cfRule>
    <cfRule type="cellIs" dxfId="816" priority="6" operator="equal">
      <formula>"Excellent (backcast)"</formula>
    </cfRule>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0372D-8029-46B0-B25E-2E1502AF0695}">
  <sheetPr>
    <tabColor theme="6" tint="0.79998168889431442"/>
  </sheetPr>
  <dimension ref="A3:AH32"/>
  <sheetViews>
    <sheetView zoomScale="80" zoomScaleNormal="80" workbookViewId="0">
      <selection activeCell="D10" sqref="D10"/>
    </sheetView>
  </sheetViews>
  <sheetFormatPr defaultRowHeight="14.1"/>
  <cols>
    <col min="1" max="1" width="14.75" bestFit="1" customWidth="1"/>
    <col min="2" max="2" width="33.5" customWidth="1"/>
    <col min="3" max="3" width="46.625" customWidth="1"/>
    <col min="4" max="4" width="15.25" customWidth="1"/>
    <col min="5" max="5" width="16.5" customWidth="1"/>
    <col min="6" max="6" width="18.625" customWidth="1"/>
    <col min="7" max="7" width="4.75" customWidth="1"/>
    <col min="8" max="17" width="14" bestFit="1" customWidth="1"/>
    <col min="18" max="22" width="12.375" customWidth="1"/>
    <col min="23" max="23" width="70.875" customWidth="1"/>
  </cols>
  <sheetData>
    <row r="3" spans="1:34" ht="17.45">
      <c r="B3" s="1" t="s">
        <v>237</v>
      </c>
    </row>
    <row r="4" spans="1:34" ht="17.45">
      <c r="B4" s="1" t="s">
        <v>523</v>
      </c>
    </row>
    <row r="5" spans="1:34" ht="30" customHeight="1">
      <c r="B5" s="30" t="s">
        <v>2</v>
      </c>
      <c r="C5" s="30"/>
      <c r="D5" s="30"/>
      <c r="E5" s="30"/>
      <c r="F5" s="30"/>
      <c r="G5" s="30"/>
      <c r="H5" s="30"/>
      <c r="I5" s="30"/>
      <c r="J5" s="30"/>
      <c r="K5" s="30"/>
      <c r="L5" s="30"/>
      <c r="M5" s="30"/>
      <c r="N5" s="30"/>
      <c r="O5" s="30"/>
      <c r="P5" s="30"/>
      <c r="Q5" s="30"/>
      <c r="R5" s="30"/>
      <c r="S5" s="30"/>
      <c r="T5" s="30"/>
      <c r="U5" s="30"/>
      <c r="V5" s="30"/>
      <c r="W5" s="194"/>
      <c r="X5" s="194"/>
      <c r="Y5" s="194"/>
      <c r="Z5" s="194"/>
      <c r="AA5" s="194"/>
      <c r="AB5" s="194"/>
      <c r="AC5" s="194"/>
      <c r="AD5" s="194"/>
      <c r="AE5" s="194"/>
      <c r="AF5" s="194"/>
      <c r="AG5" s="194"/>
      <c r="AH5" s="194"/>
    </row>
    <row r="7" spans="1:34">
      <c r="B7" s="3" t="s">
        <v>3</v>
      </c>
      <c r="C7" s="3" t="s">
        <v>4</v>
      </c>
      <c r="D7" s="3" t="s">
        <v>5</v>
      </c>
    </row>
    <row r="8" spans="1:34">
      <c r="B8" s="4" t="s">
        <v>7</v>
      </c>
      <c r="C8" s="4" t="s">
        <v>8</v>
      </c>
      <c r="D8" s="4">
        <f>COUNTIF(C14:C31,"&lt;&gt;")</f>
        <v>3</v>
      </c>
    </row>
    <row r="9" spans="1:34">
      <c r="B9" s="5" t="s">
        <v>10</v>
      </c>
      <c r="C9" s="4" t="s">
        <v>8</v>
      </c>
      <c r="D9" s="4">
        <f>COUNTIF(F14:F31,"Included")</f>
        <v>0</v>
      </c>
    </row>
    <row r="10" spans="1:34" ht="27.95">
      <c r="B10" s="5" t="s">
        <v>12</v>
      </c>
      <c r="C10" s="4" t="s">
        <v>8</v>
      </c>
      <c r="D10" s="12">
        <f xml:space="preserve"> _xlfn.XLOOKUP(B3,'Input_Final Data'!$B$57:$B$77,'Input_Final Data'!$R$57:$R$77)</f>
        <v>0</v>
      </c>
    </row>
    <row r="11" spans="1:34" ht="14.45" thickBot="1">
      <c r="B11" t="s">
        <v>14</v>
      </c>
    </row>
    <row r="12" spans="1:34"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1:34" ht="51" customHeight="1" thickBot="1">
      <c r="B13" s="6" t="s">
        <v>20</v>
      </c>
      <c r="C13" s="6" t="s">
        <v>21</v>
      </c>
      <c r="D13" s="6" t="s">
        <v>22</v>
      </c>
      <c r="E13" s="7" t="s">
        <v>23</v>
      </c>
      <c r="F13" s="8" t="s">
        <v>24</v>
      </c>
      <c r="G13" s="8"/>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1:34">
      <c r="A14" s="158" t="s">
        <v>138</v>
      </c>
      <c r="B14" s="158" t="s">
        <v>237</v>
      </c>
      <c r="C14" s="158" t="s">
        <v>524</v>
      </c>
      <c r="D14" s="158"/>
      <c r="E14" s="158" t="s">
        <v>49</v>
      </c>
      <c r="F14" s="158" t="s">
        <v>140</v>
      </c>
    </row>
    <row r="15" spans="1:34">
      <c r="A15" s="158" t="s">
        <v>138</v>
      </c>
      <c r="B15" s="158" t="s">
        <v>237</v>
      </c>
      <c r="C15" s="158" t="s">
        <v>525</v>
      </c>
      <c r="D15" s="158"/>
      <c r="E15" s="158" t="s">
        <v>49</v>
      </c>
      <c r="F15" s="158" t="s">
        <v>140</v>
      </c>
    </row>
    <row r="16" spans="1:34">
      <c r="A16" s="158" t="s">
        <v>138</v>
      </c>
      <c r="B16" s="158" t="s">
        <v>237</v>
      </c>
      <c r="C16" s="158" t="s">
        <v>526</v>
      </c>
      <c r="D16" s="158"/>
      <c r="E16" s="158" t="s">
        <v>49</v>
      </c>
      <c r="F16" s="158" t="s">
        <v>140</v>
      </c>
    </row>
    <row r="18" spans="1:22">
      <c r="B18" t="s">
        <v>57</v>
      </c>
      <c r="E18" s="10" t="s">
        <v>144</v>
      </c>
      <c r="F18" t="s">
        <v>57</v>
      </c>
      <c r="H18">
        <f t="shared" ref="H18:V18" si="0">COUNTIF(H$14:H$16, $F18) + COUNTIF(H$14:H$16,$B25)</f>
        <v>0</v>
      </c>
      <c r="I18">
        <f t="shared" si="0"/>
        <v>0</v>
      </c>
      <c r="J18">
        <f t="shared" si="0"/>
        <v>0</v>
      </c>
      <c r="K18">
        <f t="shared" si="0"/>
        <v>0</v>
      </c>
      <c r="L18">
        <f t="shared" si="0"/>
        <v>0</v>
      </c>
      <c r="M18">
        <f t="shared" si="0"/>
        <v>0</v>
      </c>
      <c r="N18">
        <f t="shared" si="0"/>
        <v>0</v>
      </c>
      <c r="O18">
        <f t="shared" si="0"/>
        <v>0</v>
      </c>
      <c r="P18">
        <f t="shared" si="0"/>
        <v>0</v>
      </c>
      <c r="Q18">
        <f t="shared" si="0"/>
        <v>0</v>
      </c>
      <c r="R18">
        <f t="shared" si="0"/>
        <v>0</v>
      </c>
      <c r="S18">
        <f t="shared" si="0"/>
        <v>0</v>
      </c>
      <c r="T18">
        <f t="shared" si="0"/>
        <v>0</v>
      </c>
      <c r="U18">
        <f t="shared" si="0"/>
        <v>0</v>
      </c>
      <c r="V18">
        <f t="shared" si="0"/>
        <v>0</v>
      </c>
    </row>
    <row r="19" spans="1:22">
      <c r="B19" t="s">
        <v>56</v>
      </c>
      <c r="F19" t="s">
        <v>56</v>
      </c>
      <c r="H19">
        <f t="shared" ref="H19:V19" si="1">COUNTIF(H$14:H$16, $F19) + COUNTIF(H$14:H$16,$B26)</f>
        <v>0</v>
      </c>
      <c r="I19">
        <f t="shared" si="1"/>
        <v>0</v>
      </c>
      <c r="J19">
        <f t="shared" si="1"/>
        <v>0</v>
      </c>
      <c r="K19">
        <f t="shared" si="1"/>
        <v>0</v>
      </c>
      <c r="L19">
        <f t="shared" si="1"/>
        <v>0</v>
      </c>
      <c r="M19">
        <f t="shared" si="1"/>
        <v>0</v>
      </c>
      <c r="N19">
        <f t="shared" si="1"/>
        <v>0</v>
      </c>
      <c r="O19">
        <f t="shared" si="1"/>
        <v>0</v>
      </c>
      <c r="P19">
        <f t="shared" si="1"/>
        <v>0</v>
      </c>
      <c r="Q19">
        <f t="shared" si="1"/>
        <v>0</v>
      </c>
      <c r="R19">
        <f t="shared" si="1"/>
        <v>0</v>
      </c>
      <c r="S19">
        <f t="shared" si="1"/>
        <v>0</v>
      </c>
      <c r="T19">
        <f t="shared" si="1"/>
        <v>0</v>
      </c>
      <c r="U19">
        <f t="shared" si="1"/>
        <v>0</v>
      </c>
      <c r="V19">
        <f t="shared" si="1"/>
        <v>0</v>
      </c>
    </row>
    <row r="20" spans="1:22">
      <c r="B20" t="s">
        <v>97</v>
      </c>
      <c r="F20" t="s">
        <v>97</v>
      </c>
      <c r="H20">
        <f t="shared" ref="H20:V20" si="2">COUNTIF(H$14:H$16, $F20) + COUNTIF(H$14:H$16,$B27)</f>
        <v>0</v>
      </c>
      <c r="I20">
        <f t="shared" si="2"/>
        <v>0</v>
      </c>
      <c r="J20">
        <f t="shared" si="2"/>
        <v>0</v>
      </c>
      <c r="K20">
        <f t="shared" si="2"/>
        <v>0</v>
      </c>
      <c r="L20">
        <f t="shared" si="2"/>
        <v>0</v>
      </c>
      <c r="M20">
        <f t="shared" si="2"/>
        <v>0</v>
      </c>
      <c r="N20">
        <f t="shared" si="2"/>
        <v>0</v>
      </c>
      <c r="O20">
        <f t="shared" si="2"/>
        <v>0</v>
      </c>
      <c r="P20">
        <f t="shared" si="2"/>
        <v>0</v>
      </c>
      <c r="Q20">
        <f t="shared" si="2"/>
        <v>0</v>
      </c>
      <c r="R20">
        <f t="shared" si="2"/>
        <v>0</v>
      </c>
      <c r="S20">
        <f t="shared" si="2"/>
        <v>0</v>
      </c>
      <c r="T20">
        <f t="shared" si="2"/>
        <v>0</v>
      </c>
      <c r="U20">
        <f t="shared" si="2"/>
        <v>0</v>
      </c>
      <c r="V20">
        <f t="shared" si="2"/>
        <v>0</v>
      </c>
    </row>
    <row r="21" spans="1:22">
      <c r="B21" t="s">
        <v>96</v>
      </c>
      <c r="F21" t="s">
        <v>96</v>
      </c>
      <c r="H21">
        <f t="shared" ref="H21:V21" si="3">COUNTIF(H$14:H$16, $F21) + COUNTIF(H$14:H$16,$B28)</f>
        <v>0</v>
      </c>
      <c r="I21">
        <f t="shared" si="3"/>
        <v>0</v>
      </c>
      <c r="J21">
        <f t="shared" si="3"/>
        <v>0</v>
      </c>
      <c r="K21">
        <f t="shared" si="3"/>
        <v>0</v>
      </c>
      <c r="L21">
        <f t="shared" si="3"/>
        <v>0</v>
      </c>
      <c r="M21">
        <f t="shared" si="3"/>
        <v>0</v>
      </c>
      <c r="N21">
        <f t="shared" si="3"/>
        <v>0</v>
      </c>
      <c r="O21">
        <f t="shared" si="3"/>
        <v>0</v>
      </c>
      <c r="P21">
        <f t="shared" si="3"/>
        <v>0</v>
      </c>
      <c r="Q21">
        <f t="shared" si="3"/>
        <v>0</v>
      </c>
      <c r="R21">
        <f t="shared" si="3"/>
        <v>0</v>
      </c>
      <c r="S21">
        <f t="shared" si="3"/>
        <v>0</v>
      </c>
      <c r="T21">
        <f t="shared" si="3"/>
        <v>0</v>
      </c>
      <c r="U21">
        <f t="shared" si="3"/>
        <v>0</v>
      </c>
      <c r="V21">
        <f t="shared" si="3"/>
        <v>0</v>
      </c>
    </row>
    <row r="22" spans="1:22">
      <c r="B22" t="s">
        <v>147</v>
      </c>
      <c r="F22" t="s">
        <v>367</v>
      </c>
      <c r="H22">
        <f t="shared" ref="H22:V22" si="4">SUM(H$18:H$21)</f>
        <v>0</v>
      </c>
      <c r="I22">
        <f t="shared" si="4"/>
        <v>0</v>
      </c>
      <c r="J22">
        <f t="shared" si="4"/>
        <v>0</v>
      </c>
      <c r="K22">
        <f t="shared" si="4"/>
        <v>0</v>
      </c>
      <c r="L22">
        <f t="shared" si="4"/>
        <v>0</v>
      </c>
      <c r="M22">
        <f t="shared" si="4"/>
        <v>0</v>
      </c>
      <c r="N22">
        <f t="shared" si="4"/>
        <v>0</v>
      </c>
      <c r="O22">
        <f t="shared" si="4"/>
        <v>0</v>
      </c>
      <c r="P22">
        <f t="shared" si="4"/>
        <v>0</v>
      </c>
      <c r="Q22">
        <f t="shared" si="4"/>
        <v>0</v>
      </c>
      <c r="R22">
        <f t="shared" si="4"/>
        <v>0</v>
      </c>
      <c r="S22">
        <f t="shared" si="4"/>
        <v>0</v>
      </c>
      <c r="T22">
        <f t="shared" si="4"/>
        <v>0</v>
      </c>
      <c r="U22">
        <f t="shared" si="4"/>
        <v>0</v>
      </c>
      <c r="V22">
        <f t="shared" si="4"/>
        <v>0</v>
      </c>
    </row>
    <row r="23" spans="1:22">
      <c r="B23" t="s">
        <v>149</v>
      </c>
      <c r="F23" t="s">
        <v>368</v>
      </c>
      <c r="H23">
        <f t="shared" ref="H23:V23" si="5">IF(H22&lt;&gt;0, ROWS(H14:H16)-H22, 0)</f>
        <v>0</v>
      </c>
      <c r="I23">
        <f t="shared" si="5"/>
        <v>0</v>
      </c>
      <c r="J23">
        <f t="shared" si="5"/>
        <v>0</v>
      </c>
      <c r="K23">
        <f t="shared" si="5"/>
        <v>0</v>
      </c>
      <c r="L23">
        <f t="shared" si="5"/>
        <v>0</v>
      </c>
      <c r="M23">
        <f t="shared" si="5"/>
        <v>0</v>
      </c>
      <c r="N23">
        <f t="shared" si="5"/>
        <v>0</v>
      </c>
      <c r="O23">
        <f t="shared" si="5"/>
        <v>0</v>
      </c>
      <c r="P23">
        <f t="shared" si="5"/>
        <v>0</v>
      </c>
      <c r="Q23">
        <f t="shared" si="5"/>
        <v>0</v>
      </c>
      <c r="R23">
        <f t="shared" si="5"/>
        <v>0</v>
      </c>
      <c r="S23">
        <f t="shared" si="5"/>
        <v>0</v>
      </c>
      <c r="T23">
        <f t="shared" si="5"/>
        <v>0</v>
      </c>
      <c r="U23">
        <f t="shared" si="5"/>
        <v>0</v>
      </c>
      <c r="V23">
        <f t="shared" si="5"/>
        <v>0</v>
      </c>
    </row>
    <row r="24" spans="1:22">
      <c r="B24" t="s">
        <v>150</v>
      </c>
    </row>
    <row r="25" spans="1:22">
      <c r="B25" t="s">
        <v>154</v>
      </c>
      <c r="E25" s="10" t="s">
        <v>919</v>
      </c>
      <c r="F25" t="s">
        <v>313</v>
      </c>
      <c r="H25" s="26">
        <f t="shared" ref="H25:V25" si="6">IFERROR(SUM(H26:H29)/H22, 0)</f>
        <v>0</v>
      </c>
      <c r="I25" s="26">
        <f t="shared" si="6"/>
        <v>0</v>
      </c>
      <c r="J25" s="26">
        <f t="shared" si="6"/>
        <v>0</v>
      </c>
      <c r="K25" s="26">
        <f t="shared" si="6"/>
        <v>0</v>
      </c>
      <c r="L25" s="26">
        <f t="shared" si="6"/>
        <v>0</v>
      </c>
      <c r="M25" s="26">
        <f t="shared" si="6"/>
        <v>0</v>
      </c>
      <c r="N25" s="26">
        <f t="shared" si="6"/>
        <v>0</v>
      </c>
      <c r="O25" s="26">
        <f t="shared" si="6"/>
        <v>0</v>
      </c>
      <c r="P25" s="26">
        <f t="shared" si="6"/>
        <v>0</v>
      </c>
      <c r="Q25" s="26">
        <f t="shared" si="6"/>
        <v>0</v>
      </c>
      <c r="R25" s="26">
        <f t="shared" si="6"/>
        <v>0</v>
      </c>
      <c r="S25" s="26">
        <f t="shared" si="6"/>
        <v>0</v>
      </c>
      <c r="T25" s="26">
        <f t="shared" si="6"/>
        <v>0</v>
      </c>
      <c r="U25" s="26">
        <f t="shared" si="6"/>
        <v>0</v>
      </c>
      <c r="V25" s="26">
        <f t="shared" si="6"/>
        <v>0</v>
      </c>
    </row>
    <row r="26" spans="1:22">
      <c r="B26" t="s">
        <v>153</v>
      </c>
      <c r="E26" s="47">
        <v>1</v>
      </c>
      <c r="F26" t="s">
        <v>57</v>
      </c>
      <c r="H26">
        <f t="shared" ref="H26:V26" si="7">$E26*H18</f>
        <v>0</v>
      </c>
      <c r="I26">
        <f t="shared" si="7"/>
        <v>0</v>
      </c>
      <c r="J26">
        <f t="shared" si="7"/>
        <v>0</v>
      </c>
      <c r="K26">
        <f t="shared" si="7"/>
        <v>0</v>
      </c>
      <c r="L26">
        <f t="shared" si="7"/>
        <v>0</v>
      </c>
      <c r="M26">
        <f t="shared" si="7"/>
        <v>0</v>
      </c>
      <c r="N26">
        <f t="shared" si="7"/>
        <v>0</v>
      </c>
      <c r="O26">
        <f t="shared" si="7"/>
        <v>0</v>
      </c>
      <c r="P26">
        <f t="shared" si="7"/>
        <v>0</v>
      </c>
      <c r="Q26">
        <f t="shared" si="7"/>
        <v>0</v>
      </c>
      <c r="R26">
        <f t="shared" si="7"/>
        <v>0</v>
      </c>
      <c r="S26">
        <f t="shared" si="7"/>
        <v>0</v>
      </c>
      <c r="T26">
        <f t="shared" si="7"/>
        <v>0</v>
      </c>
      <c r="U26">
        <f t="shared" si="7"/>
        <v>0</v>
      </c>
      <c r="V26">
        <f t="shared" si="7"/>
        <v>0</v>
      </c>
    </row>
    <row r="27" spans="1:22">
      <c r="B27" t="s">
        <v>152</v>
      </c>
      <c r="E27" s="47">
        <v>0.66</v>
      </c>
      <c r="F27" t="s">
        <v>56</v>
      </c>
      <c r="H27">
        <f t="shared" ref="H27:V27" si="8">$E27*H19</f>
        <v>0</v>
      </c>
      <c r="I27">
        <f t="shared" si="8"/>
        <v>0</v>
      </c>
      <c r="J27">
        <f t="shared" si="8"/>
        <v>0</v>
      </c>
      <c r="K27">
        <f t="shared" si="8"/>
        <v>0</v>
      </c>
      <c r="L27">
        <f t="shared" si="8"/>
        <v>0</v>
      </c>
      <c r="M27">
        <f t="shared" si="8"/>
        <v>0</v>
      </c>
      <c r="N27">
        <f t="shared" si="8"/>
        <v>0</v>
      </c>
      <c r="O27">
        <f t="shared" si="8"/>
        <v>0</v>
      </c>
      <c r="P27">
        <f t="shared" si="8"/>
        <v>0</v>
      </c>
      <c r="Q27">
        <f t="shared" si="8"/>
        <v>0</v>
      </c>
      <c r="R27">
        <f t="shared" si="8"/>
        <v>0</v>
      </c>
      <c r="S27">
        <f t="shared" si="8"/>
        <v>0</v>
      </c>
      <c r="T27">
        <f t="shared" si="8"/>
        <v>0</v>
      </c>
      <c r="U27">
        <f t="shared" si="8"/>
        <v>0</v>
      </c>
      <c r="V27">
        <f t="shared" si="8"/>
        <v>0</v>
      </c>
    </row>
    <row r="28" spans="1:22">
      <c r="B28" t="s">
        <v>151</v>
      </c>
      <c r="E28" s="47">
        <v>0.33</v>
      </c>
      <c r="F28" t="s">
        <v>97</v>
      </c>
      <c r="H28">
        <f t="shared" ref="H28:V28" si="9">$E28*H20</f>
        <v>0</v>
      </c>
      <c r="I28">
        <f t="shared" si="9"/>
        <v>0</v>
      </c>
      <c r="J28">
        <f t="shared" si="9"/>
        <v>0</v>
      </c>
      <c r="K28">
        <f t="shared" si="9"/>
        <v>0</v>
      </c>
      <c r="L28">
        <f t="shared" si="9"/>
        <v>0</v>
      </c>
      <c r="M28">
        <f t="shared" si="9"/>
        <v>0</v>
      </c>
      <c r="N28">
        <f t="shared" si="9"/>
        <v>0</v>
      </c>
      <c r="O28">
        <f t="shared" si="9"/>
        <v>0</v>
      </c>
      <c r="P28">
        <f t="shared" si="9"/>
        <v>0</v>
      </c>
      <c r="Q28">
        <f t="shared" si="9"/>
        <v>0</v>
      </c>
      <c r="R28">
        <f t="shared" si="9"/>
        <v>0</v>
      </c>
      <c r="S28">
        <f t="shared" si="9"/>
        <v>0</v>
      </c>
      <c r="T28">
        <f t="shared" si="9"/>
        <v>0</v>
      </c>
      <c r="U28">
        <f t="shared" si="9"/>
        <v>0</v>
      </c>
      <c r="V28">
        <f t="shared" si="9"/>
        <v>0</v>
      </c>
    </row>
    <row r="29" spans="1:22">
      <c r="B29" t="s">
        <v>155</v>
      </c>
      <c r="E29" s="47">
        <v>0</v>
      </c>
      <c r="F29" t="s">
        <v>96</v>
      </c>
      <c r="H29">
        <f t="shared" ref="H29:V29" si="10">$E29*H21</f>
        <v>0</v>
      </c>
      <c r="I29">
        <f t="shared" si="10"/>
        <v>0</v>
      </c>
      <c r="J29">
        <f t="shared" si="10"/>
        <v>0</v>
      </c>
      <c r="K29">
        <f t="shared" si="10"/>
        <v>0</v>
      </c>
      <c r="L29">
        <f t="shared" si="10"/>
        <v>0</v>
      </c>
      <c r="M29">
        <f t="shared" si="10"/>
        <v>0</v>
      </c>
      <c r="N29">
        <f t="shared" si="10"/>
        <v>0</v>
      </c>
      <c r="O29">
        <f t="shared" si="10"/>
        <v>0</v>
      </c>
      <c r="P29">
        <f t="shared" si="10"/>
        <v>0</v>
      </c>
      <c r="Q29">
        <f t="shared" si="10"/>
        <v>0</v>
      </c>
      <c r="R29">
        <f t="shared" si="10"/>
        <v>0</v>
      </c>
      <c r="S29">
        <f t="shared" si="10"/>
        <v>0</v>
      </c>
      <c r="T29">
        <f t="shared" si="10"/>
        <v>0</v>
      </c>
      <c r="U29">
        <f t="shared" si="10"/>
        <v>0</v>
      </c>
      <c r="V29">
        <f t="shared" si="10"/>
        <v>0</v>
      </c>
    </row>
    <row r="32" spans="1:22" s="11" customFormat="1">
      <c r="A32" s="11" t="s">
        <v>156</v>
      </c>
    </row>
  </sheetData>
  <mergeCells count="1">
    <mergeCell ref="W5:AH5"/>
  </mergeCells>
  <conditionalFormatting sqref="A14:A16">
    <cfRule type="cellIs" dxfId="815" priority="1" operator="equal">
      <formula>"Not applicable (removed)"</formula>
    </cfRule>
    <cfRule type="cellIs" dxfId="814" priority="2" operator="equal">
      <formula>"Poor (backcast)"</formula>
    </cfRule>
    <cfRule type="cellIs" dxfId="813" priority="3" operator="equal">
      <formula>"Sufficient (backcast)"</formula>
    </cfRule>
    <cfRule type="cellIs" dxfId="812" priority="4" operator="equal">
      <formula>"Good (backcast)"</formula>
    </cfRule>
    <cfRule type="cellIs" dxfId="811" priority="5" operator="equal">
      <formula>"Excellent (backcast)"</formula>
    </cfRule>
  </conditionalFormatting>
  <conditionalFormatting sqref="A1:XFD13 G14:XFD16 A17:XFD1048576">
    <cfRule type="cellIs" dxfId="810" priority="11" operator="equal">
      <formula>"Not applicable (removed)"</formula>
    </cfRule>
    <cfRule type="cellIs" dxfId="809" priority="12" operator="equal">
      <formula>"Poor (backcast)"</formula>
    </cfRule>
    <cfRule type="cellIs" dxfId="808" priority="13" operator="equal">
      <formula>"Sufficient (backcast)"</formula>
    </cfRule>
    <cfRule type="cellIs" dxfId="807" priority="14" operator="equal">
      <formula>"Good (backcast)"</formula>
    </cfRule>
    <cfRule type="cellIs" dxfId="806" priority="15" operator="equal">
      <formula>"Excellent (backcast)"</formula>
    </cfRule>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65DAB-EBCF-4870-9854-D650C02ADF67}">
  <sheetPr>
    <tabColor theme="6" tint="0.79998168889431442"/>
  </sheetPr>
  <dimension ref="A3:W116"/>
  <sheetViews>
    <sheetView zoomScale="80" zoomScaleNormal="80" workbookViewId="0">
      <selection activeCell="D10" sqref="D10"/>
    </sheetView>
  </sheetViews>
  <sheetFormatPr defaultRowHeight="14.1"/>
  <cols>
    <col min="1" max="1" width="14.25" bestFit="1" customWidth="1"/>
    <col min="2" max="2" width="22.625" customWidth="1"/>
    <col min="3" max="3" width="26" bestFit="1" customWidth="1"/>
    <col min="4" max="4" width="15.25" customWidth="1"/>
    <col min="5" max="5" width="16.5" customWidth="1"/>
    <col min="6" max="6" width="18.875" customWidth="1"/>
    <col min="7" max="7" width="5" customWidth="1"/>
    <col min="8" max="22" width="14" bestFit="1" customWidth="1"/>
    <col min="23" max="23" width="77.875" customWidth="1"/>
  </cols>
  <sheetData>
    <row r="3" spans="2:23" ht="17.45">
      <c r="B3" s="1" t="s">
        <v>242</v>
      </c>
    </row>
    <row r="4" spans="2:23" ht="17.45">
      <c r="B4" s="1" t="s">
        <v>527</v>
      </c>
    </row>
    <row r="5" spans="2:23" ht="30" customHeight="1">
      <c r="B5" s="30" t="s">
        <v>2</v>
      </c>
      <c r="C5" s="30"/>
      <c r="D5" s="30"/>
      <c r="E5" s="30"/>
      <c r="F5" s="30"/>
      <c r="G5" s="30"/>
      <c r="H5" s="30"/>
      <c r="I5" s="30"/>
      <c r="J5" s="30"/>
      <c r="K5" s="30"/>
      <c r="L5" s="30"/>
      <c r="M5" s="30"/>
      <c r="N5" s="30"/>
      <c r="O5" s="30"/>
      <c r="P5" s="30"/>
      <c r="Q5" s="30"/>
      <c r="R5" s="30"/>
      <c r="S5" s="30"/>
      <c r="T5" s="30"/>
      <c r="U5" s="30"/>
      <c r="V5" s="30"/>
      <c r="W5" s="2"/>
    </row>
    <row r="7" spans="2:23">
      <c r="B7" s="3" t="s">
        <v>3</v>
      </c>
      <c r="C7" s="3" t="s">
        <v>4</v>
      </c>
      <c r="D7" s="3" t="s">
        <v>5</v>
      </c>
    </row>
    <row r="8" spans="2:23" ht="15" customHeight="1">
      <c r="B8" s="4" t="s">
        <v>7</v>
      </c>
      <c r="C8" s="4" t="s">
        <v>8</v>
      </c>
      <c r="D8" s="4">
        <f>COUNTIF(C14:C123,"&lt;&gt;")</f>
        <v>87</v>
      </c>
    </row>
    <row r="9" spans="2:23" ht="27.95">
      <c r="B9" s="5" t="s">
        <v>10</v>
      </c>
      <c r="C9" s="4" t="s">
        <v>8</v>
      </c>
      <c r="D9" s="4">
        <f>COUNTIF(F14:F105,"Included")</f>
        <v>84</v>
      </c>
    </row>
    <row r="10" spans="2:23" ht="42">
      <c r="B10" s="5" t="s">
        <v>12</v>
      </c>
      <c r="C10" s="4" t="s">
        <v>8</v>
      </c>
      <c r="D10" s="12">
        <f xml:space="preserve"> _xlfn.XLOOKUP(B3,'Input_Final Data'!$B$57:$B$77,'Input_Final Data'!$R$57:$R$77)</f>
        <v>84</v>
      </c>
    </row>
    <row r="11" spans="2:23" ht="14.45" thickBot="1">
      <c r="B11" t="s">
        <v>486</v>
      </c>
    </row>
    <row r="12" spans="2:23"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23" ht="47.1" thickBot="1">
      <c r="B13" s="6" t="s">
        <v>20</v>
      </c>
      <c r="C13" s="6" t="s">
        <v>21</v>
      </c>
      <c r="D13" s="6" t="s">
        <v>22</v>
      </c>
      <c r="E13" s="7" t="s">
        <v>23</v>
      </c>
      <c r="F13" s="8" t="s">
        <v>24</v>
      </c>
      <c r="G13" s="8"/>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23">
      <c r="B14" t="s">
        <v>242</v>
      </c>
      <c r="C14" t="s">
        <v>528</v>
      </c>
      <c r="D14" t="s">
        <v>48</v>
      </c>
      <c r="E14" t="s">
        <v>49</v>
      </c>
      <c r="F14" t="s">
        <v>50</v>
      </c>
      <c r="H14" t="str">
        <f>INDEX('SRN BWQ'!$B$13:$V$97, MATCH('SRN Backcast'!$C14, 'SRN BWQ'!$C$13:$C$97, 0), MATCH('SRN Backcast'!H$13, 'SRN BWQ'!$B$13:$V$13, 0))</f>
        <v>Excellent</v>
      </c>
      <c r="I14" t="str">
        <f>INDEX('SRN BWQ'!$B$13:$V$97, MATCH('SRN Backcast'!$C14, 'SRN BWQ'!$C$13:$C$97, 0), MATCH('SRN Backcast'!I$13, 'SRN BWQ'!$B$13:$V$13, 0))</f>
        <v>Excellent</v>
      </c>
      <c r="J14" t="str">
        <f>INDEX('SRN BWQ'!$B$13:$V$97, MATCH('SRN Backcast'!$C14, 'SRN BWQ'!$C$13:$C$97, 0), MATCH('SRN Backcast'!J$13, 'SRN BWQ'!$B$13:$V$13, 0))</f>
        <v>Excellent</v>
      </c>
      <c r="K14" t="str">
        <f>INDEX('SRN BWQ'!$B$13:$V$97, MATCH('SRN Backcast'!$C14, 'SRN BWQ'!$C$13:$C$97, 0), MATCH('SRN Backcast'!K$13, 'SRN BWQ'!$B$13:$V$13, 0))</f>
        <v>Excellent</v>
      </c>
      <c r="L14" t="str">
        <f>INDEX('SRN BWQ'!$B$13:$V$97, MATCH('SRN Backcast'!$C14, 'SRN BWQ'!$C$13:$C$97, 0), MATCH('SRN Backcast'!L$13, 'SRN BWQ'!$B$13:$V$13, 0))</f>
        <v>Excellent</v>
      </c>
      <c r="M14">
        <f>INDEX('SRN BWQ'!$B$13:$V$97, MATCH('SRN Backcast'!$C14, 'SRN BWQ'!$C$13:$C$97, 0), MATCH('SRN Backcast'!M$13, 'SRN BWQ'!$B$13:$V$13, 0))</f>
        <v>0</v>
      </c>
      <c r="N14" t="str">
        <f>INDEX('SRN BWQ'!$B$13:$V$97, MATCH('SRN Backcast'!$C14, 'SRN BWQ'!$C$13:$C$97, 0), MATCH('SRN Backcast'!N$13, 'SRN BWQ'!$B$13:$V$13, 0))</f>
        <v>Excellent</v>
      </c>
      <c r="O14" t="str">
        <f>INDEX('SRN BWQ'!$B$13:$V$97, MATCH('SRN Backcast'!$C14, 'SRN BWQ'!$C$13:$C$97, 0), MATCH('SRN Backcast'!O$13, 'SRN BWQ'!$B$13:$V$13, 0))</f>
        <v>Excellent</v>
      </c>
      <c r="P14">
        <f>INDEX('SRN BWQ'!$B$13:$V$97, MATCH('SRN Backcast'!$C14, 'SRN BWQ'!$C$13:$C$97, 0), MATCH('SRN Backcast'!P$13, 'SRN BWQ'!$B$13:$V$13, 0))</f>
        <v>0</v>
      </c>
      <c r="Q14" t="str">
        <f>INDEX('SRN BWQ'!$B$13:$V$97, MATCH('SRN Backcast'!$C14, 'SRN BWQ'!$C$13:$C$97, 0), MATCH('SRN Backcast'!Q$13, 'SRN BWQ'!$B$13:$V$13, 0))</f>
        <v>Excellent</v>
      </c>
      <c r="R14" t="str">
        <f>INDEX('SRN BWQ'!$B$13:$V$97, MATCH('SRN Backcast'!$C14, 'SRN BWQ'!$C$13:$C$97, 0), MATCH('SRN Backcast'!R$13, 'SRN BWQ'!$B$13:$V$13, 0))</f>
        <v>Excellent</v>
      </c>
      <c r="S14" t="str">
        <f>INDEX('SRN BWQ'!$B$13:$V$97, MATCH('SRN Backcast'!$C14, 'SRN BWQ'!$C$13:$C$97, 0), MATCH('SRN Backcast'!S$13, 'SRN BWQ'!$B$13:$V$13, 0))</f>
        <v>Excellent</v>
      </c>
      <c r="T14" t="str">
        <f>INDEX('SRN BWQ'!$B$13:$V$97, MATCH('SRN Backcast'!$C14, 'SRN BWQ'!$C$13:$C$97, 0), MATCH('SRN Backcast'!T$13, 'SRN BWQ'!$B$13:$V$13, 0))</f>
        <v>Excellent</v>
      </c>
      <c r="U14" t="str">
        <f>INDEX('SRN BWQ'!$B$13:$V$97, MATCH('SRN Backcast'!$C14, 'SRN BWQ'!$C$13:$C$97, 0), MATCH('SRN Backcast'!U$13, 'SRN BWQ'!$B$13:$V$13, 0))</f>
        <v>Excellent</v>
      </c>
      <c r="V14" t="str">
        <f>INDEX('SRN BWQ'!$B$13:$V$97, MATCH('SRN Backcast'!$C14, 'SRN BWQ'!$C$13:$C$97, 0), MATCH('SRN Backcast'!V$13, 'SRN BWQ'!$B$13:$V$13, 0))</f>
        <v>Excellent</v>
      </c>
    </row>
    <row r="15" spans="2:23">
      <c r="B15" t="s">
        <v>242</v>
      </c>
      <c r="C15" t="s">
        <v>529</v>
      </c>
      <c r="D15" t="s">
        <v>48</v>
      </c>
      <c r="E15" t="s">
        <v>49</v>
      </c>
      <c r="F15" t="s">
        <v>50</v>
      </c>
      <c r="H15" t="str">
        <f>INDEX('SRN BWQ'!$B$13:$V$97, MATCH('SRN Backcast'!$C15, 'SRN BWQ'!$C$13:$C$97, 0), MATCH('SRN Backcast'!H$13, 'SRN BWQ'!$B$13:$V$13, 0))</f>
        <v>Excellent</v>
      </c>
      <c r="I15" t="str">
        <f>INDEX('SRN BWQ'!$B$13:$V$97, MATCH('SRN Backcast'!$C15, 'SRN BWQ'!$C$13:$C$97, 0), MATCH('SRN Backcast'!I$13, 'SRN BWQ'!$B$13:$V$13, 0))</f>
        <v>Excellent</v>
      </c>
      <c r="J15" t="str">
        <f>INDEX('SRN BWQ'!$B$13:$V$97, MATCH('SRN Backcast'!$C15, 'SRN BWQ'!$C$13:$C$97, 0), MATCH('SRN Backcast'!J$13, 'SRN BWQ'!$B$13:$V$13, 0))</f>
        <v>Excellent</v>
      </c>
      <c r="K15" t="str">
        <f>INDEX('SRN BWQ'!$B$13:$V$97, MATCH('SRN Backcast'!$C15, 'SRN BWQ'!$C$13:$C$97, 0), MATCH('SRN Backcast'!K$13, 'SRN BWQ'!$B$13:$V$13, 0))</f>
        <v>Excellent</v>
      </c>
      <c r="L15" t="str">
        <f>INDEX('SRN BWQ'!$B$13:$V$97, MATCH('SRN Backcast'!$C15, 'SRN BWQ'!$C$13:$C$97, 0), MATCH('SRN Backcast'!L$13, 'SRN BWQ'!$B$13:$V$13, 0))</f>
        <v>Excellent</v>
      </c>
      <c r="M15">
        <f>INDEX('SRN BWQ'!$B$13:$V$97, MATCH('SRN Backcast'!$C15, 'SRN BWQ'!$C$13:$C$97, 0), MATCH('SRN Backcast'!M$13, 'SRN BWQ'!$B$13:$V$13, 0))</f>
        <v>0</v>
      </c>
      <c r="N15" t="str">
        <f>INDEX('SRN BWQ'!$B$13:$V$97, MATCH('SRN Backcast'!$C15, 'SRN BWQ'!$C$13:$C$97, 0), MATCH('SRN Backcast'!N$13, 'SRN BWQ'!$B$13:$V$13, 0))</f>
        <v>Excellent</v>
      </c>
      <c r="O15" t="str">
        <f>INDEX('SRN BWQ'!$B$13:$V$97, MATCH('SRN Backcast'!$C15, 'SRN BWQ'!$C$13:$C$97, 0), MATCH('SRN Backcast'!O$13, 'SRN BWQ'!$B$13:$V$13, 0))</f>
        <v>Excellent</v>
      </c>
      <c r="P15">
        <f>INDEX('SRN BWQ'!$B$13:$V$97, MATCH('SRN Backcast'!$C15, 'SRN BWQ'!$C$13:$C$97, 0), MATCH('SRN Backcast'!P$13, 'SRN BWQ'!$B$13:$V$13, 0))</f>
        <v>0</v>
      </c>
      <c r="Q15" t="str">
        <f>INDEX('SRN BWQ'!$B$13:$V$97, MATCH('SRN Backcast'!$C15, 'SRN BWQ'!$C$13:$C$97, 0), MATCH('SRN Backcast'!Q$13, 'SRN BWQ'!$B$13:$V$13, 0))</f>
        <v>Excellent</v>
      </c>
      <c r="R15" t="str">
        <f>INDEX('SRN BWQ'!$B$13:$V$97, MATCH('SRN Backcast'!$C15, 'SRN BWQ'!$C$13:$C$97, 0), MATCH('SRN Backcast'!R$13, 'SRN BWQ'!$B$13:$V$13, 0))</f>
        <v>Excellent</v>
      </c>
      <c r="S15" t="str">
        <f>INDEX('SRN BWQ'!$B$13:$V$97, MATCH('SRN Backcast'!$C15, 'SRN BWQ'!$C$13:$C$97, 0), MATCH('SRN Backcast'!S$13, 'SRN BWQ'!$B$13:$V$13, 0))</f>
        <v>Excellent</v>
      </c>
      <c r="T15" t="str">
        <f>INDEX('SRN BWQ'!$B$13:$V$97, MATCH('SRN Backcast'!$C15, 'SRN BWQ'!$C$13:$C$97, 0), MATCH('SRN Backcast'!T$13, 'SRN BWQ'!$B$13:$V$13, 0))</f>
        <v>Excellent</v>
      </c>
      <c r="U15" t="str">
        <f>INDEX('SRN BWQ'!$B$13:$V$97, MATCH('SRN Backcast'!$C15, 'SRN BWQ'!$C$13:$C$97, 0), MATCH('SRN Backcast'!U$13, 'SRN BWQ'!$B$13:$V$13, 0))</f>
        <v>Excellent</v>
      </c>
      <c r="V15" t="str">
        <f>INDEX('SRN BWQ'!$B$13:$V$97, MATCH('SRN Backcast'!$C15, 'SRN BWQ'!$C$13:$C$97, 0), MATCH('SRN Backcast'!V$13, 'SRN BWQ'!$B$13:$V$13, 0))</f>
        <v>Excellent</v>
      </c>
    </row>
    <row r="16" spans="2:23">
      <c r="B16" t="s">
        <v>242</v>
      </c>
      <c r="C16" t="s">
        <v>530</v>
      </c>
      <c r="D16" t="s">
        <v>48</v>
      </c>
      <c r="E16" t="s">
        <v>49</v>
      </c>
      <c r="F16" t="s">
        <v>50</v>
      </c>
      <c r="H16" t="str">
        <f>INDEX('SRN BWQ'!$B$13:$V$97, MATCH('SRN Backcast'!$C16, 'SRN BWQ'!$C$13:$C$97, 0), MATCH('SRN Backcast'!H$13, 'SRN BWQ'!$B$13:$V$13, 0))</f>
        <v>Sufficient</v>
      </c>
      <c r="I16" t="str">
        <f>INDEX('SRN BWQ'!$B$13:$V$97, MATCH('SRN Backcast'!$C16, 'SRN BWQ'!$C$13:$C$97, 0), MATCH('SRN Backcast'!I$13, 'SRN BWQ'!$B$13:$V$13, 0))</f>
        <v>Good</v>
      </c>
      <c r="J16" t="str">
        <f>INDEX('SRN BWQ'!$B$13:$V$97, MATCH('SRN Backcast'!$C16, 'SRN BWQ'!$C$13:$C$97, 0), MATCH('SRN Backcast'!J$13, 'SRN BWQ'!$B$13:$V$13, 0))</f>
        <v>Good</v>
      </c>
      <c r="K16" t="str">
        <f>INDEX('SRN BWQ'!$B$13:$V$97, MATCH('SRN Backcast'!$C16, 'SRN BWQ'!$C$13:$C$97, 0), MATCH('SRN Backcast'!K$13, 'SRN BWQ'!$B$13:$V$13, 0))</f>
        <v>Excellent</v>
      </c>
      <c r="L16" t="str">
        <f>INDEX('SRN BWQ'!$B$13:$V$97, MATCH('SRN Backcast'!$C16, 'SRN BWQ'!$C$13:$C$97, 0), MATCH('SRN Backcast'!L$13, 'SRN BWQ'!$B$13:$V$13, 0))</f>
        <v>Excellent</v>
      </c>
      <c r="M16">
        <f>INDEX('SRN BWQ'!$B$13:$V$97, MATCH('SRN Backcast'!$C16, 'SRN BWQ'!$C$13:$C$97, 0), MATCH('SRN Backcast'!M$13, 'SRN BWQ'!$B$13:$V$13, 0))</f>
        <v>0</v>
      </c>
      <c r="N16" t="str">
        <f>INDEX('SRN BWQ'!$B$13:$V$97, MATCH('SRN Backcast'!$C16, 'SRN BWQ'!$C$13:$C$97, 0), MATCH('SRN Backcast'!N$13, 'SRN BWQ'!$B$13:$V$13, 0))</f>
        <v>Excellent</v>
      </c>
      <c r="O16" t="str">
        <f>INDEX('SRN BWQ'!$B$13:$V$97, MATCH('SRN Backcast'!$C16, 'SRN BWQ'!$C$13:$C$97, 0), MATCH('SRN Backcast'!O$13, 'SRN BWQ'!$B$13:$V$13, 0))</f>
        <v>Excellent</v>
      </c>
      <c r="P16">
        <f>INDEX('SRN BWQ'!$B$13:$V$97, MATCH('SRN Backcast'!$C16, 'SRN BWQ'!$C$13:$C$97, 0), MATCH('SRN Backcast'!P$13, 'SRN BWQ'!$B$13:$V$13, 0))</f>
        <v>0</v>
      </c>
      <c r="Q16" t="str">
        <f>INDEX('SRN BWQ'!$B$13:$V$97, MATCH('SRN Backcast'!$C16, 'SRN BWQ'!$C$13:$C$97, 0), MATCH('SRN Backcast'!Q$13, 'SRN BWQ'!$B$13:$V$13, 0))</f>
        <v>Good</v>
      </c>
      <c r="R16" t="str">
        <f>INDEX('SRN BWQ'!$B$13:$V$97, MATCH('SRN Backcast'!$C16, 'SRN BWQ'!$C$13:$C$97, 0), MATCH('SRN Backcast'!R$13, 'SRN BWQ'!$B$13:$V$13, 0))</f>
        <v>Good</v>
      </c>
      <c r="S16" t="str">
        <f>INDEX('SRN BWQ'!$B$13:$V$97, MATCH('SRN Backcast'!$C16, 'SRN BWQ'!$C$13:$C$97, 0), MATCH('SRN Backcast'!S$13, 'SRN BWQ'!$B$13:$V$13, 0))</f>
        <v>Good</v>
      </c>
      <c r="T16" t="str">
        <f>INDEX('SRN BWQ'!$B$13:$V$97, MATCH('SRN Backcast'!$C16, 'SRN BWQ'!$C$13:$C$97, 0), MATCH('SRN Backcast'!T$13, 'SRN BWQ'!$B$13:$V$13, 0))</f>
        <v>Excellent</v>
      </c>
      <c r="U16" t="str">
        <f>INDEX('SRN BWQ'!$B$13:$V$97, MATCH('SRN Backcast'!$C16, 'SRN BWQ'!$C$13:$C$97, 0), MATCH('SRN Backcast'!U$13, 'SRN BWQ'!$B$13:$V$13, 0))</f>
        <v>Excellent</v>
      </c>
      <c r="V16" t="str">
        <f>INDEX('SRN BWQ'!$B$13:$V$97, MATCH('SRN Backcast'!$C16, 'SRN BWQ'!$C$13:$C$97, 0), MATCH('SRN Backcast'!V$13, 'SRN BWQ'!$B$13:$V$13, 0))</f>
        <v>Excellent</v>
      </c>
    </row>
    <row r="17" spans="2:22">
      <c r="B17" t="s">
        <v>242</v>
      </c>
      <c r="C17" t="s">
        <v>531</v>
      </c>
      <c r="D17" t="s">
        <v>48</v>
      </c>
      <c r="E17" t="s">
        <v>49</v>
      </c>
      <c r="F17" t="s">
        <v>50</v>
      </c>
      <c r="H17" t="str">
        <f>INDEX('SRN BWQ'!$B$13:$V$97, MATCH('SRN Backcast'!$C17, 'SRN BWQ'!$C$13:$C$97, 0), MATCH('SRN Backcast'!H$13, 'SRN BWQ'!$B$13:$V$13, 0))</f>
        <v>Good</v>
      </c>
      <c r="I17" t="str">
        <f>INDEX('SRN BWQ'!$B$13:$V$97, MATCH('SRN Backcast'!$C17, 'SRN BWQ'!$C$13:$C$97, 0), MATCH('SRN Backcast'!I$13, 'SRN BWQ'!$B$13:$V$13, 0))</f>
        <v>Sufficient</v>
      </c>
      <c r="J17" t="str">
        <f>INDEX('SRN BWQ'!$B$13:$V$97, MATCH('SRN Backcast'!$C17, 'SRN BWQ'!$C$13:$C$97, 0), MATCH('SRN Backcast'!J$13, 'SRN BWQ'!$B$13:$V$13, 0))</f>
        <v>Sufficient</v>
      </c>
      <c r="K17" t="str">
        <f>INDEX('SRN BWQ'!$B$13:$V$97, MATCH('SRN Backcast'!$C17, 'SRN BWQ'!$C$13:$C$97, 0), MATCH('SRN Backcast'!K$13, 'SRN BWQ'!$B$13:$V$13, 0))</f>
        <v>Poor</v>
      </c>
      <c r="L17" t="str">
        <f>INDEX('SRN BWQ'!$B$13:$V$97, MATCH('SRN Backcast'!$C17, 'SRN BWQ'!$C$13:$C$97, 0), MATCH('SRN Backcast'!L$13, 'SRN BWQ'!$B$13:$V$13, 0))</f>
        <v>Poor</v>
      </c>
      <c r="M17">
        <f>INDEX('SRN BWQ'!$B$13:$V$97, MATCH('SRN Backcast'!$C17, 'SRN BWQ'!$C$13:$C$97, 0), MATCH('SRN Backcast'!M$13, 'SRN BWQ'!$B$13:$V$13, 0))</f>
        <v>0</v>
      </c>
      <c r="N17" t="str">
        <f>INDEX('SRN BWQ'!$B$13:$V$97, MATCH('SRN Backcast'!$C17, 'SRN BWQ'!$C$13:$C$97, 0), MATCH('SRN Backcast'!N$13, 'SRN BWQ'!$B$13:$V$13, 0))</f>
        <v>Poor</v>
      </c>
      <c r="O17" t="str">
        <f>INDEX('SRN BWQ'!$B$13:$V$97, MATCH('SRN Backcast'!$C17, 'SRN BWQ'!$C$13:$C$97, 0), MATCH('SRN Backcast'!O$13, 'SRN BWQ'!$B$13:$V$13, 0))</f>
        <v>Poor</v>
      </c>
      <c r="P17">
        <f>INDEX('SRN BWQ'!$B$13:$V$97, MATCH('SRN Backcast'!$C17, 'SRN BWQ'!$C$13:$C$97, 0), MATCH('SRN Backcast'!P$13, 'SRN BWQ'!$B$13:$V$13, 0))</f>
        <v>0</v>
      </c>
      <c r="Q17" t="str">
        <f>INDEX('SRN BWQ'!$B$13:$V$97, MATCH('SRN Backcast'!$C17, 'SRN BWQ'!$C$13:$C$97, 0), MATCH('SRN Backcast'!Q$13, 'SRN BWQ'!$B$13:$V$13, 0))</f>
        <v>Sufficient</v>
      </c>
      <c r="R17" t="str">
        <f>INDEX('SRN BWQ'!$B$13:$V$97, MATCH('SRN Backcast'!$C17, 'SRN BWQ'!$C$13:$C$97, 0), MATCH('SRN Backcast'!R$13, 'SRN BWQ'!$B$13:$V$13, 0))</f>
        <v>Good</v>
      </c>
      <c r="S17" t="str">
        <f>INDEX('SRN BWQ'!$B$13:$V$97, MATCH('SRN Backcast'!$C17, 'SRN BWQ'!$C$13:$C$97, 0), MATCH('SRN Backcast'!S$13, 'SRN BWQ'!$B$13:$V$13, 0))</f>
        <v>Good</v>
      </c>
      <c r="T17" t="str">
        <f>INDEX('SRN BWQ'!$B$13:$V$97, MATCH('SRN Backcast'!$C17, 'SRN BWQ'!$C$13:$C$97, 0), MATCH('SRN Backcast'!T$13, 'SRN BWQ'!$B$13:$V$13, 0))</f>
        <v>Good</v>
      </c>
      <c r="U17" t="str">
        <f>INDEX('SRN BWQ'!$B$13:$V$97, MATCH('SRN Backcast'!$C17, 'SRN BWQ'!$C$13:$C$97, 0), MATCH('SRN Backcast'!U$13, 'SRN BWQ'!$B$13:$V$13, 0))</f>
        <v>Good</v>
      </c>
      <c r="V17" t="str">
        <f>INDEX('SRN BWQ'!$B$13:$V$97, MATCH('SRN Backcast'!$C17, 'SRN BWQ'!$C$13:$C$97, 0), MATCH('SRN Backcast'!V$13, 'SRN BWQ'!$B$13:$V$13, 0))</f>
        <v>Good</v>
      </c>
    </row>
    <row r="18" spans="2:22">
      <c r="B18" t="s">
        <v>242</v>
      </c>
      <c r="C18" t="s">
        <v>532</v>
      </c>
      <c r="D18" t="s">
        <v>48</v>
      </c>
      <c r="E18" t="s">
        <v>49</v>
      </c>
      <c r="F18" t="s">
        <v>50</v>
      </c>
      <c r="H18" t="str">
        <f>INDEX('SRN BWQ'!$B$13:$V$97, MATCH('SRN Backcast'!$C18, 'SRN BWQ'!$C$13:$C$97, 0), MATCH('SRN Backcast'!H$13, 'SRN BWQ'!$B$13:$V$13, 0))</f>
        <v>Excellent</v>
      </c>
      <c r="I18" t="str">
        <f>INDEX('SRN BWQ'!$B$13:$V$97, MATCH('SRN Backcast'!$C18, 'SRN BWQ'!$C$13:$C$97, 0), MATCH('SRN Backcast'!I$13, 'SRN BWQ'!$B$13:$V$13, 0))</f>
        <v>Excellent</v>
      </c>
      <c r="J18" t="str">
        <f>INDEX('SRN BWQ'!$B$13:$V$97, MATCH('SRN Backcast'!$C18, 'SRN BWQ'!$C$13:$C$97, 0), MATCH('SRN Backcast'!J$13, 'SRN BWQ'!$B$13:$V$13, 0))</f>
        <v>Excellent</v>
      </c>
      <c r="K18" t="str">
        <f>INDEX('SRN BWQ'!$B$13:$V$97, MATCH('SRN Backcast'!$C18, 'SRN BWQ'!$C$13:$C$97, 0), MATCH('SRN Backcast'!K$13, 'SRN BWQ'!$B$13:$V$13, 0))</f>
        <v>Excellent</v>
      </c>
      <c r="L18" t="str">
        <f>INDEX('SRN BWQ'!$B$13:$V$97, MATCH('SRN Backcast'!$C18, 'SRN BWQ'!$C$13:$C$97, 0), MATCH('SRN Backcast'!L$13, 'SRN BWQ'!$B$13:$V$13, 0))</f>
        <v>Excellent</v>
      </c>
      <c r="M18">
        <f>INDEX('SRN BWQ'!$B$13:$V$97, MATCH('SRN Backcast'!$C18, 'SRN BWQ'!$C$13:$C$97, 0), MATCH('SRN Backcast'!M$13, 'SRN BWQ'!$B$13:$V$13, 0))</f>
        <v>0</v>
      </c>
      <c r="N18" t="str">
        <f>INDEX('SRN BWQ'!$B$13:$V$97, MATCH('SRN Backcast'!$C18, 'SRN BWQ'!$C$13:$C$97, 0), MATCH('SRN Backcast'!N$13, 'SRN BWQ'!$B$13:$V$13, 0))</f>
        <v>Excellent</v>
      </c>
      <c r="O18" t="str">
        <f>INDEX('SRN BWQ'!$B$13:$V$97, MATCH('SRN Backcast'!$C18, 'SRN BWQ'!$C$13:$C$97, 0), MATCH('SRN Backcast'!O$13, 'SRN BWQ'!$B$13:$V$13, 0))</f>
        <v>Excellent</v>
      </c>
      <c r="P18">
        <f>INDEX('SRN BWQ'!$B$13:$V$97, MATCH('SRN Backcast'!$C18, 'SRN BWQ'!$C$13:$C$97, 0), MATCH('SRN Backcast'!P$13, 'SRN BWQ'!$B$13:$V$13, 0))</f>
        <v>0</v>
      </c>
      <c r="Q18" t="str">
        <f>INDEX('SRN BWQ'!$B$13:$V$97, MATCH('SRN Backcast'!$C18, 'SRN BWQ'!$C$13:$C$97, 0), MATCH('SRN Backcast'!Q$13, 'SRN BWQ'!$B$13:$V$13, 0))</f>
        <v>Excellent</v>
      </c>
      <c r="R18" t="str">
        <f>INDEX('SRN BWQ'!$B$13:$V$97, MATCH('SRN Backcast'!$C18, 'SRN BWQ'!$C$13:$C$97, 0), MATCH('SRN Backcast'!R$13, 'SRN BWQ'!$B$13:$V$13, 0))</f>
        <v>Excellent</v>
      </c>
      <c r="S18" t="str">
        <f>INDEX('SRN BWQ'!$B$13:$V$97, MATCH('SRN Backcast'!$C18, 'SRN BWQ'!$C$13:$C$97, 0), MATCH('SRN Backcast'!S$13, 'SRN BWQ'!$B$13:$V$13, 0))</f>
        <v>Excellent</v>
      </c>
      <c r="T18" t="str">
        <f>INDEX('SRN BWQ'!$B$13:$V$97, MATCH('SRN Backcast'!$C18, 'SRN BWQ'!$C$13:$C$97, 0), MATCH('SRN Backcast'!T$13, 'SRN BWQ'!$B$13:$V$13, 0))</f>
        <v>Excellent</v>
      </c>
      <c r="U18" t="str">
        <f>INDEX('SRN BWQ'!$B$13:$V$97, MATCH('SRN Backcast'!$C18, 'SRN BWQ'!$C$13:$C$97, 0), MATCH('SRN Backcast'!U$13, 'SRN BWQ'!$B$13:$V$13, 0))</f>
        <v>Excellent</v>
      </c>
      <c r="V18" t="str">
        <f>INDEX('SRN BWQ'!$B$13:$V$97, MATCH('SRN Backcast'!$C18, 'SRN BWQ'!$C$13:$C$97, 0), MATCH('SRN Backcast'!V$13, 'SRN BWQ'!$B$13:$V$13, 0))</f>
        <v>Excellent</v>
      </c>
    </row>
    <row r="19" spans="2:22">
      <c r="B19" t="s">
        <v>242</v>
      </c>
      <c r="C19" t="s">
        <v>533</v>
      </c>
      <c r="D19" t="s">
        <v>48</v>
      </c>
      <c r="E19" t="s">
        <v>49</v>
      </c>
      <c r="F19" t="s">
        <v>50</v>
      </c>
      <c r="H19" t="str">
        <f>INDEX('SRN BWQ'!$B$13:$V$97, MATCH('SRN Backcast'!$C19, 'SRN BWQ'!$C$13:$C$97, 0), MATCH('SRN Backcast'!H$13, 'SRN BWQ'!$B$13:$V$13, 0))</f>
        <v>Good</v>
      </c>
      <c r="I19" t="str">
        <f>INDEX('SRN BWQ'!$B$13:$V$97, MATCH('SRN Backcast'!$C19, 'SRN BWQ'!$C$13:$C$97, 0), MATCH('SRN Backcast'!I$13, 'SRN BWQ'!$B$13:$V$13, 0))</f>
        <v>Sufficient</v>
      </c>
      <c r="J19" t="str">
        <f>INDEX('SRN BWQ'!$B$13:$V$97, MATCH('SRN Backcast'!$C19, 'SRN BWQ'!$C$13:$C$97, 0), MATCH('SRN Backcast'!J$13, 'SRN BWQ'!$B$13:$V$13, 0))</f>
        <v>Sufficient</v>
      </c>
      <c r="K19" t="str">
        <f>INDEX('SRN BWQ'!$B$13:$V$97, MATCH('SRN Backcast'!$C19, 'SRN BWQ'!$C$13:$C$97, 0), MATCH('SRN Backcast'!K$13, 'SRN BWQ'!$B$13:$V$13, 0))</f>
        <v>Sufficient</v>
      </c>
      <c r="L19" t="str">
        <f>INDEX('SRN BWQ'!$B$13:$V$97, MATCH('SRN Backcast'!$C19, 'SRN BWQ'!$C$13:$C$97, 0), MATCH('SRN Backcast'!L$13, 'SRN BWQ'!$B$13:$V$13, 0))</f>
        <v>Sufficient</v>
      </c>
      <c r="M19">
        <f>INDEX('SRN BWQ'!$B$13:$V$97, MATCH('SRN Backcast'!$C19, 'SRN BWQ'!$C$13:$C$97, 0), MATCH('SRN Backcast'!M$13, 'SRN BWQ'!$B$13:$V$13, 0))</f>
        <v>0</v>
      </c>
      <c r="N19" t="str">
        <f>INDEX('SRN BWQ'!$B$13:$V$97, MATCH('SRN Backcast'!$C19, 'SRN BWQ'!$C$13:$C$97, 0), MATCH('SRN Backcast'!N$13, 'SRN BWQ'!$B$13:$V$13, 0))</f>
        <v>Sufficient</v>
      </c>
      <c r="O19" t="str">
        <f>INDEX('SRN BWQ'!$B$13:$V$97, MATCH('SRN Backcast'!$C19, 'SRN BWQ'!$C$13:$C$97, 0), MATCH('SRN Backcast'!O$13, 'SRN BWQ'!$B$13:$V$13, 0))</f>
        <v>Poor</v>
      </c>
      <c r="P19">
        <f>INDEX('SRN BWQ'!$B$13:$V$97, MATCH('SRN Backcast'!$C19, 'SRN BWQ'!$C$13:$C$97, 0), MATCH('SRN Backcast'!P$13, 'SRN BWQ'!$B$13:$V$13, 0))</f>
        <v>0</v>
      </c>
      <c r="Q19" t="str">
        <f>INDEX('SRN BWQ'!$B$13:$V$97, MATCH('SRN Backcast'!$C19, 'SRN BWQ'!$C$13:$C$97, 0), MATCH('SRN Backcast'!Q$13, 'SRN BWQ'!$B$13:$V$13, 0))</f>
        <v>Poor</v>
      </c>
      <c r="R19" t="str">
        <f>INDEX('SRN BWQ'!$B$13:$V$97, MATCH('SRN Backcast'!$C19, 'SRN BWQ'!$C$13:$C$97, 0), MATCH('SRN Backcast'!R$13, 'SRN BWQ'!$B$13:$V$13, 0))</f>
        <v>Poor</v>
      </c>
      <c r="S19" t="str">
        <f>INDEX('SRN BWQ'!$B$13:$V$97, MATCH('SRN Backcast'!$C19, 'SRN BWQ'!$C$13:$C$97, 0), MATCH('SRN Backcast'!S$13, 'SRN BWQ'!$B$13:$V$13, 0))</f>
        <v>Sufficient</v>
      </c>
      <c r="T19" t="str">
        <f>INDEX('SRN BWQ'!$B$13:$V$97, MATCH('SRN Backcast'!$C19, 'SRN BWQ'!$C$13:$C$97, 0), MATCH('SRN Backcast'!T$13, 'SRN BWQ'!$B$13:$V$13, 0))</f>
        <v>Good</v>
      </c>
      <c r="U19" t="str">
        <f>INDEX('SRN BWQ'!$B$13:$V$97, MATCH('SRN Backcast'!$C19, 'SRN BWQ'!$C$13:$C$97, 0), MATCH('SRN Backcast'!U$13, 'SRN BWQ'!$B$13:$V$13, 0))</f>
        <v>Good</v>
      </c>
      <c r="V19" t="str">
        <f>INDEX('SRN BWQ'!$B$13:$V$97, MATCH('SRN Backcast'!$C19, 'SRN BWQ'!$C$13:$C$97, 0), MATCH('SRN Backcast'!V$13, 'SRN BWQ'!$B$13:$V$13, 0))</f>
        <v>Good</v>
      </c>
    </row>
    <row r="20" spans="2:22">
      <c r="B20" t="s">
        <v>242</v>
      </c>
      <c r="C20" t="s">
        <v>534</v>
      </c>
      <c r="D20" t="s">
        <v>48</v>
      </c>
      <c r="E20" t="s">
        <v>49</v>
      </c>
      <c r="F20" t="s">
        <v>50</v>
      </c>
      <c r="H20" t="str">
        <f>INDEX('SRN BWQ'!$B$13:$V$97, MATCH('SRN Backcast'!$C20, 'SRN BWQ'!$C$13:$C$97, 0), MATCH('SRN Backcast'!H$13, 'SRN BWQ'!$B$13:$V$13, 0))</f>
        <v>Good</v>
      </c>
      <c r="I20" t="str">
        <f>INDEX('SRN BWQ'!$B$13:$V$97, MATCH('SRN Backcast'!$C20, 'SRN BWQ'!$C$13:$C$97, 0), MATCH('SRN Backcast'!I$13, 'SRN BWQ'!$B$13:$V$13, 0))</f>
        <v>Good</v>
      </c>
      <c r="J20" t="str">
        <f>INDEX('SRN BWQ'!$B$13:$V$97, MATCH('SRN Backcast'!$C20, 'SRN BWQ'!$C$13:$C$97, 0), MATCH('SRN Backcast'!J$13, 'SRN BWQ'!$B$13:$V$13, 0))</f>
        <v>Good</v>
      </c>
      <c r="K20" t="str">
        <f>INDEX('SRN BWQ'!$B$13:$V$97, MATCH('SRN Backcast'!$C20, 'SRN BWQ'!$C$13:$C$97, 0), MATCH('SRN Backcast'!K$13, 'SRN BWQ'!$B$13:$V$13, 0))</f>
        <v>Good</v>
      </c>
      <c r="L20" t="str">
        <f>INDEX('SRN BWQ'!$B$13:$V$97, MATCH('SRN Backcast'!$C20, 'SRN BWQ'!$C$13:$C$97, 0), MATCH('SRN Backcast'!L$13, 'SRN BWQ'!$B$13:$V$13, 0))</f>
        <v>Good</v>
      </c>
      <c r="M20">
        <f>INDEX('SRN BWQ'!$B$13:$V$97, MATCH('SRN Backcast'!$C20, 'SRN BWQ'!$C$13:$C$97, 0), MATCH('SRN Backcast'!M$13, 'SRN BWQ'!$B$13:$V$13, 0))</f>
        <v>0</v>
      </c>
      <c r="N20" t="str">
        <f>INDEX('SRN BWQ'!$B$13:$V$97, MATCH('SRN Backcast'!$C20, 'SRN BWQ'!$C$13:$C$97, 0), MATCH('SRN Backcast'!N$13, 'SRN BWQ'!$B$13:$V$13, 0))</f>
        <v>Excellent</v>
      </c>
      <c r="O20" t="str">
        <f>INDEX('SRN BWQ'!$B$13:$V$97, MATCH('SRN Backcast'!$C20, 'SRN BWQ'!$C$13:$C$97, 0), MATCH('SRN Backcast'!O$13, 'SRN BWQ'!$B$13:$V$13, 0))</f>
        <v>Good</v>
      </c>
      <c r="P20">
        <f>INDEX('SRN BWQ'!$B$13:$V$97, MATCH('SRN Backcast'!$C20, 'SRN BWQ'!$C$13:$C$97, 0), MATCH('SRN Backcast'!P$13, 'SRN BWQ'!$B$13:$V$13, 0))</f>
        <v>0</v>
      </c>
      <c r="Q20" t="str">
        <f>INDEX('SRN BWQ'!$B$13:$V$97, MATCH('SRN Backcast'!$C20, 'SRN BWQ'!$C$13:$C$97, 0), MATCH('SRN Backcast'!Q$13, 'SRN BWQ'!$B$13:$V$13, 0))</f>
        <v>Good</v>
      </c>
      <c r="R20" t="str">
        <f>INDEX('SRN BWQ'!$B$13:$V$97, MATCH('SRN Backcast'!$C20, 'SRN BWQ'!$C$13:$C$97, 0), MATCH('SRN Backcast'!R$13, 'SRN BWQ'!$B$13:$V$13, 0))</f>
        <v>Good</v>
      </c>
      <c r="S20" t="str">
        <f>INDEX('SRN BWQ'!$B$13:$V$97, MATCH('SRN Backcast'!$C20, 'SRN BWQ'!$C$13:$C$97, 0), MATCH('SRN Backcast'!S$13, 'SRN BWQ'!$B$13:$V$13, 0))</f>
        <v>Good</v>
      </c>
      <c r="T20" t="str">
        <f>INDEX('SRN BWQ'!$B$13:$V$97, MATCH('SRN Backcast'!$C20, 'SRN BWQ'!$C$13:$C$97, 0), MATCH('SRN Backcast'!T$13, 'SRN BWQ'!$B$13:$V$13, 0))</f>
        <v>Good</v>
      </c>
      <c r="U20" t="str">
        <f>INDEX('SRN BWQ'!$B$13:$V$97, MATCH('SRN Backcast'!$C20, 'SRN BWQ'!$C$13:$C$97, 0), MATCH('SRN Backcast'!U$13, 'SRN BWQ'!$B$13:$V$13, 0))</f>
        <v>Good</v>
      </c>
      <c r="V20" t="str">
        <f>INDEX('SRN BWQ'!$B$13:$V$97, MATCH('SRN Backcast'!$C20, 'SRN BWQ'!$C$13:$C$97, 0), MATCH('SRN Backcast'!V$13, 'SRN BWQ'!$B$13:$V$13, 0))</f>
        <v>Good</v>
      </c>
    </row>
    <row r="21" spans="2:22">
      <c r="B21" t="s">
        <v>242</v>
      </c>
      <c r="C21" t="s">
        <v>535</v>
      </c>
      <c r="D21" t="s">
        <v>48</v>
      </c>
      <c r="E21" t="s">
        <v>49</v>
      </c>
      <c r="F21" t="s">
        <v>50</v>
      </c>
      <c r="H21" t="str">
        <f>INDEX('SRN BWQ'!$B$13:$V$97, MATCH('SRN Backcast'!$C21, 'SRN BWQ'!$C$13:$C$97, 0), MATCH('SRN Backcast'!H$13, 'SRN BWQ'!$B$13:$V$13, 0))</f>
        <v>Excellent</v>
      </c>
      <c r="I21" t="str">
        <f>INDEX('SRN BWQ'!$B$13:$V$97, MATCH('SRN Backcast'!$C21, 'SRN BWQ'!$C$13:$C$97, 0), MATCH('SRN Backcast'!I$13, 'SRN BWQ'!$B$13:$V$13, 0))</f>
        <v>Excellent</v>
      </c>
      <c r="J21" t="str">
        <f>INDEX('SRN BWQ'!$B$13:$V$97, MATCH('SRN Backcast'!$C21, 'SRN BWQ'!$C$13:$C$97, 0), MATCH('SRN Backcast'!J$13, 'SRN BWQ'!$B$13:$V$13, 0))</f>
        <v>Excellent</v>
      </c>
      <c r="K21" t="str">
        <f>INDEX('SRN BWQ'!$B$13:$V$97, MATCH('SRN Backcast'!$C21, 'SRN BWQ'!$C$13:$C$97, 0), MATCH('SRN Backcast'!K$13, 'SRN BWQ'!$B$13:$V$13, 0))</f>
        <v>Excellent</v>
      </c>
      <c r="L21" t="str">
        <f>INDEX('SRN BWQ'!$B$13:$V$97, MATCH('SRN Backcast'!$C21, 'SRN BWQ'!$C$13:$C$97, 0), MATCH('SRN Backcast'!L$13, 'SRN BWQ'!$B$13:$V$13, 0))</f>
        <v>Good</v>
      </c>
      <c r="M21">
        <f>INDEX('SRN BWQ'!$B$13:$V$97, MATCH('SRN Backcast'!$C21, 'SRN BWQ'!$C$13:$C$97, 0), MATCH('SRN Backcast'!M$13, 'SRN BWQ'!$B$13:$V$13, 0))</f>
        <v>0</v>
      </c>
      <c r="N21" t="str">
        <f>INDEX('SRN BWQ'!$B$13:$V$97, MATCH('SRN Backcast'!$C21, 'SRN BWQ'!$C$13:$C$97, 0), MATCH('SRN Backcast'!N$13, 'SRN BWQ'!$B$13:$V$13, 0))</f>
        <v>Excellent</v>
      </c>
      <c r="O21" t="str">
        <f>INDEX('SRN BWQ'!$B$13:$V$97, MATCH('SRN Backcast'!$C21, 'SRN BWQ'!$C$13:$C$97, 0), MATCH('SRN Backcast'!O$13, 'SRN BWQ'!$B$13:$V$13, 0))</f>
        <v>Excellent</v>
      </c>
      <c r="P21">
        <f>INDEX('SRN BWQ'!$B$13:$V$97, MATCH('SRN Backcast'!$C21, 'SRN BWQ'!$C$13:$C$97, 0), MATCH('SRN Backcast'!P$13, 'SRN BWQ'!$B$13:$V$13, 0))</f>
        <v>0</v>
      </c>
      <c r="Q21" t="str">
        <f>INDEX('SRN BWQ'!$B$13:$V$97, MATCH('SRN Backcast'!$C21, 'SRN BWQ'!$C$13:$C$97, 0), MATCH('SRN Backcast'!Q$13, 'SRN BWQ'!$B$13:$V$13, 0))</f>
        <v>Excellent</v>
      </c>
      <c r="R21" t="str">
        <f>INDEX('SRN BWQ'!$B$13:$V$97, MATCH('SRN Backcast'!$C21, 'SRN BWQ'!$C$13:$C$97, 0), MATCH('SRN Backcast'!R$13, 'SRN BWQ'!$B$13:$V$13, 0))</f>
        <v>Excellent</v>
      </c>
      <c r="S21" t="str">
        <f>INDEX('SRN BWQ'!$B$13:$V$97, MATCH('SRN Backcast'!$C21, 'SRN BWQ'!$C$13:$C$97, 0), MATCH('SRN Backcast'!S$13, 'SRN BWQ'!$B$13:$V$13, 0))</f>
        <v>Excellent</v>
      </c>
      <c r="T21" t="str">
        <f>INDEX('SRN BWQ'!$B$13:$V$97, MATCH('SRN Backcast'!$C21, 'SRN BWQ'!$C$13:$C$97, 0), MATCH('SRN Backcast'!T$13, 'SRN BWQ'!$B$13:$V$13, 0))</f>
        <v>Excellent</v>
      </c>
      <c r="U21" t="str">
        <f>INDEX('SRN BWQ'!$B$13:$V$97, MATCH('SRN Backcast'!$C21, 'SRN BWQ'!$C$13:$C$97, 0), MATCH('SRN Backcast'!U$13, 'SRN BWQ'!$B$13:$V$13, 0))</f>
        <v>Excellent</v>
      </c>
      <c r="V21" t="str">
        <f>INDEX('SRN BWQ'!$B$13:$V$97, MATCH('SRN Backcast'!$C21, 'SRN BWQ'!$C$13:$C$97, 0), MATCH('SRN Backcast'!V$13, 'SRN BWQ'!$B$13:$V$13, 0))</f>
        <v>Excellent</v>
      </c>
    </row>
    <row r="22" spans="2:22">
      <c r="B22" t="s">
        <v>242</v>
      </c>
      <c r="C22" t="s">
        <v>536</v>
      </c>
      <c r="D22" t="s">
        <v>48</v>
      </c>
      <c r="E22" t="s">
        <v>49</v>
      </c>
      <c r="F22" t="s">
        <v>50</v>
      </c>
      <c r="H22" t="str">
        <f>INDEX('SRN BWQ'!$B$13:$V$97, MATCH('SRN Backcast'!$C22, 'SRN BWQ'!$C$13:$C$97, 0), MATCH('SRN Backcast'!H$13, 'SRN BWQ'!$B$13:$V$13, 0))</f>
        <v>Excellent</v>
      </c>
      <c r="I22" t="str">
        <f>INDEX('SRN BWQ'!$B$13:$V$97, MATCH('SRN Backcast'!$C22, 'SRN BWQ'!$C$13:$C$97, 0), MATCH('SRN Backcast'!I$13, 'SRN BWQ'!$B$13:$V$13, 0))</f>
        <v>Excellent</v>
      </c>
      <c r="J22" t="str">
        <f>INDEX('SRN BWQ'!$B$13:$V$97, MATCH('SRN Backcast'!$C22, 'SRN BWQ'!$C$13:$C$97, 0), MATCH('SRN Backcast'!J$13, 'SRN BWQ'!$B$13:$V$13, 0))</f>
        <v>Excellent</v>
      </c>
      <c r="K22" t="str">
        <f>INDEX('SRN BWQ'!$B$13:$V$97, MATCH('SRN Backcast'!$C22, 'SRN BWQ'!$C$13:$C$97, 0), MATCH('SRN Backcast'!K$13, 'SRN BWQ'!$B$13:$V$13, 0))</f>
        <v>Excellent</v>
      </c>
      <c r="L22" t="str">
        <f>INDEX('SRN BWQ'!$B$13:$V$97, MATCH('SRN Backcast'!$C22, 'SRN BWQ'!$C$13:$C$97, 0), MATCH('SRN Backcast'!L$13, 'SRN BWQ'!$B$13:$V$13, 0))</f>
        <v>Excellent</v>
      </c>
      <c r="M22">
        <f>INDEX('SRN BWQ'!$B$13:$V$97, MATCH('SRN Backcast'!$C22, 'SRN BWQ'!$C$13:$C$97, 0), MATCH('SRN Backcast'!M$13, 'SRN BWQ'!$B$13:$V$13, 0))</f>
        <v>0</v>
      </c>
      <c r="N22" t="str">
        <f>INDEX('SRN BWQ'!$B$13:$V$97, MATCH('SRN Backcast'!$C22, 'SRN BWQ'!$C$13:$C$97, 0), MATCH('SRN Backcast'!N$13, 'SRN BWQ'!$B$13:$V$13, 0))</f>
        <v>Excellent</v>
      </c>
      <c r="O22" t="str">
        <f>INDEX('SRN BWQ'!$B$13:$V$97, MATCH('SRN Backcast'!$C22, 'SRN BWQ'!$C$13:$C$97, 0), MATCH('SRN Backcast'!O$13, 'SRN BWQ'!$B$13:$V$13, 0))</f>
        <v>Excellent</v>
      </c>
      <c r="P22">
        <f>INDEX('SRN BWQ'!$B$13:$V$97, MATCH('SRN Backcast'!$C22, 'SRN BWQ'!$C$13:$C$97, 0), MATCH('SRN Backcast'!P$13, 'SRN BWQ'!$B$13:$V$13, 0))</f>
        <v>0</v>
      </c>
      <c r="Q22" t="str">
        <f>INDEX('SRN BWQ'!$B$13:$V$97, MATCH('SRN Backcast'!$C22, 'SRN BWQ'!$C$13:$C$97, 0), MATCH('SRN Backcast'!Q$13, 'SRN BWQ'!$B$13:$V$13, 0))</f>
        <v>Excellent</v>
      </c>
      <c r="R22" t="str">
        <f>INDEX('SRN BWQ'!$B$13:$V$97, MATCH('SRN Backcast'!$C22, 'SRN BWQ'!$C$13:$C$97, 0), MATCH('SRN Backcast'!R$13, 'SRN BWQ'!$B$13:$V$13, 0))</f>
        <v>Excellent</v>
      </c>
      <c r="S22" t="str">
        <f>INDEX('SRN BWQ'!$B$13:$V$97, MATCH('SRN Backcast'!$C22, 'SRN BWQ'!$C$13:$C$97, 0), MATCH('SRN Backcast'!S$13, 'SRN BWQ'!$B$13:$V$13, 0))</f>
        <v>Excellent</v>
      </c>
      <c r="T22" t="str">
        <f>INDEX('SRN BWQ'!$B$13:$V$97, MATCH('SRN Backcast'!$C22, 'SRN BWQ'!$C$13:$C$97, 0), MATCH('SRN Backcast'!T$13, 'SRN BWQ'!$B$13:$V$13, 0))</f>
        <v>Excellent</v>
      </c>
      <c r="U22" t="str">
        <f>INDEX('SRN BWQ'!$B$13:$V$97, MATCH('SRN Backcast'!$C22, 'SRN BWQ'!$C$13:$C$97, 0), MATCH('SRN Backcast'!U$13, 'SRN BWQ'!$B$13:$V$13, 0))</f>
        <v>Excellent</v>
      </c>
      <c r="V22" t="str">
        <f>INDEX('SRN BWQ'!$B$13:$V$97, MATCH('SRN Backcast'!$C22, 'SRN BWQ'!$C$13:$C$97, 0), MATCH('SRN Backcast'!V$13, 'SRN BWQ'!$B$13:$V$13, 0))</f>
        <v>Excellent</v>
      </c>
    </row>
    <row r="23" spans="2:22">
      <c r="B23" t="s">
        <v>242</v>
      </c>
      <c r="C23" t="s">
        <v>537</v>
      </c>
      <c r="D23" t="s">
        <v>48</v>
      </c>
      <c r="E23" t="s">
        <v>49</v>
      </c>
      <c r="F23" t="s">
        <v>50</v>
      </c>
      <c r="H23" t="str">
        <f>INDEX('SRN BWQ'!$B$13:$V$97, MATCH('SRN Backcast'!$C23, 'SRN BWQ'!$C$13:$C$97, 0), MATCH('SRN Backcast'!H$13, 'SRN BWQ'!$B$13:$V$13, 0))</f>
        <v>Excellent</v>
      </c>
      <c r="I23" t="str">
        <f>INDEX('SRN BWQ'!$B$13:$V$97, MATCH('SRN Backcast'!$C23, 'SRN BWQ'!$C$13:$C$97, 0), MATCH('SRN Backcast'!I$13, 'SRN BWQ'!$B$13:$V$13, 0))</f>
        <v>Excellent</v>
      </c>
      <c r="J23" t="str">
        <f>INDEX('SRN BWQ'!$B$13:$V$97, MATCH('SRN Backcast'!$C23, 'SRN BWQ'!$C$13:$C$97, 0), MATCH('SRN Backcast'!J$13, 'SRN BWQ'!$B$13:$V$13, 0))</f>
        <v>Excellent</v>
      </c>
      <c r="K23" t="str">
        <f>INDEX('SRN BWQ'!$B$13:$V$97, MATCH('SRN Backcast'!$C23, 'SRN BWQ'!$C$13:$C$97, 0), MATCH('SRN Backcast'!K$13, 'SRN BWQ'!$B$13:$V$13, 0))</f>
        <v>Excellent</v>
      </c>
      <c r="L23" t="str">
        <f>INDEX('SRN BWQ'!$B$13:$V$97, MATCH('SRN Backcast'!$C23, 'SRN BWQ'!$C$13:$C$97, 0), MATCH('SRN Backcast'!L$13, 'SRN BWQ'!$B$13:$V$13, 0))</f>
        <v>Excellent</v>
      </c>
      <c r="M23">
        <f>INDEX('SRN BWQ'!$B$13:$V$97, MATCH('SRN Backcast'!$C23, 'SRN BWQ'!$C$13:$C$97, 0), MATCH('SRN Backcast'!M$13, 'SRN BWQ'!$B$13:$V$13, 0))</f>
        <v>0</v>
      </c>
      <c r="N23" t="str">
        <f>INDEX('SRN BWQ'!$B$13:$V$97, MATCH('SRN Backcast'!$C23, 'SRN BWQ'!$C$13:$C$97, 0), MATCH('SRN Backcast'!N$13, 'SRN BWQ'!$B$13:$V$13, 0))</f>
        <v>Excellent</v>
      </c>
      <c r="O23" t="str">
        <f>INDEX('SRN BWQ'!$B$13:$V$97, MATCH('SRN Backcast'!$C23, 'SRN BWQ'!$C$13:$C$97, 0), MATCH('SRN Backcast'!O$13, 'SRN BWQ'!$B$13:$V$13, 0))</f>
        <v>Good</v>
      </c>
      <c r="P23">
        <f>INDEX('SRN BWQ'!$B$13:$V$97, MATCH('SRN Backcast'!$C23, 'SRN BWQ'!$C$13:$C$97, 0), MATCH('SRN Backcast'!P$13, 'SRN BWQ'!$B$13:$V$13, 0))</f>
        <v>0</v>
      </c>
      <c r="Q23" t="str">
        <f>INDEX('SRN BWQ'!$B$13:$V$97, MATCH('SRN Backcast'!$C23, 'SRN BWQ'!$C$13:$C$97, 0), MATCH('SRN Backcast'!Q$13, 'SRN BWQ'!$B$13:$V$13, 0))</f>
        <v>Good</v>
      </c>
      <c r="R23" t="str">
        <f>INDEX('SRN BWQ'!$B$13:$V$97, MATCH('SRN Backcast'!$C23, 'SRN BWQ'!$C$13:$C$97, 0), MATCH('SRN Backcast'!R$13, 'SRN BWQ'!$B$13:$V$13, 0))</f>
        <v>Excellent</v>
      </c>
      <c r="S23" t="str">
        <f>INDEX('SRN BWQ'!$B$13:$V$97, MATCH('SRN Backcast'!$C23, 'SRN BWQ'!$C$13:$C$97, 0), MATCH('SRN Backcast'!S$13, 'SRN BWQ'!$B$13:$V$13, 0))</f>
        <v>Excellent</v>
      </c>
      <c r="T23" t="str">
        <f>INDEX('SRN BWQ'!$B$13:$V$97, MATCH('SRN Backcast'!$C23, 'SRN BWQ'!$C$13:$C$97, 0), MATCH('SRN Backcast'!T$13, 'SRN BWQ'!$B$13:$V$13, 0))</f>
        <v>Excellent</v>
      </c>
      <c r="U23" t="str">
        <f>INDEX('SRN BWQ'!$B$13:$V$97, MATCH('SRN Backcast'!$C23, 'SRN BWQ'!$C$13:$C$97, 0), MATCH('SRN Backcast'!U$13, 'SRN BWQ'!$B$13:$V$13, 0))</f>
        <v>Excellent</v>
      </c>
      <c r="V23" t="str">
        <f>INDEX('SRN BWQ'!$B$13:$V$97, MATCH('SRN Backcast'!$C23, 'SRN BWQ'!$C$13:$C$97, 0), MATCH('SRN Backcast'!V$13, 'SRN BWQ'!$B$13:$V$13, 0))</f>
        <v>Excellent</v>
      </c>
    </row>
    <row r="24" spans="2:22">
      <c r="B24" t="s">
        <v>242</v>
      </c>
      <c r="C24" t="s">
        <v>538</v>
      </c>
      <c r="D24" t="s">
        <v>48</v>
      </c>
      <c r="E24" t="s">
        <v>49</v>
      </c>
      <c r="F24" t="s">
        <v>50</v>
      </c>
      <c r="H24" t="str">
        <f>INDEX('SRN BWQ'!$B$13:$V$97, MATCH('SRN Backcast'!$C24, 'SRN BWQ'!$C$13:$C$97, 0), MATCH('SRN Backcast'!H$13, 'SRN BWQ'!$B$13:$V$13, 0))</f>
        <v>Excellent</v>
      </c>
      <c r="I24" t="str">
        <f>INDEX('SRN BWQ'!$B$13:$V$97, MATCH('SRN Backcast'!$C24, 'SRN BWQ'!$C$13:$C$97, 0), MATCH('SRN Backcast'!I$13, 'SRN BWQ'!$B$13:$V$13, 0))</f>
        <v>Good</v>
      </c>
      <c r="J24" t="str">
        <f>INDEX('SRN BWQ'!$B$13:$V$97, MATCH('SRN Backcast'!$C24, 'SRN BWQ'!$C$13:$C$97, 0), MATCH('SRN Backcast'!J$13, 'SRN BWQ'!$B$13:$V$13, 0))</f>
        <v>Good</v>
      </c>
      <c r="K24" t="str">
        <f>INDEX('SRN BWQ'!$B$13:$V$97, MATCH('SRN Backcast'!$C24, 'SRN BWQ'!$C$13:$C$97, 0), MATCH('SRN Backcast'!K$13, 'SRN BWQ'!$B$13:$V$13, 0))</f>
        <v>Excellent</v>
      </c>
      <c r="L24" t="str">
        <f>INDEX('SRN BWQ'!$B$13:$V$97, MATCH('SRN Backcast'!$C24, 'SRN BWQ'!$C$13:$C$97, 0), MATCH('SRN Backcast'!L$13, 'SRN BWQ'!$B$13:$V$13, 0))</f>
        <v>Excellent</v>
      </c>
      <c r="M24">
        <f>INDEX('SRN BWQ'!$B$13:$V$97, MATCH('SRN Backcast'!$C24, 'SRN BWQ'!$C$13:$C$97, 0), MATCH('SRN Backcast'!M$13, 'SRN BWQ'!$B$13:$V$13, 0))</f>
        <v>0</v>
      </c>
      <c r="N24" t="str">
        <f>INDEX('SRN BWQ'!$B$13:$V$97, MATCH('SRN Backcast'!$C24, 'SRN BWQ'!$C$13:$C$97, 0), MATCH('SRN Backcast'!N$13, 'SRN BWQ'!$B$13:$V$13, 0))</f>
        <v>Excellent</v>
      </c>
      <c r="O24" t="str">
        <f>INDEX('SRN BWQ'!$B$13:$V$97, MATCH('SRN Backcast'!$C24, 'SRN BWQ'!$C$13:$C$97, 0), MATCH('SRN Backcast'!O$13, 'SRN BWQ'!$B$13:$V$13, 0))</f>
        <v>Excellent</v>
      </c>
      <c r="P24">
        <f>INDEX('SRN BWQ'!$B$13:$V$97, MATCH('SRN Backcast'!$C24, 'SRN BWQ'!$C$13:$C$97, 0), MATCH('SRN Backcast'!P$13, 'SRN BWQ'!$B$13:$V$13, 0))</f>
        <v>0</v>
      </c>
      <c r="Q24" t="str">
        <f>INDEX('SRN BWQ'!$B$13:$V$97, MATCH('SRN Backcast'!$C24, 'SRN BWQ'!$C$13:$C$97, 0), MATCH('SRN Backcast'!Q$13, 'SRN BWQ'!$B$13:$V$13, 0))</f>
        <v>Excellent</v>
      </c>
      <c r="R24" t="str">
        <f>INDEX('SRN BWQ'!$B$13:$V$97, MATCH('SRN Backcast'!$C24, 'SRN BWQ'!$C$13:$C$97, 0), MATCH('SRN Backcast'!R$13, 'SRN BWQ'!$B$13:$V$13, 0))</f>
        <v>Excellent</v>
      </c>
      <c r="S24" t="str">
        <f>INDEX('SRN BWQ'!$B$13:$V$97, MATCH('SRN Backcast'!$C24, 'SRN BWQ'!$C$13:$C$97, 0), MATCH('SRN Backcast'!S$13, 'SRN BWQ'!$B$13:$V$13, 0))</f>
        <v>Excellent</v>
      </c>
      <c r="T24" t="str">
        <f>INDEX('SRN BWQ'!$B$13:$V$97, MATCH('SRN Backcast'!$C24, 'SRN BWQ'!$C$13:$C$97, 0), MATCH('SRN Backcast'!T$13, 'SRN BWQ'!$B$13:$V$13, 0))</f>
        <v>Excellent</v>
      </c>
      <c r="U24" t="str">
        <f>INDEX('SRN BWQ'!$B$13:$V$97, MATCH('SRN Backcast'!$C24, 'SRN BWQ'!$C$13:$C$97, 0), MATCH('SRN Backcast'!U$13, 'SRN BWQ'!$B$13:$V$13, 0))</f>
        <v>Excellent</v>
      </c>
      <c r="V24" t="str">
        <f>INDEX('SRN BWQ'!$B$13:$V$97, MATCH('SRN Backcast'!$C24, 'SRN BWQ'!$C$13:$C$97, 0), MATCH('SRN Backcast'!V$13, 'SRN BWQ'!$B$13:$V$13, 0))</f>
        <v>Excellent</v>
      </c>
    </row>
    <row r="25" spans="2:22">
      <c r="B25" t="s">
        <v>242</v>
      </c>
      <c r="C25" t="s">
        <v>539</v>
      </c>
      <c r="D25" t="s">
        <v>48</v>
      </c>
      <c r="E25" t="s">
        <v>49</v>
      </c>
      <c r="F25" t="s">
        <v>50</v>
      </c>
      <c r="H25" t="str">
        <f>INDEX('SRN BWQ'!$B$13:$V$97, MATCH('SRN Backcast'!$C25, 'SRN BWQ'!$C$13:$C$97, 0), MATCH('SRN Backcast'!H$13, 'SRN BWQ'!$B$13:$V$13, 0))</f>
        <v>Excellent</v>
      </c>
      <c r="I25" t="str">
        <f>INDEX('SRN BWQ'!$B$13:$V$97, MATCH('SRN Backcast'!$C25, 'SRN BWQ'!$C$13:$C$97, 0), MATCH('SRN Backcast'!I$13, 'SRN BWQ'!$B$13:$V$13, 0))</f>
        <v>Excellent</v>
      </c>
      <c r="J25" t="str">
        <f>INDEX('SRN BWQ'!$B$13:$V$97, MATCH('SRN Backcast'!$C25, 'SRN BWQ'!$C$13:$C$97, 0), MATCH('SRN Backcast'!J$13, 'SRN BWQ'!$B$13:$V$13, 0))</f>
        <v>Excellent</v>
      </c>
      <c r="K25" t="str">
        <f>INDEX('SRN BWQ'!$B$13:$V$97, MATCH('SRN Backcast'!$C25, 'SRN BWQ'!$C$13:$C$97, 0), MATCH('SRN Backcast'!K$13, 'SRN BWQ'!$B$13:$V$13, 0))</f>
        <v>Excellent</v>
      </c>
      <c r="L25" t="str">
        <f>INDEX('SRN BWQ'!$B$13:$V$97, MATCH('SRN Backcast'!$C25, 'SRN BWQ'!$C$13:$C$97, 0), MATCH('SRN Backcast'!L$13, 'SRN BWQ'!$B$13:$V$13, 0))</f>
        <v>Excellent</v>
      </c>
      <c r="M25">
        <f>INDEX('SRN BWQ'!$B$13:$V$97, MATCH('SRN Backcast'!$C25, 'SRN BWQ'!$C$13:$C$97, 0), MATCH('SRN Backcast'!M$13, 'SRN BWQ'!$B$13:$V$13, 0))</f>
        <v>0</v>
      </c>
      <c r="N25" t="str">
        <f>INDEX('SRN BWQ'!$B$13:$V$97, MATCH('SRN Backcast'!$C25, 'SRN BWQ'!$C$13:$C$97, 0), MATCH('SRN Backcast'!N$13, 'SRN BWQ'!$B$13:$V$13, 0))</f>
        <v>Excellent</v>
      </c>
      <c r="O25" t="str">
        <f>INDEX('SRN BWQ'!$B$13:$V$97, MATCH('SRN Backcast'!$C25, 'SRN BWQ'!$C$13:$C$97, 0), MATCH('SRN Backcast'!O$13, 'SRN BWQ'!$B$13:$V$13, 0))</f>
        <v>Excellent</v>
      </c>
      <c r="P25">
        <f>INDEX('SRN BWQ'!$B$13:$V$97, MATCH('SRN Backcast'!$C25, 'SRN BWQ'!$C$13:$C$97, 0), MATCH('SRN Backcast'!P$13, 'SRN BWQ'!$B$13:$V$13, 0))</f>
        <v>0</v>
      </c>
      <c r="Q25" t="str">
        <f>INDEX('SRN BWQ'!$B$13:$V$97, MATCH('SRN Backcast'!$C25, 'SRN BWQ'!$C$13:$C$97, 0), MATCH('SRN Backcast'!Q$13, 'SRN BWQ'!$B$13:$V$13, 0))</f>
        <v>Good</v>
      </c>
      <c r="R25" t="str">
        <f>INDEX('SRN BWQ'!$B$13:$V$97, MATCH('SRN Backcast'!$C25, 'SRN BWQ'!$C$13:$C$97, 0), MATCH('SRN Backcast'!R$13, 'SRN BWQ'!$B$13:$V$13, 0))</f>
        <v>Good</v>
      </c>
      <c r="S25" t="str">
        <f>INDEX('SRN BWQ'!$B$13:$V$97, MATCH('SRN Backcast'!$C25, 'SRN BWQ'!$C$13:$C$97, 0), MATCH('SRN Backcast'!S$13, 'SRN BWQ'!$B$13:$V$13, 0))</f>
        <v>Good</v>
      </c>
      <c r="T25" t="str">
        <f>INDEX('SRN BWQ'!$B$13:$V$97, MATCH('SRN Backcast'!$C25, 'SRN BWQ'!$C$13:$C$97, 0), MATCH('SRN Backcast'!T$13, 'SRN BWQ'!$B$13:$V$13, 0))</f>
        <v>Good</v>
      </c>
      <c r="U25" t="str">
        <f>INDEX('SRN BWQ'!$B$13:$V$97, MATCH('SRN Backcast'!$C25, 'SRN BWQ'!$C$13:$C$97, 0), MATCH('SRN Backcast'!U$13, 'SRN BWQ'!$B$13:$V$13, 0))</f>
        <v>Good</v>
      </c>
      <c r="V25" t="str">
        <f>INDEX('SRN BWQ'!$B$13:$V$97, MATCH('SRN Backcast'!$C25, 'SRN BWQ'!$C$13:$C$97, 0), MATCH('SRN Backcast'!V$13, 'SRN BWQ'!$B$13:$V$13, 0))</f>
        <v>Good</v>
      </c>
    </row>
    <row r="26" spans="2:22">
      <c r="B26" t="s">
        <v>242</v>
      </c>
      <c r="C26" t="s">
        <v>540</v>
      </c>
      <c r="D26" t="s">
        <v>48</v>
      </c>
      <c r="E26" t="s">
        <v>49</v>
      </c>
      <c r="F26" t="s">
        <v>50</v>
      </c>
      <c r="H26" t="str">
        <f>INDEX('SRN BWQ'!$B$13:$V$97, MATCH('SRN Backcast'!$C26, 'SRN BWQ'!$C$13:$C$97, 0), MATCH('SRN Backcast'!H$13, 'SRN BWQ'!$B$13:$V$13, 0))</f>
        <v>Sufficient</v>
      </c>
      <c r="I26" t="str">
        <f>INDEX('SRN BWQ'!$B$13:$V$97, MATCH('SRN Backcast'!$C26, 'SRN BWQ'!$C$13:$C$97, 0), MATCH('SRN Backcast'!I$13, 'SRN BWQ'!$B$13:$V$13, 0))</f>
        <v>Sufficient</v>
      </c>
      <c r="J26" t="str">
        <f>INDEX('SRN BWQ'!$B$13:$V$97, MATCH('SRN Backcast'!$C26, 'SRN BWQ'!$C$13:$C$97, 0), MATCH('SRN Backcast'!J$13, 'SRN BWQ'!$B$13:$V$13, 0))</f>
        <v>Sufficient</v>
      </c>
      <c r="K26" t="str">
        <f>INDEX('SRN BWQ'!$B$13:$V$97, MATCH('SRN Backcast'!$C26, 'SRN BWQ'!$C$13:$C$97, 0), MATCH('SRN Backcast'!K$13, 'SRN BWQ'!$B$13:$V$13, 0))</f>
        <v>Good</v>
      </c>
      <c r="L26" t="str">
        <f>INDEX('SRN BWQ'!$B$13:$V$97, MATCH('SRN Backcast'!$C26, 'SRN BWQ'!$C$13:$C$97, 0), MATCH('SRN Backcast'!L$13, 'SRN BWQ'!$B$13:$V$13, 0))</f>
        <v>Good</v>
      </c>
      <c r="M26">
        <f>INDEX('SRN BWQ'!$B$13:$V$97, MATCH('SRN Backcast'!$C26, 'SRN BWQ'!$C$13:$C$97, 0), MATCH('SRN Backcast'!M$13, 'SRN BWQ'!$B$13:$V$13, 0))</f>
        <v>0</v>
      </c>
      <c r="N26" t="str">
        <f>INDEX('SRN BWQ'!$B$13:$V$97, MATCH('SRN Backcast'!$C26, 'SRN BWQ'!$C$13:$C$97, 0), MATCH('SRN Backcast'!N$13, 'SRN BWQ'!$B$13:$V$13, 0))</f>
        <v>Sufficient</v>
      </c>
      <c r="O26" t="str">
        <f>INDEX('SRN BWQ'!$B$13:$V$97, MATCH('SRN Backcast'!$C26, 'SRN BWQ'!$C$13:$C$97, 0), MATCH('SRN Backcast'!O$13, 'SRN BWQ'!$B$13:$V$13, 0))</f>
        <v>Sufficient</v>
      </c>
      <c r="P26">
        <f>INDEX('SRN BWQ'!$B$13:$V$97, MATCH('SRN Backcast'!$C26, 'SRN BWQ'!$C$13:$C$97, 0), MATCH('SRN Backcast'!P$13, 'SRN BWQ'!$B$13:$V$13, 0))</f>
        <v>0</v>
      </c>
      <c r="Q26" t="str">
        <f>INDEX('SRN BWQ'!$B$13:$V$97, MATCH('SRN Backcast'!$C26, 'SRN BWQ'!$C$13:$C$97, 0), MATCH('SRN Backcast'!Q$13, 'SRN BWQ'!$B$13:$V$13, 0))</f>
        <v>Good</v>
      </c>
      <c r="R26" t="str">
        <f>INDEX('SRN BWQ'!$B$13:$V$97, MATCH('SRN Backcast'!$C26, 'SRN BWQ'!$C$13:$C$97, 0), MATCH('SRN Backcast'!R$13, 'SRN BWQ'!$B$13:$V$13, 0))</f>
        <v>Good</v>
      </c>
      <c r="S26" t="str">
        <f>INDEX('SRN BWQ'!$B$13:$V$97, MATCH('SRN Backcast'!$C26, 'SRN BWQ'!$C$13:$C$97, 0), MATCH('SRN Backcast'!S$13, 'SRN BWQ'!$B$13:$V$13, 0))</f>
        <v>Good</v>
      </c>
      <c r="T26" t="str">
        <f>INDEX('SRN BWQ'!$B$13:$V$97, MATCH('SRN Backcast'!$C26, 'SRN BWQ'!$C$13:$C$97, 0), MATCH('SRN Backcast'!T$13, 'SRN BWQ'!$B$13:$V$13, 0))</f>
        <v>Good</v>
      </c>
      <c r="U26" t="str">
        <f>INDEX('SRN BWQ'!$B$13:$V$97, MATCH('SRN Backcast'!$C26, 'SRN BWQ'!$C$13:$C$97, 0), MATCH('SRN Backcast'!U$13, 'SRN BWQ'!$B$13:$V$13, 0))</f>
        <v>Good</v>
      </c>
      <c r="V26" t="str">
        <f>INDEX('SRN BWQ'!$B$13:$V$97, MATCH('SRN Backcast'!$C26, 'SRN BWQ'!$C$13:$C$97, 0), MATCH('SRN Backcast'!V$13, 'SRN BWQ'!$B$13:$V$13, 0))</f>
        <v>Good</v>
      </c>
    </row>
    <row r="27" spans="2:22">
      <c r="B27" t="s">
        <v>242</v>
      </c>
      <c r="C27" t="s">
        <v>541</v>
      </c>
      <c r="D27" t="s">
        <v>48</v>
      </c>
      <c r="E27" t="s">
        <v>49</v>
      </c>
      <c r="F27" t="s">
        <v>50</v>
      </c>
      <c r="H27" t="str">
        <f>INDEX('SRN BWQ'!$B$13:$V$97, MATCH('SRN Backcast'!$C27, 'SRN BWQ'!$C$13:$C$97, 0), MATCH('SRN Backcast'!H$13, 'SRN BWQ'!$B$13:$V$13, 0))</f>
        <v>Excellent</v>
      </c>
      <c r="I27" t="str">
        <f>INDEX('SRN BWQ'!$B$13:$V$97, MATCH('SRN Backcast'!$C27, 'SRN BWQ'!$C$13:$C$97, 0), MATCH('SRN Backcast'!I$13, 'SRN BWQ'!$B$13:$V$13, 0))</f>
        <v>Excellent</v>
      </c>
      <c r="J27" t="str">
        <f>INDEX('SRN BWQ'!$B$13:$V$97, MATCH('SRN Backcast'!$C27, 'SRN BWQ'!$C$13:$C$97, 0), MATCH('SRN Backcast'!J$13, 'SRN BWQ'!$B$13:$V$13, 0))</f>
        <v>Excellent</v>
      </c>
      <c r="K27" t="str">
        <f>INDEX('SRN BWQ'!$B$13:$V$97, MATCH('SRN Backcast'!$C27, 'SRN BWQ'!$C$13:$C$97, 0), MATCH('SRN Backcast'!K$13, 'SRN BWQ'!$B$13:$V$13, 0))</f>
        <v>Excellent</v>
      </c>
      <c r="L27" t="str">
        <f>INDEX('SRN BWQ'!$B$13:$V$97, MATCH('SRN Backcast'!$C27, 'SRN BWQ'!$C$13:$C$97, 0), MATCH('SRN Backcast'!L$13, 'SRN BWQ'!$B$13:$V$13, 0))</f>
        <v>Excellent</v>
      </c>
      <c r="M27">
        <f>INDEX('SRN BWQ'!$B$13:$V$97, MATCH('SRN Backcast'!$C27, 'SRN BWQ'!$C$13:$C$97, 0), MATCH('SRN Backcast'!M$13, 'SRN BWQ'!$B$13:$V$13, 0))</f>
        <v>0</v>
      </c>
      <c r="N27" t="str">
        <f>INDEX('SRN BWQ'!$B$13:$V$97, MATCH('SRN Backcast'!$C27, 'SRN BWQ'!$C$13:$C$97, 0), MATCH('SRN Backcast'!N$13, 'SRN BWQ'!$B$13:$V$13, 0))</f>
        <v>Excellent</v>
      </c>
      <c r="O27" t="str">
        <f>INDEX('SRN BWQ'!$B$13:$V$97, MATCH('SRN Backcast'!$C27, 'SRN BWQ'!$C$13:$C$97, 0), MATCH('SRN Backcast'!O$13, 'SRN BWQ'!$B$13:$V$13, 0))</f>
        <v>Excellent</v>
      </c>
      <c r="P27">
        <f>INDEX('SRN BWQ'!$B$13:$V$97, MATCH('SRN Backcast'!$C27, 'SRN BWQ'!$C$13:$C$97, 0), MATCH('SRN Backcast'!P$13, 'SRN BWQ'!$B$13:$V$13, 0))</f>
        <v>0</v>
      </c>
      <c r="Q27" t="str">
        <f>INDEX('SRN BWQ'!$B$13:$V$97, MATCH('SRN Backcast'!$C27, 'SRN BWQ'!$C$13:$C$97, 0), MATCH('SRN Backcast'!Q$13, 'SRN BWQ'!$B$13:$V$13, 0))</f>
        <v>Excellent</v>
      </c>
      <c r="R27" t="str">
        <f>INDEX('SRN BWQ'!$B$13:$V$97, MATCH('SRN Backcast'!$C27, 'SRN BWQ'!$C$13:$C$97, 0), MATCH('SRN Backcast'!R$13, 'SRN BWQ'!$B$13:$V$13, 0))</f>
        <v>Excellent</v>
      </c>
      <c r="S27" t="str">
        <f>INDEX('SRN BWQ'!$B$13:$V$97, MATCH('SRN Backcast'!$C27, 'SRN BWQ'!$C$13:$C$97, 0), MATCH('SRN Backcast'!S$13, 'SRN BWQ'!$B$13:$V$13, 0))</f>
        <v>Excellent</v>
      </c>
      <c r="T27" t="str">
        <f>INDEX('SRN BWQ'!$B$13:$V$97, MATCH('SRN Backcast'!$C27, 'SRN BWQ'!$C$13:$C$97, 0), MATCH('SRN Backcast'!T$13, 'SRN BWQ'!$B$13:$V$13, 0))</f>
        <v>Excellent</v>
      </c>
      <c r="U27" t="str">
        <f>INDEX('SRN BWQ'!$B$13:$V$97, MATCH('SRN Backcast'!$C27, 'SRN BWQ'!$C$13:$C$97, 0), MATCH('SRN Backcast'!U$13, 'SRN BWQ'!$B$13:$V$13, 0))</f>
        <v>Excellent</v>
      </c>
      <c r="V27" t="str">
        <f>INDEX('SRN BWQ'!$B$13:$V$97, MATCH('SRN Backcast'!$C27, 'SRN BWQ'!$C$13:$C$97, 0), MATCH('SRN Backcast'!V$13, 'SRN BWQ'!$B$13:$V$13, 0))</f>
        <v>Excellent</v>
      </c>
    </row>
    <row r="28" spans="2:22">
      <c r="B28" t="s">
        <v>242</v>
      </c>
      <c r="C28" t="s">
        <v>542</v>
      </c>
      <c r="D28" t="s">
        <v>48</v>
      </c>
      <c r="E28" t="s">
        <v>49</v>
      </c>
      <c r="F28" t="s">
        <v>50</v>
      </c>
      <c r="H28" t="str">
        <f>INDEX('SRN BWQ'!$B$13:$V$97, MATCH('SRN Backcast'!$C28, 'SRN BWQ'!$C$13:$C$97, 0), MATCH('SRN Backcast'!H$13, 'SRN BWQ'!$B$13:$V$13, 0))</f>
        <v>Good</v>
      </c>
      <c r="I28" t="str">
        <f>INDEX('SRN BWQ'!$B$13:$V$97, MATCH('SRN Backcast'!$C28, 'SRN BWQ'!$C$13:$C$97, 0), MATCH('SRN Backcast'!I$13, 'SRN BWQ'!$B$13:$V$13, 0))</f>
        <v>Good</v>
      </c>
      <c r="J28" t="str">
        <f>INDEX('SRN BWQ'!$B$13:$V$97, MATCH('SRN Backcast'!$C28, 'SRN BWQ'!$C$13:$C$97, 0), MATCH('SRN Backcast'!J$13, 'SRN BWQ'!$B$13:$V$13, 0))</f>
        <v>Good</v>
      </c>
      <c r="K28" t="str">
        <f>INDEX('SRN BWQ'!$B$13:$V$97, MATCH('SRN Backcast'!$C28, 'SRN BWQ'!$C$13:$C$97, 0), MATCH('SRN Backcast'!K$13, 'SRN BWQ'!$B$13:$V$13, 0))</f>
        <v>Excellent</v>
      </c>
      <c r="L28" t="str">
        <f>INDEX('SRN BWQ'!$B$13:$V$97, MATCH('SRN Backcast'!$C28, 'SRN BWQ'!$C$13:$C$97, 0), MATCH('SRN Backcast'!L$13, 'SRN BWQ'!$B$13:$V$13, 0))</f>
        <v>Excellent</v>
      </c>
      <c r="M28">
        <f>INDEX('SRN BWQ'!$B$13:$V$97, MATCH('SRN Backcast'!$C28, 'SRN BWQ'!$C$13:$C$97, 0), MATCH('SRN Backcast'!M$13, 'SRN BWQ'!$B$13:$V$13, 0))</f>
        <v>0</v>
      </c>
      <c r="N28" t="str">
        <f>INDEX('SRN BWQ'!$B$13:$V$97, MATCH('SRN Backcast'!$C28, 'SRN BWQ'!$C$13:$C$97, 0), MATCH('SRN Backcast'!N$13, 'SRN BWQ'!$B$13:$V$13, 0))</f>
        <v>Good</v>
      </c>
      <c r="O28" t="str">
        <f>INDEX('SRN BWQ'!$B$13:$V$97, MATCH('SRN Backcast'!$C28, 'SRN BWQ'!$C$13:$C$97, 0), MATCH('SRN Backcast'!O$13, 'SRN BWQ'!$B$13:$V$13, 0))</f>
        <v>Good</v>
      </c>
      <c r="P28">
        <f>INDEX('SRN BWQ'!$B$13:$V$97, MATCH('SRN Backcast'!$C28, 'SRN BWQ'!$C$13:$C$97, 0), MATCH('SRN Backcast'!P$13, 'SRN BWQ'!$B$13:$V$13, 0))</f>
        <v>0</v>
      </c>
      <c r="Q28" t="str">
        <f>INDEX('SRN BWQ'!$B$13:$V$97, MATCH('SRN Backcast'!$C28, 'SRN BWQ'!$C$13:$C$97, 0), MATCH('SRN Backcast'!Q$13, 'SRN BWQ'!$B$13:$V$13, 0))</f>
        <v>Good</v>
      </c>
      <c r="R28" t="str">
        <f>INDEX('SRN BWQ'!$B$13:$V$97, MATCH('SRN Backcast'!$C28, 'SRN BWQ'!$C$13:$C$97, 0), MATCH('SRN Backcast'!R$13, 'SRN BWQ'!$B$13:$V$13, 0))</f>
        <v>Excellent</v>
      </c>
      <c r="S28" t="str">
        <f>INDEX('SRN BWQ'!$B$13:$V$97, MATCH('SRN Backcast'!$C28, 'SRN BWQ'!$C$13:$C$97, 0), MATCH('SRN Backcast'!S$13, 'SRN BWQ'!$B$13:$V$13, 0))</f>
        <v>Excellent</v>
      </c>
      <c r="T28" t="str">
        <f>INDEX('SRN BWQ'!$B$13:$V$97, MATCH('SRN Backcast'!$C28, 'SRN BWQ'!$C$13:$C$97, 0), MATCH('SRN Backcast'!T$13, 'SRN BWQ'!$B$13:$V$13, 0))</f>
        <v>Excellent</v>
      </c>
      <c r="U28" t="str">
        <f>INDEX('SRN BWQ'!$B$13:$V$97, MATCH('SRN Backcast'!$C28, 'SRN BWQ'!$C$13:$C$97, 0), MATCH('SRN Backcast'!U$13, 'SRN BWQ'!$B$13:$V$13, 0))</f>
        <v>Excellent</v>
      </c>
      <c r="V28" t="str">
        <f>INDEX('SRN BWQ'!$B$13:$V$97, MATCH('SRN Backcast'!$C28, 'SRN BWQ'!$C$13:$C$97, 0), MATCH('SRN Backcast'!V$13, 'SRN BWQ'!$B$13:$V$13, 0))</f>
        <v>Excellent</v>
      </c>
    </row>
    <row r="29" spans="2:22">
      <c r="B29" t="s">
        <v>242</v>
      </c>
      <c r="C29" t="s">
        <v>543</v>
      </c>
      <c r="D29" t="s">
        <v>48</v>
      </c>
      <c r="E29" t="s">
        <v>49</v>
      </c>
      <c r="F29" t="s">
        <v>50</v>
      </c>
      <c r="H29" t="str">
        <f>INDEX('SRN BWQ'!$B$13:$V$97, MATCH('SRN Backcast'!$C29, 'SRN BWQ'!$C$13:$C$97, 0), MATCH('SRN Backcast'!H$13, 'SRN BWQ'!$B$13:$V$13, 0))</f>
        <v>Excellent</v>
      </c>
      <c r="I29" t="str">
        <f>INDEX('SRN BWQ'!$B$13:$V$97, MATCH('SRN Backcast'!$C29, 'SRN BWQ'!$C$13:$C$97, 0), MATCH('SRN Backcast'!I$13, 'SRN BWQ'!$B$13:$V$13, 0))</f>
        <v>Excellent</v>
      </c>
      <c r="J29" t="str">
        <f>INDEX('SRN BWQ'!$B$13:$V$97, MATCH('SRN Backcast'!$C29, 'SRN BWQ'!$C$13:$C$97, 0), MATCH('SRN Backcast'!J$13, 'SRN BWQ'!$B$13:$V$13, 0))</f>
        <v>Excellent</v>
      </c>
      <c r="K29" t="str">
        <f>INDEX('SRN BWQ'!$B$13:$V$97, MATCH('SRN Backcast'!$C29, 'SRN BWQ'!$C$13:$C$97, 0), MATCH('SRN Backcast'!K$13, 'SRN BWQ'!$B$13:$V$13, 0))</f>
        <v>Excellent</v>
      </c>
      <c r="L29" t="str">
        <f>INDEX('SRN BWQ'!$B$13:$V$97, MATCH('SRN Backcast'!$C29, 'SRN BWQ'!$C$13:$C$97, 0), MATCH('SRN Backcast'!L$13, 'SRN BWQ'!$B$13:$V$13, 0))</f>
        <v>Excellent</v>
      </c>
      <c r="M29">
        <f>INDEX('SRN BWQ'!$B$13:$V$97, MATCH('SRN Backcast'!$C29, 'SRN BWQ'!$C$13:$C$97, 0), MATCH('SRN Backcast'!M$13, 'SRN BWQ'!$B$13:$V$13, 0))</f>
        <v>0</v>
      </c>
      <c r="N29" t="str">
        <f>INDEX('SRN BWQ'!$B$13:$V$97, MATCH('SRN Backcast'!$C29, 'SRN BWQ'!$C$13:$C$97, 0), MATCH('SRN Backcast'!N$13, 'SRN BWQ'!$B$13:$V$13, 0))</f>
        <v>Excellent</v>
      </c>
      <c r="O29" t="str">
        <f>INDEX('SRN BWQ'!$B$13:$V$97, MATCH('SRN Backcast'!$C29, 'SRN BWQ'!$C$13:$C$97, 0), MATCH('SRN Backcast'!O$13, 'SRN BWQ'!$B$13:$V$13, 0))</f>
        <v>Excellent</v>
      </c>
      <c r="P29">
        <f>INDEX('SRN BWQ'!$B$13:$V$97, MATCH('SRN Backcast'!$C29, 'SRN BWQ'!$C$13:$C$97, 0), MATCH('SRN Backcast'!P$13, 'SRN BWQ'!$B$13:$V$13, 0))</f>
        <v>0</v>
      </c>
      <c r="Q29" t="str">
        <f>INDEX('SRN BWQ'!$B$13:$V$97, MATCH('SRN Backcast'!$C29, 'SRN BWQ'!$C$13:$C$97, 0), MATCH('SRN Backcast'!Q$13, 'SRN BWQ'!$B$13:$V$13, 0))</f>
        <v>Excellent</v>
      </c>
      <c r="R29" t="str">
        <f>INDEX('SRN BWQ'!$B$13:$V$97, MATCH('SRN Backcast'!$C29, 'SRN BWQ'!$C$13:$C$97, 0), MATCH('SRN Backcast'!R$13, 'SRN BWQ'!$B$13:$V$13, 0))</f>
        <v>Excellent</v>
      </c>
      <c r="S29" t="str">
        <f>INDEX('SRN BWQ'!$B$13:$V$97, MATCH('SRN Backcast'!$C29, 'SRN BWQ'!$C$13:$C$97, 0), MATCH('SRN Backcast'!S$13, 'SRN BWQ'!$B$13:$V$13, 0))</f>
        <v>Excellent</v>
      </c>
      <c r="T29" t="str">
        <f>INDEX('SRN BWQ'!$B$13:$V$97, MATCH('SRN Backcast'!$C29, 'SRN BWQ'!$C$13:$C$97, 0), MATCH('SRN Backcast'!T$13, 'SRN BWQ'!$B$13:$V$13, 0))</f>
        <v>Excellent</v>
      </c>
      <c r="U29" t="str">
        <f>INDEX('SRN BWQ'!$B$13:$V$97, MATCH('SRN Backcast'!$C29, 'SRN BWQ'!$C$13:$C$97, 0), MATCH('SRN Backcast'!U$13, 'SRN BWQ'!$B$13:$V$13, 0))</f>
        <v>Excellent</v>
      </c>
      <c r="V29" t="str">
        <f>INDEX('SRN BWQ'!$B$13:$V$97, MATCH('SRN Backcast'!$C29, 'SRN BWQ'!$C$13:$C$97, 0), MATCH('SRN Backcast'!V$13, 'SRN BWQ'!$B$13:$V$13, 0))</f>
        <v>Excellent</v>
      </c>
    </row>
    <row r="30" spans="2:22">
      <c r="B30" t="s">
        <v>242</v>
      </c>
      <c r="C30" t="s">
        <v>544</v>
      </c>
      <c r="D30" t="s">
        <v>48</v>
      </c>
      <c r="E30" t="s">
        <v>49</v>
      </c>
      <c r="F30" t="s">
        <v>50</v>
      </c>
      <c r="H30" t="str">
        <f>INDEX('SRN BWQ'!$B$13:$V$97, MATCH('SRN Backcast'!$C30, 'SRN BWQ'!$C$13:$C$97, 0), MATCH('SRN Backcast'!H$13, 'SRN BWQ'!$B$13:$V$13, 0))</f>
        <v>Excellent</v>
      </c>
      <c r="I30" t="str">
        <f>INDEX('SRN BWQ'!$B$13:$V$97, MATCH('SRN Backcast'!$C30, 'SRN BWQ'!$C$13:$C$97, 0), MATCH('SRN Backcast'!I$13, 'SRN BWQ'!$B$13:$V$13, 0))</f>
        <v>Excellent</v>
      </c>
      <c r="J30" t="str">
        <f>INDEX('SRN BWQ'!$B$13:$V$97, MATCH('SRN Backcast'!$C30, 'SRN BWQ'!$C$13:$C$97, 0), MATCH('SRN Backcast'!J$13, 'SRN BWQ'!$B$13:$V$13, 0))</f>
        <v>Excellent</v>
      </c>
      <c r="K30" t="str">
        <f>INDEX('SRN BWQ'!$B$13:$V$97, MATCH('SRN Backcast'!$C30, 'SRN BWQ'!$C$13:$C$97, 0), MATCH('SRN Backcast'!K$13, 'SRN BWQ'!$B$13:$V$13, 0))</f>
        <v>Excellent</v>
      </c>
      <c r="L30" t="str">
        <f>INDEX('SRN BWQ'!$B$13:$V$97, MATCH('SRN Backcast'!$C30, 'SRN BWQ'!$C$13:$C$97, 0), MATCH('SRN Backcast'!L$13, 'SRN BWQ'!$B$13:$V$13, 0))</f>
        <v>Excellent</v>
      </c>
      <c r="M30">
        <f>INDEX('SRN BWQ'!$B$13:$V$97, MATCH('SRN Backcast'!$C30, 'SRN BWQ'!$C$13:$C$97, 0), MATCH('SRN Backcast'!M$13, 'SRN BWQ'!$B$13:$V$13, 0))</f>
        <v>0</v>
      </c>
      <c r="N30" t="str">
        <f>INDEX('SRN BWQ'!$B$13:$V$97, MATCH('SRN Backcast'!$C30, 'SRN BWQ'!$C$13:$C$97, 0), MATCH('SRN Backcast'!N$13, 'SRN BWQ'!$B$13:$V$13, 0))</f>
        <v>Excellent</v>
      </c>
      <c r="O30" t="str">
        <f>INDEX('SRN BWQ'!$B$13:$V$97, MATCH('SRN Backcast'!$C30, 'SRN BWQ'!$C$13:$C$97, 0), MATCH('SRN Backcast'!O$13, 'SRN BWQ'!$B$13:$V$13, 0))</f>
        <v>Excellent</v>
      </c>
      <c r="P30">
        <f>INDEX('SRN BWQ'!$B$13:$V$97, MATCH('SRN Backcast'!$C30, 'SRN BWQ'!$C$13:$C$97, 0), MATCH('SRN Backcast'!P$13, 'SRN BWQ'!$B$13:$V$13, 0))</f>
        <v>0</v>
      </c>
      <c r="Q30" t="str">
        <f>INDEX('SRN BWQ'!$B$13:$V$97, MATCH('SRN Backcast'!$C30, 'SRN BWQ'!$C$13:$C$97, 0), MATCH('SRN Backcast'!Q$13, 'SRN BWQ'!$B$13:$V$13, 0))</f>
        <v>Excellent</v>
      </c>
      <c r="R30" t="str">
        <f>INDEX('SRN BWQ'!$B$13:$V$97, MATCH('SRN Backcast'!$C30, 'SRN BWQ'!$C$13:$C$97, 0), MATCH('SRN Backcast'!R$13, 'SRN BWQ'!$B$13:$V$13, 0))</f>
        <v>Excellent</v>
      </c>
      <c r="S30" t="str">
        <f>INDEX('SRN BWQ'!$B$13:$V$97, MATCH('SRN Backcast'!$C30, 'SRN BWQ'!$C$13:$C$97, 0), MATCH('SRN Backcast'!S$13, 'SRN BWQ'!$B$13:$V$13, 0))</f>
        <v>Excellent</v>
      </c>
      <c r="T30" t="str">
        <f>INDEX('SRN BWQ'!$B$13:$V$97, MATCH('SRN Backcast'!$C30, 'SRN BWQ'!$C$13:$C$97, 0), MATCH('SRN Backcast'!T$13, 'SRN BWQ'!$B$13:$V$13, 0))</f>
        <v>Excellent</v>
      </c>
      <c r="U30" t="str">
        <f>INDEX('SRN BWQ'!$B$13:$V$97, MATCH('SRN Backcast'!$C30, 'SRN BWQ'!$C$13:$C$97, 0), MATCH('SRN Backcast'!U$13, 'SRN BWQ'!$B$13:$V$13, 0))</f>
        <v>Excellent</v>
      </c>
      <c r="V30" t="str">
        <f>INDEX('SRN BWQ'!$B$13:$V$97, MATCH('SRN Backcast'!$C30, 'SRN BWQ'!$C$13:$C$97, 0), MATCH('SRN Backcast'!V$13, 'SRN BWQ'!$B$13:$V$13, 0))</f>
        <v>Excellent</v>
      </c>
    </row>
    <row r="31" spans="2:22">
      <c r="B31" t="s">
        <v>242</v>
      </c>
      <c r="C31" t="s">
        <v>545</v>
      </c>
      <c r="D31" t="s">
        <v>48</v>
      </c>
      <c r="E31" t="s">
        <v>49</v>
      </c>
      <c r="F31" t="s">
        <v>50</v>
      </c>
      <c r="H31" t="str">
        <f>INDEX('SRN BWQ'!$B$13:$V$97, MATCH('SRN Backcast'!$C31, 'SRN BWQ'!$C$13:$C$97, 0), MATCH('SRN Backcast'!H$13, 'SRN BWQ'!$B$13:$V$13, 0))</f>
        <v>Excellent</v>
      </c>
      <c r="I31" t="str">
        <f>INDEX('SRN BWQ'!$B$13:$V$97, MATCH('SRN Backcast'!$C31, 'SRN BWQ'!$C$13:$C$97, 0), MATCH('SRN Backcast'!I$13, 'SRN BWQ'!$B$13:$V$13, 0))</f>
        <v>Excellent</v>
      </c>
      <c r="J31" t="str">
        <f>INDEX('SRN BWQ'!$B$13:$V$97, MATCH('SRN Backcast'!$C31, 'SRN BWQ'!$C$13:$C$97, 0), MATCH('SRN Backcast'!J$13, 'SRN BWQ'!$B$13:$V$13, 0))</f>
        <v>Excellent</v>
      </c>
      <c r="K31" t="str">
        <f>INDEX('SRN BWQ'!$B$13:$V$97, MATCH('SRN Backcast'!$C31, 'SRN BWQ'!$C$13:$C$97, 0), MATCH('SRN Backcast'!K$13, 'SRN BWQ'!$B$13:$V$13, 0))</f>
        <v>Excellent</v>
      </c>
      <c r="L31" t="str">
        <f>INDEX('SRN BWQ'!$B$13:$V$97, MATCH('SRN Backcast'!$C31, 'SRN BWQ'!$C$13:$C$97, 0), MATCH('SRN Backcast'!L$13, 'SRN BWQ'!$B$13:$V$13, 0))</f>
        <v>Excellent</v>
      </c>
      <c r="M31">
        <f>INDEX('SRN BWQ'!$B$13:$V$97, MATCH('SRN Backcast'!$C31, 'SRN BWQ'!$C$13:$C$97, 0), MATCH('SRN Backcast'!M$13, 'SRN BWQ'!$B$13:$V$13, 0))</f>
        <v>0</v>
      </c>
      <c r="N31" t="str">
        <f>INDEX('SRN BWQ'!$B$13:$V$97, MATCH('SRN Backcast'!$C31, 'SRN BWQ'!$C$13:$C$97, 0), MATCH('SRN Backcast'!N$13, 'SRN BWQ'!$B$13:$V$13, 0))</f>
        <v>Excellent</v>
      </c>
      <c r="O31" t="str">
        <f>INDEX('SRN BWQ'!$B$13:$V$97, MATCH('SRN Backcast'!$C31, 'SRN BWQ'!$C$13:$C$97, 0), MATCH('SRN Backcast'!O$13, 'SRN BWQ'!$B$13:$V$13, 0))</f>
        <v>Excellent</v>
      </c>
      <c r="P31">
        <f>INDEX('SRN BWQ'!$B$13:$V$97, MATCH('SRN Backcast'!$C31, 'SRN BWQ'!$C$13:$C$97, 0), MATCH('SRN Backcast'!P$13, 'SRN BWQ'!$B$13:$V$13, 0))</f>
        <v>0</v>
      </c>
      <c r="Q31" t="str">
        <f>INDEX('SRN BWQ'!$B$13:$V$97, MATCH('SRN Backcast'!$C31, 'SRN BWQ'!$C$13:$C$97, 0), MATCH('SRN Backcast'!Q$13, 'SRN BWQ'!$B$13:$V$13, 0))</f>
        <v>Excellent</v>
      </c>
      <c r="R31" t="str">
        <f>INDEX('SRN BWQ'!$B$13:$V$97, MATCH('SRN Backcast'!$C31, 'SRN BWQ'!$C$13:$C$97, 0), MATCH('SRN Backcast'!R$13, 'SRN BWQ'!$B$13:$V$13, 0))</f>
        <v>Excellent</v>
      </c>
      <c r="S31" t="str">
        <f>INDEX('SRN BWQ'!$B$13:$V$97, MATCH('SRN Backcast'!$C31, 'SRN BWQ'!$C$13:$C$97, 0), MATCH('SRN Backcast'!S$13, 'SRN BWQ'!$B$13:$V$13, 0))</f>
        <v>Excellent</v>
      </c>
      <c r="T31" t="str">
        <f>INDEX('SRN BWQ'!$B$13:$V$97, MATCH('SRN Backcast'!$C31, 'SRN BWQ'!$C$13:$C$97, 0), MATCH('SRN Backcast'!T$13, 'SRN BWQ'!$B$13:$V$13, 0))</f>
        <v>Excellent</v>
      </c>
      <c r="U31" t="str">
        <f>INDEX('SRN BWQ'!$B$13:$V$97, MATCH('SRN Backcast'!$C31, 'SRN BWQ'!$C$13:$C$97, 0), MATCH('SRN Backcast'!U$13, 'SRN BWQ'!$B$13:$V$13, 0))</f>
        <v>Excellent</v>
      </c>
      <c r="V31" t="str">
        <f>INDEX('SRN BWQ'!$B$13:$V$97, MATCH('SRN Backcast'!$C31, 'SRN BWQ'!$C$13:$C$97, 0), MATCH('SRN Backcast'!V$13, 'SRN BWQ'!$B$13:$V$13, 0))</f>
        <v>Excellent</v>
      </c>
    </row>
    <row r="32" spans="2:22">
      <c r="B32" t="s">
        <v>242</v>
      </c>
      <c r="C32" t="s">
        <v>546</v>
      </c>
      <c r="D32" t="s">
        <v>48</v>
      </c>
      <c r="E32" t="s">
        <v>49</v>
      </c>
      <c r="F32" t="s">
        <v>50</v>
      </c>
      <c r="H32" t="str">
        <f>INDEX('SRN BWQ'!$B$13:$V$97, MATCH('SRN Backcast'!$C32, 'SRN BWQ'!$C$13:$C$97, 0), MATCH('SRN Backcast'!H$13, 'SRN BWQ'!$B$13:$V$13, 0))</f>
        <v>Excellent</v>
      </c>
      <c r="I32" t="str">
        <f>INDEX('SRN BWQ'!$B$13:$V$97, MATCH('SRN Backcast'!$C32, 'SRN BWQ'!$C$13:$C$97, 0), MATCH('SRN Backcast'!I$13, 'SRN BWQ'!$B$13:$V$13, 0))</f>
        <v>Excellent</v>
      </c>
      <c r="J32" t="str">
        <f>INDEX('SRN BWQ'!$B$13:$V$97, MATCH('SRN Backcast'!$C32, 'SRN BWQ'!$C$13:$C$97, 0), MATCH('SRN Backcast'!J$13, 'SRN BWQ'!$B$13:$V$13, 0))</f>
        <v>Excellent</v>
      </c>
      <c r="K32" t="str">
        <f>INDEX('SRN BWQ'!$B$13:$V$97, MATCH('SRN Backcast'!$C32, 'SRN BWQ'!$C$13:$C$97, 0), MATCH('SRN Backcast'!K$13, 'SRN BWQ'!$B$13:$V$13, 0))</f>
        <v>Good</v>
      </c>
      <c r="L32" t="str">
        <f>INDEX('SRN BWQ'!$B$13:$V$97, MATCH('SRN Backcast'!$C32, 'SRN BWQ'!$C$13:$C$97, 0), MATCH('SRN Backcast'!L$13, 'SRN BWQ'!$B$13:$V$13, 0))</f>
        <v>Good</v>
      </c>
      <c r="M32">
        <f>INDEX('SRN BWQ'!$B$13:$V$97, MATCH('SRN Backcast'!$C32, 'SRN BWQ'!$C$13:$C$97, 0), MATCH('SRN Backcast'!M$13, 'SRN BWQ'!$B$13:$V$13, 0))</f>
        <v>0</v>
      </c>
      <c r="N32" t="str">
        <f>INDEX('SRN BWQ'!$B$13:$V$97, MATCH('SRN Backcast'!$C32, 'SRN BWQ'!$C$13:$C$97, 0), MATCH('SRN Backcast'!N$13, 'SRN BWQ'!$B$13:$V$13, 0))</f>
        <v>Excellent</v>
      </c>
      <c r="O32" t="str">
        <f>INDEX('SRN BWQ'!$B$13:$V$97, MATCH('SRN Backcast'!$C32, 'SRN BWQ'!$C$13:$C$97, 0), MATCH('SRN Backcast'!O$13, 'SRN BWQ'!$B$13:$V$13, 0))</f>
        <v>Excellent</v>
      </c>
      <c r="P32">
        <f>INDEX('SRN BWQ'!$B$13:$V$97, MATCH('SRN Backcast'!$C32, 'SRN BWQ'!$C$13:$C$97, 0), MATCH('SRN Backcast'!P$13, 'SRN BWQ'!$B$13:$V$13, 0))</f>
        <v>0</v>
      </c>
      <c r="Q32" t="str">
        <f>INDEX('SRN BWQ'!$B$13:$V$97, MATCH('SRN Backcast'!$C32, 'SRN BWQ'!$C$13:$C$97, 0), MATCH('SRN Backcast'!Q$13, 'SRN BWQ'!$B$13:$V$13, 0))</f>
        <v>Excellent</v>
      </c>
      <c r="R32" t="str">
        <f>INDEX('SRN BWQ'!$B$13:$V$97, MATCH('SRN Backcast'!$C32, 'SRN BWQ'!$C$13:$C$97, 0), MATCH('SRN Backcast'!R$13, 'SRN BWQ'!$B$13:$V$13, 0))</f>
        <v>Excellent</v>
      </c>
      <c r="S32" t="str">
        <f>INDEX('SRN BWQ'!$B$13:$V$97, MATCH('SRN Backcast'!$C32, 'SRN BWQ'!$C$13:$C$97, 0), MATCH('SRN Backcast'!S$13, 'SRN BWQ'!$B$13:$V$13, 0))</f>
        <v>Excellent</v>
      </c>
      <c r="T32" t="str">
        <f>INDEX('SRN BWQ'!$B$13:$V$97, MATCH('SRN Backcast'!$C32, 'SRN BWQ'!$C$13:$C$97, 0), MATCH('SRN Backcast'!T$13, 'SRN BWQ'!$B$13:$V$13, 0))</f>
        <v>Excellent</v>
      </c>
      <c r="U32" t="str">
        <f>INDEX('SRN BWQ'!$B$13:$V$97, MATCH('SRN Backcast'!$C32, 'SRN BWQ'!$C$13:$C$97, 0), MATCH('SRN Backcast'!U$13, 'SRN BWQ'!$B$13:$V$13, 0))</f>
        <v>Excellent</v>
      </c>
      <c r="V32" t="str">
        <f>INDEX('SRN BWQ'!$B$13:$V$97, MATCH('SRN Backcast'!$C32, 'SRN BWQ'!$C$13:$C$97, 0), MATCH('SRN Backcast'!V$13, 'SRN BWQ'!$B$13:$V$13, 0))</f>
        <v>Excellent</v>
      </c>
    </row>
    <row r="33" spans="2:22">
      <c r="B33" t="s">
        <v>242</v>
      </c>
      <c r="C33" t="s">
        <v>547</v>
      </c>
      <c r="D33" t="s">
        <v>48</v>
      </c>
      <c r="E33" t="s">
        <v>49</v>
      </c>
      <c r="F33" t="s">
        <v>50</v>
      </c>
      <c r="H33" t="str">
        <f>INDEX('SRN BWQ'!$B$13:$V$97, MATCH('SRN Backcast'!$C33, 'SRN BWQ'!$C$13:$C$97, 0), MATCH('SRN Backcast'!H$13, 'SRN BWQ'!$B$13:$V$13, 0))</f>
        <v>Excellent</v>
      </c>
      <c r="I33" t="str">
        <f>INDEX('SRN BWQ'!$B$13:$V$97, MATCH('SRN Backcast'!$C33, 'SRN BWQ'!$C$13:$C$97, 0), MATCH('SRN Backcast'!I$13, 'SRN BWQ'!$B$13:$V$13, 0))</f>
        <v>Excellent</v>
      </c>
      <c r="J33" t="str">
        <f>INDEX('SRN BWQ'!$B$13:$V$97, MATCH('SRN Backcast'!$C33, 'SRN BWQ'!$C$13:$C$97, 0), MATCH('SRN Backcast'!J$13, 'SRN BWQ'!$B$13:$V$13, 0))</f>
        <v>Excellent</v>
      </c>
      <c r="K33" t="str">
        <f>INDEX('SRN BWQ'!$B$13:$V$97, MATCH('SRN Backcast'!$C33, 'SRN BWQ'!$C$13:$C$97, 0), MATCH('SRN Backcast'!K$13, 'SRN BWQ'!$B$13:$V$13, 0))</f>
        <v>Excellent</v>
      </c>
      <c r="L33" t="str">
        <f>INDEX('SRN BWQ'!$B$13:$V$97, MATCH('SRN Backcast'!$C33, 'SRN BWQ'!$C$13:$C$97, 0), MATCH('SRN Backcast'!L$13, 'SRN BWQ'!$B$13:$V$13, 0))</f>
        <v>Excellent</v>
      </c>
      <c r="M33">
        <f>INDEX('SRN BWQ'!$B$13:$V$97, MATCH('SRN Backcast'!$C33, 'SRN BWQ'!$C$13:$C$97, 0), MATCH('SRN Backcast'!M$13, 'SRN BWQ'!$B$13:$V$13, 0))</f>
        <v>0</v>
      </c>
      <c r="N33" t="str">
        <f>INDEX('SRN BWQ'!$B$13:$V$97, MATCH('SRN Backcast'!$C33, 'SRN BWQ'!$C$13:$C$97, 0), MATCH('SRN Backcast'!N$13, 'SRN BWQ'!$B$13:$V$13, 0))</f>
        <v>Good</v>
      </c>
      <c r="O33" t="str">
        <f>INDEX('SRN BWQ'!$B$13:$V$97, MATCH('SRN Backcast'!$C33, 'SRN BWQ'!$C$13:$C$97, 0), MATCH('SRN Backcast'!O$13, 'SRN BWQ'!$B$13:$V$13, 0))</f>
        <v>Good</v>
      </c>
      <c r="P33">
        <f>INDEX('SRN BWQ'!$B$13:$V$97, MATCH('SRN Backcast'!$C33, 'SRN BWQ'!$C$13:$C$97, 0), MATCH('SRN Backcast'!P$13, 'SRN BWQ'!$B$13:$V$13, 0))</f>
        <v>0</v>
      </c>
      <c r="Q33" t="str">
        <f>INDEX('SRN BWQ'!$B$13:$V$97, MATCH('SRN Backcast'!$C33, 'SRN BWQ'!$C$13:$C$97, 0), MATCH('SRN Backcast'!Q$13, 'SRN BWQ'!$B$13:$V$13, 0))</f>
        <v>Sufficient</v>
      </c>
      <c r="R33" t="str">
        <f>INDEX('SRN BWQ'!$B$13:$V$97, MATCH('SRN Backcast'!$C33, 'SRN BWQ'!$C$13:$C$97, 0), MATCH('SRN Backcast'!R$13, 'SRN BWQ'!$B$13:$V$13, 0))</f>
        <v>Good</v>
      </c>
      <c r="S33" t="str">
        <f>INDEX('SRN BWQ'!$B$13:$V$97, MATCH('SRN Backcast'!$C33, 'SRN BWQ'!$C$13:$C$97, 0), MATCH('SRN Backcast'!S$13, 'SRN BWQ'!$B$13:$V$13, 0))</f>
        <v>Good</v>
      </c>
      <c r="T33" t="str">
        <f>INDEX('SRN BWQ'!$B$13:$V$97, MATCH('SRN Backcast'!$C33, 'SRN BWQ'!$C$13:$C$97, 0), MATCH('SRN Backcast'!T$13, 'SRN BWQ'!$B$13:$V$13, 0))</f>
        <v>Good</v>
      </c>
      <c r="U33" t="str">
        <f>INDEX('SRN BWQ'!$B$13:$V$97, MATCH('SRN Backcast'!$C33, 'SRN BWQ'!$C$13:$C$97, 0), MATCH('SRN Backcast'!U$13, 'SRN BWQ'!$B$13:$V$13, 0))</f>
        <v>Good</v>
      </c>
      <c r="V33" t="str">
        <f>INDEX('SRN BWQ'!$B$13:$V$97, MATCH('SRN Backcast'!$C33, 'SRN BWQ'!$C$13:$C$97, 0), MATCH('SRN Backcast'!V$13, 'SRN BWQ'!$B$13:$V$13, 0))</f>
        <v>Good</v>
      </c>
    </row>
    <row r="34" spans="2:22">
      <c r="B34" t="s">
        <v>242</v>
      </c>
      <c r="C34" t="s">
        <v>548</v>
      </c>
      <c r="D34" t="s">
        <v>48</v>
      </c>
      <c r="E34" t="s">
        <v>49</v>
      </c>
      <c r="F34" t="s">
        <v>50</v>
      </c>
      <c r="H34" t="str">
        <f>INDEX('SRN BWQ'!$B$13:$V$97, MATCH('SRN Backcast'!$C34, 'SRN BWQ'!$C$13:$C$97, 0), MATCH('SRN Backcast'!H$13, 'SRN BWQ'!$B$13:$V$13, 0))</f>
        <v>Good</v>
      </c>
      <c r="I34" t="str">
        <f>INDEX('SRN BWQ'!$B$13:$V$97, MATCH('SRN Backcast'!$C34, 'SRN BWQ'!$C$13:$C$97, 0), MATCH('SRN Backcast'!I$13, 'SRN BWQ'!$B$13:$V$13, 0))</f>
        <v>Good</v>
      </c>
      <c r="J34" t="str">
        <f>INDEX('SRN BWQ'!$B$13:$V$97, MATCH('SRN Backcast'!$C34, 'SRN BWQ'!$C$13:$C$97, 0), MATCH('SRN Backcast'!J$13, 'SRN BWQ'!$B$13:$V$13, 0))</f>
        <v>Good</v>
      </c>
      <c r="K34" t="str">
        <f>INDEX('SRN BWQ'!$B$13:$V$97, MATCH('SRN Backcast'!$C34, 'SRN BWQ'!$C$13:$C$97, 0), MATCH('SRN Backcast'!K$13, 'SRN BWQ'!$B$13:$V$13, 0))</f>
        <v>Good</v>
      </c>
      <c r="L34" t="str">
        <f>INDEX('SRN BWQ'!$B$13:$V$97, MATCH('SRN Backcast'!$C34, 'SRN BWQ'!$C$13:$C$97, 0), MATCH('SRN Backcast'!L$13, 'SRN BWQ'!$B$13:$V$13, 0))</f>
        <v>Good</v>
      </c>
      <c r="M34">
        <f>INDEX('SRN BWQ'!$B$13:$V$97, MATCH('SRN Backcast'!$C34, 'SRN BWQ'!$C$13:$C$97, 0), MATCH('SRN Backcast'!M$13, 'SRN BWQ'!$B$13:$V$13, 0))</f>
        <v>0</v>
      </c>
      <c r="N34" t="str">
        <f>INDEX('SRN BWQ'!$B$13:$V$97, MATCH('SRN Backcast'!$C34, 'SRN BWQ'!$C$13:$C$97, 0), MATCH('SRN Backcast'!N$13, 'SRN BWQ'!$B$13:$V$13, 0))</f>
        <v>Good</v>
      </c>
      <c r="O34" t="str">
        <f>INDEX('SRN BWQ'!$B$13:$V$97, MATCH('SRN Backcast'!$C34, 'SRN BWQ'!$C$13:$C$97, 0), MATCH('SRN Backcast'!O$13, 'SRN BWQ'!$B$13:$V$13, 0))</f>
        <v>Good</v>
      </c>
      <c r="P34">
        <f>INDEX('SRN BWQ'!$B$13:$V$97, MATCH('SRN Backcast'!$C34, 'SRN BWQ'!$C$13:$C$97, 0), MATCH('SRN Backcast'!P$13, 'SRN BWQ'!$B$13:$V$13, 0))</f>
        <v>0</v>
      </c>
      <c r="Q34" t="str">
        <f>INDEX('SRN BWQ'!$B$13:$V$97, MATCH('SRN Backcast'!$C34, 'SRN BWQ'!$C$13:$C$97, 0), MATCH('SRN Backcast'!Q$13, 'SRN BWQ'!$B$13:$V$13, 0))</f>
        <v>Sufficient</v>
      </c>
      <c r="R34" t="str">
        <f>INDEX('SRN BWQ'!$B$13:$V$97, MATCH('SRN Backcast'!$C34, 'SRN BWQ'!$C$13:$C$97, 0), MATCH('SRN Backcast'!R$13, 'SRN BWQ'!$B$13:$V$13, 0))</f>
        <v>Sufficient</v>
      </c>
      <c r="S34" t="str">
        <f>INDEX('SRN BWQ'!$B$13:$V$97, MATCH('SRN Backcast'!$C34, 'SRN BWQ'!$C$13:$C$97, 0), MATCH('SRN Backcast'!S$13, 'SRN BWQ'!$B$13:$V$13, 0))</f>
        <v>Sufficient</v>
      </c>
      <c r="T34" t="str">
        <f>INDEX('SRN BWQ'!$B$13:$V$97, MATCH('SRN Backcast'!$C34, 'SRN BWQ'!$C$13:$C$97, 0), MATCH('SRN Backcast'!T$13, 'SRN BWQ'!$B$13:$V$13, 0))</f>
        <v>Sufficient</v>
      </c>
      <c r="U34" t="str">
        <f>INDEX('SRN BWQ'!$B$13:$V$97, MATCH('SRN Backcast'!$C34, 'SRN BWQ'!$C$13:$C$97, 0), MATCH('SRN Backcast'!U$13, 'SRN BWQ'!$B$13:$V$13, 0))</f>
        <v>Sufficient</v>
      </c>
      <c r="V34" t="str">
        <f>INDEX('SRN BWQ'!$B$13:$V$97, MATCH('SRN Backcast'!$C34, 'SRN BWQ'!$C$13:$C$97, 0), MATCH('SRN Backcast'!V$13, 'SRN BWQ'!$B$13:$V$13, 0))</f>
        <v>Sufficient</v>
      </c>
    </row>
    <row r="35" spans="2:22">
      <c r="B35" t="s">
        <v>242</v>
      </c>
      <c r="C35" t="s">
        <v>549</v>
      </c>
      <c r="D35" t="s">
        <v>48</v>
      </c>
      <c r="E35" t="s">
        <v>49</v>
      </c>
      <c r="F35" t="s">
        <v>50</v>
      </c>
      <c r="H35" t="s">
        <v>154</v>
      </c>
      <c r="I35" t="s">
        <v>154</v>
      </c>
      <c r="J35" t="s">
        <v>154</v>
      </c>
      <c r="K35" t="s">
        <v>154</v>
      </c>
      <c r="L35" t="s">
        <v>154</v>
      </c>
      <c r="M35">
        <f>INDEX('SRN BWQ'!$B$13:$V$97, MATCH('SRN Backcast'!$C35, 'SRN BWQ'!$C$13:$C$97, 0), MATCH('SRN Backcast'!M$13, 'SRN BWQ'!$B$13:$V$13, 0))</f>
        <v>0</v>
      </c>
      <c r="N35" t="s">
        <v>154</v>
      </c>
      <c r="O35" t="str">
        <f>INDEX('SRN BWQ'!$B$13:$V$97, MATCH('SRN Backcast'!$C35, 'SRN BWQ'!$C$13:$C$97, 0), MATCH('SRN Backcast'!O$13, 'SRN BWQ'!$B$13:$V$13, 0))</f>
        <v>Excellent</v>
      </c>
      <c r="P35">
        <f>INDEX('SRN BWQ'!$B$13:$V$97, MATCH('SRN Backcast'!$C35, 'SRN BWQ'!$C$13:$C$97, 0), MATCH('SRN Backcast'!P$13, 'SRN BWQ'!$B$13:$V$13, 0))</f>
        <v>0</v>
      </c>
      <c r="Q35" t="str">
        <f>INDEX('SRN BWQ'!$B$13:$V$97, MATCH('SRN Backcast'!$C35, 'SRN BWQ'!$C$13:$C$97, 0), MATCH('SRN Backcast'!Q$13, 'SRN BWQ'!$B$13:$V$13, 0))</f>
        <v>Excellent</v>
      </c>
      <c r="R35" t="str">
        <f>INDEX('SRN BWQ'!$B$13:$V$97, MATCH('SRN Backcast'!$C35, 'SRN BWQ'!$C$13:$C$97, 0), MATCH('SRN Backcast'!R$13, 'SRN BWQ'!$B$13:$V$13, 0))</f>
        <v>Excellent</v>
      </c>
      <c r="S35" t="str">
        <f>INDEX('SRN BWQ'!$B$13:$V$97, MATCH('SRN Backcast'!$C35, 'SRN BWQ'!$C$13:$C$97, 0), MATCH('SRN Backcast'!S$13, 'SRN BWQ'!$B$13:$V$13, 0))</f>
        <v>Excellent</v>
      </c>
      <c r="T35" t="str">
        <f>INDEX('SRN BWQ'!$B$13:$V$97, MATCH('SRN Backcast'!$C35, 'SRN BWQ'!$C$13:$C$97, 0), MATCH('SRN Backcast'!T$13, 'SRN BWQ'!$B$13:$V$13, 0))</f>
        <v>Excellent</v>
      </c>
      <c r="U35" t="str">
        <f>INDEX('SRN BWQ'!$B$13:$V$97, MATCH('SRN Backcast'!$C35, 'SRN BWQ'!$C$13:$C$97, 0), MATCH('SRN Backcast'!U$13, 'SRN BWQ'!$B$13:$V$13, 0))</f>
        <v>Excellent</v>
      </c>
      <c r="V35" t="str">
        <f>INDEX('SRN BWQ'!$B$13:$V$97, MATCH('SRN Backcast'!$C35, 'SRN BWQ'!$C$13:$C$97, 0), MATCH('SRN Backcast'!V$13, 'SRN BWQ'!$B$13:$V$13, 0))</f>
        <v>Excellent</v>
      </c>
    </row>
    <row r="36" spans="2:22">
      <c r="B36" t="s">
        <v>242</v>
      </c>
      <c r="C36" t="s">
        <v>550</v>
      </c>
      <c r="D36" t="s">
        <v>48</v>
      </c>
      <c r="E36" t="s">
        <v>49</v>
      </c>
      <c r="F36" t="s">
        <v>50</v>
      </c>
      <c r="H36" t="str">
        <f>INDEX('SRN BWQ'!$B$13:$V$97, MATCH('SRN Backcast'!$C36, 'SRN BWQ'!$C$13:$C$97, 0), MATCH('SRN Backcast'!H$13, 'SRN BWQ'!$B$13:$V$13, 0))</f>
        <v>Excellent</v>
      </c>
      <c r="I36" t="str">
        <f>INDEX('SRN BWQ'!$B$13:$V$97, MATCH('SRN Backcast'!$C36, 'SRN BWQ'!$C$13:$C$97, 0), MATCH('SRN Backcast'!I$13, 'SRN BWQ'!$B$13:$V$13, 0))</f>
        <v>Excellent</v>
      </c>
      <c r="J36" t="str">
        <f>INDEX('SRN BWQ'!$B$13:$V$97, MATCH('SRN Backcast'!$C36, 'SRN BWQ'!$C$13:$C$97, 0), MATCH('SRN Backcast'!J$13, 'SRN BWQ'!$B$13:$V$13, 0))</f>
        <v>Excellent</v>
      </c>
      <c r="K36" t="str">
        <f>INDEX('SRN BWQ'!$B$13:$V$97, MATCH('SRN Backcast'!$C36, 'SRN BWQ'!$C$13:$C$97, 0), MATCH('SRN Backcast'!K$13, 'SRN BWQ'!$B$13:$V$13, 0))</f>
        <v>Good</v>
      </c>
      <c r="L36" t="str">
        <f>INDEX('SRN BWQ'!$B$13:$V$97, MATCH('SRN Backcast'!$C36, 'SRN BWQ'!$C$13:$C$97, 0), MATCH('SRN Backcast'!L$13, 'SRN BWQ'!$B$13:$V$13, 0))</f>
        <v>Good</v>
      </c>
      <c r="M36">
        <f>INDEX('SRN BWQ'!$B$13:$V$97, MATCH('SRN Backcast'!$C36, 'SRN BWQ'!$C$13:$C$97, 0), MATCH('SRN Backcast'!M$13, 'SRN BWQ'!$B$13:$V$13, 0))</f>
        <v>0</v>
      </c>
      <c r="N36" t="str">
        <f>INDEX('SRN BWQ'!$B$13:$V$97, MATCH('SRN Backcast'!$C36, 'SRN BWQ'!$C$13:$C$97, 0), MATCH('SRN Backcast'!N$13, 'SRN BWQ'!$B$13:$V$13, 0))</f>
        <v>Good</v>
      </c>
      <c r="O36" t="str">
        <f>INDEX('SRN BWQ'!$B$13:$V$97, MATCH('SRN Backcast'!$C36, 'SRN BWQ'!$C$13:$C$97, 0), MATCH('SRN Backcast'!O$13, 'SRN BWQ'!$B$13:$V$13, 0))</f>
        <v>Sufficient</v>
      </c>
      <c r="P36">
        <f>INDEX('SRN BWQ'!$B$13:$V$97, MATCH('SRN Backcast'!$C36, 'SRN BWQ'!$C$13:$C$97, 0), MATCH('SRN Backcast'!P$13, 'SRN BWQ'!$B$13:$V$13, 0))</f>
        <v>0</v>
      </c>
      <c r="Q36" t="str">
        <f>INDEX('SRN BWQ'!$B$13:$V$97, MATCH('SRN Backcast'!$C36, 'SRN BWQ'!$C$13:$C$97, 0), MATCH('SRN Backcast'!Q$13, 'SRN BWQ'!$B$13:$V$13, 0))</f>
        <v>Good</v>
      </c>
      <c r="R36" t="str">
        <f>INDEX('SRN BWQ'!$B$13:$V$97, MATCH('SRN Backcast'!$C36, 'SRN BWQ'!$C$13:$C$97, 0), MATCH('SRN Backcast'!R$13, 'SRN BWQ'!$B$13:$V$13, 0))</f>
        <v>Good</v>
      </c>
      <c r="S36" t="str">
        <f>INDEX('SRN BWQ'!$B$13:$V$97, MATCH('SRN Backcast'!$C36, 'SRN BWQ'!$C$13:$C$97, 0), MATCH('SRN Backcast'!S$13, 'SRN BWQ'!$B$13:$V$13, 0))</f>
        <v>Good</v>
      </c>
      <c r="T36" t="str">
        <f>INDEX('SRN BWQ'!$B$13:$V$97, MATCH('SRN Backcast'!$C36, 'SRN BWQ'!$C$13:$C$97, 0), MATCH('SRN Backcast'!T$13, 'SRN BWQ'!$B$13:$V$13, 0))</f>
        <v>Good</v>
      </c>
      <c r="U36" t="str">
        <f>INDEX('SRN BWQ'!$B$13:$V$97, MATCH('SRN Backcast'!$C36, 'SRN BWQ'!$C$13:$C$97, 0), MATCH('SRN Backcast'!U$13, 'SRN BWQ'!$B$13:$V$13, 0))</f>
        <v>Good</v>
      </c>
      <c r="V36" t="str">
        <f>INDEX('SRN BWQ'!$B$13:$V$97, MATCH('SRN Backcast'!$C36, 'SRN BWQ'!$C$13:$C$97, 0), MATCH('SRN Backcast'!V$13, 'SRN BWQ'!$B$13:$V$13, 0))</f>
        <v>Good</v>
      </c>
    </row>
    <row r="37" spans="2:22">
      <c r="B37" t="s">
        <v>242</v>
      </c>
      <c r="C37" t="s">
        <v>551</v>
      </c>
      <c r="D37" t="s">
        <v>48</v>
      </c>
      <c r="E37" t="s">
        <v>49</v>
      </c>
      <c r="F37" t="s">
        <v>50</v>
      </c>
      <c r="H37" t="str">
        <f>INDEX('SRN BWQ'!$B$13:$V$97, MATCH('SRN Backcast'!$C37, 'SRN BWQ'!$C$13:$C$97, 0), MATCH('SRN Backcast'!H$13, 'SRN BWQ'!$B$13:$V$13, 0))</f>
        <v>Excellent</v>
      </c>
      <c r="I37" t="str">
        <f>INDEX('SRN BWQ'!$B$13:$V$97, MATCH('SRN Backcast'!$C37, 'SRN BWQ'!$C$13:$C$97, 0), MATCH('SRN Backcast'!I$13, 'SRN BWQ'!$B$13:$V$13, 0))</f>
        <v>Excellent</v>
      </c>
      <c r="J37" t="str">
        <f>INDEX('SRN BWQ'!$B$13:$V$97, MATCH('SRN Backcast'!$C37, 'SRN BWQ'!$C$13:$C$97, 0), MATCH('SRN Backcast'!J$13, 'SRN BWQ'!$B$13:$V$13, 0))</f>
        <v>Excellent</v>
      </c>
      <c r="K37" t="str">
        <f>INDEX('SRN BWQ'!$B$13:$V$97, MATCH('SRN Backcast'!$C37, 'SRN BWQ'!$C$13:$C$97, 0), MATCH('SRN Backcast'!K$13, 'SRN BWQ'!$B$13:$V$13, 0))</f>
        <v>Excellent</v>
      </c>
      <c r="L37" t="str">
        <f>INDEX('SRN BWQ'!$B$13:$V$97, MATCH('SRN Backcast'!$C37, 'SRN BWQ'!$C$13:$C$97, 0), MATCH('SRN Backcast'!L$13, 'SRN BWQ'!$B$13:$V$13, 0))</f>
        <v>Excellent</v>
      </c>
      <c r="M37">
        <f>INDEX('SRN BWQ'!$B$13:$V$97, MATCH('SRN Backcast'!$C37, 'SRN BWQ'!$C$13:$C$97, 0), MATCH('SRN Backcast'!M$13, 'SRN BWQ'!$B$13:$V$13, 0))</f>
        <v>0</v>
      </c>
      <c r="N37" t="str">
        <f>INDEX('SRN BWQ'!$B$13:$V$97, MATCH('SRN Backcast'!$C37, 'SRN BWQ'!$C$13:$C$97, 0), MATCH('SRN Backcast'!N$13, 'SRN BWQ'!$B$13:$V$13, 0))</f>
        <v>Excellent</v>
      </c>
      <c r="O37" t="str">
        <f>INDEX('SRN BWQ'!$B$13:$V$97, MATCH('SRN Backcast'!$C37, 'SRN BWQ'!$C$13:$C$97, 0), MATCH('SRN Backcast'!O$13, 'SRN BWQ'!$B$13:$V$13, 0))</f>
        <v>Excellent</v>
      </c>
      <c r="P37">
        <f>INDEX('SRN BWQ'!$B$13:$V$97, MATCH('SRN Backcast'!$C37, 'SRN BWQ'!$C$13:$C$97, 0), MATCH('SRN Backcast'!P$13, 'SRN BWQ'!$B$13:$V$13, 0))</f>
        <v>0</v>
      </c>
      <c r="Q37" t="str">
        <f>INDEX('SRN BWQ'!$B$13:$V$97, MATCH('SRN Backcast'!$C37, 'SRN BWQ'!$C$13:$C$97, 0), MATCH('SRN Backcast'!Q$13, 'SRN BWQ'!$B$13:$V$13, 0))</f>
        <v>Good</v>
      </c>
      <c r="R37" t="str">
        <f>INDEX('SRN BWQ'!$B$13:$V$97, MATCH('SRN Backcast'!$C37, 'SRN BWQ'!$C$13:$C$97, 0), MATCH('SRN Backcast'!R$13, 'SRN BWQ'!$B$13:$V$13, 0))</f>
        <v>Good</v>
      </c>
      <c r="S37" t="str">
        <f>INDEX('SRN BWQ'!$B$13:$V$97, MATCH('SRN Backcast'!$C37, 'SRN BWQ'!$C$13:$C$97, 0), MATCH('SRN Backcast'!S$13, 'SRN BWQ'!$B$13:$V$13, 0))</f>
        <v>Good</v>
      </c>
      <c r="T37" t="str">
        <f>INDEX('SRN BWQ'!$B$13:$V$97, MATCH('SRN Backcast'!$C37, 'SRN BWQ'!$C$13:$C$97, 0), MATCH('SRN Backcast'!T$13, 'SRN BWQ'!$B$13:$V$13, 0))</f>
        <v>Good</v>
      </c>
      <c r="U37" t="str">
        <f>INDEX('SRN BWQ'!$B$13:$V$97, MATCH('SRN Backcast'!$C37, 'SRN BWQ'!$C$13:$C$97, 0), MATCH('SRN Backcast'!U$13, 'SRN BWQ'!$B$13:$V$13, 0))</f>
        <v>Good</v>
      </c>
      <c r="V37" t="str">
        <f>INDEX('SRN BWQ'!$B$13:$V$97, MATCH('SRN Backcast'!$C37, 'SRN BWQ'!$C$13:$C$97, 0), MATCH('SRN Backcast'!V$13, 'SRN BWQ'!$B$13:$V$13, 0))</f>
        <v>Good</v>
      </c>
    </row>
    <row r="38" spans="2:22">
      <c r="B38" t="s">
        <v>242</v>
      </c>
      <c r="C38" t="s">
        <v>552</v>
      </c>
      <c r="D38" t="s">
        <v>48</v>
      </c>
      <c r="E38" t="s">
        <v>49</v>
      </c>
      <c r="F38" t="s">
        <v>50</v>
      </c>
      <c r="H38" t="str">
        <f>INDEX('SRN BWQ'!$B$13:$V$97, MATCH('SRN Backcast'!$C38, 'SRN BWQ'!$C$13:$C$97, 0), MATCH('SRN Backcast'!H$13, 'SRN BWQ'!$B$13:$V$13, 0))</f>
        <v>Excellent</v>
      </c>
      <c r="I38" t="str">
        <f>INDEX('SRN BWQ'!$B$13:$V$97, MATCH('SRN Backcast'!$C38, 'SRN BWQ'!$C$13:$C$97, 0), MATCH('SRN Backcast'!I$13, 'SRN BWQ'!$B$13:$V$13, 0))</f>
        <v>Excellent</v>
      </c>
      <c r="J38" t="str">
        <f>INDEX('SRN BWQ'!$B$13:$V$97, MATCH('SRN Backcast'!$C38, 'SRN BWQ'!$C$13:$C$97, 0), MATCH('SRN Backcast'!J$13, 'SRN BWQ'!$B$13:$V$13, 0))</f>
        <v>Excellent</v>
      </c>
      <c r="K38" t="str">
        <f>INDEX('SRN BWQ'!$B$13:$V$97, MATCH('SRN Backcast'!$C38, 'SRN BWQ'!$C$13:$C$97, 0), MATCH('SRN Backcast'!K$13, 'SRN BWQ'!$B$13:$V$13, 0))</f>
        <v>Excellent</v>
      </c>
      <c r="L38" t="str">
        <f>INDEX('SRN BWQ'!$B$13:$V$97, MATCH('SRN Backcast'!$C38, 'SRN BWQ'!$C$13:$C$97, 0), MATCH('SRN Backcast'!L$13, 'SRN BWQ'!$B$13:$V$13, 0))</f>
        <v>Excellent</v>
      </c>
      <c r="M38">
        <f>INDEX('SRN BWQ'!$B$13:$V$97, MATCH('SRN Backcast'!$C38, 'SRN BWQ'!$C$13:$C$97, 0), MATCH('SRN Backcast'!M$13, 'SRN BWQ'!$B$13:$V$13, 0))</f>
        <v>0</v>
      </c>
      <c r="N38" t="str">
        <f>INDEX('SRN BWQ'!$B$13:$V$97, MATCH('SRN Backcast'!$C38, 'SRN BWQ'!$C$13:$C$97, 0), MATCH('SRN Backcast'!N$13, 'SRN BWQ'!$B$13:$V$13, 0))</f>
        <v>Excellent</v>
      </c>
      <c r="O38" t="str">
        <f>INDEX('SRN BWQ'!$B$13:$V$97, MATCH('SRN Backcast'!$C38, 'SRN BWQ'!$C$13:$C$97, 0), MATCH('SRN Backcast'!O$13, 'SRN BWQ'!$B$13:$V$13, 0))</f>
        <v>Excellent</v>
      </c>
      <c r="P38">
        <f>INDEX('SRN BWQ'!$B$13:$V$97, MATCH('SRN Backcast'!$C38, 'SRN BWQ'!$C$13:$C$97, 0), MATCH('SRN Backcast'!P$13, 'SRN BWQ'!$B$13:$V$13, 0))</f>
        <v>0</v>
      </c>
      <c r="Q38" t="str">
        <f>INDEX('SRN BWQ'!$B$13:$V$97, MATCH('SRN Backcast'!$C38, 'SRN BWQ'!$C$13:$C$97, 0), MATCH('SRN Backcast'!Q$13, 'SRN BWQ'!$B$13:$V$13, 0))</f>
        <v>Excellent</v>
      </c>
      <c r="R38" t="str">
        <f>INDEX('SRN BWQ'!$B$13:$V$97, MATCH('SRN Backcast'!$C38, 'SRN BWQ'!$C$13:$C$97, 0), MATCH('SRN Backcast'!R$13, 'SRN BWQ'!$B$13:$V$13, 0))</f>
        <v>Excellent</v>
      </c>
      <c r="S38" t="str">
        <f>INDEX('SRN BWQ'!$B$13:$V$97, MATCH('SRN Backcast'!$C38, 'SRN BWQ'!$C$13:$C$97, 0), MATCH('SRN Backcast'!S$13, 'SRN BWQ'!$B$13:$V$13, 0))</f>
        <v>Excellent</v>
      </c>
      <c r="T38" t="str">
        <f>INDEX('SRN BWQ'!$B$13:$V$97, MATCH('SRN Backcast'!$C38, 'SRN BWQ'!$C$13:$C$97, 0), MATCH('SRN Backcast'!T$13, 'SRN BWQ'!$B$13:$V$13, 0))</f>
        <v>Excellent</v>
      </c>
      <c r="U38" t="str">
        <f>INDEX('SRN BWQ'!$B$13:$V$97, MATCH('SRN Backcast'!$C38, 'SRN BWQ'!$C$13:$C$97, 0), MATCH('SRN Backcast'!U$13, 'SRN BWQ'!$B$13:$V$13, 0))</f>
        <v>Excellent</v>
      </c>
      <c r="V38" t="str">
        <f>INDEX('SRN BWQ'!$B$13:$V$97, MATCH('SRN Backcast'!$C38, 'SRN BWQ'!$C$13:$C$97, 0), MATCH('SRN Backcast'!V$13, 'SRN BWQ'!$B$13:$V$13, 0))</f>
        <v>Excellent</v>
      </c>
    </row>
    <row r="39" spans="2:22">
      <c r="B39" t="s">
        <v>242</v>
      </c>
      <c r="C39" t="s">
        <v>553</v>
      </c>
      <c r="D39" t="s">
        <v>48</v>
      </c>
      <c r="E39" t="s">
        <v>49</v>
      </c>
      <c r="F39" t="s">
        <v>50</v>
      </c>
      <c r="H39" t="str">
        <f>INDEX('SRN BWQ'!$B$13:$V$97, MATCH('SRN Backcast'!$C39, 'SRN BWQ'!$C$13:$C$97, 0), MATCH('SRN Backcast'!H$13, 'SRN BWQ'!$B$13:$V$13, 0))</f>
        <v>Good</v>
      </c>
      <c r="I39" t="str">
        <f>INDEX('SRN BWQ'!$B$13:$V$97, MATCH('SRN Backcast'!$C39, 'SRN BWQ'!$C$13:$C$97, 0), MATCH('SRN Backcast'!I$13, 'SRN BWQ'!$B$13:$V$13, 0))</f>
        <v>Good</v>
      </c>
      <c r="J39" t="str">
        <f>INDEX('SRN BWQ'!$B$13:$V$97, MATCH('SRN Backcast'!$C39, 'SRN BWQ'!$C$13:$C$97, 0), MATCH('SRN Backcast'!J$13, 'SRN BWQ'!$B$13:$V$13, 0))</f>
        <v>Sufficient</v>
      </c>
      <c r="K39" t="str">
        <f>INDEX('SRN BWQ'!$B$13:$V$97, MATCH('SRN Backcast'!$C39, 'SRN BWQ'!$C$13:$C$97, 0), MATCH('SRN Backcast'!K$13, 'SRN BWQ'!$B$13:$V$13, 0))</f>
        <v>Good</v>
      </c>
      <c r="L39" t="str">
        <f>INDEX('SRN BWQ'!$B$13:$V$97, MATCH('SRN Backcast'!$C39, 'SRN BWQ'!$C$13:$C$97, 0), MATCH('SRN Backcast'!L$13, 'SRN BWQ'!$B$13:$V$13, 0))</f>
        <v>Good</v>
      </c>
      <c r="M39">
        <f>INDEX('SRN BWQ'!$B$13:$V$97, MATCH('SRN Backcast'!$C39, 'SRN BWQ'!$C$13:$C$97, 0), MATCH('SRN Backcast'!M$13, 'SRN BWQ'!$B$13:$V$13, 0))</f>
        <v>0</v>
      </c>
      <c r="N39" t="str">
        <f>INDEX('SRN BWQ'!$B$13:$V$97, MATCH('SRN Backcast'!$C39, 'SRN BWQ'!$C$13:$C$97, 0), MATCH('SRN Backcast'!N$13, 'SRN BWQ'!$B$13:$V$13, 0))</f>
        <v>Good</v>
      </c>
      <c r="O39" t="str">
        <f>INDEX('SRN BWQ'!$B$13:$V$97, MATCH('SRN Backcast'!$C39, 'SRN BWQ'!$C$13:$C$97, 0), MATCH('SRN Backcast'!O$13, 'SRN BWQ'!$B$13:$V$13, 0))</f>
        <v>Good</v>
      </c>
      <c r="P39">
        <f>INDEX('SRN BWQ'!$B$13:$V$97, MATCH('SRN Backcast'!$C39, 'SRN BWQ'!$C$13:$C$97, 0), MATCH('SRN Backcast'!P$13, 'SRN BWQ'!$B$13:$V$13, 0))</f>
        <v>0</v>
      </c>
      <c r="Q39" t="str">
        <f>INDEX('SRN BWQ'!$B$13:$V$97, MATCH('SRN Backcast'!$C39, 'SRN BWQ'!$C$13:$C$97, 0), MATCH('SRN Backcast'!Q$13, 'SRN BWQ'!$B$13:$V$13, 0))</f>
        <v>Good</v>
      </c>
      <c r="R39" t="str">
        <f>INDEX('SRN BWQ'!$B$13:$V$97, MATCH('SRN Backcast'!$C39, 'SRN BWQ'!$C$13:$C$97, 0), MATCH('SRN Backcast'!R$13, 'SRN BWQ'!$B$13:$V$13, 0))</f>
        <v>Good</v>
      </c>
      <c r="S39" t="str">
        <f>INDEX('SRN BWQ'!$B$13:$V$97, MATCH('SRN Backcast'!$C39, 'SRN BWQ'!$C$13:$C$97, 0), MATCH('SRN Backcast'!S$13, 'SRN BWQ'!$B$13:$V$13, 0))</f>
        <v>Good</v>
      </c>
      <c r="T39" t="str">
        <f>INDEX('SRN BWQ'!$B$13:$V$97, MATCH('SRN Backcast'!$C39, 'SRN BWQ'!$C$13:$C$97, 0), MATCH('SRN Backcast'!T$13, 'SRN BWQ'!$B$13:$V$13, 0))</f>
        <v>Good</v>
      </c>
      <c r="U39" t="str">
        <f>INDEX('SRN BWQ'!$B$13:$V$97, MATCH('SRN Backcast'!$C39, 'SRN BWQ'!$C$13:$C$97, 0), MATCH('SRN Backcast'!U$13, 'SRN BWQ'!$B$13:$V$13, 0))</f>
        <v>Good</v>
      </c>
      <c r="V39" t="str">
        <f>INDEX('SRN BWQ'!$B$13:$V$97, MATCH('SRN Backcast'!$C39, 'SRN BWQ'!$C$13:$C$97, 0), MATCH('SRN Backcast'!V$13, 'SRN BWQ'!$B$13:$V$13, 0))</f>
        <v>Good</v>
      </c>
    </row>
    <row r="40" spans="2:22">
      <c r="B40" t="s">
        <v>242</v>
      </c>
      <c r="C40" t="s">
        <v>554</v>
      </c>
      <c r="D40" t="s">
        <v>48</v>
      </c>
      <c r="E40" t="s">
        <v>49</v>
      </c>
      <c r="F40" t="s">
        <v>50</v>
      </c>
      <c r="H40" t="str">
        <f>INDEX('SRN BWQ'!$B$13:$V$97, MATCH('SRN Backcast'!$C40, 'SRN BWQ'!$C$13:$C$97, 0), MATCH('SRN Backcast'!H$13, 'SRN BWQ'!$B$13:$V$13, 0))</f>
        <v>Excellent</v>
      </c>
      <c r="I40" t="str">
        <f>INDEX('SRN BWQ'!$B$13:$V$97, MATCH('SRN Backcast'!$C40, 'SRN BWQ'!$C$13:$C$97, 0), MATCH('SRN Backcast'!I$13, 'SRN BWQ'!$B$13:$V$13, 0))</f>
        <v>Excellent</v>
      </c>
      <c r="J40" t="str">
        <f>INDEX('SRN BWQ'!$B$13:$V$97, MATCH('SRN Backcast'!$C40, 'SRN BWQ'!$C$13:$C$97, 0), MATCH('SRN Backcast'!J$13, 'SRN BWQ'!$B$13:$V$13, 0))</f>
        <v>Excellent</v>
      </c>
      <c r="K40" t="str">
        <f>INDEX('SRN BWQ'!$B$13:$V$97, MATCH('SRN Backcast'!$C40, 'SRN BWQ'!$C$13:$C$97, 0), MATCH('SRN Backcast'!K$13, 'SRN BWQ'!$B$13:$V$13, 0))</f>
        <v>Excellent</v>
      </c>
      <c r="L40" t="str">
        <f>INDEX('SRN BWQ'!$B$13:$V$97, MATCH('SRN Backcast'!$C40, 'SRN BWQ'!$C$13:$C$97, 0), MATCH('SRN Backcast'!L$13, 'SRN BWQ'!$B$13:$V$13, 0))</f>
        <v>Excellent</v>
      </c>
      <c r="M40">
        <f>INDEX('SRN BWQ'!$B$13:$V$97, MATCH('SRN Backcast'!$C40, 'SRN BWQ'!$C$13:$C$97, 0), MATCH('SRN Backcast'!M$13, 'SRN BWQ'!$B$13:$V$13, 0))</f>
        <v>0</v>
      </c>
      <c r="N40" t="str">
        <f>INDEX('SRN BWQ'!$B$13:$V$97, MATCH('SRN Backcast'!$C40, 'SRN BWQ'!$C$13:$C$97, 0), MATCH('SRN Backcast'!N$13, 'SRN BWQ'!$B$13:$V$13, 0))</f>
        <v>Excellent</v>
      </c>
      <c r="O40" t="str">
        <f>INDEX('SRN BWQ'!$B$13:$V$97, MATCH('SRN Backcast'!$C40, 'SRN BWQ'!$C$13:$C$97, 0), MATCH('SRN Backcast'!O$13, 'SRN BWQ'!$B$13:$V$13, 0))</f>
        <v>Good</v>
      </c>
      <c r="P40">
        <f>INDEX('SRN BWQ'!$B$13:$V$97, MATCH('SRN Backcast'!$C40, 'SRN BWQ'!$C$13:$C$97, 0), MATCH('SRN Backcast'!P$13, 'SRN BWQ'!$B$13:$V$13, 0))</f>
        <v>0</v>
      </c>
      <c r="Q40" t="str">
        <f>INDEX('SRN BWQ'!$B$13:$V$97, MATCH('SRN Backcast'!$C40, 'SRN BWQ'!$C$13:$C$97, 0), MATCH('SRN Backcast'!Q$13, 'SRN BWQ'!$B$13:$V$13, 0))</f>
        <v>Good</v>
      </c>
      <c r="R40" t="str">
        <f>INDEX('SRN BWQ'!$B$13:$V$97, MATCH('SRN Backcast'!$C40, 'SRN BWQ'!$C$13:$C$97, 0), MATCH('SRN Backcast'!R$13, 'SRN BWQ'!$B$13:$V$13, 0))</f>
        <v>Good</v>
      </c>
      <c r="S40" t="str">
        <f>INDEX('SRN BWQ'!$B$13:$V$97, MATCH('SRN Backcast'!$C40, 'SRN BWQ'!$C$13:$C$97, 0), MATCH('SRN Backcast'!S$13, 'SRN BWQ'!$B$13:$V$13, 0))</f>
        <v>Good</v>
      </c>
      <c r="T40" t="str">
        <f>INDEX('SRN BWQ'!$B$13:$V$97, MATCH('SRN Backcast'!$C40, 'SRN BWQ'!$C$13:$C$97, 0), MATCH('SRN Backcast'!T$13, 'SRN BWQ'!$B$13:$V$13, 0))</f>
        <v>Good</v>
      </c>
      <c r="U40" t="str">
        <f>INDEX('SRN BWQ'!$B$13:$V$97, MATCH('SRN Backcast'!$C40, 'SRN BWQ'!$C$13:$C$97, 0), MATCH('SRN Backcast'!U$13, 'SRN BWQ'!$B$13:$V$13, 0))</f>
        <v>Good</v>
      </c>
      <c r="V40" t="str">
        <f>INDEX('SRN BWQ'!$B$13:$V$97, MATCH('SRN Backcast'!$C40, 'SRN BWQ'!$C$13:$C$97, 0), MATCH('SRN Backcast'!V$13, 'SRN BWQ'!$B$13:$V$13, 0))</f>
        <v>Good</v>
      </c>
    </row>
    <row r="41" spans="2:22">
      <c r="B41" t="s">
        <v>242</v>
      </c>
      <c r="C41" t="s">
        <v>555</v>
      </c>
      <c r="D41" t="s">
        <v>48</v>
      </c>
      <c r="E41" t="s">
        <v>49</v>
      </c>
      <c r="F41" t="s">
        <v>50</v>
      </c>
      <c r="H41" t="str">
        <f>INDEX('SRN BWQ'!$B$13:$V$97, MATCH('SRN Backcast'!$C41, 'SRN BWQ'!$C$13:$C$97, 0), MATCH('SRN Backcast'!H$13, 'SRN BWQ'!$B$13:$V$13, 0))</f>
        <v>Good</v>
      </c>
      <c r="I41" t="str">
        <f>INDEX('SRN BWQ'!$B$13:$V$97, MATCH('SRN Backcast'!$C41, 'SRN BWQ'!$C$13:$C$97, 0), MATCH('SRN Backcast'!I$13, 'SRN BWQ'!$B$13:$V$13, 0))</f>
        <v>Good</v>
      </c>
      <c r="J41" t="str">
        <f>INDEX('SRN BWQ'!$B$13:$V$97, MATCH('SRN Backcast'!$C41, 'SRN BWQ'!$C$13:$C$97, 0), MATCH('SRN Backcast'!J$13, 'SRN BWQ'!$B$13:$V$13, 0))</f>
        <v>Excellent</v>
      </c>
      <c r="K41" t="str">
        <f>INDEX('SRN BWQ'!$B$13:$V$97, MATCH('SRN Backcast'!$C41, 'SRN BWQ'!$C$13:$C$97, 0), MATCH('SRN Backcast'!K$13, 'SRN BWQ'!$B$13:$V$13, 0))</f>
        <v>Good</v>
      </c>
      <c r="L41" t="str">
        <f>INDEX('SRN BWQ'!$B$13:$V$97, MATCH('SRN Backcast'!$C41, 'SRN BWQ'!$C$13:$C$97, 0), MATCH('SRN Backcast'!L$13, 'SRN BWQ'!$B$13:$V$13, 0))</f>
        <v>Good</v>
      </c>
      <c r="M41">
        <f>INDEX('SRN BWQ'!$B$13:$V$97, MATCH('SRN Backcast'!$C41, 'SRN BWQ'!$C$13:$C$97, 0), MATCH('SRN Backcast'!M$13, 'SRN BWQ'!$B$13:$V$13, 0))</f>
        <v>0</v>
      </c>
      <c r="N41" t="str">
        <f>INDEX('SRN BWQ'!$B$13:$V$97, MATCH('SRN Backcast'!$C41, 'SRN BWQ'!$C$13:$C$97, 0), MATCH('SRN Backcast'!N$13, 'SRN BWQ'!$B$13:$V$13, 0))</f>
        <v>Good</v>
      </c>
      <c r="O41" t="str">
        <f>INDEX('SRN BWQ'!$B$13:$V$97, MATCH('SRN Backcast'!$C41, 'SRN BWQ'!$C$13:$C$97, 0), MATCH('SRN Backcast'!O$13, 'SRN BWQ'!$B$13:$V$13, 0))</f>
        <v>Good</v>
      </c>
      <c r="P41">
        <f>INDEX('SRN BWQ'!$B$13:$V$97, MATCH('SRN Backcast'!$C41, 'SRN BWQ'!$C$13:$C$97, 0), MATCH('SRN Backcast'!P$13, 'SRN BWQ'!$B$13:$V$13, 0))</f>
        <v>0</v>
      </c>
      <c r="Q41" t="str">
        <f>INDEX('SRN BWQ'!$B$13:$V$97, MATCH('SRN Backcast'!$C41, 'SRN BWQ'!$C$13:$C$97, 0), MATCH('SRN Backcast'!Q$13, 'SRN BWQ'!$B$13:$V$13, 0))</f>
        <v>Good</v>
      </c>
      <c r="R41" t="str">
        <f>INDEX('SRN BWQ'!$B$13:$V$97, MATCH('SRN Backcast'!$C41, 'SRN BWQ'!$C$13:$C$97, 0), MATCH('SRN Backcast'!R$13, 'SRN BWQ'!$B$13:$V$13, 0))</f>
        <v>Excellent</v>
      </c>
      <c r="S41" t="str">
        <f>INDEX('SRN BWQ'!$B$13:$V$97, MATCH('SRN Backcast'!$C41, 'SRN BWQ'!$C$13:$C$97, 0), MATCH('SRN Backcast'!S$13, 'SRN BWQ'!$B$13:$V$13, 0))</f>
        <v>Excellent</v>
      </c>
      <c r="T41" t="str">
        <f>INDEX('SRN BWQ'!$B$13:$V$97, MATCH('SRN Backcast'!$C41, 'SRN BWQ'!$C$13:$C$97, 0), MATCH('SRN Backcast'!T$13, 'SRN BWQ'!$B$13:$V$13, 0))</f>
        <v>Excellent</v>
      </c>
      <c r="U41" t="str">
        <f>INDEX('SRN BWQ'!$B$13:$V$97, MATCH('SRN Backcast'!$C41, 'SRN BWQ'!$C$13:$C$97, 0), MATCH('SRN Backcast'!U$13, 'SRN BWQ'!$B$13:$V$13, 0))</f>
        <v>Excellent</v>
      </c>
      <c r="V41" t="str">
        <f>INDEX('SRN BWQ'!$B$13:$V$97, MATCH('SRN Backcast'!$C41, 'SRN BWQ'!$C$13:$C$97, 0), MATCH('SRN Backcast'!V$13, 'SRN BWQ'!$B$13:$V$13, 0))</f>
        <v>Excellent</v>
      </c>
    </row>
    <row r="42" spans="2:22">
      <c r="B42" t="s">
        <v>242</v>
      </c>
      <c r="C42" t="s">
        <v>556</v>
      </c>
      <c r="D42" t="s">
        <v>48</v>
      </c>
      <c r="E42" t="s">
        <v>49</v>
      </c>
      <c r="F42" t="s">
        <v>50</v>
      </c>
      <c r="H42" t="str">
        <f>INDEX('SRN BWQ'!$B$13:$V$97, MATCH('SRN Backcast'!$C42, 'SRN BWQ'!$C$13:$C$97, 0), MATCH('SRN Backcast'!H$13, 'SRN BWQ'!$B$13:$V$13, 0))</f>
        <v>Sufficient</v>
      </c>
      <c r="I42" t="str">
        <f>INDEX('SRN BWQ'!$B$13:$V$97, MATCH('SRN Backcast'!$C42, 'SRN BWQ'!$C$13:$C$97, 0), MATCH('SRN Backcast'!I$13, 'SRN BWQ'!$B$13:$V$13, 0))</f>
        <v>Sufficient</v>
      </c>
      <c r="J42" t="str">
        <f>INDEX('SRN BWQ'!$B$13:$V$97, MATCH('SRN Backcast'!$C42, 'SRN BWQ'!$C$13:$C$97, 0), MATCH('SRN Backcast'!J$13, 'SRN BWQ'!$B$13:$V$13, 0))</f>
        <v>Poor</v>
      </c>
      <c r="K42" t="str">
        <f>INDEX('SRN BWQ'!$B$13:$V$97, MATCH('SRN Backcast'!$C42, 'SRN BWQ'!$C$13:$C$97, 0), MATCH('SRN Backcast'!K$13, 'SRN BWQ'!$B$13:$V$13, 0))</f>
        <v>Poor</v>
      </c>
      <c r="L42" t="str">
        <f>INDEX('SRN BWQ'!$B$13:$V$97, MATCH('SRN Backcast'!$C42, 'SRN BWQ'!$C$13:$C$97, 0), MATCH('SRN Backcast'!L$13, 'SRN BWQ'!$B$13:$V$13, 0))</f>
        <v>Poor</v>
      </c>
      <c r="M42">
        <f>INDEX('SRN BWQ'!$B$13:$V$97, MATCH('SRN Backcast'!$C42, 'SRN BWQ'!$C$13:$C$97, 0), MATCH('SRN Backcast'!M$13, 'SRN BWQ'!$B$13:$V$13, 0))</f>
        <v>0</v>
      </c>
      <c r="N42" t="str">
        <f>INDEX('SRN BWQ'!$B$13:$V$97, MATCH('SRN Backcast'!$C42, 'SRN BWQ'!$C$13:$C$97, 0), MATCH('SRN Backcast'!N$13, 'SRN BWQ'!$B$13:$V$13, 0))</f>
        <v>Poor</v>
      </c>
      <c r="O42" t="str">
        <f>INDEX('SRN BWQ'!$B$13:$V$97, MATCH('SRN Backcast'!$C42, 'SRN BWQ'!$C$13:$C$97, 0), MATCH('SRN Backcast'!O$13, 'SRN BWQ'!$B$13:$V$13, 0))</f>
        <v>Sufficient</v>
      </c>
      <c r="P42">
        <f>INDEX('SRN BWQ'!$B$13:$V$97, MATCH('SRN Backcast'!$C42, 'SRN BWQ'!$C$13:$C$97, 0), MATCH('SRN Backcast'!P$13, 'SRN BWQ'!$B$13:$V$13, 0))</f>
        <v>0</v>
      </c>
      <c r="Q42" t="str">
        <f>INDEX('SRN BWQ'!$B$13:$V$97, MATCH('SRN Backcast'!$C42, 'SRN BWQ'!$C$13:$C$97, 0), MATCH('SRN Backcast'!Q$13, 'SRN BWQ'!$B$13:$V$13, 0))</f>
        <v>Good</v>
      </c>
      <c r="R42" t="str">
        <f>INDEX('SRN BWQ'!$B$13:$V$97, MATCH('SRN Backcast'!$C42, 'SRN BWQ'!$C$13:$C$97, 0), MATCH('SRN Backcast'!R$13, 'SRN BWQ'!$B$13:$V$13, 0))</f>
        <v>Good</v>
      </c>
      <c r="S42" t="str">
        <f>INDEX('SRN BWQ'!$B$13:$V$97, MATCH('SRN Backcast'!$C42, 'SRN BWQ'!$C$13:$C$97, 0), MATCH('SRN Backcast'!S$13, 'SRN BWQ'!$B$13:$V$13, 0))</f>
        <v>Good</v>
      </c>
      <c r="T42" t="str">
        <f>INDEX('SRN BWQ'!$B$13:$V$97, MATCH('SRN Backcast'!$C42, 'SRN BWQ'!$C$13:$C$97, 0), MATCH('SRN Backcast'!T$13, 'SRN BWQ'!$B$13:$V$13, 0))</f>
        <v>Good</v>
      </c>
      <c r="U42" t="str">
        <f>INDEX('SRN BWQ'!$B$13:$V$97, MATCH('SRN Backcast'!$C42, 'SRN BWQ'!$C$13:$C$97, 0), MATCH('SRN Backcast'!U$13, 'SRN BWQ'!$B$13:$V$13, 0))</f>
        <v>Good</v>
      </c>
      <c r="V42" t="str">
        <f>INDEX('SRN BWQ'!$B$13:$V$97, MATCH('SRN Backcast'!$C42, 'SRN BWQ'!$C$13:$C$97, 0), MATCH('SRN Backcast'!V$13, 'SRN BWQ'!$B$13:$V$13, 0))</f>
        <v>Good</v>
      </c>
    </row>
    <row r="43" spans="2:22">
      <c r="B43" t="s">
        <v>242</v>
      </c>
      <c r="C43" t="s">
        <v>557</v>
      </c>
      <c r="D43" t="s">
        <v>48</v>
      </c>
      <c r="E43" t="s">
        <v>49</v>
      </c>
      <c r="F43" t="s">
        <v>50</v>
      </c>
      <c r="H43" t="str">
        <f>INDEX('SRN BWQ'!$B$13:$V$97, MATCH('SRN Backcast'!$C43, 'SRN BWQ'!$C$13:$C$97, 0), MATCH('SRN Backcast'!H$13, 'SRN BWQ'!$B$13:$V$13, 0))</f>
        <v>Excellent</v>
      </c>
      <c r="I43" t="str">
        <f>INDEX('SRN BWQ'!$B$13:$V$97, MATCH('SRN Backcast'!$C43, 'SRN BWQ'!$C$13:$C$97, 0), MATCH('SRN Backcast'!I$13, 'SRN BWQ'!$B$13:$V$13, 0))</f>
        <v>Excellent</v>
      </c>
      <c r="J43" t="str">
        <f>INDEX('SRN BWQ'!$B$13:$V$97, MATCH('SRN Backcast'!$C43, 'SRN BWQ'!$C$13:$C$97, 0), MATCH('SRN Backcast'!J$13, 'SRN BWQ'!$B$13:$V$13, 0))</f>
        <v>Good</v>
      </c>
      <c r="K43" t="str">
        <f>INDEX('SRN BWQ'!$B$13:$V$97, MATCH('SRN Backcast'!$C43, 'SRN BWQ'!$C$13:$C$97, 0), MATCH('SRN Backcast'!K$13, 'SRN BWQ'!$B$13:$V$13, 0))</f>
        <v>Good</v>
      </c>
      <c r="L43" t="str">
        <f>INDEX('SRN BWQ'!$B$13:$V$97, MATCH('SRN Backcast'!$C43, 'SRN BWQ'!$C$13:$C$97, 0), MATCH('SRN Backcast'!L$13, 'SRN BWQ'!$B$13:$V$13, 0))</f>
        <v>Excellent</v>
      </c>
      <c r="M43">
        <f>INDEX('SRN BWQ'!$B$13:$V$97, MATCH('SRN Backcast'!$C43, 'SRN BWQ'!$C$13:$C$97, 0), MATCH('SRN Backcast'!M$13, 'SRN BWQ'!$B$13:$V$13, 0))</f>
        <v>0</v>
      </c>
      <c r="N43" t="str">
        <f>INDEX('SRN BWQ'!$B$13:$V$97, MATCH('SRN Backcast'!$C43, 'SRN BWQ'!$C$13:$C$97, 0), MATCH('SRN Backcast'!N$13, 'SRN BWQ'!$B$13:$V$13, 0))</f>
        <v>Excellent</v>
      </c>
      <c r="O43" t="str">
        <f>INDEX('SRN BWQ'!$B$13:$V$97, MATCH('SRN Backcast'!$C43, 'SRN BWQ'!$C$13:$C$97, 0), MATCH('SRN Backcast'!O$13, 'SRN BWQ'!$B$13:$V$13, 0))</f>
        <v>Excellent</v>
      </c>
      <c r="P43">
        <f>INDEX('SRN BWQ'!$B$13:$V$97, MATCH('SRN Backcast'!$C43, 'SRN BWQ'!$C$13:$C$97, 0), MATCH('SRN Backcast'!P$13, 'SRN BWQ'!$B$13:$V$13, 0))</f>
        <v>0</v>
      </c>
      <c r="Q43" t="str">
        <f>INDEX('SRN BWQ'!$B$13:$V$97, MATCH('SRN Backcast'!$C43, 'SRN BWQ'!$C$13:$C$97, 0), MATCH('SRN Backcast'!Q$13, 'SRN BWQ'!$B$13:$V$13, 0))</f>
        <v>Excellent</v>
      </c>
      <c r="R43" t="str">
        <f>INDEX('SRN BWQ'!$B$13:$V$97, MATCH('SRN Backcast'!$C43, 'SRN BWQ'!$C$13:$C$97, 0), MATCH('SRN Backcast'!R$13, 'SRN BWQ'!$B$13:$V$13, 0))</f>
        <v>Excellent</v>
      </c>
      <c r="S43" t="str">
        <f>INDEX('SRN BWQ'!$B$13:$V$97, MATCH('SRN Backcast'!$C43, 'SRN BWQ'!$C$13:$C$97, 0), MATCH('SRN Backcast'!S$13, 'SRN BWQ'!$B$13:$V$13, 0))</f>
        <v>Excellent</v>
      </c>
      <c r="T43" t="str">
        <f>INDEX('SRN BWQ'!$B$13:$V$97, MATCH('SRN Backcast'!$C43, 'SRN BWQ'!$C$13:$C$97, 0), MATCH('SRN Backcast'!T$13, 'SRN BWQ'!$B$13:$V$13, 0))</f>
        <v>Excellent</v>
      </c>
      <c r="U43" t="str">
        <f>INDEX('SRN BWQ'!$B$13:$V$97, MATCH('SRN Backcast'!$C43, 'SRN BWQ'!$C$13:$C$97, 0), MATCH('SRN Backcast'!U$13, 'SRN BWQ'!$B$13:$V$13, 0))</f>
        <v>Excellent</v>
      </c>
      <c r="V43" t="str">
        <f>INDEX('SRN BWQ'!$B$13:$V$97, MATCH('SRN Backcast'!$C43, 'SRN BWQ'!$C$13:$C$97, 0), MATCH('SRN Backcast'!V$13, 'SRN BWQ'!$B$13:$V$13, 0))</f>
        <v>Excellent</v>
      </c>
    </row>
    <row r="44" spans="2:22">
      <c r="B44" t="s">
        <v>242</v>
      </c>
      <c r="C44" t="s">
        <v>558</v>
      </c>
      <c r="D44" t="s">
        <v>48</v>
      </c>
      <c r="E44" t="s">
        <v>49</v>
      </c>
      <c r="F44" t="s">
        <v>50</v>
      </c>
      <c r="H44" t="str">
        <f>INDEX('SRN BWQ'!$B$13:$V$97, MATCH('SRN Backcast'!$C44, 'SRN BWQ'!$C$13:$C$97, 0), MATCH('SRN Backcast'!H$13, 'SRN BWQ'!$B$13:$V$13, 0))</f>
        <v>Good</v>
      </c>
      <c r="I44" t="str">
        <f>INDEX('SRN BWQ'!$B$13:$V$97, MATCH('SRN Backcast'!$C44, 'SRN BWQ'!$C$13:$C$97, 0), MATCH('SRN Backcast'!I$13, 'SRN BWQ'!$B$13:$V$13, 0))</f>
        <v>Good</v>
      </c>
      <c r="J44" t="str">
        <f>INDEX('SRN BWQ'!$B$13:$V$97, MATCH('SRN Backcast'!$C44, 'SRN BWQ'!$C$13:$C$97, 0), MATCH('SRN Backcast'!J$13, 'SRN BWQ'!$B$13:$V$13, 0))</f>
        <v>Good</v>
      </c>
      <c r="K44" t="str">
        <f>INDEX('SRN BWQ'!$B$13:$V$97, MATCH('SRN Backcast'!$C44, 'SRN BWQ'!$C$13:$C$97, 0), MATCH('SRN Backcast'!K$13, 'SRN BWQ'!$B$13:$V$13, 0))</f>
        <v>Sufficient</v>
      </c>
      <c r="L44" t="str">
        <f>INDEX('SRN BWQ'!$B$13:$V$97, MATCH('SRN Backcast'!$C44, 'SRN BWQ'!$C$13:$C$97, 0), MATCH('SRN Backcast'!L$13, 'SRN BWQ'!$B$13:$V$13, 0))</f>
        <v>Good</v>
      </c>
      <c r="M44">
        <f>INDEX('SRN BWQ'!$B$13:$V$97, MATCH('SRN Backcast'!$C44, 'SRN BWQ'!$C$13:$C$97, 0), MATCH('SRN Backcast'!M$13, 'SRN BWQ'!$B$13:$V$13, 0))</f>
        <v>0</v>
      </c>
      <c r="N44" t="str">
        <f>INDEX('SRN BWQ'!$B$13:$V$97, MATCH('SRN Backcast'!$C44, 'SRN BWQ'!$C$13:$C$97, 0), MATCH('SRN Backcast'!N$13, 'SRN BWQ'!$B$13:$V$13, 0))</f>
        <v>Good</v>
      </c>
      <c r="O44" t="str">
        <f>INDEX('SRN BWQ'!$B$13:$V$97, MATCH('SRN Backcast'!$C44, 'SRN BWQ'!$C$13:$C$97, 0), MATCH('SRN Backcast'!O$13, 'SRN BWQ'!$B$13:$V$13, 0))</f>
        <v>Good</v>
      </c>
      <c r="P44">
        <f>INDEX('SRN BWQ'!$B$13:$V$97, MATCH('SRN Backcast'!$C44, 'SRN BWQ'!$C$13:$C$97, 0), MATCH('SRN Backcast'!P$13, 'SRN BWQ'!$B$13:$V$13, 0))</f>
        <v>0</v>
      </c>
      <c r="Q44" t="str">
        <f>INDEX('SRN BWQ'!$B$13:$V$97, MATCH('SRN Backcast'!$C44, 'SRN BWQ'!$C$13:$C$97, 0), MATCH('SRN Backcast'!Q$13, 'SRN BWQ'!$B$13:$V$13, 0))</f>
        <v>Good</v>
      </c>
      <c r="R44" t="str">
        <f>INDEX('SRN BWQ'!$B$13:$V$97, MATCH('SRN Backcast'!$C44, 'SRN BWQ'!$C$13:$C$97, 0), MATCH('SRN Backcast'!R$13, 'SRN BWQ'!$B$13:$V$13, 0))</f>
        <v>Good</v>
      </c>
      <c r="S44" t="str">
        <f>INDEX('SRN BWQ'!$B$13:$V$97, MATCH('SRN Backcast'!$C44, 'SRN BWQ'!$C$13:$C$97, 0), MATCH('SRN Backcast'!S$13, 'SRN BWQ'!$B$13:$V$13, 0))</f>
        <v>Good</v>
      </c>
      <c r="T44" t="str">
        <f>INDEX('SRN BWQ'!$B$13:$V$97, MATCH('SRN Backcast'!$C44, 'SRN BWQ'!$C$13:$C$97, 0), MATCH('SRN Backcast'!T$13, 'SRN BWQ'!$B$13:$V$13, 0))</f>
        <v>Good</v>
      </c>
      <c r="U44" t="str">
        <f>INDEX('SRN BWQ'!$B$13:$V$97, MATCH('SRN Backcast'!$C44, 'SRN BWQ'!$C$13:$C$97, 0), MATCH('SRN Backcast'!U$13, 'SRN BWQ'!$B$13:$V$13, 0))</f>
        <v>Good</v>
      </c>
      <c r="V44" t="str">
        <f>INDEX('SRN BWQ'!$B$13:$V$97, MATCH('SRN Backcast'!$C44, 'SRN BWQ'!$C$13:$C$97, 0), MATCH('SRN Backcast'!V$13, 'SRN BWQ'!$B$13:$V$13, 0))</f>
        <v>Good</v>
      </c>
    </row>
    <row r="45" spans="2:22">
      <c r="B45" t="s">
        <v>242</v>
      </c>
      <c r="C45" t="s">
        <v>559</v>
      </c>
      <c r="D45" t="s">
        <v>48</v>
      </c>
      <c r="E45" t="s">
        <v>49</v>
      </c>
      <c r="F45" t="s">
        <v>50</v>
      </c>
      <c r="H45" t="str">
        <f>INDEX('SRN BWQ'!$B$13:$V$97, MATCH('SRN Backcast'!$C45, 'SRN BWQ'!$C$13:$C$97, 0), MATCH('SRN Backcast'!H$13, 'SRN BWQ'!$B$13:$V$13, 0))</f>
        <v>Excellent</v>
      </c>
      <c r="I45" t="str">
        <f>INDEX('SRN BWQ'!$B$13:$V$97, MATCH('SRN Backcast'!$C45, 'SRN BWQ'!$C$13:$C$97, 0), MATCH('SRN Backcast'!I$13, 'SRN BWQ'!$B$13:$V$13, 0))</f>
        <v>Excellent</v>
      </c>
      <c r="J45" t="str">
        <f>INDEX('SRN BWQ'!$B$13:$V$97, MATCH('SRN Backcast'!$C45, 'SRN BWQ'!$C$13:$C$97, 0), MATCH('SRN Backcast'!J$13, 'SRN BWQ'!$B$13:$V$13, 0))</f>
        <v>Excellent</v>
      </c>
      <c r="K45" t="str">
        <f>INDEX('SRN BWQ'!$B$13:$V$97, MATCH('SRN Backcast'!$C45, 'SRN BWQ'!$C$13:$C$97, 0), MATCH('SRN Backcast'!K$13, 'SRN BWQ'!$B$13:$V$13, 0))</f>
        <v>Excellent</v>
      </c>
      <c r="L45" t="str">
        <f>INDEX('SRN BWQ'!$B$13:$V$97, MATCH('SRN Backcast'!$C45, 'SRN BWQ'!$C$13:$C$97, 0), MATCH('SRN Backcast'!L$13, 'SRN BWQ'!$B$13:$V$13, 0))</f>
        <v>Excellent</v>
      </c>
      <c r="M45">
        <f>INDEX('SRN BWQ'!$B$13:$V$97, MATCH('SRN Backcast'!$C45, 'SRN BWQ'!$C$13:$C$97, 0), MATCH('SRN Backcast'!M$13, 'SRN BWQ'!$B$13:$V$13, 0))</f>
        <v>0</v>
      </c>
      <c r="N45" t="str">
        <f>INDEX('SRN BWQ'!$B$13:$V$97, MATCH('SRN Backcast'!$C45, 'SRN BWQ'!$C$13:$C$97, 0), MATCH('SRN Backcast'!N$13, 'SRN BWQ'!$B$13:$V$13, 0))</f>
        <v>Excellent</v>
      </c>
      <c r="O45" t="str">
        <f>INDEX('SRN BWQ'!$B$13:$V$97, MATCH('SRN Backcast'!$C45, 'SRN BWQ'!$C$13:$C$97, 0), MATCH('SRN Backcast'!O$13, 'SRN BWQ'!$B$13:$V$13, 0))</f>
        <v>Excellent</v>
      </c>
      <c r="P45">
        <f>INDEX('SRN BWQ'!$B$13:$V$97, MATCH('SRN Backcast'!$C45, 'SRN BWQ'!$C$13:$C$97, 0), MATCH('SRN Backcast'!P$13, 'SRN BWQ'!$B$13:$V$13, 0))</f>
        <v>0</v>
      </c>
      <c r="Q45" t="str">
        <f>INDEX('SRN BWQ'!$B$13:$V$97, MATCH('SRN Backcast'!$C45, 'SRN BWQ'!$C$13:$C$97, 0), MATCH('SRN Backcast'!Q$13, 'SRN BWQ'!$B$13:$V$13, 0))</f>
        <v>Excellent</v>
      </c>
      <c r="R45" t="str">
        <f>INDEX('SRN BWQ'!$B$13:$V$97, MATCH('SRN Backcast'!$C45, 'SRN BWQ'!$C$13:$C$97, 0), MATCH('SRN Backcast'!R$13, 'SRN BWQ'!$B$13:$V$13, 0))</f>
        <v>Excellent</v>
      </c>
      <c r="S45" t="str">
        <f>INDEX('SRN BWQ'!$B$13:$V$97, MATCH('SRN Backcast'!$C45, 'SRN BWQ'!$C$13:$C$97, 0), MATCH('SRN Backcast'!S$13, 'SRN BWQ'!$B$13:$V$13, 0))</f>
        <v>Excellent</v>
      </c>
      <c r="T45" t="str">
        <f>INDEX('SRN BWQ'!$B$13:$V$97, MATCH('SRN Backcast'!$C45, 'SRN BWQ'!$C$13:$C$97, 0), MATCH('SRN Backcast'!T$13, 'SRN BWQ'!$B$13:$V$13, 0))</f>
        <v>Excellent</v>
      </c>
      <c r="U45" t="str">
        <f>INDEX('SRN BWQ'!$B$13:$V$97, MATCH('SRN Backcast'!$C45, 'SRN BWQ'!$C$13:$C$97, 0), MATCH('SRN Backcast'!U$13, 'SRN BWQ'!$B$13:$V$13, 0))</f>
        <v>Excellent</v>
      </c>
      <c r="V45" t="str">
        <f>INDEX('SRN BWQ'!$B$13:$V$97, MATCH('SRN Backcast'!$C45, 'SRN BWQ'!$C$13:$C$97, 0), MATCH('SRN Backcast'!V$13, 'SRN BWQ'!$B$13:$V$13, 0))</f>
        <v>Excellent</v>
      </c>
    </row>
    <row r="46" spans="2:22">
      <c r="B46" t="s">
        <v>242</v>
      </c>
      <c r="C46" t="s">
        <v>560</v>
      </c>
      <c r="D46" t="s">
        <v>48</v>
      </c>
      <c r="E46" t="s">
        <v>49</v>
      </c>
      <c r="F46" t="s">
        <v>50</v>
      </c>
      <c r="H46" t="str">
        <f>INDEX('SRN BWQ'!$B$13:$V$97, MATCH('SRN Backcast'!$C46, 'SRN BWQ'!$C$13:$C$97, 0), MATCH('SRN Backcast'!H$13, 'SRN BWQ'!$B$13:$V$13, 0))</f>
        <v>Excellent</v>
      </c>
      <c r="I46" t="str">
        <f>INDEX('SRN BWQ'!$B$13:$V$97, MATCH('SRN Backcast'!$C46, 'SRN BWQ'!$C$13:$C$97, 0), MATCH('SRN Backcast'!I$13, 'SRN BWQ'!$B$13:$V$13, 0))</f>
        <v>Good</v>
      </c>
      <c r="J46" t="str">
        <f>INDEX('SRN BWQ'!$B$13:$V$97, MATCH('SRN Backcast'!$C46, 'SRN BWQ'!$C$13:$C$97, 0), MATCH('SRN Backcast'!J$13, 'SRN BWQ'!$B$13:$V$13, 0))</f>
        <v>Good</v>
      </c>
      <c r="K46" t="str">
        <f>INDEX('SRN BWQ'!$B$13:$V$97, MATCH('SRN Backcast'!$C46, 'SRN BWQ'!$C$13:$C$97, 0), MATCH('SRN Backcast'!K$13, 'SRN BWQ'!$B$13:$V$13, 0))</f>
        <v>Good</v>
      </c>
      <c r="L46" t="str">
        <f>INDEX('SRN BWQ'!$B$13:$V$97, MATCH('SRN Backcast'!$C46, 'SRN BWQ'!$C$13:$C$97, 0), MATCH('SRN Backcast'!L$13, 'SRN BWQ'!$B$13:$V$13, 0))</f>
        <v>Good</v>
      </c>
      <c r="M46">
        <f>INDEX('SRN BWQ'!$B$13:$V$97, MATCH('SRN Backcast'!$C46, 'SRN BWQ'!$C$13:$C$97, 0), MATCH('SRN Backcast'!M$13, 'SRN BWQ'!$B$13:$V$13, 0))</f>
        <v>0</v>
      </c>
      <c r="N46" t="str">
        <f>INDEX('SRN BWQ'!$B$13:$V$97, MATCH('SRN Backcast'!$C46, 'SRN BWQ'!$C$13:$C$97, 0), MATCH('SRN Backcast'!N$13, 'SRN BWQ'!$B$13:$V$13, 0))</f>
        <v>Good</v>
      </c>
      <c r="O46" t="str">
        <f>INDEX('SRN BWQ'!$B$13:$V$97, MATCH('SRN Backcast'!$C46, 'SRN BWQ'!$C$13:$C$97, 0), MATCH('SRN Backcast'!O$13, 'SRN BWQ'!$B$13:$V$13, 0))</f>
        <v>Excellent</v>
      </c>
      <c r="P46">
        <f>INDEX('SRN BWQ'!$B$13:$V$97, MATCH('SRN Backcast'!$C46, 'SRN BWQ'!$C$13:$C$97, 0), MATCH('SRN Backcast'!P$13, 'SRN BWQ'!$B$13:$V$13, 0))</f>
        <v>0</v>
      </c>
      <c r="Q46" t="str">
        <f>INDEX('SRN BWQ'!$B$13:$V$97, MATCH('SRN Backcast'!$C46, 'SRN BWQ'!$C$13:$C$97, 0), MATCH('SRN Backcast'!Q$13, 'SRN BWQ'!$B$13:$V$13, 0))</f>
        <v>Excellent</v>
      </c>
      <c r="R46" t="str">
        <f>INDEX('SRN BWQ'!$B$13:$V$97, MATCH('SRN Backcast'!$C46, 'SRN BWQ'!$C$13:$C$97, 0), MATCH('SRN Backcast'!R$13, 'SRN BWQ'!$B$13:$V$13, 0))</f>
        <v>Excellent</v>
      </c>
      <c r="S46" t="str">
        <f>INDEX('SRN BWQ'!$B$13:$V$97, MATCH('SRN Backcast'!$C46, 'SRN BWQ'!$C$13:$C$97, 0), MATCH('SRN Backcast'!S$13, 'SRN BWQ'!$B$13:$V$13, 0))</f>
        <v>Excellent</v>
      </c>
      <c r="T46" t="str">
        <f>INDEX('SRN BWQ'!$B$13:$V$97, MATCH('SRN Backcast'!$C46, 'SRN BWQ'!$C$13:$C$97, 0), MATCH('SRN Backcast'!T$13, 'SRN BWQ'!$B$13:$V$13, 0))</f>
        <v>Excellent</v>
      </c>
      <c r="U46" t="str">
        <f>INDEX('SRN BWQ'!$B$13:$V$97, MATCH('SRN Backcast'!$C46, 'SRN BWQ'!$C$13:$C$97, 0), MATCH('SRN Backcast'!U$13, 'SRN BWQ'!$B$13:$V$13, 0))</f>
        <v>Excellent</v>
      </c>
      <c r="V46" t="str">
        <f>INDEX('SRN BWQ'!$B$13:$V$97, MATCH('SRN Backcast'!$C46, 'SRN BWQ'!$C$13:$C$97, 0), MATCH('SRN Backcast'!V$13, 'SRN BWQ'!$B$13:$V$13, 0))</f>
        <v>Excellent</v>
      </c>
    </row>
    <row r="47" spans="2:22">
      <c r="B47" t="s">
        <v>242</v>
      </c>
      <c r="C47" t="s">
        <v>561</v>
      </c>
      <c r="D47" t="s">
        <v>48</v>
      </c>
      <c r="E47" t="s">
        <v>49</v>
      </c>
      <c r="F47" t="s">
        <v>50</v>
      </c>
      <c r="H47" t="str">
        <f>INDEX('SRN BWQ'!$B$13:$V$97, MATCH('SRN Backcast'!$C47, 'SRN BWQ'!$C$13:$C$97, 0), MATCH('SRN Backcast'!H$13, 'SRN BWQ'!$B$13:$V$13, 0))</f>
        <v>Excellent</v>
      </c>
      <c r="I47" t="str">
        <f>INDEX('SRN BWQ'!$B$13:$V$97, MATCH('SRN Backcast'!$C47, 'SRN BWQ'!$C$13:$C$97, 0), MATCH('SRN Backcast'!I$13, 'SRN BWQ'!$B$13:$V$13, 0))</f>
        <v>Excellent</v>
      </c>
      <c r="J47" t="str">
        <f>INDEX('SRN BWQ'!$B$13:$V$97, MATCH('SRN Backcast'!$C47, 'SRN BWQ'!$C$13:$C$97, 0), MATCH('SRN Backcast'!J$13, 'SRN BWQ'!$B$13:$V$13, 0))</f>
        <v>Excellent</v>
      </c>
      <c r="K47" t="str">
        <f>INDEX('SRN BWQ'!$B$13:$V$97, MATCH('SRN Backcast'!$C47, 'SRN BWQ'!$C$13:$C$97, 0), MATCH('SRN Backcast'!K$13, 'SRN BWQ'!$B$13:$V$13, 0))</f>
        <v>Excellent</v>
      </c>
      <c r="L47" t="str">
        <f>INDEX('SRN BWQ'!$B$13:$V$97, MATCH('SRN Backcast'!$C47, 'SRN BWQ'!$C$13:$C$97, 0), MATCH('SRN Backcast'!L$13, 'SRN BWQ'!$B$13:$V$13, 0))</f>
        <v>Excellent</v>
      </c>
      <c r="M47">
        <f>INDEX('SRN BWQ'!$B$13:$V$97, MATCH('SRN Backcast'!$C47, 'SRN BWQ'!$C$13:$C$97, 0), MATCH('SRN Backcast'!M$13, 'SRN BWQ'!$B$13:$V$13, 0))</f>
        <v>0</v>
      </c>
      <c r="N47" t="str">
        <f>INDEX('SRN BWQ'!$B$13:$V$97, MATCH('SRN Backcast'!$C47, 'SRN BWQ'!$C$13:$C$97, 0), MATCH('SRN Backcast'!N$13, 'SRN BWQ'!$B$13:$V$13, 0))</f>
        <v>Excellent</v>
      </c>
      <c r="O47" t="str">
        <f>INDEX('SRN BWQ'!$B$13:$V$97, MATCH('SRN Backcast'!$C47, 'SRN BWQ'!$C$13:$C$97, 0), MATCH('SRN Backcast'!O$13, 'SRN BWQ'!$B$13:$V$13, 0))</f>
        <v>Excellent</v>
      </c>
      <c r="P47">
        <f>INDEX('SRN BWQ'!$B$13:$V$97, MATCH('SRN Backcast'!$C47, 'SRN BWQ'!$C$13:$C$97, 0), MATCH('SRN Backcast'!P$13, 'SRN BWQ'!$B$13:$V$13, 0))</f>
        <v>0</v>
      </c>
      <c r="Q47" t="str">
        <f>INDEX('SRN BWQ'!$B$13:$V$97, MATCH('SRN Backcast'!$C47, 'SRN BWQ'!$C$13:$C$97, 0), MATCH('SRN Backcast'!Q$13, 'SRN BWQ'!$B$13:$V$13, 0))</f>
        <v>Excellent</v>
      </c>
      <c r="R47" t="str">
        <f>INDEX('SRN BWQ'!$B$13:$V$97, MATCH('SRN Backcast'!$C47, 'SRN BWQ'!$C$13:$C$97, 0), MATCH('SRN Backcast'!R$13, 'SRN BWQ'!$B$13:$V$13, 0))</f>
        <v>Excellent</v>
      </c>
      <c r="S47" t="str">
        <f>INDEX('SRN BWQ'!$B$13:$V$97, MATCH('SRN Backcast'!$C47, 'SRN BWQ'!$C$13:$C$97, 0), MATCH('SRN Backcast'!S$13, 'SRN BWQ'!$B$13:$V$13, 0))</f>
        <v>Excellent</v>
      </c>
      <c r="T47" t="str">
        <f>INDEX('SRN BWQ'!$B$13:$V$97, MATCH('SRN Backcast'!$C47, 'SRN BWQ'!$C$13:$C$97, 0), MATCH('SRN Backcast'!T$13, 'SRN BWQ'!$B$13:$V$13, 0))</f>
        <v>Excellent</v>
      </c>
      <c r="U47" t="str">
        <f>INDEX('SRN BWQ'!$B$13:$V$97, MATCH('SRN Backcast'!$C47, 'SRN BWQ'!$C$13:$C$97, 0), MATCH('SRN Backcast'!U$13, 'SRN BWQ'!$B$13:$V$13, 0))</f>
        <v>Excellent</v>
      </c>
      <c r="V47" t="str">
        <f>INDEX('SRN BWQ'!$B$13:$V$97, MATCH('SRN Backcast'!$C47, 'SRN BWQ'!$C$13:$C$97, 0), MATCH('SRN Backcast'!V$13, 'SRN BWQ'!$B$13:$V$13, 0))</f>
        <v>Excellent</v>
      </c>
    </row>
    <row r="48" spans="2:22">
      <c r="B48" t="s">
        <v>242</v>
      </c>
      <c r="C48" t="s">
        <v>562</v>
      </c>
      <c r="D48" t="s">
        <v>48</v>
      </c>
      <c r="E48" t="s">
        <v>49</v>
      </c>
      <c r="F48" t="s">
        <v>50</v>
      </c>
      <c r="H48" t="str">
        <f>INDEX('SRN BWQ'!$B$13:$V$97, MATCH('SRN Backcast'!$C48, 'SRN BWQ'!$C$13:$C$97, 0), MATCH('SRN Backcast'!H$13, 'SRN BWQ'!$B$13:$V$13, 0))</f>
        <v>Excellent</v>
      </c>
      <c r="I48" t="str">
        <f>INDEX('SRN BWQ'!$B$13:$V$97, MATCH('SRN Backcast'!$C48, 'SRN BWQ'!$C$13:$C$97, 0), MATCH('SRN Backcast'!I$13, 'SRN BWQ'!$B$13:$V$13, 0))</f>
        <v>Excellent</v>
      </c>
      <c r="J48" t="str">
        <f>INDEX('SRN BWQ'!$B$13:$V$97, MATCH('SRN Backcast'!$C48, 'SRN BWQ'!$C$13:$C$97, 0), MATCH('SRN Backcast'!J$13, 'SRN BWQ'!$B$13:$V$13, 0))</f>
        <v>Excellent</v>
      </c>
      <c r="K48" t="str">
        <f>INDEX('SRN BWQ'!$B$13:$V$97, MATCH('SRN Backcast'!$C48, 'SRN BWQ'!$C$13:$C$97, 0), MATCH('SRN Backcast'!K$13, 'SRN BWQ'!$B$13:$V$13, 0))</f>
        <v>Excellent</v>
      </c>
      <c r="L48" t="str">
        <f>INDEX('SRN BWQ'!$B$13:$V$97, MATCH('SRN Backcast'!$C48, 'SRN BWQ'!$C$13:$C$97, 0), MATCH('SRN Backcast'!L$13, 'SRN BWQ'!$B$13:$V$13, 0))</f>
        <v>Excellent</v>
      </c>
      <c r="M48">
        <f>INDEX('SRN BWQ'!$B$13:$V$97, MATCH('SRN Backcast'!$C48, 'SRN BWQ'!$C$13:$C$97, 0), MATCH('SRN Backcast'!M$13, 'SRN BWQ'!$B$13:$V$13, 0))</f>
        <v>0</v>
      </c>
      <c r="N48" t="str">
        <f>INDEX('SRN BWQ'!$B$13:$V$97, MATCH('SRN Backcast'!$C48, 'SRN BWQ'!$C$13:$C$97, 0), MATCH('SRN Backcast'!N$13, 'SRN BWQ'!$B$13:$V$13, 0))</f>
        <v>Excellent</v>
      </c>
      <c r="O48" t="str">
        <f>INDEX('SRN BWQ'!$B$13:$V$97, MATCH('SRN Backcast'!$C48, 'SRN BWQ'!$C$13:$C$97, 0), MATCH('SRN Backcast'!O$13, 'SRN BWQ'!$B$13:$V$13, 0))</f>
        <v>Excellent</v>
      </c>
      <c r="P48">
        <f>INDEX('SRN BWQ'!$B$13:$V$97, MATCH('SRN Backcast'!$C48, 'SRN BWQ'!$C$13:$C$97, 0), MATCH('SRN Backcast'!P$13, 'SRN BWQ'!$B$13:$V$13, 0))</f>
        <v>0</v>
      </c>
      <c r="Q48" t="str">
        <f>INDEX('SRN BWQ'!$B$13:$V$97, MATCH('SRN Backcast'!$C48, 'SRN BWQ'!$C$13:$C$97, 0), MATCH('SRN Backcast'!Q$13, 'SRN BWQ'!$B$13:$V$13, 0))</f>
        <v>Excellent</v>
      </c>
      <c r="R48" t="str">
        <f>INDEX('SRN BWQ'!$B$13:$V$97, MATCH('SRN Backcast'!$C48, 'SRN BWQ'!$C$13:$C$97, 0), MATCH('SRN Backcast'!R$13, 'SRN BWQ'!$B$13:$V$13, 0))</f>
        <v>Excellent</v>
      </c>
      <c r="S48" t="str">
        <f>INDEX('SRN BWQ'!$B$13:$V$97, MATCH('SRN Backcast'!$C48, 'SRN BWQ'!$C$13:$C$97, 0), MATCH('SRN Backcast'!S$13, 'SRN BWQ'!$B$13:$V$13, 0))</f>
        <v>Excellent</v>
      </c>
      <c r="T48" t="str">
        <f>INDEX('SRN BWQ'!$B$13:$V$97, MATCH('SRN Backcast'!$C48, 'SRN BWQ'!$C$13:$C$97, 0), MATCH('SRN Backcast'!T$13, 'SRN BWQ'!$B$13:$V$13, 0))</f>
        <v>Excellent</v>
      </c>
      <c r="U48" t="str">
        <f>INDEX('SRN BWQ'!$B$13:$V$97, MATCH('SRN Backcast'!$C48, 'SRN BWQ'!$C$13:$C$97, 0), MATCH('SRN Backcast'!U$13, 'SRN BWQ'!$B$13:$V$13, 0))</f>
        <v>Excellent</v>
      </c>
      <c r="V48" t="str">
        <f>INDEX('SRN BWQ'!$B$13:$V$97, MATCH('SRN Backcast'!$C48, 'SRN BWQ'!$C$13:$C$97, 0), MATCH('SRN Backcast'!V$13, 'SRN BWQ'!$B$13:$V$13, 0))</f>
        <v>Excellent</v>
      </c>
    </row>
    <row r="49" spans="2:22">
      <c r="B49" t="s">
        <v>242</v>
      </c>
      <c r="C49" t="s">
        <v>563</v>
      </c>
      <c r="D49" t="s">
        <v>48</v>
      </c>
      <c r="E49" t="s">
        <v>49</v>
      </c>
      <c r="F49" t="s">
        <v>50</v>
      </c>
      <c r="H49" t="str">
        <f>INDEX('SRN BWQ'!$B$13:$V$97, MATCH('SRN Backcast'!$C49, 'SRN BWQ'!$C$13:$C$97, 0), MATCH('SRN Backcast'!H$13, 'SRN BWQ'!$B$13:$V$13, 0))</f>
        <v>Excellent</v>
      </c>
      <c r="I49" t="str">
        <f>INDEX('SRN BWQ'!$B$13:$V$97, MATCH('SRN Backcast'!$C49, 'SRN BWQ'!$C$13:$C$97, 0), MATCH('SRN Backcast'!I$13, 'SRN BWQ'!$B$13:$V$13, 0))</f>
        <v>Excellent</v>
      </c>
      <c r="J49" t="str">
        <f>INDEX('SRN BWQ'!$B$13:$V$97, MATCH('SRN Backcast'!$C49, 'SRN BWQ'!$C$13:$C$97, 0), MATCH('SRN Backcast'!J$13, 'SRN BWQ'!$B$13:$V$13, 0))</f>
        <v>Good</v>
      </c>
      <c r="K49" t="str">
        <f>INDEX('SRN BWQ'!$B$13:$V$97, MATCH('SRN Backcast'!$C49, 'SRN BWQ'!$C$13:$C$97, 0), MATCH('SRN Backcast'!K$13, 'SRN BWQ'!$B$13:$V$13, 0))</f>
        <v>Good</v>
      </c>
      <c r="L49" t="str">
        <f>INDEX('SRN BWQ'!$B$13:$V$97, MATCH('SRN Backcast'!$C49, 'SRN BWQ'!$C$13:$C$97, 0), MATCH('SRN Backcast'!L$13, 'SRN BWQ'!$B$13:$V$13, 0))</f>
        <v>Good</v>
      </c>
      <c r="M49">
        <f>INDEX('SRN BWQ'!$B$13:$V$97, MATCH('SRN Backcast'!$C49, 'SRN BWQ'!$C$13:$C$97, 0), MATCH('SRN Backcast'!M$13, 'SRN BWQ'!$B$13:$V$13, 0))</f>
        <v>0</v>
      </c>
      <c r="N49" t="str">
        <f>INDEX('SRN BWQ'!$B$13:$V$97, MATCH('SRN Backcast'!$C49, 'SRN BWQ'!$C$13:$C$97, 0), MATCH('SRN Backcast'!N$13, 'SRN BWQ'!$B$13:$V$13, 0))</f>
        <v>Excellent</v>
      </c>
      <c r="O49" t="str">
        <f>INDEX('SRN BWQ'!$B$13:$V$97, MATCH('SRN Backcast'!$C49, 'SRN BWQ'!$C$13:$C$97, 0), MATCH('SRN Backcast'!O$13, 'SRN BWQ'!$B$13:$V$13, 0))</f>
        <v>Excellent</v>
      </c>
      <c r="P49">
        <f>INDEX('SRN BWQ'!$B$13:$V$97, MATCH('SRN Backcast'!$C49, 'SRN BWQ'!$C$13:$C$97, 0), MATCH('SRN Backcast'!P$13, 'SRN BWQ'!$B$13:$V$13, 0))</f>
        <v>0</v>
      </c>
      <c r="Q49" t="str">
        <f>INDEX('SRN BWQ'!$B$13:$V$97, MATCH('SRN Backcast'!$C49, 'SRN BWQ'!$C$13:$C$97, 0), MATCH('SRN Backcast'!Q$13, 'SRN BWQ'!$B$13:$V$13, 0))</f>
        <v>Excellent</v>
      </c>
      <c r="R49" t="str">
        <f>INDEX('SRN BWQ'!$B$13:$V$97, MATCH('SRN Backcast'!$C49, 'SRN BWQ'!$C$13:$C$97, 0), MATCH('SRN Backcast'!R$13, 'SRN BWQ'!$B$13:$V$13, 0))</f>
        <v>Excellent</v>
      </c>
      <c r="S49" t="str">
        <f>INDEX('SRN BWQ'!$B$13:$V$97, MATCH('SRN Backcast'!$C49, 'SRN BWQ'!$C$13:$C$97, 0), MATCH('SRN Backcast'!S$13, 'SRN BWQ'!$B$13:$V$13, 0))</f>
        <v>Excellent</v>
      </c>
      <c r="T49" t="str">
        <f>INDEX('SRN BWQ'!$B$13:$V$97, MATCH('SRN Backcast'!$C49, 'SRN BWQ'!$C$13:$C$97, 0), MATCH('SRN Backcast'!T$13, 'SRN BWQ'!$B$13:$V$13, 0))</f>
        <v>Excellent</v>
      </c>
      <c r="U49" t="str">
        <f>INDEX('SRN BWQ'!$B$13:$V$97, MATCH('SRN Backcast'!$C49, 'SRN BWQ'!$C$13:$C$97, 0), MATCH('SRN Backcast'!U$13, 'SRN BWQ'!$B$13:$V$13, 0))</f>
        <v>Excellent</v>
      </c>
      <c r="V49" t="str">
        <f>INDEX('SRN BWQ'!$B$13:$V$97, MATCH('SRN Backcast'!$C49, 'SRN BWQ'!$C$13:$C$97, 0), MATCH('SRN Backcast'!V$13, 'SRN BWQ'!$B$13:$V$13, 0))</f>
        <v>Excellent</v>
      </c>
    </row>
    <row r="50" spans="2:22">
      <c r="B50" t="s">
        <v>242</v>
      </c>
      <c r="C50" t="s">
        <v>564</v>
      </c>
      <c r="D50" t="s">
        <v>48</v>
      </c>
      <c r="E50" t="s">
        <v>49</v>
      </c>
      <c r="F50" t="s">
        <v>50</v>
      </c>
      <c r="H50" t="str">
        <f>INDEX('SRN BWQ'!$B$13:$V$97, MATCH('SRN Backcast'!$C50, 'SRN BWQ'!$C$13:$C$97, 0), MATCH('SRN Backcast'!H$13, 'SRN BWQ'!$B$13:$V$13, 0))</f>
        <v>Sufficient</v>
      </c>
      <c r="I50" t="str">
        <f>INDEX('SRN BWQ'!$B$13:$V$97, MATCH('SRN Backcast'!$C50, 'SRN BWQ'!$C$13:$C$97, 0), MATCH('SRN Backcast'!I$13, 'SRN BWQ'!$B$13:$V$13, 0))</f>
        <v>Sufficient</v>
      </c>
      <c r="J50" t="str">
        <f>INDEX('SRN BWQ'!$B$13:$V$97, MATCH('SRN Backcast'!$C50, 'SRN BWQ'!$C$13:$C$97, 0), MATCH('SRN Backcast'!J$13, 'SRN BWQ'!$B$13:$V$13, 0))</f>
        <v>Good</v>
      </c>
      <c r="K50" t="str">
        <f>INDEX('SRN BWQ'!$B$13:$V$97, MATCH('SRN Backcast'!$C50, 'SRN BWQ'!$C$13:$C$97, 0), MATCH('SRN Backcast'!K$13, 'SRN BWQ'!$B$13:$V$13, 0))</f>
        <v>Good</v>
      </c>
      <c r="L50" t="str">
        <f>INDEX('SRN BWQ'!$B$13:$V$97, MATCH('SRN Backcast'!$C50, 'SRN BWQ'!$C$13:$C$97, 0), MATCH('SRN Backcast'!L$13, 'SRN BWQ'!$B$13:$V$13, 0))</f>
        <v>Good</v>
      </c>
      <c r="M50">
        <f>INDEX('SRN BWQ'!$B$13:$V$97, MATCH('SRN Backcast'!$C50, 'SRN BWQ'!$C$13:$C$97, 0), MATCH('SRN Backcast'!M$13, 'SRN BWQ'!$B$13:$V$13, 0))</f>
        <v>0</v>
      </c>
      <c r="N50" t="str">
        <f>INDEX('SRN BWQ'!$B$13:$V$97, MATCH('SRN Backcast'!$C50, 'SRN BWQ'!$C$13:$C$97, 0), MATCH('SRN Backcast'!N$13, 'SRN BWQ'!$B$13:$V$13, 0))</f>
        <v>Good</v>
      </c>
      <c r="O50" t="str">
        <f>INDEX('SRN BWQ'!$B$13:$V$97, MATCH('SRN Backcast'!$C50, 'SRN BWQ'!$C$13:$C$97, 0), MATCH('SRN Backcast'!O$13, 'SRN BWQ'!$B$13:$V$13, 0))</f>
        <v>Good</v>
      </c>
      <c r="P50">
        <f>INDEX('SRN BWQ'!$B$13:$V$97, MATCH('SRN Backcast'!$C50, 'SRN BWQ'!$C$13:$C$97, 0), MATCH('SRN Backcast'!P$13, 'SRN BWQ'!$B$13:$V$13, 0))</f>
        <v>0</v>
      </c>
      <c r="Q50" t="str">
        <f>INDEX('SRN BWQ'!$B$13:$V$97, MATCH('SRN Backcast'!$C50, 'SRN BWQ'!$C$13:$C$97, 0), MATCH('SRN Backcast'!Q$13, 'SRN BWQ'!$B$13:$V$13, 0))</f>
        <v>Excellent</v>
      </c>
      <c r="R50" t="str">
        <f>INDEX('SRN BWQ'!$B$13:$V$97, MATCH('SRN Backcast'!$C50, 'SRN BWQ'!$C$13:$C$97, 0), MATCH('SRN Backcast'!R$13, 'SRN BWQ'!$B$13:$V$13, 0))</f>
        <v>Excellent</v>
      </c>
      <c r="S50" t="str">
        <f>INDEX('SRN BWQ'!$B$13:$V$97, MATCH('SRN Backcast'!$C50, 'SRN BWQ'!$C$13:$C$97, 0), MATCH('SRN Backcast'!S$13, 'SRN BWQ'!$B$13:$V$13, 0))</f>
        <v>Excellent</v>
      </c>
      <c r="T50" t="str">
        <f>INDEX('SRN BWQ'!$B$13:$V$97, MATCH('SRN Backcast'!$C50, 'SRN BWQ'!$C$13:$C$97, 0), MATCH('SRN Backcast'!T$13, 'SRN BWQ'!$B$13:$V$13, 0))</f>
        <v>Excellent</v>
      </c>
      <c r="U50" t="str">
        <f>INDEX('SRN BWQ'!$B$13:$V$97, MATCH('SRN Backcast'!$C50, 'SRN BWQ'!$C$13:$C$97, 0), MATCH('SRN Backcast'!U$13, 'SRN BWQ'!$B$13:$V$13, 0))</f>
        <v>Excellent</v>
      </c>
      <c r="V50" t="str">
        <f>INDEX('SRN BWQ'!$B$13:$V$97, MATCH('SRN Backcast'!$C50, 'SRN BWQ'!$C$13:$C$97, 0), MATCH('SRN Backcast'!V$13, 'SRN BWQ'!$B$13:$V$13, 0))</f>
        <v>Excellent</v>
      </c>
    </row>
    <row r="51" spans="2:22">
      <c r="B51" t="s">
        <v>242</v>
      </c>
      <c r="C51" t="s">
        <v>565</v>
      </c>
      <c r="D51" t="s">
        <v>48</v>
      </c>
      <c r="E51" t="s">
        <v>49</v>
      </c>
      <c r="F51" t="s">
        <v>50</v>
      </c>
      <c r="H51" t="str">
        <f>INDEX('SRN BWQ'!$B$13:$V$97, MATCH('SRN Backcast'!$C51, 'SRN BWQ'!$C$13:$C$97, 0), MATCH('SRN Backcast'!H$13, 'SRN BWQ'!$B$13:$V$13, 0))</f>
        <v>Excellent</v>
      </c>
      <c r="I51" t="str">
        <f>INDEX('SRN BWQ'!$B$13:$V$97, MATCH('SRN Backcast'!$C51, 'SRN BWQ'!$C$13:$C$97, 0), MATCH('SRN Backcast'!I$13, 'SRN BWQ'!$B$13:$V$13, 0))</f>
        <v>Excellent</v>
      </c>
      <c r="J51" t="str">
        <f>INDEX('SRN BWQ'!$B$13:$V$97, MATCH('SRN Backcast'!$C51, 'SRN BWQ'!$C$13:$C$97, 0), MATCH('SRN Backcast'!J$13, 'SRN BWQ'!$B$13:$V$13, 0))</f>
        <v>Excellent</v>
      </c>
      <c r="K51" t="str">
        <f>INDEX('SRN BWQ'!$B$13:$V$97, MATCH('SRN Backcast'!$C51, 'SRN BWQ'!$C$13:$C$97, 0), MATCH('SRN Backcast'!K$13, 'SRN BWQ'!$B$13:$V$13, 0))</f>
        <v>Excellent</v>
      </c>
      <c r="L51" t="str">
        <f>INDEX('SRN BWQ'!$B$13:$V$97, MATCH('SRN Backcast'!$C51, 'SRN BWQ'!$C$13:$C$97, 0), MATCH('SRN Backcast'!L$13, 'SRN BWQ'!$B$13:$V$13, 0))</f>
        <v>Excellent</v>
      </c>
      <c r="M51">
        <f>INDEX('SRN BWQ'!$B$13:$V$97, MATCH('SRN Backcast'!$C51, 'SRN BWQ'!$C$13:$C$97, 0), MATCH('SRN Backcast'!M$13, 'SRN BWQ'!$B$13:$V$13, 0))</f>
        <v>0</v>
      </c>
      <c r="N51" t="str">
        <f>INDEX('SRN BWQ'!$B$13:$V$97, MATCH('SRN Backcast'!$C51, 'SRN BWQ'!$C$13:$C$97, 0), MATCH('SRN Backcast'!N$13, 'SRN BWQ'!$B$13:$V$13, 0))</f>
        <v>Excellent</v>
      </c>
      <c r="O51" t="str">
        <f>INDEX('SRN BWQ'!$B$13:$V$97, MATCH('SRN Backcast'!$C51, 'SRN BWQ'!$C$13:$C$97, 0), MATCH('SRN Backcast'!O$13, 'SRN BWQ'!$B$13:$V$13, 0))</f>
        <v>Excellent</v>
      </c>
      <c r="P51">
        <f>INDEX('SRN BWQ'!$B$13:$V$97, MATCH('SRN Backcast'!$C51, 'SRN BWQ'!$C$13:$C$97, 0), MATCH('SRN Backcast'!P$13, 'SRN BWQ'!$B$13:$V$13, 0))</f>
        <v>0</v>
      </c>
      <c r="Q51" t="str">
        <f>INDEX('SRN BWQ'!$B$13:$V$97, MATCH('SRN Backcast'!$C51, 'SRN BWQ'!$C$13:$C$97, 0), MATCH('SRN Backcast'!Q$13, 'SRN BWQ'!$B$13:$V$13, 0))</f>
        <v>Excellent</v>
      </c>
      <c r="R51" t="str">
        <f>INDEX('SRN BWQ'!$B$13:$V$97, MATCH('SRN Backcast'!$C51, 'SRN BWQ'!$C$13:$C$97, 0), MATCH('SRN Backcast'!R$13, 'SRN BWQ'!$B$13:$V$13, 0))</f>
        <v>Excellent</v>
      </c>
      <c r="S51" t="str">
        <f>INDEX('SRN BWQ'!$B$13:$V$97, MATCH('SRN Backcast'!$C51, 'SRN BWQ'!$C$13:$C$97, 0), MATCH('SRN Backcast'!S$13, 'SRN BWQ'!$B$13:$V$13, 0))</f>
        <v>Excellent</v>
      </c>
      <c r="T51" t="str">
        <f>INDEX('SRN BWQ'!$B$13:$V$97, MATCH('SRN Backcast'!$C51, 'SRN BWQ'!$C$13:$C$97, 0), MATCH('SRN Backcast'!T$13, 'SRN BWQ'!$B$13:$V$13, 0))</f>
        <v>Excellent</v>
      </c>
      <c r="U51" t="str">
        <f>INDEX('SRN BWQ'!$B$13:$V$97, MATCH('SRN Backcast'!$C51, 'SRN BWQ'!$C$13:$C$97, 0), MATCH('SRN Backcast'!U$13, 'SRN BWQ'!$B$13:$V$13, 0))</f>
        <v>Excellent</v>
      </c>
      <c r="V51" t="str">
        <f>INDEX('SRN BWQ'!$B$13:$V$97, MATCH('SRN Backcast'!$C51, 'SRN BWQ'!$C$13:$C$97, 0), MATCH('SRN Backcast'!V$13, 'SRN BWQ'!$B$13:$V$13, 0))</f>
        <v>Excellent</v>
      </c>
    </row>
    <row r="52" spans="2:22">
      <c r="B52" t="s">
        <v>242</v>
      </c>
      <c r="C52" t="s">
        <v>566</v>
      </c>
      <c r="D52" t="s">
        <v>48</v>
      </c>
      <c r="E52" t="s">
        <v>49</v>
      </c>
      <c r="F52" t="s">
        <v>50</v>
      </c>
      <c r="H52" t="str">
        <f>INDEX('SRN BWQ'!$B$13:$V$97, MATCH('SRN Backcast'!$C52, 'SRN BWQ'!$C$13:$C$97, 0), MATCH('SRN Backcast'!H$13, 'SRN BWQ'!$B$13:$V$13, 0))</f>
        <v>Excellent</v>
      </c>
      <c r="I52" t="str">
        <f>INDEX('SRN BWQ'!$B$13:$V$97, MATCH('SRN Backcast'!$C52, 'SRN BWQ'!$C$13:$C$97, 0), MATCH('SRN Backcast'!I$13, 'SRN BWQ'!$B$13:$V$13, 0))</f>
        <v>Excellent</v>
      </c>
      <c r="J52" t="str">
        <f>INDEX('SRN BWQ'!$B$13:$V$97, MATCH('SRN Backcast'!$C52, 'SRN BWQ'!$C$13:$C$97, 0), MATCH('SRN Backcast'!J$13, 'SRN BWQ'!$B$13:$V$13, 0))</f>
        <v>Excellent</v>
      </c>
      <c r="K52" t="str">
        <f>INDEX('SRN BWQ'!$B$13:$V$97, MATCH('SRN Backcast'!$C52, 'SRN BWQ'!$C$13:$C$97, 0), MATCH('SRN Backcast'!K$13, 'SRN BWQ'!$B$13:$V$13, 0))</f>
        <v>Excellent</v>
      </c>
      <c r="L52" t="str">
        <f>INDEX('SRN BWQ'!$B$13:$V$97, MATCH('SRN Backcast'!$C52, 'SRN BWQ'!$C$13:$C$97, 0), MATCH('SRN Backcast'!L$13, 'SRN BWQ'!$B$13:$V$13, 0))</f>
        <v>Excellent</v>
      </c>
      <c r="M52">
        <f>INDEX('SRN BWQ'!$B$13:$V$97, MATCH('SRN Backcast'!$C52, 'SRN BWQ'!$C$13:$C$97, 0), MATCH('SRN Backcast'!M$13, 'SRN BWQ'!$B$13:$V$13, 0))</f>
        <v>0</v>
      </c>
      <c r="N52" t="str">
        <f>INDEX('SRN BWQ'!$B$13:$V$97, MATCH('SRN Backcast'!$C52, 'SRN BWQ'!$C$13:$C$97, 0), MATCH('SRN Backcast'!N$13, 'SRN BWQ'!$B$13:$V$13, 0))</f>
        <v>Excellent</v>
      </c>
      <c r="O52" t="str">
        <f>INDEX('SRN BWQ'!$B$13:$V$97, MATCH('SRN Backcast'!$C52, 'SRN BWQ'!$C$13:$C$97, 0), MATCH('SRN Backcast'!O$13, 'SRN BWQ'!$B$13:$V$13, 0))</f>
        <v>Excellent</v>
      </c>
      <c r="P52">
        <f>INDEX('SRN BWQ'!$B$13:$V$97, MATCH('SRN Backcast'!$C52, 'SRN BWQ'!$C$13:$C$97, 0), MATCH('SRN Backcast'!P$13, 'SRN BWQ'!$B$13:$V$13, 0))</f>
        <v>0</v>
      </c>
      <c r="Q52" t="str">
        <f>INDEX('SRN BWQ'!$B$13:$V$97, MATCH('SRN Backcast'!$C52, 'SRN BWQ'!$C$13:$C$97, 0), MATCH('SRN Backcast'!Q$13, 'SRN BWQ'!$B$13:$V$13, 0))</f>
        <v>Excellent</v>
      </c>
      <c r="R52" t="str">
        <f>INDEX('SRN BWQ'!$B$13:$V$97, MATCH('SRN Backcast'!$C52, 'SRN BWQ'!$C$13:$C$97, 0), MATCH('SRN Backcast'!R$13, 'SRN BWQ'!$B$13:$V$13, 0))</f>
        <v>Excellent</v>
      </c>
      <c r="S52" t="str">
        <f>INDEX('SRN BWQ'!$B$13:$V$97, MATCH('SRN Backcast'!$C52, 'SRN BWQ'!$C$13:$C$97, 0), MATCH('SRN Backcast'!S$13, 'SRN BWQ'!$B$13:$V$13, 0))</f>
        <v>Excellent</v>
      </c>
      <c r="T52" t="str">
        <f>INDEX('SRN BWQ'!$B$13:$V$97, MATCH('SRN Backcast'!$C52, 'SRN BWQ'!$C$13:$C$97, 0), MATCH('SRN Backcast'!T$13, 'SRN BWQ'!$B$13:$V$13, 0))</f>
        <v>Excellent</v>
      </c>
      <c r="U52" t="str">
        <f>INDEX('SRN BWQ'!$B$13:$V$97, MATCH('SRN Backcast'!$C52, 'SRN BWQ'!$C$13:$C$97, 0), MATCH('SRN Backcast'!U$13, 'SRN BWQ'!$B$13:$V$13, 0))</f>
        <v>Excellent</v>
      </c>
      <c r="V52" t="str">
        <f>INDEX('SRN BWQ'!$B$13:$V$97, MATCH('SRN Backcast'!$C52, 'SRN BWQ'!$C$13:$C$97, 0), MATCH('SRN Backcast'!V$13, 'SRN BWQ'!$B$13:$V$13, 0))</f>
        <v>Excellent</v>
      </c>
    </row>
    <row r="53" spans="2:22">
      <c r="B53" t="s">
        <v>242</v>
      </c>
      <c r="C53" t="s">
        <v>567</v>
      </c>
      <c r="D53" t="s">
        <v>48</v>
      </c>
      <c r="E53" t="s">
        <v>49</v>
      </c>
      <c r="F53" t="s">
        <v>50</v>
      </c>
      <c r="H53" t="str">
        <f>INDEX('SRN BWQ'!$B$13:$V$97, MATCH('SRN Backcast'!$C53, 'SRN BWQ'!$C$13:$C$97, 0), MATCH('SRN Backcast'!H$13, 'SRN BWQ'!$B$13:$V$13, 0))</f>
        <v>Excellent</v>
      </c>
      <c r="I53" t="str">
        <f>INDEX('SRN BWQ'!$B$13:$V$97, MATCH('SRN Backcast'!$C53, 'SRN BWQ'!$C$13:$C$97, 0), MATCH('SRN Backcast'!I$13, 'SRN BWQ'!$B$13:$V$13, 0))</f>
        <v>Good</v>
      </c>
      <c r="J53" t="str">
        <f>INDEX('SRN BWQ'!$B$13:$V$97, MATCH('SRN Backcast'!$C53, 'SRN BWQ'!$C$13:$C$97, 0), MATCH('SRN Backcast'!J$13, 'SRN BWQ'!$B$13:$V$13, 0))</f>
        <v>Excellent</v>
      </c>
      <c r="K53" t="str">
        <f>INDEX('SRN BWQ'!$B$13:$V$97, MATCH('SRN Backcast'!$C53, 'SRN BWQ'!$C$13:$C$97, 0), MATCH('SRN Backcast'!K$13, 'SRN BWQ'!$B$13:$V$13, 0))</f>
        <v>Good</v>
      </c>
      <c r="L53" t="str">
        <f>INDEX('SRN BWQ'!$B$13:$V$97, MATCH('SRN Backcast'!$C53, 'SRN BWQ'!$C$13:$C$97, 0), MATCH('SRN Backcast'!L$13, 'SRN BWQ'!$B$13:$V$13, 0))</f>
        <v>Excellent</v>
      </c>
      <c r="M53">
        <f>INDEX('SRN BWQ'!$B$13:$V$97, MATCH('SRN Backcast'!$C53, 'SRN BWQ'!$C$13:$C$97, 0), MATCH('SRN Backcast'!M$13, 'SRN BWQ'!$B$13:$V$13, 0))</f>
        <v>0</v>
      </c>
      <c r="N53" t="str">
        <f>INDEX('SRN BWQ'!$B$13:$V$97, MATCH('SRN Backcast'!$C53, 'SRN BWQ'!$C$13:$C$97, 0), MATCH('SRN Backcast'!N$13, 'SRN BWQ'!$B$13:$V$13, 0))</f>
        <v>Excellent</v>
      </c>
      <c r="O53" t="str">
        <f>INDEX('SRN BWQ'!$B$13:$V$97, MATCH('SRN Backcast'!$C53, 'SRN BWQ'!$C$13:$C$97, 0), MATCH('SRN Backcast'!O$13, 'SRN BWQ'!$B$13:$V$13, 0))</f>
        <v>Good</v>
      </c>
      <c r="P53">
        <f>INDEX('SRN BWQ'!$B$13:$V$97, MATCH('SRN Backcast'!$C53, 'SRN BWQ'!$C$13:$C$97, 0), MATCH('SRN Backcast'!P$13, 'SRN BWQ'!$B$13:$V$13, 0))</f>
        <v>0</v>
      </c>
      <c r="Q53" t="str">
        <f>INDEX('SRN BWQ'!$B$13:$V$97, MATCH('SRN Backcast'!$C53, 'SRN BWQ'!$C$13:$C$97, 0), MATCH('SRN Backcast'!Q$13, 'SRN BWQ'!$B$13:$V$13, 0))</f>
        <v>Good</v>
      </c>
      <c r="R53" t="str">
        <f>INDEX('SRN BWQ'!$B$13:$V$97, MATCH('SRN Backcast'!$C53, 'SRN BWQ'!$C$13:$C$97, 0), MATCH('SRN Backcast'!R$13, 'SRN BWQ'!$B$13:$V$13, 0))</f>
        <v>Good</v>
      </c>
      <c r="S53" t="str">
        <f>INDEX('SRN BWQ'!$B$13:$V$97, MATCH('SRN Backcast'!$C53, 'SRN BWQ'!$C$13:$C$97, 0), MATCH('SRN Backcast'!S$13, 'SRN BWQ'!$B$13:$V$13, 0))</f>
        <v>Good</v>
      </c>
      <c r="T53" t="str">
        <f>INDEX('SRN BWQ'!$B$13:$V$97, MATCH('SRN Backcast'!$C53, 'SRN BWQ'!$C$13:$C$97, 0), MATCH('SRN Backcast'!T$13, 'SRN BWQ'!$B$13:$V$13, 0))</f>
        <v>Good</v>
      </c>
      <c r="U53" t="str">
        <f>INDEX('SRN BWQ'!$B$13:$V$97, MATCH('SRN Backcast'!$C53, 'SRN BWQ'!$C$13:$C$97, 0), MATCH('SRN Backcast'!U$13, 'SRN BWQ'!$B$13:$V$13, 0))</f>
        <v>Good</v>
      </c>
      <c r="V53" t="str">
        <f>INDEX('SRN BWQ'!$B$13:$V$97, MATCH('SRN Backcast'!$C53, 'SRN BWQ'!$C$13:$C$97, 0), MATCH('SRN Backcast'!V$13, 'SRN BWQ'!$B$13:$V$13, 0))</f>
        <v>Good</v>
      </c>
    </row>
    <row r="54" spans="2:22">
      <c r="B54" t="s">
        <v>242</v>
      </c>
      <c r="C54" t="s">
        <v>568</v>
      </c>
      <c r="D54" t="s">
        <v>48</v>
      </c>
      <c r="E54" t="s">
        <v>49</v>
      </c>
      <c r="F54" t="s">
        <v>50</v>
      </c>
      <c r="H54" t="str">
        <f>INDEX('SRN BWQ'!$B$13:$V$97, MATCH('SRN Backcast'!$C54, 'SRN BWQ'!$C$13:$C$97, 0), MATCH('SRN Backcast'!H$13, 'SRN BWQ'!$B$13:$V$13, 0))</f>
        <v>Good</v>
      </c>
      <c r="I54" t="str">
        <f>INDEX('SRN BWQ'!$B$13:$V$97, MATCH('SRN Backcast'!$C54, 'SRN BWQ'!$C$13:$C$97, 0), MATCH('SRN Backcast'!I$13, 'SRN BWQ'!$B$13:$V$13, 0))</f>
        <v>Good</v>
      </c>
      <c r="J54" t="str">
        <f>INDEX('SRN BWQ'!$B$13:$V$97, MATCH('SRN Backcast'!$C54, 'SRN BWQ'!$C$13:$C$97, 0), MATCH('SRN Backcast'!J$13, 'SRN BWQ'!$B$13:$V$13, 0))</f>
        <v>Good</v>
      </c>
      <c r="K54" t="str">
        <f>INDEX('SRN BWQ'!$B$13:$V$97, MATCH('SRN Backcast'!$C54, 'SRN BWQ'!$C$13:$C$97, 0), MATCH('SRN Backcast'!K$13, 'SRN BWQ'!$B$13:$V$13, 0))</f>
        <v>Good</v>
      </c>
      <c r="L54" t="str">
        <f>INDEX('SRN BWQ'!$B$13:$V$97, MATCH('SRN Backcast'!$C54, 'SRN BWQ'!$C$13:$C$97, 0), MATCH('SRN Backcast'!L$13, 'SRN BWQ'!$B$13:$V$13, 0))</f>
        <v>Good</v>
      </c>
      <c r="M54">
        <f>INDEX('SRN BWQ'!$B$13:$V$97, MATCH('SRN Backcast'!$C54, 'SRN BWQ'!$C$13:$C$97, 0), MATCH('SRN Backcast'!M$13, 'SRN BWQ'!$B$13:$V$13, 0))</f>
        <v>0</v>
      </c>
      <c r="N54" t="str">
        <f>INDEX('SRN BWQ'!$B$13:$V$97, MATCH('SRN Backcast'!$C54, 'SRN BWQ'!$C$13:$C$97, 0), MATCH('SRN Backcast'!N$13, 'SRN BWQ'!$B$13:$V$13, 0))</f>
        <v>Good</v>
      </c>
      <c r="O54" t="str">
        <f>INDEX('SRN BWQ'!$B$13:$V$97, MATCH('SRN Backcast'!$C54, 'SRN BWQ'!$C$13:$C$97, 0), MATCH('SRN Backcast'!O$13, 'SRN BWQ'!$B$13:$V$13, 0))</f>
        <v>Good</v>
      </c>
      <c r="P54">
        <f>INDEX('SRN BWQ'!$B$13:$V$97, MATCH('SRN Backcast'!$C54, 'SRN BWQ'!$C$13:$C$97, 0), MATCH('SRN Backcast'!P$13, 'SRN BWQ'!$B$13:$V$13, 0))</f>
        <v>0</v>
      </c>
      <c r="Q54" t="str">
        <f>INDEX('SRN BWQ'!$B$13:$V$97, MATCH('SRN Backcast'!$C54, 'SRN BWQ'!$C$13:$C$97, 0), MATCH('SRN Backcast'!Q$13, 'SRN BWQ'!$B$13:$V$13, 0))</f>
        <v>Good</v>
      </c>
      <c r="R54" t="str">
        <f>INDEX('SRN BWQ'!$B$13:$V$97, MATCH('SRN Backcast'!$C54, 'SRN BWQ'!$C$13:$C$97, 0), MATCH('SRN Backcast'!R$13, 'SRN BWQ'!$B$13:$V$13, 0))</f>
        <v>Good</v>
      </c>
      <c r="S54" t="str">
        <f>INDEX('SRN BWQ'!$B$13:$V$97, MATCH('SRN Backcast'!$C54, 'SRN BWQ'!$C$13:$C$97, 0), MATCH('SRN Backcast'!S$13, 'SRN BWQ'!$B$13:$V$13, 0))</f>
        <v>Good</v>
      </c>
      <c r="T54" t="str">
        <f>INDEX('SRN BWQ'!$B$13:$V$97, MATCH('SRN Backcast'!$C54, 'SRN BWQ'!$C$13:$C$97, 0), MATCH('SRN Backcast'!T$13, 'SRN BWQ'!$B$13:$V$13, 0))</f>
        <v>Good</v>
      </c>
      <c r="U54" t="str">
        <f>INDEX('SRN BWQ'!$B$13:$V$97, MATCH('SRN Backcast'!$C54, 'SRN BWQ'!$C$13:$C$97, 0), MATCH('SRN Backcast'!U$13, 'SRN BWQ'!$B$13:$V$13, 0))</f>
        <v>Good</v>
      </c>
      <c r="V54" t="str">
        <f>INDEX('SRN BWQ'!$B$13:$V$97, MATCH('SRN Backcast'!$C54, 'SRN BWQ'!$C$13:$C$97, 0), MATCH('SRN Backcast'!V$13, 'SRN BWQ'!$B$13:$V$13, 0))</f>
        <v>Good</v>
      </c>
    </row>
    <row r="55" spans="2:22">
      <c r="B55" t="s">
        <v>242</v>
      </c>
      <c r="C55" t="s">
        <v>569</v>
      </c>
      <c r="D55" t="s">
        <v>48</v>
      </c>
      <c r="E55" t="s">
        <v>49</v>
      </c>
      <c r="F55" t="s">
        <v>50</v>
      </c>
      <c r="H55" t="str">
        <f>INDEX('SRN BWQ'!$B$13:$V$97, MATCH('SRN Backcast'!$C55, 'SRN BWQ'!$C$13:$C$97, 0), MATCH('SRN Backcast'!H$13, 'SRN BWQ'!$B$13:$V$13, 0))</f>
        <v>Sufficient</v>
      </c>
      <c r="I55" t="str">
        <f>INDEX('SRN BWQ'!$B$13:$V$97, MATCH('SRN Backcast'!$C55, 'SRN BWQ'!$C$13:$C$97, 0), MATCH('SRN Backcast'!I$13, 'SRN BWQ'!$B$13:$V$13, 0))</f>
        <v>Sufficient</v>
      </c>
      <c r="J55" t="str">
        <f>INDEX('SRN BWQ'!$B$13:$V$97, MATCH('SRN Backcast'!$C55, 'SRN BWQ'!$C$13:$C$97, 0), MATCH('SRN Backcast'!J$13, 'SRN BWQ'!$B$13:$V$13, 0))</f>
        <v>Good</v>
      </c>
      <c r="K55" t="str">
        <f>INDEX('SRN BWQ'!$B$13:$V$97, MATCH('SRN Backcast'!$C55, 'SRN BWQ'!$C$13:$C$97, 0), MATCH('SRN Backcast'!K$13, 'SRN BWQ'!$B$13:$V$13, 0))</f>
        <v>Good</v>
      </c>
      <c r="L55" t="str">
        <f>INDEX('SRN BWQ'!$B$13:$V$97, MATCH('SRN Backcast'!$C55, 'SRN BWQ'!$C$13:$C$97, 0), MATCH('SRN Backcast'!L$13, 'SRN BWQ'!$B$13:$V$13, 0))</f>
        <v>Good</v>
      </c>
      <c r="M55">
        <f>INDEX('SRN BWQ'!$B$13:$V$97, MATCH('SRN Backcast'!$C55, 'SRN BWQ'!$C$13:$C$97, 0), MATCH('SRN Backcast'!M$13, 'SRN BWQ'!$B$13:$V$13, 0))</f>
        <v>0</v>
      </c>
      <c r="N55" t="str">
        <f>INDEX('SRN BWQ'!$B$13:$V$97, MATCH('SRN Backcast'!$C55, 'SRN BWQ'!$C$13:$C$97, 0), MATCH('SRN Backcast'!N$13, 'SRN BWQ'!$B$13:$V$13, 0))</f>
        <v>Good</v>
      </c>
      <c r="O55" t="str">
        <f>INDEX('SRN BWQ'!$B$13:$V$97, MATCH('SRN Backcast'!$C55, 'SRN BWQ'!$C$13:$C$97, 0), MATCH('SRN Backcast'!O$13, 'SRN BWQ'!$B$13:$V$13, 0))</f>
        <v>Good</v>
      </c>
      <c r="P55">
        <f>INDEX('SRN BWQ'!$B$13:$V$97, MATCH('SRN Backcast'!$C55, 'SRN BWQ'!$C$13:$C$97, 0), MATCH('SRN Backcast'!P$13, 'SRN BWQ'!$B$13:$V$13, 0))</f>
        <v>0</v>
      </c>
      <c r="Q55" t="str">
        <f>INDEX('SRN BWQ'!$B$13:$V$97, MATCH('SRN Backcast'!$C55, 'SRN BWQ'!$C$13:$C$97, 0), MATCH('SRN Backcast'!Q$13, 'SRN BWQ'!$B$13:$V$13, 0))</f>
        <v>Poor</v>
      </c>
      <c r="R55" t="str">
        <f>INDEX('SRN BWQ'!$B$13:$V$97, MATCH('SRN Backcast'!$C55, 'SRN BWQ'!$C$13:$C$97, 0), MATCH('SRN Backcast'!R$13, 'SRN BWQ'!$B$13:$V$13, 0))</f>
        <v>Sufficient</v>
      </c>
      <c r="S55" t="str">
        <f>INDEX('SRN BWQ'!$B$13:$V$97, MATCH('SRN Backcast'!$C55, 'SRN BWQ'!$C$13:$C$97, 0), MATCH('SRN Backcast'!S$13, 'SRN BWQ'!$B$13:$V$13, 0))</f>
        <v>Poor</v>
      </c>
      <c r="T55" t="str">
        <f>INDEX('SRN BWQ'!$B$13:$V$97, MATCH('SRN Backcast'!$C55, 'SRN BWQ'!$C$13:$C$97, 0), MATCH('SRN Backcast'!T$13, 'SRN BWQ'!$B$13:$V$13, 0))</f>
        <v>Sufficient</v>
      </c>
      <c r="U55" t="str">
        <f>INDEX('SRN BWQ'!$B$13:$V$97, MATCH('SRN Backcast'!$C55, 'SRN BWQ'!$C$13:$C$97, 0), MATCH('SRN Backcast'!U$13, 'SRN BWQ'!$B$13:$V$13, 0))</f>
        <v>Sufficient</v>
      </c>
      <c r="V55" t="str">
        <f>INDEX('SRN BWQ'!$B$13:$V$97, MATCH('SRN Backcast'!$C55, 'SRN BWQ'!$C$13:$C$97, 0), MATCH('SRN Backcast'!V$13, 'SRN BWQ'!$B$13:$V$13, 0))</f>
        <v>Sufficient</v>
      </c>
    </row>
    <row r="56" spans="2:22">
      <c r="B56" t="s">
        <v>242</v>
      </c>
      <c r="C56" t="s">
        <v>570</v>
      </c>
      <c r="D56" t="s">
        <v>48</v>
      </c>
      <c r="E56" t="s">
        <v>49</v>
      </c>
      <c r="F56" t="s">
        <v>50</v>
      </c>
      <c r="H56" t="str">
        <f>INDEX('SRN BWQ'!$B$13:$V$97, MATCH('SRN Backcast'!$C56, 'SRN BWQ'!$C$13:$C$97, 0), MATCH('SRN Backcast'!H$13, 'SRN BWQ'!$B$13:$V$13, 0))</f>
        <v>Good</v>
      </c>
      <c r="I56" t="str">
        <f>INDEX('SRN BWQ'!$B$13:$V$97, MATCH('SRN Backcast'!$C56, 'SRN BWQ'!$C$13:$C$97, 0), MATCH('SRN Backcast'!I$13, 'SRN BWQ'!$B$13:$V$13, 0))</f>
        <v>Good</v>
      </c>
      <c r="J56" t="str">
        <f>INDEX('SRN BWQ'!$B$13:$V$97, MATCH('SRN Backcast'!$C56, 'SRN BWQ'!$C$13:$C$97, 0), MATCH('SRN Backcast'!J$13, 'SRN BWQ'!$B$13:$V$13, 0))</f>
        <v>Good</v>
      </c>
      <c r="K56" t="str">
        <f>INDEX('SRN BWQ'!$B$13:$V$97, MATCH('SRN Backcast'!$C56, 'SRN BWQ'!$C$13:$C$97, 0), MATCH('SRN Backcast'!K$13, 'SRN BWQ'!$B$13:$V$13, 0))</f>
        <v>Good</v>
      </c>
      <c r="L56" t="str">
        <f>INDEX('SRN BWQ'!$B$13:$V$97, MATCH('SRN Backcast'!$C56, 'SRN BWQ'!$C$13:$C$97, 0), MATCH('SRN Backcast'!L$13, 'SRN BWQ'!$B$13:$V$13, 0))</f>
        <v>Excellent</v>
      </c>
      <c r="M56">
        <f>INDEX('SRN BWQ'!$B$13:$V$97, MATCH('SRN Backcast'!$C56, 'SRN BWQ'!$C$13:$C$97, 0), MATCH('SRN Backcast'!M$13, 'SRN BWQ'!$B$13:$V$13, 0))</f>
        <v>0</v>
      </c>
      <c r="N56" t="str">
        <f>INDEX('SRN BWQ'!$B$13:$V$97, MATCH('SRN Backcast'!$C56, 'SRN BWQ'!$C$13:$C$97, 0), MATCH('SRN Backcast'!N$13, 'SRN BWQ'!$B$13:$V$13, 0))</f>
        <v>Excellent</v>
      </c>
      <c r="O56" t="str">
        <f>INDEX('SRN BWQ'!$B$13:$V$97, MATCH('SRN Backcast'!$C56, 'SRN BWQ'!$C$13:$C$97, 0), MATCH('SRN Backcast'!O$13, 'SRN BWQ'!$B$13:$V$13, 0))</f>
        <v>Good</v>
      </c>
      <c r="P56">
        <f>INDEX('SRN BWQ'!$B$13:$V$97, MATCH('SRN Backcast'!$C56, 'SRN BWQ'!$C$13:$C$97, 0), MATCH('SRN Backcast'!P$13, 'SRN BWQ'!$B$13:$V$13, 0))</f>
        <v>0</v>
      </c>
      <c r="Q56" t="str">
        <f>INDEX('SRN BWQ'!$B$13:$V$97, MATCH('SRN Backcast'!$C56, 'SRN BWQ'!$C$13:$C$97, 0), MATCH('SRN Backcast'!Q$13, 'SRN BWQ'!$B$13:$V$13, 0))</f>
        <v>Excellent</v>
      </c>
      <c r="R56" t="str">
        <f>INDEX('SRN BWQ'!$B$13:$V$97, MATCH('SRN Backcast'!$C56, 'SRN BWQ'!$C$13:$C$97, 0), MATCH('SRN Backcast'!R$13, 'SRN BWQ'!$B$13:$V$13, 0))</f>
        <v>Excellent</v>
      </c>
      <c r="S56" t="str">
        <f>INDEX('SRN BWQ'!$B$13:$V$97, MATCH('SRN Backcast'!$C56, 'SRN BWQ'!$C$13:$C$97, 0), MATCH('SRN Backcast'!S$13, 'SRN BWQ'!$B$13:$V$13, 0))</f>
        <v>Excellent</v>
      </c>
      <c r="T56" t="str">
        <f>INDEX('SRN BWQ'!$B$13:$V$97, MATCH('SRN Backcast'!$C56, 'SRN BWQ'!$C$13:$C$97, 0), MATCH('SRN Backcast'!T$13, 'SRN BWQ'!$B$13:$V$13, 0))</f>
        <v>Excellent</v>
      </c>
      <c r="U56" t="str">
        <f>INDEX('SRN BWQ'!$B$13:$V$97, MATCH('SRN Backcast'!$C56, 'SRN BWQ'!$C$13:$C$97, 0), MATCH('SRN Backcast'!U$13, 'SRN BWQ'!$B$13:$V$13, 0))</f>
        <v>Excellent</v>
      </c>
      <c r="V56" t="str">
        <f>INDEX('SRN BWQ'!$B$13:$V$97, MATCH('SRN Backcast'!$C56, 'SRN BWQ'!$C$13:$C$97, 0), MATCH('SRN Backcast'!V$13, 'SRN BWQ'!$B$13:$V$13, 0))</f>
        <v>Excellent</v>
      </c>
    </row>
    <row r="57" spans="2:22">
      <c r="B57" t="s">
        <v>242</v>
      </c>
      <c r="C57" t="s">
        <v>571</v>
      </c>
      <c r="D57" t="s">
        <v>48</v>
      </c>
      <c r="E57" t="s">
        <v>49</v>
      </c>
      <c r="F57" t="s">
        <v>50</v>
      </c>
      <c r="H57" t="str">
        <f>INDEX('SRN BWQ'!$B$13:$V$97, MATCH('SRN Backcast'!$C57, 'SRN BWQ'!$C$13:$C$97, 0), MATCH('SRN Backcast'!H$13, 'SRN BWQ'!$B$13:$V$13, 0))</f>
        <v>Good</v>
      </c>
      <c r="I57" t="str">
        <f>INDEX('SRN BWQ'!$B$13:$V$97, MATCH('SRN Backcast'!$C57, 'SRN BWQ'!$C$13:$C$97, 0), MATCH('SRN Backcast'!I$13, 'SRN BWQ'!$B$13:$V$13, 0))</f>
        <v>Good</v>
      </c>
      <c r="J57" t="str">
        <f>INDEX('SRN BWQ'!$B$13:$V$97, MATCH('SRN Backcast'!$C57, 'SRN BWQ'!$C$13:$C$97, 0), MATCH('SRN Backcast'!J$13, 'SRN BWQ'!$B$13:$V$13, 0))</f>
        <v>Excellent</v>
      </c>
      <c r="K57" t="str">
        <f>INDEX('SRN BWQ'!$B$13:$V$97, MATCH('SRN Backcast'!$C57, 'SRN BWQ'!$C$13:$C$97, 0), MATCH('SRN Backcast'!K$13, 'SRN BWQ'!$B$13:$V$13, 0))</f>
        <v>Excellent</v>
      </c>
      <c r="L57" t="str">
        <f>INDEX('SRN BWQ'!$B$13:$V$97, MATCH('SRN Backcast'!$C57, 'SRN BWQ'!$C$13:$C$97, 0), MATCH('SRN Backcast'!L$13, 'SRN BWQ'!$B$13:$V$13, 0))</f>
        <v>Excellent</v>
      </c>
      <c r="M57">
        <f>INDEX('SRN BWQ'!$B$13:$V$97, MATCH('SRN Backcast'!$C57, 'SRN BWQ'!$C$13:$C$97, 0), MATCH('SRN Backcast'!M$13, 'SRN BWQ'!$B$13:$V$13, 0))</f>
        <v>0</v>
      </c>
      <c r="N57" t="str">
        <f>INDEX('SRN BWQ'!$B$13:$V$97, MATCH('SRN Backcast'!$C57, 'SRN BWQ'!$C$13:$C$97, 0), MATCH('SRN Backcast'!N$13, 'SRN BWQ'!$B$13:$V$13, 0))</f>
        <v>Excellent</v>
      </c>
      <c r="O57" t="str">
        <f>INDEX('SRN BWQ'!$B$13:$V$97, MATCH('SRN Backcast'!$C57, 'SRN BWQ'!$C$13:$C$97, 0), MATCH('SRN Backcast'!O$13, 'SRN BWQ'!$B$13:$V$13, 0))</f>
        <v>Excellent</v>
      </c>
      <c r="P57">
        <f>INDEX('SRN BWQ'!$B$13:$V$97, MATCH('SRN Backcast'!$C57, 'SRN BWQ'!$C$13:$C$97, 0), MATCH('SRN Backcast'!P$13, 'SRN BWQ'!$B$13:$V$13, 0))</f>
        <v>0</v>
      </c>
      <c r="Q57" t="str">
        <f>INDEX('SRN BWQ'!$B$13:$V$97, MATCH('SRN Backcast'!$C57, 'SRN BWQ'!$C$13:$C$97, 0), MATCH('SRN Backcast'!Q$13, 'SRN BWQ'!$B$13:$V$13, 0))</f>
        <v>Excellent</v>
      </c>
      <c r="R57" t="str">
        <f>INDEX('SRN BWQ'!$B$13:$V$97, MATCH('SRN Backcast'!$C57, 'SRN BWQ'!$C$13:$C$97, 0), MATCH('SRN Backcast'!R$13, 'SRN BWQ'!$B$13:$V$13, 0))</f>
        <v>Excellent</v>
      </c>
      <c r="S57" t="str">
        <f>INDEX('SRN BWQ'!$B$13:$V$97, MATCH('SRN Backcast'!$C57, 'SRN BWQ'!$C$13:$C$97, 0), MATCH('SRN Backcast'!S$13, 'SRN BWQ'!$B$13:$V$13, 0))</f>
        <v>Excellent</v>
      </c>
      <c r="T57" t="str">
        <f>INDEX('SRN BWQ'!$B$13:$V$97, MATCH('SRN Backcast'!$C57, 'SRN BWQ'!$C$13:$C$97, 0), MATCH('SRN Backcast'!T$13, 'SRN BWQ'!$B$13:$V$13, 0))</f>
        <v>Excellent</v>
      </c>
      <c r="U57" t="str">
        <f>INDEX('SRN BWQ'!$B$13:$V$97, MATCH('SRN Backcast'!$C57, 'SRN BWQ'!$C$13:$C$97, 0), MATCH('SRN Backcast'!U$13, 'SRN BWQ'!$B$13:$V$13, 0))</f>
        <v>Excellent</v>
      </c>
      <c r="V57" t="str">
        <f>INDEX('SRN BWQ'!$B$13:$V$97, MATCH('SRN Backcast'!$C57, 'SRN BWQ'!$C$13:$C$97, 0), MATCH('SRN Backcast'!V$13, 'SRN BWQ'!$B$13:$V$13, 0))</f>
        <v>Excellent</v>
      </c>
    </row>
    <row r="58" spans="2:22">
      <c r="B58" t="s">
        <v>242</v>
      </c>
      <c r="C58" t="s">
        <v>572</v>
      </c>
      <c r="D58" t="s">
        <v>48</v>
      </c>
      <c r="E58" t="s">
        <v>49</v>
      </c>
      <c r="F58" t="s">
        <v>50</v>
      </c>
      <c r="H58" t="str">
        <f>INDEX('SRN BWQ'!$B$13:$V$97, MATCH('SRN Backcast'!$C58, 'SRN BWQ'!$C$13:$C$97, 0), MATCH('SRN Backcast'!H$13, 'SRN BWQ'!$B$13:$V$13, 0))</f>
        <v>Excellent</v>
      </c>
      <c r="I58" t="str">
        <f>INDEX('SRN BWQ'!$B$13:$V$97, MATCH('SRN Backcast'!$C58, 'SRN BWQ'!$C$13:$C$97, 0), MATCH('SRN Backcast'!I$13, 'SRN BWQ'!$B$13:$V$13, 0))</f>
        <v>Excellent</v>
      </c>
      <c r="J58" t="str">
        <f>INDEX('SRN BWQ'!$B$13:$V$97, MATCH('SRN Backcast'!$C58, 'SRN BWQ'!$C$13:$C$97, 0), MATCH('SRN Backcast'!J$13, 'SRN BWQ'!$B$13:$V$13, 0))</f>
        <v>Excellent</v>
      </c>
      <c r="K58" t="str">
        <f>INDEX('SRN BWQ'!$B$13:$V$97, MATCH('SRN Backcast'!$C58, 'SRN BWQ'!$C$13:$C$97, 0), MATCH('SRN Backcast'!K$13, 'SRN BWQ'!$B$13:$V$13, 0))</f>
        <v>Excellent</v>
      </c>
      <c r="L58" t="str">
        <f>INDEX('SRN BWQ'!$B$13:$V$97, MATCH('SRN Backcast'!$C58, 'SRN BWQ'!$C$13:$C$97, 0), MATCH('SRN Backcast'!L$13, 'SRN BWQ'!$B$13:$V$13, 0))</f>
        <v>Excellent</v>
      </c>
      <c r="M58">
        <f>INDEX('SRN BWQ'!$B$13:$V$97, MATCH('SRN Backcast'!$C58, 'SRN BWQ'!$C$13:$C$97, 0), MATCH('SRN Backcast'!M$13, 'SRN BWQ'!$B$13:$V$13, 0))</f>
        <v>0</v>
      </c>
      <c r="N58" t="str">
        <f>INDEX('SRN BWQ'!$B$13:$V$97, MATCH('SRN Backcast'!$C58, 'SRN BWQ'!$C$13:$C$97, 0), MATCH('SRN Backcast'!N$13, 'SRN BWQ'!$B$13:$V$13, 0))</f>
        <v>Excellent</v>
      </c>
      <c r="O58" t="str">
        <f>INDEX('SRN BWQ'!$B$13:$V$97, MATCH('SRN Backcast'!$C58, 'SRN BWQ'!$C$13:$C$97, 0), MATCH('SRN Backcast'!O$13, 'SRN BWQ'!$B$13:$V$13, 0))</f>
        <v>Excellent</v>
      </c>
      <c r="P58">
        <f>INDEX('SRN BWQ'!$B$13:$V$97, MATCH('SRN Backcast'!$C58, 'SRN BWQ'!$C$13:$C$97, 0), MATCH('SRN Backcast'!P$13, 'SRN BWQ'!$B$13:$V$13, 0))</f>
        <v>0</v>
      </c>
      <c r="Q58" t="str">
        <f>INDEX('SRN BWQ'!$B$13:$V$97, MATCH('SRN Backcast'!$C58, 'SRN BWQ'!$C$13:$C$97, 0), MATCH('SRN Backcast'!Q$13, 'SRN BWQ'!$B$13:$V$13, 0))</f>
        <v>Excellent</v>
      </c>
      <c r="R58" t="str">
        <f>INDEX('SRN BWQ'!$B$13:$V$97, MATCH('SRN Backcast'!$C58, 'SRN BWQ'!$C$13:$C$97, 0), MATCH('SRN Backcast'!R$13, 'SRN BWQ'!$B$13:$V$13, 0))</f>
        <v>Excellent</v>
      </c>
      <c r="S58" t="str">
        <f>INDEX('SRN BWQ'!$B$13:$V$97, MATCH('SRN Backcast'!$C58, 'SRN BWQ'!$C$13:$C$97, 0), MATCH('SRN Backcast'!S$13, 'SRN BWQ'!$B$13:$V$13, 0))</f>
        <v>Excellent</v>
      </c>
      <c r="T58" t="str">
        <f>INDEX('SRN BWQ'!$B$13:$V$97, MATCH('SRN Backcast'!$C58, 'SRN BWQ'!$C$13:$C$97, 0), MATCH('SRN Backcast'!T$13, 'SRN BWQ'!$B$13:$V$13, 0))</f>
        <v>Excellent</v>
      </c>
      <c r="U58" t="str">
        <f>INDEX('SRN BWQ'!$B$13:$V$97, MATCH('SRN Backcast'!$C58, 'SRN BWQ'!$C$13:$C$97, 0), MATCH('SRN Backcast'!U$13, 'SRN BWQ'!$B$13:$V$13, 0))</f>
        <v>Excellent</v>
      </c>
      <c r="V58" t="str">
        <f>INDEX('SRN BWQ'!$B$13:$V$97, MATCH('SRN Backcast'!$C58, 'SRN BWQ'!$C$13:$C$97, 0), MATCH('SRN Backcast'!V$13, 'SRN BWQ'!$B$13:$V$13, 0))</f>
        <v>Excellent</v>
      </c>
    </row>
    <row r="59" spans="2:22">
      <c r="B59" t="s">
        <v>242</v>
      </c>
      <c r="C59" t="s">
        <v>573</v>
      </c>
      <c r="D59" t="s">
        <v>48</v>
      </c>
      <c r="E59" t="s">
        <v>49</v>
      </c>
      <c r="F59" t="s">
        <v>50</v>
      </c>
      <c r="H59" t="str">
        <f>INDEX('SRN BWQ'!$B$13:$V$97, MATCH('SRN Backcast'!$C59, 'SRN BWQ'!$C$13:$C$97, 0), MATCH('SRN Backcast'!H$13, 'SRN BWQ'!$B$13:$V$13, 0))</f>
        <v>Excellent</v>
      </c>
      <c r="I59" t="str">
        <f>INDEX('SRN BWQ'!$B$13:$V$97, MATCH('SRN Backcast'!$C59, 'SRN BWQ'!$C$13:$C$97, 0), MATCH('SRN Backcast'!I$13, 'SRN BWQ'!$B$13:$V$13, 0))</f>
        <v>Excellent</v>
      </c>
      <c r="J59" t="str">
        <f>INDEX('SRN BWQ'!$B$13:$V$97, MATCH('SRN Backcast'!$C59, 'SRN BWQ'!$C$13:$C$97, 0), MATCH('SRN Backcast'!J$13, 'SRN BWQ'!$B$13:$V$13, 0))</f>
        <v>Excellent</v>
      </c>
      <c r="K59" t="str">
        <f>INDEX('SRN BWQ'!$B$13:$V$97, MATCH('SRN Backcast'!$C59, 'SRN BWQ'!$C$13:$C$97, 0), MATCH('SRN Backcast'!K$13, 'SRN BWQ'!$B$13:$V$13, 0))</f>
        <v>Excellent</v>
      </c>
      <c r="L59" t="str">
        <f>INDEX('SRN BWQ'!$B$13:$V$97, MATCH('SRN Backcast'!$C59, 'SRN BWQ'!$C$13:$C$97, 0), MATCH('SRN Backcast'!L$13, 'SRN BWQ'!$B$13:$V$13, 0))</f>
        <v>Excellent</v>
      </c>
      <c r="M59">
        <f>INDEX('SRN BWQ'!$B$13:$V$97, MATCH('SRN Backcast'!$C59, 'SRN BWQ'!$C$13:$C$97, 0), MATCH('SRN Backcast'!M$13, 'SRN BWQ'!$B$13:$V$13, 0))</f>
        <v>0</v>
      </c>
      <c r="N59" t="str">
        <f>INDEX('SRN BWQ'!$B$13:$V$97, MATCH('SRN Backcast'!$C59, 'SRN BWQ'!$C$13:$C$97, 0), MATCH('SRN Backcast'!N$13, 'SRN BWQ'!$B$13:$V$13, 0))</f>
        <v>Excellent</v>
      </c>
      <c r="O59" t="str">
        <f>INDEX('SRN BWQ'!$B$13:$V$97, MATCH('SRN Backcast'!$C59, 'SRN BWQ'!$C$13:$C$97, 0), MATCH('SRN Backcast'!O$13, 'SRN BWQ'!$B$13:$V$13, 0))</f>
        <v>Excellent</v>
      </c>
      <c r="P59">
        <f>INDEX('SRN BWQ'!$B$13:$V$97, MATCH('SRN Backcast'!$C59, 'SRN BWQ'!$C$13:$C$97, 0), MATCH('SRN Backcast'!P$13, 'SRN BWQ'!$B$13:$V$13, 0))</f>
        <v>0</v>
      </c>
      <c r="Q59" t="str">
        <f>INDEX('SRN BWQ'!$B$13:$V$97, MATCH('SRN Backcast'!$C59, 'SRN BWQ'!$C$13:$C$97, 0), MATCH('SRN Backcast'!Q$13, 'SRN BWQ'!$B$13:$V$13, 0))</f>
        <v>Excellent</v>
      </c>
      <c r="R59" t="str">
        <f>INDEX('SRN BWQ'!$B$13:$V$97, MATCH('SRN Backcast'!$C59, 'SRN BWQ'!$C$13:$C$97, 0), MATCH('SRN Backcast'!R$13, 'SRN BWQ'!$B$13:$V$13, 0))</f>
        <v>Excellent</v>
      </c>
      <c r="S59" t="str">
        <f>INDEX('SRN BWQ'!$B$13:$V$97, MATCH('SRN Backcast'!$C59, 'SRN BWQ'!$C$13:$C$97, 0), MATCH('SRN Backcast'!S$13, 'SRN BWQ'!$B$13:$V$13, 0))</f>
        <v>Excellent</v>
      </c>
      <c r="T59" t="str">
        <f>INDEX('SRN BWQ'!$B$13:$V$97, MATCH('SRN Backcast'!$C59, 'SRN BWQ'!$C$13:$C$97, 0), MATCH('SRN Backcast'!T$13, 'SRN BWQ'!$B$13:$V$13, 0))</f>
        <v>Excellent</v>
      </c>
      <c r="U59" t="str">
        <f>INDEX('SRN BWQ'!$B$13:$V$97, MATCH('SRN Backcast'!$C59, 'SRN BWQ'!$C$13:$C$97, 0), MATCH('SRN Backcast'!U$13, 'SRN BWQ'!$B$13:$V$13, 0))</f>
        <v>Excellent</v>
      </c>
      <c r="V59" t="str">
        <f>INDEX('SRN BWQ'!$B$13:$V$97, MATCH('SRN Backcast'!$C59, 'SRN BWQ'!$C$13:$C$97, 0), MATCH('SRN Backcast'!V$13, 'SRN BWQ'!$B$13:$V$13, 0))</f>
        <v>Excellent</v>
      </c>
    </row>
    <row r="60" spans="2:22">
      <c r="B60" t="s">
        <v>242</v>
      </c>
      <c r="C60" t="s">
        <v>574</v>
      </c>
      <c r="D60" t="s">
        <v>48</v>
      </c>
      <c r="E60" t="s">
        <v>49</v>
      </c>
      <c r="F60" t="s">
        <v>50</v>
      </c>
      <c r="H60" t="str">
        <f>INDEX('SRN BWQ'!$B$13:$V$97, MATCH('SRN Backcast'!$C60, 'SRN BWQ'!$C$13:$C$97, 0), MATCH('SRN Backcast'!H$13, 'SRN BWQ'!$B$13:$V$13, 0))</f>
        <v>Excellent</v>
      </c>
      <c r="I60" t="str">
        <f>INDEX('SRN BWQ'!$B$13:$V$97, MATCH('SRN Backcast'!$C60, 'SRN BWQ'!$C$13:$C$97, 0), MATCH('SRN Backcast'!I$13, 'SRN BWQ'!$B$13:$V$13, 0))</f>
        <v>Excellent</v>
      </c>
      <c r="J60" t="str">
        <f>INDEX('SRN BWQ'!$B$13:$V$97, MATCH('SRN Backcast'!$C60, 'SRN BWQ'!$C$13:$C$97, 0), MATCH('SRN Backcast'!J$13, 'SRN BWQ'!$B$13:$V$13, 0))</f>
        <v>Excellent</v>
      </c>
      <c r="K60" t="str">
        <f>INDEX('SRN BWQ'!$B$13:$V$97, MATCH('SRN Backcast'!$C60, 'SRN BWQ'!$C$13:$C$97, 0), MATCH('SRN Backcast'!K$13, 'SRN BWQ'!$B$13:$V$13, 0))</f>
        <v>Excellent</v>
      </c>
      <c r="L60" t="str">
        <f>INDEX('SRN BWQ'!$B$13:$V$97, MATCH('SRN Backcast'!$C60, 'SRN BWQ'!$C$13:$C$97, 0), MATCH('SRN Backcast'!L$13, 'SRN BWQ'!$B$13:$V$13, 0))</f>
        <v>Excellent</v>
      </c>
      <c r="M60">
        <f>INDEX('SRN BWQ'!$B$13:$V$97, MATCH('SRN Backcast'!$C60, 'SRN BWQ'!$C$13:$C$97, 0), MATCH('SRN Backcast'!M$13, 'SRN BWQ'!$B$13:$V$13, 0))</f>
        <v>0</v>
      </c>
      <c r="N60" t="str">
        <f>INDEX('SRN BWQ'!$B$13:$V$97, MATCH('SRN Backcast'!$C60, 'SRN BWQ'!$C$13:$C$97, 0), MATCH('SRN Backcast'!N$13, 'SRN BWQ'!$B$13:$V$13, 0))</f>
        <v>Excellent</v>
      </c>
      <c r="O60" t="str">
        <f>INDEX('SRN BWQ'!$B$13:$V$97, MATCH('SRN Backcast'!$C60, 'SRN BWQ'!$C$13:$C$97, 0), MATCH('SRN Backcast'!O$13, 'SRN BWQ'!$B$13:$V$13, 0))</f>
        <v>Excellent</v>
      </c>
      <c r="P60">
        <f>INDEX('SRN BWQ'!$B$13:$V$97, MATCH('SRN Backcast'!$C60, 'SRN BWQ'!$C$13:$C$97, 0), MATCH('SRN Backcast'!P$13, 'SRN BWQ'!$B$13:$V$13, 0))</f>
        <v>0</v>
      </c>
      <c r="Q60" t="str">
        <f>INDEX('SRN BWQ'!$B$13:$V$97, MATCH('SRN Backcast'!$C60, 'SRN BWQ'!$C$13:$C$97, 0), MATCH('SRN Backcast'!Q$13, 'SRN BWQ'!$B$13:$V$13, 0))</f>
        <v>Excellent</v>
      </c>
      <c r="R60" t="str">
        <f>INDEX('SRN BWQ'!$B$13:$V$97, MATCH('SRN Backcast'!$C60, 'SRN BWQ'!$C$13:$C$97, 0), MATCH('SRN Backcast'!R$13, 'SRN BWQ'!$B$13:$V$13, 0))</f>
        <v>Excellent</v>
      </c>
      <c r="S60" t="str">
        <f>INDEX('SRN BWQ'!$B$13:$V$97, MATCH('SRN Backcast'!$C60, 'SRN BWQ'!$C$13:$C$97, 0), MATCH('SRN Backcast'!S$13, 'SRN BWQ'!$B$13:$V$13, 0))</f>
        <v>Excellent</v>
      </c>
      <c r="T60" t="str">
        <f>INDEX('SRN BWQ'!$B$13:$V$97, MATCH('SRN Backcast'!$C60, 'SRN BWQ'!$C$13:$C$97, 0), MATCH('SRN Backcast'!T$13, 'SRN BWQ'!$B$13:$V$13, 0))</f>
        <v>Excellent</v>
      </c>
      <c r="U60" t="str">
        <f>INDEX('SRN BWQ'!$B$13:$V$97, MATCH('SRN Backcast'!$C60, 'SRN BWQ'!$C$13:$C$97, 0), MATCH('SRN Backcast'!U$13, 'SRN BWQ'!$B$13:$V$13, 0))</f>
        <v>Excellent</v>
      </c>
      <c r="V60" t="str">
        <f>INDEX('SRN BWQ'!$B$13:$V$97, MATCH('SRN Backcast'!$C60, 'SRN BWQ'!$C$13:$C$97, 0), MATCH('SRN Backcast'!V$13, 'SRN BWQ'!$B$13:$V$13, 0))</f>
        <v>Excellent</v>
      </c>
    </row>
    <row r="61" spans="2:22">
      <c r="B61" t="s">
        <v>242</v>
      </c>
      <c r="C61" t="s">
        <v>575</v>
      </c>
      <c r="D61" t="s">
        <v>48</v>
      </c>
      <c r="E61" t="s">
        <v>49</v>
      </c>
      <c r="F61" t="s">
        <v>50</v>
      </c>
      <c r="H61" t="str">
        <f>INDEX('SRN BWQ'!$B$13:$V$97, MATCH('SRN Backcast'!$C61, 'SRN BWQ'!$C$13:$C$97, 0), MATCH('SRN Backcast'!H$13, 'SRN BWQ'!$B$13:$V$13, 0))</f>
        <v>Excellent</v>
      </c>
      <c r="I61" t="str">
        <f>INDEX('SRN BWQ'!$B$13:$V$97, MATCH('SRN Backcast'!$C61, 'SRN BWQ'!$C$13:$C$97, 0), MATCH('SRN Backcast'!I$13, 'SRN BWQ'!$B$13:$V$13, 0))</f>
        <v>Good</v>
      </c>
      <c r="J61" t="str">
        <f>INDEX('SRN BWQ'!$B$13:$V$97, MATCH('SRN Backcast'!$C61, 'SRN BWQ'!$C$13:$C$97, 0), MATCH('SRN Backcast'!J$13, 'SRN BWQ'!$B$13:$V$13, 0))</f>
        <v>Good</v>
      </c>
      <c r="K61" t="str">
        <f>INDEX('SRN BWQ'!$B$13:$V$97, MATCH('SRN Backcast'!$C61, 'SRN BWQ'!$C$13:$C$97, 0), MATCH('SRN Backcast'!K$13, 'SRN BWQ'!$B$13:$V$13, 0))</f>
        <v>Good</v>
      </c>
      <c r="L61" t="str">
        <f>INDEX('SRN BWQ'!$B$13:$V$97, MATCH('SRN Backcast'!$C61, 'SRN BWQ'!$C$13:$C$97, 0), MATCH('SRN Backcast'!L$13, 'SRN BWQ'!$B$13:$V$13, 0))</f>
        <v>Excellent</v>
      </c>
      <c r="M61">
        <f>INDEX('SRN BWQ'!$B$13:$V$97, MATCH('SRN Backcast'!$C61, 'SRN BWQ'!$C$13:$C$97, 0), MATCH('SRN Backcast'!M$13, 'SRN BWQ'!$B$13:$V$13, 0))</f>
        <v>0</v>
      </c>
      <c r="N61" t="str">
        <f>INDEX('SRN BWQ'!$B$13:$V$97, MATCH('SRN Backcast'!$C61, 'SRN BWQ'!$C$13:$C$97, 0), MATCH('SRN Backcast'!N$13, 'SRN BWQ'!$B$13:$V$13, 0))</f>
        <v>Excellent</v>
      </c>
      <c r="O61" t="str">
        <f>INDEX('SRN BWQ'!$B$13:$V$97, MATCH('SRN Backcast'!$C61, 'SRN BWQ'!$C$13:$C$97, 0), MATCH('SRN Backcast'!O$13, 'SRN BWQ'!$B$13:$V$13, 0))</f>
        <v>Excellent</v>
      </c>
      <c r="P61">
        <f>INDEX('SRN BWQ'!$B$13:$V$97, MATCH('SRN Backcast'!$C61, 'SRN BWQ'!$C$13:$C$97, 0), MATCH('SRN Backcast'!P$13, 'SRN BWQ'!$B$13:$V$13, 0))</f>
        <v>0</v>
      </c>
      <c r="Q61" t="str">
        <f>INDEX('SRN BWQ'!$B$13:$V$97, MATCH('SRN Backcast'!$C61, 'SRN BWQ'!$C$13:$C$97, 0), MATCH('SRN Backcast'!Q$13, 'SRN BWQ'!$B$13:$V$13, 0))</f>
        <v>Excellent</v>
      </c>
      <c r="R61" t="str">
        <f>INDEX('SRN BWQ'!$B$13:$V$97, MATCH('SRN Backcast'!$C61, 'SRN BWQ'!$C$13:$C$97, 0), MATCH('SRN Backcast'!R$13, 'SRN BWQ'!$B$13:$V$13, 0))</f>
        <v>Excellent</v>
      </c>
      <c r="S61" t="str">
        <f>INDEX('SRN BWQ'!$B$13:$V$97, MATCH('SRN Backcast'!$C61, 'SRN BWQ'!$C$13:$C$97, 0), MATCH('SRN Backcast'!S$13, 'SRN BWQ'!$B$13:$V$13, 0))</f>
        <v>Excellent</v>
      </c>
      <c r="T61" t="str">
        <f>INDEX('SRN BWQ'!$B$13:$V$97, MATCH('SRN Backcast'!$C61, 'SRN BWQ'!$C$13:$C$97, 0), MATCH('SRN Backcast'!T$13, 'SRN BWQ'!$B$13:$V$13, 0))</f>
        <v>Excellent</v>
      </c>
      <c r="U61" t="str">
        <f>INDEX('SRN BWQ'!$B$13:$V$97, MATCH('SRN Backcast'!$C61, 'SRN BWQ'!$C$13:$C$97, 0), MATCH('SRN Backcast'!U$13, 'SRN BWQ'!$B$13:$V$13, 0))</f>
        <v>Excellent</v>
      </c>
      <c r="V61" t="str">
        <f>INDEX('SRN BWQ'!$B$13:$V$97, MATCH('SRN Backcast'!$C61, 'SRN BWQ'!$C$13:$C$97, 0), MATCH('SRN Backcast'!V$13, 'SRN BWQ'!$B$13:$V$13, 0))</f>
        <v>Excellent</v>
      </c>
    </row>
    <row r="62" spans="2:22">
      <c r="B62" t="s">
        <v>242</v>
      </c>
      <c r="C62" t="s">
        <v>576</v>
      </c>
      <c r="D62" t="s">
        <v>48</v>
      </c>
      <c r="E62" t="s">
        <v>49</v>
      </c>
      <c r="F62" t="s">
        <v>50</v>
      </c>
      <c r="H62" t="str">
        <f>INDEX('SRN BWQ'!$B$13:$V$97, MATCH('SRN Backcast'!$C62, 'SRN BWQ'!$C$13:$C$97, 0), MATCH('SRN Backcast'!H$13, 'SRN BWQ'!$B$13:$V$13, 0))</f>
        <v>Excellent</v>
      </c>
      <c r="I62" t="str">
        <f>INDEX('SRN BWQ'!$B$13:$V$97, MATCH('SRN Backcast'!$C62, 'SRN BWQ'!$C$13:$C$97, 0), MATCH('SRN Backcast'!I$13, 'SRN BWQ'!$B$13:$V$13, 0))</f>
        <v>Excellent</v>
      </c>
      <c r="J62" t="str">
        <f>INDEX('SRN BWQ'!$B$13:$V$97, MATCH('SRN Backcast'!$C62, 'SRN BWQ'!$C$13:$C$97, 0), MATCH('SRN Backcast'!J$13, 'SRN BWQ'!$B$13:$V$13, 0))</f>
        <v>Excellent</v>
      </c>
      <c r="K62" t="str">
        <f>INDEX('SRN BWQ'!$B$13:$V$97, MATCH('SRN Backcast'!$C62, 'SRN BWQ'!$C$13:$C$97, 0), MATCH('SRN Backcast'!K$13, 'SRN BWQ'!$B$13:$V$13, 0))</f>
        <v>Good</v>
      </c>
      <c r="L62" t="str">
        <f>INDEX('SRN BWQ'!$B$13:$V$97, MATCH('SRN Backcast'!$C62, 'SRN BWQ'!$C$13:$C$97, 0), MATCH('SRN Backcast'!L$13, 'SRN BWQ'!$B$13:$V$13, 0))</f>
        <v>Good</v>
      </c>
      <c r="M62">
        <f>INDEX('SRN BWQ'!$B$13:$V$97, MATCH('SRN Backcast'!$C62, 'SRN BWQ'!$C$13:$C$97, 0), MATCH('SRN Backcast'!M$13, 'SRN BWQ'!$B$13:$V$13, 0))</f>
        <v>0</v>
      </c>
      <c r="N62" t="str">
        <f>INDEX('SRN BWQ'!$B$13:$V$97, MATCH('SRN Backcast'!$C62, 'SRN BWQ'!$C$13:$C$97, 0), MATCH('SRN Backcast'!N$13, 'SRN BWQ'!$B$13:$V$13, 0))</f>
        <v>Good</v>
      </c>
      <c r="O62" t="str">
        <f>INDEX('SRN BWQ'!$B$13:$V$97, MATCH('SRN Backcast'!$C62, 'SRN BWQ'!$C$13:$C$97, 0), MATCH('SRN Backcast'!O$13, 'SRN BWQ'!$B$13:$V$13, 0))</f>
        <v>Good</v>
      </c>
      <c r="P62">
        <f>INDEX('SRN BWQ'!$B$13:$V$97, MATCH('SRN Backcast'!$C62, 'SRN BWQ'!$C$13:$C$97, 0), MATCH('SRN Backcast'!P$13, 'SRN BWQ'!$B$13:$V$13, 0))</f>
        <v>0</v>
      </c>
      <c r="Q62" t="str">
        <f>INDEX('SRN BWQ'!$B$13:$V$97, MATCH('SRN Backcast'!$C62, 'SRN BWQ'!$C$13:$C$97, 0), MATCH('SRN Backcast'!Q$13, 'SRN BWQ'!$B$13:$V$13, 0))</f>
        <v>Excellent</v>
      </c>
      <c r="R62" t="str">
        <f>INDEX('SRN BWQ'!$B$13:$V$97, MATCH('SRN Backcast'!$C62, 'SRN BWQ'!$C$13:$C$97, 0), MATCH('SRN Backcast'!R$13, 'SRN BWQ'!$B$13:$V$13, 0))</f>
        <v>Excellent</v>
      </c>
      <c r="S62" t="str">
        <f>INDEX('SRN BWQ'!$B$13:$V$97, MATCH('SRN Backcast'!$C62, 'SRN BWQ'!$C$13:$C$97, 0), MATCH('SRN Backcast'!S$13, 'SRN BWQ'!$B$13:$V$13, 0))</f>
        <v>Excellent</v>
      </c>
      <c r="T62" t="str">
        <f>INDEX('SRN BWQ'!$B$13:$V$97, MATCH('SRN Backcast'!$C62, 'SRN BWQ'!$C$13:$C$97, 0), MATCH('SRN Backcast'!T$13, 'SRN BWQ'!$B$13:$V$13, 0))</f>
        <v>Good</v>
      </c>
      <c r="U62" t="str">
        <f>INDEX('SRN BWQ'!$B$13:$V$97, MATCH('SRN Backcast'!$C62, 'SRN BWQ'!$C$13:$C$97, 0), MATCH('SRN Backcast'!U$13, 'SRN BWQ'!$B$13:$V$13, 0))</f>
        <v>Good</v>
      </c>
      <c r="V62" t="str">
        <f>INDEX('SRN BWQ'!$B$13:$V$97, MATCH('SRN Backcast'!$C62, 'SRN BWQ'!$C$13:$C$97, 0), MATCH('SRN Backcast'!V$13, 'SRN BWQ'!$B$13:$V$13, 0))</f>
        <v>Good</v>
      </c>
    </row>
    <row r="63" spans="2:22">
      <c r="B63" t="s">
        <v>242</v>
      </c>
      <c r="C63" t="s">
        <v>577</v>
      </c>
      <c r="D63" t="s">
        <v>48</v>
      </c>
      <c r="E63" t="s">
        <v>49</v>
      </c>
      <c r="F63" t="s">
        <v>50</v>
      </c>
      <c r="H63" t="str">
        <f>INDEX('SRN BWQ'!$B$13:$V$97, MATCH('SRN Backcast'!$C63, 'SRN BWQ'!$C$13:$C$97, 0), MATCH('SRN Backcast'!H$13, 'SRN BWQ'!$B$13:$V$13, 0))</f>
        <v>Good</v>
      </c>
      <c r="I63" t="str">
        <f>INDEX('SRN BWQ'!$B$13:$V$97, MATCH('SRN Backcast'!$C63, 'SRN BWQ'!$C$13:$C$97, 0), MATCH('SRN Backcast'!I$13, 'SRN BWQ'!$B$13:$V$13, 0))</f>
        <v>Good</v>
      </c>
      <c r="J63" t="str">
        <f>INDEX('SRN BWQ'!$B$13:$V$97, MATCH('SRN Backcast'!$C63, 'SRN BWQ'!$C$13:$C$97, 0), MATCH('SRN Backcast'!J$13, 'SRN BWQ'!$B$13:$V$13, 0))</f>
        <v>Good</v>
      </c>
      <c r="K63" t="str">
        <f>INDEX('SRN BWQ'!$B$13:$V$97, MATCH('SRN Backcast'!$C63, 'SRN BWQ'!$C$13:$C$97, 0), MATCH('SRN Backcast'!K$13, 'SRN BWQ'!$B$13:$V$13, 0))</f>
        <v>Good</v>
      </c>
      <c r="L63" t="str">
        <f>INDEX('SRN BWQ'!$B$13:$V$97, MATCH('SRN Backcast'!$C63, 'SRN BWQ'!$C$13:$C$97, 0), MATCH('SRN Backcast'!L$13, 'SRN BWQ'!$B$13:$V$13, 0))</f>
        <v>Excellent</v>
      </c>
      <c r="M63">
        <f>INDEX('SRN BWQ'!$B$13:$V$97, MATCH('SRN Backcast'!$C63, 'SRN BWQ'!$C$13:$C$97, 0), MATCH('SRN Backcast'!M$13, 'SRN BWQ'!$B$13:$V$13, 0))</f>
        <v>0</v>
      </c>
      <c r="N63" t="str">
        <f>INDEX('SRN BWQ'!$B$13:$V$97, MATCH('SRN Backcast'!$C63, 'SRN BWQ'!$C$13:$C$97, 0), MATCH('SRN Backcast'!N$13, 'SRN BWQ'!$B$13:$V$13, 0))</f>
        <v>Excellent</v>
      </c>
      <c r="O63" t="str">
        <f>INDEX('SRN BWQ'!$B$13:$V$97, MATCH('SRN Backcast'!$C63, 'SRN BWQ'!$C$13:$C$97, 0), MATCH('SRN Backcast'!O$13, 'SRN BWQ'!$B$13:$V$13, 0))</f>
        <v>Excellent</v>
      </c>
      <c r="P63">
        <f>INDEX('SRN BWQ'!$B$13:$V$97, MATCH('SRN Backcast'!$C63, 'SRN BWQ'!$C$13:$C$97, 0), MATCH('SRN Backcast'!P$13, 'SRN BWQ'!$B$13:$V$13, 0))</f>
        <v>0</v>
      </c>
      <c r="Q63" t="str">
        <f>INDEX('SRN BWQ'!$B$13:$V$97, MATCH('SRN Backcast'!$C63, 'SRN BWQ'!$C$13:$C$97, 0), MATCH('SRN Backcast'!Q$13, 'SRN BWQ'!$B$13:$V$13, 0))</f>
        <v>Good</v>
      </c>
      <c r="R63" t="str">
        <f>INDEX('SRN BWQ'!$B$13:$V$97, MATCH('SRN Backcast'!$C63, 'SRN BWQ'!$C$13:$C$97, 0), MATCH('SRN Backcast'!R$13, 'SRN BWQ'!$B$13:$V$13, 0))</f>
        <v>Good</v>
      </c>
      <c r="S63" t="str">
        <f>INDEX('SRN BWQ'!$B$13:$V$97, MATCH('SRN Backcast'!$C63, 'SRN BWQ'!$C$13:$C$97, 0), MATCH('SRN Backcast'!S$13, 'SRN BWQ'!$B$13:$V$13, 0))</f>
        <v>Good</v>
      </c>
      <c r="T63" t="str">
        <f>INDEX('SRN BWQ'!$B$13:$V$97, MATCH('SRN Backcast'!$C63, 'SRN BWQ'!$C$13:$C$97, 0), MATCH('SRN Backcast'!T$13, 'SRN BWQ'!$B$13:$V$13, 0))</f>
        <v>Good</v>
      </c>
      <c r="U63" t="str">
        <f>INDEX('SRN BWQ'!$B$13:$V$97, MATCH('SRN Backcast'!$C63, 'SRN BWQ'!$C$13:$C$97, 0), MATCH('SRN Backcast'!U$13, 'SRN BWQ'!$B$13:$V$13, 0))</f>
        <v>Good</v>
      </c>
      <c r="V63" t="str">
        <f>INDEX('SRN BWQ'!$B$13:$V$97, MATCH('SRN Backcast'!$C63, 'SRN BWQ'!$C$13:$C$97, 0), MATCH('SRN Backcast'!V$13, 'SRN BWQ'!$B$13:$V$13, 0))</f>
        <v>Good</v>
      </c>
    </row>
    <row r="64" spans="2:22">
      <c r="B64" t="s">
        <v>242</v>
      </c>
      <c r="C64" t="s">
        <v>578</v>
      </c>
      <c r="D64" t="s">
        <v>48</v>
      </c>
      <c r="E64" t="s">
        <v>49</v>
      </c>
      <c r="F64" t="s">
        <v>50</v>
      </c>
      <c r="H64" t="str">
        <f>INDEX('SRN BWQ'!$B$13:$V$97, MATCH('SRN Backcast'!$C64, 'SRN BWQ'!$C$13:$C$97, 0), MATCH('SRN Backcast'!H$13, 'SRN BWQ'!$B$13:$V$13, 0))</f>
        <v>Excellent</v>
      </c>
      <c r="I64" t="str">
        <f>INDEX('SRN BWQ'!$B$13:$V$97, MATCH('SRN Backcast'!$C64, 'SRN BWQ'!$C$13:$C$97, 0), MATCH('SRN Backcast'!I$13, 'SRN BWQ'!$B$13:$V$13, 0))</f>
        <v>Good</v>
      </c>
      <c r="J64" t="str">
        <f>INDEX('SRN BWQ'!$B$13:$V$97, MATCH('SRN Backcast'!$C64, 'SRN BWQ'!$C$13:$C$97, 0), MATCH('SRN Backcast'!J$13, 'SRN BWQ'!$B$13:$V$13, 0))</f>
        <v>Good</v>
      </c>
      <c r="K64" t="str">
        <f>INDEX('SRN BWQ'!$B$13:$V$97, MATCH('SRN Backcast'!$C64, 'SRN BWQ'!$C$13:$C$97, 0), MATCH('SRN Backcast'!K$13, 'SRN BWQ'!$B$13:$V$13, 0))</f>
        <v>Good</v>
      </c>
      <c r="L64" t="str">
        <f>INDEX('SRN BWQ'!$B$13:$V$97, MATCH('SRN Backcast'!$C64, 'SRN BWQ'!$C$13:$C$97, 0), MATCH('SRN Backcast'!L$13, 'SRN BWQ'!$B$13:$V$13, 0))</f>
        <v>Good</v>
      </c>
      <c r="M64">
        <f>INDEX('SRN BWQ'!$B$13:$V$97, MATCH('SRN Backcast'!$C64, 'SRN BWQ'!$C$13:$C$97, 0), MATCH('SRN Backcast'!M$13, 'SRN BWQ'!$B$13:$V$13, 0))</f>
        <v>0</v>
      </c>
      <c r="N64" t="str">
        <f>INDEX('SRN BWQ'!$B$13:$V$97, MATCH('SRN Backcast'!$C64, 'SRN BWQ'!$C$13:$C$97, 0), MATCH('SRN Backcast'!N$13, 'SRN BWQ'!$B$13:$V$13, 0))</f>
        <v>Good</v>
      </c>
      <c r="O64" t="str">
        <f>INDEX('SRN BWQ'!$B$13:$V$97, MATCH('SRN Backcast'!$C64, 'SRN BWQ'!$C$13:$C$97, 0), MATCH('SRN Backcast'!O$13, 'SRN BWQ'!$B$13:$V$13, 0))</f>
        <v>Good</v>
      </c>
      <c r="P64">
        <f>INDEX('SRN BWQ'!$B$13:$V$97, MATCH('SRN Backcast'!$C64, 'SRN BWQ'!$C$13:$C$97, 0), MATCH('SRN Backcast'!P$13, 'SRN BWQ'!$B$13:$V$13, 0))</f>
        <v>0</v>
      </c>
      <c r="Q64" t="str">
        <f>INDEX('SRN BWQ'!$B$13:$V$97, MATCH('SRN Backcast'!$C64, 'SRN BWQ'!$C$13:$C$97, 0), MATCH('SRN Backcast'!Q$13, 'SRN BWQ'!$B$13:$V$13, 0))</f>
        <v>Good</v>
      </c>
      <c r="R64" t="str">
        <f>INDEX('SRN BWQ'!$B$13:$V$97, MATCH('SRN Backcast'!$C64, 'SRN BWQ'!$C$13:$C$97, 0), MATCH('SRN Backcast'!R$13, 'SRN BWQ'!$B$13:$V$13, 0))</f>
        <v>Good</v>
      </c>
      <c r="S64" t="str">
        <f>INDEX('SRN BWQ'!$B$13:$V$97, MATCH('SRN Backcast'!$C64, 'SRN BWQ'!$C$13:$C$97, 0), MATCH('SRN Backcast'!S$13, 'SRN BWQ'!$B$13:$V$13, 0))</f>
        <v>Good</v>
      </c>
      <c r="T64" t="str">
        <f>INDEX('SRN BWQ'!$B$13:$V$97, MATCH('SRN Backcast'!$C64, 'SRN BWQ'!$C$13:$C$97, 0), MATCH('SRN Backcast'!T$13, 'SRN BWQ'!$B$13:$V$13, 0))</f>
        <v>Good</v>
      </c>
      <c r="U64" t="str">
        <f>INDEX('SRN BWQ'!$B$13:$V$97, MATCH('SRN Backcast'!$C64, 'SRN BWQ'!$C$13:$C$97, 0), MATCH('SRN Backcast'!U$13, 'SRN BWQ'!$B$13:$V$13, 0))</f>
        <v>Good</v>
      </c>
      <c r="V64" t="str">
        <f>INDEX('SRN BWQ'!$B$13:$V$97, MATCH('SRN Backcast'!$C64, 'SRN BWQ'!$C$13:$C$97, 0), MATCH('SRN Backcast'!V$13, 'SRN BWQ'!$B$13:$V$13, 0))</f>
        <v>Good</v>
      </c>
    </row>
    <row r="65" spans="2:22">
      <c r="B65" t="s">
        <v>242</v>
      </c>
      <c r="C65" t="s">
        <v>579</v>
      </c>
      <c r="D65" t="s">
        <v>48</v>
      </c>
      <c r="E65" t="s">
        <v>49</v>
      </c>
      <c r="F65" t="s">
        <v>50</v>
      </c>
      <c r="H65" t="str">
        <f>INDEX('SRN BWQ'!$B$13:$V$97, MATCH('SRN Backcast'!$C65, 'SRN BWQ'!$C$13:$C$97, 0), MATCH('SRN Backcast'!H$13, 'SRN BWQ'!$B$13:$V$13, 0))</f>
        <v>Excellent</v>
      </c>
      <c r="I65" t="str">
        <f>INDEX('SRN BWQ'!$B$13:$V$97, MATCH('SRN Backcast'!$C65, 'SRN BWQ'!$C$13:$C$97, 0), MATCH('SRN Backcast'!I$13, 'SRN BWQ'!$B$13:$V$13, 0))</f>
        <v>Good</v>
      </c>
      <c r="J65" t="str">
        <f>INDEX('SRN BWQ'!$B$13:$V$97, MATCH('SRN Backcast'!$C65, 'SRN BWQ'!$C$13:$C$97, 0), MATCH('SRN Backcast'!J$13, 'SRN BWQ'!$B$13:$V$13, 0))</f>
        <v>Good</v>
      </c>
      <c r="K65" t="str">
        <f>INDEX('SRN BWQ'!$B$13:$V$97, MATCH('SRN Backcast'!$C65, 'SRN BWQ'!$C$13:$C$97, 0), MATCH('SRN Backcast'!K$13, 'SRN BWQ'!$B$13:$V$13, 0))</f>
        <v>Good</v>
      </c>
      <c r="L65" t="str">
        <f>INDEX('SRN BWQ'!$B$13:$V$97, MATCH('SRN Backcast'!$C65, 'SRN BWQ'!$C$13:$C$97, 0), MATCH('SRN Backcast'!L$13, 'SRN BWQ'!$B$13:$V$13, 0))</f>
        <v>Good</v>
      </c>
      <c r="M65">
        <f>INDEX('SRN BWQ'!$B$13:$V$97, MATCH('SRN Backcast'!$C65, 'SRN BWQ'!$C$13:$C$97, 0), MATCH('SRN Backcast'!M$13, 'SRN BWQ'!$B$13:$V$13, 0))</f>
        <v>0</v>
      </c>
      <c r="N65" t="str">
        <f>INDEX('SRN BWQ'!$B$13:$V$97, MATCH('SRN Backcast'!$C65, 'SRN BWQ'!$C$13:$C$97, 0), MATCH('SRN Backcast'!N$13, 'SRN BWQ'!$B$13:$V$13, 0))</f>
        <v>Good</v>
      </c>
      <c r="O65" t="str">
        <f>INDEX('SRN BWQ'!$B$13:$V$97, MATCH('SRN Backcast'!$C65, 'SRN BWQ'!$C$13:$C$97, 0), MATCH('SRN Backcast'!O$13, 'SRN BWQ'!$B$13:$V$13, 0))</f>
        <v>Good</v>
      </c>
      <c r="P65">
        <f>INDEX('SRN BWQ'!$B$13:$V$97, MATCH('SRN Backcast'!$C65, 'SRN BWQ'!$C$13:$C$97, 0), MATCH('SRN Backcast'!P$13, 'SRN BWQ'!$B$13:$V$13, 0))</f>
        <v>0</v>
      </c>
      <c r="Q65" t="str">
        <f>INDEX('SRN BWQ'!$B$13:$V$97, MATCH('SRN Backcast'!$C65, 'SRN BWQ'!$C$13:$C$97, 0), MATCH('SRN Backcast'!Q$13, 'SRN BWQ'!$B$13:$V$13, 0))</f>
        <v>Good</v>
      </c>
      <c r="R65" t="str">
        <f>INDEX('SRN BWQ'!$B$13:$V$97, MATCH('SRN Backcast'!$C65, 'SRN BWQ'!$C$13:$C$97, 0), MATCH('SRN Backcast'!R$13, 'SRN BWQ'!$B$13:$V$13, 0))</f>
        <v>Excellent</v>
      </c>
      <c r="S65" t="str">
        <f>INDEX('SRN BWQ'!$B$13:$V$97, MATCH('SRN Backcast'!$C65, 'SRN BWQ'!$C$13:$C$97, 0), MATCH('SRN Backcast'!S$13, 'SRN BWQ'!$B$13:$V$13, 0))</f>
        <v>Excellent</v>
      </c>
      <c r="T65" t="str">
        <f>INDEX('SRN BWQ'!$B$13:$V$97, MATCH('SRN Backcast'!$C65, 'SRN BWQ'!$C$13:$C$97, 0), MATCH('SRN Backcast'!T$13, 'SRN BWQ'!$B$13:$V$13, 0))</f>
        <v>Excellent</v>
      </c>
      <c r="U65" t="str">
        <f>INDEX('SRN BWQ'!$B$13:$V$97, MATCH('SRN Backcast'!$C65, 'SRN BWQ'!$C$13:$C$97, 0), MATCH('SRN Backcast'!U$13, 'SRN BWQ'!$B$13:$V$13, 0))</f>
        <v>Excellent</v>
      </c>
      <c r="V65" t="str">
        <f>INDEX('SRN BWQ'!$B$13:$V$97, MATCH('SRN Backcast'!$C65, 'SRN BWQ'!$C$13:$C$97, 0), MATCH('SRN Backcast'!V$13, 'SRN BWQ'!$B$13:$V$13, 0))</f>
        <v>Excellent</v>
      </c>
    </row>
    <row r="66" spans="2:22">
      <c r="B66" t="s">
        <v>242</v>
      </c>
      <c r="C66" t="s">
        <v>580</v>
      </c>
      <c r="D66" t="s">
        <v>48</v>
      </c>
      <c r="E66" t="s">
        <v>49</v>
      </c>
      <c r="F66" t="s">
        <v>50</v>
      </c>
      <c r="H66" t="str">
        <f>INDEX('SRN BWQ'!$B$13:$V$97, MATCH('SRN Backcast'!$C66, 'SRN BWQ'!$C$13:$C$97, 0), MATCH('SRN Backcast'!H$13, 'SRN BWQ'!$B$13:$V$13, 0))</f>
        <v>Excellent</v>
      </c>
      <c r="I66" t="str">
        <f>INDEX('SRN BWQ'!$B$13:$V$97, MATCH('SRN Backcast'!$C66, 'SRN BWQ'!$C$13:$C$97, 0), MATCH('SRN Backcast'!I$13, 'SRN BWQ'!$B$13:$V$13, 0))</f>
        <v>Excellent</v>
      </c>
      <c r="J66" t="str">
        <f>INDEX('SRN BWQ'!$B$13:$V$97, MATCH('SRN Backcast'!$C66, 'SRN BWQ'!$C$13:$C$97, 0), MATCH('SRN Backcast'!J$13, 'SRN BWQ'!$B$13:$V$13, 0))</f>
        <v>Excellent</v>
      </c>
      <c r="K66" t="str">
        <f>INDEX('SRN BWQ'!$B$13:$V$97, MATCH('SRN Backcast'!$C66, 'SRN BWQ'!$C$13:$C$97, 0), MATCH('SRN Backcast'!K$13, 'SRN BWQ'!$B$13:$V$13, 0))</f>
        <v>Excellent</v>
      </c>
      <c r="L66" t="str">
        <f>INDEX('SRN BWQ'!$B$13:$V$97, MATCH('SRN Backcast'!$C66, 'SRN BWQ'!$C$13:$C$97, 0), MATCH('SRN Backcast'!L$13, 'SRN BWQ'!$B$13:$V$13, 0))</f>
        <v>Good</v>
      </c>
      <c r="M66">
        <f>INDEX('SRN BWQ'!$B$13:$V$97, MATCH('SRN Backcast'!$C66, 'SRN BWQ'!$C$13:$C$97, 0), MATCH('SRN Backcast'!M$13, 'SRN BWQ'!$B$13:$V$13, 0))</f>
        <v>0</v>
      </c>
      <c r="N66" t="str">
        <f>INDEX('SRN BWQ'!$B$13:$V$97, MATCH('SRN Backcast'!$C66, 'SRN BWQ'!$C$13:$C$97, 0), MATCH('SRN Backcast'!N$13, 'SRN BWQ'!$B$13:$V$13, 0))</f>
        <v>Good</v>
      </c>
      <c r="O66" t="str">
        <f>INDEX('SRN BWQ'!$B$13:$V$97, MATCH('SRN Backcast'!$C66, 'SRN BWQ'!$C$13:$C$97, 0), MATCH('SRN Backcast'!O$13, 'SRN BWQ'!$B$13:$V$13, 0))</f>
        <v>Good</v>
      </c>
      <c r="P66">
        <f>INDEX('SRN BWQ'!$B$13:$V$97, MATCH('SRN Backcast'!$C66, 'SRN BWQ'!$C$13:$C$97, 0), MATCH('SRN Backcast'!P$13, 'SRN BWQ'!$B$13:$V$13, 0))</f>
        <v>0</v>
      </c>
      <c r="Q66" t="str">
        <f>INDEX('SRN BWQ'!$B$13:$V$97, MATCH('SRN Backcast'!$C66, 'SRN BWQ'!$C$13:$C$97, 0), MATCH('SRN Backcast'!Q$13, 'SRN BWQ'!$B$13:$V$13, 0))</f>
        <v>Good</v>
      </c>
      <c r="R66" t="str">
        <f>INDEX('SRN BWQ'!$B$13:$V$97, MATCH('SRN Backcast'!$C66, 'SRN BWQ'!$C$13:$C$97, 0), MATCH('SRN Backcast'!R$13, 'SRN BWQ'!$B$13:$V$13, 0))</f>
        <v>Good</v>
      </c>
      <c r="S66" t="str">
        <f>INDEX('SRN BWQ'!$B$13:$V$97, MATCH('SRN Backcast'!$C66, 'SRN BWQ'!$C$13:$C$97, 0), MATCH('SRN Backcast'!S$13, 'SRN BWQ'!$B$13:$V$13, 0))</f>
        <v>Good</v>
      </c>
      <c r="T66" t="str">
        <f>INDEX('SRN BWQ'!$B$13:$V$97, MATCH('SRN Backcast'!$C66, 'SRN BWQ'!$C$13:$C$97, 0), MATCH('SRN Backcast'!T$13, 'SRN BWQ'!$B$13:$V$13, 0))</f>
        <v>Excellent</v>
      </c>
      <c r="U66" t="str">
        <f>INDEX('SRN BWQ'!$B$13:$V$97, MATCH('SRN Backcast'!$C66, 'SRN BWQ'!$C$13:$C$97, 0), MATCH('SRN Backcast'!U$13, 'SRN BWQ'!$B$13:$V$13, 0))</f>
        <v>Excellent</v>
      </c>
      <c r="V66" t="str">
        <f>INDEX('SRN BWQ'!$B$13:$V$97, MATCH('SRN Backcast'!$C66, 'SRN BWQ'!$C$13:$C$97, 0), MATCH('SRN Backcast'!V$13, 'SRN BWQ'!$B$13:$V$13, 0))</f>
        <v>Excellent</v>
      </c>
    </row>
    <row r="67" spans="2:22">
      <c r="B67" t="s">
        <v>242</v>
      </c>
      <c r="C67" t="s">
        <v>581</v>
      </c>
      <c r="D67" t="s">
        <v>48</v>
      </c>
      <c r="E67" t="s">
        <v>49</v>
      </c>
      <c r="F67" t="s">
        <v>50</v>
      </c>
      <c r="H67" t="str">
        <f>INDEX('SRN BWQ'!$B$13:$V$97, MATCH('SRN Backcast'!$C67, 'SRN BWQ'!$C$13:$C$97, 0), MATCH('SRN Backcast'!H$13, 'SRN BWQ'!$B$13:$V$13, 0))</f>
        <v>Sufficient</v>
      </c>
      <c r="I67" t="str">
        <f>INDEX('SRN BWQ'!$B$13:$V$97, MATCH('SRN Backcast'!$C67, 'SRN BWQ'!$C$13:$C$97, 0), MATCH('SRN Backcast'!I$13, 'SRN BWQ'!$B$13:$V$13, 0))</f>
        <v>Good</v>
      </c>
      <c r="J67" t="str">
        <f>INDEX('SRN BWQ'!$B$13:$V$97, MATCH('SRN Backcast'!$C67, 'SRN BWQ'!$C$13:$C$97, 0), MATCH('SRN Backcast'!J$13, 'SRN BWQ'!$B$13:$V$13, 0))</f>
        <v>Sufficient</v>
      </c>
      <c r="K67" t="str">
        <f>INDEX('SRN BWQ'!$B$13:$V$97, MATCH('SRN Backcast'!$C67, 'SRN BWQ'!$C$13:$C$97, 0), MATCH('SRN Backcast'!K$13, 'SRN BWQ'!$B$13:$V$13, 0))</f>
        <v>Sufficient</v>
      </c>
      <c r="L67" t="str">
        <f>INDEX('SRN BWQ'!$B$13:$V$97, MATCH('SRN Backcast'!$C67, 'SRN BWQ'!$C$13:$C$97, 0), MATCH('SRN Backcast'!L$13, 'SRN BWQ'!$B$13:$V$13, 0))</f>
        <v>Good</v>
      </c>
      <c r="M67">
        <f>INDEX('SRN BWQ'!$B$13:$V$97, MATCH('SRN Backcast'!$C67, 'SRN BWQ'!$C$13:$C$97, 0), MATCH('SRN Backcast'!M$13, 'SRN BWQ'!$B$13:$V$13, 0))</f>
        <v>0</v>
      </c>
      <c r="N67" t="str">
        <f>INDEX('SRN BWQ'!$B$13:$V$97, MATCH('SRN Backcast'!$C67, 'SRN BWQ'!$C$13:$C$97, 0), MATCH('SRN Backcast'!N$13, 'SRN BWQ'!$B$13:$V$13, 0))</f>
        <v>Good</v>
      </c>
      <c r="O67" t="str">
        <f>INDEX('SRN BWQ'!$B$13:$V$97, MATCH('SRN Backcast'!$C67, 'SRN BWQ'!$C$13:$C$97, 0), MATCH('SRN Backcast'!O$13, 'SRN BWQ'!$B$13:$V$13, 0))</f>
        <v>Good</v>
      </c>
      <c r="P67">
        <f>INDEX('SRN BWQ'!$B$13:$V$97, MATCH('SRN Backcast'!$C67, 'SRN BWQ'!$C$13:$C$97, 0), MATCH('SRN Backcast'!P$13, 'SRN BWQ'!$B$13:$V$13, 0))</f>
        <v>0</v>
      </c>
      <c r="Q67" t="str">
        <f>INDEX('SRN BWQ'!$B$13:$V$97, MATCH('SRN Backcast'!$C67, 'SRN BWQ'!$C$13:$C$97, 0), MATCH('SRN Backcast'!Q$13, 'SRN BWQ'!$B$13:$V$13, 0))</f>
        <v>Good</v>
      </c>
      <c r="R67" t="str">
        <f>INDEX('SRN BWQ'!$B$13:$V$97, MATCH('SRN Backcast'!$C67, 'SRN BWQ'!$C$13:$C$97, 0), MATCH('SRN Backcast'!R$13, 'SRN BWQ'!$B$13:$V$13, 0))</f>
        <v>Good</v>
      </c>
      <c r="S67" t="str">
        <f>INDEX('SRN BWQ'!$B$13:$V$97, MATCH('SRN Backcast'!$C67, 'SRN BWQ'!$C$13:$C$97, 0), MATCH('SRN Backcast'!S$13, 'SRN BWQ'!$B$13:$V$13, 0))</f>
        <v>Good</v>
      </c>
      <c r="T67" t="str">
        <f>INDEX('SRN BWQ'!$B$13:$V$97, MATCH('SRN Backcast'!$C67, 'SRN BWQ'!$C$13:$C$97, 0), MATCH('SRN Backcast'!T$13, 'SRN BWQ'!$B$13:$V$13, 0))</f>
        <v>Good</v>
      </c>
      <c r="U67" t="str">
        <f>INDEX('SRN BWQ'!$B$13:$V$97, MATCH('SRN Backcast'!$C67, 'SRN BWQ'!$C$13:$C$97, 0), MATCH('SRN Backcast'!U$13, 'SRN BWQ'!$B$13:$V$13, 0))</f>
        <v>Good</v>
      </c>
      <c r="V67" t="str">
        <f>INDEX('SRN BWQ'!$B$13:$V$97, MATCH('SRN Backcast'!$C67, 'SRN BWQ'!$C$13:$C$97, 0), MATCH('SRN Backcast'!V$13, 'SRN BWQ'!$B$13:$V$13, 0))</f>
        <v>Good</v>
      </c>
    </row>
    <row r="68" spans="2:22">
      <c r="B68" t="s">
        <v>242</v>
      </c>
      <c r="C68" t="s">
        <v>582</v>
      </c>
      <c r="D68" t="s">
        <v>48</v>
      </c>
      <c r="E68" t="s">
        <v>49</v>
      </c>
      <c r="F68" t="s">
        <v>50</v>
      </c>
      <c r="H68" t="str">
        <f>INDEX('SRN BWQ'!$B$13:$V$97, MATCH('SRN Backcast'!$C68, 'SRN BWQ'!$C$13:$C$97, 0), MATCH('SRN Backcast'!H$13, 'SRN BWQ'!$B$13:$V$13, 0))</f>
        <v>Excellent</v>
      </c>
      <c r="I68" t="str">
        <f>INDEX('SRN BWQ'!$B$13:$V$97, MATCH('SRN Backcast'!$C68, 'SRN BWQ'!$C$13:$C$97, 0), MATCH('SRN Backcast'!I$13, 'SRN BWQ'!$B$13:$V$13, 0))</f>
        <v>Excellent</v>
      </c>
      <c r="J68" t="str">
        <f>INDEX('SRN BWQ'!$B$13:$V$97, MATCH('SRN Backcast'!$C68, 'SRN BWQ'!$C$13:$C$97, 0), MATCH('SRN Backcast'!J$13, 'SRN BWQ'!$B$13:$V$13, 0))</f>
        <v>Excellent</v>
      </c>
      <c r="K68" t="str">
        <f>INDEX('SRN BWQ'!$B$13:$V$97, MATCH('SRN Backcast'!$C68, 'SRN BWQ'!$C$13:$C$97, 0), MATCH('SRN Backcast'!K$13, 'SRN BWQ'!$B$13:$V$13, 0))</f>
        <v>Excellent</v>
      </c>
      <c r="L68" t="str">
        <f>INDEX('SRN BWQ'!$B$13:$V$97, MATCH('SRN Backcast'!$C68, 'SRN BWQ'!$C$13:$C$97, 0), MATCH('SRN Backcast'!L$13, 'SRN BWQ'!$B$13:$V$13, 0))</f>
        <v>Excellent</v>
      </c>
      <c r="M68">
        <f>INDEX('SRN BWQ'!$B$13:$V$97, MATCH('SRN Backcast'!$C68, 'SRN BWQ'!$C$13:$C$97, 0), MATCH('SRN Backcast'!M$13, 'SRN BWQ'!$B$13:$V$13, 0))</f>
        <v>0</v>
      </c>
      <c r="N68" t="str">
        <f>INDEX('SRN BWQ'!$B$13:$V$97, MATCH('SRN Backcast'!$C68, 'SRN BWQ'!$C$13:$C$97, 0), MATCH('SRN Backcast'!N$13, 'SRN BWQ'!$B$13:$V$13, 0))</f>
        <v>Excellent</v>
      </c>
      <c r="O68" t="str">
        <f>INDEX('SRN BWQ'!$B$13:$V$97, MATCH('SRN Backcast'!$C68, 'SRN BWQ'!$C$13:$C$97, 0), MATCH('SRN Backcast'!O$13, 'SRN BWQ'!$B$13:$V$13, 0))</f>
        <v>Excellent</v>
      </c>
      <c r="P68">
        <f>INDEX('SRN BWQ'!$B$13:$V$97, MATCH('SRN Backcast'!$C68, 'SRN BWQ'!$C$13:$C$97, 0), MATCH('SRN Backcast'!P$13, 'SRN BWQ'!$B$13:$V$13, 0))</f>
        <v>0</v>
      </c>
      <c r="Q68" t="str">
        <f>INDEX('SRN BWQ'!$B$13:$V$97, MATCH('SRN Backcast'!$C68, 'SRN BWQ'!$C$13:$C$97, 0), MATCH('SRN Backcast'!Q$13, 'SRN BWQ'!$B$13:$V$13, 0))</f>
        <v>Excellent</v>
      </c>
      <c r="R68" t="str">
        <f>INDEX('SRN BWQ'!$B$13:$V$97, MATCH('SRN Backcast'!$C68, 'SRN BWQ'!$C$13:$C$97, 0), MATCH('SRN Backcast'!R$13, 'SRN BWQ'!$B$13:$V$13, 0))</f>
        <v>Excellent</v>
      </c>
      <c r="S68" t="str">
        <f>INDEX('SRN BWQ'!$B$13:$V$97, MATCH('SRN Backcast'!$C68, 'SRN BWQ'!$C$13:$C$97, 0), MATCH('SRN Backcast'!S$13, 'SRN BWQ'!$B$13:$V$13, 0))</f>
        <v>Excellent</v>
      </c>
      <c r="T68" t="str">
        <f>INDEX('SRN BWQ'!$B$13:$V$97, MATCH('SRN Backcast'!$C68, 'SRN BWQ'!$C$13:$C$97, 0), MATCH('SRN Backcast'!T$13, 'SRN BWQ'!$B$13:$V$13, 0))</f>
        <v>Excellent</v>
      </c>
      <c r="U68" t="str">
        <f>INDEX('SRN BWQ'!$B$13:$V$97, MATCH('SRN Backcast'!$C68, 'SRN BWQ'!$C$13:$C$97, 0), MATCH('SRN Backcast'!U$13, 'SRN BWQ'!$B$13:$V$13, 0))</f>
        <v>Excellent</v>
      </c>
      <c r="V68" t="str">
        <f>INDEX('SRN BWQ'!$B$13:$V$97, MATCH('SRN Backcast'!$C68, 'SRN BWQ'!$C$13:$C$97, 0), MATCH('SRN Backcast'!V$13, 'SRN BWQ'!$B$13:$V$13, 0))</f>
        <v>Excellent</v>
      </c>
    </row>
    <row r="69" spans="2:22">
      <c r="B69" t="s">
        <v>242</v>
      </c>
      <c r="C69" t="s">
        <v>583</v>
      </c>
      <c r="D69" t="s">
        <v>48</v>
      </c>
      <c r="E69" t="s">
        <v>49</v>
      </c>
      <c r="F69" t="s">
        <v>50</v>
      </c>
      <c r="H69" t="str">
        <f>INDEX('SRN BWQ'!$B$13:$V$97, MATCH('SRN Backcast'!$C69, 'SRN BWQ'!$C$13:$C$97, 0), MATCH('SRN Backcast'!H$13, 'SRN BWQ'!$B$13:$V$13, 0))</f>
        <v>Excellent</v>
      </c>
      <c r="I69" t="str">
        <f>INDEX('SRN BWQ'!$B$13:$V$97, MATCH('SRN Backcast'!$C69, 'SRN BWQ'!$C$13:$C$97, 0), MATCH('SRN Backcast'!I$13, 'SRN BWQ'!$B$13:$V$13, 0))</f>
        <v>Excellent</v>
      </c>
      <c r="J69" t="str">
        <f>INDEX('SRN BWQ'!$B$13:$V$97, MATCH('SRN Backcast'!$C69, 'SRN BWQ'!$C$13:$C$97, 0), MATCH('SRN Backcast'!J$13, 'SRN BWQ'!$B$13:$V$13, 0))</f>
        <v>Excellent</v>
      </c>
      <c r="K69" t="str">
        <f>INDEX('SRN BWQ'!$B$13:$V$97, MATCH('SRN Backcast'!$C69, 'SRN BWQ'!$C$13:$C$97, 0), MATCH('SRN Backcast'!K$13, 'SRN BWQ'!$B$13:$V$13, 0))</f>
        <v>Excellent</v>
      </c>
      <c r="L69" t="str">
        <f>INDEX('SRN BWQ'!$B$13:$V$97, MATCH('SRN Backcast'!$C69, 'SRN BWQ'!$C$13:$C$97, 0), MATCH('SRN Backcast'!L$13, 'SRN BWQ'!$B$13:$V$13, 0))</f>
        <v>Excellent</v>
      </c>
      <c r="M69">
        <f>INDEX('SRN BWQ'!$B$13:$V$97, MATCH('SRN Backcast'!$C69, 'SRN BWQ'!$C$13:$C$97, 0), MATCH('SRN Backcast'!M$13, 'SRN BWQ'!$B$13:$V$13, 0))</f>
        <v>0</v>
      </c>
      <c r="N69" t="str">
        <f>INDEX('SRN BWQ'!$B$13:$V$97, MATCH('SRN Backcast'!$C69, 'SRN BWQ'!$C$13:$C$97, 0), MATCH('SRN Backcast'!N$13, 'SRN BWQ'!$B$13:$V$13, 0))</f>
        <v>Excellent</v>
      </c>
      <c r="O69" t="str">
        <f>INDEX('SRN BWQ'!$B$13:$V$97, MATCH('SRN Backcast'!$C69, 'SRN BWQ'!$C$13:$C$97, 0), MATCH('SRN Backcast'!O$13, 'SRN BWQ'!$B$13:$V$13, 0))</f>
        <v>Excellent</v>
      </c>
      <c r="P69">
        <f>INDEX('SRN BWQ'!$B$13:$V$97, MATCH('SRN Backcast'!$C69, 'SRN BWQ'!$C$13:$C$97, 0), MATCH('SRN Backcast'!P$13, 'SRN BWQ'!$B$13:$V$13, 0))</f>
        <v>0</v>
      </c>
      <c r="Q69" t="str">
        <f>INDEX('SRN BWQ'!$B$13:$V$97, MATCH('SRN Backcast'!$C69, 'SRN BWQ'!$C$13:$C$97, 0), MATCH('SRN Backcast'!Q$13, 'SRN BWQ'!$B$13:$V$13, 0))</f>
        <v>Excellent</v>
      </c>
      <c r="R69" t="str">
        <f>INDEX('SRN BWQ'!$B$13:$V$97, MATCH('SRN Backcast'!$C69, 'SRN BWQ'!$C$13:$C$97, 0), MATCH('SRN Backcast'!R$13, 'SRN BWQ'!$B$13:$V$13, 0))</f>
        <v>Excellent</v>
      </c>
      <c r="S69" t="str">
        <f>INDEX('SRN BWQ'!$B$13:$V$97, MATCH('SRN Backcast'!$C69, 'SRN BWQ'!$C$13:$C$97, 0), MATCH('SRN Backcast'!S$13, 'SRN BWQ'!$B$13:$V$13, 0))</f>
        <v>Excellent</v>
      </c>
      <c r="T69" t="str">
        <f>INDEX('SRN BWQ'!$B$13:$V$97, MATCH('SRN Backcast'!$C69, 'SRN BWQ'!$C$13:$C$97, 0), MATCH('SRN Backcast'!T$13, 'SRN BWQ'!$B$13:$V$13, 0))</f>
        <v>Excellent</v>
      </c>
      <c r="U69" t="str">
        <f>INDEX('SRN BWQ'!$B$13:$V$97, MATCH('SRN Backcast'!$C69, 'SRN BWQ'!$C$13:$C$97, 0), MATCH('SRN Backcast'!U$13, 'SRN BWQ'!$B$13:$V$13, 0))</f>
        <v>Excellent</v>
      </c>
      <c r="V69" t="str">
        <f>INDEX('SRN BWQ'!$B$13:$V$97, MATCH('SRN Backcast'!$C69, 'SRN BWQ'!$C$13:$C$97, 0), MATCH('SRN Backcast'!V$13, 'SRN BWQ'!$B$13:$V$13, 0))</f>
        <v>Excellent</v>
      </c>
    </row>
    <row r="70" spans="2:22">
      <c r="B70" t="s">
        <v>242</v>
      </c>
      <c r="C70" t="s">
        <v>584</v>
      </c>
      <c r="D70" t="s">
        <v>48</v>
      </c>
      <c r="E70" t="s">
        <v>49</v>
      </c>
      <c r="F70" t="s">
        <v>50</v>
      </c>
      <c r="H70" t="str">
        <f>INDEX('SRN BWQ'!$B$13:$V$97, MATCH('SRN Backcast'!$C70, 'SRN BWQ'!$C$13:$C$97, 0), MATCH('SRN Backcast'!H$13, 'SRN BWQ'!$B$13:$V$13, 0))</f>
        <v>Good</v>
      </c>
      <c r="I70" t="str">
        <f>INDEX('SRN BWQ'!$B$13:$V$97, MATCH('SRN Backcast'!$C70, 'SRN BWQ'!$C$13:$C$97, 0), MATCH('SRN Backcast'!I$13, 'SRN BWQ'!$B$13:$V$13, 0))</f>
        <v>Good</v>
      </c>
      <c r="J70" t="str">
        <f>INDEX('SRN BWQ'!$B$13:$V$97, MATCH('SRN Backcast'!$C70, 'SRN BWQ'!$C$13:$C$97, 0), MATCH('SRN Backcast'!J$13, 'SRN BWQ'!$B$13:$V$13, 0))</f>
        <v>Excellent</v>
      </c>
      <c r="K70" t="str">
        <f>INDEX('SRN BWQ'!$B$13:$V$97, MATCH('SRN Backcast'!$C70, 'SRN BWQ'!$C$13:$C$97, 0), MATCH('SRN Backcast'!K$13, 'SRN BWQ'!$B$13:$V$13, 0))</f>
        <v>Excellent</v>
      </c>
      <c r="L70" t="str">
        <f>INDEX('SRN BWQ'!$B$13:$V$97, MATCH('SRN Backcast'!$C70, 'SRN BWQ'!$C$13:$C$97, 0), MATCH('SRN Backcast'!L$13, 'SRN BWQ'!$B$13:$V$13, 0))</f>
        <v>Excellent</v>
      </c>
      <c r="M70">
        <f>INDEX('SRN BWQ'!$B$13:$V$97, MATCH('SRN Backcast'!$C70, 'SRN BWQ'!$C$13:$C$97, 0), MATCH('SRN Backcast'!M$13, 'SRN BWQ'!$B$13:$V$13, 0))</f>
        <v>0</v>
      </c>
      <c r="N70" t="str">
        <f>INDEX('SRN BWQ'!$B$13:$V$97, MATCH('SRN Backcast'!$C70, 'SRN BWQ'!$C$13:$C$97, 0), MATCH('SRN Backcast'!N$13, 'SRN BWQ'!$B$13:$V$13, 0))</f>
        <v>Excellent</v>
      </c>
      <c r="O70" t="str">
        <f>INDEX('SRN BWQ'!$B$13:$V$97, MATCH('SRN Backcast'!$C70, 'SRN BWQ'!$C$13:$C$97, 0), MATCH('SRN Backcast'!O$13, 'SRN BWQ'!$B$13:$V$13, 0))</f>
        <v>Excellent</v>
      </c>
      <c r="P70">
        <f>INDEX('SRN BWQ'!$B$13:$V$97, MATCH('SRN Backcast'!$C70, 'SRN BWQ'!$C$13:$C$97, 0), MATCH('SRN Backcast'!P$13, 'SRN BWQ'!$B$13:$V$13, 0))</f>
        <v>0</v>
      </c>
      <c r="Q70" t="str">
        <f>INDEX('SRN BWQ'!$B$13:$V$97, MATCH('SRN Backcast'!$C70, 'SRN BWQ'!$C$13:$C$97, 0), MATCH('SRN Backcast'!Q$13, 'SRN BWQ'!$B$13:$V$13, 0))</f>
        <v>Good</v>
      </c>
      <c r="R70" t="str">
        <f>INDEX('SRN BWQ'!$B$13:$V$97, MATCH('SRN Backcast'!$C70, 'SRN BWQ'!$C$13:$C$97, 0), MATCH('SRN Backcast'!R$13, 'SRN BWQ'!$B$13:$V$13, 0))</f>
        <v>Good</v>
      </c>
      <c r="S70" t="str">
        <f>INDEX('SRN BWQ'!$B$13:$V$97, MATCH('SRN Backcast'!$C70, 'SRN BWQ'!$C$13:$C$97, 0), MATCH('SRN Backcast'!S$13, 'SRN BWQ'!$B$13:$V$13, 0))</f>
        <v>Excellent</v>
      </c>
      <c r="T70" t="str">
        <f>INDEX('SRN BWQ'!$B$13:$V$97, MATCH('SRN Backcast'!$C70, 'SRN BWQ'!$C$13:$C$97, 0), MATCH('SRN Backcast'!T$13, 'SRN BWQ'!$B$13:$V$13, 0))</f>
        <v>Excellent</v>
      </c>
      <c r="U70" t="str">
        <f>INDEX('SRN BWQ'!$B$13:$V$97, MATCH('SRN Backcast'!$C70, 'SRN BWQ'!$C$13:$C$97, 0), MATCH('SRN Backcast'!U$13, 'SRN BWQ'!$B$13:$V$13, 0))</f>
        <v>Excellent</v>
      </c>
      <c r="V70" t="str">
        <f>INDEX('SRN BWQ'!$B$13:$V$97, MATCH('SRN Backcast'!$C70, 'SRN BWQ'!$C$13:$C$97, 0), MATCH('SRN Backcast'!V$13, 'SRN BWQ'!$B$13:$V$13, 0))</f>
        <v>Excellent</v>
      </c>
    </row>
    <row r="71" spans="2:22">
      <c r="B71" t="s">
        <v>242</v>
      </c>
      <c r="C71" t="s">
        <v>585</v>
      </c>
      <c r="D71" t="s">
        <v>48</v>
      </c>
      <c r="E71" t="s">
        <v>49</v>
      </c>
      <c r="F71" t="s">
        <v>50</v>
      </c>
      <c r="H71" t="str">
        <f>INDEX('SRN BWQ'!$B$13:$V$97, MATCH('SRN Backcast'!$C71, 'SRN BWQ'!$C$13:$C$97, 0), MATCH('SRN Backcast'!H$13, 'SRN BWQ'!$B$13:$V$13, 0))</f>
        <v>Excellent</v>
      </c>
      <c r="I71" t="str">
        <f>INDEX('SRN BWQ'!$B$13:$V$97, MATCH('SRN Backcast'!$C71, 'SRN BWQ'!$C$13:$C$97, 0), MATCH('SRN Backcast'!I$13, 'SRN BWQ'!$B$13:$V$13, 0))</f>
        <v>Excellent</v>
      </c>
      <c r="J71" t="str">
        <f>INDEX('SRN BWQ'!$B$13:$V$97, MATCH('SRN Backcast'!$C71, 'SRN BWQ'!$C$13:$C$97, 0), MATCH('SRN Backcast'!J$13, 'SRN BWQ'!$B$13:$V$13, 0))</f>
        <v>Excellent</v>
      </c>
      <c r="K71" t="str">
        <f>INDEX('SRN BWQ'!$B$13:$V$97, MATCH('SRN Backcast'!$C71, 'SRN BWQ'!$C$13:$C$97, 0), MATCH('SRN Backcast'!K$13, 'SRN BWQ'!$B$13:$V$13, 0))</f>
        <v>Excellent</v>
      </c>
      <c r="L71" t="str">
        <f>INDEX('SRN BWQ'!$B$13:$V$97, MATCH('SRN Backcast'!$C71, 'SRN BWQ'!$C$13:$C$97, 0), MATCH('SRN Backcast'!L$13, 'SRN BWQ'!$B$13:$V$13, 0))</f>
        <v>Excellent</v>
      </c>
      <c r="M71">
        <f>INDEX('SRN BWQ'!$B$13:$V$97, MATCH('SRN Backcast'!$C71, 'SRN BWQ'!$C$13:$C$97, 0), MATCH('SRN Backcast'!M$13, 'SRN BWQ'!$B$13:$V$13, 0))</f>
        <v>0</v>
      </c>
      <c r="N71" t="str">
        <f>INDEX('SRN BWQ'!$B$13:$V$97, MATCH('SRN Backcast'!$C71, 'SRN BWQ'!$C$13:$C$97, 0), MATCH('SRN Backcast'!N$13, 'SRN BWQ'!$B$13:$V$13, 0))</f>
        <v>Excellent</v>
      </c>
      <c r="O71" t="str">
        <f>INDEX('SRN BWQ'!$B$13:$V$97, MATCH('SRN Backcast'!$C71, 'SRN BWQ'!$C$13:$C$97, 0), MATCH('SRN Backcast'!O$13, 'SRN BWQ'!$B$13:$V$13, 0))</f>
        <v>Excellent</v>
      </c>
      <c r="P71">
        <f>INDEX('SRN BWQ'!$B$13:$V$97, MATCH('SRN Backcast'!$C71, 'SRN BWQ'!$C$13:$C$97, 0), MATCH('SRN Backcast'!P$13, 'SRN BWQ'!$B$13:$V$13, 0))</f>
        <v>0</v>
      </c>
      <c r="Q71" t="str">
        <f>INDEX('SRN BWQ'!$B$13:$V$97, MATCH('SRN Backcast'!$C71, 'SRN BWQ'!$C$13:$C$97, 0), MATCH('SRN Backcast'!Q$13, 'SRN BWQ'!$B$13:$V$13, 0))</f>
        <v>Good</v>
      </c>
      <c r="R71" t="str">
        <f>INDEX('SRN BWQ'!$B$13:$V$97, MATCH('SRN Backcast'!$C71, 'SRN BWQ'!$C$13:$C$97, 0), MATCH('SRN Backcast'!R$13, 'SRN BWQ'!$B$13:$V$13, 0))</f>
        <v>Good</v>
      </c>
      <c r="S71" t="str">
        <f>INDEX('SRN BWQ'!$B$13:$V$97, MATCH('SRN Backcast'!$C71, 'SRN BWQ'!$C$13:$C$97, 0), MATCH('SRN Backcast'!S$13, 'SRN BWQ'!$B$13:$V$13, 0))</f>
        <v>Good</v>
      </c>
      <c r="T71" t="str">
        <f>INDEX('SRN BWQ'!$B$13:$V$97, MATCH('SRN Backcast'!$C71, 'SRN BWQ'!$C$13:$C$97, 0), MATCH('SRN Backcast'!T$13, 'SRN BWQ'!$B$13:$V$13, 0))</f>
        <v>Good</v>
      </c>
      <c r="U71" t="str">
        <f>INDEX('SRN BWQ'!$B$13:$V$97, MATCH('SRN Backcast'!$C71, 'SRN BWQ'!$C$13:$C$97, 0), MATCH('SRN Backcast'!U$13, 'SRN BWQ'!$B$13:$V$13, 0))</f>
        <v>Good</v>
      </c>
      <c r="V71" t="str">
        <f>INDEX('SRN BWQ'!$B$13:$V$97, MATCH('SRN Backcast'!$C71, 'SRN BWQ'!$C$13:$C$97, 0), MATCH('SRN Backcast'!V$13, 'SRN BWQ'!$B$13:$V$13, 0))</f>
        <v>Good</v>
      </c>
    </row>
    <row r="72" spans="2:22">
      <c r="B72" t="s">
        <v>242</v>
      </c>
      <c r="C72" t="s">
        <v>586</v>
      </c>
      <c r="D72" t="s">
        <v>48</v>
      </c>
      <c r="E72" t="s">
        <v>49</v>
      </c>
      <c r="F72" t="s">
        <v>50</v>
      </c>
      <c r="H72" t="str">
        <f>INDEX('SRN BWQ'!$B$13:$V$97, MATCH('SRN Backcast'!$C72, 'SRN BWQ'!$C$13:$C$97, 0), MATCH('SRN Backcast'!H$13, 'SRN BWQ'!$B$13:$V$13, 0))</f>
        <v>Excellent</v>
      </c>
      <c r="I72" t="str">
        <f>INDEX('SRN BWQ'!$B$13:$V$97, MATCH('SRN Backcast'!$C72, 'SRN BWQ'!$C$13:$C$97, 0), MATCH('SRN Backcast'!I$13, 'SRN BWQ'!$B$13:$V$13, 0))</f>
        <v>Excellent</v>
      </c>
      <c r="J72" t="str">
        <f>INDEX('SRN BWQ'!$B$13:$V$97, MATCH('SRN Backcast'!$C72, 'SRN BWQ'!$C$13:$C$97, 0), MATCH('SRN Backcast'!J$13, 'SRN BWQ'!$B$13:$V$13, 0))</f>
        <v>Excellent</v>
      </c>
      <c r="K72" t="str">
        <f>INDEX('SRN BWQ'!$B$13:$V$97, MATCH('SRN Backcast'!$C72, 'SRN BWQ'!$C$13:$C$97, 0), MATCH('SRN Backcast'!K$13, 'SRN BWQ'!$B$13:$V$13, 0))</f>
        <v>Excellent</v>
      </c>
      <c r="L72" t="str">
        <f>INDEX('SRN BWQ'!$B$13:$V$97, MATCH('SRN Backcast'!$C72, 'SRN BWQ'!$C$13:$C$97, 0), MATCH('SRN Backcast'!L$13, 'SRN BWQ'!$B$13:$V$13, 0))</f>
        <v>Excellent</v>
      </c>
      <c r="M72">
        <f>INDEX('SRN BWQ'!$B$13:$V$97, MATCH('SRN Backcast'!$C72, 'SRN BWQ'!$C$13:$C$97, 0), MATCH('SRN Backcast'!M$13, 'SRN BWQ'!$B$13:$V$13, 0))</f>
        <v>0</v>
      </c>
      <c r="N72" t="str">
        <f>INDEX('SRN BWQ'!$B$13:$V$97, MATCH('SRN Backcast'!$C72, 'SRN BWQ'!$C$13:$C$97, 0), MATCH('SRN Backcast'!N$13, 'SRN BWQ'!$B$13:$V$13, 0))</f>
        <v>Excellent</v>
      </c>
      <c r="O72" t="str">
        <f>INDEX('SRN BWQ'!$B$13:$V$97, MATCH('SRN Backcast'!$C72, 'SRN BWQ'!$C$13:$C$97, 0), MATCH('SRN Backcast'!O$13, 'SRN BWQ'!$B$13:$V$13, 0))</f>
        <v>Excellent</v>
      </c>
      <c r="P72">
        <f>INDEX('SRN BWQ'!$B$13:$V$97, MATCH('SRN Backcast'!$C72, 'SRN BWQ'!$C$13:$C$97, 0), MATCH('SRN Backcast'!P$13, 'SRN BWQ'!$B$13:$V$13, 0))</f>
        <v>0</v>
      </c>
      <c r="Q72" t="str">
        <f>INDEX('SRN BWQ'!$B$13:$V$97, MATCH('SRN Backcast'!$C72, 'SRN BWQ'!$C$13:$C$97, 0), MATCH('SRN Backcast'!Q$13, 'SRN BWQ'!$B$13:$V$13, 0))</f>
        <v>Excellent</v>
      </c>
      <c r="R72" t="str">
        <f>INDEX('SRN BWQ'!$B$13:$V$97, MATCH('SRN Backcast'!$C72, 'SRN BWQ'!$C$13:$C$97, 0), MATCH('SRN Backcast'!R$13, 'SRN BWQ'!$B$13:$V$13, 0))</f>
        <v>Excellent</v>
      </c>
      <c r="S72" t="str">
        <f>INDEX('SRN BWQ'!$B$13:$V$97, MATCH('SRN Backcast'!$C72, 'SRN BWQ'!$C$13:$C$97, 0), MATCH('SRN Backcast'!S$13, 'SRN BWQ'!$B$13:$V$13, 0))</f>
        <v>Excellent</v>
      </c>
      <c r="T72" t="str">
        <f>INDEX('SRN BWQ'!$B$13:$V$97, MATCH('SRN Backcast'!$C72, 'SRN BWQ'!$C$13:$C$97, 0), MATCH('SRN Backcast'!T$13, 'SRN BWQ'!$B$13:$V$13, 0))</f>
        <v>Excellent</v>
      </c>
      <c r="U72" t="str">
        <f>INDEX('SRN BWQ'!$B$13:$V$97, MATCH('SRN Backcast'!$C72, 'SRN BWQ'!$C$13:$C$97, 0), MATCH('SRN Backcast'!U$13, 'SRN BWQ'!$B$13:$V$13, 0))</f>
        <v>Excellent</v>
      </c>
      <c r="V72" t="str">
        <f>INDEX('SRN BWQ'!$B$13:$V$97, MATCH('SRN Backcast'!$C72, 'SRN BWQ'!$C$13:$C$97, 0), MATCH('SRN Backcast'!V$13, 'SRN BWQ'!$B$13:$V$13, 0))</f>
        <v>Excellent</v>
      </c>
    </row>
    <row r="73" spans="2:22">
      <c r="B73" t="s">
        <v>242</v>
      </c>
      <c r="C73" t="s">
        <v>587</v>
      </c>
      <c r="D73" t="s">
        <v>48</v>
      </c>
      <c r="E73" t="s">
        <v>49</v>
      </c>
      <c r="F73" t="s">
        <v>50</v>
      </c>
      <c r="H73" t="str">
        <f>INDEX('SRN BWQ'!$B$13:$V$97, MATCH('SRN Backcast'!$C73, 'SRN BWQ'!$C$13:$C$97, 0), MATCH('SRN Backcast'!H$13, 'SRN BWQ'!$B$13:$V$13, 0))</f>
        <v>Good</v>
      </c>
      <c r="I73" t="str">
        <f>INDEX('SRN BWQ'!$B$13:$V$97, MATCH('SRN Backcast'!$C73, 'SRN BWQ'!$C$13:$C$97, 0), MATCH('SRN Backcast'!I$13, 'SRN BWQ'!$B$13:$V$13, 0))</f>
        <v>Good</v>
      </c>
      <c r="J73" t="str">
        <f>INDEX('SRN BWQ'!$B$13:$V$97, MATCH('SRN Backcast'!$C73, 'SRN BWQ'!$C$13:$C$97, 0), MATCH('SRN Backcast'!J$13, 'SRN BWQ'!$B$13:$V$13, 0))</f>
        <v>Good</v>
      </c>
      <c r="K73" t="str">
        <f>INDEX('SRN BWQ'!$B$13:$V$97, MATCH('SRN Backcast'!$C73, 'SRN BWQ'!$C$13:$C$97, 0), MATCH('SRN Backcast'!K$13, 'SRN BWQ'!$B$13:$V$13, 0))</f>
        <v>Good</v>
      </c>
      <c r="L73" t="str">
        <f>INDEX('SRN BWQ'!$B$13:$V$97, MATCH('SRN Backcast'!$C73, 'SRN BWQ'!$C$13:$C$97, 0), MATCH('SRN Backcast'!L$13, 'SRN BWQ'!$B$13:$V$13, 0))</f>
        <v>Excellent</v>
      </c>
      <c r="M73">
        <f>INDEX('SRN BWQ'!$B$13:$V$97, MATCH('SRN Backcast'!$C73, 'SRN BWQ'!$C$13:$C$97, 0), MATCH('SRN Backcast'!M$13, 'SRN BWQ'!$B$13:$V$13, 0))</f>
        <v>0</v>
      </c>
      <c r="N73" t="str">
        <f>INDEX('SRN BWQ'!$B$13:$V$97, MATCH('SRN Backcast'!$C73, 'SRN BWQ'!$C$13:$C$97, 0), MATCH('SRN Backcast'!N$13, 'SRN BWQ'!$B$13:$V$13, 0))</f>
        <v>Excellent</v>
      </c>
      <c r="O73" t="str">
        <f>INDEX('SRN BWQ'!$B$13:$V$97, MATCH('SRN Backcast'!$C73, 'SRN BWQ'!$C$13:$C$97, 0), MATCH('SRN Backcast'!O$13, 'SRN BWQ'!$B$13:$V$13, 0))</f>
        <v>Excellent</v>
      </c>
      <c r="P73">
        <f>INDEX('SRN BWQ'!$B$13:$V$97, MATCH('SRN Backcast'!$C73, 'SRN BWQ'!$C$13:$C$97, 0), MATCH('SRN Backcast'!P$13, 'SRN BWQ'!$B$13:$V$13, 0))</f>
        <v>0</v>
      </c>
      <c r="Q73" t="str">
        <f>INDEX('SRN BWQ'!$B$13:$V$97, MATCH('SRN Backcast'!$C73, 'SRN BWQ'!$C$13:$C$97, 0), MATCH('SRN Backcast'!Q$13, 'SRN BWQ'!$B$13:$V$13, 0))</f>
        <v>Excellent</v>
      </c>
      <c r="R73" t="str">
        <f>INDEX('SRN BWQ'!$B$13:$V$97, MATCH('SRN Backcast'!$C73, 'SRN BWQ'!$C$13:$C$97, 0), MATCH('SRN Backcast'!R$13, 'SRN BWQ'!$B$13:$V$13, 0))</f>
        <v>Excellent</v>
      </c>
      <c r="S73" t="str">
        <f>INDEX('SRN BWQ'!$B$13:$V$97, MATCH('SRN Backcast'!$C73, 'SRN BWQ'!$C$13:$C$97, 0), MATCH('SRN Backcast'!S$13, 'SRN BWQ'!$B$13:$V$13, 0))</f>
        <v>Excellent</v>
      </c>
      <c r="T73" t="str">
        <f>INDEX('SRN BWQ'!$B$13:$V$97, MATCH('SRN Backcast'!$C73, 'SRN BWQ'!$C$13:$C$97, 0), MATCH('SRN Backcast'!T$13, 'SRN BWQ'!$B$13:$V$13, 0))</f>
        <v>Excellent</v>
      </c>
      <c r="U73" t="str">
        <f>INDEX('SRN BWQ'!$B$13:$V$97, MATCH('SRN Backcast'!$C73, 'SRN BWQ'!$C$13:$C$97, 0), MATCH('SRN Backcast'!U$13, 'SRN BWQ'!$B$13:$V$13, 0))</f>
        <v>Excellent</v>
      </c>
      <c r="V73" t="str">
        <f>INDEX('SRN BWQ'!$B$13:$V$97, MATCH('SRN Backcast'!$C73, 'SRN BWQ'!$C$13:$C$97, 0), MATCH('SRN Backcast'!V$13, 'SRN BWQ'!$B$13:$V$13, 0))</f>
        <v>Excellent</v>
      </c>
    </row>
    <row r="74" spans="2:22">
      <c r="B74" t="s">
        <v>242</v>
      </c>
      <c r="C74" t="s">
        <v>588</v>
      </c>
      <c r="D74" t="s">
        <v>48</v>
      </c>
      <c r="E74" t="s">
        <v>49</v>
      </c>
      <c r="F74" t="s">
        <v>50</v>
      </c>
      <c r="H74" t="str">
        <f>INDEX('SRN BWQ'!$B$13:$V$97, MATCH('SRN Backcast'!$C74, 'SRN BWQ'!$C$13:$C$97, 0), MATCH('SRN Backcast'!H$13, 'SRN BWQ'!$B$13:$V$13, 0))</f>
        <v>Good</v>
      </c>
      <c r="I74" t="str">
        <f>INDEX('SRN BWQ'!$B$13:$V$97, MATCH('SRN Backcast'!$C74, 'SRN BWQ'!$C$13:$C$97, 0), MATCH('SRN Backcast'!I$13, 'SRN BWQ'!$B$13:$V$13, 0))</f>
        <v>Good</v>
      </c>
      <c r="J74" t="str">
        <f>INDEX('SRN BWQ'!$B$13:$V$97, MATCH('SRN Backcast'!$C74, 'SRN BWQ'!$C$13:$C$97, 0), MATCH('SRN Backcast'!J$13, 'SRN BWQ'!$B$13:$V$13, 0))</f>
        <v>Good</v>
      </c>
      <c r="K74" t="str">
        <f>INDEX('SRN BWQ'!$B$13:$V$97, MATCH('SRN Backcast'!$C74, 'SRN BWQ'!$C$13:$C$97, 0), MATCH('SRN Backcast'!K$13, 'SRN BWQ'!$B$13:$V$13, 0))</f>
        <v>Excellent</v>
      </c>
      <c r="L74" t="str">
        <f>INDEX('SRN BWQ'!$B$13:$V$97, MATCH('SRN Backcast'!$C74, 'SRN BWQ'!$C$13:$C$97, 0), MATCH('SRN Backcast'!L$13, 'SRN BWQ'!$B$13:$V$13, 0))</f>
        <v>Excellent</v>
      </c>
      <c r="M74">
        <f>INDEX('SRN BWQ'!$B$13:$V$97, MATCH('SRN Backcast'!$C74, 'SRN BWQ'!$C$13:$C$97, 0), MATCH('SRN Backcast'!M$13, 'SRN BWQ'!$B$13:$V$13, 0))</f>
        <v>0</v>
      </c>
      <c r="N74" t="str">
        <f>INDEX('SRN BWQ'!$B$13:$V$97, MATCH('SRN Backcast'!$C74, 'SRN BWQ'!$C$13:$C$97, 0), MATCH('SRN Backcast'!N$13, 'SRN BWQ'!$B$13:$V$13, 0))</f>
        <v>Excellent</v>
      </c>
      <c r="O74" t="str">
        <f>INDEX('SRN BWQ'!$B$13:$V$97, MATCH('SRN Backcast'!$C74, 'SRN BWQ'!$C$13:$C$97, 0), MATCH('SRN Backcast'!O$13, 'SRN BWQ'!$B$13:$V$13, 0))</f>
        <v>Excellent</v>
      </c>
      <c r="P74">
        <f>INDEX('SRN BWQ'!$B$13:$V$97, MATCH('SRN Backcast'!$C74, 'SRN BWQ'!$C$13:$C$97, 0), MATCH('SRN Backcast'!P$13, 'SRN BWQ'!$B$13:$V$13, 0))</f>
        <v>0</v>
      </c>
      <c r="Q74" t="str">
        <f>INDEX('SRN BWQ'!$B$13:$V$97, MATCH('SRN Backcast'!$C74, 'SRN BWQ'!$C$13:$C$97, 0), MATCH('SRN Backcast'!Q$13, 'SRN BWQ'!$B$13:$V$13, 0))</f>
        <v>Excellent</v>
      </c>
      <c r="R74" t="str">
        <f>INDEX('SRN BWQ'!$B$13:$V$97, MATCH('SRN Backcast'!$C74, 'SRN BWQ'!$C$13:$C$97, 0), MATCH('SRN Backcast'!R$13, 'SRN BWQ'!$B$13:$V$13, 0))</f>
        <v>Excellent</v>
      </c>
      <c r="S74" t="str">
        <f>INDEX('SRN BWQ'!$B$13:$V$97, MATCH('SRN Backcast'!$C74, 'SRN BWQ'!$C$13:$C$97, 0), MATCH('SRN Backcast'!S$13, 'SRN BWQ'!$B$13:$V$13, 0))</f>
        <v>Excellent</v>
      </c>
      <c r="T74" t="str">
        <f>INDEX('SRN BWQ'!$B$13:$V$97, MATCH('SRN Backcast'!$C74, 'SRN BWQ'!$C$13:$C$97, 0), MATCH('SRN Backcast'!T$13, 'SRN BWQ'!$B$13:$V$13, 0))</f>
        <v>Excellent</v>
      </c>
      <c r="U74" t="str">
        <f>INDEX('SRN BWQ'!$B$13:$V$97, MATCH('SRN Backcast'!$C74, 'SRN BWQ'!$C$13:$C$97, 0), MATCH('SRN Backcast'!U$13, 'SRN BWQ'!$B$13:$V$13, 0))</f>
        <v>Excellent</v>
      </c>
      <c r="V74" t="str">
        <f>INDEX('SRN BWQ'!$B$13:$V$97, MATCH('SRN Backcast'!$C74, 'SRN BWQ'!$C$13:$C$97, 0), MATCH('SRN Backcast'!V$13, 'SRN BWQ'!$B$13:$V$13, 0))</f>
        <v>Excellent</v>
      </c>
    </row>
    <row r="75" spans="2:22">
      <c r="B75" t="s">
        <v>242</v>
      </c>
      <c r="C75" t="s">
        <v>589</v>
      </c>
      <c r="D75" t="s">
        <v>48</v>
      </c>
      <c r="E75" t="s">
        <v>49</v>
      </c>
      <c r="F75" t="s">
        <v>50</v>
      </c>
      <c r="H75" t="str">
        <f>INDEX('SRN BWQ'!$B$13:$V$97, MATCH('SRN Backcast'!$C75, 'SRN BWQ'!$C$13:$C$97, 0), MATCH('SRN Backcast'!H$13, 'SRN BWQ'!$B$13:$V$13, 0))</f>
        <v>Sufficient</v>
      </c>
      <c r="I75" t="str">
        <f>INDEX('SRN BWQ'!$B$13:$V$97, MATCH('SRN Backcast'!$C75, 'SRN BWQ'!$C$13:$C$97, 0), MATCH('SRN Backcast'!I$13, 'SRN BWQ'!$B$13:$V$13, 0))</f>
        <v>Good</v>
      </c>
      <c r="J75" t="str">
        <f>INDEX('SRN BWQ'!$B$13:$V$97, MATCH('SRN Backcast'!$C75, 'SRN BWQ'!$C$13:$C$97, 0), MATCH('SRN Backcast'!J$13, 'SRN BWQ'!$B$13:$V$13, 0))</f>
        <v>Good</v>
      </c>
      <c r="K75" t="str">
        <f>INDEX('SRN BWQ'!$B$13:$V$97, MATCH('SRN Backcast'!$C75, 'SRN BWQ'!$C$13:$C$97, 0), MATCH('SRN Backcast'!K$13, 'SRN BWQ'!$B$13:$V$13, 0))</f>
        <v>Excellent</v>
      </c>
      <c r="L75" t="str">
        <f>INDEX('SRN BWQ'!$B$13:$V$97, MATCH('SRN Backcast'!$C75, 'SRN BWQ'!$C$13:$C$97, 0), MATCH('SRN Backcast'!L$13, 'SRN BWQ'!$B$13:$V$13, 0))</f>
        <v>Excellent</v>
      </c>
      <c r="M75">
        <f>INDEX('SRN BWQ'!$B$13:$V$97, MATCH('SRN Backcast'!$C75, 'SRN BWQ'!$C$13:$C$97, 0), MATCH('SRN Backcast'!M$13, 'SRN BWQ'!$B$13:$V$13, 0))</f>
        <v>0</v>
      </c>
      <c r="N75" t="str">
        <f>INDEX('SRN BWQ'!$B$13:$V$97, MATCH('SRN Backcast'!$C75, 'SRN BWQ'!$C$13:$C$97, 0), MATCH('SRN Backcast'!N$13, 'SRN BWQ'!$B$13:$V$13, 0))</f>
        <v>Excellent</v>
      </c>
      <c r="O75" t="str">
        <f>INDEX('SRN BWQ'!$B$13:$V$97, MATCH('SRN Backcast'!$C75, 'SRN BWQ'!$C$13:$C$97, 0), MATCH('SRN Backcast'!O$13, 'SRN BWQ'!$B$13:$V$13, 0))</f>
        <v>Excellent</v>
      </c>
      <c r="P75">
        <f>INDEX('SRN BWQ'!$B$13:$V$97, MATCH('SRN Backcast'!$C75, 'SRN BWQ'!$C$13:$C$97, 0), MATCH('SRN Backcast'!P$13, 'SRN BWQ'!$B$13:$V$13, 0))</f>
        <v>0</v>
      </c>
      <c r="Q75" t="str">
        <f>INDEX('SRN BWQ'!$B$13:$V$97, MATCH('SRN Backcast'!$C75, 'SRN BWQ'!$C$13:$C$97, 0), MATCH('SRN Backcast'!Q$13, 'SRN BWQ'!$B$13:$V$13, 0))</f>
        <v>Excellent</v>
      </c>
      <c r="R75" t="str">
        <f>INDEX('SRN BWQ'!$B$13:$V$97, MATCH('SRN Backcast'!$C75, 'SRN BWQ'!$C$13:$C$97, 0), MATCH('SRN Backcast'!R$13, 'SRN BWQ'!$B$13:$V$13, 0))</f>
        <v>Excellent</v>
      </c>
      <c r="S75" t="str">
        <f>INDEX('SRN BWQ'!$B$13:$V$97, MATCH('SRN Backcast'!$C75, 'SRN BWQ'!$C$13:$C$97, 0), MATCH('SRN Backcast'!S$13, 'SRN BWQ'!$B$13:$V$13, 0))</f>
        <v>Excellent</v>
      </c>
      <c r="T75" t="str">
        <f>INDEX('SRN BWQ'!$B$13:$V$97, MATCH('SRN Backcast'!$C75, 'SRN BWQ'!$C$13:$C$97, 0), MATCH('SRN Backcast'!T$13, 'SRN BWQ'!$B$13:$V$13, 0))</f>
        <v>Excellent</v>
      </c>
      <c r="U75" t="str">
        <f>INDEX('SRN BWQ'!$B$13:$V$97, MATCH('SRN Backcast'!$C75, 'SRN BWQ'!$C$13:$C$97, 0), MATCH('SRN Backcast'!U$13, 'SRN BWQ'!$B$13:$V$13, 0))</f>
        <v>Excellent</v>
      </c>
      <c r="V75" t="str">
        <f>INDEX('SRN BWQ'!$B$13:$V$97, MATCH('SRN Backcast'!$C75, 'SRN BWQ'!$C$13:$C$97, 0), MATCH('SRN Backcast'!V$13, 'SRN BWQ'!$B$13:$V$13, 0))</f>
        <v>Excellent</v>
      </c>
    </row>
    <row r="76" spans="2:22">
      <c r="B76" t="s">
        <v>242</v>
      </c>
      <c r="C76" t="s">
        <v>590</v>
      </c>
      <c r="D76" t="s">
        <v>48</v>
      </c>
      <c r="E76" t="s">
        <v>49</v>
      </c>
      <c r="F76" t="s">
        <v>50</v>
      </c>
      <c r="H76" t="str">
        <f>INDEX('SRN BWQ'!$B$13:$V$97, MATCH('SRN Backcast'!$C76, 'SRN BWQ'!$C$13:$C$97, 0), MATCH('SRN Backcast'!H$13, 'SRN BWQ'!$B$13:$V$13, 0))</f>
        <v>Excellent</v>
      </c>
      <c r="I76" t="str">
        <f>INDEX('SRN BWQ'!$B$13:$V$97, MATCH('SRN Backcast'!$C76, 'SRN BWQ'!$C$13:$C$97, 0), MATCH('SRN Backcast'!I$13, 'SRN BWQ'!$B$13:$V$13, 0))</f>
        <v>Excellent</v>
      </c>
      <c r="J76" t="str">
        <f>INDEX('SRN BWQ'!$B$13:$V$97, MATCH('SRN Backcast'!$C76, 'SRN BWQ'!$C$13:$C$97, 0), MATCH('SRN Backcast'!J$13, 'SRN BWQ'!$B$13:$V$13, 0))</f>
        <v>Excellent</v>
      </c>
      <c r="K76" t="str">
        <f>INDEX('SRN BWQ'!$B$13:$V$97, MATCH('SRN Backcast'!$C76, 'SRN BWQ'!$C$13:$C$97, 0), MATCH('SRN Backcast'!K$13, 'SRN BWQ'!$B$13:$V$13, 0))</f>
        <v>Excellent</v>
      </c>
      <c r="L76" t="str">
        <f>INDEX('SRN BWQ'!$B$13:$V$97, MATCH('SRN Backcast'!$C76, 'SRN BWQ'!$C$13:$C$97, 0), MATCH('SRN Backcast'!L$13, 'SRN BWQ'!$B$13:$V$13, 0))</f>
        <v>Excellent</v>
      </c>
      <c r="M76">
        <f>INDEX('SRN BWQ'!$B$13:$V$97, MATCH('SRN Backcast'!$C76, 'SRN BWQ'!$C$13:$C$97, 0), MATCH('SRN Backcast'!M$13, 'SRN BWQ'!$B$13:$V$13, 0))</f>
        <v>0</v>
      </c>
      <c r="N76" t="str">
        <f>INDEX('SRN BWQ'!$B$13:$V$97, MATCH('SRN Backcast'!$C76, 'SRN BWQ'!$C$13:$C$97, 0), MATCH('SRN Backcast'!N$13, 'SRN BWQ'!$B$13:$V$13, 0))</f>
        <v>Excellent</v>
      </c>
      <c r="O76" t="str">
        <f>INDEX('SRN BWQ'!$B$13:$V$97, MATCH('SRN Backcast'!$C76, 'SRN BWQ'!$C$13:$C$97, 0), MATCH('SRN Backcast'!O$13, 'SRN BWQ'!$B$13:$V$13, 0))</f>
        <v>Excellent</v>
      </c>
      <c r="P76">
        <f>INDEX('SRN BWQ'!$B$13:$V$97, MATCH('SRN Backcast'!$C76, 'SRN BWQ'!$C$13:$C$97, 0), MATCH('SRN Backcast'!P$13, 'SRN BWQ'!$B$13:$V$13, 0))</f>
        <v>0</v>
      </c>
      <c r="Q76" t="str">
        <f>INDEX('SRN BWQ'!$B$13:$V$97, MATCH('SRN Backcast'!$C76, 'SRN BWQ'!$C$13:$C$97, 0), MATCH('SRN Backcast'!Q$13, 'SRN BWQ'!$B$13:$V$13, 0))</f>
        <v>Excellent</v>
      </c>
      <c r="R76" t="str">
        <f>INDEX('SRN BWQ'!$B$13:$V$97, MATCH('SRN Backcast'!$C76, 'SRN BWQ'!$C$13:$C$97, 0), MATCH('SRN Backcast'!R$13, 'SRN BWQ'!$B$13:$V$13, 0))</f>
        <v>Excellent</v>
      </c>
      <c r="S76" t="str">
        <f>INDEX('SRN BWQ'!$B$13:$V$97, MATCH('SRN Backcast'!$C76, 'SRN BWQ'!$C$13:$C$97, 0), MATCH('SRN Backcast'!S$13, 'SRN BWQ'!$B$13:$V$13, 0))</f>
        <v>Excellent</v>
      </c>
      <c r="T76" t="str">
        <f>INDEX('SRN BWQ'!$B$13:$V$97, MATCH('SRN Backcast'!$C76, 'SRN BWQ'!$C$13:$C$97, 0), MATCH('SRN Backcast'!T$13, 'SRN BWQ'!$B$13:$V$13, 0))</f>
        <v>Excellent</v>
      </c>
      <c r="U76" t="str">
        <f>INDEX('SRN BWQ'!$B$13:$V$97, MATCH('SRN Backcast'!$C76, 'SRN BWQ'!$C$13:$C$97, 0), MATCH('SRN Backcast'!U$13, 'SRN BWQ'!$B$13:$V$13, 0))</f>
        <v>Excellent</v>
      </c>
      <c r="V76" t="str">
        <f>INDEX('SRN BWQ'!$B$13:$V$97, MATCH('SRN Backcast'!$C76, 'SRN BWQ'!$C$13:$C$97, 0), MATCH('SRN Backcast'!V$13, 'SRN BWQ'!$B$13:$V$13, 0))</f>
        <v>Excellent</v>
      </c>
    </row>
    <row r="77" spans="2:22">
      <c r="B77" t="s">
        <v>242</v>
      </c>
      <c r="C77" t="s">
        <v>591</v>
      </c>
      <c r="D77" t="s">
        <v>48</v>
      </c>
      <c r="E77" t="s">
        <v>49</v>
      </c>
      <c r="F77" t="s">
        <v>50</v>
      </c>
      <c r="H77" t="str">
        <f>INDEX('SRN BWQ'!$B$13:$V$97, MATCH('SRN Backcast'!$C77, 'SRN BWQ'!$C$13:$C$97, 0), MATCH('SRN Backcast'!H$13, 'SRN BWQ'!$B$13:$V$13, 0))</f>
        <v>Excellent</v>
      </c>
      <c r="I77" t="str">
        <f>INDEX('SRN BWQ'!$B$13:$V$97, MATCH('SRN Backcast'!$C77, 'SRN BWQ'!$C$13:$C$97, 0), MATCH('SRN Backcast'!I$13, 'SRN BWQ'!$B$13:$V$13, 0))</f>
        <v>Excellent</v>
      </c>
      <c r="J77" t="str">
        <f>INDEX('SRN BWQ'!$B$13:$V$97, MATCH('SRN Backcast'!$C77, 'SRN BWQ'!$C$13:$C$97, 0), MATCH('SRN Backcast'!J$13, 'SRN BWQ'!$B$13:$V$13, 0))</f>
        <v>Excellent</v>
      </c>
      <c r="K77" t="str">
        <f>INDEX('SRN BWQ'!$B$13:$V$97, MATCH('SRN Backcast'!$C77, 'SRN BWQ'!$C$13:$C$97, 0), MATCH('SRN Backcast'!K$13, 'SRN BWQ'!$B$13:$V$13, 0))</f>
        <v>Good</v>
      </c>
      <c r="L77" t="str">
        <f>INDEX('SRN BWQ'!$B$13:$V$97, MATCH('SRN Backcast'!$C77, 'SRN BWQ'!$C$13:$C$97, 0), MATCH('SRN Backcast'!L$13, 'SRN BWQ'!$B$13:$V$13, 0))</f>
        <v>Excellent</v>
      </c>
      <c r="M77">
        <f>INDEX('SRN BWQ'!$B$13:$V$97, MATCH('SRN Backcast'!$C77, 'SRN BWQ'!$C$13:$C$97, 0), MATCH('SRN Backcast'!M$13, 'SRN BWQ'!$B$13:$V$13, 0))</f>
        <v>0</v>
      </c>
      <c r="N77" t="str">
        <f>INDEX('SRN BWQ'!$B$13:$V$97, MATCH('SRN Backcast'!$C77, 'SRN BWQ'!$C$13:$C$97, 0), MATCH('SRN Backcast'!N$13, 'SRN BWQ'!$B$13:$V$13, 0))</f>
        <v>Excellent</v>
      </c>
      <c r="O77" t="str">
        <f>INDEX('SRN BWQ'!$B$13:$V$97, MATCH('SRN Backcast'!$C77, 'SRN BWQ'!$C$13:$C$97, 0), MATCH('SRN Backcast'!O$13, 'SRN BWQ'!$B$13:$V$13, 0))</f>
        <v>Excellent</v>
      </c>
      <c r="P77">
        <f>INDEX('SRN BWQ'!$B$13:$V$97, MATCH('SRN Backcast'!$C77, 'SRN BWQ'!$C$13:$C$97, 0), MATCH('SRN Backcast'!P$13, 'SRN BWQ'!$B$13:$V$13, 0))</f>
        <v>0</v>
      </c>
      <c r="Q77" t="str">
        <f>INDEX('SRN BWQ'!$B$13:$V$97, MATCH('SRN Backcast'!$C77, 'SRN BWQ'!$C$13:$C$97, 0), MATCH('SRN Backcast'!Q$13, 'SRN BWQ'!$B$13:$V$13, 0))</f>
        <v>Excellent</v>
      </c>
      <c r="R77" t="str">
        <f>INDEX('SRN BWQ'!$B$13:$V$97, MATCH('SRN Backcast'!$C77, 'SRN BWQ'!$C$13:$C$97, 0), MATCH('SRN Backcast'!R$13, 'SRN BWQ'!$B$13:$V$13, 0))</f>
        <v>Excellent</v>
      </c>
      <c r="S77" t="str">
        <f>INDEX('SRN BWQ'!$B$13:$V$97, MATCH('SRN Backcast'!$C77, 'SRN BWQ'!$C$13:$C$97, 0), MATCH('SRN Backcast'!S$13, 'SRN BWQ'!$B$13:$V$13, 0))</f>
        <v>Excellent</v>
      </c>
      <c r="T77" t="str">
        <f>INDEX('SRN BWQ'!$B$13:$V$97, MATCH('SRN Backcast'!$C77, 'SRN BWQ'!$C$13:$C$97, 0), MATCH('SRN Backcast'!T$13, 'SRN BWQ'!$B$13:$V$13, 0))</f>
        <v>Excellent</v>
      </c>
      <c r="U77" t="str">
        <f>INDEX('SRN BWQ'!$B$13:$V$97, MATCH('SRN Backcast'!$C77, 'SRN BWQ'!$C$13:$C$97, 0), MATCH('SRN Backcast'!U$13, 'SRN BWQ'!$B$13:$V$13, 0))</f>
        <v>Excellent</v>
      </c>
      <c r="V77" t="str">
        <f>INDEX('SRN BWQ'!$B$13:$V$97, MATCH('SRN Backcast'!$C77, 'SRN BWQ'!$C$13:$C$97, 0), MATCH('SRN Backcast'!V$13, 'SRN BWQ'!$B$13:$V$13, 0))</f>
        <v>Excellent</v>
      </c>
    </row>
    <row r="78" spans="2:22">
      <c r="B78" t="s">
        <v>242</v>
      </c>
      <c r="C78" t="s">
        <v>592</v>
      </c>
      <c r="D78" t="s">
        <v>48</v>
      </c>
      <c r="E78" t="s">
        <v>49</v>
      </c>
      <c r="F78" t="s">
        <v>50</v>
      </c>
      <c r="H78" t="str">
        <f>INDEX('SRN BWQ'!$B$13:$V$97, MATCH('SRN Backcast'!$C78, 'SRN BWQ'!$C$13:$C$97, 0), MATCH('SRN Backcast'!H$13, 'SRN BWQ'!$B$13:$V$13, 0))</f>
        <v>Good</v>
      </c>
      <c r="I78" t="str">
        <f>INDEX('SRN BWQ'!$B$13:$V$97, MATCH('SRN Backcast'!$C78, 'SRN BWQ'!$C$13:$C$97, 0), MATCH('SRN Backcast'!I$13, 'SRN BWQ'!$B$13:$V$13, 0))</f>
        <v>Excellent</v>
      </c>
      <c r="J78" t="str">
        <f>INDEX('SRN BWQ'!$B$13:$V$97, MATCH('SRN Backcast'!$C78, 'SRN BWQ'!$C$13:$C$97, 0), MATCH('SRN Backcast'!J$13, 'SRN BWQ'!$B$13:$V$13, 0))</f>
        <v>Excellent</v>
      </c>
      <c r="K78" t="str">
        <f>INDEX('SRN BWQ'!$B$13:$V$97, MATCH('SRN Backcast'!$C78, 'SRN BWQ'!$C$13:$C$97, 0), MATCH('SRN Backcast'!K$13, 'SRN BWQ'!$B$13:$V$13, 0))</f>
        <v>Excellent</v>
      </c>
      <c r="L78" t="str">
        <f>INDEX('SRN BWQ'!$B$13:$V$97, MATCH('SRN Backcast'!$C78, 'SRN BWQ'!$C$13:$C$97, 0), MATCH('SRN Backcast'!L$13, 'SRN BWQ'!$B$13:$V$13, 0))</f>
        <v>Excellent</v>
      </c>
      <c r="M78">
        <f>INDEX('SRN BWQ'!$B$13:$V$97, MATCH('SRN Backcast'!$C78, 'SRN BWQ'!$C$13:$C$97, 0), MATCH('SRN Backcast'!M$13, 'SRN BWQ'!$B$13:$V$13, 0))</f>
        <v>0</v>
      </c>
      <c r="N78" t="str">
        <f>INDEX('SRN BWQ'!$B$13:$V$97, MATCH('SRN Backcast'!$C78, 'SRN BWQ'!$C$13:$C$97, 0), MATCH('SRN Backcast'!N$13, 'SRN BWQ'!$B$13:$V$13, 0))</f>
        <v>Good</v>
      </c>
      <c r="O78" t="str">
        <f>INDEX('SRN BWQ'!$B$13:$V$97, MATCH('SRN Backcast'!$C78, 'SRN BWQ'!$C$13:$C$97, 0), MATCH('SRN Backcast'!O$13, 'SRN BWQ'!$B$13:$V$13, 0))</f>
        <v>Sufficient</v>
      </c>
      <c r="P78">
        <f>INDEX('SRN BWQ'!$B$13:$V$97, MATCH('SRN Backcast'!$C78, 'SRN BWQ'!$C$13:$C$97, 0), MATCH('SRN Backcast'!P$13, 'SRN BWQ'!$B$13:$V$13, 0))</f>
        <v>0</v>
      </c>
      <c r="Q78" t="str">
        <f>INDEX('SRN BWQ'!$B$13:$V$97, MATCH('SRN Backcast'!$C78, 'SRN BWQ'!$C$13:$C$97, 0), MATCH('SRN Backcast'!Q$13, 'SRN BWQ'!$B$13:$V$13, 0))</f>
        <v>Poor</v>
      </c>
      <c r="R78" t="str">
        <f>INDEX('SRN BWQ'!$B$13:$V$97, MATCH('SRN Backcast'!$C78, 'SRN BWQ'!$C$13:$C$97, 0), MATCH('SRN Backcast'!R$13, 'SRN BWQ'!$B$13:$V$13, 0))</f>
        <v>Sufficient</v>
      </c>
      <c r="S78" t="str">
        <f>INDEX('SRN BWQ'!$B$13:$V$97, MATCH('SRN Backcast'!$C78, 'SRN BWQ'!$C$13:$C$97, 0), MATCH('SRN Backcast'!S$13, 'SRN BWQ'!$B$13:$V$13, 0))</f>
        <v>Good</v>
      </c>
      <c r="T78" t="str">
        <f>INDEX('SRN BWQ'!$B$13:$V$97, MATCH('SRN Backcast'!$C78, 'SRN BWQ'!$C$13:$C$97, 0), MATCH('SRN Backcast'!T$13, 'SRN BWQ'!$B$13:$V$13, 0))</f>
        <v>Good</v>
      </c>
      <c r="U78" t="str">
        <f>INDEX('SRN BWQ'!$B$13:$V$97, MATCH('SRN Backcast'!$C78, 'SRN BWQ'!$C$13:$C$97, 0), MATCH('SRN Backcast'!U$13, 'SRN BWQ'!$B$13:$V$13, 0))</f>
        <v>Good</v>
      </c>
      <c r="V78" t="str">
        <f>INDEX('SRN BWQ'!$B$13:$V$97, MATCH('SRN Backcast'!$C78, 'SRN BWQ'!$C$13:$C$97, 0), MATCH('SRN Backcast'!V$13, 'SRN BWQ'!$B$13:$V$13, 0))</f>
        <v>Good</v>
      </c>
    </row>
    <row r="79" spans="2:22">
      <c r="B79" t="s">
        <v>242</v>
      </c>
      <c r="C79" t="s">
        <v>593</v>
      </c>
      <c r="D79" t="s">
        <v>48</v>
      </c>
      <c r="E79" t="s">
        <v>49</v>
      </c>
      <c r="F79" t="s">
        <v>50</v>
      </c>
      <c r="H79" t="str">
        <f>INDEX('SRN BWQ'!$B$13:$V$97, MATCH('SRN Backcast'!$C79, 'SRN BWQ'!$C$13:$C$97, 0), MATCH('SRN Backcast'!H$13, 'SRN BWQ'!$B$13:$V$13, 0))</f>
        <v>Excellent</v>
      </c>
      <c r="I79" t="str">
        <f>INDEX('SRN BWQ'!$B$13:$V$97, MATCH('SRN Backcast'!$C79, 'SRN BWQ'!$C$13:$C$97, 0), MATCH('SRN Backcast'!I$13, 'SRN BWQ'!$B$13:$V$13, 0))</f>
        <v>Excellent</v>
      </c>
      <c r="J79" t="str">
        <f>INDEX('SRN BWQ'!$B$13:$V$97, MATCH('SRN Backcast'!$C79, 'SRN BWQ'!$C$13:$C$97, 0), MATCH('SRN Backcast'!J$13, 'SRN BWQ'!$B$13:$V$13, 0))</f>
        <v>Excellent</v>
      </c>
      <c r="K79" t="str">
        <f>INDEX('SRN BWQ'!$B$13:$V$97, MATCH('SRN Backcast'!$C79, 'SRN BWQ'!$C$13:$C$97, 0), MATCH('SRN Backcast'!K$13, 'SRN BWQ'!$B$13:$V$13, 0))</f>
        <v>Excellent</v>
      </c>
      <c r="L79" t="str">
        <f>INDEX('SRN BWQ'!$B$13:$V$97, MATCH('SRN Backcast'!$C79, 'SRN BWQ'!$C$13:$C$97, 0), MATCH('SRN Backcast'!L$13, 'SRN BWQ'!$B$13:$V$13, 0))</f>
        <v>Excellent</v>
      </c>
      <c r="M79">
        <f>INDEX('SRN BWQ'!$B$13:$V$97, MATCH('SRN Backcast'!$C79, 'SRN BWQ'!$C$13:$C$97, 0), MATCH('SRN Backcast'!M$13, 'SRN BWQ'!$B$13:$V$13, 0))</f>
        <v>0</v>
      </c>
      <c r="N79" t="str">
        <f>INDEX('SRN BWQ'!$B$13:$V$97, MATCH('SRN Backcast'!$C79, 'SRN BWQ'!$C$13:$C$97, 0), MATCH('SRN Backcast'!N$13, 'SRN BWQ'!$B$13:$V$13, 0))</f>
        <v>Excellent</v>
      </c>
      <c r="O79" t="str">
        <f>INDEX('SRN BWQ'!$B$13:$V$97, MATCH('SRN Backcast'!$C79, 'SRN BWQ'!$C$13:$C$97, 0), MATCH('SRN Backcast'!O$13, 'SRN BWQ'!$B$13:$V$13, 0))</f>
        <v>Excellent</v>
      </c>
      <c r="P79">
        <f>INDEX('SRN BWQ'!$B$13:$V$97, MATCH('SRN Backcast'!$C79, 'SRN BWQ'!$C$13:$C$97, 0), MATCH('SRN Backcast'!P$13, 'SRN BWQ'!$B$13:$V$13, 0))</f>
        <v>0</v>
      </c>
      <c r="Q79" t="str">
        <f>INDEX('SRN BWQ'!$B$13:$V$97, MATCH('SRN Backcast'!$C79, 'SRN BWQ'!$C$13:$C$97, 0), MATCH('SRN Backcast'!Q$13, 'SRN BWQ'!$B$13:$V$13, 0))</f>
        <v>Excellent</v>
      </c>
      <c r="R79" t="str">
        <f>INDEX('SRN BWQ'!$B$13:$V$97, MATCH('SRN Backcast'!$C79, 'SRN BWQ'!$C$13:$C$97, 0), MATCH('SRN Backcast'!R$13, 'SRN BWQ'!$B$13:$V$13, 0))</f>
        <v>Excellent</v>
      </c>
      <c r="S79" t="str">
        <f>INDEX('SRN BWQ'!$B$13:$V$97, MATCH('SRN Backcast'!$C79, 'SRN BWQ'!$C$13:$C$97, 0), MATCH('SRN Backcast'!S$13, 'SRN BWQ'!$B$13:$V$13, 0))</f>
        <v>Excellent</v>
      </c>
      <c r="T79" t="str">
        <f>INDEX('SRN BWQ'!$B$13:$V$97, MATCH('SRN Backcast'!$C79, 'SRN BWQ'!$C$13:$C$97, 0), MATCH('SRN Backcast'!T$13, 'SRN BWQ'!$B$13:$V$13, 0))</f>
        <v>Excellent</v>
      </c>
      <c r="U79" t="str">
        <f>INDEX('SRN BWQ'!$B$13:$V$97, MATCH('SRN Backcast'!$C79, 'SRN BWQ'!$C$13:$C$97, 0), MATCH('SRN Backcast'!U$13, 'SRN BWQ'!$B$13:$V$13, 0))</f>
        <v>Excellent</v>
      </c>
      <c r="V79" t="str">
        <f>INDEX('SRN BWQ'!$B$13:$V$97, MATCH('SRN Backcast'!$C79, 'SRN BWQ'!$C$13:$C$97, 0), MATCH('SRN Backcast'!V$13, 'SRN BWQ'!$B$13:$V$13, 0))</f>
        <v>Excellent</v>
      </c>
    </row>
    <row r="80" spans="2:22">
      <c r="B80" t="s">
        <v>242</v>
      </c>
      <c r="C80" t="s">
        <v>594</v>
      </c>
      <c r="D80" t="s">
        <v>48</v>
      </c>
      <c r="E80" t="s">
        <v>49</v>
      </c>
      <c r="F80" t="s">
        <v>50</v>
      </c>
      <c r="H80" t="str">
        <f>INDEX('SRN BWQ'!$B$13:$V$97, MATCH('SRN Backcast'!$C80, 'SRN BWQ'!$C$13:$C$97, 0), MATCH('SRN Backcast'!H$13, 'SRN BWQ'!$B$13:$V$13, 0))</f>
        <v>Good</v>
      </c>
      <c r="I80" t="str">
        <f>INDEX('SRN BWQ'!$B$13:$V$97, MATCH('SRN Backcast'!$C80, 'SRN BWQ'!$C$13:$C$97, 0), MATCH('SRN Backcast'!I$13, 'SRN BWQ'!$B$13:$V$13, 0))</f>
        <v>Excellent</v>
      </c>
      <c r="J80" t="str">
        <f>INDEX('SRN BWQ'!$B$13:$V$97, MATCH('SRN Backcast'!$C80, 'SRN BWQ'!$C$13:$C$97, 0), MATCH('SRN Backcast'!J$13, 'SRN BWQ'!$B$13:$V$13, 0))</f>
        <v>Excellent</v>
      </c>
      <c r="K80" t="str">
        <f>INDEX('SRN BWQ'!$B$13:$V$97, MATCH('SRN Backcast'!$C80, 'SRN BWQ'!$C$13:$C$97, 0), MATCH('SRN Backcast'!K$13, 'SRN BWQ'!$B$13:$V$13, 0))</f>
        <v>Excellent</v>
      </c>
      <c r="L80" t="str">
        <f>INDEX('SRN BWQ'!$B$13:$V$97, MATCH('SRN Backcast'!$C80, 'SRN BWQ'!$C$13:$C$97, 0), MATCH('SRN Backcast'!L$13, 'SRN BWQ'!$B$13:$V$13, 0))</f>
        <v>Excellent</v>
      </c>
      <c r="M80">
        <f>INDEX('SRN BWQ'!$B$13:$V$97, MATCH('SRN Backcast'!$C80, 'SRN BWQ'!$C$13:$C$97, 0), MATCH('SRN Backcast'!M$13, 'SRN BWQ'!$B$13:$V$13, 0))</f>
        <v>0</v>
      </c>
      <c r="N80" t="str">
        <f>INDEX('SRN BWQ'!$B$13:$V$97, MATCH('SRN Backcast'!$C80, 'SRN BWQ'!$C$13:$C$97, 0), MATCH('SRN Backcast'!N$13, 'SRN BWQ'!$B$13:$V$13, 0))</f>
        <v>Excellent</v>
      </c>
      <c r="O80" t="str">
        <f>INDEX('SRN BWQ'!$B$13:$V$97, MATCH('SRN Backcast'!$C80, 'SRN BWQ'!$C$13:$C$97, 0), MATCH('SRN Backcast'!O$13, 'SRN BWQ'!$B$13:$V$13, 0))</f>
        <v>Excellent</v>
      </c>
      <c r="P80">
        <f>INDEX('SRN BWQ'!$B$13:$V$97, MATCH('SRN Backcast'!$C80, 'SRN BWQ'!$C$13:$C$97, 0), MATCH('SRN Backcast'!P$13, 'SRN BWQ'!$B$13:$V$13, 0))</f>
        <v>0</v>
      </c>
      <c r="Q80" t="str">
        <f>INDEX('SRN BWQ'!$B$13:$V$97, MATCH('SRN Backcast'!$C80, 'SRN BWQ'!$C$13:$C$97, 0), MATCH('SRN Backcast'!Q$13, 'SRN BWQ'!$B$13:$V$13, 0))</f>
        <v>Excellent</v>
      </c>
      <c r="R80" t="str">
        <f>INDEX('SRN BWQ'!$B$13:$V$97, MATCH('SRN Backcast'!$C80, 'SRN BWQ'!$C$13:$C$97, 0), MATCH('SRN Backcast'!R$13, 'SRN BWQ'!$B$13:$V$13, 0))</f>
        <v>Excellent</v>
      </c>
      <c r="S80" t="str">
        <f>INDEX('SRN BWQ'!$B$13:$V$97, MATCH('SRN Backcast'!$C80, 'SRN BWQ'!$C$13:$C$97, 0), MATCH('SRN Backcast'!S$13, 'SRN BWQ'!$B$13:$V$13, 0))</f>
        <v>Excellent</v>
      </c>
      <c r="T80" t="str">
        <f>INDEX('SRN BWQ'!$B$13:$V$97, MATCH('SRN Backcast'!$C80, 'SRN BWQ'!$C$13:$C$97, 0), MATCH('SRN Backcast'!T$13, 'SRN BWQ'!$B$13:$V$13, 0))</f>
        <v>Excellent</v>
      </c>
      <c r="U80" t="str">
        <f>INDEX('SRN BWQ'!$B$13:$V$97, MATCH('SRN Backcast'!$C80, 'SRN BWQ'!$C$13:$C$97, 0), MATCH('SRN Backcast'!U$13, 'SRN BWQ'!$B$13:$V$13, 0))</f>
        <v>Excellent</v>
      </c>
      <c r="V80" t="str">
        <f>INDEX('SRN BWQ'!$B$13:$V$97, MATCH('SRN Backcast'!$C80, 'SRN BWQ'!$C$13:$C$97, 0), MATCH('SRN Backcast'!V$13, 'SRN BWQ'!$B$13:$V$13, 0))</f>
        <v>Excellent</v>
      </c>
    </row>
    <row r="81" spans="2:22">
      <c r="B81" t="s">
        <v>242</v>
      </c>
      <c r="C81" t="s">
        <v>595</v>
      </c>
      <c r="D81" t="s">
        <v>48</v>
      </c>
      <c r="E81" t="s">
        <v>49</v>
      </c>
      <c r="F81" t="s">
        <v>50</v>
      </c>
      <c r="H81" t="str">
        <f>INDEX('SRN BWQ'!$B$13:$V$97, MATCH('SRN Backcast'!$C81, 'SRN BWQ'!$C$13:$C$97, 0), MATCH('SRN Backcast'!H$13, 'SRN BWQ'!$B$13:$V$13, 0))</f>
        <v>Good</v>
      </c>
      <c r="I81" t="str">
        <f>INDEX('SRN BWQ'!$B$13:$V$97, MATCH('SRN Backcast'!$C81, 'SRN BWQ'!$C$13:$C$97, 0), MATCH('SRN Backcast'!I$13, 'SRN BWQ'!$B$13:$V$13, 0))</f>
        <v>Good</v>
      </c>
      <c r="J81" t="str">
        <f>INDEX('SRN BWQ'!$B$13:$V$97, MATCH('SRN Backcast'!$C81, 'SRN BWQ'!$C$13:$C$97, 0), MATCH('SRN Backcast'!J$13, 'SRN BWQ'!$B$13:$V$13, 0))</f>
        <v>Good</v>
      </c>
      <c r="K81" t="str">
        <f>INDEX('SRN BWQ'!$B$13:$V$97, MATCH('SRN Backcast'!$C81, 'SRN BWQ'!$C$13:$C$97, 0), MATCH('SRN Backcast'!K$13, 'SRN BWQ'!$B$13:$V$13, 0))</f>
        <v>Good</v>
      </c>
      <c r="L81" t="str">
        <f>INDEX('SRN BWQ'!$B$13:$V$97, MATCH('SRN Backcast'!$C81, 'SRN BWQ'!$C$13:$C$97, 0), MATCH('SRN Backcast'!L$13, 'SRN BWQ'!$B$13:$V$13, 0))</f>
        <v>Good</v>
      </c>
      <c r="M81">
        <f>INDEX('SRN BWQ'!$B$13:$V$97, MATCH('SRN Backcast'!$C81, 'SRN BWQ'!$C$13:$C$97, 0), MATCH('SRN Backcast'!M$13, 'SRN BWQ'!$B$13:$V$13, 0))</f>
        <v>0</v>
      </c>
      <c r="N81" t="str">
        <f>INDEX('SRN BWQ'!$B$13:$V$97, MATCH('SRN Backcast'!$C81, 'SRN BWQ'!$C$13:$C$97, 0), MATCH('SRN Backcast'!N$13, 'SRN BWQ'!$B$13:$V$13, 0))</f>
        <v>Good</v>
      </c>
      <c r="O81" t="str">
        <f>INDEX('SRN BWQ'!$B$13:$V$97, MATCH('SRN Backcast'!$C81, 'SRN BWQ'!$C$13:$C$97, 0), MATCH('SRN Backcast'!O$13, 'SRN BWQ'!$B$13:$V$13, 0))</f>
        <v>Excellent</v>
      </c>
      <c r="P81">
        <f>INDEX('SRN BWQ'!$B$13:$V$97, MATCH('SRN Backcast'!$C81, 'SRN BWQ'!$C$13:$C$97, 0), MATCH('SRN Backcast'!P$13, 'SRN BWQ'!$B$13:$V$13, 0))</f>
        <v>0</v>
      </c>
      <c r="Q81" t="str">
        <f>INDEX('SRN BWQ'!$B$13:$V$97, MATCH('SRN Backcast'!$C81, 'SRN BWQ'!$C$13:$C$97, 0), MATCH('SRN Backcast'!Q$13, 'SRN BWQ'!$B$13:$V$13, 0))</f>
        <v>Excellent</v>
      </c>
      <c r="R81" t="str">
        <f>INDEX('SRN BWQ'!$B$13:$V$97, MATCH('SRN Backcast'!$C81, 'SRN BWQ'!$C$13:$C$97, 0), MATCH('SRN Backcast'!R$13, 'SRN BWQ'!$B$13:$V$13, 0))</f>
        <v>Excellent</v>
      </c>
      <c r="S81" t="str">
        <f>INDEX('SRN BWQ'!$B$13:$V$97, MATCH('SRN Backcast'!$C81, 'SRN BWQ'!$C$13:$C$97, 0), MATCH('SRN Backcast'!S$13, 'SRN BWQ'!$B$13:$V$13, 0))</f>
        <v>Excellent</v>
      </c>
      <c r="T81" t="str">
        <f>INDEX('SRN BWQ'!$B$13:$V$97, MATCH('SRN Backcast'!$C81, 'SRN BWQ'!$C$13:$C$97, 0), MATCH('SRN Backcast'!T$13, 'SRN BWQ'!$B$13:$V$13, 0))</f>
        <v>Excellent</v>
      </c>
      <c r="U81" t="str">
        <f>INDEX('SRN BWQ'!$B$13:$V$97, MATCH('SRN Backcast'!$C81, 'SRN BWQ'!$C$13:$C$97, 0), MATCH('SRN Backcast'!U$13, 'SRN BWQ'!$B$13:$V$13, 0))</f>
        <v>Excellent</v>
      </c>
      <c r="V81" t="str">
        <f>INDEX('SRN BWQ'!$B$13:$V$97, MATCH('SRN Backcast'!$C81, 'SRN BWQ'!$C$13:$C$97, 0), MATCH('SRN Backcast'!V$13, 'SRN BWQ'!$B$13:$V$13, 0))</f>
        <v>Excellent</v>
      </c>
    </row>
    <row r="82" spans="2:22">
      <c r="B82" t="s">
        <v>242</v>
      </c>
      <c r="C82" t="s">
        <v>596</v>
      </c>
      <c r="D82" t="s">
        <v>48</v>
      </c>
      <c r="E82" t="s">
        <v>49</v>
      </c>
      <c r="F82" t="s">
        <v>50</v>
      </c>
      <c r="H82" t="str">
        <f>INDEX('SRN BWQ'!$B$13:$V$97, MATCH('SRN Backcast'!$C82, 'SRN BWQ'!$C$13:$C$97, 0), MATCH('SRN Backcast'!H$13, 'SRN BWQ'!$B$13:$V$13, 0))</f>
        <v>Excellent</v>
      </c>
      <c r="I82" t="str">
        <f>INDEX('SRN BWQ'!$B$13:$V$97, MATCH('SRN Backcast'!$C82, 'SRN BWQ'!$C$13:$C$97, 0), MATCH('SRN Backcast'!I$13, 'SRN BWQ'!$B$13:$V$13, 0))</f>
        <v>Excellent</v>
      </c>
      <c r="J82" t="str">
        <f>INDEX('SRN BWQ'!$B$13:$V$97, MATCH('SRN Backcast'!$C82, 'SRN BWQ'!$C$13:$C$97, 0), MATCH('SRN Backcast'!J$13, 'SRN BWQ'!$B$13:$V$13, 0))</f>
        <v>Excellent</v>
      </c>
      <c r="K82" t="str">
        <f>INDEX('SRN BWQ'!$B$13:$V$97, MATCH('SRN Backcast'!$C82, 'SRN BWQ'!$C$13:$C$97, 0), MATCH('SRN Backcast'!K$13, 'SRN BWQ'!$B$13:$V$13, 0))</f>
        <v>Excellent</v>
      </c>
      <c r="L82" t="str">
        <f>INDEX('SRN BWQ'!$B$13:$V$97, MATCH('SRN Backcast'!$C82, 'SRN BWQ'!$C$13:$C$97, 0), MATCH('SRN Backcast'!L$13, 'SRN BWQ'!$B$13:$V$13, 0))</f>
        <v>Excellent</v>
      </c>
      <c r="M82">
        <f>INDEX('SRN BWQ'!$B$13:$V$97, MATCH('SRN Backcast'!$C82, 'SRN BWQ'!$C$13:$C$97, 0), MATCH('SRN Backcast'!M$13, 'SRN BWQ'!$B$13:$V$13, 0))</f>
        <v>0</v>
      </c>
      <c r="N82" t="str">
        <f>INDEX('SRN BWQ'!$B$13:$V$97, MATCH('SRN Backcast'!$C82, 'SRN BWQ'!$C$13:$C$97, 0), MATCH('SRN Backcast'!N$13, 'SRN BWQ'!$B$13:$V$13, 0))</f>
        <v>Excellent</v>
      </c>
      <c r="O82" t="str">
        <f>INDEX('SRN BWQ'!$B$13:$V$97, MATCH('SRN Backcast'!$C82, 'SRN BWQ'!$C$13:$C$97, 0), MATCH('SRN Backcast'!O$13, 'SRN BWQ'!$B$13:$V$13, 0))</f>
        <v>Excellent</v>
      </c>
      <c r="P82">
        <f>INDEX('SRN BWQ'!$B$13:$V$97, MATCH('SRN Backcast'!$C82, 'SRN BWQ'!$C$13:$C$97, 0), MATCH('SRN Backcast'!P$13, 'SRN BWQ'!$B$13:$V$13, 0))</f>
        <v>0</v>
      </c>
      <c r="Q82" t="str">
        <f>INDEX('SRN BWQ'!$B$13:$V$97, MATCH('SRN Backcast'!$C82, 'SRN BWQ'!$C$13:$C$97, 0), MATCH('SRN Backcast'!Q$13, 'SRN BWQ'!$B$13:$V$13, 0))</f>
        <v>Excellent</v>
      </c>
      <c r="R82" t="str">
        <f>INDEX('SRN BWQ'!$B$13:$V$97, MATCH('SRN Backcast'!$C82, 'SRN BWQ'!$C$13:$C$97, 0), MATCH('SRN Backcast'!R$13, 'SRN BWQ'!$B$13:$V$13, 0))</f>
        <v>Excellent</v>
      </c>
      <c r="S82" t="str">
        <f>INDEX('SRN BWQ'!$B$13:$V$97, MATCH('SRN Backcast'!$C82, 'SRN BWQ'!$C$13:$C$97, 0), MATCH('SRN Backcast'!S$13, 'SRN BWQ'!$B$13:$V$13, 0))</f>
        <v>Excellent</v>
      </c>
      <c r="T82" t="str">
        <f>INDEX('SRN BWQ'!$B$13:$V$97, MATCH('SRN Backcast'!$C82, 'SRN BWQ'!$C$13:$C$97, 0), MATCH('SRN Backcast'!T$13, 'SRN BWQ'!$B$13:$V$13, 0))</f>
        <v>Excellent</v>
      </c>
      <c r="U82" t="str">
        <f>INDEX('SRN BWQ'!$B$13:$V$97, MATCH('SRN Backcast'!$C82, 'SRN BWQ'!$C$13:$C$97, 0), MATCH('SRN Backcast'!U$13, 'SRN BWQ'!$B$13:$V$13, 0))</f>
        <v>Excellent</v>
      </c>
      <c r="V82" t="str">
        <f>INDEX('SRN BWQ'!$B$13:$V$97, MATCH('SRN Backcast'!$C82, 'SRN BWQ'!$C$13:$C$97, 0), MATCH('SRN Backcast'!V$13, 'SRN BWQ'!$B$13:$V$13, 0))</f>
        <v>Excellent</v>
      </c>
    </row>
    <row r="83" spans="2:22">
      <c r="B83" t="s">
        <v>242</v>
      </c>
      <c r="C83" t="s">
        <v>597</v>
      </c>
      <c r="D83" t="s">
        <v>48</v>
      </c>
      <c r="E83" t="s">
        <v>49</v>
      </c>
      <c r="F83" t="s">
        <v>50</v>
      </c>
      <c r="H83" t="str">
        <f>INDEX('SRN BWQ'!$B$13:$V$97, MATCH('SRN Backcast'!$C83, 'SRN BWQ'!$C$13:$C$97, 0), MATCH('SRN Backcast'!H$13, 'SRN BWQ'!$B$13:$V$13, 0))</f>
        <v>Good</v>
      </c>
      <c r="I83" t="str">
        <f>INDEX('SRN BWQ'!$B$13:$V$97, MATCH('SRN Backcast'!$C83, 'SRN BWQ'!$C$13:$C$97, 0), MATCH('SRN Backcast'!I$13, 'SRN BWQ'!$B$13:$V$13, 0))</f>
        <v>Good</v>
      </c>
      <c r="J83" t="str">
        <f>INDEX('SRN BWQ'!$B$13:$V$97, MATCH('SRN Backcast'!$C83, 'SRN BWQ'!$C$13:$C$97, 0), MATCH('SRN Backcast'!J$13, 'SRN BWQ'!$B$13:$V$13, 0))</f>
        <v>Good</v>
      </c>
      <c r="K83" t="str">
        <f>INDEX('SRN BWQ'!$B$13:$V$97, MATCH('SRN Backcast'!$C83, 'SRN BWQ'!$C$13:$C$97, 0), MATCH('SRN Backcast'!K$13, 'SRN BWQ'!$B$13:$V$13, 0))</f>
        <v>Good</v>
      </c>
      <c r="L83" t="str">
        <f>INDEX('SRN BWQ'!$B$13:$V$97, MATCH('SRN Backcast'!$C83, 'SRN BWQ'!$C$13:$C$97, 0), MATCH('SRN Backcast'!L$13, 'SRN BWQ'!$B$13:$V$13, 0))</f>
        <v>Sufficient</v>
      </c>
      <c r="M83">
        <f>INDEX('SRN BWQ'!$B$13:$V$97, MATCH('SRN Backcast'!$C83, 'SRN BWQ'!$C$13:$C$97, 0), MATCH('SRN Backcast'!M$13, 'SRN BWQ'!$B$13:$V$13, 0))</f>
        <v>0</v>
      </c>
      <c r="N83" t="str">
        <f>INDEX('SRN BWQ'!$B$13:$V$97, MATCH('SRN Backcast'!$C83, 'SRN BWQ'!$C$13:$C$97, 0), MATCH('SRN Backcast'!N$13, 'SRN BWQ'!$B$13:$V$13, 0))</f>
        <v>Sufficient</v>
      </c>
      <c r="O83" t="str">
        <f>INDEX('SRN BWQ'!$B$13:$V$97, MATCH('SRN Backcast'!$C83, 'SRN BWQ'!$C$13:$C$97, 0), MATCH('SRN Backcast'!O$13, 'SRN BWQ'!$B$13:$V$13, 0))</f>
        <v>Poor</v>
      </c>
      <c r="P83">
        <f>INDEX('SRN BWQ'!$B$13:$V$97, MATCH('SRN Backcast'!$C83, 'SRN BWQ'!$C$13:$C$97, 0), MATCH('SRN Backcast'!P$13, 'SRN BWQ'!$B$13:$V$13, 0))</f>
        <v>0</v>
      </c>
      <c r="Q83" t="str">
        <f>INDEX('SRN BWQ'!$B$13:$V$97, MATCH('SRN Backcast'!$C83, 'SRN BWQ'!$C$13:$C$97, 0), MATCH('SRN Backcast'!Q$13, 'SRN BWQ'!$B$13:$V$13, 0))</f>
        <v>Poor</v>
      </c>
      <c r="R83" t="str">
        <f>INDEX('SRN BWQ'!$B$13:$V$97, MATCH('SRN Backcast'!$C83, 'SRN BWQ'!$C$13:$C$97, 0), MATCH('SRN Backcast'!R$13, 'SRN BWQ'!$B$13:$V$13, 0))</f>
        <v>Poor</v>
      </c>
      <c r="S83" t="str">
        <f>INDEX('SRN BWQ'!$B$13:$V$97, MATCH('SRN Backcast'!$C83, 'SRN BWQ'!$C$13:$C$97, 0), MATCH('SRN Backcast'!S$13, 'SRN BWQ'!$B$13:$V$13, 0))</f>
        <v>Poor</v>
      </c>
      <c r="T83" t="str">
        <f>INDEX('SRN BWQ'!$B$13:$V$97, MATCH('SRN Backcast'!$C83, 'SRN BWQ'!$C$13:$C$97, 0), MATCH('SRN Backcast'!T$13, 'SRN BWQ'!$B$13:$V$13, 0))</f>
        <v>Sufficient</v>
      </c>
      <c r="U83" t="str">
        <f>INDEX('SRN BWQ'!$B$13:$V$97, MATCH('SRN Backcast'!$C83, 'SRN BWQ'!$C$13:$C$97, 0), MATCH('SRN Backcast'!U$13, 'SRN BWQ'!$B$13:$V$13, 0))</f>
        <v>Sufficient</v>
      </c>
      <c r="V83" t="str">
        <f>INDEX('SRN BWQ'!$B$13:$V$97, MATCH('SRN Backcast'!$C83, 'SRN BWQ'!$C$13:$C$97, 0), MATCH('SRN Backcast'!V$13, 'SRN BWQ'!$B$13:$V$13, 0))</f>
        <v>Sufficient</v>
      </c>
    </row>
    <row r="84" spans="2:22">
      <c r="B84" t="s">
        <v>242</v>
      </c>
      <c r="C84" t="s">
        <v>598</v>
      </c>
      <c r="D84" t="s">
        <v>48</v>
      </c>
      <c r="E84" t="s">
        <v>49</v>
      </c>
      <c r="F84" t="s">
        <v>50</v>
      </c>
      <c r="H84" t="str">
        <f>INDEX('SRN BWQ'!$B$13:$V$97, MATCH('SRN Backcast'!$C84, 'SRN BWQ'!$C$13:$C$97, 0), MATCH('SRN Backcast'!H$13, 'SRN BWQ'!$B$13:$V$13, 0))</f>
        <v>Excellent</v>
      </c>
      <c r="I84" t="str">
        <f>INDEX('SRN BWQ'!$B$13:$V$97, MATCH('SRN Backcast'!$C84, 'SRN BWQ'!$C$13:$C$97, 0), MATCH('SRN Backcast'!I$13, 'SRN BWQ'!$B$13:$V$13, 0))</f>
        <v>Excellent</v>
      </c>
      <c r="J84" t="str">
        <f>INDEX('SRN BWQ'!$B$13:$V$97, MATCH('SRN Backcast'!$C84, 'SRN BWQ'!$C$13:$C$97, 0), MATCH('SRN Backcast'!J$13, 'SRN BWQ'!$B$13:$V$13, 0))</f>
        <v>Excellent</v>
      </c>
      <c r="K84" t="str">
        <f>INDEX('SRN BWQ'!$B$13:$V$97, MATCH('SRN Backcast'!$C84, 'SRN BWQ'!$C$13:$C$97, 0), MATCH('SRN Backcast'!K$13, 'SRN BWQ'!$B$13:$V$13, 0))</f>
        <v>Excellent</v>
      </c>
      <c r="L84" t="str">
        <f>INDEX('SRN BWQ'!$B$13:$V$97, MATCH('SRN Backcast'!$C84, 'SRN BWQ'!$C$13:$C$97, 0), MATCH('SRN Backcast'!L$13, 'SRN BWQ'!$B$13:$V$13, 0))</f>
        <v>Excellent</v>
      </c>
      <c r="M84">
        <f>INDEX('SRN BWQ'!$B$13:$V$97, MATCH('SRN Backcast'!$C84, 'SRN BWQ'!$C$13:$C$97, 0), MATCH('SRN Backcast'!M$13, 'SRN BWQ'!$B$13:$V$13, 0))</f>
        <v>0</v>
      </c>
      <c r="N84" t="str">
        <f>INDEX('SRN BWQ'!$B$13:$V$97, MATCH('SRN Backcast'!$C84, 'SRN BWQ'!$C$13:$C$97, 0), MATCH('SRN Backcast'!N$13, 'SRN BWQ'!$B$13:$V$13, 0))</f>
        <v>Excellent</v>
      </c>
      <c r="O84" t="str">
        <f>INDEX('SRN BWQ'!$B$13:$V$97, MATCH('SRN Backcast'!$C84, 'SRN BWQ'!$C$13:$C$97, 0), MATCH('SRN Backcast'!O$13, 'SRN BWQ'!$B$13:$V$13, 0))</f>
        <v>Excellent</v>
      </c>
      <c r="P84">
        <f>INDEX('SRN BWQ'!$B$13:$V$97, MATCH('SRN Backcast'!$C84, 'SRN BWQ'!$C$13:$C$97, 0), MATCH('SRN Backcast'!P$13, 'SRN BWQ'!$B$13:$V$13, 0))</f>
        <v>0</v>
      </c>
      <c r="Q84" t="str">
        <f>INDEX('SRN BWQ'!$B$13:$V$97, MATCH('SRN Backcast'!$C84, 'SRN BWQ'!$C$13:$C$97, 0), MATCH('SRN Backcast'!Q$13, 'SRN BWQ'!$B$13:$V$13, 0))</f>
        <v>Excellent</v>
      </c>
      <c r="R84" t="str">
        <f>INDEX('SRN BWQ'!$B$13:$V$97, MATCH('SRN Backcast'!$C84, 'SRN BWQ'!$C$13:$C$97, 0), MATCH('SRN Backcast'!R$13, 'SRN BWQ'!$B$13:$V$13, 0))</f>
        <v>Excellent</v>
      </c>
      <c r="S84" t="str">
        <f>INDEX('SRN BWQ'!$B$13:$V$97, MATCH('SRN Backcast'!$C84, 'SRN BWQ'!$C$13:$C$97, 0), MATCH('SRN Backcast'!S$13, 'SRN BWQ'!$B$13:$V$13, 0))</f>
        <v>Excellent</v>
      </c>
      <c r="T84" t="str">
        <f>INDEX('SRN BWQ'!$B$13:$V$97, MATCH('SRN Backcast'!$C84, 'SRN BWQ'!$C$13:$C$97, 0), MATCH('SRN Backcast'!T$13, 'SRN BWQ'!$B$13:$V$13, 0))</f>
        <v>Excellent</v>
      </c>
      <c r="U84" t="str">
        <f>INDEX('SRN BWQ'!$B$13:$V$97, MATCH('SRN Backcast'!$C84, 'SRN BWQ'!$C$13:$C$97, 0), MATCH('SRN Backcast'!U$13, 'SRN BWQ'!$B$13:$V$13, 0))</f>
        <v>Excellent</v>
      </c>
      <c r="V84" t="str">
        <f>INDEX('SRN BWQ'!$B$13:$V$97, MATCH('SRN Backcast'!$C84, 'SRN BWQ'!$C$13:$C$97, 0), MATCH('SRN Backcast'!V$13, 'SRN BWQ'!$B$13:$V$13, 0))</f>
        <v>Excellent</v>
      </c>
    </row>
    <row r="85" spans="2:22">
      <c r="B85" t="s">
        <v>242</v>
      </c>
      <c r="C85" t="s">
        <v>599</v>
      </c>
      <c r="D85" t="s">
        <v>48</v>
      </c>
      <c r="E85" t="s">
        <v>49</v>
      </c>
      <c r="F85" t="s">
        <v>50</v>
      </c>
      <c r="H85" t="str">
        <f>INDEX('SRN BWQ'!$B$13:$V$97, MATCH('SRN Backcast'!$C85, 'SRN BWQ'!$C$13:$C$97, 0), MATCH('SRN Backcast'!H$13, 'SRN BWQ'!$B$13:$V$13, 0))</f>
        <v>Excellent</v>
      </c>
      <c r="I85" t="str">
        <f>INDEX('SRN BWQ'!$B$13:$V$97, MATCH('SRN Backcast'!$C85, 'SRN BWQ'!$C$13:$C$97, 0), MATCH('SRN Backcast'!I$13, 'SRN BWQ'!$B$13:$V$13, 0))</f>
        <v>Excellent</v>
      </c>
      <c r="J85" t="str">
        <f>INDEX('SRN BWQ'!$B$13:$V$97, MATCH('SRN Backcast'!$C85, 'SRN BWQ'!$C$13:$C$97, 0), MATCH('SRN Backcast'!J$13, 'SRN BWQ'!$B$13:$V$13, 0))</f>
        <v>Excellent</v>
      </c>
      <c r="K85" t="str">
        <f>INDEX('SRN BWQ'!$B$13:$V$97, MATCH('SRN Backcast'!$C85, 'SRN BWQ'!$C$13:$C$97, 0), MATCH('SRN Backcast'!K$13, 'SRN BWQ'!$B$13:$V$13, 0))</f>
        <v>Excellent</v>
      </c>
      <c r="L85" t="str">
        <f>INDEX('SRN BWQ'!$B$13:$V$97, MATCH('SRN Backcast'!$C85, 'SRN BWQ'!$C$13:$C$97, 0), MATCH('SRN Backcast'!L$13, 'SRN BWQ'!$B$13:$V$13, 0))</f>
        <v>Excellent</v>
      </c>
      <c r="M85">
        <f>INDEX('SRN BWQ'!$B$13:$V$97, MATCH('SRN Backcast'!$C85, 'SRN BWQ'!$C$13:$C$97, 0), MATCH('SRN Backcast'!M$13, 'SRN BWQ'!$B$13:$V$13, 0))</f>
        <v>0</v>
      </c>
      <c r="N85" t="str">
        <f>INDEX('SRN BWQ'!$B$13:$V$97, MATCH('SRN Backcast'!$C85, 'SRN BWQ'!$C$13:$C$97, 0), MATCH('SRN Backcast'!N$13, 'SRN BWQ'!$B$13:$V$13, 0))</f>
        <v>Excellent</v>
      </c>
      <c r="O85" t="str">
        <f>INDEX('SRN BWQ'!$B$13:$V$97, MATCH('SRN Backcast'!$C85, 'SRN BWQ'!$C$13:$C$97, 0), MATCH('SRN Backcast'!O$13, 'SRN BWQ'!$B$13:$V$13, 0))</f>
        <v>Excellent</v>
      </c>
      <c r="P85">
        <f>INDEX('SRN BWQ'!$B$13:$V$97, MATCH('SRN Backcast'!$C85, 'SRN BWQ'!$C$13:$C$97, 0), MATCH('SRN Backcast'!P$13, 'SRN BWQ'!$B$13:$V$13, 0))</f>
        <v>0</v>
      </c>
      <c r="Q85" t="str">
        <f>INDEX('SRN BWQ'!$B$13:$V$97, MATCH('SRN Backcast'!$C85, 'SRN BWQ'!$C$13:$C$97, 0), MATCH('SRN Backcast'!Q$13, 'SRN BWQ'!$B$13:$V$13, 0))</f>
        <v>Excellent</v>
      </c>
      <c r="R85" t="str">
        <f>INDEX('SRN BWQ'!$B$13:$V$97, MATCH('SRN Backcast'!$C85, 'SRN BWQ'!$C$13:$C$97, 0), MATCH('SRN Backcast'!R$13, 'SRN BWQ'!$B$13:$V$13, 0))</f>
        <v>Excellent</v>
      </c>
      <c r="S85" t="str">
        <f>INDEX('SRN BWQ'!$B$13:$V$97, MATCH('SRN Backcast'!$C85, 'SRN BWQ'!$C$13:$C$97, 0), MATCH('SRN Backcast'!S$13, 'SRN BWQ'!$B$13:$V$13, 0))</f>
        <v>Excellent</v>
      </c>
      <c r="T85" t="str">
        <f>INDEX('SRN BWQ'!$B$13:$V$97, MATCH('SRN Backcast'!$C85, 'SRN BWQ'!$C$13:$C$97, 0), MATCH('SRN Backcast'!T$13, 'SRN BWQ'!$B$13:$V$13, 0))</f>
        <v>Excellent</v>
      </c>
      <c r="U85" t="str">
        <f>INDEX('SRN BWQ'!$B$13:$V$97, MATCH('SRN Backcast'!$C85, 'SRN BWQ'!$C$13:$C$97, 0), MATCH('SRN Backcast'!U$13, 'SRN BWQ'!$B$13:$V$13, 0))</f>
        <v>Excellent</v>
      </c>
      <c r="V85" t="str">
        <f>INDEX('SRN BWQ'!$B$13:$V$97, MATCH('SRN Backcast'!$C85, 'SRN BWQ'!$C$13:$C$97, 0), MATCH('SRN Backcast'!V$13, 'SRN BWQ'!$B$13:$V$13, 0))</f>
        <v>Excellent</v>
      </c>
    </row>
    <row r="86" spans="2:22">
      <c r="B86" t="s">
        <v>242</v>
      </c>
      <c r="C86" t="s">
        <v>600</v>
      </c>
      <c r="D86" t="s">
        <v>48</v>
      </c>
      <c r="E86" t="s">
        <v>49</v>
      </c>
      <c r="F86" t="s">
        <v>50</v>
      </c>
      <c r="H86" t="str">
        <f>INDEX('SRN BWQ'!$B$13:$V$97, MATCH('SRN Backcast'!$C86, 'SRN BWQ'!$C$13:$C$97, 0), MATCH('SRN Backcast'!H$13, 'SRN BWQ'!$B$13:$V$13, 0))</f>
        <v>Excellent</v>
      </c>
      <c r="I86" t="str">
        <f>INDEX('SRN BWQ'!$B$13:$V$97, MATCH('SRN Backcast'!$C86, 'SRN BWQ'!$C$13:$C$97, 0), MATCH('SRN Backcast'!I$13, 'SRN BWQ'!$B$13:$V$13, 0))</f>
        <v>Excellent</v>
      </c>
      <c r="J86" t="str">
        <f>INDEX('SRN BWQ'!$B$13:$V$97, MATCH('SRN Backcast'!$C86, 'SRN BWQ'!$C$13:$C$97, 0), MATCH('SRN Backcast'!J$13, 'SRN BWQ'!$B$13:$V$13, 0))</f>
        <v>Excellent</v>
      </c>
      <c r="K86" t="str">
        <f>INDEX('SRN BWQ'!$B$13:$V$97, MATCH('SRN Backcast'!$C86, 'SRN BWQ'!$C$13:$C$97, 0), MATCH('SRN Backcast'!K$13, 'SRN BWQ'!$B$13:$V$13, 0))</f>
        <v>Excellent</v>
      </c>
      <c r="L86" t="str">
        <f>INDEX('SRN BWQ'!$B$13:$V$97, MATCH('SRN Backcast'!$C86, 'SRN BWQ'!$C$13:$C$97, 0), MATCH('SRN Backcast'!L$13, 'SRN BWQ'!$B$13:$V$13, 0))</f>
        <v>Excellent</v>
      </c>
      <c r="M86">
        <f>INDEX('SRN BWQ'!$B$13:$V$97, MATCH('SRN Backcast'!$C86, 'SRN BWQ'!$C$13:$C$97, 0), MATCH('SRN Backcast'!M$13, 'SRN BWQ'!$B$13:$V$13, 0))</f>
        <v>0</v>
      </c>
      <c r="N86" t="str">
        <f>INDEX('SRN BWQ'!$B$13:$V$97, MATCH('SRN Backcast'!$C86, 'SRN BWQ'!$C$13:$C$97, 0), MATCH('SRN Backcast'!N$13, 'SRN BWQ'!$B$13:$V$13, 0))</f>
        <v>Excellent</v>
      </c>
      <c r="O86" t="str">
        <f>INDEX('SRN BWQ'!$B$13:$V$97, MATCH('SRN Backcast'!$C86, 'SRN BWQ'!$C$13:$C$97, 0), MATCH('SRN Backcast'!O$13, 'SRN BWQ'!$B$13:$V$13, 0))</f>
        <v>Excellent</v>
      </c>
      <c r="P86">
        <f>INDEX('SRN BWQ'!$B$13:$V$97, MATCH('SRN Backcast'!$C86, 'SRN BWQ'!$C$13:$C$97, 0), MATCH('SRN Backcast'!P$13, 'SRN BWQ'!$B$13:$V$13, 0))</f>
        <v>0</v>
      </c>
      <c r="Q86" t="str">
        <f>INDEX('SRN BWQ'!$B$13:$V$97, MATCH('SRN Backcast'!$C86, 'SRN BWQ'!$C$13:$C$97, 0), MATCH('SRN Backcast'!Q$13, 'SRN BWQ'!$B$13:$V$13, 0))</f>
        <v>Excellent</v>
      </c>
      <c r="R86" t="str">
        <f>INDEX('SRN BWQ'!$B$13:$V$97, MATCH('SRN Backcast'!$C86, 'SRN BWQ'!$C$13:$C$97, 0), MATCH('SRN Backcast'!R$13, 'SRN BWQ'!$B$13:$V$13, 0))</f>
        <v>Excellent</v>
      </c>
      <c r="S86" t="str">
        <f>INDEX('SRN BWQ'!$B$13:$V$97, MATCH('SRN Backcast'!$C86, 'SRN BWQ'!$C$13:$C$97, 0), MATCH('SRN Backcast'!S$13, 'SRN BWQ'!$B$13:$V$13, 0))</f>
        <v>Excellent</v>
      </c>
      <c r="T86" t="str">
        <f>INDEX('SRN BWQ'!$B$13:$V$97, MATCH('SRN Backcast'!$C86, 'SRN BWQ'!$C$13:$C$97, 0), MATCH('SRN Backcast'!T$13, 'SRN BWQ'!$B$13:$V$13, 0))</f>
        <v>Excellent</v>
      </c>
      <c r="U86" t="str">
        <f>INDEX('SRN BWQ'!$B$13:$V$97, MATCH('SRN Backcast'!$C86, 'SRN BWQ'!$C$13:$C$97, 0), MATCH('SRN Backcast'!U$13, 'SRN BWQ'!$B$13:$V$13, 0))</f>
        <v>Excellent</v>
      </c>
      <c r="V86" t="str">
        <f>INDEX('SRN BWQ'!$B$13:$V$97, MATCH('SRN Backcast'!$C86, 'SRN BWQ'!$C$13:$C$97, 0), MATCH('SRN Backcast'!V$13, 'SRN BWQ'!$B$13:$V$13, 0))</f>
        <v>Excellent</v>
      </c>
    </row>
    <row r="87" spans="2:22">
      <c r="B87" t="s">
        <v>242</v>
      </c>
      <c r="C87" t="s">
        <v>601</v>
      </c>
      <c r="D87" t="s">
        <v>48</v>
      </c>
      <c r="E87" t="s">
        <v>49</v>
      </c>
      <c r="F87" t="s">
        <v>50</v>
      </c>
      <c r="H87" t="str">
        <f>INDEX('SRN BWQ'!$B$13:$V$97, MATCH('SRN Backcast'!$C87, 'SRN BWQ'!$C$13:$C$97, 0), MATCH('SRN Backcast'!H$13, 'SRN BWQ'!$B$13:$V$13, 0))</f>
        <v>Excellent</v>
      </c>
      <c r="I87" t="str">
        <f>INDEX('SRN BWQ'!$B$13:$V$97, MATCH('SRN Backcast'!$C87, 'SRN BWQ'!$C$13:$C$97, 0), MATCH('SRN Backcast'!I$13, 'SRN BWQ'!$B$13:$V$13, 0))</f>
        <v>Excellent</v>
      </c>
      <c r="J87" t="str">
        <f>INDEX('SRN BWQ'!$B$13:$V$97, MATCH('SRN Backcast'!$C87, 'SRN BWQ'!$C$13:$C$97, 0), MATCH('SRN Backcast'!J$13, 'SRN BWQ'!$B$13:$V$13, 0))</f>
        <v>Excellent</v>
      </c>
      <c r="K87" t="str">
        <f>INDEX('SRN BWQ'!$B$13:$V$97, MATCH('SRN Backcast'!$C87, 'SRN BWQ'!$C$13:$C$97, 0), MATCH('SRN Backcast'!K$13, 'SRN BWQ'!$B$13:$V$13, 0))</f>
        <v>Excellent</v>
      </c>
      <c r="L87" t="str">
        <f>INDEX('SRN BWQ'!$B$13:$V$97, MATCH('SRN Backcast'!$C87, 'SRN BWQ'!$C$13:$C$97, 0), MATCH('SRN Backcast'!L$13, 'SRN BWQ'!$B$13:$V$13, 0))</f>
        <v>Excellent</v>
      </c>
      <c r="M87">
        <f>INDEX('SRN BWQ'!$B$13:$V$97, MATCH('SRN Backcast'!$C87, 'SRN BWQ'!$C$13:$C$97, 0), MATCH('SRN Backcast'!M$13, 'SRN BWQ'!$B$13:$V$13, 0))</f>
        <v>0</v>
      </c>
      <c r="N87" t="str">
        <f>INDEX('SRN BWQ'!$B$13:$V$97, MATCH('SRN Backcast'!$C87, 'SRN BWQ'!$C$13:$C$97, 0), MATCH('SRN Backcast'!N$13, 'SRN BWQ'!$B$13:$V$13, 0))</f>
        <v>Excellent</v>
      </c>
      <c r="O87" t="str">
        <f>INDEX('SRN BWQ'!$B$13:$V$97, MATCH('SRN Backcast'!$C87, 'SRN BWQ'!$C$13:$C$97, 0), MATCH('SRN Backcast'!O$13, 'SRN BWQ'!$B$13:$V$13, 0))</f>
        <v>Excellent</v>
      </c>
      <c r="P87">
        <f>INDEX('SRN BWQ'!$B$13:$V$97, MATCH('SRN Backcast'!$C87, 'SRN BWQ'!$C$13:$C$97, 0), MATCH('SRN Backcast'!P$13, 'SRN BWQ'!$B$13:$V$13, 0))</f>
        <v>0</v>
      </c>
      <c r="Q87" t="str">
        <f>INDEX('SRN BWQ'!$B$13:$V$97, MATCH('SRN Backcast'!$C87, 'SRN BWQ'!$C$13:$C$97, 0), MATCH('SRN Backcast'!Q$13, 'SRN BWQ'!$B$13:$V$13, 0))</f>
        <v>Excellent</v>
      </c>
      <c r="R87" t="str">
        <f>INDEX('SRN BWQ'!$B$13:$V$97, MATCH('SRN Backcast'!$C87, 'SRN BWQ'!$C$13:$C$97, 0), MATCH('SRN Backcast'!R$13, 'SRN BWQ'!$B$13:$V$13, 0))</f>
        <v>Excellent</v>
      </c>
      <c r="S87" t="str">
        <f>INDEX('SRN BWQ'!$B$13:$V$97, MATCH('SRN Backcast'!$C87, 'SRN BWQ'!$C$13:$C$97, 0), MATCH('SRN Backcast'!S$13, 'SRN BWQ'!$B$13:$V$13, 0))</f>
        <v>Excellent</v>
      </c>
      <c r="T87" t="str">
        <f>INDEX('SRN BWQ'!$B$13:$V$97, MATCH('SRN Backcast'!$C87, 'SRN BWQ'!$C$13:$C$97, 0), MATCH('SRN Backcast'!T$13, 'SRN BWQ'!$B$13:$V$13, 0))</f>
        <v>Excellent</v>
      </c>
      <c r="U87" t="str">
        <f>INDEX('SRN BWQ'!$B$13:$V$97, MATCH('SRN Backcast'!$C87, 'SRN BWQ'!$C$13:$C$97, 0), MATCH('SRN Backcast'!U$13, 'SRN BWQ'!$B$13:$V$13, 0))</f>
        <v>Excellent</v>
      </c>
      <c r="V87" t="str">
        <f>INDEX('SRN BWQ'!$B$13:$V$97, MATCH('SRN Backcast'!$C87, 'SRN BWQ'!$C$13:$C$97, 0), MATCH('SRN Backcast'!V$13, 'SRN BWQ'!$B$13:$V$13, 0))</f>
        <v>Excellent</v>
      </c>
    </row>
    <row r="88" spans="2:22">
      <c r="B88" t="s">
        <v>242</v>
      </c>
      <c r="C88" t="s">
        <v>602</v>
      </c>
      <c r="D88" t="s">
        <v>48</v>
      </c>
      <c r="E88" t="s">
        <v>49</v>
      </c>
      <c r="F88" t="s">
        <v>50</v>
      </c>
      <c r="H88" t="str">
        <f>INDEX('SRN BWQ'!$B$13:$V$97, MATCH('SRN Backcast'!$C88, 'SRN BWQ'!$C$13:$C$97, 0), MATCH('SRN Backcast'!H$13, 'SRN BWQ'!$B$13:$V$13, 0))</f>
        <v>Excellent</v>
      </c>
      <c r="I88" t="str">
        <f>INDEX('SRN BWQ'!$B$13:$V$97, MATCH('SRN Backcast'!$C88, 'SRN BWQ'!$C$13:$C$97, 0), MATCH('SRN Backcast'!I$13, 'SRN BWQ'!$B$13:$V$13, 0))</f>
        <v>Excellent</v>
      </c>
      <c r="J88" t="str">
        <f>INDEX('SRN BWQ'!$B$13:$V$97, MATCH('SRN Backcast'!$C88, 'SRN BWQ'!$C$13:$C$97, 0), MATCH('SRN Backcast'!J$13, 'SRN BWQ'!$B$13:$V$13, 0))</f>
        <v>Excellent</v>
      </c>
      <c r="K88" t="str">
        <f>INDEX('SRN BWQ'!$B$13:$V$97, MATCH('SRN Backcast'!$C88, 'SRN BWQ'!$C$13:$C$97, 0), MATCH('SRN Backcast'!K$13, 'SRN BWQ'!$B$13:$V$13, 0))</f>
        <v>Excellent</v>
      </c>
      <c r="L88" t="str">
        <f>INDEX('SRN BWQ'!$B$13:$V$97, MATCH('SRN Backcast'!$C88, 'SRN BWQ'!$C$13:$C$97, 0), MATCH('SRN Backcast'!L$13, 'SRN BWQ'!$B$13:$V$13, 0))</f>
        <v>Excellent</v>
      </c>
      <c r="M88">
        <f>INDEX('SRN BWQ'!$B$13:$V$97, MATCH('SRN Backcast'!$C88, 'SRN BWQ'!$C$13:$C$97, 0), MATCH('SRN Backcast'!M$13, 'SRN BWQ'!$B$13:$V$13, 0))</f>
        <v>0</v>
      </c>
      <c r="N88" t="str">
        <f>INDEX('SRN BWQ'!$B$13:$V$97, MATCH('SRN Backcast'!$C88, 'SRN BWQ'!$C$13:$C$97, 0), MATCH('SRN Backcast'!N$13, 'SRN BWQ'!$B$13:$V$13, 0))</f>
        <v>Excellent</v>
      </c>
      <c r="O88" t="str">
        <f>INDEX('SRN BWQ'!$B$13:$V$97, MATCH('SRN Backcast'!$C88, 'SRN BWQ'!$C$13:$C$97, 0), MATCH('SRN Backcast'!O$13, 'SRN BWQ'!$B$13:$V$13, 0))</f>
        <v>Excellent</v>
      </c>
      <c r="P88">
        <f>INDEX('SRN BWQ'!$B$13:$V$97, MATCH('SRN Backcast'!$C88, 'SRN BWQ'!$C$13:$C$97, 0), MATCH('SRN Backcast'!P$13, 'SRN BWQ'!$B$13:$V$13, 0))</f>
        <v>0</v>
      </c>
      <c r="Q88" t="str">
        <f>INDEX('SRN BWQ'!$B$13:$V$97, MATCH('SRN Backcast'!$C88, 'SRN BWQ'!$C$13:$C$97, 0), MATCH('SRN Backcast'!Q$13, 'SRN BWQ'!$B$13:$V$13, 0))</f>
        <v>Excellent</v>
      </c>
      <c r="R88" t="str">
        <f>INDEX('SRN BWQ'!$B$13:$V$97, MATCH('SRN Backcast'!$C88, 'SRN BWQ'!$C$13:$C$97, 0), MATCH('SRN Backcast'!R$13, 'SRN BWQ'!$B$13:$V$13, 0))</f>
        <v>Excellent</v>
      </c>
      <c r="S88" t="str">
        <f>INDEX('SRN BWQ'!$B$13:$V$97, MATCH('SRN Backcast'!$C88, 'SRN BWQ'!$C$13:$C$97, 0), MATCH('SRN Backcast'!S$13, 'SRN BWQ'!$B$13:$V$13, 0))</f>
        <v>Excellent</v>
      </c>
      <c r="T88" t="str">
        <f>INDEX('SRN BWQ'!$B$13:$V$97, MATCH('SRN Backcast'!$C88, 'SRN BWQ'!$C$13:$C$97, 0), MATCH('SRN Backcast'!T$13, 'SRN BWQ'!$B$13:$V$13, 0))</f>
        <v>Excellent</v>
      </c>
      <c r="U88" t="str">
        <f>INDEX('SRN BWQ'!$B$13:$V$97, MATCH('SRN Backcast'!$C88, 'SRN BWQ'!$C$13:$C$97, 0), MATCH('SRN Backcast'!U$13, 'SRN BWQ'!$B$13:$V$13, 0))</f>
        <v>Excellent</v>
      </c>
      <c r="V88" t="str">
        <f>INDEX('SRN BWQ'!$B$13:$V$97, MATCH('SRN Backcast'!$C88, 'SRN BWQ'!$C$13:$C$97, 0), MATCH('SRN Backcast'!V$13, 'SRN BWQ'!$B$13:$V$13, 0))</f>
        <v>Excellent</v>
      </c>
    </row>
    <row r="89" spans="2:22">
      <c r="B89" t="s">
        <v>242</v>
      </c>
      <c r="C89" t="s">
        <v>603</v>
      </c>
      <c r="D89" t="s">
        <v>48</v>
      </c>
      <c r="E89" t="s">
        <v>49</v>
      </c>
      <c r="F89" t="s">
        <v>50</v>
      </c>
      <c r="H89" t="str">
        <f>INDEX('SRN BWQ'!$B$13:$V$97, MATCH('SRN Backcast'!$C89, 'SRN BWQ'!$C$13:$C$97, 0), MATCH('SRN Backcast'!H$13, 'SRN BWQ'!$B$13:$V$13, 0))</f>
        <v>Poor</v>
      </c>
      <c r="I89" t="str">
        <f>INDEX('SRN BWQ'!$B$13:$V$97, MATCH('SRN Backcast'!$C89, 'SRN BWQ'!$C$13:$C$97, 0), MATCH('SRN Backcast'!I$13, 'SRN BWQ'!$B$13:$V$13, 0))</f>
        <v>Poor</v>
      </c>
      <c r="J89" t="str">
        <f>INDEX('SRN BWQ'!$B$13:$V$97, MATCH('SRN Backcast'!$C89, 'SRN BWQ'!$C$13:$C$97, 0), MATCH('SRN Backcast'!J$13, 'SRN BWQ'!$B$13:$V$13, 0))</f>
        <v>Sufficient</v>
      </c>
      <c r="K89" t="str">
        <f>INDEX('SRN BWQ'!$B$13:$V$97, MATCH('SRN Backcast'!$C89, 'SRN BWQ'!$C$13:$C$97, 0), MATCH('SRN Backcast'!K$13, 'SRN BWQ'!$B$13:$V$13, 0))</f>
        <v>Sufficient</v>
      </c>
      <c r="L89" t="str">
        <f>INDEX('SRN BWQ'!$B$13:$V$97, MATCH('SRN Backcast'!$C89, 'SRN BWQ'!$C$13:$C$97, 0), MATCH('SRN Backcast'!L$13, 'SRN BWQ'!$B$13:$V$13, 0))</f>
        <v>Good</v>
      </c>
      <c r="M89">
        <f>INDEX('SRN BWQ'!$B$13:$V$97, MATCH('SRN Backcast'!$C89, 'SRN BWQ'!$C$13:$C$97, 0), MATCH('SRN Backcast'!M$13, 'SRN BWQ'!$B$13:$V$13, 0))</f>
        <v>0</v>
      </c>
      <c r="N89" t="str">
        <f>INDEX('SRN BWQ'!$B$13:$V$97, MATCH('SRN Backcast'!$C89, 'SRN BWQ'!$C$13:$C$97, 0), MATCH('SRN Backcast'!N$13, 'SRN BWQ'!$B$13:$V$13, 0))</f>
        <v>Excellent</v>
      </c>
      <c r="O89" t="str">
        <f>INDEX('SRN BWQ'!$B$13:$V$97, MATCH('SRN Backcast'!$C89, 'SRN BWQ'!$C$13:$C$97, 0), MATCH('SRN Backcast'!O$13, 'SRN BWQ'!$B$13:$V$13, 0))</f>
        <v>Good</v>
      </c>
      <c r="P89">
        <f>INDEX('SRN BWQ'!$B$13:$V$97, MATCH('SRN Backcast'!$C89, 'SRN BWQ'!$C$13:$C$97, 0), MATCH('SRN Backcast'!P$13, 'SRN BWQ'!$B$13:$V$13, 0))</f>
        <v>0</v>
      </c>
      <c r="Q89" t="str">
        <f>INDEX('SRN BWQ'!$B$13:$V$97, MATCH('SRN Backcast'!$C89, 'SRN BWQ'!$C$13:$C$97, 0), MATCH('SRN Backcast'!Q$13, 'SRN BWQ'!$B$13:$V$13, 0))</f>
        <v>Good</v>
      </c>
      <c r="R89" t="str">
        <f>INDEX('SRN BWQ'!$B$13:$V$97, MATCH('SRN Backcast'!$C89, 'SRN BWQ'!$C$13:$C$97, 0), MATCH('SRN Backcast'!R$13, 'SRN BWQ'!$B$13:$V$13, 0))</f>
        <v>Good</v>
      </c>
      <c r="S89" t="str">
        <f>INDEX('SRN BWQ'!$B$13:$V$97, MATCH('SRN Backcast'!$C89, 'SRN BWQ'!$C$13:$C$97, 0), MATCH('SRN Backcast'!S$13, 'SRN BWQ'!$B$13:$V$13, 0))</f>
        <v>Good</v>
      </c>
      <c r="T89" t="str">
        <f>INDEX('SRN BWQ'!$B$13:$V$97, MATCH('SRN Backcast'!$C89, 'SRN BWQ'!$C$13:$C$97, 0), MATCH('SRN Backcast'!T$13, 'SRN BWQ'!$B$13:$V$13, 0))</f>
        <v>Good</v>
      </c>
      <c r="U89" t="str">
        <f>INDEX('SRN BWQ'!$B$13:$V$97, MATCH('SRN Backcast'!$C89, 'SRN BWQ'!$C$13:$C$97, 0), MATCH('SRN Backcast'!U$13, 'SRN BWQ'!$B$13:$V$13, 0))</f>
        <v>Good</v>
      </c>
      <c r="V89" t="str">
        <f>INDEX('SRN BWQ'!$B$13:$V$97, MATCH('SRN Backcast'!$C89, 'SRN BWQ'!$C$13:$C$97, 0), MATCH('SRN Backcast'!V$13, 'SRN BWQ'!$B$13:$V$13, 0))</f>
        <v>Good</v>
      </c>
    </row>
    <row r="90" spans="2:22">
      <c r="B90" t="s">
        <v>242</v>
      </c>
      <c r="C90" t="s">
        <v>604</v>
      </c>
      <c r="D90" t="s">
        <v>48</v>
      </c>
      <c r="E90" t="s">
        <v>49</v>
      </c>
      <c r="F90" t="s">
        <v>50</v>
      </c>
      <c r="H90" t="str">
        <f>INDEX('SRN BWQ'!$B$13:$V$97, MATCH('SRN Backcast'!$C90, 'SRN BWQ'!$C$13:$C$97, 0), MATCH('SRN Backcast'!H$13, 'SRN BWQ'!$B$13:$V$13, 0))</f>
        <v>Excellent</v>
      </c>
      <c r="I90" t="str">
        <f>INDEX('SRN BWQ'!$B$13:$V$97, MATCH('SRN Backcast'!$C90, 'SRN BWQ'!$C$13:$C$97, 0), MATCH('SRN Backcast'!I$13, 'SRN BWQ'!$B$13:$V$13, 0))</f>
        <v>Excellent</v>
      </c>
      <c r="J90" t="str">
        <f>INDEX('SRN BWQ'!$B$13:$V$97, MATCH('SRN Backcast'!$C90, 'SRN BWQ'!$C$13:$C$97, 0), MATCH('SRN Backcast'!J$13, 'SRN BWQ'!$B$13:$V$13, 0))</f>
        <v>Excellent</v>
      </c>
      <c r="K90" t="str">
        <f>INDEX('SRN BWQ'!$B$13:$V$97, MATCH('SRN Backcast'!$C90, 'SRN BWQ'!$C$13:$C$97, 0), MATCH('SRN Backcast'!K$13, 'SRN BWQ'!$B$13:$V$13, 0))</f>
        <v>Excellent</v>
      </c>
      <c r="L90" t="str">
        <f>INDEX('SRN BWQ'!$B$13:$V$97, MATCH('SRN Backcast'!$C90, 'SRN BWQ'!$C$13:$C$97, 0), MATCH('SRN Backcast'!L$13, 'SRN BWQ'!$B$13:$V$13, 0))</f>
        <v>Excellent</v>
      </c>
      <c r="M90">
        <f>INDEX('SRN BWQ'!$B$13:$V$97, MATCH('SRN Backcast'!$C90, 'SRN BWQ'!$C$13:$C$97, 0), MATCH('SRN Backcast'!M$13, 'SRN BWQ'!$B$13:$V$13, 0))</f>
        <v>0</v>
      </c>
      <c r="N90" t="str">
        <f>INDEX('SRN BWQ'!$B$13:$V$97, MATCH('SRN Backcast'!$C90, 'SRN BWQ'!$C$13:$C$97, 0), MATCH('SRN Backcast'!N$13, 'SRN BWQ'!$B$13:$V$13, 0))</f>
        <v>Excellent</v>
      </c>
      <c r="O90" t="str">
        <f>INDEX('SRN BWQ'!$B$13:$V$97, MATCH('SRN Backcast'!$C90, 'SRN BWQ'!$C$13:$C$97, 0), MATCH('SRN Backcast'!O$13, 'SRN BWQ'!$B$13:$V$13, 0))</f>
        <v>Good</v>
      </c>
      <c r="P90">
        <f>INDEX('SRN BWQ'!$B$13:$V$97, MATCH('SRN Backcast'!$C90, 'SRN BWQ'!$C$13:$C$97, 0), MATCH('SRN Backcast'!P$13, 'SRN BWQ'!$B$13:$V$13, 0))</f>
        <v>0</v>
      </c>
      <c r="Q90" t="str">
        <f>INDEX('SRN BWQ'!$B$13:$V$97, MATCH('SRN Backcast'!$C90, 'SRN BWQ'!$C$13:$C$97, 0), MATCH('SRN Backcast'!Q$13, 'SRN BWQ'!$B$13:$V$13, 0))</f>
        <v>Sufficient</v>
      </c>
      <c r="R90" t="str">
        <f>INDEX('SRN BWQ'!$B$13:$V$97, MATCH('SRN Backcast'!$C90, 'SRN BWQ'!$C$13:$C$97, 0), MATCH('SRN Backcast'!R$13, 'SRN BWQ'!$B$13:$V$13, 0))</f>
        <v>Good</v>
      </c>
      <c r="S90" t="str">
        <f>INDEX('SRN BWQ'!$B$13:$V$97, MATCH('SRN Backcast'!$C90, 'SRN BWQ'!$C$13:$C$97, 0), MATCH('SRN Backcast'!S$13, 'SRN BWQ'!$B$13:$V$13, 0))</f>
        <v>Good</v>
      </c>
      <c r="T90" t="str">
        <f>INDEX('SRN BWQ'!$B$13:$V$97, MATCH('SRN Backcast'!$C90, 'SRN BWQ'!$C$13:$C$97, 0), MATCH('SRN Backcast'!T$13, 'SRN BWQ'!$B$13:$V$13, 0))</f>
        <v>Good</v>
      </c>
      <c r="U90" t="str">
        <f>INDEX('SRN BWQ'!$B$13:$V$97, MATCH('SRN Backcast'!$C90, 'SRN BWQ'!$C$13:$C$97, 0), MATCH('SRN Backcast'!U$13, 'SRN BWQ'!$B$13:$V$13, 0))</f>
        <v>Good</v>
      </c>
      <c r="V90" t="str">
        <f>INDEX('SRN BWQ'!$B$13:$V$97, MATCH('SRN Backcast'!$C90, 'SRN BWQ'!$C$13:$C$97, 0), MATCH('SRN Backcast'!V$13, 'SRN BWQ'!$B$13:$V$13, 0))</f>
        <v>Good</v>
      </c>
    </row>
    <row r="91" spans="2:22">
      <c r="B91" t="s">
        <v>242</v>
      </c>
      <c r="C91" t="s">
        <v>605</v>
      </c>
      <c r="D91" t="s">
        <v>48</v>
      </c>
      <c r="E91" t="s">
        <v>49</v>
      </c>
      <c r="F91" t="s">
        <v>50</v>
      </c>
      <c r="H91" t="str">
        <f>INDEX('SRN BWQ'!$B$13:$V$97, MATCH('SRN Backcast'!$C91, 'SRN BWQ'!$C$13:$C$97, 0), MATCH('SRN Backcast'!H$13, 'SRN BWQ'!$B$13:$V$13, 0))</f>
        <v>Excellent</v>
      </c>
      <c r="I91" t="str">
        <f>INDEX('SRN BWQ'!$B$13:$V$97, MATCH('SRN Backcast'!$C91, 'SRN BWQ'!$C$13:$C$97, 0), MATCH('SRN Backcast'!I$13, 'SRN BWQ'!$B$13:$V$13, 0))</f>
        <v>Excellent</v>
      </c>
      <c r="J91" t="str">
        <f>INDEX('SRN BWQ'!$B$13:$V$97, MATCH('SRN Backcast'!$C91, 'SRN BWQ'!$C$13:$C$97, 0), MATCH('SRN Backcast'!J$13, 'SRN BWQ'!$B$13:$V$13, 0))</f>
        <v>Good</v>
      </c>
      <c r="K91" t="str">
        <f>INDEX('SRN BWQ'!$B$13:$V$97, MATCH('SRN Backcast'!$C91, 'SRN BWQ'!$C$13:$C$97, 0), MATCH('SRN Backcast'!K$13, 'SRN BWQ'!$B$13:$V$13, 0))</f>
        <v>Good</v>
      </c>
      <c r="L91" t="str">
        <f>INDEX('SRN BWQ'!$B$13:$V$97, MATCH('SRN Backcast'!$C91, 'SRN BWQ'!$C$13:$C$97, 0), MATCH('SRN Backcast'!L$13, 'SRN BWQ'!$B$13:$V$13, 0))</f>
        <v>Good</v>
      </c>
      <c r="M91">
        <f>INDEX('SRN BWQ'!$B$13:$V$97, MATCH('SRN Backcast'!$C91, 'SRN BWQ'!$C$13:$C$97, 0), MATCH('SRN Backcast'!M$13, 'SRN BWQ'!$B$13:$V$13, 0))</f>
        <v>0</v>
      </c>
      <c r="N91" t="str">
        <f>INDEX('SRN BWQ'!$B$13:$V$97, MATCH('SRN Backcast'!$C91, 'SRN BWQ'!$C$13:$C$97, 0), MATCH('SRN Backcast'!N$13, 'SRN BWQ'!$B$13:$V$13, 0))</f>
        <v>Good</v>
      </c>
      <c r="O91" t="str">
        <f>INDEX('SRN BWQ'!$B$13:$V$97, MATCH('SRN Backcast'!$C91, 'SRN BWQ'!$C$13:$C$97, 0), MATCH('SRN Backcast'!O$13, 'SRN BWQ'!$B$13:$V$13, 0))</f>
        <v>Excellent</v>
      </c>
      <c r="P91">
        <f>INDEX('SRN BWQ'!$B$13:$V$97, MATCH('SRN Backcast'!$C91, 'SRN BWQ'!$C$13:$C$97, 0), MATCH('SRN Backcast'!P$13, 'SRN BWQ'!$B$13:$V$13, 0))</f>
        <v>0</v>
      </c>
      <c r="Q91" t="str">
        <f>INDEX('SRN BWQ'!$B$13:$V$97, MATCH('SRN Backcast'!$C91, 'SRN BWQ'!$C$13:$C$97, 0), MATCH('SRN Backcast'!Q$13, 'SRN BWQ'!$B$13:$V$13, 0))</f>
        <v>Good</v>
      </c>
      <c r="R91" t="str">
        <f>INDEX('SRN BWQ'!$B$13:$V$97, MATCH('SRN Backcast'!$C91, 'SRN BWQ'!$C$13:$C$97, 0), MATCH('SRN Backcast'!R$13, 'SRN BWQ'!$B$13:$V$13, 0))</f>
        <v>Excellent</v>
      </c>
      <c r="S91" t="str">
        <f>INDEX('SRN BWQ'!$B$13:$V$97, MATCH('SRN Backcast'!$C91, 'SRN BWQ'!$C$13:$C$97, 0), MATCH('SRN Backcast'!S$13, 'SRN BWQ'!$B$13:$V$13, 0))</f>
        <v>Excellent</v>
      </c>
      <c r="T91" t="str">
        <f>INDEX('SRN BWQ'!$B$13:$V$97, MATCH('SRN Backcast'!$C91, 'SRN BWQ'!$C$13:$C$97, 0), MATCH('SRN Backcast'!T$13, 'SRN BWQ'!$B$13:$V$13, 0))</f>
        <v>Excellent</v>
      </c>
      <c r="U91" t="str">
        <f>INDEX('SRN BWQ'!$B$13:$V$97, MATCH('SRN Backcast'!$C91, 'SRN BWQ'!$C$13:$C$97, 0), MATCH('SRN Backcast'!U$13, 'SRN BWQ'!$B$13:$V$13, 0))</f>
        <v>Excellent</v>
      </c>
      <c r="V91" t="str">
        <f>INDEX('SRN BWQ'!$B$13:$V$97, MATCH('SRN Backcast'!$C91, 'SRN BWQ'!$C$13:$C$97, 0), MATCH('SRN Backcast'!V$13, 'SRN BWQ'!$B$13:$V$13, 0))</f>
        <v>Excellent</v>
      </c>
    </row>
    <row r="92" spans="2:22">
      <c r="B92" t="s">
        <v>242</v>
      </c>
      <c r="C92" t="s">
        <v>606</v>
      </c>
      <c r="D92" t="s">
        <v>48</v>
      </c>
      <c r="E92" t="s">
        <v>49</v>
      </c>
      <c r="F92" t="s">
        <v>50</v>
      </c>
      <c r="H92" t="str">
        <f>INDEX('SRN BWQ'!$B$13:$V$97, MATCH('SRN Backcast'!$C92, 'SRN BWQ'!$C$13:$C$97, 0), MATCH('SRN Backcast'!H$13, 'SRN BWQ'!$B$13:$V$13, 0))</f>
        <v>Excellent</v>
      </c>
      <c r="I92" t="str">
        <f>INDEX('SRN BWQ'!$B$13:$V$97, MATCH('SRN Backcast'!$C92, 'SRN BWQ'!$C$13:$C$97, 0), MATCH('SRN Backcast'!I$13, 'SRN BWQ'!$B$13:$V$13, 0))</f>
        <v>Excellent</v>
      </c>
      <c r="J92" t="str">
        <f>INDEX('SRN BWQ'!$B$13:$V$97, MATCH('SRN Backcast'!$C92, 'SRN BWQ'!$C$13:$C$97, 0), MATCH('SRN Backcast'!J$13, 'SRN BWQ'!$B$13:$V$13, 0))</f>
        <v>Excellent</v>
      </c>
      <c r="K92" t="str">
        <f>INDEX('SRN BWQ'!$B$13:$V$97, MATCH('SRN Backcast'!$C92, 'SRN BWQ'!$C$13:$C$97, 0), MATCH('SRN Backcast'!K$13, 'SRN BWQ'!$B$13:$V$13, 0))</f>
        <v>Excellent</v>
      </c>
      <c r="L92" t="str">
        <f>INDEX('SRN BWQ'!$B$13:$V$97, MATCH('SRN Backcast'!$C92, 'SRN BWQ'!$C$13:$C$97, 0), MATCH('SRN Backcast'!L$13, 'SRN BWQ'!$B$13:$V$13, 0))</f>
        <v>Excellent</v>
      </c>
      <c r="M92">
        <f>INDEX('SRN BWQ'!$B$13:$V$97, MATCH('SRN Backcast'!$C92, 'SRN BWQ'!$C$13:$C$97, 0), MATCH('SRN Backcast'!M$13, 'SRN BWQ'!$B$13:$V$13, 0))</f>
        <v>0</v>
      </c>
      <c r="N92" t="str">
        <f>INDEX('SRN BWQ'!$B$13:$V$97, MATCH('SRN Backcast'!$C92, 'SRN BWQ'!$C$13:$C$97, 0), MATCH('SRN Backcast'!N$13, 'SRN BWQ'!$B$13:$V$13, 0))</f>
        <v>Excellent</v>
      </c>
      <c r="O92" t="str">
        <f>INDEX('SRN BWQ'!$B$13:$V$97, MATCH('SRN Backcast'!$C92, 'SRN BWQ'!$C$13:$C$97, 0), MATCH('SRN Backcast'!O$13, 'SRN BWQ'!$B$13:$V$13, 0))</f>
        <v>Excellent</v>
      </c>
      <c r="P92">
        <f>INDEX('SRN BWQ'!$B$13:$V$97, MATCH('SRN Backcast'!$C92, 'SRN BWQ'!$C$13:$C$97, 0), MATCH('SRN Backcast'!P$13, 'SRN BWQ'!$B$13:$V$13, 0))</f>
        <v>0</v>
      </c>
      <c r="Q92" t="str">
        <f>INDEX('SRN BWQ'!$B$13:$V$97, MATCH('SRN Backcast'!$C92, 'SRN BWQ'!$C$13:$C$97, 0), MATCH('SRN Backcast'!Q$13, 'SRN BWQ'!$B$13:$V$13, 0))</f>
        <v>Excellent</v>
      </c>
      <c r="R92" t="str">
        <f>INDEX('SRN BWQ'!$B$13:$V$97, MATCH('SRN Backcast'!$C92, 'SRN BWQ'!$C$13:$C$97, 0), MATCH('SRN Backcast'!R$13, 'SRN BWQ'!$B$13:$V$13, 0))</f>
        <v>Excellent</v>
      </c>
      <c r="S92" t="str">
        <f>INDEX('SRN BWQ'!$B$13:$V$97, MATCH('SRN Backcast'!$C92, 'SRN BWQ'!$C$13:$C$97, 0), MATCH('SRN Backcast'!S$13, 'SRN BWQ'!$B$13:$V$13, 0))</f>
        <v>Excellent</v>
      </c>
      <c r="T92" t="str">
        <f>INDEX('SRN BWQ'!$B$13:$V$97, MATCH('SRN Backcast'!$C92, 'SRN BWQ'!$C$13:$C$97, 0), MATCH('SRN Backcast'!T$13, 'SRN BWQ'!$B$13:$V$13, 0))</f>
        <v>Excellent</v>
      </c>
      <c r="U92" t="str">
        <f>INDEX('SRN BWQ'!$B$13:$V$97, MATCH('SRN Backcast'!$C92, 'SRN BWQ'!$C$13:$C$97, 0), MATCH('SRN Backcast'!U$13, 'SRN BWQ'!$B$13:$V$13, 0))</f>
        <v>Excellent</v>
      </c>
      <c r="V92" t="str">
        <f>INDEX('SRN BWQ'!$B$13:$V$97, MATCH('SRN Backcast'!$C92, 'SRN BWQ'!$C$13:$C$97, 0), MATCH('SRN Backcast'!V$13, 'SRN BWQ'!$B$13:$V$13, 0))</f>
        <v>Excellent</v>
      </c>
    </row>
    <row r="93" spans="2:22">
      <c r="B93" t="s">
        <v>242</v>
      </c>
      <c r="C93" t="s">
        <v>607</v>
      </c>
      <c r="D93" t="s">
        <v>48</v>
      </c>
      <c r="E93" t="s">
        <v>49</v>
      </c>
      <c r="F93" t="s">
        <v>50</v>
      </c>
      <c r="H93" t="str">
        <f>INDEX('SRN BWQ'!$B$13:$V$97, MATCH('SRN Backcast'!$C93, 'SRN BWQ'!$C$13:$C$97, 0), MATCH('SRN Backcast'!H$13, 'SRN BWQ'!$B$13:$V$13, 0))</f>
        <v>Good</v>
      </c>
      <c r="I93" t="str">
        <f>INDEX('SRN BWQ'!$B$13:$V$97, MATCH('SRN Backcast'!$C93, 'SRN BWQ'!$C$13:$C$97, 0), MATCH('SRN Backcast'!I$13, 'SRN BWQ'!$B$13:$V$13, 0))</f>
        <v>Good</v>
      </c>
      <c r="J93" t="str">
        <f>INDEX('SRN BWQ'!$B$13:$V$97, MATCH('SRN Backcast'!$C93, 'SRN BWQ'!$C$13:$C$97, 0), MATCH('SRN Backcast'!J$13, 'SRN BWQ'!$B$13:$V$13, 0))</f>
        <v>Good</v>
      </c>
      <c r="K93" t="str">
        <f>INDEX('SRN BWQ'!$B$13:$V$97, MATCH('SRN Backcast'!$C93, 'SRN BWQ'!$C$13:$C$97, 0), MATCH('SRN Backcast'!K$13, 'SRN BWQ'!$B$13:$V$13, 0))</f>
        <v>Excellent</v>
      </c>
      <c r="L93" t="str">
        <f>INDEX('SRN BWQ'!$B$13:$V$97, MATCH('SRN Backcast'!$C93, 'SRN BWQ'!$C$13:$C$97, 0), MATCH('SRN Backcast'!L$13, 'SRN BWQ'!$B$13:$V$13, 0))</f>
        <v>Excellent</v>
      </c>
      <c r="M93">
        <f>INDEX('SRN BWQ'!$B$13:$V$97, MATCH('SRN Backcast'!$C93, 'SRN BWQ'!$C$13:$C$97, 0), MATCH('SRN Backcast'!M$13, 'SRN BWQ'!$B$13:$V$13, 0))</f>
        <v>0</v>
      </c>
      <c r="N93" t="str">
        <f>INDEX('SRN BWQ'!$B$13:$V$97, MATCH('SRN Backcast'!$C93, 'SRN BWQ'!$C$13:$C$97, 0), MATCH('SRN Backcast'!N$13, 'SRN BWQ'!$B$13:$V$13, 0))</f>
        <v>Excellent</v>
      </c>
      <c r="O93" t="str">
        <f>INDEX('SRN BWQ'!$B$13:$V$97, MATCH('SRN Backcast'!$C93, 'SRN BWQ'!$C$13:$C$97, 0), MATCH('SRN Backcast'!O$13, 'SRN BWQ'!$B$13:$V$13, 0))</f>
        <v>Excellent</v>
      </c>
      <c r="P93">
        <f>INDEX('SRN BWQ'!$B$13:$V$97, MATCH('SRN Backcast'!$C93, 'SRN BWQ'!$C$13:$C$97, 0), MATCH('SRN Backcast'!P$13, 'SRN BWQ'!$B$13:$V$13, 0))</f>
        <v>0</v>
      </c>
      <c r="Q93" t="str">
        <f>INDEX('SRN BWQ'!$B$13:$V$97, MATCH('SRN Backcast'!$C93, 'SRN BWQ'!$C$13:$C$97, 0), MATCH('SRN Backcast'!Q$13, 'SRN BWQ'!$B$13:$V$13, 0))</f>
        <v>Excellent</v>
      </c>
      <c r="R93" t="str">
        <f>INDEX('SRN BWQ'!$B$13:$V$97, MATCH('SRN Backcast'!$C93, 'SRN BWQ'!$C$13:$C$97, 0), MATCH('SRN Backcast'!R$13, 'SRN BWQ'!$B$13:$V$13, 0))</f>
        <v>Excellent</v>
      </c>
      <c r="S93" t="str">
        <f>INDEX('SRN BWQ'!$B$13:$V$97, MATCH('SRN Backcast'!$C93, 'SRN BWQ'!$C$13:$C$97, 0), MATCH('SRN Backcast'!S$13, 'SRN BWQ'!$B$13:$V$13, 0))</f>
        <v>Excellent</v>
      </c>
      <c r="T93" t="str">
        <f>INDEX('SRN BWQ'!$B$13:$V$97, MATCH('SRN Backcast'!$C93, 'SRN BWQ'!$C$13:$C$97, 0), MATCH('SRN Backcast'!T$13, 'SRN BWQ'!$B$13:$V$13, 0))</f>
        <v>Excellent</v>
      </c>
      <c r="U93" t="str">
        <f>INDEX('SRN BWQ'!$B$13:$V$97, MATCH('SRN Backcast'!$C93, 'SRN BWQ'!$C$13:$C$97, 0), MATCH('SRN Backcast'!U$13, 'SRN BWQ'!$B$13:$V$13, 0))</f>
        <v>Excellent</v>
      </c>
      <c r="V93" t="str">
        <f>INDEX('SRN BWQ'!$B$13:$V$97, MATCH('SRN Backcast'!$C93, 'SRN BWQ'!$C$13:$C$97, 0), MATCH('SRN Backcast'!V$13, 'SRN BWQ'!$B$13:$V$13, 0))</f>
        <v>Excellent</v>
      </c>
    </row>
    <row r="94" spans="2:22">
      <c r="B94" t="s">
        <v>242</v>
      </c>
      <c r="C94" t="s">
        <v>608</v>
      </c>
      <c r="D94" t="s">
        <v>48</v>
      </c>
      <c r="E94" t="s">
        <v>49</v>
      </c>
      <c r="F94" t="s">
        <v>50</v>
      </c>
      <c r="H94" t="str">
        <f>INDEX('SRN BWQ'!$B$13:$V$97, MATCH('SRN Backcast'!$C94, 'SRN BWQ'!$C$13:$C$97, 0), MATCH('SRN Backcast'!H$13, 'SRN BWQ'!$B$13:$V$13, 0))</f>
        <v>Excellent</v>
      </c>
      <c r="I94" t="str">
        <f>INDEX('SRN BWQ'!$B$13:$V$97, MATCH('SRN Backcast'!$C94, 'SRN BWQ'!$C$13:$C$97, 0), MATCH('SRN Backcast'!I$13, 'SRN BWQ'!$B$13:$V$13, 0))</f>
        <v>Excellent</v>
      </c>
      <c r="J94" t="str">
        <f>INDEX('SRN BWQ'!$B$13:$V$97, MATCH('SRN Backcast'!$C94, 'SRN BWQ'!$C$13:$C$97, 0), MATCH('SRN Backcast'!J$13, 'SRN BWQ'!$B$13:$V$13, 0))</f>
        <v>Excellent</v>
      </c>
      <c r="K94" t="str">
        <f>INDEX('SRN BWQ'!$B$13:$V$97, MATCH('SRN Backcast'!$C94, 'SRN BWQ'!$C$13:$C$97, 0), MATCH('SRN Backcast'!K$13, 'SRN BWQ'!$B$13:$V$13, 0))</f>
        <v>Excellent</v>
      </c>
      <c r="L94" t="str">
        <f>INDEX('SRN BWQ'!$B$13:$V$97, MATCH('SRN Backcast'!$C94, 'SRN BWQ'!$C$13:$C$97, 0), MATCH('SRN Backcast'!L$13, 'SRN BWQ'!$B$13:$V$13, 0))</f>
        <v>Excellent</v>
      </c>
      <c r="M94">
        <f>INDEX('SRN BWQ'!$B$13:$V$97, MATCH('SRN Backcast'!$C94, 'SRN BWQ'!$C$13:$C$97, 0), MATCH('SRN Backcast'!M$13, 'SRN BWQ'!$B$13:$V$13, 0))</f>
        <v>0</v>
      </c>
      <c r="N94" t="str">
        <f>INDEX('SRN BWQ'!$B$13:$V$97, MATCH('SRN Backcast'!$C94, 'SRN BWQ'!$C$13:$C$97, 0), MATCH('SRN Backcast'!N$13, 'SRN BWQ'!$B$13:$V$13, 0))</f>
        <v>Excellent</v>
      </c>
      <c r="O94" t="str">
        <f>INDEX('SRN BWQ'!$B$13:$V$97, MATCH('SRN Backcast'!$C94, 'SRN BWQ'!$C$13:$C$97, 0), MATCH('SRN Backcast'!O$13, 'SRN BWQ'!$B$13:$V$13, 0))</f>
        <v>Excellent</v>
      </c>
      <c r="P94">
        <f>INDEX('SRN BWQ'!$B$13:$V$97, MATCH('SRN Backcast'!$C94, 'SRN BWQ'!$C$13:$C$97, 0), MATCH('SRN Backcast'!P$13, 'SRN BWQ'!$B$13:$V$13, 0))</f>
        <v>0</v>
      </c>
      <c r="Q94" t="str">
        <f>INDEX('SRN BWQ'!$B$13:$V$97, MATCH('SRN Backcast'!$C94, 'SRN BWQ'!$C$13:$C$97, 0), MATCH('SRN Backcast'!Q$13, 'SRN BWQ'!$B$13:$V$13, 0))</f>
        <v>Excellent</v>
      </c>
      <c r="R94" t="str">
        <f>INDEX('SRN BWQ'!$B$13:$V$97, MATCH('SRN Backcast'!$C94, 'SRN BWQ'!$C$13:$C$97, 0), MATCH('SRN Backcast'!R$13, 'SRN BWQ'!$B$13:$V$13, 0))</f>
        <v>Excellent</v>
      </c>
      <c r="S94" t="str">
        <f>INDEX('SRN BWQ'!$B$13:$V$97, MATCH('SRN Backcast'!$C94, 'SRN BWQ'!$C$13:$C$97, 0), MATCH('SRN Backcast'!S$13, 'SRN BWQ'!$B$13:$V$13, 0))</f>
        <v>Excellent</v>
      </c>
      <c r="T94" t="str">
        <f>INDEX('SRN BWQ'!$B$13:$V$97, MATCH('SRN Backcast'!$C94, 'SRN BWQ'!$C$13:$C$97, 0), MATCH('SRN Backcast'!T$13, 'SRN BWQ'!$B$13:$V$13, 0))</f>
        <v>Excellent</v>
      </c>
      <c r="U94" t="str">
        <f>INDEX('SRN BWQ'!$B$13:$V$97, MATCH('SRN Backcast'!$C94, 'SRN BWQ'!$C$13:$C$97, 0), MATCH('SRN Backcast'!U$13, 'SRN BWQ'!$B$13:$V$13, 0))</f>
        <v>Excellent</v>
      </c>
      <c r="V94" t="str">
        <f>INDEX('SRN BWQ'!$B$13:$V$97, MATCH('SRN Backcast'!$C94, 'SRN BWQ'!$C$13:$C$97, 0), MATCH('SRN Backcast'!V$13, 'SRN BWQ'!$B$13:$V$13, 0))</f>
        <v>Excellent</v>
      </c>
    </row>
    <row r="95" spans="2:22">
      <c r="B95" t="s">
        <v>242</v>
      </c>
      <c r="C95" t="s">
        <v>609</v>
      </c>
      <c r="D95" t="s">
        <v>48</v>
      </c>
      <c r="E95" t="s">
        <v>49</v>
      </c>
      <c r="F95" t="s">
        <v>50</v>
      </c>
      <c r="H95" t="str">
        <f>INDEX('SRN BWQ'!$B$13:$V$97, MATCH('SRN Backcast'!$C95, 'SRN BWQ'!$C$13:$C$97, 0), MATCH('SRN Backcast'!H$13, 'SRN BWQ'!$B$13:$V$13, 0))</f>
        <v>Good</v>
      </c>
      <c r="I95" t="str">
        <f>INDEX('SRN BWQ'!$B$13:$V$97, MATCH('SRN Backcast'!$C95, 'SRN BWQ'!$C$13:$C$97, 0), MATCH('SRN Backcast'!I$13, 'SRN BWQ'!$B$13:$V$13, 0))</f>
        <v>Excellent</v>
      </c>
      <c r="J95" t="str">
        <f>INDEX('SRN BWQ'!$B$13:$V$97, MATCH('SRN Backcast'!$C95, 'SRN BWQ'!$C$13:$C$97, 0), MATCH('SRN Backcast'!J$13, 'SRN BWQ'!$B$13:$V$13, 0))</f>
        <v>Excellent</v>
      </c>
      <c r="K95" t="str">
        <f>INDEX('SRN BWQ'!$B$13:$V$97, MATCH('SRN Backcast'!$C95, 'SRN BWQ'!$C$13:$C$97, 0), MATCH('SRN Backcast'!K$13, 'SRN BWQ'!$B$13:$V$13, 0))</f>
        <v>Excellent</v>
      </c>
      <c r="L95" t="str">
        <f>INDEX('SRN BWQ'!$B$13:$V$97, MATCH('SRN Backcast'!$C95, 'SRN BWQ'!$C$13:$C$97, 0), MATCH('SRN Backcast'!L$13, 'SRN BWQ'!$B$13:$V$13, 0))</f>
        <v>Excellent</v>
      </c>
      <c r="M95">
        <f>INDEX('SRN BWQ'!$B$13:$V$97, MATCH('SRN Backcast'!$C95, 'SRN BWQ'!$C$13:$C$97, 0), MATCH('SRN Backcast'!M$13, 'SRN BWQ'!$B$13:$V$13, 0))</f>
        <v>0</v>
      </c>
      <c r="N95" t="str">
        <f>INDEX('SRN BWQ'!$B$13:$V$97, MATCH('SRN Backcast'!$C95, 'SRN BWQ'!$C$13:$C$97, 0), MATCH('SRN Backcast'!N$13, 'SRN BWQ'!$B$13:$V$13, 0))</f>
        <v>Excellent</v>
      </c>
      <c r="O95" t="str">
        <f>INDEX('SRN BWQ'!$B$13:$V$97, MATCH('SRN Backcast'!$C95, 'SRN BWQ'!$C$13:$C$97, 0), MATCH('SRN Backcast'!O$13, 'SRN BWQ'!$B$13:$V$13, 0))</f>
        <v>Excellent</v>
      </c>
      <c r="P95">
        <f>INDEX('SRN BWQ'!$B$13:$V$97, MATCH('SRN Backcast'!$C95, 'SRN BWQ'!$C$13:$C$97, 0), MATCH('SRN Backcast'!P$13, 'SRN BWQ'!$B$13:$V$13, 0))</f>
        <v>0</v>
      </c>
      <c r="Q95" t="str">
        <f>INDEX('SRN BWQ'!$B$13:$V$97, MATCH('SRN Backcast'!$C95, 'SRN BWQ'!$C$13:$C$97, 0), MATCH('SRN Backcast'!Q$13, 'SRN BWQ'!$B$13:$V$13, 0))</f>
        <v>Good</v>
      </c>
      <c r="R95" t="str">
        <f>INDEX('SRN BWQ'!$B$13:$V$97, MATCH('SRN Backcast'!$C95, 'SRN BWQ'!$C$13:$C$97, 0), MATCH('SRN Backcast'!R$13, 'SRN BWQ'!$B$13:$V$13, 0))</f>
        <v>Excellent</v>
      </c>
      <c r="S95" t="str">
        <f>INDEX('SRN BWQ'!$B$13:$V$97, MATCH('SRN Backcast'!$C95, 'SRN BWQ'!$C$13:$C$97, 0), MATCH('SRN Backcast'!S$13, 'SRN BWQ'!$B$13:$V$13, 0))</f>
        <v>Excellent</v>
      </c>
      <c r="T95" t="str">
        <f>INDEX('SRN BWQ'!$B$13:$V$97, MATCH('SRN Backcast'!$C95, 'SRN BWQ'!$C$13:$C$97, 0), MATCH('SRN Backcast'!T$13, 'SRN BWQ'!$B$13:$V$13, 0))</f>
        <v>Excellent</v>
      </c>
      <c r="U95" t="str">
        <f>INDEX('SRN BWQ'!$B$13:$V$97, MATCH('SRN Backcast'!$C95, 'SRN BWQ'!$C$13:$C$97, 0), MATCH('SRN Backcast'!U$13, 'SRN BWQ'!$B$13:$V$13, 0))</f>
        <v>Excellent</v>
      </c>
      <c r="V95" t="str">
        <f>INDEX('SRN BWQ'!$B$13:$V$97, MATCH('SRN Backcast'!$C95, 'SRN BWQ'!$C$13:$C$97, 0), MATCH('SRN Backcast'!V$13, 'SRN BWQ'!$B$13:$V$13, 0))</f>
        <v>Excellent</v>
      </c>
    </row>
    <row r="96" spans="2:22">
      <c r="B96" t="s">
        <v>242</v>
      </c>
      <c r="C96" t="s">
        <v>610</v>
      </c>
      <c r="D96" t="s">
        <v>48</v>
      </c>
      <c r="E96" t="s">
        <v>49</v>
      </c>
      <c r="F96" t="s">
        <v>50</v>
      </c>
      <c r="H96" t="str">
        <f>INDEX('SRN BWQ'!$B$13:$V$97, MATCH('SRN Backcast'!$C96, 'SRN BWQ'!$C$13:$C$97, 0), MATCH('SRN Backcast'!H$13, 'SRN BWQ'!$B$13:$V$13, 0))</f>
        <v>Good</v>
      </c>
      <c r="I96" t="str">
        <f>INDEX('SRN BWQ'!$B$13:$V$97, MATCH('SRN Backcast'!$C96, 'SRN BWQ'!$C$13:$C$97, 0), MATCH('SRN Backcast'!I$13, 'SRN BWQ'!$B$13:$V$13, 0))</f>
        <v>Good</v>
      </c>
      <c r="J96" t="str">
        <f>INDEX('SRN BWQ'!$B$13:$V$97, MATCH('SRN Backcast'!$C96, 'SRN BWQ'!$C$13:$C$97, 0), MATCH('SRN Backcast'!J$13, 'SRN BWQ'!$B$13:$V$13, 0))</f>
        <v>Sufficient</v>
      </c>
      <c r="K96" t="str">
        <f>INDEX('SRN BWQ'!$B$13:$V$97, MATCH('SRN Backcast'!$C96, 'SRN BWQ'!$C$13:$C$97, 0), MATCH('SRN Backcast'!K$13, 'SRN BWQ'!$B$13:$V$13, 0))</f>
        <v>Sufficient</v>
      </c>
      <c r="L96" t="str">
        <f>INDEX('SRN BWQ'!$B$13:$V$97, MATCH('SRN Backcast'!$C96, 'SRN BWQ'!$C$13:$C$97, 0), MATCH('SRN Backcast'!L$13, 'SRN BWQ'!$B$13:$V$13, 0))</f>
        <v>Sufficient</v>
      </c>
      <c r="M96">
        <f>INDEX('SRN BWQ'!$B$13:$V$97, MATCH('SRN Backcast'!$C96, 'SRN BWQ'!$C$13:$C$97, 0), MATCH('SRN Backcast'!M$13, 'SRN BWQ'!$B$13:$V$13, 0))</f>
        <v>0</v>
      </c>
      <c r="N96" t="str">
        <f>INDEX('SRN BWQ'!$B$13:$V$97, MATCH('SRN Backcast'!$C96, 'SRN BWQ'!$C$13:$C$97, 0), MATCH('SRN Backcast'!N$13, 'SRN BWQ'!$B$13:$V$13, 0))</f>
        <v>Sufficient</v>
      </c>
      <c r="O96" t="str">
        <f>INDEX('SRN BWQ'!$B$13:$V$97, MATCH('SRN Backcast'!$C96, 'SRN BWQ'!$C$13:$C$97, 0), MATCH('SRN Backcast'!O$13, 'SRN BWQ'!$B$13:$V$13, 0))</f>
        <v>Sufficient</v>
      </c>
      <c r="P96">
        <f>INDEX('SRN BWQ'!$B$13:$V$97, MATCH('SRN Backcast'!$C96, 'SRN BWQ'!$C$13:$C$97, 0), MATCH('SRN Backcast'!P$13, 'SRN BWQ'!$B$13:$V$13, 0))</f>
        <v>0</v>
      </c>
      <c r="Q96" t="str">
        <f>INDEX('SRN BWQ'!$B$13:$V$97, MATCH('SRN Backcast'!$C96, 'SRN BWQ'!$C$13:$C$97, 0), MATCH('SRN Backcast'!Q$13, 'SRN BWQ'!$B$13:$V$13, 0))</f>
        <v>Good</v>
      </c>
      <c r="R96" t="str">
        <f>INDEX('SRN BWQ'!$B$13:$V$97, MATCH('SRN Backcast'!$C96, 'SRN BWQ'!$C$13:$C$97, 0), MATCH('SRN Backcast'!R$13, 'SRN BWQ'!$B$13:$V$13, 0))</f>
        <v>Good</v>
      </c>
      <c r="S96" t="str">
        <f>INDEX('SRN BWQ'!$B$13:$V$97, MATCH('SRN Backcast'!$C96, 'SRN BWQ'!$C$13:$C$97, 0), MATCH('SRN Backcast'!S$13, 'SRN BWQ'!$B$13:$V$13, 0))</f>
        <v>Good</v>
      </c>
      <c r="T96" t="str">
        <f>INDEX('SRN BWQ'!$B$13:$V$97, MATCH('SRN Backcast'!$C96, 'SRN BWQ'!$C$13:$C$97, 0), MATCH('SRN Backcast'!T$13, 'SRN BWQ'!$B$13:$V$13, 0))</f>
        <v>Good</v>
      </c>
      <c r="U96" t="str">
        <f>INDEX('SRN BWQ'!$B$13:$V$97, MATCH('SRN Backcast'!$C96, 'SRN BWQ'!$C$13:$C$97, 0), MATCH('SRN Backcast'!U$13, 'SRN BWQ'!$B$13:$V$13, 0))</f>
        <v>Good</v>
      </c>
      <c r="V96" t="str">
        <f>INDEX('SRN BWQ'!$B$13:$V$97, MATCH('SRN Backcast'!$C96, 'SRN BWQ'!$C$13:$C$97, 0), MATCH('SRN Backcast'!V$13, 'SRN BWQ'!$B$13:$V$13, 0))</f>
        <v>Good</v>
      </c>
    </row>
    <row r="97" spans="1:22">
      <c r="B97" t="s">
        <v>242</v>
      </c>
      <c r="C97" t="s">
        <v>611</v>
      </c>
      <c r="D97" t="s">
        <v>48</v>
      </c>
      <c r="E97" t="s">
        <v>49</v>
      </c>
      <c r="F97" t="s">
        <v>50</v>
      </c>
      <c r="H97" t="str">
        <f>INDEX('SRN BWQ'!$B$13:$V$97, MATCH('SRN Backcast'!$C97, 'SRN BWQ'!$C$13:$C$97, 0), MATCH('SRN Backcast'!H$13, 'SRN BWQ'!$B$13:$V$13, 0))</f>
        <v>Good</v>
      </c>
      <c r="I97" t="str">
        <f>INDEX('SRN BWQ'!$B$13:$V$97, MATCH('SRN Backcast'!$C97, 'SRN BWQ'!$C$13:$C$97, 0), MATCH('SRN Backcast'!I$13, 'SRN BWQ'!$B$13:$V$13, 0))</f>
        <v>Good</v>
      </c>
      <c r="J97" t="str">
        <f>INDEX('SRN BWQ'!$B$13:$V$97, MATCH('SRN Backcast'!$C97, 'SRN BWQ'!$C$13:$C$97, 0), MATCH('SRN Backcast'!J$13, 'SRN BWQ'!$B$13:$V$13, 0))</f>
        <v>Good</v>
      </c>
      <c r="K97" t="str">
        <f>INDEX('SRN BWQ'!$B$13:$V$97, MATCH('SRN Backcast'!$C97, 'SRN BWQ'!$C$13:$C$97, 0), MATCH('SRN Backcast'!K$13, 'SRN BWQ'!$B$13:$V$13, 0))</f>
        <v>Excellent</v>
      </c>
      <c r="L97" t="str">
        <f>INDEX('SRN BWQ'!$B$13:$V$97, MATCH('SRN Backcast'!$C97, 'SRN BWQ'!$C$13:$C$97, 0), MATCH('SRN Backcast'!L$13, 'SRN BWQ'!$B$13:$V$13, 0))</f>
        <v>Excellent</v>
      </c>
      <c r="M97">
        <f>INDEX('SRN BWQ'!$B$13:$V$97, MATCH('SRN Backcast'!$C97, 'SRN BWQ'!$C$13:$C$97, 0), MATCH('SRN Backcast'!M$13, 'SRN BWQ'!$B$13:$V$13, 0))</f>
        <v>0</v>
      </c>
      <c r="N97" t="str">
        <f>INDEX('SRN BWQ'!$B$13:$V$97, MATCH('SRN Backcast'!$C97, 'SRN BWQ'!$C$13:$C$97, 0), MATCH('SRN Backcast'!N$13, 'SRN BWQ'!$B$13:$V$13, 0))</f>
        <v>Excellent</v>
      </c>
      <c r="O97" t="str">
        <f>INDEX('SRN BWQ'!$B$13:$V$97, MATCH('SRN Backcast'!$C97, 'SRN BWQ'!$C$13:$C$97, 0), MATCH('SRN Backcast'!O$13, 'SRN BWQ'!$B$13:$V$13, 0))</f>
        <v>Excellent</v>
      </c>
      <c r="P97">
        <f>INDEX('SRN BWQ'!$B$13:$V$97, MATCH('SRN Backcast'!$C97, 'SRN BWQ'!$C$13:$C$97, 0), MATCH('SRN Backcast'!P$13, 'SRN BWQ'!$B$13:$V$13, 0))</f>
        <v>0</v>
      </c>
      <c r="Q97" t="str">
        <f>INDEX('SRN BWQ'!$B$13:$V$97, MATCH('SRN Backcast'!$C97, 'SRN BWQ'!$C$13:$C$97, 0), MATCH('SRN Backcast'!Q$13, 'SRN BWQ'!$B$13:$V$13, 0))</f>
        <v>Excellent</v>
      </c>
      <c r="R97" t="str">
        <f>INDEX('SRN BWQ'!$B$13:$V$97, MATCH('SRN Backcast'!$C97, 'SRN BWQ'!$C$13:$C$97, 0), MATCH('SRN Backcast'!R$13, 'SRN BWQ'!$B$13:$V$13, 0))</f>
        <v>Excellent</v>
      </c>
      <c r="S97" t="str">
        <f>INDEX('SRN BWQ'!$B$13:$V$97, MATCH('SRN Backcast'!$C97, 'SRN BWQ'!$C$13:$C$97, 0), MATCH('SRN Backcast'!S$13, 'SRN BWQ'!$B$13:$V$13, 0))</f>
        <v>Excellent</v>
      </c>
      <c r="T97" t="str">
        <f>INDEX('SRN BWQ'!$B$13:$V$97, MATCH('SRN Backcast'!$C97, 'SRN BWQ'!$C$13:$C$97, 0), MATCH('SRN Backcast'!T$13, 'SRN BWQ'!$B$13:$V$13, 0))</f>
        <v>Excellent</v>
      </c>
      <c r="U97" t="str">
        <f>INDEX('SRN BWQ'!$B$13:$V$97, MATCH('SRN Backcast'!$C97, 'SRN BWQ'!$C$13:$C$97, 0), MATCH('SRN Backcast'!U$13, 'SRN BWQ'!$B$13:$V$13, 0))</f>
        <v>Excellent</v>
      </c>
      <c r="V97" t="str">
        <f>INDEX('SRN BWQ'!$B$13:$V$97, MATCH('SRN Backcast'!$C97, 'SRN BWQ'!$C$13:$C$97, 0), MATCH('SRN Backcast'!V$13, 'SRN BWQ'!$B$13:$V$13, 0))</f>
        <v>Excellent</v>
      </c>
    </row>
    <row r="98" spans="1:22">
      <c r="A98" s="158" t="s">
        <v>482</v>
      </c>
      <c r="B98" s="158" t="s">
        <v>242</v>
      </c>
      <c r="C98" s="158" t="s">
        <v>612</v>
      </c>
      <c r="D98" s="158"/>
      <c r="E98" s="158" t="s">
        <v>49</v>
      </c>
      <c r="F98" s="158" t="s">
        <v>140</v>
      </c>
    </row>
    <row r="99" spans="1:22">
      <c r="A99" s="158" t="s">
        <v>482</v>
      </c>
      <c r="B99" s="158" t="s">
        <v>242</v>
      </c>
      <c r="C99" s="158" t="s">
        <v>613</v>
      </c>
      <c r="D99" s="158"/>
      <c r="E99" s="158" t="s">
        <v>49</v>
      </c>
      <c r="F99" s="158" t="s">
        <v>140</v>
      </c>
    </row>
    <row r="100" spans="1:22">
      <c r="A100" s="158" t="s">
        <v>482</v>
      </c>
      <c r="B100" s="158" t="s">
        <v>242</v>
      </c>
      <c r="C100" s="158" t="s">
        <v>614</v>
      </c>
      <c r="D100" s="158"/>
      <c r="E100" s="158" t="s">
        <v>49</v>
      </c>
      <c r="F100" s="158" t="s">
        <v>140</v>
      </c>
    </row>
    <row r="102" spans="1:22">
      <c r="B102" t="s">
        <v>57</v>
      </c>
      <c r="E102" s="10" t="s">
        <v>144</v>
      </c>
      <c r="F102" t="s">
        <v>57</v>
      </c>
      <c r="H102">
        <f t="shared" ref="H102:V102" si="0">COUNTIF(H$14:H$100, $F102) + COUNTIF(H$14:H$100, $B109)</f>
        <v>53</v>
      </c>
      <c r="I102">
        <f t="shared" si="0"/>
        <v>50</v>
      </c>
      <c r="J102">
        <f t="shared" si="0"/>
        <v>51</v>
      </c>
      <c r="K102">
        <f t="shared" si="0"/>
        <v>52</v>
      </c>
      <c r="L102">
        <f t="shared" si="0"/>
        <v>57</v>
      </c>
      <c r="M102">
        <f t="shared" si="0"/>
        <v>0</v>
      </c>
      <c r="N102">
        <f t="shared" si="0"/>
        <v>59</v>
      </c>
      <c r="O102">
        <f t="shared" si="0"/>
        <v>55</v>
      </c>
      <c r="P102">
        <f t="shared" si="0"/>
        <v>0</v>
      </c>
      <c r="Q102">
        <f t="shared" si="0"/>
        <v>50</v>
      </c>
      <c r="R102">
        <f t="shared" si="0"/>
        <v>56</v>
      </c>
      <c r="S102">
        <f t="shared" si="0"/>
        <v>57</v>
      </c>
      <c r="T102">
        <f t="shared" si="0"/>
        <v>58</v>
      </c>
      <c r="U102">
        <f t="shared" si="0"/>
        <v>58</v>
      </c>
      <c r="V102">
        <f t="shared" si="0"/>
        <v>58</v>
      </c>
    </row>
    <row r="103" spans="1:22">
      <c r="B103" t="s">
        <v>56</v>
      </c>
      <c r="F103" t="s">
        <v>56</v>
      </c>
      <c r="H103">
        <f t="shared" ref="H103:V103" si="1">COUNTIF(H$14:H$100, $F103) + COUNTIF(H$14:H$100, $B110)</f>
        <v>23</v>
      </c>
      <c r="I103">
        <f t="shared" si="1"/>
        <v>27</v>
      </c>
      <c r="J103">
        <f t="shared" si="1"/>
        <v>25</v>
      </c>
      <c r="K103">
        <f t="shared" si="1"/>
        <v>25</v>
      </c>
      <c r="L103">
        <f t="shared" si="1"/>
        <v>22</v>
      </c>
      <c r="M103">
        <f t="shared" si="1"/>
        <v>0</v>
      </c>
      <c r="N103">
        <f t="shared" si="1"/>
        <v>19</v>
      </c>
      <c r="O103">
        <f t="shared" si="1"/>
        <v>21</v>
      </c>
      <c r="P103">
        <f t="shared" si="1"/>
        <v>0</v>
      </c>
      <c r="Q103">
        <f t="shared" si="1"/>
        <v>26</v>
      </c>
      <c r="R103">
        <f t="shared" si="1"/>
        <v>23</v>
      </c>
      <c r="S103">
        <f t="shared" si="1"/>
        <v>23</v>
      </c>
      <c r="T103">
        <f t="shared" si="1"/>
        <v>23</v>
      </c>
      <c r="U103">
        <f t="shared" si="1"/>
        <v>23</v>
      </c>
      <c r="V103">
        <f t="shared" si="1"/>
        <v>23</v>
      </c>
    </row>
    <row r="104" spans="1:22">
      <c r="B104" t="s">
        <v>97</v>
      </c>
      <c r="F104" t="s">
        <v>97</v>
      </c>
      <c r="H104">
        <f t="shared" ref="H104:V104" si="2">COUNTIF(H$14:H$100, $F104) + COUNTIF(H$14:H$100, $B111)</f>
        <v>7</v>
      </c>
      <c r="I104">
        <f t="shared" si="2"/>
        <v>6</v>
      </c>
      <c r="J104">
        <f t="shared" si="2"/>
        <v>7</v>
      </c>
      <c r="K104">
        <f t="shared" si="2"/>
        <v>5</v>
      </c>
      <c r="L104">
        <f t="shared" si="2"/>
        <v>3</v>
      </c>
      <c r="M104">
        <f t="shared" si="2"/>
        <v>0</v>
      </c>
      <c r="N104">
        <f t="shared" si="2"/>
        <v>4</v>
      </c>
      <c r="O104">
        <f t="shared" si="2"/>
        <v>5</v>
      </c>
      <c r="P104">
        <f t="shared" si="2"/>
        <v>0</v>
      </c>
      <c r="Q104">
        <f t="shared" si="2"/>
        <v>4</v>
      </c>
      <c r="R104">
        <f t="shared" si="2"/>
        <v>3</v>
      </c>
      <c r="S104">
        <f t="shared" si="2"/>
        <v>2</v>
      </c>
      <c r="T104">
        <f t="shared" si="2"/>
        <v>3</v>
      </c>
      <c r="U104">
        <f t="shared" si="2"/>
        <v>3</v>
      </c>
      <c r="V104">
        <f t="shared" si="2"/>
        <v>3</v>
      </c>
    </row>
    <row r="105" spans="1:22">
      <c r="B105" t="s">
        <v>96</v>
      </c>
      <c r="F105" t="s">
        <v>96</v>
      </c>
      <c r="H105">
        <f t="shared" ref="H105:V105" si="3">COUNTIF(H$14:H$100, $F105) + COUNTIF(H$14:H$100, $B112)</f>
        <v>1</v>
      </c>
      <c r="I105">
        <f t="shared" si="3"/>
        <v>1</v>
      </c>
      <c r="J105">
        <f t="shared" si="3"/>
        <v>1</v>
      </c>
      <c r="K105">
        <f t="shared" si="3"/>
        <v>2</v>
      </c>
      <c r="L105">
        <f t="shared" si="3"/>
        <v>2</v>
      </c>
      <c r="M105">
        <f t="shared" si="3"/>
        <v>0</v>
      </c>
      <c r="N105">
        <f t="shared" si="3"/>
        <v>2</v>
      </c>
      <c r="O105">
        <f t="shared" si="3"/>
        <v>3</v>
      </c>
      <c r="P105">
        <f t="shared" si="3"/>
        <v>0</v>
      </c>
      <c r="Q105">
        <f t="shared" si="3"/>
        <v>4</v>
      </c>
      <c r="R105">
        <f t="shared" si="3"/>
        <v>2</v>
      </c>
      <c r="S105">
        <f t="shared" si="3"/>
        <v>2</v>
      </c>
      <c r="T105">
        <f t="shared" si="3"/>
        <v>0</v>
      </c>
      <c r="U105">
        <f t="shared" si="3"/>
        <v>0</v>
      </c>
      <c r="V105">
        <f t="shared" si="3"/>
        <v>0</v>
      </c>
    </row>
    <row r="106" spans="1:22">
      <c r="B106" t="s">
        <v>147</v>
      </c>
      <c r="F106" t="s">
        <v>367</v>
      </c>
      <c r="H106">
        <f t="shared" ref="H106:V106" si="4">SUM(H102:H105)</f>
        <v>84</v>
      </c>
      <c r="I106">
        <f t="shared" si="4"/>
        <v>84</v>
      </c>
      <c r="J106">
        <f t="shared" si="4"/>
        <v>84</v>
      </c>
      <c r="K106">
        <f t="shared" si="4"/>
        <v>84</v>
      </c>
      <c r="L106">
        <f t="shared" si="4"/>
        <v>84</v>
      </c>
      <c r="M106">
        <f t="shared" si="4"/>
        <v>0</v>
      </c>
      <c r="N106">
        <f t="shared" si="4"/>
        <v>84</v>
      </c>
      <c r="O106">
        <f t="shared" si="4"/>
        <v>84</v>
      </c>
      <c r="P106">
        <f t="shared" si="4"/>
        <v>0</v>
      </c>
      <c r="Q106">
        <f t="shared" si="4"/>
        <v>84</v>
      </c>
      <c r="R106">
        <f t="shared" si="4"/>
        <v>84</v>
      </c>
      <c r="S106">
        <f t="shared" si="4"/>
        <v>84</v>
      </c>
      <c r="T106">
        <f t="shared" si="4"/>
        <v>84</v>
      </c>
      <c r="U106">
        <f t="shared" si="4"/>
        <v>84</v>
      </c>
      <c r="V106">
        <f t="shared" si="4"/>
        <v>84</v>
      </c>
    </row>
    <row r="107" spans="1:22">
      <c r="B107" t="s">
        <v>149</v>
      </c>
      <c r="F107" t="s">
        <v>368</v>
      </c>
      <c r="H107">
        <f t="shared" ref="H107:V107" si="5">IF(H106&lt;&gt;0,ROWS(H$14:H$100)-H106,0)</f>
        <v>3</v>
      </c>
      <c r="I107">
        <f t="shared" si="5"/>
        <v>3</v>
      </c>
      <c r="J107">
        <f t="shared" si="5"/>
        <v>3</v>
      </c>
      <c r="K107">
        <f t="shared" si="5"/>
        <v>3</v>
      </c>
      <c r="L107">
        <f t="shared" si="5"/>
        <v>3</v>
      </c>
      <c r="M107">
        <f t="shared" si="5"/>
        <v>0</v>
      </c>
      <c r="N107">
        <f t="shared" si="5"/>
        <v>3</v>
      </c>
      <c r="O107">
        <f t="shared" si="5"/>
        <v>3</v>
      </c>
      <c r="P107">
        <f t="shared" si="5"/>
        <v>0</v>
      </c>
      <c r="Q107">
        <f t="shared" si="5"/>
        <v>3</v>
      </c>
      <c r="R107">
        <f t="shared" si="5"/>
        <v>3</v>
      </c>
      <c r="S107">
        <f t="shared" si="5"/>
        <v>3</v>
      </c>
      <c r="T107">
        <f t="shared" si="5"/>
        <v>3</v>
      </c>
      <c r="U107">
        <f t="shared" si="5"/>
        <v>3</v>
      </c>
      <c r="V107">
        <f t="shared" si="5"/>
        <v>3</v>
      </c>
    </row>
    <row r="108" spans="1:22">
      <c r="B108" t="s">
        <v>150</v>
      </c>
    </row>
    <row r="109" spans="1:22">
      <c r="B109" t="s">
        <v>154</v>
      </c>
      <c r="E109" s="10" t="s">
        <v>919</v>
      </c>
      <c r="F109" t="s">
        <v>313</v>
      </c>
      <c r="H109" s="26">
        <f>SUM(H110:H113)/H106</f>
        <v>0.83916666666666673</v>
      </c>
      <c r="I109" s="26">
        <f t="shared" ref="I109:V109" si="6">SUM(I110:I113)/I106</f>
        <v>0.83095238095238089</v>
      </c>
      <c r="J109" s="26">
        <f t="shared" si="6"/>
        <v>0.83107142857142857</v>
      </c>
      <c r="K109" s="26">
        <f t="shared" si="6"/>
        <v>0.83511904761904765</v>
      </c>
      <c r="L109" s="26">
        <f t="shared" si="6"/>
        <v>0.8632142857142856</v>
      </c>
      <c r="M109" s="26"/>
      <c r="N109" s="26">
        <f t="shared" si="6"/>
        <v>0.86738095238095236</v>
      </c>
      <c r="O109" s="26">
        <f t="shared" si="6"/>
        <v>0.83940476190476199</v>
      </c>
      <c r="P109" s="26"/>
      <c r="Q109" s="26">
        <f t="shared" si="6"/>
        <v>0.8152380952380951</v>
      </c>
      <c r="R109" s="26">
        <f t="shared" si="6"/>
        <v>0.85916666666666663</v>
      </c>
      <c r="S109" s="26">
        <f t="shared" si="6"/>
        <v>0.86714285714285722</v>
      </c>
      <c r="T109" s="26">
        <f t="shared" si="6"/>
        <v>0.88297619047619047</v>
      </c>
      <c r="U109" s="26">
        <f t="shared" si="6"/>
        <v>0.88297619047619047</v>
      </c>
      <c r="V109" s="26">
        <f t="shared" si="6"/>
        <v>0.88297619047619047</v>
      </c>
    </row>
    <row r="110" spans="1:22">
      <c r="B110" t="s">
        <v>153</v>
      </c>
      <c r="E110" s="47">
        <v>1</v>
      </c>
      <c r="F110" t="s">
        <v>57</v>
      </c>
      <c r="H110">
        <f>$E110*H102</f>
        <v>53</v>
      </c>
      <c r="I110">
        <f t="shared" ref="I110:V110" si="7">$E110*I102</f>
        <v>50</v>
      </c>
      <c r="J110">
        <f t="shared" si="7"/>
        <v>51</v>
      </c>
      <c r="K110">
        <f t="shared" si="7"/>
        <v>52</v>
      </c>
      <c r="L110">
        <f t="shared" si="7"/>
        <v>57</v>
      </c>
      <c r="M110">
        <f t="shared" si="7"/>
        <v>0</v>
      </c>
      <c r="N110">
        <f t="shared" si="7"/>
        <v>59</v>
      </c>
      <c r="O110">
        <f t="shared" si="7"/>
        <v>55</v>
      </c>
      <c r="P110">
        <f t="shared" si="7"/>
        <v>0</v>
      </c>
      <c r="Q110">
        <f t="shared" si="7"/>
        <v>50</v>
      </c>
      <c r="R110">
        <f t="shared" si="7"/>
        <v>56</v>
      </c>
      <c r="S110">
        <f t="shared" si="7"/>
        <v>57</v>
      </c>
      <c r="T110">
        <f t="shared" si="7"/>
        <v>58</v>
      </c>
      <c r="U110">
        <f t="shared" si="7"/>
        <v>58</v>
      </c>
      <c r="V110">
        <f t="shared" si="7"/>
        <v>58</v>
      </c>
    </row>
    <row r="111" spans="1:22">
      <c r="B111" t="s">
        <v>152</v>
      </c>
      <c r="E111" s="47">
        <v>0.66</v>
      </c>
      <c r="F111" t="s">
        <v>56</v>
      </c>
      <c r="H111">
        <f t="shared" ref="H111:V113" si="8">$E111*H103</f>
        <v>15.180000000000001</v>
      </c>
      <c r="I111">
        <f t="shared" si="8"/>
        <v>17.82</v>
      </c>
      <c r="J111">
        <f t="shared" si="8"/>
        <v>16.5</v>
      </c>
      <c r="K111">
        <f t="shared" si="8"/>
        <v>16.5</v>
      </c>
      <c r="L111">
        <f t="shared" si="8"/>
        <v>14.520000000000001</v>
      </c>
      <c r="M111">
        <f t="shared" si="8"/>
        <v>0</v>
      </c>
      <c r="N111">
        <f t="shared" si="8"/>
        <v>12.540000000000001</v>
      </c>
      <c r="O111">
        <f t="shared" si="8"/>
        <v>13.860000000000001</v>
      </c>
      <c r="P111">
        <f t="shared" si="8"/>
        <v>0</v>
      </c>
      <c r="Q111">
        <f t="shared" si="8"/>
        <v>17.16</v>
      </c>
      <c r="R111">
        <f t="shared" si="8"/>
        <v>15.180000000000001</v>
      </c>
      <c r="S111">
        <f t="shared" si="8"/>
        <v>15.180000000000001</v>
      </c>
      <c r="T111">
        <f t="shared" si="8"/>
        <v>15.180000000000001</v>
      </c>
      <c r="U111">
        <f t="shared" si="8"/>
        <v>15.180000000000001</v>
      </c>
      <c r="V111">
        <f t="shared" si="8"/>
        <v>15.180000000000001</v>
      </c>
    </row>
    <row r="112" spans="1:22">
      <c r="B112" t="s">
        <v>151</v>
      </c>
      <c r="E112" s="47">
        <v>0.33</v>
      </c>
      <c r="F112" t="s">
        <v>97</v>
      </c>
      <c r="H112">
        <f t="shared" si="8"/>
        <v>2.31</v>
      </c>
      <c r="I112">
        <f t="shared" si="8"/>
        <v>1.98</v>
      </c>
      <c r="J112">
        <f t="shared" si="8"/>
        <v>2.31</v>
      </c>
      <c r="K112">
        <f t="shared" si="8"/>
        <v>1.6500000000000001</v>
      </c>
      <c r="L112">
        <f t="shared" si="8"/>
        <v>0.99</v>
      </c>
      <c r="M112">
        <f t="shared" si="8"/>
        <v>0</v>
      </c>
      <c r="N112">
        <f t="shared" si="8"/>
        <v>1.32</v>
      </c>
      <c r="O112">
        <f t="shared" si="8"/>
        <v>1.6500000000000001</v>
      </c>
      <c r="P112">
        <f t="shared" si="8"/>
        <v>0</v>
      </c>
      <c r="Q112">
        <f t="shared" si="8"/>
        <v>1.32</v>
      </c>
      <c r="R112">
        <f t="shared" si="8"/>
        <v>0.99</v>
      </c>
      <c r="S112">
        <f t="shared" si="8"/>
        <v>0.66</v>
      </c>
      <c r="T112">
        <f t="shared" si="8"/>
        <v>0.99</v>
      </c>
      <c r="U112">
        <f t="shared" si="8"/>
        <v>0.99</v>
      </c>
      <c r="V112">
        <f t="shared" si="8"/>
        <v>0.99</v>
      </c>
    </row>
    <row r="113" spans="1:22">
      <c r="B113" t="s">
        <v>155</v>
      </c>
      <c r="E113" s="47">
        <v>0</v>
      </c>
      <c r="F113" t="s">
        <v>96</v>
      </c>
      <c r="H113">
        <f t="shared" si="8"/>
        <v>0</v>
      </c>
      <c r="I113">
        <f t="shared" si="8"/>
        <v>0</v>
      </c>
      <c r="J113">
        <f t="shared" si="8"/>
        <v>0</v>
      </c>
      <c r="K113">
        <f t="shared" si="8"/>
        <v>0</v>
      </c>
      <c r="L113">
        <f t="shared" si="8"/>
        <v>0</v>
      </c>
      <c r="M113">
        <f t="shared" si="8"/>
        <v>0</v>
      </c>
      <c r="N113">
        <f t="shared" si="8"/>
        <v>0</v>
      </c>
      <c r="O113">
        <f t="shared" si="8"/>
        <v>0</v>
      </c>
      <c r="P113">
        <f t="shared" si="8"/>
        <v>0</v>
      </c>
      <c r="Q113">
        <f t="shared" si="8"/>
        <v>0</v>
      </c>
      <c r="R113">
        <f t="shared" si="8"/>
        <v>0</v>
      </c>
      <c r="S113">
        <f t="shared" si="8"/>
        <v>0</v>
      </c>
      <c r="T113">
        <f t="shared" si="8"/>
        <v>0</v>
      </c>
      <c r="U113">
        <f t="shared" si="8"/>
        <v>0</v>
      </c>
      <c r="V113">
        <f t="shared" si="8"/>
        <v>0</v>
      </c>
    </row>
    <row r="116" spans="1:22" s="11" customFormat="1">
      <c r="A116" s="11" t="s">
        <v>156</v>
      </c>
    </row>
  </sheetData>
  <conditionalFormatting sqref="A1:XFD1048576">
    <cfRule type="cellIs" dxfId="805" priority="1" operator="equal">
      <formula>"Not applicable (removed)"</formula>
    </cfRule>
    <cfRule type="cellIs" dxfId="804" priority="2" operator="equal">
      <formula>"Poor (backcast)"</formula>
    </cfRule>
    <cfRule type="cellIs" dxfId="803" priority="3" operator="equal">
      <formula>"Sufficient (backcast)"</formula>
    </cfRule>
    <cfRule type="cellIs" dxfId="802" priority="4" operator="equal">
      <formula>"Good (backcast)"</formula>
    </cfRule>
    <cfRule type="cellIs" dxfId="801" priority="5" operator="equal">
      <formula>"Excellent (backcast)"</formula>
    </cfRule>
  </conditionalFormatting>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D7329-6DD9-42EF-824F-AAC2A70230EB}">
  <sheetPr>
    <tabColor theme="6" tint="0.79998168889431442"/>
  </sheetPr>
  <dimension ref="A3:W190"/>
  <sheetViews>
    <sheetView zoomScale="80" zoomScaleNormal="80" workbookViewId="0">
      <pane xSplit="6" ySplit="13" topLeftCell="G119" activePane="bottomRight" state="frozen"/>
      <selection pane="bottomRight" activeCell="F129" sqref="F129"/>
      <selection pane="bottomLeft" activeCell="B12" sqref="B12"/>
      <selection pane="topRight" activeCell="B12" sqref="B12"/>
    </sheetView>
  </sheetViews>
  <sheetFormatPr defaultRowHeight="14.1"/>
  <cols>
    <col min="1" max="1" width="14.75" bestFit="1" customWidth="1"/>
    <col min="2" max="2" width="34.5" customWidth="1"/>
    <col min="3" max="3" width="26" bestFit="1" customWidth="1"/>
    <col min="4" max="4" width="15.25" customWidth="1"/>
    <col min="5" max="5" width="16.5" customWidth="1"/>
    <col min="6" max="6" width="22.125" customWidth="1"/>
    <col min="7" max="7" width="6.875" customWidth="1"/>
    <col min="8" max="22" width="14" bestFit="1" customWidth="1"/>
    <col min="23" max="23" width="55.75" customWidth="1"/>
  </cols>
  <sheetData>
    <row r="3" spans="2:23" ht="17.45">
      <c r="B3" s="1" t="s">
        <v>239</v>
      </c>
    </row>
    <row r="4" spans="2:23" ht="17.45">
      <c r="B4" s="1" t="s">
        <v>615</v>
      </c>
    </row>
    <row r="5" spans="2:23" ht="30" customHeight="1">
      <c r="B5" s="30" t="s">
        <v>2</v>
      </c>
      <c r="C5" s="30"/>
      <c r="D5" s="30"/>
      <c r="E5" s="30"/>
      <c r="F5" s="30"/>
      <c r="G5" s="30"/>
      <c r="H5" s="30"/>
      <c r="I5" s="30"/>
      <c r="J5" s="30"/>
      <c r="K5" s="30"/>
      <c r="L5" s="30"/>
      <c r="M5" s="30"/>
      <c r="N5" s="30"/>
      <c r="O5" s="30"/>
      <c r="P5" s="30"/>
      <c r="Q5" s="30"/>
      <c r="R5" s="30"/>
      <c r="S5" s="30"/>
      <c r="T5" s="30"/>
      <c r="U5" s="30"/>
      <c r="V5" s="30"/>
      <c r="W5" s="2"/>
    </row>
    <row r="7" spans="2:23">
      <c r="B7" s="3" t="s">
        <v>3</v>
      </c>
      <c r="C7" s="3" t="s">
        <v>4</v>
      </c>
      <c r="D7" s="3" t="s">
        <v>5</v>
      </c>
    </row>
    <row r="8" spans="2:23">
      <c r="B8" s="4" t="s">
        <v>7</v>
      </c>
      <c r="C8" s="4" t="s">
        <v>8</v>
      </c>
      <c r="D8" s="4">
        <f>COUNTIF(C14:C178,"&lt;&gt;")</f>
        <v>161</v>
      </c>
    </row>
    <row r="9" spans="2:23">
      <c r="B9" s="5" t="s">
        <v>10</v>
      </c>
      <c r="C9" s="4" t="s">
        <v>8</v>
      </c>
      <c r="D9" s="4">
        <f>COUNTIF(F14:F176,"Included")</f>
        <v>151</v>
      </c>
    </row>
    <row r="10" spans="2:23" ht="27.95">
      <c r="B10" s="5" t="s">
        <v>12</v>
      </c>
      <c r="C10" s="4" t="s">
        <v>8</v>
      </c>
      <c r="D10" s="12">
        <f xml:space="preserve"> _xlfn.XLOOKUP(B3,'Input_Final Data'!$B$57:$B$77,'Input_Final Data'!$R$57:$R$77)</f>
        <v>151</v>
      </c>
    </row>
    <row r="11" spans="2:23" ht="14.45" thickBot="1">
      <c r="B11" t="s">
        <v>486</v>
      </c>
    </row>
    <row r="12" spans="2:23"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23" ht="60" customHeight="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23">
      <c r="B14" t="s">
        <v>239</v>
      </c>
      <c r="C14" t="s">
        <v>616</v>
      </c>
      <c r="D14" t="s">
        <v>48</v>
      </c>
      <c r="E14" t="s">
        <v>49</v>
      </c>
      <c r="F14" t="s">
        <v>50</v>
      </c>
      <c r="H14" t="str">
        <f>INDEX('SWB BWQ'!$B$13:$V$168, MATCH('SWB Backcast'!$C14, 'SWB BWQ'!$C$13:$C$168, 0), MATCH('SWB Backcast'!H$13, 'SWB BWQ'!$B$13:$V$13, 0))</f>
        <v>Excellent</v>
      </c>
      <c r="I14" t="str">
        <f>INDEX('SWB BWQ'!$B$13:$V$168, MATCH('SWB Backcast'!$C14, 'SWB BWQ'!$C$13:$C$168, 0), MATCH('SWB Backcast'!I$13, 'SWB BWQ'!$B$13:$V$13, 0))</f>
        <v>Excellent</v>
      </c>
      <c r="J14" t="str">
        <f>INDEX('SWB BWQ'!$B$13:$V$168, MATCH('SWB Backcast'!$C14, 'SWB BWQ'!$C$13:$C$168, 0), MATCH('SWB Backcast'!J$13, 'SWB BWQ'!$B$13:$V$13, 0))</f>
        <v>Excellent</v>
      </c>
      <c r="K14" t="str">
        <f>INDEX('SWB BWQ'!$B$13:$V$168, MATCH('SWB Backcast'!$C14, 'SWB BWQ'!$C$13:$C$168, 0), MATCH('SWB Backcast'!K$13, 'SWB BWQ'!$B$13:$V$13, 0))</f>
        <v>Excellent</v>
      </c>
      <c r="L14" t="str">
        <f>INDEX('SWB BWQ'!$B$13:$V$168, MATCH('SWB Backcast'!$C14, 'SWB BWQ'!$C$13:$C$168, 0), MATCH('SWB Backcast'!L$13, 'SWB BWQ'!$B$13:$V$13, 0))</f>
        <v>Excellent</v>
      </c>
      <c r="M14">
        <f>INDEX('SWB BWQ'!$B$13:$V$168, MATCH('SWB Backcast'!$C14, 'SWB BWQ'!$C$13:$C$168, 0), MATCH('SWB Backcast'!M$13, 'SWB BWQ'!$B$13:$V$13, 0))</f>
        <v>0</v>
      </c>
      <c r="N14" t="str">
        <f>INDEX('SWB BWQ'!$B$13:$V$168, MATCH('SWB Backcast'!$C14, 'SWB BWQ'!$C$13:$C$168, 0), MATCH('SWB Backcast'!N$13, 'SWB BWQ'!$B$13:$V$13, 0))</f>
        <v>Excellent</v>
      </c>
      <c r="O14" t="str">
        <f>INDEX('SWB BWQ'!$B$13:$V$168, MATCH('SWB Backcast'!$C14, 'SWB BWQ'!$C$13:$C$168, 0), MATCH('SWB Backcast'!O$13, 'SWB BWQ'!$B$13:$V$13, 0))</f>
        <v>Excellent</v>
      </c>
      <c r="P14">
        <f>INDEX('SWB BWQ'!$B$13:$V$168, MATCH('SWB Backcast'!$C14, 'SWB BWQ'!$C$13:$C$168, 0), MATCH('SWB Backcast'!P$13, 'SWB BWQ'!$B$13:$V$13, 0))</f>
        <v>0</v>
      </c>
      <c r="Q14" t="str">
        <f>INDEX('SWB BWQ'!$B$13:$V$168, MATCH('SWB Backcast'!$C14, 'SWB BWQ'!$C$13:$C$168, 0), MATCH('SWB Backcast'!Q$13, 'SWB BWQ'!$B$13:$V$13, 0))</f>
        <v>Excellent</v>
      </c>
      <c r="R14" t="str">
        <f>INDEX('SWB BWQ'!$B$13:$V$168, MATCH('SWB Backcast'!$C14, 'SWB BWQ'!$C$13:$C$168, 0), MATCH('SWB Backcast'!R$13, 'SWB BWQ'!$B$13:$V$13, 0))</f>
        <v>Excellent</v>
      </c>
      <c r="S14" t="str">
        <f>INDEX('SWB BWQ'!$B$13:$V$168, MATCH('SWB Backcast'!$C14, 'SWB BWQ'!$C$13:$C$168, 0), MATCH('SWB Backcast'!S$13, 'SWB BWQ'!$B$13:$V$13, 0))</f>
        <v>Excellent</v>
      </c>
      <c r="T14" t="str">
        <f>INDEX('SWB BWQ'!$B$13:$V$168, MATCH('SWB Backcast'!$C14, 'SWB BWQ'!$C$13:$C$168, 0), MATCH('SWB Backcast'!T$13, 'SWB BWQ'!$B$13:$V$13, 0))</f>
        <v>Excellent</v>
      </c>
      <c r="U14" t="str">
        <f>INDEX('SWB BWQ'!$B$13:$V$168, MATCH('SWB Backcast'!$C14, 'SWB BWQ'!$C$13:$C$168, 0), MATCH('SWB Backcast'!U$13, 'SWB BWQ'!$B$13:$V$13, 0))</f>
        <v>Excellent</v>
      </c>
      <c r="V14" t="str">
        <f>INDEX('SWB BWQ'!$B$13:$V$168, MATCH('SWB Backcast'!$C14, 'SWB BWQ'!$C$13:$C$168, 0), MATCH('SWB Backcast'!V$13, 'SWB BWQ'!$B$13:$V$13, 0))</f>
        <v>Excellent</v>
      </c>
    </row>
    <row r="15" spans="2:23">
      <c r="B15" t="s">
        <v>239</v>
      </c>
      <c r="C15" t="s">
        <v>617</v>
      </c>
      <c r="D15" t="s">
        <v>48</v>
      </c>
      <c r="E15" t="s">
        <v>49</v>
      </c>
      <c r="F15" t="s">
        <v>50</v>
      </c>
      <c r="H15" t="str">
        <f>INDEX('SWB BWQ'!$B$13:$V$168, MATCH('SWB Backcast'!$C15, 'SWB BWQ'!$C$13:$C$168, 0), MATCH('SWB Backcast'!H$13, 'SWB BWQ'!$B$13:$V$13, 0))</f>
        <v>Excellent</v>
      </c>
      <c r="I15" t="str">
        <f>INDEX('SWB BWQ'!$B$13:$V$168, MATCH('SWB Backcast'!$C15, 'SWB BWQ'!$C$13:$C$168, 0), MATCH('SWB Backcast'!I$13, 'SWB BWQ'!$B$13:$V$13, 0))</f>
        <v>Excellent</v>
      </c>
      <c r="J15" t="str">
        <f>INDEX('SWB BWQ'!$B$13:$V$168, MATCH('SWB Backcast'!$C15, 'SWB BWQ'!$C$13:$C$168, 0), MATCH('SWB Backcast'!J$13, 'SWB BWQ'!$B$13:$V$13, 0))</f>
        <v>Excellent</v>
      </c>
      <c r="K15" t="str">
        <f>INDEX('SWB BWQ'!$B$13:$V$168, MATCH('SWB Backcast'!$C15, 'SWB BWQ'!$C$13:$C$168, 0), MATCH('SWB Backcast'!K$13, 'SWB BWQ'!$B$13:$V$13, 0))</f>
        <v>Excellent</v>
      </c>
      <c r="L15" t="str">
        <f>INDEX('SWB BWQ'!$B$13:$V$168, MATCH('SWB Backcast'!$C15, 'SWB BWQ'!$C$13:$C$168, 0), MATCH('SWB Backcast'!L$13, 'SWB BWQ'!$B$13:$V$13, 0))</f>
        <v>Excellent</v>
      </c>
      <c r="M15">
        <f>INDEX('SWB BWQ'!$B$13:$V$168, MATCH('SWB Backcast'!$C15, 'SWB BWQ'!$C$13:$C$168, 0), MATCH('SWB Backcast'!M$13, 'SWB BWQ'!$B$13:$V$13, 0))</f>
        <v>0</v>
      </c>
      <c r="N15" t="str">
        <f>INDEX('SWB BWQ'!$B$13:$V$168, MATCH('SWB Backcast'!$C15, 'SWB BWQ'!$C$13:$C$168, 0), MATCH('SWB Backcast'!N$13, 'SWB BWQ'!$B$13:$V$13, 0))</f>
        <v>Excellent</v>
      </c>
      <c r="O15" t="str">
        <f>INDEX('SWB BWQ'!$B$13:$V$168, MATCH('SWB Backcast'!$C15, 'SWB BWQ'!$C$13:$C$168, 0), MATCH('SWB Backcast'!O$13, 'SWB BWQ'!$B$13:$V$13, 0))</f>
        <v>Excellent</v>
      </c>
      <c r="P15">
        <f>INDEX('SWB BWQ'!$B$13:$V$168, MATCH('SWB Backcast'!$C15, 'SWB BWQ'!$C$13:$C$168, 0), MATCH('SWB Backcast'!P$13, 'SWB BWQ'!$B$13:$V$13, 0))</f>
        <v>0</v>
      </c>
      <c r="Q15" t="str">
        <f>INDEX('SWB BWQ'!$B$13:$V$168, MATCH('SWB Backcast'!$C15, 'SWB BWQ'!$C$13:$C$168, 0), MATCH('SWB Backcast'!Q$13, 'SWB BWQ'!$B$13:$V$13, 0))</f>
        <v>Excellent</v>
      </c>
      <c r="R15" t="str">
        <f>INDEX('SWB BWQ'!$B$13:$V$168, MATCH('SWB Backcast'!$C15, 'SWB BWQ'!$C$13:$C$168, 0), MATCH('SWB Backcast'!R$13, 'SWB BWQ'!$B$13:$V$13, 0))</f>
        <v>Excellent</v>
      </c>
      <c r="S15" t="str">
        <f>INDEX('SWB BWQ'!$B$13:$V$168, MATCH('SWB Backcast'!$C15, 'SWB BWQ'!$C$13:$C$168, 0), MATCH('SWB Backcast'!S$13, 'SWB BWQ'!$B$13:$V$13, 0))</f>
        <v>Excellent</v>
      </c>
      <c r="T15" t="str">
        <f>INDEX('SWB BWQ'!$B$13:$V$168, MATCH('SWB Backcast'!$C15, 'SWB BWQ'!$C$13:$C$168, 0), MATCH('SWB Backcast'!T$13, 'SWB BWQ'!$B$13:$V$13, 0))</f>
        <v>Excellent</v>
      </c>
      <c r="U15" t="str">
        <f>INDEX('SWB BWQ'!$B$13:$V$168, MATCH('SWB Backcast'!$C15, 'SWB BWQ'!$C$13:$C$168, 0), MATCH('SWB Backcast'!U$13, 'SWB BWQ'!$B$13:$V$13, 0))</f>
        <v>Excellent</v>
      </c>
      <c r="V15" t="str">
        <f>INDEX('SWB BWQ'!$B$13:$V$168, MATCH('SWB Backcast'!$C15, 'SWB BWQ'!$C$13:$C$168, 0), MATCH('SWB Backcast'!V$13, 'SWB BWQ'!$B$13:$V$13, 0))</f>
        <v>Excellent</v>
      </c>
    </row>
    <row r="16" spans="2:23">
      <c r="B16" t="s">
        <v>239</v>
      </c>
      <c r="C16" t="s">
        <v>618</v>
      </c>
      <c r="D16" t="s">
        <v>48</v>
      </c>
      <c r="E16" t="s">
        <v>49</v>
      </c>
      <c r="F16" t="s">
        <v>50</v>
      </c>
      <c r="H16" t="str">
        <f>INDEX('SWB BWQ'!$B$13:$V$168, MATCH('SWB Backcast'!$C16, 'SWB BWQ'!$C$13:$C$168, 0), MATCH('SWB Backcast'!H$13, 'SWB BWQ'!$B$13:$V$13, 0))</f>
        <v>Sufficient</v>
      </c>
      <c r="I16" t="str">
        <f>INDEX('SWB BWQ'!$B$13:$V$168, MATCH('SWB Backcast'!$C16, 'SWB BWQ'!$C$13:$C$168, 0), MATCH('SWB Backcast'!I$13, 'SWB BWQ'!$B$13:$V$13, 0))</f>
        <v>Excellent</v>
      </c>
      <c r="J16" t="str">
        <f>INDEX('SWB BWQ'!$B$13:$V$168, MATCH('SWB Backcast'!$C16, 'SWB BWQ'!$C$13:$C$168, 0), MATCH('SWB Backcast'!J$13, 'SWB BWQ'!$B$13:$V$13, 0))</f>
        <v>Good</v>
      </c>
      <c r="K16" t="str">
        <f>INDEX('SWB BWQ'!$B$13:$V$168, MATCH('SWB Backcast'!$C16, 'SWB BWQ'!$C$13:$C$168, 0), MATCH('SWB Backcast'!K$13, 'SWB BWQ'!$B$13:$V$13, 0))</f>
        <v>Good</v>
      </c>
      <c r="L16" t="str">
        <f>INDEX('SWB BWQ'!$B$13:$V$168, MATCH('SWB Backcast'!$C16, 'SWB BWQ'!$C$13:$C$168, 0), MATCH('SWB Backcast'!L$13, 'SWB BWQ'!$B$13:$V$13, 0))</f>
        <v>Excellent</v>
      </c>
      <c r="M16">
        <f>INDEX('SWB BWQ'!$B$13:$V$168, MATCH('SWB Backcast'!$C16, 'SWB BWQ'!$C$13:$C$168, 0), MATCH('SWB Backcast'!M$13, 'SWB BWQ'!$B$13:$V$13, 0))</f>
        <v>0</v>
      </c>
      <c r="N16" t="str">
        <f>INDEX('SWB BWQ'!$B$13:$V$168, MATCH('SWB Backcast'!$C16, 'SWB BWQ'!$C$13:$C$168, 0), MATCH('SWB Backcast'!N$13, 'SWB BWQ'!$B$13:$V$13, 0))</f>
        <v>Excellent</v>
      </c>
      <c r="O16" t="str">
        <f>INDEX('SWB BWQ'!$B$13:$V$168, MATCH('SWB Backcast'!$C16, 'SWB BWQ'!$C$13:$C$168, 0), MATCH('SWB Backcast'!O$13, 'SWB BWQ'!$B$13:$V$13, 0))</f>
        <v>Excellent</v>
      </c>
      <c r="P16">
        <f>INDEX('SWB BWQ'!$B$13:$V$168, MATCH('SWB Backcast'!$C16, 'SWB BWQ'!$C$13:$C$168, 0), MATCH('SWB Backcast'!P$13, 'SWB BWQ'!$B$13:$V$13, 0))</f>
        <v>0</v>
      </c>
      <c r="Q16" t="str">
        <f>INDEX('SWB BWQ'!$B$13:$V$168, MATCH('SWB Backcast'!$C16, 'SWB BWQ'!$C$13:$C$168, 0), MATCH('SWB Backcast'!Q$13, 'SWB BWQ'!$B$13:$V$13, 0))</f>
        <v>Excellent</v>
      </c>
      <c r="R16" t="str">
        <f>INDEX('SWB BWQ'!$B$13:$V$168, MATCH('SWB Backcast'!$C16, 'SWB BWQ'!$C$13:$C$168, 0), MATCH('SWB Backcast'!R$13, 'SWB BWQ'!$B$13:$V$13, 0))</f>
        <v>Excellent</v>
      </c>
      <c r="S16" t="str">
        <f>INDEX('SWB BWQ'!$B$13:$V$168, MATCH('SWB Backcast'!$C16, 'SWB BWQ'!$C$13:$C$168, 0), MATCH('SWB Backcast'!S$13, 'SWB BWQ'!$B$13:$V$13, 0))</f>
        <v>Excellent</v>
      </c>
      <c r="T16" t="str">
        <f>INDEX('SWB BWQ'!$B$13:$V$168, MATCH('SWB Backcast'!$C16, 'SWB BWQ'!$C$13:$C$168, 0), MATCH('SWB Backcast'!T$13, 'SWB BWQ'!$B$13:$V$13, 0))</f>
        <v>Excellent</v>
      </c>
      <c r="U16" t="str">
        <f>INDEX('SWB BWQ'!$B$13:$V$168, MATCH('SWB Backcast'!$C16, 'SWB BWQ'!$C$13:$C$168, 0), MATCH('SWB Backcast'!U$13, 'SWB BWQ'!$B$13:$V$13, 0))</f>
        <v>Excellent</v>
      </c>
      <c r="V16" t="str">
        <f>INDEX('SWB BWQ'!$B$13:$V$168, MATCH('SWB Backcast'!$C16, 'SWB BWQ'!$C$13:$C$168, 0), MATCH('SWB Backcast'!V$13, 'SWB BWQ'!$B$13:$V$13, 0))</f>
        <v>Excellent</v>
      </c>
    </row>
    <row r="17" spans="2:22">
      <c r="B17" t="s">
        <v>239</v>
      </c>
      <c r="C17" t="s">
        <v>619</v>
      </c>
      <c r="D17" t="s">
        <v>48</v>
      </c>
      <c r="E17" t="s">
        <v>49</v>
      </c>
      <c r="F17" t="s">
        <v>50</v>
      </c>
      <c r="H17" t="str">
        <f>INDEX('SWB BWQ'!$B$13:$V$168, MATCH('SWB Backcast'!$C17, 'SWB BWQ'!$C$13:$C$168, 0), MATCH('SWB Backcast'!H$13, 'SWB BWQ'!$B$13:$V$13, 0))</f>
        <v>Excellent</v>
      </c>
      <c r="I17" t="str">
        <f>INDEX('SWB BWQ'!$B$13:$V$168, MATCH('SWB Backcast'!$C17, 'SWB BWQ'!$C$13:$C$168, 0), MATCH('SWB Backcast'!I$13, 'SWB BWQ'!$B$13:$V$13, 0))</f>
        <v>Excellent</v>
      </c>
      <c r="J17" t="str">
        <f>INDEX('SWB BWQ'!$B$13:$V$168, MATCH('SWB Backcast'!$C17, 'SWB BWQ'!$C$13:$C$168, 0), MATCH('SWB Backcast'!J$13, 'SWB BWQ'!$B$13:$V$13, 0))</f>
        <v>Excellent</v>
      </c>
      <c r="K17" t="str">
        <f>INDEX('SWB BWQ'!$B$13:$V$168, MATCH('SWB Backcast'!$C17, 'SWB BWQ'!$C$13:$C$168, 0), MATCH('SWB Backcast'!K$13, 'SWB BWQ'!$B$13:$V$13, 0))</f>
        <v>Excellent</v>
      </c>
      <c r="L17" t="str">
        <f>INDEX('SWB BWQ'!$B$13:$V$168, MATCH('SWB Backcast'!$C17, 'SWB BWQ'!$C$13:$C$168, 0), MATCH('SWB Backcast'!L$13, 'SWB BWQ'!$B$13:$V$13, 0))</f>
        <v>Excellent</v>
      </c>
      <c r="M17">
        <f>INDEX('SWB BWQ'!$B$13:$V$168, MATCH('SWB Backcast'!$C17, 'SWB BWQ'!$C$13:$C$168, 0), MATCH('SWB Backcast'!M$13, 'SWB BWQ'!$B$13:$V$13, 0))</f>
        <v>0</v>
      </c>
      <c r="N17" t="str">
        <f>INDEX('SWB BWQ'!$B$13:$V$168, MATCH('SWB Backcast'!$C17, 'SWB BWQ'!$C$13:$C$168, 0), MATCH('SWB Backcast'!N$13, 'SWB BWQ'!$B$13:$V$13, 0))</f>
        <v>Excellent</v>
      </c>
      <c r="O17" t="str">
        <f>INDEX('SWB BWQ'!$B$13:$V$168, MATCH('SWB Backcast'!$C17, 'SWB BWQ'!$C$13:$C$168, 0), MATCH('SWB Backcast'!O$13, 'SWB BWQ'!$B$13:$V$13, 0))</f>
        <v>Excellent</v>
      </c>
      <c r="P17">
        <f>INDEX('SWB BWQ'!$B$13:$V$168, MATCH('SWB Backcast'!$C17, 'SWB BWQ'!$C$13:$C$168, 0), MATCH('SWB Backcast'!P$13, 'SWB BWQ'!$B$13:$V$13, 0))</f>
        <v>0</v>
      </c>
      <c r="Q17" t="str">
        <f>INDEX('SWB BWQ'!$B$13:$V$168, MATCH('SWB Backcast'!$C17, 'SWB BWQ'!$C$13:$C$168, 0), MATCH('SWB Backcast'!Q$13, 'SWB BWQ'!$B$13:$V$13, 0))</f>
        <v>Excellent</v>
      </c>
      <c r="R17" t="str">
        <f>INDEX('SWB BWQ'!$B$13:$V$168, MATCH('SWB Backcast'!$C17, 'SWB BWQ'!$C$13:$C$168, 0), MATCH('SWB Backcast'!R$13, 'SWB BWQ'!$B$13:$V$13, 0))</f>
        <v>Excellent</v>
      </c>
      <c r="S17" t="str">
        <f>INDEX('SWB BWQ'!$B$13:$V$168, MATCH('SWB Backcast'!$C17, 'SWB BWQ'!$C$13:$C$168, 0), MATCH('SWB Backcast'!S$13, 'SWB BWQ'!$B$13:$V$13, 0))</f>
        <v>Excellent</v>
      </c>
      <c r="T17" t="str">
        <f>INDEX('SWB BWQ'!$B$13:$V$168, MATCH('SWB Backcast'!$C17, 'SWB BWQ'!$C$13:$C$168, 0), MATCH('SWB Backcast'!T$13, 'SWB BWQ'!$B$13:$V$13, 0))</f>
        <v>Excellent</v>
      </c>
      <c r="U17" t="str">
        <f>INDEX('SWB BWQ'!$B$13:$V$168, MATCH('SWB Backcast'!$C17, 'SWB BWQ'!$C$13:$C$168, 0), MATCH('SWB Backcast'!U$13, 'SWB BWQ'!$B$13:$V$13, 0))</f>
        <v>Excellent</v>
      </c>
      <c r="V17" t="str">
        <f>INDEX('SWB BWQ'!$B$13:$V$168, MATCH('SWB Backcast'!$C17, 'SWB BWQ'!$C$13:$C$168, 0), MATCH('SWB Backcast'!V$13, 'SWB BWQ'!$B$13:$V$13, 0))</f>
        <v>Excellent</v>
      </c>
    </row>
    <row r="18" spans="2:22">
      <c r="B18" t="s">
        <v>239</v>
      </c>
      <c r="C18" t="s">
        <v>620</v>
      </c>
      <c r="D18" t="s">
        <v>48</v>
      </c>
      <c r="E18" t="s">
        <v>49</v>
      </c>
      <c r="F18" t="s">
        <v>50</v>
      </c>
      <c r="H18" t="str">
        <f>INDEX('SWB BWQ'!$B$13:$V$168, MATCH('SWB Backcast'!$C18, 'SWB BWQ'!$C$13:$C$168, 0), MATCH('SWB Backcast'!H$13, 'SWB BWQ'!$B$13:$V$13, 0))</f>
        <v>Excellent</v>
      </c>
      <c r="I18" t="str">
        <f>INDEX('SWB BWQ'!$B$13:$V$168, MATCH('SWB Backcast'!$C18, 'SWB BWQ'!$C$13:$C$168, 0), MATCH('SWB Backcast'!I$13, 'SWB BWQ'!$B$13:$V$13, 0))</f>
        <v>Excellent</v>
      </c>
      <c r="J18" t="str">
        <f>INDEX('SWB BWQ'!$B$13:$V$168, MATCH('SWB Backcast'!$C18, 'SWB BWQ'!$C$13:$C$168, 0), MATCH('SWB Backcast'!J$13, 'SWB BWQ'!$B$13:$V$13, 0))</f>
        <v>Excellent</v>
      </c>
      <c r="K18" t="str">
        <f>INDEX('SWB BWQ'!$B$13:$V$168, MATCH('SWB Backcast'!$C18, 'SWB BWQ'!$C$13:$C$168, 0), MATCH('SWB Backcast'!K$13, 'SWB BWQ'!$B$13:$V$13, 0))</f>
        <v>Excellent</v>
      </c>
      <c r="L18" t="str">
        <f>INDEX('SWB BWQ'!$B$13:$V$168, MATCH('SWB Backcast'!$C18, 'SWB BWQ'!$C$13:$C$168, 0), MATCH('SWB Backcast'!L$13, 'SWB BWQ'!$B$13:$V$13, 0))</f>
        <v>Excellent</v>
      </c>
      <c r="M18">
        <f>INDEX('SWB BWQ'!$B$13:$V$168, MATCH('SWB Backcast'!$C18, 'SWB BWQ'!$C$13:$C$168, 0), MATCH('SWB Backcast'!M$13, 'SWB BWQ'!$B$13:$V$13, 0))</f>
        <v>0</v>
      </c>
      <c r="N18" t="str">
        <f>INDEX('SWB BWQ'!$B$13:$V$168, MATCH('SWB Backcast'!$C18, 'SWB BWQ'!$C$13:$C$168, 0), MATCH('SWB Backcast'!N$13, 'SWB BWQ'!$B$13:$V$13, 0))</f>
        <v>Excellent</v>
      </c>
      <c r="O18" t="str">
        <f>INDEX('SWB BWQ'!$B$13:$V$168, MATCH('SWB Backcast'!$C18, 'SWB BWQ'!$C$13:$C$168, 0), MATCH('SWB Backcast'!O$13, 'SWB BWQ'!$B$13:$V$13, 0))</f>
        <v>Excellent</v>
      </c>
      <c r="P18">
        <f>INDEX('SWB BWQ'!$B$13:$V$168, MATCH('SWB Backcast'!$C18, 'SWB BWQ'!$C$13:$C$168, 0), MATCH('SWB Backcast'!P$13, 'SWB BWQ'!$B$13:$V$13, 0))</f>
        <v>0</v>
      </c>
      <c r="Q18" t="str">
        <f>INDEX('SWB BWQ'!$B$13:$V$168, MATCH('SWB Backcast'!$C18, 'SWB BWQ'!$C$13:$C$168, 0), MATCH('SWB Backcast'!Q$13, 'SWB BWQ'!$B$13:$V$13, 0))</f>
        <v>Excellent</v>
      </c>
      <c r="R18" t="str">
        <f>INDEX('SWB BWQ'!$B$13:$V$168, MATCH('SWB Backcast'!$C18, 'SWB BWQ'!$C$13:$C$168, 0), MATCH('SWB Backcast'!R$13, 'SWB BWQ'!$B$13:$V$13, 0))</f>
        <v>Excellent</v>
      </c>
      <c r="S18" t="str">
        <f>INDEX('SWB BWQ'!$B$13:$V$168, MATCH('SWB Backcast'!$C18, 'SWB BWQ'!$C$13:$C$168, 0), MATCH('SWB Backcast'!S$13, 'SWB BWQ'!$B$13:$V$13, 0))</f>
        <v>Excellent</v>
      </c>
      <c r="T18" t="str">
        <f>INDEX('SWB BWQ'!$B$13:$V$168, MATCH('SWB Backcast'!$C18, 'SWB BWQ'!$C$13:$C$168, 0), MATCH('SWB Backcast'!T$13, 'SWB BWQ'!$B$13:$V$13, 0))</f>
        <v>Excellent</v>
      </c>
      <c r="U18" t="str">
        <f>INDEX('SWB BWQ'!$B$13:$V$168, MATCH('SWB Backcast'!$C18, 'SWB BWQ'!$C$13:$C$168, 0), MATCH('SWB Backcast'!U$13, 'SWB BWQ'!$B$13:$V$13, 0))</f>
        <v>Excellent</v>
      </c>
      <c r="V18" t="str">
        <f>INDEX('SWB BWQ'!$B$13:$V$168, MATCH('SWB Backcast'!$C18, 'SWB BWQ'!$C$13:$C$168, 0), MATCH('SWB Backcast'!V$13, 'SWB BWQ'!$B$13:$V$13, 0))</f>
        <v>Excellent</v>
      </c>
    </row>
    <row r="19" spans="2:22">
      <c r="B19" t="s">
        <v>239</v>
      </c>
      <c r="C19" t="s">
        <v>621</v>
      </c>
      <c r="D19" t="s">
        <v>48</v>
      </c>
      <c r="E19" t="s">
        <v>49</v>
      </c>
      <c r="F19" t="s">
        <v>50</v>
      </c>
      <c r="H19" t="str">
        <f>INDEX('SWB BWQ'!$B$13:$V$168, MATCH('SWB Backcast'!$C19, 'SWB BWQ'!$C$13:$C$168, 0), MATCH('SWB Backcast'!H$13, 'SWB BWQ'!$B$13:$V$13, 0))</f>
        <v>Excellent</v>
      </c>
      <c r="I19" t="str">
        <f>INDEX('SWB BWQ'!$B$13:$V$168, MATCH('SWB Backcast'!$C19, 'SWB BWQ'!$C$13:$C$168, 0), MATCH('SWB Backcast'!I$13, 'SWB BWQ'!$B$13:$V$13, 0))</f>
        <v>Excellent</v>
      </c>
      <c r="J19" t="str">
        <f>INDEX('SWB BWQ'!$B$13:$V$168, MATCH('SWB Backcast'!$C19, 'SWB BWQ'!$C$13:$C$168, 0), MATCH('SWB Backcast'!J$13, 'SWB BWQ'!$B$13:$V$13, 0))</f>
        <v>Excellent</v>
      </c>
      <c r="K19" t="str">
        <f>INDEX('SWB BWQ'!$B$13:$V$168, MATCH('SWB Backcast'!$C19, 'SWB BWQ'!$C$13:$C$168, 0), MATCH('SWB Backcast'!K$13, 'SWB BWQ'!$B$13:$V$13, 0))</f>
        <v>Excellent</v>
      </c>
      <c r="L19" t="str">
        <f>INDEX('SWB BWQ'!$B$13:$V$168, MATCH('SWB Backcast'!$C19, 'SWB BWQ'!$C$13:$C$168, 0), MATCH('SWB Backcast'!L$13, 'SWB BWQ'!$B$13:$V$13, 0))</f>
        <v>Excellent</v>
      </c>
      <c r="M19">
        <f>INDEX('SWB BWQ'!$B$13:$V$168, MATCH('SWB Backcast'!$C19, 'SWB BWQ'!$C$13:$C$168, 0), MATCH('SWB Backcast'!M$13, 'SWB BWQ'!$B$13:$V$13, 0))</f>
        <v>0</v>
      </c>
      <c r="N19" t="str">
        <f>INDEX('SWB BWQ'!$B$13:$V$168, MATCH('SWB Backcast'!$C19, 'SWB BWQ'!$C$13:$C$168, 0), MATCH('SWB Backcast'!N$13, 'SWB BWQ'!$B$13:$V$13, 0))</f>
        <v>Excellent</v>
      </c>
      <c r="O19" t="str">
        <f>INDEX('SWB BWQ'!$B$13:$V$168, MATCH('SWB Backcast'!$C19, 'SWB BWQ'!$C$13:$C$168, 0), MATCH('SWB Backcast'!O$13, 'SWB BWQ'!$B$13:$V$13, 0))</f>
        <v>Excellent</v>
      </c>
      <c r="P19">
        <f>INDEX('SWB BWQ'!$B$13:$V$168, MATCH('SWB Backcast'!$C19, 'SWB BWQ'!$C$13:$C$168, 0), MATCH('SWB Backcast'!P$13, 'SWB BWQ'!$B$13:$V$13, 0))</f>
        <v>0</v>
      </c>
      <c r="Q19" t="str">
        <f>INDEX('SWB BWQ'!$B$13:$V$168, MATCH('SWB Backcast'!$C19, 'SWB BWQ'!$C$13:$C$168, 0), MATCH('SWB Backcast'!Q$13, 'SWB BWQ'!$B$13:$V$13, 0))</f>
        <v>Excellent</v>
      </c>
      <c r="R19" t="str">
        <f>INDEX('SWB BWQ'!$B$13:$V$168, MATCH('SWB Backcast'!$C19, 'SWB BWQ'!$C$13:$C$168, 0), MATCH('SWB Backcast'!R$13, 'SWB BWQ'!$B$13:$V$13, 0))</f>
        <v>Excellent</v>
      </c>
      <c r="S19" t="str">
        <f>INDEX('SWB BWQ'!$B$13:$V$168, MATCH('SWB Backcast'!$C19, 'SWB BWQ'!$C$13:$C$168, 0), MATCH('SWB Backcast'!S$13, 'SWB BWQ'!$B$13:$V$13, 0))</f>
        <v>Excellent</v>
      </c>
      <c r="T19" t="str">
        <f>INDEX('SWB BWQ'!$B$13:$V$168, MATCH('SWB Backcast'!$C19, 'SWB BWQ'!$C$13:$C$168, 0), MATCH('SWB Backcast'!T$13, 'SWB BWQ'!$B$13:$V$13, 0))</f>
        <v>Excellent</v>
      </c>
      <c r="U19" t="str">
        <f>INDEX('SWB BWQ'!$B$13:$V$168, MATCH('SWB Backcast'!$C19, 'SWB BWQ'!$C$13:$C$168, 0), MATCH('SWB Backcast'!U$13, 'SWB BWQ'!$B$13:$V$13, 0))</f>
        <v>Excellent</v>
      </c>
      <c r="V19" t="str">
        <f>INDEX('SWB BWQ'!$B$13:$V$168, MATCH('SWB Backcast'!$C19, 'SWB BWQ'!$C$13:$C$168, 0), MATCH('SWB Backcast'!V$13, 'SWB BWQ'!$B$13:$V$13, 0))</f>
        <v>Excellent</v>
      </c>
    </row>
    <row r="20" spans="2:22">
      <c r="B20" t="s">
        <v>239</v>
      </c>
      <c r="C20" t="s">
        <v>622</v>
      </c>
      <c r="D20" t="s">
        <v>48</v>
      </c>
      <c r="E20" t="s">
        <v>49</v>
      </c>
      <c r="F20" t="s">
        <v>50</v>
      </c>
      <c r="H20" t="str">
        <f>INDEX('SWB BWQ'!$B$13:$V$168, MATCH('SWB Backcast'!$C20, 'SWB BWQ'!$C$13:$C$168, 0), MATCH('SWB Backcast'!H$13, 'SWB BWQ'!$B$13:$V$13, 0))</f>
        <v>Good</v>
      </c>
      <c r="I20" t="str">
        <f>INDEX('SWB BWQ'!$B$13:$V$168, MATCH('SWB Backcast'!$C20, 'SWB BWQ'!$C$13:$C$168, 0), MATCH('SWB Backcast'!I$13, 'SWB BWQ'!$B$13:$V$13, 0))</f>
        <v>Excellent</v>
      </c>
      <c r="J20" t="str">
        <f>INDEX('SWB BWQ'!$B$13:$V$168, MATCH('SWB Backcast'!$C20, 'SWB BWQ'!$C$13:$C$168, 0), MATCH('SWB Backcast'!J$13, 'SWB BWQ'!$B$13:$V$13, 0))</f>
        <v>Good</v>
      </c>
      <c r="K20" t="str">
        <f>INDEX('SWB BWQ'!$B$13:$V$168, MATCH('SWB Backcast'!$C20, 'SWB BWQ'!$C$13:$C$168, 0), MATCH('SWB Backcast'!K$13, 'SWB BWQ'!$B$13:$V$13, 0))</f>
        <v>Good</v>
      </c>
      <c r="L20" t="str">
        <f>INDEX('SWB BWQ'!$B$13:$V$168, MATCH('SWB Backcast'!$C20, 'SWB BWQ'!$C$13:$C$168, 0), MATCH('SWB Backcast'!L$13, 'SWB BWQ'!$B$13:$V$13, 0))</f>
        <v>Excellent</v>
      </c>
      <c r="M20">
        <f>INDEX('SWB BWQ'!$B$13:$V$168, MATCH('SWB Backcast'!$C20, 'SWB BWQ'!$C$13:$C$168, 0), MATCH('SWB Backcast'!M$13, 'SWB BWQ'!$B$13:$V$13, 0))</f>
        <v>0</v>
      </c>
      <c r="N20" t="str">
        <f>INDEX('SWB BWQ'!$B$13:$V$168, MATCH('SWB Backcast'!$C20, 'SWB BWQ'!$C$13:$C$168, 0), MATCH('SWB Backcast'!N$13, 'SWB BWQ'!$B$13:$V$13, 0))</f>
        <v>Excellent</v>
      </c>
      <c r="O20" t="str">
        <f>INDEX('SWB BWQ'!$B$13:$V$168, MATCH('SWB Backcast'!$C20, 'SWB BWQ'!$C$13:$C$168, 0), MATCH('SWB Backcast'!O$13, 'SWB BWQ'!$B$13:$V$13, 0))</f>
        <v>Excellent</v>
      </c>
      <c r="P20">
        <f>INDEX('SWB BWQ'!$B$13:$V$168, MATCH('SWB Backcast'!$C20, 'SWB BWQ'!$C$13:$C$168, 0), MATCH('SWB Backcast'!P$13, 'SWB BWQ'!$B$13:$V$13, 0))</f>
        <v>0</v>
      </c>
      <c r="Q20" t="str">
        <f>INDEX('SWB BWQ'!$B$13:$V$168, MATCH('SWB Backcast'!$C20, 'SWB BWQ'!$C$13:$C$168, 0), MATCH('SWB Backcast'!Q$13, 'SWB BWQ'!$B$13:$V$13, 0))</f>
        <v>Excellent</v>
      </c>
      <c r="R20" t="str">
        <f>INDEX('SWB BWQ'!$B$13:$V$168, MATCH('SWB Backcast'!$C20, 'SWB BWQ'!$C$13:$C$168, 0), MATCH('SWB Backcast'!R$13, 'SWB BWQ'!$B$13:$V$13, 0))</f>
        <v>Excellent</v>
      </c>
      <c r="S20" t="str">
        <f>INDEX('SWB BWQ'!$B$13:$V$168, MATCH('SWB Backcast'!$C20, 'SWB BWQ'!$C$13:$C$168, 0), MATCH('SWB Backcast'!S$13, 'SWB BWQ'!$B$13:$V$13, 0))</f>
        <v>Excellent</v>
      </c>
      <c r="T20" t="str">
        <f>INDEX('SWB BWQ'!$B$13:$V$168, MATCH('SWB Backcast'!$C20, 'SWB BWQ'!$C$13:$C$168, 0), MATCH('SWB Backcast'!T$13, 'SWB BWQ'!$B$13:$V$13, 0))</f>
        <v>Excellent</v>
      </c>
      <c r="U20" t="str">
        <f>INDEX('SWB BWQ'!$B$13:$V$168, MATCH('SWB Backcast'!$C20, 'SWB BWQ'!$C$13:$C$168, 0), MATCH('SWB Backcast'!U$13, 'SWB BWQ'!$B$13:$V$13, 0))</f>
        <v>Excellent</v>
      </c>
      <c r="V20" t="str">
        <f>INDEX('SWB BWQ'!$B$13:$V$168, MATCH('SWB Backcast'!$C20, 'SWB BWQ'!$C$13:$C$168, 0), MATCH('SWB Backcast'!V$13, 'SWB BWQ'!$B$13:$V$13, 0))</f>
        <v>Excellent</v>
      </c>
    </row>
    <row r="21" spans="2:22">
      <c r="B21" t="s">
        <v>239</v>
      </c>
      <c r="C21" t="s">
        <v>623</v>
      </c>
      <c r="D21" t="s">
        <v>48</v>
      </c>
      <c r="E21" t="s">
        <v>49</v>
      </c>
      <c r="F21" t="s">
        <v>50</v>
      </c>
      <c r="H21" t="str">
        <f>INDEX('SWB BWQ'!$B$13:$V$168, MATCH('SWB Backcast'!$C21, 'SWB BWQ'!$C$13:$C$168, 0), MATCH('SWB Backcast'!H$13, 'SWB BWQ'!$B$13:$V$13, 0))</f>
        <v>Excellent</v>
      </c>
      <c r="I21" t="str">
        <f>INDEX('SWB BWQ'!$B$13:$V$168, MATCH('SWB Backcast'!$C21, 'SWB BWQ'!$C$13:$C$168, 0), MATCH('SWB Backcast'!I$13, 'SWB BWQ'!$B$13:$V$13, 0))</f>
        <v>Excellent</v>
      </c>
      <c r="J21" t="str">
        <f>INDEX('SWB BWQ'!$B$13:$V$168, MATCH('SWB Backcast'!$C21, 'SWB BWQ'!$C$13:$C$168, 0), MATCH('SWB Backcast'!J$13, 'SWB BWQ'!$B$13:$V$13, 0))</f>
        <v>Excellent</v>
      </c>
      <c r="K21" t="str">
        <f>INDEX('SWB BWQ'!$B$13:$V$168, MATCH('SWB Backcast'!$C21, 'SWB BWQ'!$C$13:$C$168, 0), MATCH('SWB Backcast'!K$13, 'SWB BWQ'!$B$13:$V$13, 0))</f>
        <v>Excellent</v>
      </c>
      <c r="L21" t="str">
        <f>INDEX('SWB BWQ'!$B$13:$V$168, MATCH('SWB Backcast'!$C21, 'SWB BWQ'!$C$13:$C$168, 0), MATCH('SWB Backcast'!L$13, 'SWB BWQ'!$B$13:$V$13, 0))</f>
        <v>Excellent</v>
      </c>
      <c r="M21">
        <f>INDEX('SWB BWQ'!$B$13:$V$168, MATCH('SWB Backcast'!$C21, 'SWB BWQ'!$C$13:$C$168, 0), MATCH('SWB Backcast'!M$13, 'SWB BWQ'!$B$13:$V$13, 0))</f>
        <v>0</v>
      </c>
      <c r="N21" t="str">
        <f>INDEX('SWB BWQ'!$B$13:$V$168, MATCH('SWB Backcast'!$C21, 'SWB BWQ'!$C$13:$C$168, 0), MATCH('SWB Backcast'!N$13, 'SWB BWQ'!$B$13:$V$13, 0))</f>
        <v>Excellent</v>
      </c>
      <c r="O21" t="str">
        <f>INDEX('SWB BWQ'!$B$13:$V$168, MATCH('SWB Backcast'!$C21, 'SWB BWQ'!$C$13:$C$168, 0), MATCH('SWB Backcast'!O$13, 'SWB BWQ'!$B$13:$V$13, 0))</f>
        <v>Excellent</v>
      </c>
      <c r="P21">
        <f>INDEX('SWB BWQ'!$B$13:$V$168, MATCH('SWB Backcast'!$C21, 'SWB BWQ'!$C$13:$C$168, 0), MATCH('SWB Backcast'!P$13, 'SWB BWQ'!$B$13:$V$13, 0))</f>
        <v>0</v>
      </c>
      <c r="Q21" t="str">
        <f>INDEX('SWB BWQ'!$B$13:$V$168, MATCH('SWB Backcast'!$C21, 'SWB BWQ'!$C$13:$C$168, 0), MATCH('SWB Backcast'!Q$13, 'SWB BWQ'!$B$13:$V$13, 0))</f>
        <v>Excellent</v>
      </c>
      <c r="R21" t="str">
        <f>INDEX('SWB BWQ'!$B$13:$V$168, MATCH('SWB Backcast'!$C21, 'SWB BWQ'!$C$13:$C$168, 0), MATCH('SWB Backcast'!R$13, 'SWB BWQ'!$B$13:$V$13, 0))</f>
        <v>Excellent</v>
      </c>
      <c r="S21" t="str">
        <f>INDEX('SWB BWQ'!$B$13:$V$168, MATCH('SWB Backcast'!$C21, 'SWB BWQ'!$C$13:$C$168, 0), MATCH('SWB Backcast'!S$13, 'SWB BWQ'!$B$13:$V$13, 0))</f>
        <v>Excellent</v>
      </c>
      <c r="T21" t="str">
        <f>INDEX('SWB BWQ'!$B$13:$V$168, MATCH('SWB Backcast'!$C21, 'SWB BWQ'!$C$13:$C$168, 0), MATCH('SWB Backcast'!T$13, 'SWB BWQ'!$B$13:$V$13, 0))</f>
        <v>Excellent</v>
      </c>
      <c r="U21" t="str">
        <f>INDEX('SWB BWQ'!$B$13:$V$168, MATCH('SWB Backcast'!$C21, 'SWB BWQ'!$C$13:$C$168, 0), MATCH('SWB Backcast'!U$13, 'SWB BWQ'!$B$13:$V$13, 0))</f>
        <v>Excellent</v>
      </c>
      <c r="V21" t="str">
        <f>INDEX('SWB BWQ'!$B$13:$V$168, MATCH('SWB Backcast'!$C21, 'SWB BWQ'!$C$13:$C$168, 0), MATCH('SWB Backcast'!V$13, 'SWB BWQ'!$B$13:$V$13, 0))</f>
        <v>Excellent</v>
      </c>
    </row>
    <row r="22" spans="2:22">
      <c r="B22" t="s">
        <v>239</v>
      </c>
      <c r="C22" t="s">
        <v>624</v>
      </c>
      <c r="D22" t="s">
        <v>48</v>
      </c>
      <c r="E22" t="s">
        <v>49</v>
      </c>
      <c r="F22" t="s">
        <v>50</v>
      </c>
      <c r="H22" t="s">
        <v>154</v>
      </c>
      <c r="I22" t="s">
        <v>154</v>
      </c>
      <c r="J22" t="s">
        <v>154</v>
      </c>
      <c r="K22" t="str">
        <f>INDEX('SWB BWQ'!$B$13:$V$168, MATCH('SWB Backcast'!$C22, 'SWB BWQ'!$C$13:$C$168, 0), MATCH('SWB Backcast'!K$13, 'SWB BWQ'!$B$13:$V$13, 0))</f>
        <v>Excellent</v>
      </c>
      <c r="L22" t="str">
        <f>INDEX('SWB BWQ'!$B$13:$V$168, MATCH('SWB Backcast'!$C22, 'SWB BWQ'!$C$13:$C$168, 0), MATCH('SWB Backcast'!L$13, 'SWB BWQ'!$B$13:$V$13, 0))</f>
        <v>Excellent</v>
      </c>
      <c r="M22">
        <f>INDEX('SWB BWQ'!$B$13:$V$168, MATCH('SWB Backcast'!$C22, 'SWB BWQ'!$C$13:$C$168, 0), MATCH('SWB Backcast'!M$13, 'SWB BWQ'!$B$13:$V$13, 0))</f>
        <v>0</v>
      </c>
      <c r="N22" t="str">
        <f>INDEX('SWB BWQ'!$B$13:$V$168, MATCH('SWB Backcast'!$C22, 'SWB BWQ'!$C$13:$C$168, 0), MATCH('SWB Backcast'!N$13, 'SWB BWQ'!$B$13:$V$13, 0))</f>
        <v>Excellent</v>
      </c>
      <c r="O22" t="str">
        <f>INDEX('SWB BWQ'!$B$13:$V$168, MATCH('SWB Backcast'!$C22, 'SWB BWQ'!$C$13:$C$168, 0), MATCH('SWB Backcast'!O$13, 'SWB BWQ'!$B$13:$V$13, 0))</f>
        <v>Excellent</v>
      </c>
      <c r="P22">
        <f>INDEX('SWB BWQ'!$B$13:$V$168, MATCH('SWB Backcast'!$C22, 'SWB BWQ'!$C$13:$C$168, 0), MATCH('SWB Backcast'!P$13, 'SWB BWQ'!$B$13:$V$13, 0))</f>
        <v>0</v>
      </c>
      <c r="Q22" t="str">
        <f>INDEX('SWB BWQ'!$B$13:$V$168, MATCH('SWB Backcast'!$C22, 'SWB BWQ'!$C$13:$C$168, 0), MATCH('SWB Backcast'!Q$13, 'SWB BWQ'!$B$13:$V$13, 0))</f>
        <v>Excellent</v>
      </c>
      <c r="R22" t="str">
        <f>INDEX('SWB BWQ'!$B$13:$V$168, MATCH('SWB Backcast'!$C22, 'SWB BWQ'!$C$13:$C$168, 0), MATCH('SWB Backcast'!R$13, 'SWB BWQ'!$B$13:$V$13, 0))</f>
        <v>Excellent</v>
      </c>
      <c r="S22" t="str">
        <f>INDEX('SWB BWQ'!$B$13:$V$168, MATCH('SWB Backcast'!$C22, 'SWB BWQ'!$C$13:$C$168, 0), MATCH('SWB Backcast'!S$13, 'SWB BWQ'!$B$13:$V$13, 0))</f>
        <v>Excellent</v>
      </c>
      <c r="T22" t="str">
        <f>INDEX('SWB BWQ'!$B$13:$V$168, MATCH('SWB Backcast'!$C22, 'SWB BWQ'!$C$13:$C$168, 0), MATCH('SWB Backcast'!T$13, 'SWB BWQ'!$B$13:$V$13, 0))</f>
        <v>Excellent</v>
      </c>
      <c r="U22" t="str">
        <f>INDEX('SWB BWQ'!$B$13:$V$168, MATCH('SWB Backcast'!$C22, 'SWB BWQ'!$C$13:$C$168, 0), MATCH('SWB Backcast'!U$13, 'SWB BWQ'!$B$13:$V$13, 0))</f>
        <v>Excellent</v>
      </c>
      <c r="V22" t="str">
        <f>INDEX('SWB BWQ'!$B$13:$V$168, MATCH('SWB Backcast'!$C22, 'SWB BWQ'!$C$13:$C$168, 0), MATCH('SWB Backcast'!V$13, 'SWB BWQ'!$B$13:$V$13, 0))</f>
        <v>Excellent</v>
      </c>
    </row>
    <row r="23" spans="2:22">
      <c r="B23" t="s">
        <v>239</v>
      </c>
      <c r="C23" t="s">
        <v>625</v>
      </c>
      <c r="D23" t="s">
        <v>48</v>
      </c>
      <c r="E23" t="s">
        <v>49</v>
      </c>
      <c r="F23" t="s">
        <v>50</v>
      </c>
      <c r="H23" t="str">
        <f>INDEX('SWB BWQ'!$B$13:$V$168, MATCH('SWB Backcast'!$C23, 'SWB BWQ'!$C$13:$C$168, 0), MATCH('SWB Backcast'!H$13, 'SWB BWQ'!$B$13:$V$13, 0))</f>
        <v>Good</v>
      </c>
      <c r="I23" t="str">
        <f>INDEX('SWB BWQ'!$B$13:$V$168, MATCH('SWB Backcast'!$C23, 'SWB BWQ'!$C$13:$C$168, 0), MATCH('SWB Backcast'!I$13, 'SWB BWQ'!$B$13:$V$13, 0))</f>
        <v>Excellent</v>
      </c>
      <c r="J23" t="str">
        <f>INDEX('SWB BWQ'!$B$13:$V$168, MATCH('SWB Backcast'!$C23, 'SWB BWQ'!$C$13:$C$168, 0), MATCH('SWB Backcast'!J$13, 'SWB BWQ'!$B$13:$V$13, 0))</f>
        <v>Excellent</v>
      </c>
      <c r="K23" t="str">
        <f>INDEX('SWB BWQ'!$B$13:$V$168, MATCH('SWB Backcast'!$C23, 'SWB BWQ'!$C$13:$C$168, 0), MATCH('SWB Backcast'!K$13, 'SWB BWQ'!$B$13:$V$13, 0))</f>
        <v>Excellent</v>
      </c>
      <c r="L23" t="str">
        <f>INDEX('SWB BWQ'!$B$13:$V$168, MATCH('SWB Backcast'!$C23, 'SWB BWQ'!$C$13:$C$168, 0), MATCH('SWB Backcast'!L$13, 'SWB BWQ'!$B$13:$V$13, 0))</f>
        <v>Excellent</v>
      </c>
      <c r="M23">
        <f>INDEX('SWB BWQ'!$B$13:$V$168, MATCH('SWB Backcast'!$C23, 'SWB BWQ'!$C$13:$C$168, 0), MATCH('SWB Backcast'!M$13, 'SWB BWQ'!$B$13:$V$13, 0))</f>
        <v>0</v>
      </c>
      <c r="N23" t="str">
        <f>INDEX('SWB BWQ'!$B$13:$V$168, MATCH('SWB Backcast'!$C23, 'SWB BWQ'!$C$13:$C$168, 0), MATCH('SWB Backcast'!N$13, 'SWB BWQ'!$B$13:$V$13, 0))</f>
        <v>Excellent</v>
      </c>
      <c r="O23" t="str">
        <f>INDEX('SWB BWQ'!$B$13:$V$168, MATCH('SWB Backcast'!$C23, 'SWB BWQ'!$C$13:$C$168, 0), MATCH('SWB Backcast'!O$13, 'SWB BWQ'!$B$13:$V$13, 0))</f>
        <v>Excellent</v>
      </c>
      <c r="P23">
        <f>INDEX('SWB BWQ'!$B$13:$V$168, MATCH('SWB Backcast'!$C23, 'SWB BWQ'!$C$13:$C$168, 0), MATCH('SWB Backcast'!P$13, 'SWB BWQ'!$B$13:$V$13, 0))</f>
        <v>0</v>
      </c>
      <c r="Q23" t="str">
        <f>INDEX('SWB BWQ'!$B$13:$V$168, MATCH('SWB Backcast'!$C23, 'SWB BWQ'!$C$13:$C$168, 0), MATCH('SWB Backcast'!Q$13, 'SWB BWQ'!$B$13:$V$13, 0))</f>
        <v>Excellent</v>
      </c>
      <c r="R23" t="str">
        <f>INDEX('SWB BWQ'!$B$13:$V$168, MATCH('SWB Backcast'!$C23, 'SWB BWQ'!$C$13:$C$168, 0), MATCH('SWB Backcast'!R$13, 'SWB BWQ'!$B$13:$V$13, 0))</f>
        <v>Excellent</v>
      </c>
      <c r="S23" t="str">
        <f>INDEX('SWB BWQ'!$B$13:$V$168, MATCH('SWB Backcast'!$C23, 'SWB BWQ'!$C$13:$C$168, 0), MATCH('SWB Backcast'!S$13, 'SWB BWQ'!$B$13:$V$13, 0))</f>
        <v>Excellent</v>
      </c>
      <c r="T23" t="str">
        <f>INDEX('SWB BWQ'!$B$13:$V$168, MATCH('SWB Backcast'!$C23, 'SWB BWQ'!$C$13:$C$168, 0), MATCH('SWB Backcast'!T$13, 'SWB BWQ'!$B$13:$V$13, 0))</f>
        <v>Excellent</v>
      </c>
      <c r="U23" t="str">
        <f>INDEX('SWB BWQ'!$B$13:$V$168, MATCH('SWB Backcast'!$C23, 'SWB BWQ'!$C$13:$C$168, 0), MATCH('SWB Backcast'!U$13, 'SWB BWQ'!$B$13:$V$13, 0))</f>
        <v>Excellent</v>
      </c>
      <c r="V23" t="str">
        <f>INDEX('SWB BWQ'!$B$13:$V$168, MATCH('SWB Backcast'!$C23, 'SWB BWQ'!$C$13:$C$168, 0), MATCH('SWB Backcast'!V$13, 'SWB BWQ'!$B$13:$V$13, 0))</f>
        <v>Excellent</v>
      </c>
    </row>
    <row r="24" spans="2:22">
      <c r="B24" t="s">
        <v>239</v>
      </c>
      <c r="C24" t="s">
        <v>626</v>
      </c>
      <c r="D24" t="s">
        <v>48</v>
      </c>
      <c r="E24" t="s">
        <v>49</v>
      </c>
      <c r="F24" t="s">
        <v>50</v>
      </c>
      <c r="H24" t="str">
        <f>INDEX('SWB BWQ'!$B$13:$V$168, MATCH('SWB Backcast'!$C24, 'SWB BWQ'!$C$13:$C$168, 0), MATCH('SWB Backcast'!H$13, 'SWB BWQ'!$B$13:$V$13, 0))</f>
        <v>Excellent</v>
      </c>
      <c r="I24" t="str">
        <f>INDEX('SWB BWQ'!$B$13:$V$168, MATCH('SWB Backcast'!$C24, 'SWB BWQ'!$C$13:$C$168, 0), MATCH('SWB Backcast'!I$13, 'SWB BWQ'!$B$13:$V$13, 0))</f>
        <v>Excellent</v>
      </c>
      <c r="J24" t="str">
        <f>INDEX('SWB BWQ'!$B$13:$V$168, MATCH('SWB Backcast'!$C24, 'SWB BWQ'!$C$13:$C$168, 0), MATCH('SWB Backcast'!J$13, 'SWB BWQ'!$B$13:$V$13, 0))</f>
        <v>Excellent</v>
      </c>
      <c r="K24" t="str">
        <f>INDEX('SWB BWQ'!$B$13:$V$168, MATCH('SWB Backcast'!$C24, 'SWB BWQ'!$C$13:$C$168, 0), MATCH('SWB Backcast'!K$13, 'SWB BWQ'!$B$13:$V$13, 0))</f>
        <v>Excellent</v>
      </c>
      <c r="L24" t="str">
        <f>INDEX('SWB BWQ'!$B$13:$V$168, MATCH('SWB Backcast'!$C24, 'SWB BWQ'!$C$13:$C$168, 0), MATCH('SWB Backcast'!L$13, 'SWB BWQ'!$B$13:$V$13, 0))</f>
        <v>Excellent</v>
      </c>
      <c r="M24">
        <f>INDEX('SWB BWQ'!$B$13:$V$168, MATCH('SWB Backcast'!$C24, 'SWB BWQ'!$C$13:$C$168, 0), MATCH('SWB Backcast'!M$13, 'SWB BWQ'!$B$13:$V$13, 0))</f>
        <v>0</v>
      </c>
      <c r="N24" t="str">
        <f>INDEX('SWB BWQ'!$B$13:$V$168, MATCH('SWB Backcast'!$C24, 'SWB BWQ'!$C$13:$C$168, 0), MATCH('SWB Backcast'!N$13, 'SWB BWQ'!$B$13:$V$13, 0))</f>
        <v>Excellent</v>
      </c>
      <c r="O24" t="str">
        <f>INDEX('SWB BWQ'!$B$13:$V$168, MATCH('SWB Backcast'!$C24, 'SWB BWQ'!$C$13:$C$168, 0), MATCH('SWB Backcast'!O$13, 'SWB BWQ'!$B$13:$V$13, 0))</f>
        <v>Excellent</v>
      </c>
      <c r="P24">
        <f>INDEX('SWB BWQ'!$B$13:$V$168, MATCH('SWB Backcast'!$C24, 'SWB BWQ'!$C$13:$C$168, 0), MATCH('SWB Backcast'!P$13, 'SWB BWQ'!$B$13:$V$13, 0))</f>
        <v>0</v>
      </c>
      <c r="Q24" t="str">
        <f>INDEX('SWB BWQ'!$B$13:$V$168, MATCH('SWB Backcast'!$C24, 'SWB BWQ'!$C$13:$C$168, 0), MATCH('SWB Backcast'!Q$13, 'SWB BWQ'!$B$13:$V$13, 0))</f>
        <v>Excellent</v>
      </c>
      <c r="R24" t="str">
        <f>INDEX('SWB BWQ'!$B$13:$V$168, MATCH('SWB Backcast'!$C24, 'SWB BWQ'!$C$13:$C$168, 0), MATCH('SWB Backcast'!R$13, 'SWB BWQ'!$B$13:$V$13, 0))</f>
        <v>Excellent</v>
      </c>
      <c r="S24" t="str">
        <f>INDEX('SWB BWQ'!$B$13:$V$168, MATCH('SWB Backcast'!$C24, 'SWB BWQ'!$C$13:$C$168, 0), MATCH('SWB Backcast'!S$13, 'SWB BWQ'!$B$13:$V$13, 0))</f>
        <v>Excellent</v>
      </c>
      <c r="T24" t="str">
        <f>INDEX('SWB BWQ'!$B$13:$V$168, MATCH('SWB Backcast'!$C24, 'SWB BWQ'!$C$13:$C$168, 0), MATCH('SWB Backcast'!T$13, 'SWB BWQ'!$B$13:$V$13, 0))</f>
        <v>Excellent</v>
      </c>
      <c r="U24" t="str">
        <f>INDEX('SWB BWQ'!$B$13:$V$168, MATCH('SWB Backcast'!$C24, 'SWB BWQ'!$C$13:$C$168, 0), MATCH('SWB Backcast'!U$13, 'SWB BWQ'!$B$13:$V$13, 0))</f>
        <v>Excellent</v>
      </c>
      <c r="V24" t="str">
        <f>INDEX('SWB BWQ'!$B$13:$V$168, MATCH('SWB Backcast'!$C24, 'SWB BWQ'!$C$13:$C$168, 0), MATCH('SWB Backcast'!V$13, 'SWB BWQ'!$B$13:$V$13, 0))</f>
        <v>Excellent</v>
      </c>
    </row>
    <row r="25" spans="2:22">
      <c r="B25" t="s">
        <v>239</v>
      </c>
      <c r="C25" t="s">
        <v>627</v>
      </c>
      <c r="D25" t="s">
        <v>48</v>
      </c>
      <c r="E25" t="s">
        <v>49</v>
      </c>
      <c r="F25" t="s">
        <v>50</v>
      </c>
      <c r="H25" t="str">
        <f>INDEX('SWB BWQ'!$B$13:$V$168, MATCH('SWB Backcast'!$C25, 'SWB BWQ'!$C$13:$C$168, 0), MATCH('SWB Backcast'!H$13, 'SWB BWQ'!$B$13:$V$13, 0))</f>
        <v>Good</v>
      </c>
      <c r="I25" t="str">
        <f>INDEX('SWB BWQ'!$B$13:$V$168, MATCH('SWB Backcast'!$C25, 'SWB BWQ'!$C$13:$C$168, 0), MATCH('SWB Backcast'!I$13, 'SWB BWQ'!$B$13:$V$13, 0))</f>
        <v>Good</v>
      </c>
      <c r="J25" t="str">
        <f>INDEX('SWB BWQ'!$B$13:$V$168, MATCH('SWB Backcast'!$C25, 'SWB BWQ'!$C$13:$C$168, 0), MATCH('SWB Backcast'!J$13, 'SWB BWQ'!$B$13:$V$13, 0))</f>
        <v>Good</v>
      </c>
      <c r="K25" t="str">
        <f>INDEX('SWB BWQ'!$B$13:$V$168, MATCH('SWB Backcast'!$C25, 'SWB BWQ'!$C$13:$C$168, 0), MATCH('SWB Backcast'!K$13, 'SWB BWQ'!$B$13:$V$13, 0))</f>
        <v>Excellent</v>
      </c>
      <c r="L25" t="str">
        <f>INDEX('SWB BWQ'!$B$13:$V$168, MATCH('SWB Backcast'!$C25, 'SWB BWQ'!$C$13:$C$168, 0), MATCH('SWB Backcast'!L$13, 'SWB BWQ'!$B$13:$V$13, 0))</f>
        <v>Excellent</v>
      </c>
      <c r="M25">
        <f>INDEX('SWB BWQ'!$B$13:$V$168, MATCH('SWB Backcast'!$C25, 'SWB BWQ'!$C$13:$C$168, 0), MATCH('SWB Backcast'!M$13, 'SWB BWQ'!$B$13:$V$13, 0))</f>
        <v>0</v>
      </c>
      <c r="N25" t="str">
        <f>INDEX('SWB BWQ'!$B$13:$V$168, MATCH('SWB Backcast'!$C25, 'SWB BWQ'!$C$13:$C$168, 0), MATCH('SWB Backcast'!N$13, 'SWB BWQ'!$B$13:$V$13, 0))</f>
        <v>Excellent</v>
      </c>
      <c r="O25" t="str">
        <f>INDEX('SWB BWQ'!$B$13:$V$168, MATCH('SWB Backcast'!$C25, 'SWB BWQ'!$C$13:$C$168, 0), MATCH('SWB Backcast'!O$13, 'SWB BWQ'!$B$13:$V$13, 0))</f>
        <v>Excellent</v>
      </c>
      <c r="P25">
        <f>INDEX('SWB BWQ'!$B$13:$V$168, MATCH('SWB Backcast'!$C25, 'SWB BWQ'!$C$13:$C$168, 0), MATCH('SWB Backcast'!P$13, 'SWB BWQ'!$B$13:$V$13, 0))</f>
        <v>0</v>
      </c>
      <c r="Q25" t="str">
        <f>INDEX('SWB BWQ'!$B$13:$V$168, MATCH('SWB Backcast'!$C25, 'SWB BWQ'!$C$13:$C$168, 0), MATCH('SWB Backcast'!Q$13, 'SWB BWQ'!$B$13:$V$13, 0))</f>
        <v>Excellent</v>
      </c>
      <c r="R25" t="str">
        <f>INDEX('SWB BWQ'!$B$13:$V$168, MATCH('SWB Backcast'!$C25, 'SWB BWQ'!$C$13:$C$168, 0), MATCH('SWB Backcast'!R$13, 'SWB BWQ'!$B$13:$V$13, 0))</f>
        <v>Excellent</v>
      </c>
      <c r="S25" t="str">
        <f>INDEX('SWB BWQ'!$B$13:$V$168, MATCH('SWB Backcast'!$C25, 'SWB BWQ'!$C$13:$C$168, 0), MATCH('SWB Backcast'!S$13, 'SWB BWQ'!$B$13:$V$13, 0))</f>
        <v>Excellent</v>
      </c>
      <c r="T25" t="str">
        <f>INDEX('SWB BWQ'!$B$13:$V$168, MATCH('SWB Backcast'!$C25, 'SWB BWQ'!$C$13:$C$168, 0), MATCH('SWB Backcast'!T$13, 'SWB BWQ'!$B$13:$V$13, 0))</f>
        <v>Excellent</v>
      </c>
      <c r="U25" t="str">
        <f>INDEX('SWB BWQ'!$B$13:$V$168, MATCH('SWB Backcast'!$C25, 'SWB BWQ'!$C$13:$C$168, 0), MATCH('SWB Backcast'!U$13, 'SWB BWQ'!$B$13:$V$13, 0))</f>
        <v>Excellent</v>
      </c>
      <c r="V25" t="str">
        <f>INDEX('SWB BWQ'!$B$13:$V$168, MATCH('SWB Backcast'!$C25, 'SWB BWQ'!$C$13:$C$168, 0), MATCH('SWB Backcast'!V$13, 'SWB BWQ'!$B$13:$V$13, 0))</f>
        <v>Excellent</v>
      </c>
    </row>
    <row r="26" spans="2:22">
      <c r="B26" t="s">
        <v>239</v>
      </c>
      <c r="C26" t="s">
        <v>628</v>
      </c>
      <c r="D26" t="s">
        <v>48</v>
      </c>
      <c r="E26" t="s">
        <v>49</v>
      </c>
      <c r="F26" t="s">
        <v>50</v>
      </c>
      <c r="H26" t="str">
        <f>INDEX('SWB BWQ'!$B$13:$V$168, MATCH('SWB Backcast'!$C26, 'SWB BWQ'!$C$13:$C$168, 0), MATCH('SWB Backcast'!H$13, 'SWB BWQ'!$B$13:$V$13, 0))</f>
        <v>Sufficient</v>
      </c>
      <c r="I26" t="str">
        <f>INDEX('SWB BWQ'!$B$13:$V$168, MATCH('SWB Backcast'!$C26, 'SWB BWQ'!$C$13:$C$168, 0), MATCH('SWB Backcast'!I$13, 'SWB BWQ'!$B$13:$V$13, 0))</f>
        <v>Good</v>
      </c>
      <c r="J26" t="str">
        <f>INDEX('SWB BWQ'!$B$13:$V$168, MATCH('SWB Backcast'!$C26, 'SWB BWQ'!$C$13:$C$168, 0), MATCH('SWB Backcast'!J$13, 'SWB BWQ'!$B$13:$V$13, 0))</f>
        <v>Good</v>
      </c>
      <c r="K26" t="str">
        <f>INDEX('SWB BWQ'!$B$13:$V$168, MATCH('SWB Backcast'!$C26, 'SWB BWQ'!$C$13:$C$168, 0), MATCH('SWB Backcast'!K$13, 'SWB BWQ'!$B$13:$V$13, 0))</f>
        <v>Good</v>
      </c>
      <c r="L26" t="str">
        <f>INDEX('SWB BWQ'!$B$13:$V$168, MATCH('SWB Backcast'!$C26, 'SWB BWQ'!$C$13:$C$168, 0), MATCH('SWB Backcast'!L$13, 'SWB BWQ'!$B$13:$V$13, 0))</f>
        <v>Good</v>
      </c>
      <c r="M26">
        <f>INDEX('SWB BWQ'!$B$13:$V$168, MATCH('SWB Backcast'!$C26, 'SWB BWQ'!$C$13:$C$168, 0), MATCH('SWB Backcast'!M$13, 'SWB BWQ'!$B$13:$V$13, 0))</f>
        <v>0</v>
      </c>
      <c r="N26" t="str">
        <f>INDEX('SWB BWQ'!$B$13:$V$168, MATCH('SWB Backcast'!$C26, 'SWB BWQ'!$C$13:$C$168, 0), MATCH('SWB Backcast'!N$13, 'SWB BWQ'!$B$13:$V$13, 0))</f>
        <v>Good</v>
      </c>
      <c r="O26" t="str">
        <f>INDEX('SWB BWQ'!$B$13:$V$168, MATCH('SWB Backcast'!$C26, 'SWB BWQ'!$C$13:$C$168, 0), MATCH('SWB Backcast'!O$13, 'SWB BWQ'!$B$13:$V$13, 0))</f>
        <v>Excellent</v>
      </c>
      <c r="P26">
        <f>INDEX('SWB BWQ'!$B$13:$V$168, MATCH('SWB Backcast'!$C26, 'SWB BWQ'!$C$13:$C$168, 0), MATCH('SWB Backcast'!P$13, 'SWB BWQ'!$B$13:$V$13, 0))</f>
        <v>0</v>
      </c>
      <c r="Q26" t="str">
        <f>INDEX('SWB BWQ'!$B$13:$V$168, MATCH('SWB Backcast'!$C26, 'SWB BWQ'!$C$13:$C$168, 0), MATCH('SWB Backcast'!Q$13, 'SWB BWQ'!$B$13:$V$13, 0))</f>
        <v>Excellent</v>
      </c>
      <c r="R26" t="str">
        <f>INDEX('SWB BWQ'!$B$13:$V$168, MATCH('SWB Backcast'!$C26, 'SWB BWQ'!$C$13:$C$168, 0), MATCH('SWB Backcast'!R$13, 'SWB BWQ'!$B$13:$V$13, 0))</f>
        <v>Excellent</v>
      </c>
      <c r="S26" t="str">
        <f>INDEX('SWB BWQ'!$B$13:$V$168, MATCH('SWB Backcast'!$C26, 'SWB BWQ'!$C$13:$C$168, 0), MATCH('SWB Backcast'!S$13, 'SWB BWQ'!$B$13:$V$13, 0))</f>
        <v>Excellent</v>
      </c>
      <c r="T26" t="str">
        <f>INDEX('SWB BWQ'!$B$13:$V$168, MATCH('SWB Backcast'!$C26, 'SWB BWQ'!$C$13:$C$168, 0), MATCH('SWB Backcast'!T$13, 'SWB BWQ'!$B$13:$V$13, 0))</f>
        <v>Excellent</v>
      </c>
      <c r="U26" t="str">
        <f>INDEX('SWB BWQ'!$B$13:$V$168, MATCH('SWB Backcast'!$C26, 'SWB BWQ'!$C$13:$C$168, 0), MATCH('SWB Backcast'!U$13, 'SWB BWQ'!$B$13:$V$13, 0))</f>
        <v>Excellent</v>
      </c>
      <c r="V26" t="str">
        <f>INDEX('SWB BWQ'!$B$13:$V$168, MATCH('SWB Backcast'!$C26, 'SWB BWQ'!$C$13:$C$168, 0), MATCH('SWB Backcast'!V$13, 'SWB BWQ'!$B$13:$V$13, 0))</f>
        <v>Excellent</v>
      </c>
    </row>
    <row r="27" spans="2:22">
      <c r="B27" t="s">
        <v>239</v>
      </c>
      <c r="C27" t="s">
        <v>629</v>
      </c>
      <c r="D27" t="s">
        <v>48</v>
      </c>
      <c r="E27" t="s">
        <v>49</v>
      </c>
      <c r="F27" t="s">
        <v>50</v>
      </c>
      <c r="H27" t="str">
        <f>INDEX('SWB BWQ'!$B$13:$V$168, MATCH('SWB Backcast'!$C27, 'SWB BWQ'!$C$13:$C$168, 0), MATCH('SWB Backcast'!H$13, 'SWB BWQ'!$B$13:$V$13, 0))</f>
        <v>Excellent</v>
      </c>
      <c r="I27" t="str">
        <f>INDEX('SWB BWQ'!$B$13:$V$168, MATCH('SWB Backcast'!$C27, 'SWB BWQ'!$C$13:$C$168, 0), MATCH('SWB Backcast'!I$13, 'SWB BWQ'!$B$13:$V$13, 0))</f>
        <v>Excellent</v>
      </c>
      <c r="J27" t="str">
        <f>INDEX('SWB BWQ'!$B$13:$V$168, MATCH('SWB Backcast'!$C27, 'SWB BWQ'!$C$13:$C$168, 0), MATCH('SWB Backcast'!J$13, 'SWB BWQ'!$B$13:$V$13, 0))</f>
        <v>Excellent</v>
      </c>
      <c r="K27" t="str">
        <f>INDEX('SWB BWQ'!$B$13:$V$168, MATCH('SWB Backcast'!$C27, 'SWB BWQ'!$C$13:$C$168, 0), MATCH('SWB Backcast'!K$13, 'SWB BWQ'!$B$13:$V$13, 0))</f>
        <v>Excellent</v>
      </c>
      <c r="L27" t="str">
        <f>INDEX('SWB BWQ'!$B$13:$V$168, MATCH('SWB Backcast'!$C27, 'SWB BWQ'!$C$13:$C$168, 0), MATCH('SWB Backcast'!L$13, 'SWB BWQ'!$B$13:$V$13, 0))</f>
        <v>Excellent</v>
      </c>
      <c r="M27">
        <f>INDEX('SWB BWQ'!$B$13:$V$168, MATCH('SWB Backcast'!$C27, 'SWB BWQ'!$C$13:$C$168, 0), MATCH('SWB Backcast'!M$13, 'SWB BWQ'!$B$13:$V$13, 0))</f>
        <v>0</v>
      </c>
      <c r="N27" t="str">
        <f>INDEX('SWB BWQ'!$B$13:$V$168, MATCH('SWB Backcast'!$C27, 'SWB BWQ'!$C$13:$C$168, 0), MATCH('SWB Backcast'!N$13, 'SWB BWQ'!$B$13:$V$13, 0))</f>
        <v>Excellent</v>
      </c>
      <c r="O27" t="str">
        <f>INDEX('SWB BWQ'!$B$13:$V$168, MATCH('SWB Backcast'!$C27, 'SWB BWQ'!$C$13:$C$168, 0), MATCH('SWB Backcast'!O$13, 'SWB BWQ'!$B$13:$V$13, 0))</f>
        <v>Excellent</v>
      </c>
      <c r="P27">
        <f>INDEX('SWB BWQ'!$B$13:$V$168, MATCH('SWB Backcast'!$C27, 'SWB BWQ'!$C$13:$C$168, 0), MATCH('SWB Backcast'!P$13, 'SWB BWQ'!$B$13:$V$13, 0))</f>
        <v>0</v>
      </c>
      <c r="Q27" t="str">
        <f>INDEX('SWB BWQ'!$B$13:$V$168, MATCH('SWB Backcast'!$C27, 'SWB BWQ'!$C$13:$C$168, 0), MATCH('SWB Backcast'!Q$13, 'SWB BWQ'!$B$13:$V$13, 0))</f>
        <v>Excellent</v>
      </c>
      <c r="R27" t="str">
        <f>INDEX('SWB BWQ'!$B$13:$V$168, MATCH('SWB Backcast'!$C27, 'SWB BWQ'!$C$13:$C$168, 0), MATCH('SWB Backcast'!R$13, 'SWB BWQ'!$B$13:$V$13, 0))</f>
        <v>Excellent</v>
      </c>
      <c r="S27" t="str">
        <f>INDEX('SWB BWQ'!$B$13:$V$168, MATCH('SWB Backcast'!$C27, 'SWB BWQ'!$C$13:$C$168, 0), MATCH('SWB Backcast'!S$13, 'SWB BWQ'!$B$13:$V$13, 0))</f>
        <v>Excellent</v>
      </c>
      <c r="T27" t="str">
        <f>INDEX('SWB BWQ'!$B$13:$V$168, MATCH('SWB Backcast'!$C27, 'SWB BWQ'!$C$13:$C$168, 0), MATCH('SWB Backcast'!T$13, 'SWB BWQ'!$B$13:$V$13, 0))</f>
        <v>Excellent</v>
      </c>
      <c r="U27" t="str">
        <f>INDEX('SWB BWQ'!$B$13:$V$168, MATCH('SWB Backcast'!$C27, 'SWB BWQ'!$C$13:$C$168, 0), MATCH('SWB Backcast'!U$13, 'SWB BWQ'!$B$13:$V$13, 0))</f>
        <v>Excellent</v>
      </c>
      <c r="V27" t="str">
        <f>INDEX('SWB BWQ'!$B$13:$V$168, MATCH('SWB Backcast'!$C27, 'SWB BWQ'!$C$13:$C$168, 0), MATCH('SWB Backcast'!V$13, 'SWB BWQ'!$B$13:$V$13, 0))</f>
        <v>Excellent</v>
      </c>
    </row>
    <row r="28" spans="2:22">
      <c r="B28" t="s">
        <v>239</v>
      </c>
      <c r="C28" t="s">
        <v>630</v>
      </c>
      <c r="D28" t="s">
        <v>48</v>
      </c>
      <c r="E28" t="s">
        <v>49</v>
      </c>
      <c r="F28" t="s">
        <v>50</v>
      </c>
      <c r="H28" t="str">
        <f>INDEX('SWB BWQ'!$B$13:$V$168, MATCH('SWB Backcast'!$C28, 'SWB BWQ'!$C$13:$C$168, 0), MATCH('SWB Backcast'!H$13, 'SWB BWQ'!$B$13:$V$13, 0))</f>
        <v>Excellent</v>
      </c>
      <c r="I28" t="str">
        <f>INDEX('SWB BWQ'!$B$13:$V$168, MATCH('SWB Backcast'!$C28, 'SWB BWQ'!$C$13:$C$168, 0), MATCH('SWB Backcast'!I$13, 'SWB BWQ'!$B$13:$V$13, 0))</f>
        <v>Excellent</v>
      </c>
      <c r="J28" t="str">
        <f>INDEX('SWB BWQ'!$B$13:$V$168, MATCH('SWB Backcast'!$C28, 'SWB BWQ'!$C$13:$C$168, 0), MATCH('SWB Backcast'!J$13, 'SWB BWQ'!$B$13:$V$13, 0))</f>
        <v>Excellent</v>
      </c>
      <c r="K28" t="str">
        <f>INDEX('SWB BWQ'!$B$13:$V$168, MATCH('SWB Backcast'!$C28, 'SWB BWQ'!$C$13:$C$168, 0), MATCH('SWB Backcast'!K$13, 'SWB BWQ'!$B$13:$V$13, 0))</f>
        <v>Excellent</v>
      </c>
      <c r="L28" t="str">
        <f>INDEX('SWB BWQ'!$B$13:$V$168, MATCH('SWB Backcast'!$C28, 'SWB BWQ'!$C$13:$C$168, 0), MATCH('SWB Backcast'!L$13, 'SWB BWQ'!$B$13:$V$13, 0))</f>
        <v>Excellent</v>
      </c>
      <c r="M28">
        <f>INDEX('SWB BWQ'!$B$13:$V$168, MATCH('SWB Backcast'!$C28, 'SWB BWQ'!$C$13:$C$168, 0), MATCH('SWB Backcast'!M$13, 'SWB BWQ'!$B$13:$V$13, 0))</f>
        <v>0</v>
      </c>
      <c r="N28" t="str">
        <f>INDEX('SWB BWQ'!$B$13:$V$168, MATCH('SWB Backcast'!$C28, 'SWB BWQ'!$C$13:$C$168, 0), MATCH('SWB Backcast'!N$13, 'SWB BWQ'!$B$13:$V$13, 0))</f>
        <v>Excellent</v>
      </c>
      <c r="O28" t="str">
        <f>INDEX('SWB BWQ'!$B$13:$V$168, MATCH('SWB Backcast'!$C28, 'SWB BWQ'!$C$13:$C$168, 0), MATCH('SWB Backcast'!O$13, 'SWB BWQ'!$B$13:$V$13, 0))</f>
        <v>Excellent</v>
      </c>
      <c r="P28">
        <f>INDEX('SWB BWQ'!$B$13:$V$168, MATCH('SWB Backcast'!$C28, 'SWB BWQ'!$C$13:$C$168, 0), MATCH('SWB Backcast'!P$13, 'SWB BWQ'!$B$13:$V$13, 0))</f>
        <v>0</v>
      </c>
      <c r="Q28" t="str">
        <f>INDEX('SWB BWQ'!$B$13:$V$168, MATCH('SWB Backcast'!$C28, 'SWB BWQ'!$C$13:$C$168, 0), MATCH('SWB Backcast'!Q$13, 'SWB BWQ'!$B$13:$V$13, 0))</f>
        <v>Excellent</v>
      </c>
      <c r="R28" t="str">
        <f>INDEX('SWB BWQ'!$B$13:$V$168, MATCH('SWB Backcast'!$C28, 'SWB BWQ'!$C$13:$C$168, 0), MATCH('SWB Backcast'!R$13, 'SWB BWQ'!$B$13:$V$13, 0))</f>
        <v>Excellent</v>
      </c>
      <c r="S28" t="str">
        <f>INDEX('SWB BWQ'!$B$13:$V$168, MATCH('SWB Backcast'!$C28, 'SWB BWQ'!$C$13:$C$168, 0), MATCH('SWB Backcast'!S$13, 'SWB BWQ'!$B$13:$V$13, 0))</f>
        <v>Excellent</v>
      </c>
      <c r="T28" t="str">
        <f>INDEX('SWB BWQ'!$B$13:$V$168, MATCH('SWB Backcast'!$C28, 'SWB BWQ'!$C$13:$C$168, 0), MATCH('SWB Backcast'!T$13, 'SWB BWQ'!$B$13:$V$13, 0))</f>
        <v>Excellent</v>
      </c>
      <c r="U28" t="str">
        <f>INDEX('SWB BWQ'!$B$13:$V$168, MATCH('SWB Backcast'!$C28, 'SWB BWQ'!$C$13:$C$168, 0), MATCH('SWB Backcast'!U$13, 'SWB BWQ'!$B$13:$V$13, 0))</f>
        <v>Excellent</v>
      </c>
      <c r="V28" t="str">
        <f>INDEX('SWB BWQ'!$B$13:$V$168, MATCH('SWB Backcast'!$C28, 'SWB BWQ'!$C$13:$C$168, 0), MATCH('SWB Backcast'!V$13, 'SWB BWQ'!$B$13:$V$13, 0))</f>
        <v>Excellent</v>
      </c>
    </row>
    <row r="29" spans="2:22">
      <c r="B29" t="s">
        <v>239</v>
      </c>
      <c r="C29" t="s">
        <v>631</v>
      </c>
      <c r="D29" t="s">
        <v>48</v>
      </c>
      <c r="E29" t="s">
        <v>49</v>
      </c>
      <c r="F29" t="s">
        <v>50</v>
      </c>
      <c r="H29" t="str">
        <f>INDEX('SWB BWQ'!$B$13:$V$168, MATCH('SWB Backcast'!$C29, 'SWB BWQ'!$C$13:$C$168, 0), MATCH('SWB Backcast'!H$13, 'SWB BWQ'!$B$13:$V$13, 0))</f>
        <v>Excellent</v>
      </c>
      <c r="I29" t="str">
        <f>INDEX('SWB BWQ'!$B$13:$V$168, MATCH('SWB Backcast'!$C29, 'SWB BWQ'!$C$13:$C$168, 0), MATCH('SWB Backcast'!I$13, 'SWB BWQ'!$B$13:$V$13, 0))</f>
        <v>Excellent</v>
      </c>
      <c r="J29" t="str">
        <f>INDEX('SWB BWQ'!$B$13:$V$168, MATCH('SWB Backcast'!$C29, 'SWB BWQ'!$C$13:$C$168, 0), MATCH('SWB Backcast'!J$13, 'SWB BWQ'!$B$13:$V$13, 0))</f>
        <v>Excellent</v>
      </c>
      <c r="K29" t="str">
        <f>INDEX('SWB BWQ'!$B$13:$V$168, MATCH('SWB Backcast'!$C29, 'SWB BWQ'!$C$13:$C$168, 0), MATCH('SWB Backcast'!K$13, 'SWB BWQ'!$B$13:$V$13, 0))</f>
        <v>Excellent</v>
      </c>
      <c r="L29" t="str">
        <f>INDEX('SWB BWQ'!$B$13:$V$168, MATCH('SWB Backcast'!$C29, 'SWB BWQ'!$C$13:$C$168, 0), MATCH('SWB Backcast'!L$13, 'SWB BWQ'!$B$13:$V$13, 0))</f>
        <v>Excellent</v>
      </c>
      <c r="M29">
        <f>INDEX('SWB BWQ'!$B$13:$V$168, MATCH('SWB Backcast'!$C29, 'SWB BWQ'!$C$13:$C$168, 0), MATCH('SWB Backcast'!M$13, 'SWB BWQ'!$B$13:$V$13, 0))</f>
        <v>0</v>
      </c>
      <c r="N29" t="str">
        <f>INDEX('SWB BWQ'!$B$13:$V$168, MATCH('SWB Backcast'!$C29, 'SWB BWQ'!$C$13:$C$168, 0), MATCH('SWB Backcast'!N$13, 'SWB BWQ'!$B$13:$V$13, 0))</f>
        <v>Excellent</v>
      </c>
      <c r="O29" t="str">
        <f>INDEX('SWB BWQ'!$B$13:$V$168, MATCH('SWB Backcast'!$C29, 'SWB BWQ'!$C$13:$C$168, 0), MATCH('SWB Backcast'!O$13, 'SWB BWQ'!$B$13:$V$13, 0))</f>
        <v>Excellent</v>
      </c>
      <c r="P29">
        <f>INDEX('SWB BWQ'!$B$13:$V$168, MATCH('SWB Backcast'!$C29, 'SWB BWQ'!$C$13:$C$168, 0), MATCH('SWB Backcast'!P$13, 'SWB BWQ'!$B$13:$V$13, 0))</f>
        <v>0</v>
      </c>
      <c r="Q29" t="str">
        <f>INDEX('SWB BWQ'!$B$13:$V$168, MATCH('SWB Backcast'!$C29, 'SWB BWQ'!$C$13:$C$168, 0), MATCH('SWB Backcast'!Q$13, 'SWB BWQ'!$B$13:$V$13, 0))</f>
        <v>Excellent</v>
      </c>
      <c r="R29" t="str">
        <f>INDEX('SWB BWQ'!$B$13:$V$168, MATCH('SWB Backcast'!$C29, 'SWB BWQ'!$C$13:$C$168, 0), MATCH('SWB Backcast'!R$13, 'SWB BWQ'!$B$13:$V$13, 0))</f>
        <v>Excellent</v>
      </c>
      <c r="S29" t="str">
        <f>INDEX('SWB BWQ'!$B$13:$V$168, MATCH('SWB Backcast'!$C29, 'SWB BWQ'!$C$13:$C$168, 0), MATCH('SWB Backcast'!S$13, 'SWB BWQ'!$B$13:$V$13, 0))</f>
        <v>Excellent</v>
      </c>
      <c r="T29" t="str">
        <f>INDEX('SWB BWQ'!$B$13:$V$168, MATCH('SWB Backcast'!$C29, 'SWB BWQ'!$C$13:$C$168, 0), MATCH('SWB Backcast'!T$13, 'SWB BWQ'!$B$13:$V$13, 0))</f>
        <v>Excellent</v>
      </c>
      <c r="U29" t="str">
        <f>INDEX('SWB BWQ'!$B$13:$V$168, MATCH('SWB Backcast'!$C29, 'SWB BWQ'!$C$13:$C$168, 0), MATCH('SWB Backcast'!U$13, 'SWB BWQ'!$B$13:$V$13, 0))</f>
        <v>Excellent</v>
      </c>
      <c r="V29" t="str">
        <f>INDEX('SWB BWQ'!$B$13:$V$168, MATCH('SWB Backcast'!$C29, 'SWB BWQ'!$C$13:$C$168, 0), MATCH('SWB Backcast'!V$13, 'SWB BWQ'!$B$13:$V$13, 0))</f>
        <v>Excellent</v>
      </c>
    </row>
    <row r="30" spans="2:22">
      <c r="B30" t="s">
        <v>239</v>
      </c>
      <c r="C30" t="s">
        <v>632</v>
      </c>
      <c r="D30" t="s">
        <v>48</v>
      </c>
      <c r="E30" t="s">
        <v>49</v>
      </c>
      <c r="F30" t="s">
        <v>50</v>
      </c>
      <c r="H30" t="str">
        <f>INDEX('SWB BWQ'!$B$13:$V$168, MATCH('SWB Backcast'!$C30, 'SWB BWQ'!$C$13:$C$168, 0), MATCH('SWB Backcast'!H$13, 'SWB BWQ'!$B$13:$V$13, 0))</f>
        <v>Excellent</v>
      </c>
      <c r="I30" t="str">
        <f>INDEX('SWB BWQ'!$B$13:$V$168, MATCH('SWB Backcast'!$C30, 'SWB BWQ'!$C$13:$C$168, 0), MATCH('SWB Backcast'!I$13, 'SWB BWQ'!$B$13:$V$13, 0))</f>
        <v>Excellent</v>
      </c>
      <c r="J30" t="str">
        <f>INDEX('SWB BWQ'!$B$13:$V$168, MATCH('SWB Backcast'!$C30, 'SWB BWQ'!$C$13:$C$168, 0), MATCH('SWB Backcast'!J$13, 'SWB BWQ'!$B$13:$V$13, 0))</f>
        <v>Excellent</v>
      </c>
      <c r="K30" t="str">
        <f>INDEX('SWB BWQ'!$B$13:$V$168, MATCH('SWB Backcast'!$C30, 'SWB BWQ'!$C$13:$C$168, 0), MATCH('SWB Backcast'!K$13, 'SWB BWQ'!$B$13:$V$13, 0))</f>
        <v>Excellent</v>
      </c>
      <c r="L30" t="str">
        <f>INDEX('SWB BWQ'!$B$13:$V$168, MATCH('SWB Backcast'!$C30, 'SWB BWQ'!$C$13:$C$168, 0), MATCH('SWB Backcast'!L$13, 'SWB BWQ'!$B$13:$V$13, 0))</f>
        <v>Excellent</v>
      </c>
      <c r="M30">
        <f>INDEX('SWB BWQ'!$B$13:$V$168, MATCH('SWB Backcast'!$C30, 'SWB BWQ'!$C$13:$C$168, 0), MATCH('SWB Backcast'!M$13, 'SWB BWQ'!$B$13:$V$13, 0))</f>
        <v>0</v>
      </c>
      <c r="N30" t="str">
        <f>INDEX('SWB BWQ'!$B$13:$V$168, MATCH('SWB Backcast'!$C30, 'SWB BWQ'!$C$13:$C$168, 0), MATCH('SWB Backcast'!N$13, 'SWB BWQ'!$B$13:$V$13, 0))</f>
        <v>Excellent</v>
      </c>
      <c r="O30" t="str">
        <f>INDEX('SWB BWQ'!$B$13:$V$168, MATCH('SWB Backcast'!$C30, 'SWB BWQ'!$C$13:$C$168, 0), MATCH('SWB Backcast'!O$13, 'SWB BWQ'!$B$13:$V$13, 0))</f>
        <v>Excellent</v>
      </c>
      <c r="P30">
        <f>INDEX('SWB BWQ'!$B$13:$V$168, MATCH('SWB Backcast'!$C30, 'SWB BWQ'!$C$13:$C$168, 0), MATCH('SWB Backcast'!P$13, 'SWB BWQ'!$B$13:$V$13, 0))</f>
        <v>0</v>
      </c>
      <c r="Q30" t="str">
        <f>INDEX('SWB BWQ'!$B$13:$V$168, MATCH('SWB Backcast'!$C30, 'SWB BWQ'!$C$13:$C$168, 0), MATCH('SWB Backcast'!Q$13, 'SWB BWQ'!$B$13:$V$13, 0))</f>
        <v>Excellent</v>
      </c>
      <c r="R30" t="str">
        <f>INDEX('SWB BWQ'!$B$13:$V$168, MATCH('SWB Backcast'!$C30, 'SWB BWQ'!$C$13:$C$168, 0), MATCH('SWB Backcast'!R$13, 'SWB BWQ'!$B$13:$V$13, 0))</f>
        <v>Excellent</v>
      </c>
      <c r="S30" t="str">
        <f>INDEX('SWB BWQ'!$B$13:$V$168, MATCH('SWB Backcast'!$C30, 'SWB BWQ'!$C$13:$C$168, 0), MATCH('SWB Backcast'!S$13, 'SWB BWQ'!$B$13:$V$13, 0))</f>
        <v>Excellent</v>
      </c>
      <c r="T30" t="str">
        <f>INDEX('SWB BWQ'!$B$13:$V$168, MATCH('SWB Backcast'!$C30, 'SWB BWQ'!$C$13:$C$168, 0), MATCH('SWB Backcast'!T$13, 'SWB BWQ'!$B$13:$V$13, 0))</f>
        <v>Excellent</v>
      </c>
      <c r="U30" t="str">
        <f>INDEX('SWB BWQ'!$B$13:$V$168, MATCH('SWB Backcast'!$C30, 'SWB BWQ'!$C$13:$C$168, 0), MATCH('SWB Backcast'!U$13, 'SWB BWQ'!$B$13:$V$13, 0))</f>
        <v>Excellent</v>
      </c>
      <c r="V30" t="str">
        <f>INDEX('SWB BWQ'!$B$13:$V$168, MATCH('SWB Backcast'!$C30, 'SWB BWQ'!$C$13:$C$168, 0), MATCH('SWB Backcast'!V$13, 'SWB BWQ'!$B$13:$V$13, 0))</f>
        <v>Excellent</v>
      </c>
    </row>
    <row r="31" spans="2:22">
      <c r="B31" t="s">
        <v>239</v>
      </c>
      <c r="C31" t="s">
        <v>633</v>
      </c>
      <c r="D31" t="s">
        <v>48</v>
      </c>
      <c r="E31" t="s">
        <v>49</v>
      </c>
      <c r="F31" t="s">
        <v>50</v>
      </c>
      <c r="H31" t="str">
        <f>INDEX('SWB BWQ'!$B$13:$V$168, MATCH('SWB Backcast'!$C31, 'SWB BWQ'!$C$13:$C$168, 0), MATCH('SWB Backcast'!H$13, 'SWB BWQ'!$B$13:$V$13, 0))</f>
        <v>Excellent</v>
      </c>
      <c r="I31" t="str">
        <f>INDEX('SWB BWQ'!$B$13:$V$168, MATCH('SWB Backcast'!$C31, 'SWB BWQ'!$C$13:$C$168, 0), MATCH('SWB Backcast'!I$13, 'SWB BWQ'!$B$13:$V$13, 0))</f>
        <v>Excellent</v>
      </c>
      <c r="J31" t="str">
        <f>INDEX('SWB BWQ'!$B$13:$V$168, MATCH('SWB Backcast'!$C31, 'SWB BWQ'!$C$13:$C$168, 0), MATCH('SWB Backcast'!J$13, 'SWB BWQ'!$B$13:$V$13, 0))</f>
        <v>Excellent</v>
      </c>
      <c r="K31" t="str">
        <f>INDEX('SWB BWQ'!$B$13:$V$168, MATCH('SWB Backcast'!$C31, 'SWB BWQ'!$C$13:$C$168, 0), MATCH('SWB Backcast'!K$13, 'SWB BWQ'!$B$13:$V$13, 0))</f>
        <v>Excellent</v>
      </c>
      <c r="L31" t="str">
        <f>INDEX('SWB BWQ'!$B$13:$V$168, MATCH('SWB Backcast'!$C31, 'SWB BWQ'!$C$13:$C$168, 0), MATCH('SWB Backcast'!L$13, 'SWB BWQ'!$B$13:$V$13, 0))</f>
        <v>Excellent</v>
      </c>
      <c r="M31">
        <f>INDEX('SWB BWQ'!$B$13:$V$168, MATCH('SWB Backcast'!$C31, 'SWB BWQ'!$C$13:$C$168, 0), MATCH('SWB Backcast'!M$13, 'SWB BWQ'!$B$13:$V$13, 0))</f>
        <v>0</v>
      </c>
      <c r="N31" t="str">
        <f>INDEX('SWB BWQ'!$B$13:$V$168, MATCH('SWB Backcast'!$C31, 'SWB BWQ'!$C$13:$C$168, 0), MATCH('SWB Backcast'!N$13, 'SWB BWQ'!$B$13:$V$13, 0))</f>
        <v>Excellent</v>
      </c>
      <c r="O31" t="str">
        <f>INDEX('SWB BWQ'!$B$13:$V$168, MATCH('SWB Backcast'!$C31, 'SWB BWQ'!$C$13:$C$168, 0), MATCH('SWB Backcast'!O$13, 'SWB BWQ'!$B$13:$V$13, 0))</f>
        <v>Excellent</v>
      </c>
      <c r="P31">
        <f>INDEX('SWB BWQ'!$B$13:$V$168, MATCH('SWB Backcast'!$C31, 'SWB BWQ'!$C$13:$C$168, 0), MATCH('SWB Backcast'!P$13, 'SWB BWQ'!$B$13:$V$13, 0))</f>
        <v>0</v>
      </c>
      <c r="Q31" t="str">
        <f>INDEX('SWB BWQ'!$B$13:$V$168, MATCH('SWB Backcast'!$C31, 'SWB BWQ'!$C$13:$C$168, 0), MATCH('SWB Backcast'!Q$13, 'SWB BWQ'!$B$13:$V$13, 0))</f>
        <v>Excellent</v>
      </c>
      <c r="R31" t="str">
        <f>INDEX('SWB BWQ'!$B$13:$V$168, MATCH('SWB Backcast'!$C31, 'SWB BWQ'!$C$13:$C$168, 0), MATCH('SWB Backcast'!R$13, 'SWB BWQ'!$B$13:$V$13, 0))</f>
        <v>Excellent</v>
      </c>
      <c r="S31" t="str">
        <f>INDEX('SWB BWQ'!$B$13:$V$168, MATCH('SWB Backcast'!$C31, 'SWB BWQ'!$C$13:$C$168, 0), MATCH('SWB Backcast'!S$13, 'SWB BWQ'!$B$13:$V$13, 0))</f>
        <v>Excellent</v>
      </c>
      <c r="T31" t="str">
        <f>INDEX('SWB BWQ'!$B$13:$V$168, MATCH('SWB Backcast'!$C31, 'SWB BWQ'!$C$13:$C$168, 0), MATCH('SWB Backcast'!T$13, 'SWB BWQ'!$B$13:$V$13, 0))</f>
        <v>Excellent</v>
      </c>
      <c r="U31" t="str">
        <f>INDEX('SWB BWQ'!$B$13:$V$168, MATCH('SWB Backcast'!$C31, 'SWB BWQ'!$C$13:$C$168, 0), MATCH('SWB Backcast'!U$13, 'SWB BWQ'!$B$13:$V$13, 0))</f>
        <v>Excellent</v>
      </c>
      <c r="V31" t="str">
        <f>INDEX('SWB BWQ'!$B$13:$V$168, MATCH('SWB Backcast'!$C31, 'SWB BWQ'!$C$13:$C$168, 0), MATCH('SWB Backcast'!V$13, 'SWB BWQ'!$B$13:$V$13, 0))</f>
        <v>Excellent</v>
      </c>
    </row>
    <row r="32" spans="2:22">
      <c r="B32" t="s">
        <v>239</v>
      </c>
      <c r="C32" t="s">
        <v>634</v>
      </c>
      <c r="D32" t="s">
        <v>48</v>
      </c>
      <c r="E32" t="s">
        <v>49</v>
      </c>
      <c r="F32" t="s">
        <v>50</v>
      </c>
      <c r="H32" t="str">
        <f>INDEX('SWB BWQ'!$B$13:$V$168, MATCH('SWB Backcast'!$C32, 'SWB BWQ'!$C$13:$C$168, 0), MATCH('SWB Backcast'!H$13, 'SWB BWQ'!$B$13:$V$13, 0))</f>
        <v>Excellent</v>
      </c>
      <c r="I32" t="str">
        <f>INDEX('SWB BWQ'!$B$13:$V$168, MATCH('SWB Backcast'!$C32, 'SWB BWQ'!$C$13:$C$168, 0), MATCH('SWB Backcast'!I$13, 'SWB BWQ'!$B$13:$V$13, 0))</f>
        <v>Excellent</v>
      </c>
      <c r="J32" t="str">
        <f>INDEX('SWB BWQ'!$B$13:$V$168, MATCH('SWB Backcast'!$C32, 'SWB BWQ'!$C$13:$C$168, 0), MATCH('SWB Backcast'!J$13, 'SWB BWQ'!$B$13:$V$13, 0))</f>
        <v>Excellent</v>
      </c>
      <c r="K32" t="str">
        <f>INDEX('SWB BWQ'!$B$13:$V$168, MATCH('SWB Backcast'!$C32, 'SWB BWQ'!$C$13:$C$168, 0), MATCH('SWB Backcast'!K$13, 'SWB BWQ'!$B$13:$V$13, 0))</f>
        <v>Excellent</v>
      </c>
      <c r="L32" t="str">
        <f>INDEX('SWB BWQ'!$B$13:$V$168, MATCH('SWB Backcast'!$C32, 'SWB BWQ'!$C$13:$C$168, 0), MATCH('SWB Backcast'!L$13, 'SWB BWQ'!$B$13:$V$13, 0))</f>
        <v>Excellent</v>
      </c>
      <c r="M32">
        <f>INDEX('SWB BWQ'!$B$13:$V$168, MATCH('SWB Backcast'!$C32, 'SWB BWQ'!$C$13:$C$168, 0), MATCH('SWB Backcast'!M$13, 'SWB BWQ'!$B$13:$V$13, 0))</f>
        <v>0</v>
      </c>
      <c r="N32" t="str">
        <f>INDEX('SWB BWQ'!$B$13:$V$168, MATCH('SWB Backcast'!$C32, 'SWB BWQ'!$C$13:$C$168, 0), MATCH('SWB Backcast'!N$13, 'SWB BWQ'!$B$13:$V$13, 0))</f>
        <v>Excellent</v>
      </c>
      <c r="O32" t="str">
        <f>INDEX('SWB BWQ'!$B$13:$V$168, MATCH('SWB Backcast'!$C32, 'SWB BWQ'!$C$13:$C$168, 0), MATCH('SWB Backcast'!O$13, 'SWB BWQ'!$B$13:$V$13, 0))</f>
        <v>Excellent</v>
      </c>
      <c r="P32">
        <f>INDEX('SWB BWQ'!$B$13:$V$168, MATCH('SWB Backcast'!$C32, 'SWB BWQ'!$C$13:$C$168, 0), MATCH('SWB Backcast'!P$13, 'SWB BWQ'!$B$13:$V$13, 0))</f>
        <v>0</v>
      </c>
      <c r="Q32" t="str">
        <f>INDEX('SWB BWQ'!$B$13:$V$168, MATCH('SWB Backcast'!$C32, 'SWB BWQ'!$C$13:$C$168, 0), MATCH('SWB Backcast'!Q$13, 'SWB BWQ'!$B$13:$V$13, 0))</f>
        <v>Excellent</v>
      </c>
      <c r="R32" t="str">
        <f>INDEX('SWB BWQ'!$B$13:$V$168, MATCH('SWB Backcast'!$C32, 'SWB BWQ'!$C$13:$C$168, 0), MATCH('SWB Backcast'!R$13, 'SWB BWQ'!$B$13:$V$13, 0))</f>
        <v>Excellent</v>
      </c>
      <c r="S32" t="str">
        <f>INDEX('SWB BWQ'!$B$13:$V$168, MATCH('SWB Backcast'!$C32, 'SWB BWQ'!$C$13:$C$168, 0), MATCH('SWB Backcast'!S$13, 'SWB BWQ'!$B$13:$V$13, 0))</f>
        <v>Excellent</v>
      </c>
      <c r="T32" t="str">
        <f>INDEX('SWB BWQ'!$B$13:$V$168, MATCH('SWB Backcast'!$C32, 'SWB BWQ'!$C$13:$C$168, 0), MATCH('SWB Backcast'!T$13, 'SWB BWQ'!$B$13:$V$13, 0))</f>
        <v>Excellent</v>
      </c>
      <c r="U32" t="str">
        <f>INDEX('SWB BWQ'!$B$13:$V$168, MATCH('SWB Backcast'!$C32, 'SWB BWQ'!$C$13:$C$168, 0), MATCH('SWB Backcast'!U$13, 'SWB BWQ'!$B$13:$V$13, 0))</f>
        <v>Excellent</v>
      </c>
      <c r="V32" t="str">
        <f>INDEX('SWB BWQ'!$B$13:$V$168, MATCH('SWB Backcast'!$C32, 'SWB BWQ'!$C$13:$C$168, 0), MATCH('SWB Backcast'!V$13, 'SWB BWQ'!$B$13:$V$13, 0))</f>
        <v>Excellent</v>
      </c>
    </row>
    <row r="33" spans="2:22">
      <c r="B33" t="s">
        <v>239</v>
      </c>
      <c r="C33" t="s">
        <v>635</v>
      </c>
      <c r="D33" t="s">
        <v>48</v>
      </c>
      <c r="E33" t="s">
        <v>49</v>
      </c>
      <c r="F33" t="s">
        <v>50</v>
      </c>
      <c r="H33" t="str">
        <f>INDEX('SWB BWQ'!$B$13:$V$168, MATCH('SWB Backcast'!$C33, 'SWB BWQ'!$C$13:$C$168, 0), MATCH('SWB Backcast'!H$13, 'SWB BWQ'!$B$13:$V$13, 0))</f>
        <v>Sufficient</v>
      </c>
      <c r="I33" t="str">
        <f>INDEX('SWB BWQ'!$B$13:$V$168, MATCH('SWB Backcast'!$C33, 'SWB BWQ'!$C$13:$C$168, 0), MATCH('SWB Backcast'!I$13, 'SWB BWQ'!$B$13:$V$13, 0))</f>
        <v>Poor</v>
      </c>
      <c r="J33" t="str">
        <f>INDEX('SWB BWQ'!$B$13:$V$168, MATCH('SWB Backcast'!$C33, 'SWB BWQ'!$C$13:$C$168, 0), MATCH('SWB Backcast'!J$13, 'SWB BWQ'!$B$13:$V$13, 0))</f>
        <v>Poor</v>
      </c>
      <c r="K33" t="str">
        <f>INDEX('SWB BWQ'!$B$13:$V$168, MATCH('SWB Backcast'!$C33, 'SWB BWQ'!$C$13:$C$168, 0), MATCH('SWB Backcast'!K$13, 'SWB BWQ'!$B$13:$V$13, 0))</f>
        <v>Poor</v>
      </c>
      <c r="L33" t="str">
        <f>INDEX('SWB BWQ'!$B$13:$V$168, MATCH('SWB Backcast'!$C33, 'SWB BWQ'!$C$13:$C$168, 0), MATCH('SWB Backcast'!L$13, 'SWB BWQ'!$B$13:$V$13, 0))</f>
        <v>Poor</v>
      </c>
      <c r="M33">
        <f>INDEX('SWB BWQ'!$B$13:$V$168, MATCH('SWB Backcast'!$C33, 'SWB BWQ'!$C$13:$C$168, 0), MATCH('SWB Backcast'!M$13, 'SWB BWQ'!$B$13:$V$13, 0))</f>
        <v>0</v>
      </c>
      <c r="N33" t="str">
        <f>INDEX('SWB BWQ'!$B$13:$V$168, MATCH('SWB Backcast'!$C33, 'SWB BWQ'!$C$13:$C$168, 0), MATCH('SWB Backcast'!N$13, 'SWB BWQ'!$B$13:$V$13, 0))</f>
        <v>Poor</v>
      </c>
      <c r="O33" t="str">
        <f>INDEX('SWB BWQ'!$B$13:$V$168, MATCH('SWB Backcast'!$C33, 'SWB BWQ'!$C$13:$C$168, 0), MATCH('SWB Backcast'!O$13, 'SWB BWQ'!$B$13:$V$13, 0))</f>
        <v>Poor</v>
      </c>
      <c r="P33">
        <f>INDEX('SWB BWQ'!$B$13:$V$168, MATCH('SWB Backcast'!$C33, 'SWB BWQ'!$C$13:$C$168, 0), MATCH('SWB Backcast'!P$13, 'SWB BWQ'!$B$13:$V$13, 0))</f>
        <v>0</v>
      </c>
      <c r="Q33" t="str">
        <f>INDEX('SWB BWQ'!$B$13:$V$168, MATCH('SWB Backcast'!$C33, 'SWB BWQ'!$C$13:$C$168, 0), MATCH('SWB Backcast'!Q$13, 'SWB BWQ'!$B$13:$V$13, 0))</f>
        <v>Good</v>
      </c>
      <c r="R33" t="str">
        <f>INDEX('SWB BWQ'!$B$13:$V$168, MATCH('SWB Backcast'!$C33, 'SWB BWQ'!$C$13:$C$168, 0), MATCH('SWB Backcast'!R$13, 'SWB BWQ'!$B$13:$V$13, 0))</f>
        <v>Good</v>
      </c>
      <c r="S33" t="str">
        <f>INDEX('SWB BWQ'!$B$13:$V$168, MATCH('SWB Backcast'!$C33, 'SWB BWQ'!$C$13:$C$168, 0), MATCH('SWB Backcast'!S$13, 'SWB BWQ'!$B$13:$V$13, 0))</f>
        <v>Good</v>
      </c>
      <c r="T33" t="str">
        <f>INDEX('SWB BWQ'!$B$13:$V$168, MATCH('SWB Backcast'!$C33, 'SWB BWQ'!$C$13:$C$168, 0), MATCH('SWB Backcast'!T$13, 'SWB BWQ'!$B$13:$V$13, 0))</f>
        <v>Good</v>
      </c>
      <c r="U33" t="str">
        <f>INDEX('SWB BWQ'!$B$13:$V$168, MATCH('SWB Backcast'!$C33, 'SWB BWQ'!$C$13:$C$168, 0), MATCH('SWB Backcast'!U$13, 'SWB BWQ'!$B$13:$V$13, 0))</f>
        <v>Excellent</v>
      </c>
      <c r="V33" t="str">
        <f>INDEX('SWB BWQ'!$B$13:$V$168, MATCH('SWB Backcast'!$C33, 'SWB BWQ'!$C$13:$C$168, 0), MATCH('SWB Backcast'!V$13, 'SWB BWQ'!$B$13:$V$13, 0))</f>
        <v>Excellent</v>
      </c>
    </row>
    <row r="34" spans="2:22">
      <c r="B34" t="s">
        <v>239</v>
      </c>
      <c r="C34" t="s">
        <v>636</v>
      </c>
      <c r="D34" t="s">
        <v>48</v>
      </c>
      <c r="E34" t="s">
        <v>49</v>
      </c>
      <c r="F34" t="s">
        <v>50</v>
      </c>
      <c r="H34" t="str">
        <f>INDEX('SWB BWQ'!$B$13:$V$168, MATCH('SWB Backcast'!$C34, 'SWB BWQ'!$C$13:$C$168, 0), MATCH('SWB Backcast'!H$13, 'SWB BWQ'!$B$13:$V$13, 0))</f>
        <v>Excellent</v>
      </c>
      <c r="I34" t="str">
        <f>INDEX('SWB BWQ'!$B$13:$V$168, MATCH('SWB Backcast'!$C34, 'SWB BWQ'!$C$13:$C$168, 0), MATCH('SWB Backcast'!I$13, 'SWB BWQ'!$B$13:$V$13, 0))</f>
        <v>Excellent</v>
      </c>
      <c r="J34" t="str">
        <f>INDEX('SWB BWQ'!$B$13:$V$168, MATCH('SWB Backcast'!$C34, 'SWB BWQ'!$C$13:$C$168, 0), MATCH('SWB Backcast'!J$13, 'SWB BWQ'!$B$13:$V$13, 0))</f>
        <v>Excellent</v>
      </c>
      <c r="K34" t="str">
        <f>INDEX('SWB BWQ'!$B$13:$V$168, MATCH('SWB Backcast'!$C34, 'SWB BWQ'!$C$13:$C$168, 0), MATCH('SWB Backcast'!K$13, 'SWB BWQ'!$B$13:$V$13, 0))</f>
        <v>Excellent</v>
      </c>
      <c r="L34" t="str">
        <f>INDEX('SWB BWQ'!$B$13:$V$168, MATCH('SWB Backcast'!$C34, 'SWB BWQ'!$C$13:$C$168, 0), MATCH('SWB Backcast'!L$13, 'SWB BWQ'!$B$13:$V$13, 0))</f>
        <v>Excellent</v>
      </c>
      <c r="M34">
        <f>INDEX('SWB BWQ'!$B$13:$V$168, MATCH('SWB Backcast'!$C34, 'SWB BWQ'!$C$13:$C$168, 0), MATCH('SWB Backcast'!M$13, 'SWB BWQ'!$B$13:$V$13, 0))</f>
        <v>0</v>
      </c>
      <c r="N34" t="str">
        <f>INDEX('SWB BWQ'!$B$13:$V$168, MATCH('SWB Backcast'!$C34, 'SWB BWQ'!$C$13:$C$168, 0), MATCH('SWB Backcast'!N$13, 'SWB BWQ'!$B$13:$V$13, 0))</f>
        <v>Excellent</v>
      </c>
      <c r="O34" t="str">
        <f>INDEX('SWB BWQ'!$B$13:$V$168, MATCH('SWB Backcast'!$C34, 'SWB BWQ'!$C$13:$C$168, 0), MATCH('SWB Backcast'!O$13, 'SWB BWQ'!$B$13:$V$13, 0))</f>
        <v>Excellent</v>
      </c>
      <c r="P34">
        <f>INDEX('SWB BWQ'!$B$13:$V$168, MATCH('SWB Backcast'!$C34, 'SWB BWQ'!$C$13:$C$168, 0), MATCH('SWB Backcast'!P$13, 'SWB BWQ'!$B$13:$V$13, 0))</f>
        <v>0</v>
      </c>
      <c r="Q34" t="str">
        <f>INDEX('SWB BWQ'!$B$13:$V$168, MATCH('SWB Backcast'!$C34, 'SWB BWQ'!$C$13:$C$168, 0), MATCH('SWB Backcast'!Q$13, 'SWB BWQ'!$B$13:$V$13, 0))</f>
        <v>Excellent</v>
      </c>
      <c r="R34" t="str">
        <f>INDEX('SWB BWQ'!$B$13:$V$168, MATCH('SWB Backcast'!$C34, 'SWB BWQ'!$C$13:$C$168, 0), MATCH('SWB Backcast'!R$13, 'SWB BWQ'!$B$13:$V$13, 0))</f>
        <v>Excellent</v>
      </c>
      <c r="S34" t="str">
        <f>INDEX('SWB BWQ'!$B$13:$V$168, MATCH('SWB Backcast'!$C34, 'SWB BWQ'!$C$13:$C$168, 0), MATCH('SWB Backcast'!S$13, 'SWB BWQ'!$B$13:$V$13, 0))</f>
        <v>Excellent</v>
      </c>
      <c r="T34" t="str">
        <f>INDEX('SWB BWQ'!$B$13:$V$168, MATCH('SWB Backcast'!$C34, 'SWB BWQ'!$C$13:$C$168, 0), MATCH('SWB Backcast'!T$13, 'SWB BWQ'!$B$13:$V$13, 0))</f>
        <v>Excellent</v>
      </c>
      <c r="U34" t="str">
        <f>INDEX('SWB BWQ'!$B$13:$V$168, MATCH('SWB Backcast'!$C34, 'SWB BWQ'!$C$13:$C$168, 0), MATCH('SWB Backcast'!U$13, 'SWB BWQ'!$B$13:$V$13, 0))</f>
        <v>Excellent</v>
      </c>
      <c r="V34" t="str">
        <f>INDEX('SWB BWQ'!$B$13:$V$168, MATCH('SWB Backcast'!$C34, 'SWB BWQ'!$C$13:$C$168, 0), MATCH('SWB Backcast'!V$13, 'SWB BWQ'!$B$13:$V$13, 0))</f>
        <v>Excellent</v>
      </c>
    </row>
    <row r="35" spans="2:22">
      <c r="B35" t="s">
        <v>239</v>
      </c>
      <c r="C35" t="s">
        <v>637</v>
      </c>
      <c r="D35" t="s">
        <v>48</v>
      </c>
      <c r="E35" t="s">
        <v>49</v>
      </c>
      <c r="F35" t="s">
        <v>50</v>
      </c>
      <c r="H35" t="str">
        <f>INDEX('SWB BWQ'!$B$13:$V$168, MATCH('SWB Backcast'!$C35, 'SWB BWQ'!$C$13:$C$168, 0), MATCH('SWB Backcast'!H$13, 'SWB BWQ'!$B$13:$V$13, 0))</f>
        <v>Excellent</v>
      </c>
      <c r="I35" t="str">
        <f>INDEX('SWB BWQ'!$B$13:$V$168, MATCH('SWB Backcast'!$C35, 'SWB BWQ'!$C$13:$C$168, 0), MATCH('SWB Backcast'!I$13, 'SWB BWQ'!$B$13:$V$13, 0))</f>
        <v>Excellent</v>
      </c>
      <c r="J35" t="str">
        <f>INDEX('SWB BWQ'!$B$13:$V$168, MATCH('SWB Backcast'!$C35, 'SWB BWQ'!$C$13:$C$168, 0), MATCH('SWB Backcast'!J$13, 'SWB BWQ'!$B$13:$V$13, 0))</f>
        <v>Excellent</v>
      </c>
      <c r="K35" t="str">
        <f>INDEX('SWB BWQ'!$B$13:$V$168, MATCH('SWB Backcast'!$C35, 'SWB BWQ'!$C$13:$C$168, 0), MATCH('SWB Backcast'!K$13, 'SWB BWQ'!$B$13:$V$13, 0))</f>
        <v>Excellent</v>
      </c>
      <c r="L35" t="str">
        <f>INDEX('SWB BWQ'!$B$13:$V$168, MATCH('SWB Backcast'!$C35, 'SWB BWQ'!$C$13:$C$168, 0), MATCH('SWB Backcast'!L$13, 'SWB BWQ'!$B$13:$V$13, 0))</f>
        <v>Excellent</v>
      </c>
      <c r="M35">
        <f>INDEX('SWB BWQ'!$B$13:$V$168, MATCH('SWB Backcast'!$C35, 'SWB BWQ'!$C$13:$C$168, 0), MATCH('SWB Backcast'!M$13, 'SWB BWQ'!$B$13:$V$13, 0))</f>
        <v>0</v>
      </c>
      <c r="N35" t="str">
        <f>INDEX('SWB BWQ'!$B$13:$V$168, MATCH('SWB Backcast'!$C35, 'SWB BWQ'!$C$13:$C$168, 0), MATCH('SWB Backcast'!N$13, 'SWB BWQ'!$B$13:$V$13, 0))</f>
        <v>Excellent</v>
      </c>
      <c r="O35" t="str">
        <f>INDEX('SWB BWQ'!$B$13:$V$168, MATCH('SWB Backcast'!$C35, 'SWB BWQ'!$C$13:$C$168, 0), MATCH('SWB Backcast'!O$13, 'SWB BWQ'!$B$13:$V$13, 0))</f>
        <v>Excellent</v>
      </c>
      <c r="P35">
        <f>INDEX('SWB BWQ'!$B$13:$V$168, MATCH('SWB Backcast'!$C35, 'SWB BWQ'!$C$13:$C$168, 0), MATCH('SWB Backcast'!P$13, 'SWB BWQ'!$B$13:$V$13, 0))</f>
        <v>0</v>
      </c>
      <c r="Q35" t="str">
        <f>INDEX('SWB BWQ'!$B$13:$V$168, MATCH('SWB Backcast'!$C35, 'SWB BWQ'!$C$13:$C$168, 0), MATCH('SWB Backcast'!Q$13, 'SWB BWQ'!$B$13:$V$13, 0))</f>
        <v>Excellent</v>
      </c>
      <c r="R35" t="str">
        <f>INDEX('SWB BWQ'!$B$13:$V$168, MATCH('SWB Backcast'!$C35, 'SWB BWQ'!$C$13:$C$168, 0), MATCH('SWB Backcast'!R$13, 'SWB BWQ'!$B$13:$V$13, 0))</f>
        <v>Excellent</v>
      </c>
      <c r="S35" t="str">
        <f>INDEX('SWB BWQ'!$B$13:$V$168, MATCH('SWB Backcast'!$C35, 'SWB BWQ'!$C$13:$C$168, 0), MATCH('SWB Backcast'!S$13, 'SWB BWQ'!$B$13:$V$13, 0))</f>
        <v>Excellent</v>
      </c>
      <c r="T35" t="str">
        <f>INDEX('SWB BWQ'!$B$13:$V$168, MATCH('SWB Backcast'!$C35, 'SWB BWQ'!$C$13:$C$168, 0), MATCH('SWB Backcast'!T$13, 'SWB BWQ'!$B$13:$V$13, 0))</f>
        <v>Excellent</v>
      </c>
      <c r="U35" t="str">
        <f>INDEX('SWB BWQ'!$B$13:$V$168, MATCH('SWB Backcast'!$C35, 'SWB BWQ'!$C$13:$C$168, 0), MATCH('SWB Backcast'!U$13, 'SWB BWQ'!$B$13:$V$13, 0))</f>
        <v>Excellent</v>
      </c>
      <c r="V35" t="str">
        <f>INDEX('SWB BWQ'!$B$13:$V$168, MATCH('SWB Backcast'!$C35, 'SWB BWQ'!$C$13:$C$168, 0), MATCH('SWB Backcast'!V$13, 'SWB BWQ'!$B$13:$V$13, 0))</f>
        <v>Excellent</v>
      </c>
    </row>
    <row r="36" spans="2:22">
      <c r="B36" t="s">
        <v>239</v>
      </c>
      <c r="C36" t="s">
        <v>638</v>
      </c>
      <c r="D36" t="s">
        <v>48</v>
      </c>
      <c r="E36" t="s">
        <v>49</v>
      </c>
      <c r="F36" t="s">
        <v>50</v>
      </c>
      <c r="H36" t="str">
        <f>INDEX('SWB BWQ'!$B$13:$V$168, MATCH('SWB Backcast'!$C36, 'SWB BWQ'!$C$13:$C$168, 0), MATCH('SWB Backcast'!H$13, 'SWB BWQ'!$B$13:$V$13, 0))</f>
        <v>Excellent</v>
      </c>
      <c r="I36" t="str">
        <f>INDEX('SWB BWQ'!$B$13:$V$168, MATCH('SWB Backcast'!$C36, 'SWB BWQ'!$C$13:$C$168, 0), MATCH('SWB Backcast'!I$13, 'SWB BWQ'!$B$13:$V$13, 0))</f>
        <v>Excellent</v>
      </c>
      <c r="J36" t="str">
        <f>INDEX('SWB BWQ'!$B$13:$V$168, MATCH('SWB Backcast'!$C36, 'SWB BWQ'!$C$13:$C$168, 0), MATCH('SWB Backcast'!J$13, 'SWB BWQ'!$B$13:$V$13, 0))</f>
        <v>Excellent</v>
      </c>
      <c r="K36" t="str">
        <f>INDEX('SWB BWQ'!$B$13:$V$168, MATCH('SWB Backcast'!$C36, 'SWB BWQ'!$C$13:$C$168, 0), MATCH('SWB Backcast'!K$13, 'SWB BWQ'!$B$13:$V$13, 0))</f>
        <v>Excellent</v>
      </c>
      <c r="L36" t="str">
        <f>INDEX('SWB BWQ'!$B$13:$V$168, MATCH('SWB Backcast'!$C36, 'SWB BWQ'!$C$13:$C$168, 0), MATCH('SWB Backcast'!L$13, 'SWB BWQ'!$B$13:$V$13, 0))</f>
        <v>Excellent</v>
      </c>
      <c r="M36">
        <f>INDEX('SWB BWQ'!$B$13:$V$168, MATCH('SWB Backcast'!$C36, 'SWB BWQ'!$C$13:$C$168, 0), MATCH('SWB Backcast'!M$13, 'SWB BWQ'!$B$13:$V$13, 0))</f>
        <v>0</v>
      </c>
      <c r="N36" t="str">
        <f>INDEX('SWB BWQ'!$B$13:$V$168, MATCH('SWB Backcast'!$C36, 'SWB BWQ'!$C$13:$C$168, 0), MATCH('SWB Backcast'!N$13, 'SWB BWQ'!$B$13:$V$13, 0))</f>
        <v>Excellent</v>
      </c>
      <c r="O36" t="str">
        <f>INDEX('SWB BWQ'!$B$13:$V$168, MATCH('SWB Backcast'!$C36, 'SWB BWQ'!$C$13:$C$168, 0), MATCH('SWB Backcast'!O$13, 'SWB BWQ'!$B$13:$V$13, 0))</f>
        <v>Excellent</v>
      </c>
      <c r="P36">
        <f>INDEX('SWB BWQ'!$B$13:$V$168, MATCH('SWB Backcast'!$C36, 'SWB BWQ'!$C$13:$C$168, 0), MATCH('SWB Backcast'!P$13, 'SWB BWQ'!$B$13:$V$13, 0))</f>
        <v>0</v>
      </c>
      <c r="Q36" t="str">
        <f>INDEX('SWB BWQ'!$B$13:$V$168, MATCH('SWB Backcast'!$C36, 'SWB BWQ'!$C$13:$C$168, 0), MATCH('SWB Backcast'!Q$13, 'SWB BWQ'!$B$13:$V$13, 0))</f>
        <v>Excellent</v>
      </c>
      <c r="R36" t="str">
        <f>INDEX('SWB BWQ'!$B$13:$V$168, MATCH('SWB Backcast'!$C36, 'SWB BWQ'!$C$13:$C$168, 0), MATCH('SWB Backcast'!R$13, 'SWB BWQ'!$B$13:$V$13, 0))</f>
        <v>Excellent</v>
      </c>
      <c r="S36" t="str">
        <f>INDEX('SWB BWQ'!$B$13:$V$168, MATCH('SWB Backcast'!$C36, 'SWB BWQ'!$C$13:$C$168, 0), MATCH('SWB Backcast'!S$13, 'SWB BWQ'!$B$13:$V$13, 0))</f>
        <v>Excellent</v>
      </c>
      <c r="T36" t="str">
        <f>INDEX('SWB BWQ'!$B$13:$V$168, MATCH('SWB Backcast'!$C36, 'SWB BWQ'!$C$13:$C$168, 0), MATCH('SWB Backcast'!T$13, 'SWB BWQ'!$B$13:$V$13, 0))</f>
        <v>Excellent</v>
      </c>
      <c r="U36" t="str">
        <f>INDEX('SWB BWQ'!$B$13:$V$168, MATCH('SWB Backcast'!$C36, 'SWB BWQ'!$C$13:$C$168, 0), MATCH('SWB Backcast'!U$13, 'SWB BWQ'!$B$13:$V$13, 0))</f>
        <v>Excellent</v>
      </c>
      <c r="V36" t="str">
        <f>INDEX('SWB BWQ'!$B$13:$V$168, MATCH('SWB Backcast'!$C36, 'SWB BWQ'!$C$13:$C$168, 0), MATCH('SWB Backcast'!V$13, 'SWB BWQ'!$B$13:$V$13, 0))</f>
        <v>Excellent</v>
      </c>
    </row>
    <row r="37" spans="2:22">
      <c r="B37" t="s">
        <v>239</v>
      </c>
      <c r="C37" t="s">
        <v>639</v>
      </c>
      <c r="D37" t="s">
        <v>48</v>
      </c>
      <c r="E37" t="s">
        <v>49</v>
      </c>
      <c r="F37" t="s">
        <v>50</v>
      </c>
      <c r="H37" t="str">
        <f>INDEX('SWB BWQ'!$B$13:$V$168, MATCH('SWB Backcast'!$C37, 'SWB BWQ'!$C$13:$C$168, 0), MATCH('SWB Backcast'!H$13, 'SWB BWQ'!$B$13:$V$13, 0))</f>
        <v>Good</v>
      </c>
      <c r="I37" t="str">
        <f>INDEX('SWB BWQ'!$B$13:$V$168, MATCH('SWB Backcast'!$C37, 'SWB BWQ'!$C$13:$C$168, 0), MATCH('SWB Backcast'!I$13, 'SWB BWQ'!$B$13:$V$13, 0))</f>
        <v>Excellent</v>
      </c>
      <c r="J37" t="str">
        <f>INDEX('SWB BWQ'!$B$13:$V$168, MATCH('SWB Backcast'!$C37, 'SWB BWQ'!$C$13:$C$168, 0), MATCH('SWB Backcast'!J$13, 'SWB BWQ'!$B$13:$V$13, 0))</f>
        <v>Good</v>
      </c>
      <c r="K37" t="str">
        <f>INDEX('SWB BWQ'!$B$13:$V$168, MATCH('SWB Backcast'!$C37, 'SWB BWQ'!$C$13:$C$168, 0), MATCH('SWB Backcast'!K$13, 'SWB BWQ'!$B$13:$V$13, 0))</f>
        <v>Good</v>
      </c>
      <c r="L37" t="str">
        <f>INDEX('SWB BWQ'!$B$13:$V$168, MATCH('SWB Backcast'!$C37, 'SWB BWQ'!$C$13:$C$168, 0), MATCH('SWB Backcast'!L$13, 'SWB BWQ'!$B$13:$V$13, 0))</f>
        <v>Excellent</v>
      </c>
      <c r="M37">
        <f>INDEX('SWB BWQ'!$B$13:$V$168, MATCH('SWB Backcast'!$C37, 'SWB BWQ'!$C$13:$C$168, 0), MATCH('SWB Backcast'!M$13, 'SWB BWQ'!$B$13:$V$13, 0))</f>
        <v>0</v>
      </c>
      <c r="N37" t="str">
        <f>INDEX('SWB BWQ'!$B$13:$V$168, MATCH('SWB Backcast'!$C37, 'SWB BWQ'!$C$13:$C$168, 0), MATCH('SWB Backcast'!N$13, 'SWB BWQ'!$B$13:$V$13, 0))</f>
        <v>Excellent</v>
      </c>
      <c r="O37" t="str">
        <f>INDEX('SWB BWQ'!$B$13:$V$168, MATCH('SWB Backcast'!$C37, 'SWB BWQ'!$C$13:$C$168, 0), MATCH('SWB Backcast'!O$13, 'SWB BWQ'!$B$13:$V$13, 0))</f>
        <v>Excellent</v>
      </c>
      <c r="P37">
        <f>INDEX('SWB BWQ'!$B$13:$V$168, MATCH('SWB Backcast'!$C37, 'SWB BWQ'!$C$13:$C$168, 0), MATCH('SWB Backcast'!P$13, 'SWB BWQ'!$B$13:$V$13, 0))</f>
        <v>0</v>
      </c>
      <c r="Q37" t="str">
        <f>INDEX('SWB BWQ'!$B$13:$V$168, MATCH('SWB Backcast'!$C37, 'SWB BWQ'!$C$13:$C$168, 0), MATCH('SWB Backcast'!Q$13, 'SWB BWQ'!$B$13:$V$13, 0))</f>
        <v>Excellent</v>
      </c>
      <c r="R37" t="str">
        <f>INDEX('SWB BWQ'!$B$13:$V$168, MATCH('SWB Backcast'!$C37, 'SWB BWQ'!$C$13:$C$168, 0), MATCH('SWB Backcast'!R$13, 'SWB BWQ'!$B$13:$V$13, 0))</f>
        <v>Excellent</v>
      </c>
      <c r="S37" t="str">
        <f>INDEX('SWB BWQ'!$B$13:$V$168, MATCH('SWB Backcast'!$C37, 'SWB BWQ'!$C$13:$C$168, 0), MATCH('SWB Backcast'!S$13, 'SWB BWQ'!$B$13:$V$13, 0))</f>
        <v>Excellent</v>
      </c>
      <c r="T37" t="str">
        <f>INDEX('SWB BWQ'!$B$13:$V$168, MATCH('SWB Backcast'!$C37, 'SWB BWQ'!$C$13:$C$168, 0), MATCH('SWB Backcast'!T$13, 'SWB BWQ'!$B$13:$V$13, 0))</f>
        <v>Excellent</v>
      </c>
      <c r="U37" t="str">
        <f>INDEX('SWB BWQ'!$B$13:$V$168, MATCH('SWB Backcast'!$C37, 'SWB BWQ'!$C$13:$C$168, 0), MATCH('SWB Backcast'!U$13, 'SWB BWQ'!$B$13:$V$13, 0))</f>
        <v>Excellent</v>
      </c>
      <c r="V37" t="str">
        <f>INDEX('SWB BWQ'!$B$13:$V$168, MATCH('SWB Backcast'!$C37, 'SWB BWQ'!$C$13:$C$168, 0), MATCH('SWB Backcast'!V$13, 'SWB BWQ'!$B$13:$V$13, 0))</f>
        <v>Excellent</v>
      </c>
    </row>
    <row r="38" spans="2:22">
      <c r="B38" t="s">
        <v>239</v>
      </c>
      <c r="C38" t="s">
        <v>640</v>
      </c>
      <c r="D38" t="s">
        <v>48</v>
      </c>
      <c r="E38" t="s">
        <v>49</v>
      </c>
      <c r="F38" t="s">
        <v>50</v>
      </c>
      <c r="H38" t="str">
        <f>INDEX('SWB BWQ'!$B$13:$V$168, MATCH('SWB Backcast'!$C38, 'SWB BWQ'!$C$13:$C$168, 0), MATCH('SWB Backcast'!H$13, 'SWB BWQ'!$B$13:$V$13, 0))</f>
        <v>Excellent</v>
      </c>
      <c r="I38" t="str">
        <f>INDEX('SWB BWQ'!$B$13:$V$168, MATCH('SWB Backcast'!$C38, 'SWB BWQ'!$C$13:$C$168, 0), MATCH('SWB Backcast'!I$13, 'SWB BWQ'!$B$13:$V$13, 0))</f>
        <v>Good</v>
      </c>
      <c r="J38" t="str">
        <f>INDEX('SWB BWQ'!$B$13:$V$168, MATCH('SWB Backcast'!$C38, 'SWB BWQ'!$C$13:$C$168, 0), MATCH('SWB Backcast'!J$13, 'SWB BWQ'!$B$13:$V$13, 0))</f>
        <v>Good</v>
      </c>
      <c r="K38" t="str">
        <f>INDEX('SWB BWQ'!$B$13:$V$168, MATCH('SWB Backcast'!$C38, 'SWB BWQ'!$C$13:$C$168, 0), MATCH('SWB Backcast'!K$13, 'SWB BWQ'!$B$13:$V$13, 0))</f>
        <v>Good</v>
      </c>
      <c r="L38" t="str">
        <f>INDEX('SWB BWQ'!$B$13:$V$168, MATCH('SWB Backcast'!$C38, 'SWB BWQ'!$C$13:$C$168, 0), MATCH('SWB Backcast'!L$13, 'SWB BWQ'!$B$13:$V$13, 0))</f>
        <v>Good</v>
      </c>
      <c r="M38">
        <f>INDEX('SWB BWQ'!$B$13:$V$168, MATCH('SWB Backcast'!$C38, 'SWB BWQ'!$C$13:$C$168, 0), MATCH('SWB Backcast'!M$13, 'SWB BWQ'!$B$13:$V$13, 0))</f>
        <v>0</v>
      </c>
      <c r="N38" t="str">
        <f>INDEX('SWB BWQ'!$B$13:$V$168, MATCH('SWB Backcast'!$C38, 'SWB BWQ'!$C$13:$C$168, 0), MATCH('SWB Backcast'!N$13, 'SWB BWQ'!$B$13:$V$13, 0))</f>
        <v>Good</v>
      </c>
      <c r="O38" t="str">
        <f>INDEX('SWB BWQ'!$B$13:$V$168, MATCH('SWB Backcast'!$C38, 'SWB BWQ'!$C$13:$C$168, 0), MATCH('SWB Backcast'!O$13, 'SWB BWQ'!$B$13:$V$13, 0))</f>
        <v>Good</v>
      </c>
      <c r="P38">
        <f>INDEX('SWB BWQ'!$B$13:$V$168, MATCH('SWB Backcast'!$C38, 'SWB BWQ'!$C$13:$C$168, 0), MATCH('SWB Backcast'!P$13, 'SWB BWQ'!$B$13:$V$13, 0))</f>
        <v>0</v>
      </c>
      <c r="Q38" t="str">
        <f>INDEX('SWB BWQ'!$B$13:$V$168, MATCH('SWB Backcast'!$C38, 'SWB BWQ'!$C$13:$C$168, 0), MATCH('SWB Backcast'!Q$13, 'SWB BWQ'!$B$13:$V$13, 0))</f>
        <v>Good</v>
      </c>
      <c r="R38" t="str">
        <f>INDEX('SWB BWQ'!$B$13:$V$168, MATCH('SWB Backcast'!$C38, 'SWB BWQ'!$C$13:$C$168, 0), MATCH('SWB Backcast'!R$13, 'SWB BWQ'!$B$13:$V$13, 0))</f>
        <v>Good</v>
      </c>
      <c r="S38" t="str">
        <f>INDEX('SWB BWQ'!$B$13:$V$168, MATCH('SWB Backcast'!$C38, 'SWB BWQ'!$C$13:$C$168, 0), MATCH('SWB Backcast'!S$13, 'SWB BWQ'!$B$13:$V$13, 0))</f>
        <v>Good</v>
      </c>
      <c r="T38" t="str">
        <f>INDEX('SWB BWQ'!$B$13:$V$168, MATCH('SWB Backcast'!$C38, 'SWB BWQ'!$C$13:$C$168, 0), MATCH('SWB Backcast'!T$13, 'SWB BWQ'!$B$13:$V$13, 0))</f>
        <v>Good</v>
      </c>
      <c r="U38" t="str">
        <f>INDEX('SWB BWQ'!$B$13:$V$168, MATCH('SWB Backcast'!$C38, 'SWB BWQ'!$C$13:$C$168, 0), MATCH('SWB Backcast'!U$13, 'SWB BWQ'!$B$13:$V$13, 0))</f>
        <v>Good</v>
      </c>
      <c r="V38" t="str">
        <f>INDEX('SWB BWQ'!$B$13:$V$168, MATCH('SWB Backcast'!$C38, 'SWB BWQ'!$C$13:$C$168, 0), MATCH('SWB Backcast'!V$13, 'SWB BWQ'!$B$13:$V$13, 0))</f>
        <v>Good</v>
      </c>
    </row>
    <row r="39" spans="2:22">
      <c r="B39" t="s">
        <v>239</v>
      </c>
      <c r="C39" t="s">
        <v>641</v>
      </c>
      <c r="D39" t="s">
        <v>48</v>
      </c>
      <c r="E39" t="s">
        <v>49</v>
      </c>
      <c r="F39" t="s">
        <v>50</v>
      </c>
      <c r="H39" t="str">
        <f>INDEX('SWB BWQ'!$B$13:$V$168, MATCH('SWB Backcast'!$C39, 'SWB BWQ'!$C$13:$C$168, 0), MATCH('SWB Backcast'!H$13, 'SWB BWQ'!$B$13:$V$13, 0))</f>
        <v>Excellent</v>
      </c>
      <c r="I39" t="str">
        <f>INDEX('SWB BWQ'!$B$13:$V$168, MATCH('SWB Backcast'!$C39, 'SWB BWQ'!$C$13:$C$168, 0), MATCH('SWB Backcast'!I$13, 'SWB BWQ'!$B$13:$V$13, 0))</f>
        <v>Excellent</v>
      </c>
      <c r="J39" t="str">
        <f>INDEX('SWB BWQ'!$B$13:$V$168, MATCH('SWB Backcast'!$C39, 'SWB BWQ'!$C$13:$C$168, 0), MATCH('SWB Backcast'!J$13, 'SWB BWQ'!$B$13:$V$13, 0))</f>
        <v>Excellent</v>
      </c>
      <c r="K39" t="str">
        <f>INDEX('SWB BWQ'!$B$13:$V$168, MATCH('SWB Backcast'!$C39, 'SWB BWQ'!$C$13:$C$168, 0), MATCH('SWB Backcast'!K$13, 'SWB BWQ'!$B$13:$V$13, 0))</f>
        <v>Excellent</v>
      </c>
      <c r="L39" t="str">
        <f>INDEX('SWB BWQ'!$B$13:$V$168, MATCH('SWB Backcast'!$C39, 'SWB BWQ'!$C$13:$C$168, 0), MATCH('SWB Backcast'!L$13, 'SWB BWQ'!$B$13:$V$13, 0))</f>
        <v>Excellent</v>
      </c>
      <c r="M39">
        <f>INDEX('SWB BWQ'!$B$13:$V$168, MATCH('SWB Backcast'!$C39, 'SWB BWQ'!$C$13:$C$168, 0), MATCH('SWB Backcast'!M$13, 'SWB BWQ'!$B$13:$V$13, 0))</f>
        <v>0</v>
      </c>
      <c r="N39" t="str">
        <f>INDEX('SWB BWQ'!$B$13:$V$168, MATCH('SWB Backcast'!$C39, 'SWB BWQ'!$C$13:$C$168, 0), MATCH('SWB Backcast'!N$13, 'SWB BWQ'!$B$13:$V$13, 0))</f>
        <v>Excellent</v>
      </c>
      <c r="O39" t="str">
        <f>INDEX('SWB BWQ'!$B$13:$V$168, MATCH('SWB Backcast'!$C39, 'SWB BWQ'!$C$13:$C$168, 0), MATCH('SWB Backcast'!O$13, 'SWB BWQ'!$B$13:$V$13, 0))</f>
        <v>Excellent</v>
      </c>
      <c r="P39">
        <f>INDEX('SWB BWQ'!$B$13:$V$168, MATCH('SWB Backcast'!$C39, 'SWB BWQ'!$C$13:$C$168, 0), MATCH('SWB Backcast'!P$13, 'SWB BWQ'!$B$13:$V$13, 0))</f>
        <v>0</v>
      </c>
      <c r="Q39" t="str">
        <f>INDEX('SWB BWQ'!$B$13:$V$168, MATCH('SWB Backcast'!$C39, 'SWB BWQ'!$C$13:$C$168, 0), MATCH('SWB Backcast'!Q$13, 'SWB BWQ'!$B$13:$V$13, 0))</f>
        <v>Excellent</v>
      </c>
      <c r="R39" t="str">
        <f>INDEX('SWB BWQ'!$B$13:$V$168, MATCH('SWB Backcast'!$C39, 'SWB BWQ'!$C$13:$C$168, 0), MATCH('SWB Backcast'!R$13, 'SWB BWQ'!$B$13:$V$13, 0))</f>
        <v>Excellent</v>
      </c>
      <c r="S39" t="str">
        <f>INDEX('SWB BWQ'!$B$13:$V$168, MATCH('SWB Backcast'!$C39, 'SWB BWQ'!$C$13:$C$168, 0), MATCH('SWB Backcast'!S$13, 'SWB BWQ'!$B$13:$V$13, 0))</f>
        <v>Excellent</v>
      </c>
      <c r="T39" t="str">
        <f>INDEX('SWB BWQ'!$B$13:$V$168, MATCH('SWB Backcast'!$C39, 'SWB BWQ'!$C$13:$C$168, 0), MATCH('SWB Backcast'!T$13, 'SWB BWQ'!$B$13:$V$13, 0))</f>
        <v>Excellent</v>
      </c>
      <c r="U39" t="str">
        <f>INDEX('SWB BWQ'!$B$13:$V$168, MATCH('SWB Backcast'!$C39, 'SWB BWQ'!$C$13:$C$168, 0), MATCH('SWB Backcast'!U$13, 'SWB BWQ'!$B$13:$V$13, 0))</f>
        <v>Excellent</v>
      </c>
      <c r="V39" t="str">
        <f>INDEX('SWB BWQ'!$B$13:$V$168, MATCH('SWB Backcast'!$C39, 'SWB BWQ'!$C$13:$C$168, 0), MATCH('SWB Backcast'!V$13, 'SWB BWQ'!$B$13:$V$13, 0))</f>
        <v>Excellent</v>
      </c>
    </row>
    <row r="40" spans="2:22">
      <c r="B40" t="s">
        <v>239</v>
      </c>
      <c r="C40" t="s">
        <v>642</v>
      </c>
      <c r="D40" t="s">
        <v>48</v>
      </c>
      <c r="E40" t="s">
        <v>49</v>
      </c>
      <c r="F40" t="s">
        <v>50</v>
      </c>
      <c r="H40" t="str">
        <f>INDEX('SWB BWQ'!$B$13:$V$168, MATCH('SWB Backcast'!$C40, 'SWB BWQ'!$C$13:$C$168, 0), MATCH('SWB Backcast'!H$13, 'SWB BWQ'!$B$13:$V$13, 0))</f>
        <v>Sufficient</v>
      </c>
      <c r="I40" t="str">
        <f>INDEX('SWB BWQ'!$B$13:$V$168, MATCH('SWB Backcast'!$C40, 'SWB BWQ'!$C$13:$C$168, 0), MATCH('SWB Backcast'!I$13, 'SWB BWQ'!$B$13:$V$13, 0))</f>
        <v>Good</v>
      </c>
      <c r="J40" t="str">
        <f>INDEX('SWB BWQ'!$B$13:$V$168, MATCH('SWB Backcast'!$C40, 'SWB BWQ'!$C$13:$C$168, 0), MATCH('SWB Backcast'!J$13, 'SWB BWQ'!$B$13:$V$13, 0))</f>
        <v>Good</v>
      </c>
      <c r="K40" t="str">
        <f>INDEX('SWB BWQ'!$B$13:$V$168, MATCH('SWB Backcast'!$C40, 'SWB BWQ'!$C$13:$C$168, 0), MATCH('SWB Backcast'!K$13, 'SWB BWQ'!$B$13:$V$13, 0))</f>
        <v>Good</v>
      </c>
      <c r="L40" t="str">
        <f>INDEX('SWB BWQ'!$B$13:$V$168, MATCH('SWB Backcast'!$C40, 'SWB BWQ'!$C$13:$C$168, 0), MATCH('SWB Backcast'!L$13, 'SWB BWQ'!$B$13:$V$13, 0))</f>
        <v>Excellent</v>
      </c>
      <c r="M40">
        <f>INDEX('SWB BWQ'!$B$13:$V$168, MATCH('SWB Backcast'!$C40, 'SWB BWQ'!$C$13:$C$168, 0), MATCH('SWB Backcast'!M$13, 'SWB BWQ'!$B$13:$V$13, 0))</f>
        <v>0</v>
      </c>
      <c r="N40" t="str">
        <f>INDEX('SWB BWQ'!$B$13:$V$168, MATCH('SWB Backcast'!$C40, 'SWB BWQ'!$C$13:$C$168, 0), MATCH('SWB Backcast'!N$13, 'SWB BWQ'!$B$13:$V$13, 0))</f>
        <v>Excellent</v>
      </c>
      <c r="O40" t="str">
        <f>INDEX('SWB BWQ'!$B$13:$V$168, MATCH('SWB Backcast'!$C40, 'SWB BWQ'!$C$13:$C$168, 0), MATCH('SWB Backcast'!O$13, 'SWB BWQ'!$B$13:$V$13, 0))</f>
        <v>Excellent</v>
      </c>
      <c r="P40">
        <f>INDEX('SWB BWQ'!$B$13:$V$168, MATCH('SWB Backcast'!$C40, 'SWB BWQ'!$C$13:$C$168, 0), MATCH('SWB Backcast'!P$13, 'SWB BWQ'!$B$13:$V$13, 0))</f>
        <v>0</v>
      </c>
      <c r="Q40" t="str">
        <f>INDEX('SWB BWQ'!$B$13:$V$168, MATCH('SWB Backcast'!$C40, 'SWB BWQ'!$C$13:$C$168, 0), MATCH('SWB Backcast'!Q$13, 'SWB BWQ'!$B$13:$V$13, 0))</f>
        <v>Excellent</v>
      </c>
      <c r="R40" t="str">
        <f>INDEX('SWB BWQ'!$B$13:$V$168, MATCH('SWB Backcast'!$C40, 'SWB BWQ'!$C$13:$C$168, 0), MATCH('SWB Backcast'!R$13, 'SWB BWQ'!$B$13:$V$13, 0))</f>
        <v>Excellent</v>
      </c>
      <c r="S40" t="str">
        <f>INDEX('SWB BWQ'!$B$13:$V$168, MATCH('SWB Backcast'!$C40, 'SWB BWQ'!$C$13:$C$168, 0), MATCH('SWB Backcast'!S$13, 'SWB BWQ'!$B$13:$V$13, 0))</f>
        <v>Excellent</v>
      </c>
      <c r="T40" t="str">
        <f>INDEX('SWB BWQ'!$B$13:$V$168, MATCH('SWB Backcast'!$C40, 'SWB BWQ'!$C$13:$C$168, 0), MATCH('SWB Backcast'!T$13, 'SWB BWQ'!$B$13:$V$13, 0))</f>
        <v>Excellent</v>
      </c>
      <c r="U40" t="str">
        <f>INDEX('SWB BWQ'!$B$13:$V$168, MATCH('SWB Backcast'!$C40, 'SWB BWQ'!$C$13:$C$168, 0), MATCH('SWB Backcast'!U$13, 'SWB BWQ'!$B$13:$V$13, 0))</f>
        <v>Excellent</v>
      </c>
      <c r="V40" t="str">
        <f>INDEX('SWB BWQ'!$B$13:$V$168, MATCH('SWB Backcast'!$C40, 'SWB BWQ'!$C$13:$C$168, 0), MATCH('SWB Backcast'!V$13, 'SWB BWQ'!$B$13:$V$13, 0))</f>
        <v>Excellent</v>
      </c>
    </row>
    <row r="41" spans="2:22">
      <c r="B41" t="s">
        <v>239</v>
      </c>
      <c r="C41" t="s">
        <v>643</v>
      </c>
      <c r="D41" t="s">
        <v>48</v>
      </c>
      <c r="E41" t="s">
        <v>49</v>
      </c>
      <c r="F41" t="s">
        <v>50</v>
      </c>
      <c r="H41" t="str">
        <f>INDEX('SWB BWQ'!$B$13:$V$168, MATCH('SWB Backcast'!$C41, 'SWB BWQ'!$C$13:$C$168, 0), MATCH('SWB Backcast'!H$13, 'SWB BWQ'!$B$13:$V$13, 0))</f>
        <v>Good</v>
      </c>
      <c r="I41" t="str">
        <f>INDEX('SWB BWQ'!$B$13:$V$168, MATCH('SWB Backcast'!$C41, 'SWB BWQ'!$C$13:$C$168, 0), MATCH('SWB Backcast'!I$13, 'SWB BWQ'!$B$13:$V$13, 0))</f>
        <v>Good</v>
      </c>
      <c r="J41" t="str">
        <f>INDEX('SWB BWQ'!$B$13:$V$168, MATCH('SWB Backcast'!$C41, 'SWB BWQ'!$C$13:$C$168, 0), MATCH('SWB Backcast'!J$13, 'SWB BWQ'!$B$13:$V$13, 0))</f>
        <v>Good</v>
      </c>
      <c r="K41" t="str">
        <f>INDEX('SWB BWQ'!$B$13:$V$168, MATCH('SWB Backcast'!$C41, 'SWB BWQ'!$C$13:$C$168, 0), MATCH('SWB Backcast'!K$13, 'SWB BWQ'!$B$13:$V$13, 0))</f>
        <v>Excellent</v>
      </c>
      <c r="L41" t="str">
        <f>INDEX('SWB BWQ'!$B$13:$V$168, MATCH('SWB Backcast'!$C41, 'SWB BWQ'!$C$13:$C$168, 0), MATCH('SWB Backcast'!L$13, 'SWB BWQ'!$B$13:$V$13, 0))</f>
        <v>Good</v>
      </c>
      <c r="M41">
        <f>INDEX('SWB BWQ'!$B$13:$V$168, MATCH('SWB Backcast'!$C41, 'SWB BWQ'!$C$13:$C$168, 0), MATCH('SWB Backcast'!M$13, 'SWB BWQ'!$B$13:$V$13, 0))</f>
        <v>0</v>
      </c>
      <c r="N41" t="str">
        <f>INDEX('SWB BWQ'!$B$13:$V$168, MATCH('SWB Backcast'!$C41, 'SWB BWQ'!$C$13:$C$168, 0), MATCH('SWB Backcast'!N$13, 'SWB BWQ'!$B$13:$V$13, 0))</f>
        <v>Good</v>
      </c>
      <c r="O41" t="str">
        <f>INDEX('SWB BWQ'!$B$13:$V$168, MATCH('SWB Backcast'!$C41, 'SWB BWQ'!$C$13:$C$168, 0), MATCH('SWB Backcast'!O$13, 'SWB BWQ'!$B$13:$V$13, 0))</f>
        <v>Excellent</v>
      </c>
      <c r="P41">
        <f>INDEX('SWB BWQ'!$B$13:$V$168, MATCH('SWB Backcast'!$C41, 'SWB BWQ'!$C$13:$C$168, 0), MATCH('SWB Backcast'!P$13, 'SWB BWQ'!$B$13:$V$13, 0))</f>
        <v>0</v>
      </c>
      <c r="Q41" t="str">
        <f>INDEX('SWB BWQ'!$B$13:$V$168, MATCH('SWB Backcast'!$C41, 'SWB BWQ'!$C$13:$C$168, 0), MATCH('SWB Backcast'!Q$13, 'SWB BWQ'!$B$13:$V$13, 0))</f>
        <v>Excellent</v>
      </c>
      <c r="R41" t="str">
        <f>INDEX('SWB BWQ'!$B$13:$V$168, MATCH('SWB Backcast'!$C41, 'SWB BWQ'!$C$13:$C$168, 0), MATCH('SWB Backcast'!R$13, 'SWB BWQ'!$B$13:$V$13, 0))</f>
        <v>Excellent</v>
      </c>
      <c r="S41" t="str">
        <f>INDEX('SWB BWQ'!$B$13:$V$168, MATCH('SWB Backcast'!$C41, 'SWB BWQ'!$C$13:$C$168, 0), MATCH('SWB Backcast'!S$13, 'SWB BWQ'!$B$13:$V$13, 0))</f>
        <v>Excellent</v>
      </c>
      <c r="T41" t="str">
        <f>INDEX('SWB BWQ'!$B$13:$V$168, MATCH('SWB Backcast'!$C41, 'SWB BWQ'!$C$13:$C$168, 0), MATCH('SWB Backcast'!T$13, 'SWB BWQ'!$B$13:$V$13, 0))</f>
        <v>Excellent</v>
      </c>
      <c r="U41" t="str">
        <f>INDEX('SWB BWQ'!$B$13:$V$168, MATCH('SWB Backcast'!$C41, 'SWB BWQ'!$C$13:$C$168, 0), MATCH('SWB Backcast'!U$13, 'SWB BWQ'!$B$13:$V$13, 0))</f>
        <v>Excellent</v>
      </c>
      <c r="V41" t="str">
        <f>INDEX('SWB BWQ'!$B$13:$V$168, MATCH('SWB Backcast'!$C41, 'SWB BWQ'!$C$13:$C$168, 0), MATCH('SWB Backcast'!V$13, 'SWB BWQ'!$B$13:$V$13, 0))</f>
        <v>Excellent</v>
      </c>
    </row>
    <row r="42" spans="2:22">
      <c r="B42" t="s">
        <v>239</v>
      </c>
      <c r="C42" t="s">
        <v>644</v>
      </c>
      <c r="D42" t="s">
        <v>48</v>
      </c>
      <c r="E42" t="s">
        <v>49</v>
      </c>
      <c r="F42" t="s">
        <v>50</v>
      </c>
      <c r="H42" t="str">
        <f>INDEX('SWB BWQ'!$B$13:$V$168, MATCH('SWB Backcast'!$C42, 'SWB BWQ'!$C$13:$C$168, 0), MATCH('SWB Backcast'!H$13, 'SWB BWQ'!$B$13:$V$13, 0))</f>
        <v>Excellent</v>
      </c>
      <c r="I42" t="str">
        <f>INDEX('SWB BWQ'!$B$13:$V$168, MATCH('SWB Backcast'!$C42, 'SWB BWQ'!$C$13:$C$168, 0), MATCH('SWB Backcast'!I$13, 'SWB BWQ'!$B$13:$V$13, 0))</f>
        <v>Excellent</v>
      </c>
      <c r="J42" t="str">
        <f>INDEX('SWB BWQ'!$B$13:$V$168, MATCH('SWB Backcast'!$C42, 'SWB BWQ'!$C$13:$C$168, 0), MATCH('SWB Backcast'!J$13, 'SWB BWQ'!$B$13:$V$13, 0))</f>
        <v>Excellent</v>
      </c>
      <c r="K42" t="str">
        <f>INDEX('SWB BWQ'!$B$13:$V$168, MATCH('SWB Backcast'!$C42, 'SWB BWQ'!$C$13:$C$168, 0), MATCH('SWB Backcast'!K$13, 'SWB BWQ'!$B$13:$V$13, 0))</f>
        <v>Excellent</v>
      </c>
      <c r="L42" t="str">
        <f>INDEX('SWB BWQ'!$B$13:$V$168, MATCH('SWB Backcast'!$C42, 'SWB BWQ'!$C$13:$C$168, 0), MATCH('SWB Backcast'!L$13, 'SWB BWQ'!$B$13:$V$13, 0))</f>
        <v>Excellent</v>
      </c>
      <c r="M42">
        <f>INDEX('SWB BWQ'!$B$13:$V$168, MATCH('SWB Backcast'!$C42, 'SWB BWQ'!$C$13:$C$168, 0), MATCH('SWB Backcast'!M$13, 'SWB BWQ'!$B$13:$V$13, 0))</f>
        <v>0</v>
      </c>
      <c r="N42" t="str">
        <f>INDEX('SWB BWQ'!$B$13:$V$168, MATCH('SWB Backcast'!$C42, 'SWB BWQ'!$C$13:$C$168, 0), MATCH('SWB Backcast'!N$13, 'SWB BWQ'!$B$13:$V$13, 0))</f>
        <v>Excellent</v>
      </c>
      <c r="O42" t="str">
        <f>INDEX('SWB BWQ'!$B$13:$V$168, MATCH('SWB Backcast'!$C42, 'SWB BWQ'!$C$13:$C$168, 0), MATCH('SWB Backcast'!O$13, 'SWB BWQ'!$B$13:$V$13, 0))</f>
        <v>Excellent</v>
      </c>
      <c r="P42">
        <f>INDEX('SWB BWQ'!$B$13:$V$168, MATCH('SWB Backcast'!$C42, 'SWB BWQ'!$C$13:$C$168, 0), MATCH('SWB Backcast'!P$13, 'SWB BWQ'!$B$13:$V$13, 0))</f>
        <v>0</v>
      </c>
      <c r="Q42" t="str">
        <f>INDEX('SWB BWQ'!$B$13:$V$168, MATCH('SWB Backcast'!$C42, 'SWB BWQ'!$C$13:$C$168, 0), MATCH('SWB Backcast'!Q$13, 'SWB BWQ'!$B$13:$V$13, 0))</f>
        <v>Excellent</v>
      </c>
      <c r="R42" t="str">
        <f>INDEX('SWB BWQ'!$B$13:$V$168, MATCH('SWB Backcast'!$C42, 'SWB BWQ'!$C$13:$C$168, 0), MATCH('SWB Backcast'!R$13, 'SWB BWQ'!$B$13:$V$13, 0))</f>
        <v>Excellent</v>
      </c>
      <c r="S42" t="str">
        <f>INDEX('SWB BWQ'!$B$13:$V$168, MATCH('SWB Backcast'!$C42, 'SWB BWQ'!$C$13:$C$168, 0), MATCH('SWB Backcast'!S$13, 'SWB BWQ'!$B$13:$V$13, 0))</f>
        <v>Excellent</v>
      </c>
      <c r="T42" t="str">
        <f>INDEX('SWB BWQ'!$B$13:$V$168, MATCH('SWB Backcast'!$C42, 'SWB BWQ'!$C$13:$C$168, 0), MATCH('SWB Backcast'!T$13, 'SWB BWQ'!$B$13:$V$13, 0))</f>
        <v>Excellent</v>
      </c>
      <c r="U42" t="str">
        <f>INDEX('SWB BWQ'!$B$13:$V$168, MATCH('SWB Backcast'!$C42, 'SWB BWQ'!$C$13:$C$168, 0), MATCH('SWB Backcast'!U$13, 'SWB BWQ'!$B$13:$V$13, 0))</f>
        <v>Excellent</v>
      </c>
      <c r="V42" t="str">
        <f>INDEX('SWB BWQ'!$B$13:$V$168, MATCH('SWB Backcast'!$C42, 'SWB BWQ'!$C$13:$C$168, 0), MATCH('SWB Backcast'!V$13, 'SWB BWQ'!$B$13:$V$13, 0))</f>
        <v>Excellent</v>
      </c>
    </row>
    <row r="43" spans="2:22">
      <c r="B43" t="s">
        <v>239</v>
      </c>
      <c r="C43" t="s">
        <v>645</v>
      </c>
      <c r="D43" t="s">
        <v>48</v>
      </c>
      <c r="E43" t="s">
        <v>49</v>
      </c>
      <c r="F43" t="s">
        <v>50</v>
      </c>
      <c r="H43" t="str">
        <f>INDEX('SWB BWQ'!$B$13:$V$168, MATCH('SWB Backcast'!$C43, 'SWB BWQ'!$C$13:$C$168, 0), MATCH('SWB Backcast'!H$13, 'SWB BWQ'!$B$13:$V$13, 0))</f>
        <v>Excellent</v>
      </c>
      <c r="I43" t="str">
        <f>INDEX('SWB BWQ'!$B$13:$V$168, MATCH('SWB Backcast'!$C43, 'SWB BWQ'!$C$13:$C$168, 0), MATCH('SWB Backcast'!I$13, 'SWB BWQ'!$B$13:$V$13, 0))</f>
        <v>Excellent</v>
      </c>
      <c r="J43" t="str">
        <f>INDEX('SWB BWQ'!$B$13:$V$168, MATCH('SWB Backcast'!$C43, 'SWB BWQ'!$C$13:$C$168, 0), MATCH('SWB Backcast'!J$13, 'SWB BWQ'!$B$13:$V$13, 0))</f>
        <v>Excellent</v>
      </c>
      <c r="K43" t="str">
        <f>INDEX('SWB BWQ'!$B$13:$V$168, MATCH('SWB Backcast'!$C43, 'SWB BWQ'!$C$13:$C$168, 0), MATCH('SWB Backcast'!K$13, 'SWB BWQ'!$B$13:$V$13, 0))</f>
        <v>Excellent</v>
      </c>
      <c r="L43" t="str">
        <f>INDEX('SWB BWQ'!$B$13:$V$168, MATCH('SWB Backcast'!$C43, 'SWB BWQ'!$C$13:$C$168, 0), MATCH('SWB Backcast'!L$13, 'SWB BWQ'!$B$13:$V$13, 0))</f>
        <v>Excellent</v>
      </c>
      <c r="M43">
        <f>INDEX('SWB BWQ'!$B$13:$V$168, MATCH('SWB Backcast'!$C43, 'SWB BWQ'!$C$13:$C$168, 0), MATCH('SWB Backcast'!M$13, 'SWB BWQ'!$B$13:$V$13, 0))</f>
        <v>0</v>
      </c>
      <c r="N43" t="str">
        <f>INDEX('SWB BWQ'!$B$13:$V$168, MATCH('SWB Backcast'!$C43, 'SWB BWQ'!$C$13:$C$168, 0), MATCH('SWB Backcast'!N$13, 'SWB BWQ'!$B$13:$V$13, 0))</f>
        <v>Excellent</v>
      </c>
      <c r="O43" t="str">
        <f>INDEX('SWB BWQ'!$B$13:$V$168, MATCH('SWB Backcast'!$C43, 'SWB BWQ'!$C$13:$C$168, 0), MATCH('SWB Backcast'!O$13, 'SWB BWQ'!$B$13:$V$13, 0))</f>
        <v>Excellent</v>
      </c>
      <c r="P43">
        <f>INDEX('SWB BWQ'!$B$13:$V$168, MATCH('SWB Backcast'!$C43, 'SWB BWQ'!$C$13:$C$168, 0), MATCH('SWB Backcast'!P$13, 'SWB BWQ'!$B$13:$V$13, 0))</f>
        <v>0</v>
      </c>
      <c r="Q43" t="str">
        <f>INDEX('SWB BWQ'!$B$13:$V$168, MATCH('SWB Backcast'!$C43, 'SWB BWQ'!$C$13:$C$168, 0), MATCH('SWB Backcast'!Q$13, 'SWB BWQ'!$B$13:$V$13, 0))</f>
        <v>Excellent</v>
      </c>
      <c r="R43" t="str">
        <f>INDEX('SWB BWQ'!$B$13:$V$168, MATCH('SWB Backcast'!$C43, 'SWB BWQ'!$C$13:$C$168, 0), MATCH('SWB Backcast'!R$13, 'SWB BWQ'!$B$13:$V$13, 0))</f>
        <v>Excellent</v>
      </c>
      <c r="S43" t="str">
        <f>INDEX('SWB BWQ'!$B$13:$V$168, MATCH('SWB Backcast'!$C43, 'SWB BWQ'!$C$13:$C$168, 0), MATCH('SWB Backcast'!S$13, 'SWB BWQ'!$B$13:$V$13, 0))</f>
        <v>Excellent</v>
      </c>
      <c r="T43" t="str">
        <f>INDEX('SWB BWQ'!$B$13:$V$168, MATCH('SWB Backcast'!$C43, 'SWB BWQ'!$C$13:$C$168, 0), MATCH('SWB Backcast'!T$13, 'SWB BWQ'!$B$13:$V$13, 0))</f>
        <v>Excellent</v>
      </c>
      <c r="U43" t="str">
        <f>INDEX('SWB BWQ'!$B$13:$V$168, MATCH('SWB Backcast'!$C43, 'SWB BWQ'!$C$13:$C$168, 0), MATCH('SWB Backcast'!U$13, 'SWB BWQ'!$B$13:$V$13, 0))</f>
        <v>Excellent</v>
      </c>
      <c r="V43" t="str">
        <f>INDEX('SWB BWQ'!$B$13:$V$168, MATCH('SWB Backcast'!$C43, 'SWB BWQ'!$C$13:$C$168, 0), MATCH('SWB Backcast'!V$13, 'SWB BWQ'!$B$13:$V$13, 0))</f>
        <v>Excellent</v>
      </c>
    </row>
    <row r="44" spans="2:22">
      <c r="B44" t="s">
        <v>239</v>
      </c>
      <c r="C44" t="s">
        <v>646</v>
      </c>
      <c r="D44" t="s">
        <v>48</v>
      </c>
      <c r="E44" t="s">
        <v>49</v>
      </c>
      <c r="F44" t="s">
        <v>50</v>
      </c>
      <c r="H44" t="str">
        <f>INDEX('SWB BWQ'!$B$13:$V$168, MATCH('SWB Backcast'!$C44, 'SWB BWQ'!$C$13:$C$168, 0), MATCH('SWB Backcast'!H$13, 'SWB BWQ'!$B$13:$V$13, 0))</f>
        <v>Good</v>
      </c>
      <c r="I44" t="str">
        <f>INDEX('SWB BWQ'!$B$13:$V$168, MATCH('SWB Backcast'!$C44, 'SWB BWQ'!$C$13:$C$168, 0), MATCH('SWB Backcast'!I$13, 'SWB BWQ'!$B$13:$V$13, 0))</f>
        <v>Excellent</v>
      </c>
      <c r="J44" t="str">
        <f>INDEX('SWB BWQ'!$B$13:$V$168, MATCH('SWB Backcast'!$C44, 'SWB BWQ'!$C$13:$C$168, 0), MATCH('SWB Backcast'!J$13, 'SWB BWQ'!$B$13:$V$13, 0))</f>
        <v>Good</v>
      </c>
      <c r="K44" t="str">
        <f>INDEX('SWB BWQ'!$B$13:$V$168, MATCH('SWB Backcast'!$C44, 'SWB BWQ'!$C$13:$C$168, 0), MATCH('SWB Backcast'!K$13, 'SWB BWQ'!$B$13:$V$13, 0))</f>
        <v>Good</v>
      </c>
      <c r="L44" t="str">
        <f>INDEX('SWB BWQ'!$B$13:$V$168, MATCH('SWB Backcast'!$C44, 'SWB BWQ'!$C$13:$C$168, 0), MATCH('SWB Backcast'!L$13, 'SWB BWQ'!$B$13:$V$13, 0))</f>
        <v>Sufficient</v>
      </c>
      <c r="M44">
        <f>INDEX('SWB BWQ'!$B$13:$V$168, MATCH('SWB Backcast'!$C44, 'SWB BWQ'!$C$13:$C$168, 0), MATCH('SWB Backcast'!M$13, 'SWB BWQ'!$B$13:$V$13, 0))</f>
        <v>0</v>
      </c>
      <c r="N44" t="str">
        <f>INDEX('SWB BWQ'!$B$13:$V$168, MATCH('SWB Backcast'!$C44, 'SWB BWQ'!$C$13:$C$168, 0), MATCH('SWB Backcast'!N$13, 'SWB BWQ'!$B$13:$V$13, 0))</f>
        <v>Sufficient</v>
      </c>
      <c r="O44" t="str">
        <f>INDEX('SWB BWQ'!$B$13:$V$168, MATCH('SWB Backcast'!$C44, 'SWB BWQ'!$C$13:$C$168, 0), MATCH('SWB Backcast'!O$13, 'SWB BWQ'!$B$13:$V$13, 0))</f>
        <v>Sufficient</v>
      </c>
      <c r="P44">
        <f>INDEX('SWB BWQ'!$B$13:$V$168, MATCH('SWB Backcast'!$C44, 'SWB BWQ'!$C$13:$C$168, 0), MATCH('SWB Backcast'!P$13, 'SWB BWQ'!$B$13:$V$13, 0))</f>
        <v>0</v>
      </c>
      <c r="Q44" t="str">
        <f>INDEX('SWB BWQ'!$B$13:$V$168, MATCH('SWB Backcast'!$C44, 'SWB BWQ'!$C$13:$C$168, 0), MATCH('SWB Backcast'!Q$13, 'SWB BWQ'!$B$13:$V$13, 0))</f>
        <v>Good</v>
      </c>
      <c r="R44" t="str">
        <f>INDEX('SWB BWQ'!$B$13:$V$168, MATCH('SWB Backcast'!$C44, 'SWB BWQ'!$C$13:$C$168, 0), MATCH('SWB Backcast'!R$13, 'SWB BWQ'!$B$13:$V$13, 0))</f>
        <v>Good</v>
      </c>
      <c r="S44" t="str">
        <f>INDEX('SWB BWQ'!$B$13:$V$168, MATCH('SWB Backcast'!$C44, 'SWB BWQ'!$C$13:$C$168, 0), MATCH('SWB Backcast'!S$13, 'SWB BWQ'!$B$13:$V$13, 0))</f>
        <v>Good</v>
      </c>
      <c r="T44" t="str">
        <f>INDEX('SWB BWQ'!$B$13:$V$168, MATCH('SWB Backcast'!$C44, 'SWB BWQ'!$C$13:$C$168, 0), MATCH('SWB Backcast'!T$13, 'SWB BWQ'!$B$13:$V$13, 0))</f>
        <v>Excellent</v>
      </c>
      <c r="U44" t="str">
        <f>INDEX('SWB BWQ'!$B$13:$V$168, MATCH('SWB Backcast'!$C44, 'SWB BWQ'!$C$13:$C$168, 0), MATCH('SWB Backcast'!U$13, 'SWB BWQ'!$B$13:$V$13, 0))</f>
        <v>Excellent</v>
      </c>
      <c r="V44" t="str">
        <f>INDEX('SWB BWQ'!$B$13:$V$168, MATCH('SWB Backcast'!$C44, 'SWB BWQ'!$C$13:$C$168, 0), MATCH('SWB Backcast'!V$13, 'SWB BWQ'!$B$13:$V$13, 0))</f>
        <v>Excellent</v>
      </c>
    </row>
    <row r="45" spans="2:22">
      <c r="B45" t="s">
        <v>239</v>
      </c>
      <c r="C45" t="s">
        <v>647</v>
      </c>
      <c r="D45" t="s">
        <v>48</v>
      </c>
      <c r="E45" t="s">
        <v>49</v>
      </c>
      <c r="F45" t="s">
        <v>50</v>
      </c>
      <c r="H45" t="str">
        <f>INDEX('SWB BWQ'!$B$13:$V$168, MATCH('SWB Backcast'!$C45, 'SWB BWQ'!$C$13:$C$168, 0), MATCH('SWB Backcast'!H$13, 'SWB BWQ'!$B$13:$V$13, 0))</f>
        <v>Excellent</v>
      </c>
      <c r="I45" t="str">
        <f>INDEX('SWB BWQ'!$B$13:$V$168, MATCH('SWB Backcast'!$C45, 'SWB BWQ'!$C$13:$C$168, 0), MATCH('SWB Backcast'!I$13, 'SWB BWQ'!$B$13:$V$13, 0))</f>
        <v>Excellent</v>
      </c>
      <c r="J45" t="str">
        <f>INDEX('SWB BWQ'!$B$13:$V$168, MATCH('SWB Backcast'!$C45, 'SWB BWQ'!$C$13:$C$168, 0), MATCH('SWB Backcast'!J$13, 'SWB BWQ'!$B$13:$V$13, 0))</f>
        <v>Excellent</v>
      </c>
      <c r="K45" t="str">
        <f>INDEX('SWB BWQ'!$B$13:$V$168, MATCH('SWB Backcast'!$C45, 'SWB BWQ'!$C$13:$C$168, 0), MATCH('SWB Backcast'!K$13, 'SWB BWQ'!$B$13:$V$13, 0))</f>
        <v>Excellent</v>
      </c>
      <c r="L45" t="str">
        <f>INDEX('SWB BWQ'!$B$13:$V$168, MATCH('SWB Backcast'!$C45, 'SWB BWQ'!$C$13:$C$168, 0), MATCH('SWB Backcast'!L$13, 'SWB BWQ'!$B$13:$V$13, 0))</f>
        <v>Excellent</v>
      </c>
      <c r="M45">
        <f>INDEX('SWB BWQ'!$B$13:$V$168, MATCH('SWB Backcast'!$C45, 'SWB BWQ'!$C$13:$C$168, 0), MATCH('SWB Backcast'!M$13, 'SWB BWQ'!$B$13:$V$13, 0))</f>
        <v>0</v>
      </c>
      <c r="N45" t="str">
        <f>INDEX('SWB BWQ'!$B$13:$V$168, MATCH('SWB Backcast'!$C45, 'SWB BWQ'!$C$13:$C$168, 0), MATCH('SWB Backcast'!N$13, 'SWB BWQ'!$B$13:$V$13, 0))</f>
        <v>Excellent</v>
      </c>
      <c r="O45" t="str">
        <f>INDEX('SWB BWQ'!$B$13:$V$168, MATCH('SWB Backcast'!$C45, 'SWB BWQ'!$C$13:$C$168, 0), MATCH('SWB Backcast'!O$13, 'SWB BWQ'!$B$13:$V$13, 0))</f>
        <v>Excellent</v>
      </c>
      <c r="P45">
        <f>INDEX('SWB BWQ'!$B$13:$V$168, MATCH('SWB Backcast'!$C45, 'SWB BWQ'!$C$13:$C$168, 0), MATCH('SWB Backcast'!P$13, 'SWB BWQ'!$B$13:$V$13, 0))</f>
        <v>0</v>
      </c>
      <c r="Q45" t="str">
        <f>INDEX('SWB BWQ'!$B$13:$V$168, MATCH('SWB Backcast'!$C45, 'SWB BWQ'!$C$13:$C$168, 0), MATCH('SWB Backcast'!Q$13, 'SWB BWQ'!$B$13:$V$13, 0))</f>
        <v>Excellent</v>
      </c>
      <c r="R45" t="str">
        <f>INDEX('SWB BWQ'!$B$13:$V$168, MATCH('SWB Backcast'!$C45, 'SWB BWQ'!$C$13:$C$168, 0), MATCH('SWB Backcast'!R$13, 'SWB BWQ'!$B$13:$V$13, 0))</f>
        <v>Excellent</v>
      </c>
      <c r="S45" t="str">
        <f>INDEX('SWB BWQ'!$B$13:$V$168, MATCH('SWB Backcast'!$C45, 'SWB BWQ'!$C$13:$C$168, 0), MATCH('SWB Backcast'!S$13, 'SWB BWQ'!$B$13:$V$13, 0))</f>
        <v>Excellent</v>
      </c>
      <c r="T45" t="str">
        <f>INDEX('SWB BWQ'!$B$13:$V$168, MATCH('SWB Backcast'!$C45, 'SWB BWQ'!$C$13:$C$168, 0), MATCH('SWB Backcast'!T$13, 'SWB BWQ'!$B$13:$V$13, 0))</f>
        <v>Excellent</v>
      </c>
      <c r="U45" t="str">
        <f>INDEX('SWB BWQ'!$B$13:$V$168, MATCH('SWB Backcast'!$C45, 'SWB BWQ'!$C$13:$C$168, 0), MATCH('SWB Backcast'!U$13, 'SWB BWQ'!$B$13:$V$13, 0))</f>
        <v>Excellent</v>
      </c>
      <c r="V45" t="str">
        <f>INDEX('SWB BWQ'!$B$13:$V$168, MATCH('SWB Backcast'!$C45, 'SWB BWQ'!$C$13:$C$168, 0), MATCH('SWB Backcast'!V$13, 'SWB BWQ'!$B$13:$V$13, 0))</f>
        <v>Excellent</v>
      </c>
    </row>
    <row r="46" spans="2:22">
      <c r="B46" t="s">
        <v>239</v>
      </c>
      <c r="C46" t="s">
        <v>648</v>
      </c>
      <c r="D46" t="s">
        <v>48</v>
      </c>
      <c r="E46" t="s">
        <v>49</v>
      </c>
      <c r="F46" t="s">
        <v>50</v>
      </c>
      <c r="H46" t="str">
        <f>INDEX('SWB BWQ'!$B$13:$V$168, MATCH('SWB Backcast'!$C46, 'SWB BWQ'!$C$13:$C$168, 0), MATCH('SWB Backcast'!H$13, 'SWB BWQ'!$B$13:$V$13, 0))</f>
        <v>Excellent</v>
      </c>
      <c r="I46" t="str">
        <f>INDEX('SWB BWQ'!$B$13:$V$168, MATCH('SWB Backcast'!$C46, 'SWB BWQ'!$C$13:$C$168, 0), MATCH('SWB Backcast'!I$13, 'SWB BWQ'!$B$13:$V$13, 0))</f>
        <v>Excellent</v>
      </c>
      <c r="J46" t="str">
        <f>INDEX('SWB BWQ'!$B$13:$V$168, MATCH('SWB Backcast'!$C46, 'SWB BWQ'!$C$13:$C$168, 0), MATCH('SWB Backcast'!J$13, 'SWB BWQ'!$B$13:$V$13, 0))</f>
        <v>Excellent</v>
      </c>
      <c r="K46" t="str">
        <f>INDEX('SWB BWQ'!$B$13:$V$168, MATCH('SWB Backcast'!$C46, 'SWB BWQ'!$C$13:$C$168, 0), MATCH('SWB Backcast'!K$13, 'SWB BWQ'!$B$13:$V$13, 0))</f>
        <v>Excellent</v>
      </c>
      <c r="L46" t="str">
        <f>INDEX('SWB BWQ'!$B$13:$V$168, MATCH('SWB Backcast'!$C46, 'SWB BWQ'!$C$13:$C$168, 0), MATCH('SWB Backcast'!L$13, 'SWB BWQ'!$B$13:$V$13, 0))</f>
        <v>Excellent</v>
      </c>
      <c r="M46">
        <f>INDEX('SWB BWQ'!$B$13:$V$168, MATCH('SWB Backcast'!$C46, 'SWB BWQ'!$C$13:$C$168, 0), MATCH('SWB Backcast'!M$13, 'SWB BWQ'!$B$13:$V$13, 0))</f>
        <v>0</v>
      </c>
      <c r="N46" t="str">
        <f>INDEX('SWB BWQ'!$B$13:$V$168, MATCH('SWB Backcast'!$C46, 'SWB BWQ'!$C$13:$C$168, 0), MATCH('SWB Backcast'!N$13, 'SWB BWQ'!$B$13:$V$13, 0))</f>
        <v>Excellent</v>
      </c>
      <c r="O46" t="str">
        <f>INDEX('SWB BWQ'!$B$13:$V$168, MATCH('SWB Backcast'!$C46, 'SWB BWQ'!$C$13:$C$168, 0), MATCH('SWB Backcast'!O$13, 'SWB BWQ'!$B$13:$V$13, 0))</f>
        <v>Excellent</v>
      </c>
      <c r="P46">
        <f>INDEX('SWB BWQ'!$B$13:$V$168, MATCH('SWB Backcast'!$C46, 'SWB BWQ'!$C$13:$C$168, 0), MATCH('SWB Backcast'!P$13, 'SWB BWQ'!$B$13:$V$13, 0))</f>
        <v>0</v>
      </c>
      <c r="Q46" t="str">
        <f>INDEX('SWB BWQ'!$B$13:$V$168, MATCH('SWB Backcast'!$C46, 'SWB BWQ'!$C$13:$C$168, 0), MATCH('SWB Backcast'!Q$13, 'SWB BWQ'!$B$13:$V$13, 0))</f>
        <v>Excellent</v>
      </c>
      <c r="R46" t="str">
        <f>INDEX('SWB BWQ'!$B$13:$V$168, MATCH('SWB Backcast'!$C46, 'SWB BWQ'!$C$13:$C$168, 0), MATCH('SWB Backcast'!R$13, 'SWB BWQ'!$B$13:$V$13, 0))</f>
        <v>Excellent</v>
      </c>
      <c r="S46" t="str">
        <f>INDEX('SWB BWQ'!$B$13:$V$168, MATCH('SWB Backcast'!$C46, 'SWB BWQ'!$C$13:$C$168, 0), MATCH('SWB Backcast'!S$13, 'SWB BWQ'!$B$13:$V$13, 0))</f>
        <v>Excellent</v>
      </c>
      <c r="T46" t="str">
        <f>INDEX('SWB BWQ'!$B$13:$V$168, MATCH('SWB Backcast'!$C46, 'SWB BWQ'!$C$13:$C$168, 0), MATCH('SWB Backcast'!T$13, 'SWB BWQ'!$B$13:$V$13, 0))</f>
        <v>Excellent</v>
      </c>
      <c r="U46" t="str">
        <f>INDEX('SWB BWQ'!$B$13:$V$168, MATCH('SWB Backcast'!$C46, 'SWB BWQ'!$C$13:$C$168, 0), MATCH('SWB Backcast'!U$13, 'SWB BWQ'!$B$13:$V$13, 0))</f>
        <v>Excellent</v>
      </c>
      <c r="V46" t="str">
        <f>INDEX('SWB BWQ'!$B$13:$V$168, MATCH('SWB Backcast'!$C46, 'SWB BWQ'!$C$13:$C$168, 0), MATCH('SWB Backcast'!V$13, 'SWB BWQ'!$B$13:$V$13, 0))</f>
        <v>Excellent</v>
      </c>
    </row>
    <row r="47" spans="2:22">
      <c r="B47" t="s">
        <v>239</v>
      </c>
      <c r="C47" t="s">
        <v>649</v>
      </c>
      <c r="D47" t="s">
        <v>48</v>
      </c>
      <c r="E47" t="s">
        <v>49</v>
      </c>
      <c r="F47" t="s">
        <v>50</v>
      </c>
      <c r="H47" t="str">
        <f>INDEX('SWB BWQ'!$B$13:$V$168, MATCH('SWB Backcast'!$C47, 'SWB BWQ'!$C$13:$C$168, 0), MATCH('SWB Backcast'!H$13, 'SWB BWQ'!$B$13:$V$13, 0))</f>
        <v>Excellent</v>
      </c>
      <c r="I47" t="str">
        <f>INDEX('SWB BWQ'!$B$13:$V$168, MATCH('SWB Backcast'!$C47, 'SWB BWQ'!$C$13:$C$168, 0), MATCH('SWB Backcast'!I$13, 'SWB BWQ'!$B$13:$V$13, 0))</f>
        <v>Excellent</v>
      </c>
      <c r="J47" t="str">
        <f>INDEX('SWB BWQ'!$B$13:$V$168, MATCH('SWB Backcast'!$C47, 'SWB BWQ'!$C$13:$C$168, 0), MATCH('SWB Backcast'!J$13, 'SWB BWQ'!$B$13:$V$13, 0))</f>
        <v>Excellent</v>
      </c>
      <c r="K47" t="str">
        <f>INDEX('SWB BWQ'!$B$13:$V$168, MATCH('SWB Backcast'!$C47, 'SWB BWQ'!$C$13:$C$168, 0), MATCH('SWB Backcast'!K$13, 'SWB BWQ'!$B$13:$V$13, 0))</f>
        <v>Excellent</v>
      </c>
      <c r="L47" t="str">
        <f>INDEX('SWB BWQ'!$B$13:$V$168, MATCH('SWB Backcast'!$C47, 'SWB BWQ'!$C$13:$C$168, 0), MATCH('SWB Backcast'!L$13, 'SWB BWQ'!$B$13:$V$13, 0))</f>
        <v>Excellent</v>
      </c>
      <c r="M47">
        <f>INDEX('SWB BWQ'!$B$13:$V$168, MATCH('SWB Backcast'!$C47, 'SWB BWQ'!$C$13:$C$168, 0), MATCH('SWB Backcast'!M$13, 'SWB BWQ'!$B$13:$V$13, 0))</f>
        <v>0</v>
      </c>
      <c r="N47" t="str">
        <f>INDEX('SWB BWQ'!$B$13:$V$168, MATCH('SWB Backcast'!$C47, 'SWB BWQ'!$C$13:$C$168, 0), MATCH('SWB Backcast'!N$13, 'SWB BWQ'!$B$13:$V$13, 0))</f>
        <v>Excellent</v>
      </c>
      <c r="O47" t="str">
        <f>INDEX('SWB BWQ'!$B$13:$V$168, MATCH('SWB Backcast'!$C47, 'SWB BWQ'!$C$13:$C$168, 0), MATCH('SWB Backcast'!O$13, 'SWB BWQ'!$B$13:$V$13, 0))</f>
        <v>Excellent</v>
      </c>
      <c r="P47">
        <f>INDEX('SWB BWQ'!$B$13:$V$168, MATCH('SWB Backcast'!$C47, 'SWB BWQ'!$C$13:$C$168, 0), MATCH('SWB Backcast'!P$13, 'SWB BWQ'!$B$13:$V$13, 0))</f>
        <v>0</v>
      </c>
      <c r="Q47" t="str">
        <f>INDEX('SWB BWQ'!$B$13:$V$168, MATCH('SWB Backcast'!$C47, 'SWB BWQ'!$C$13:$C$168, 0), MATCH('SWB Backcast'!Q$13, 'SWB BWQ'!$B$13:$V$13, 0))</f>
        <v>Excellent</v>
      </c>
      <c r="R47" t="str">
        <f>INDEX('SWB BWQ'!$B$13:$V$168, MATCH('SWB Backcast'!$C47, 'SWB BWQ'!$C$13:$C$168, 0), MATCH('SWB Backcast'!R$13, 'SWB BWQ'!$B$13:$V$13, 0))</f>
        <v>Excellent</v>
      </c>
      <c r="S47" t="str">
        <f>INDEX('SWB BWQ'!$B$13:$V$168, MATCH('SWB Backcast'!$C47, 'SWB BWQ'!$C$13:$C$168, 0), MATCH('SWB Backcast'!S$13, 'SWB BWQ'!$B$13:$V$13, 0))</f>
        <v>Excellent</v>
      </c>
      <c r="T47" t="str">
        <f>INDEX('SWB BWQ'!$B$13:$V$168, MATCH('SWB Backcast'!$C47, 'SWB BWQ'!$C$13:$C$168, 0), MATCH('SWB Backcast'!T$13, 'SWB BWQ'!$B$13:$V$13, 0))</f>
        <v>Excellent</v>
      </c>
      <c r="U47" t="str">
        <f>INDEX('SWB BWQ'!$B$13:$V$168, MATCH('SWB Backcast'!$C47, 'SWB BWQ'!$C$13:$C$168, 0), MATCH('SWB Backcast'!U$13, 'SWB BWQ'!$B$13:$V$13, 0))</f>
        <v>Excellent</v>
      </c>
      <c r="V47" t="str">
        <f>INDEX('SWB BWQ'!$B$13:$V$168, MATCH('SWB Backcast'!$C47, 'SWB BWQ'!$C$13:$C$168, 0), MATCH('SWB Backcast'!V$13, 'SWB BWQ'!$B$13:$V$13, 0))</f>
        <v>Excellent</v>
      </c>
    </row>
    <row r="48" spans="2:22">
      <c r="B48" t="s">
        <v>239</v>
      </c>
      <c r="C48" t="s">
        <v>650</v>
      </c>
      <c r="D48" t="s">
        <v>48</v>
      </c>
      <c r="E48" t="s">
        <v>49</v>
      </c>
      <c r="F48" t="s">
        <v>50</v>
      </c>
      <c r="H48" t="str">
        <f>INDEX('SWB BWQ'!$B$13:$V$168, MATCH('SWB Backcast'!$C48, 'SWB BWQ'!$C$13:$C$168, 0), MATCH('SWB Backcast'!H$13, 'SWB BWQ'!$B$13:$V$13, 0))</f>
        <v>Excellent</v>
      </c>
      <c r="I48" t="str">
        <f>INDEX('SWB BWQ'!$B$13:$V$168, MATCH('SWB Backcast'!$C48, 'SWB BWQ'!$C$13:$C$168, 0), MATCH('SWB Backcast'!I$13, 'SWB BWQ'!$B$13:$V$13, 0))</f>
        <v>Excellent</v>
      </c>
      <c r="J48" t="str">
        <f>INDEX('SWB BWQ'!$B$13:$V$168, MATCH('SWB Backcast'!$C48, 'SWB BWQ'!$C$13:$C$168, 0), MATCH('SWB Backcast'!J$13, 'SWB BWQ'!$B$13:$V$13, 0))</f>
        <v>Excellent</v>
      </c>
      <c r="K48" t="str">
        <f>INDEX('SWB BWQ'!$B$13:$V$168, MATCH('SWB Backcast'!$C48, 'SWB BWQ'!$C$13:$C$168, 0), MATCH('SWB Backcast'!K$13, 'SWB BWQ'!$B$13:$V$13, 0))</f>
        <v>Excellent</v>
      </c>
      <c r="L48" t="str">
        <f>INDEX('SWB BWQ'!$B$13:$V$168, MATCH('SWB Backcast'!$C48, 'SWB BWQ'!$C$13:$C$168, 0), MATCH('SWB Backcast'!L$13, 'SWB BWQ'!$B$13:$V$13, 0))</f>
        <v>Excellent</v>
      </c>
      <c r="M48">
        <f>INDEX('SWB BWQ'!$B$13:$V$168, MATCH('SWB Backcast'!$C48, 'SWB BWQ'!$C$13:$C$168, 0), MATCH('SWB Backcast'!M$13, 'SWB BWQ'!$B$13:$V$13, 0))</f>
        <v>0</v>
      </c>
      <c r="N48" t="str">
        <f>INDEX('SWB BWQ'!$B$13:$V$168, MATCH('SWB Backcast'!$C48, 'SWB BWQ'!$C$13:$C$168, 0), MATCH('SWB Backcast'!N$13, 'SWB BWQ'!$B$13:$V$13, 0))</f>
        <v>Excellent</v>
      </c>
      <c r="O48" t="str">
        <f>INDEX('SWB BWQ'!$B$13:$V$168, MATCH('SWB Backcast'!$C48, 'SWB BWQ'!$C$13:$C$168, 0), MATCH('SWB Backcast'!O$13, 'SWB BWQ'!$B$13:$V$13, 0))</f>
        <v>Excellent</v>
      </c>
      <c r="P48">
        <f>INDEX('SWB BWQ'!$B$13:$V$168, MATCH('SWB Backcast'!$C48, 'SWB BWQ'!$C$13:$C$168, 0), MATCH('SWB Backcast'!P$13, 'SWB BWQ'!$B$13:$V$13, 0))</f>
        <v>0</v>
      </c>
      <c r="Q48" t="str">
        <f>INDEX('SWB BWQ'!$B$13:$V$168, MATCH('SWB Backcast'!$C48, 'SWB BWQ'!$C$13:$C$168, 0), MATCH('SWB Backcast'!Q$13, 'SWB BWQ'!$B$13:$V$13, 0))</f>
        <v>Excellent</v>
      </c>
      <c r="R48" t="str">
        <f>INDEX('SWB BWQ'!$B$13:$V$168, MATCH('SWB Backcast'!$C48, 'SWB BWQ'!$C$13:$C$168, 0), MATCH('SWB Backcast'!R$13, 'SWB BWQ'!$B$13:$V$13, 0))</f>
        <v>Excellent</v>
      </c>
      <c r="S48" t="str">
        <f>INDEX('SWB BWQ'!$B$13:$V$168, MATCH('SWB Backcast'!$C48, 'SWB BWQ'!$C$13:$C$168, 0), MATCH('SWB Backcast'!S$13, 'SWB BWQ'!$B$13:$V$13, 0))</f>
        <v>Excellent</v>
      </c>
      <c r="T48" t="str">
        <f>INDEX('SWB BWQ'!$B$13:$V$168, MATCH('SWB Backcast'!$C48, 'SWB BWQ'!$C$13:$C$168, 0), MATCH('SWB Backcast'!T$13, 'SWB BWQ'!$B$13:$V$13, 0))</f>
        <v>Excellent</v>
      </c>
      <c r="U48" t="str">
        <f>INDEX('SWB BWQ'!$B$13:$V$168, MATCH('SWB Backcast'!$C48, 'SWB BWQ'!$C$13:$C$168, 0), MATCH('SWB Backcast'!U$13, 'SWB BWQ'!$B$13:$V$13, 0))</f>
        <v>Excellent</v>
      </c>
      <c r="V48" t="str">
        <f>INDEX('SWB BWQ'!$B$13:$V$168, MATCH('SWB Backcast'!$C48, 'SWB BWQ'!$C$13:$C$168, 0), MATCH('SWB Backcast'!V$13, 'SWB BWQ'!$B$13:$V$13, 0))</f>
        <v>Excellent</v>
      </c>
    </row>
    <row r="49" spans="2:22">
      <c r="B49" t="s">
        <v>239</v>
      </c>
      <c r="C49" t="s">
        <v>651</v>
      </c>
      <c r="D49" t="s">
        <v>48</v>
      </c>
      <c r="E49" t="s">
        <v>49</v>
      </c>
      <c r="F49" t="s">
        <v>50</v>
      </c>
      <c r="H49" t="str">
        <f>INDEX('SWB BWQ'!$B$13:$V$168, MATCH('SWB Backcast'!$C49, 'SWB BWQ'!$C$13:$C$168, 0), MATCH('SWB Backcast'!H$13, 'SWB BWQ'!$B$13:$V$13, 0))</f>
        <v>Poor</v>
      </c>
      <c r="I49" t="str">
        <f>INDEX('SWB BWQ'!$B$13:$V$168, MATCH('SWB Backcast'!$C49, 'SWB BWQ'!$C$13:$C$168, 0), MATCH('SWB Backcast'!I$13, 'SWB BWQ'!$B$13:$V$13, 0))</f>
        <v>Poor</v>
      </c>
      <c r="J49" t="str">
        <f>INDEX('SWB BWQ'!$B$13:$V$168, MATCH('SWB Backcast'!$C49, 'SWB BWQ'!$C$13:$C$168, 0), MATCH('SWB Backcast'!J$13, 'SWB BWQ'!$B$13:$V$13, 0))</f>
        <v>Poor</v>
      </c>
      <c r="K49" t="str">
        <f>INDEX('SWB BWQ'!$B$13:$V$168, MATCH('SWB Backcast'!$C49, 'SWB BWQ'!$C$13:$C$168, 0), MATCH('SWB Backcast'!K$13, 'SWB BWQ'!$B$13:$V$13, 0))</f>
        <v>Poor</v>
      </c>
      <c r="L49" t="str">
        <f>INDEX('SWB BWQ'!$B$13:$V$168, MATCH('SWB Backcast'!$C49, 'SWB BWQ'!$C$13:$C$168, 0), MATCH('SWB Backcast'!L$13, 'SWB BWQ'!$B$13:$V$13, 0))</f>
        <v>Poor</v>
      </c>
      <c r="M49">
        <f>INDEX('SWB BWQ'!$B$13:$V$168, MATCH('SWB Backcast'!$C49, 'SWB BWQ'!$C$13:$C$168, 0), MATCH('SWB Backcast'!M$13, 'SWB BWQ'!$B$13:$V$13, 0))</f>
        <v>0</v>
      </c>
      <c r="N49" t="str">
        <f>INDEX('SWB BWQ'!$B$13:$V$168, MATCH('SWB Backcast'!$C49, 'SWB BWQ'!$C$13:$C$168, 0), MATCH('SWB Backcast'!N$13, 'SWB BWQ'!$B$13:$V$13, 0))</f>
        <v>Sufficient</v>
      </c>
      <c r="O49" t="str">
        <f>INDEX('SWB BWQ'!$B$13:$V$168, MATCH('SWB Backcast'!$C49, 'SWB BWQ'!$C$13:$C$168, 0), MATCH('SWB Backcast'!O$13, 'SWB BWQ'!$B$13:$V$13, 0))</f>
        <v>Sufficient</v>
      </c>
      <c r="P49">
        <f>INDEX('SWB BWQ'!$B$13:$V$168, MATCH('SWB Backcast'!$C49, 'SWB BWQ'!$C$13:$C$168, 0), MATCH('SWB Backcast'!P$13, 'SWB BWQ'!$B$13:$V$13, 0))</f>
        <v>0</v>
      </c>
      <c r="Q49" t="str">
        <f>INDEX('SWB BWQ'!$B$13:$V$168, MATCH('SWB Backcast'!$C49, 'SWB BWQ'!$C$13:$C$168, 0), MATCH('SWB Backcast'!Q$13, 'SWB BWQ'!$B$13:$V$13, 0))</f>
        <v>Good</v>
      </c>
      <c r="R49" t="str">
        <f>INDEX('SWB BWQ'!$B$13:$V$168, MATCH('SWB Backcast'!$C49, 'SWB BWQ'!$C$13:$C$168, 0), MATCH('SWB Backcast'!R$13, 'SWB BWQ'!$B$13:$V$13, 0))</f>
        <v>Good</v>
      </c>
      <c r="S49" t="str">
        <f>INDEX('SWB BWQ'!$B$13:$V$168, MATCH('SWB Backcast'!$C49, 'SWB BWQ'!$C$13:$C$168, 0), MATCH('SWB Backcast'!S$13, 'SWB BWQ'!$B$13:$V$13, 0))</f>
        <v>Good</v>
      </c>
      <c r="T49" t="str">
        <f>INDEX('SWB BWQ'!$B$13:$V$168, MATCH('SWB Backcast'!$C49, 'SWB BWQ'!$C$13:$C$168, 0), MATCH('SWB Backcast'!T$13, 'SWB BWQ'!$B$13:$V$13, 0))</f>
        <v>Good</v>
      </c>
      <c r="U49" t="str">
        <f>INDEX('SWB BWQ'!$B$13:$V$168, MATCH('SWB Backcast'!$C49, 'SWB BWQ'!$C$13:$C$168, 0), MATCH('SWB Backcast'!U$13, 'SWB BWQ'!$B$13:$V$13, 0))</f>
        <v>Good</v>
      </c>
      <c r="V49" t="str">
        <f>INDEX('SWB BWQ'!$B$13:$V$168, MATCH('SWB Backcast'!$C49, 'SWB BWQ'!$C$13:$C$168, 0), MATCH('SWB Backcast'!V$13, 'SWB BWQ'!$B$13:$V$13, 0))</f>
        <v>Good</v>
      </c>
    </row>
    <row r="50" spans="2:22">
      <c r="B50" t="s">
        <v>239</v>
      </c>
      <c r="C50" t="s">
        <v>652</v>
      </c>
      <c r="D50" t="s">
        <v>48</v>
      </c>
      <c r="E50" t="s">
        <v>49</v>
      </c>
      <c r="F50" t="s">
        <v>50</v>
      </c>
      <c r="H50" t="str">
        <f>INDEX('SWB BWQ'!$B$13:$V$168, MATCH('SWB Backcast'!$C50, 'SWB BWQ'!$C$13:$C$168, 0), MATCH('SWB Backcast'!H$13, 'SWB BWQ'!$B$13:$V$13, 0))</f>
        <v>Good</v>
      </c>
      <c r="I50" t="str">
        <f>INDEX('SWB BWQ'!$B$13:$V$168, MATCH('SWB Backcast'!$C50, 'SWB BWQ'!$C$13:$C$168, 0), MATCH('SWB Backcast'!I$13, 'SWB BWQ'!$B$13:$V$13, 0))</f>
        <v>Excellent</v>
      </c>
      <c r="J50" t="str">
        <f>INDEX('SWB BWQ'!$B$13:$V$168, MATCH('SWB Backcast'!$C50, 'SWB BWQ'!$C$13:$C$168, 0), MATCH('SWB Backcast'!J$13, 'SWB BWQ'!$B$13:$V$13, 0))</f>
        <v>Excellent</v>
      </c>
      <c r="K50" t="str">
        <f>INDEX('SWB BWQ'!$B$13:$V$168, MATCH('SWB Backcast'!$C50, 'SWB BWQ'!$C$13:$C$168, 0), MATCH('SWB Backcast'!K$13, 'SWB BWQ'!$B$13:$V$13, 0))</f>
        <v>Excellent</v>
      </c>
      <c r="L50" t="str">
        <f>INDEX('SWB BWQ'!$B$13:$V$168, MATCH('SWB Backcast'!$C50, 'SWB BWQ'!$C$13:$C$168, 0), MATCH('SWB Backcast'!L$13, 'SWB BWQ'!$B$13:$V$13, 0))</f>
        <v>Excellent</v>
      </c>
      <c r="M50">
        <f>INDEX('SWB BWQ'!$B$13:$V$168, MATCH('SWB Backcast'!$C50, 'SWB BWQ'!$C$13:$C$168, 0), MATCH('SWB Backcast'!M$13, 'SWB BWQ'!$B$13:$V$13, 0))</f>
        <v>0</v>
      </c>
      <c r="N50" t="str">
        <f>INDEX('SWB BWQ'!$B$13:$V$168, MATCH('SWB Backcast'!$C50, 'SWB BWQ'!$C$13:$C$168, 0), MATCH('SWB Backcast'!N$13, 'SWB BWQ'!$B$13:$V$13, 0))</f>
        <v>Excellent</v>
      </c>
      <c r="O50" t="str">
        <f>INDEX('SWB BWQ'!$B$13:$V$168, MATCH('SWB Backcast'!$C50, 'SWB BWQ'!$C$13:$C$168, 0), MATCH('SWB Backcast'!O$13, 'SWB BWQ'!$B$13:$V$13, 0))</f>
        <v>Excellent</v>
      </c>
      <c r="P50">
        <f>INDEX('SWB BWQ'!$B$13:$V$168, MATCH('SWB Backcast'!$C50, 'SWB BWQ'!$C$13:$C$168, 0), MATCH('SWB Backcast'!P$13, 'SWB BWQ'!$B$13:$V$13, 0))</f>
        <v>0</v>
      </c>
      <c r="Q50" t="str">
        <f>INDEX('SWB BWQ'!$B$13:$V$168, MATCH('SWB Backcast'!$C50, 'SWB BWQ'!$C$13:$C$168, 0), MATCH('SWB Backcast'!Q$13, 'SWB BWQ'!$B$13:$V$13, 0))</f>
        <v>Excellent</v>
      </c>
      <c r="R50" t="str">
        <f>INDEX('SWB BWQ'!$B$13:$V$168, MATCH('SWB Backcast'!$C50, 'SWB BWQ'!$C$13:$C$168, 0), MATCH('SWB Backcast'!R$13, 'SWB BWQ'!$B$13:$V$13, 0))</f>
        <v>Excellent</v>
      </c>
      <c r="S50" t="str">
        <f>INDEX('SWB BWQ'!$B$13:$V$168, MATCH('SWB Backcast'!$C50, 'SWB BWQ'!$C$13:$C$168, 0), MATCH('SWB Backcast'!S$13, 'SWB BWQ'!$B$13:$V$13, 0))</f>
        <v>Excellent</v>
      </c>
      <c r="T50" t="str">
        <f>INDEX('SWB BWQ'!$B$13:$V$168, MATCH('SWB Backcast'!$C50, 'SWB BWQ'!$C$13:$C$168, 0), MATCH('SWB Backcast'!T$13, 'SWB BWQ'!$B$13:$V$13, 0))</f>
        <v>Excellent</v>
      </c>
      <c r="U50" t="str">
        <f>INDEX('SWB BWQ'!$B$13:$V$168, MATCH('SWB Backcast'!$C50, 'SWB BWQ'!$C$13:$C$168, 0), MATCH('SWB Backcast'!U$13, 'SWB BWQ'!$B$13:$V$13, 0))</f>
        <v>Excellent</v>
      </c>
      <c r="V50" t="str">
        <f>INDEX('SWB BWQ'!$B$13:$V$168, MATCH('SWB Backcast'!$C50, 'SWB BWQ'!$C$13:$C$168, 0), MATCH('SWB Backcast'!V$13, 'SWB BWQ'!$B$13:$V$13, 0))</f>
        <v>Excellent</v>
      </c>
    </row>
    <row r="51" spans="2:22">
      <c r="B51" t="s">
        <v>239</v>
      </c>
      <c r="C51" t="s">
        <v>653</v>
      </c>
      <c r="D51" t="s">
        <v>48</v>
      </c>
      <c r="E51" t="s">
        <v>49</v>
      </c>
      <c r="F51" t="s">
        <v>50</v>
      </c>
      <c r="H51" t="str">
        <f>INDEX('SWB BWQ'!$B$13:$V$168, MATCH('SWB Backcast'!$C51, 'SWB BWQ'!$C$13:$C$168, 0), MATCH('SWB Backcast'!H$13, 'SWB BWQ'!$B$13:$V$13, 0))</f>
        <v>Excellent</v>
      </c>
      <c r="I51" t="str">
        <f>INDEX('SWB BWQ'!$B$13:$V$168, MATCH('SWB Backcast'!$C51, 'SWB BWQ'!$C$13:$C$168, 0), MATCH('SWB Backcast'!I$13, 'SWB BWQ'!$B$13:$V$13, 0))</f>
        <v>Excellent</v>
      </c>
      <c r="J51" t="str">
        <f>INDEX('SWB BWQ'!$B$13:$V$168, MATCH('SWB Backcast'!$C51, 'SWB BWQ'!$C$13:$C$168, 0), MATCH('SWB Backcast'!J$13, 'SWB BWQ'!$B$13:$V$13, 0))</f>
        <v>Excellent</v>
      </c>
      <c r="K51" t="str">
        <f>INDEX('SWB BWQ'!$B$13:$V$168, MATCH('SWB Backcast'!$C51, 'SWB BWQ'!$C$13:$C$168, 0), MATCH('SWB Backcast'!K$13, 'SWB BWQ'!$B$13:$V$13, 0))</f>
        <v>Excellent</v>
      </c>
      <c r="L51" t="str">
        <f>INDEX('SWB BWQ'!$B$13:$V$168, MATCH('SWB Backcast'!$C51, 'SWB BWQ'!$C$13:$C$168, 0), MATCH('SWB Backcast'!L$13, 'SWB BWQ'!$B$13:$V$13, 0))</f>
        <v>Excellent</v>
      </c>
      <c r="M51">
        <f>INDEX('SWB BWQ'!$B$13:$V$168, MATCH('SWB Backcast'!$C51, 'SWB BWQ'!$C$13:$C$168, 0), MATCH('SWB Backcast'!M$13, 'SWB BWQ'!$B$13:$V$13, 0))</f>
        <v>0</v>
      </c>
      <c r="N51" t="str">
        <f>INDEX('SWB BWQ'!$B$13:$V$168, MATCH('SWB Backcast'!$C51, 'SWB BWQ'!$C$13:$C$168, 0), MATCH('SWB Backcast'!N$13, 'SWB BWQ'!$B$13:$V$13, 0))</f>
        <v>Excellent</v>
      </c>
      <c r="O51" t="str">
        <f>INDEX('SWB BWQ'!$B$13:$V$168, MATCH('SWB Backcast'!$C51, 'SWB BWQ'!$C$13:$C$168, 0), MATCH('SWB Backcast'!O$13, 'SWB BWQ'!$B$13:$V$13, 0))</f>
        <v>Excellent</v>
      </c>
      <c r="P51">
        <f>INDEX('SWB BWQ'!$B$13:$V$168, MATCH('SWB Backcast'!$C51, 'SWB BWQ'!$C$13:$C$168, 0), MATCH('SWB Backcast'!P$13, 'SWB BWQ'!$B$13:$V$13, 0))</f>
        <v>0</v>
      </c>
      <c r="Q51" t="str">
        <f>INDEX('SWB BWQ'!$B$13:$V$168, MATCH('SWB Backcast'!$C51, 'SWB BWQ'!$C$13:$C$168, 0), MATCH('SWB Backcast'!Q$13, 'SWB BWQ'!$B$13:$V$13, 0))</f>
        <v>Excellent</v>
      </c>
      <c r="R51" t="str">
        <f>INDEX('SWB BWQ'!$B$13:$V$168, MATCH('SWB Backcast'!$C51, 'SWB BWQ'!$C$13:$C$168, 0), MATCH('SWB Backcast'!R$13, 'SWB BWQ'!$B$13:$V$13, 0))</f>
        <v>Excellent</v>
      </c>
      <c r="S51" t="str">
        <f>INDEX('SWB BWQ'!$B$13:$V$168, MATCH('SWB Backcast'!$C51, 'SWB BWQ'!$C$13:$C$168, 0), MATCH('SWB Backcast'!S$13, 'SWB BWQ'!$B$13:$V$13, 0))</f>
        <v>Excellent</v>
      </c>
      <c r="T51" t="str">
        <f>INDEX('SWB BWQ'!$B$13:$V$168, MATCH('SWB Backcast'!$C51, 'SWB BWQ'!$C$13:$C$168, 0), MATCH('SWB Backcast'!T$13, 'SWB BWQ'!$B$13:$V$13, 0))</f>
        <v>Excellent</v>
      </c>
      <c r="U51" t="str">
        <f>INDEX('SWB BWQ'!$B$13:$V$168, MATCH('SWB Backcast'!$C51, 'SWB BWQ'!$C$13:$C$168, 0), MATCH('SWB Backcast'!U$13, 'SWB BWQ'!$B$13:$V$13, 0))</f>
        <v>Excellent</v>
      </c>
      <c r="V51" t="str">
        <f>INDEX('SWB BWQ'!$B$13:$V$168, MATCH('SWB Backcast'!$C51, 'SWB BWQ'!$C$13:$C$168, 0), MATCH('SWB Backcast'!V$13, 'SWB BWQ'!$B$13:$V$13, 0))</f>
        <v>Excellent</v>
      </c>
    </row>
    <row r="52" spans="2:22">
      <c r="B52" t="s">
        <v>239</v>
      </c>
      <c r="C52" t="s">
        <v>654</v>
      </c>
      <c r="D52" t="s">
        <v>48</v>
      </c>
      <c r="E52" t="s">
        <v>49</v>
      </c>
      <c r="F52" t="s">
        <v>50</v>
      </c>
      <c r="H52" t="s">
        <v>154</v>
      </c>
      <c r="I52" t="s">
        <v>154</v>
      </c>
      <c r="J52" t="s">
        <v>154</v>
      </c>
      <c r="K52" t="str">
        <f>INDEX('SWB BWQ'!$B$13:$V$168, MATCH('SWB Backcast'!$C52, 'SWB BWQ'!$C$13:$C$168, 0), MATCH('SWB Backcast'!K$13, 'SWB BWQ'!$B$13:$V$13, 0))</f>
        <v>Excellent</v>
      </c>
      <c r="L52" t="str">
        <f>INDEX('SWB BWQ'!$B$13:$V$168, MATCH('SWB Backcast'!$C52, 'SWB BWQ'!$C$13:$C$168, 0), MATCH('SWB Backcast'!L$13, 'SWB BWQ'!$B$13:$V$13, 0))</f>
        <v>Excellent</v>
      </c>
      <c r="M52">
        <f>INDEX('SWB BWQ'!$B$13:$V$168, MATCH('SWB Backcast'!$C52, 'SWB BWQ'!$C$13:$C$168, 0), MATCH('SWB Backcast'!M$13, 'SWB BWQ'!$B$13:$V$13, 0))</f>
        <v>0</v>
      </c>
      <c r="N52" t="str">
        <f>INDEX('SWB BWQ'!$B$13:$V$168, MATCH('SWB Backcast'!$C52, 'SWB BWQ'!$C$13:$C$168, 0), MATCH('SWB Backcast'!N$13, 'SWB BWQ'!$B$13:$V$13, 0))</f>
        <v>Excellent</v>
      </c>
      <c r="O52" t="str">
        <f>INDEX('SWB BWQ'!$B$13:$V$168, MATCH('SWB Backcast'!$C52, 'SWB BWQ'!$C$13:$C$168, 0), MATCH('SWB Backcast'!O$13, 'SWB BWQ'!$B$13:$V$13, 0))</f>
        <v>Excellent</v>
      </c>
      <c r="P52">
        <f>INDEX('SWB BWQ'!$B$13:$V$168, MATCH('SWB Backcast'!$C52, 'SWB BWQ'!$C$13:$C$168, 0), MATCH('SWB Backcast'!P$13, 'SWB BWQ'!$B$13:$V$13, 0))</f>
        <v>0</v>
      </c>
      <c r="Q52" t="str">
        <f>INDEX('SWB BWQ'!$B$13:$V$168, MATCH('SWB Backcast'!$C52, 'SWB BWQ'!$C$13:$C$168, 0), MATCH('SWB Backcast'!Q$13, 'SWB BWQ'!$B$13:$V$13, 0))</f>
        <v>Excellent</v>
      </c>
      <c r="R52" t="str">
        <f>INDEX('SWB BWQ'!$B$13:$V$168, MATCH('SWB Backcast'!$C52, 'SWB BWQ'!$C$13:$C$168, 0), MATCH('SWB Backcast'!R$13, 'SWB BWQ'!$B$13:$V$13, 0))</f>
        <v>Excellent</v>
      </c>
      <c r="S52" t="str">
        <f>INDEX('SWB BWQ'!$B$13:$V$168, MATCH('SWB Backcast'!$C52, 'SWB BWQ'!$C$13:$C$168, 0), MATCH('SWB Backcast'!S$13, 'SWB BWQ'!$B$13:$V$13, 0))</f>
        <v>Excellent</v>
      </c>
      <c r="T52" t="str">
        <f>INDEX('SWB BWQ'!$B$13:$V$168, MATCH('SWB Backcast'!$C52, 'SWB BWQ'!$C$13:$C$168, 0), MATCH('SWB Backcast'!T$13, 'SWB BWQ'!$B$13:$V$13, 0))</f>
        <v>Excellent</v>
      </c>
      <c r="U52" t="str">
        <f>INDEX('SWB BWQ'!$B$13:$V$168, MATCH('SWB Backcast'!$C52, 'SWB BWQ'!$C$13:$C$168, 0), MATCH('SWB Backcast'!U$13, 'SWB BWQ'!$B$13:$V$13, 0))</f>
        <v>Excellent</v>
      </c>
      <c r="V52" t="str">
        <f>INDEX('SWB BWQ'!$B$13:$V$168, MATCH('SWB Backcast'!$C52, 'SWB BWQ'!$C$13:$C$168, 0), MATCH('SWB Backcast'!V$13, 'SWB BWQ'!$B$13:$V$13, 0))</f>
        <v>Excellent</v>
      </c>
    </row>
    <row r="53" spans="2:22">
      <c r="B53" t="s">
        <v>239</v>
      </c>
      <c r="C53" t="s">
        <v>655</v>
      </c>
      <c r="D53" t="s">
        <v>48</v>
      </c>
      <c r="E53" t="s">
        <v>49</v>
      </c>
      <c r="F53" t="s">
        <v>50</v>
      </c>
      <c r="H53" t="s">
        <v>154</v>
      </c>
      <c r="I53" t="s">
        <v>154</v>
      </c>
      <c r="J53" t="s">
        <v>154</v>
      </c>
      <c r="K53" t="str">
        <f>INDEX('SWB BWQ'!$B$13:$V$168, MATCH('SWB Backcast'!$C53, 'SWB BWQ'!$C$13:$C$168, 0), MATCH('SWB Backcast'!K$13, 'SWB BWQ'!$B$13:$V$13, 0))</f>
        <v>Excellent</v>
      </c>
      <c r="L53" t="str">
        <f>INDEX('SWB BWQ'!$B$13:$V$168, MATCH('SWB Backcast'!$C53, 'SWB BWQ'!$C$13:$C$168, 0), MATCH('SWB Backcast'!L$13, 'SWB BWQ'!$B$13:$V$13, 0))</f>
        <v>Excellent</v>
      </c>
      <c r="M53">
        <f>INDEX('SWB BWQ'!$B$13:$V$168, MATCH('SWB Backcast'!$C53, 'SWB BWQ'!$C$13:$C$168, 0), MATCH('SWB Backcast'!M$13, 'SWB BWQ'!$B$13:$V$13, 0))</f>
        <v>0</v>
      </c>
      <c r="N53" t="str">
        <f>INDEX('SWB BWQ'!$B$13:$V$168, MATCH('SWB Backcast'!$C53, 'SWB BWQ'!$C$13:$C$168, 0), MATCH('SWB Backcast'!N$13, 'SWB BWQ'!$B$13:$V$13, 0))</f>
        <v>Excellent</v>
      </c>
      <c r="O53" t="str">
        <f>INDEX('SWB BWQ'!$B$13:$V$168, MATCH('SWB Backcast'!$C53, 'SWB BWQ'!$C$13:$C$168, 0), MATCH('SWB Backcast'!O$13, 'SWB BWQ'!$B$13:$V$13, 0))</f>
        <v>Excellent</v>
      </c>
      <c r="P53">
        <f>INDEX('SWB BWQ'!$B$13:$V$168, MATCH('SWB Backcast'!$C53, 'SWB BWQ'!$C$13:$C$168, 0), MATCH('SWB Backcast'!P$13, 'SWB BWQ'!$B$13:$V$13, 0))</f>
        <v>0</v>
      </c>
      <c r="Q53" t="str">
        <f>INDEX('SWB BWQ'!$B$13:$V$168, MATCH('SWB Backcast'!$C53, 'SWB BWQ'!$C$13:$C$168, 0), MATCH('SWB Backcast'!Q$13, 'SWB BWQ'!$B$13:$V$13, 0))</f>
        <v>Excellent</v>
      </c>
      <c r="R53" t="str">
        <f>INDEX('SWB BWQ'!$B$13:$V$168, MATCH('SWB Backcast'!$C53, 'SWB BWQ'!$C$13:$C$168, 0), MATCH('SWB Backcast'!R$13, 'SWB BWQ'!$B$13:$V$13, 0))</f>
        <v>Excellent</v>
      </c>
      <c r="S53" t="str">
        <f>INDEX('SWB BWQ'!$B$13:$V$168, MATCH('SWB Backcast'!$C53, 'SWB BWQ'!$C$13:$C$168, 0), MATCH('SWB Backcast'!S$13, 'SWB BWQ'!$B$13:$V$13, 0))</f>
        <v>Excellent</v>
      </c>
      <c r="T53" t="str">
        <f>INDEX('SWB BWQ'!$B$13:$V$168, MATCH('SWB Backcast'!$C53, 'SWB BWQ'!$C$13:$C$168, 0), MATCH('SWB Backcast'!T$13, 'SWB BWQ'!$B$13:$V$13, 0))</f>
        <v>Excellent</v>
      </c>
      <c r="U53" t="str">
        <f>INDEX('SWB BWQ'!$B$13:$V$168, MATCH('SWB Backcast'!$C53, 'SWB BWQ'!$C$13:$C$168, 0), MATCH('SWB Backcast'!U$13, 'SWB BWQ'!$B$13:$V$13, 0))</f>
        <v>Excellent</v>
      </c>
      <c r="V53" t="str">
        <f>INDEX('SWB BWQ'!$B$13:$V$168, MATCH('SWB Backcast'!$C53, 'SWB BWQ'!$C$13:$C$168, 0), MATCH('SWB Backcast'!V$13, 'SWB BWQ'!$B$13:$V$13, 0))</f>
        <v>Excellent</v>
      </c>
    </row>
    <row r="54" spans="2:22">
      <c r="B54" t="s">
        <v>239</v>
      </c>
      <c r="C54" t="s">
        <v>656</v>
      </c>
      <c r="D54" t="s">
        <v>48</v>
      </c>
      <c r="E54" t="s">
        <v>49</v>
      </c>
      <c r="F54" t="s">
        <v>50</v>
      </c>
      <c r="H54" t="str">
        <f>INDEX('SWB BWQ'!$B$13:$V$168, MATCH('SWB Backcast'!$C54, 'SWB BWQ'!$C$13:$C$168, 0), MATCH('SWB Backcast'!H$13, 'SWB BWQ'!$B$13:$V$13, 0))</f>
        <v>Good</v>
      </c>
      <c r="I54" t="str">
        <f>INDEX('SWB BWQ'!$B$13:$V$168, MATCH('SWB Backcast'!$C54, 'SWB BWQ'!$C$13:$C$168, 0), MATCH('SWB Backcast'!I$13, 'SWB BWQ'!$B$13:$V$13, 0))</f>
        <v>Good</v>
      </c>
      <c r="J54" t="str">
        <f>INDEX('SWB BWQ'!$B$13:$V$168, MATCH('SWB Backcast'!$C54, 'SWB BWQ'!$C$13:$C$168, 0), MATCH('SWB Backcast'!J$13, 'SWB BWQ'!$B$13:$V$13, 0))</f>
        <v>Sufficient</v>
      </c>
      <c r="K54" t="str">
        <f>INDEX('SWB BWQ'!$B$13:$V$168, MATCH('SWB Backcast'!$C54, 'SWB BWQ'!$C$13:$C$168, 0), MATCH('SWB Backcast'!K$13, 'SWB BWQ'!$B$13:$V$13, 0))</f>
        <v>Sufficient</v>
      </c>
      <c r="L54" t="str">
        <f>INDEX('SWB BWQ'!$B$13:$V$168, MATCH('SWB Backcast'!$C54, 'SWB BWQ'!$C$13:$C$168, 0), MATCH('SWB Backcast'!L$13, 'SWB BWQ'!$B$13:$V$13, 0))</f>
        <v>Poor</v>
      </c>
      <c r="M54">
        <f>INDEX('SWB BWQ'!$B$13:$V$168, MATCH('SWB Backcast'!$C54, 'SWB BWQ'!$C$13:$C$168, 0), MATCH('SWB Backcast'!M$13, 'SWB BWQ'!$B$13:$V$13, 0))</f>
        <v>0</v>
      </c>
      <c r="N54" t="str">
        <f>INDEX('SWB BWQ'!$B$13:$V$168, MATCH('SWB Backcast'!$C54, 'SWB BWQ'!$C$13:$C$168, 0), MATCH('SWB Backcast'!N$13, 'SWB BWQ'!$B$13:$V$13, 0))</f>
        <v>Sufficient</v>
      </c>
      <c r="O54" t="str">
        <f>INDEX('SWB BWQ'!$B$13:$V$168, MATCH('SWB Backcast'!$C54, 'SWB BWQ'!$C$13:$C$168, 0), MATCH('SWB Backcast'!O$13, 'SWB BWQ'!$B$13:$V$13, 0))</f>
        <v>Sufficient</v>
      </c>
      <c r="P54">
        <f>INDEX('SWB BWQ'!$B$13:$V$168, MATCH('SWB Backcast'!$C54, 'SWB BWQ'!$C$13:$C$168, 0), MATCH('SWB Backcast'!P$13, 'SWB BWQ'!$B$13:$V$13, 0))</f>
        <v>0</v>
      </c>
      <c r="Q54" t="str">
        <f>INDEX('SWB BWQ'!$B$13:$V$168, MATCH('SWB Backcast'!$C54, 'SWB BWQ'!$C$13:$C$168, 0), MATCH('SWB Backcast'!Q$13, 'SWB BWQ'!$B$13:$V$13, 0))</f>
        <v>Good</v>
      </c>
      <c r="R54" t="str">
        <f>INDEX('SWB BWQ'!$B$13:$V$168, MATCH('SWB Backcast'!$C54, 'SWB BWQ'!$C$13:$C$168, 0), MATCH('SWB Backcast'!R$13, 'SWB BWQ'!$B$13:$V$13, 0))</f>
        <v>Good</v>
      </c>
      <c r="S54" t="str">
        <f>INDEX('SWB BWQ'!$B$13:$V$168, MATCH('SWB Backcast'!$C54, 'SWB BWQ'!$C$13:$C$168, 0), MATCH('SWB Backcast'!S$13, 'SWB BWQ'!$B$13:$V$13, 0))</f>
        <v>Good</v>
      </c>
      <c r="T54" t="str">
        <f>INDEX('SWB BWQ'!$B$13:$V$168, MATCH('SWB Backcast'!$C54, 'SWB BWQ'!$C$13:$C$168, 0), MATCH('SWB Backcast'!T$13, 'SWB BWQ'!$B$13:$V$13, 0))</f>
        <v>Good</v>
      </c>
      <c r="U54" t="str">
        <f>INDEX('SWB BWQ'!$B$13:$V$168, MATCH('SWB Backcast'!$C54, 'SWB BWQ'!$C$13:$C$168, 0), MATCH('SWB Backcast'!U$13, 'SWB BWQ'!$B$13:$V$13, 0))</f>
        <v>Good</v>
      </c>
      <c r="V54" t="str">
        <f>INDEX('SWB BWQ'!$B$13:$V$168, MATCH('SWB Backcast'!$C54, 'SWB BWQ'!$C$13:$C$168, 0), MATCH('SWB Backcast'!V$13, 'SWB BWQ'!$B$13:$V$13, 0))</f>
        <v>Good</v>
      </c>
    </row>
    <row r="55" spans="2:22">
      <c r="B55" t="s">
        <v>239</v>
      </c>
      <c r="C55" t="s">
        <v>657</v>
      </c>
      <c r="D55" t="s">
        <v>48</v>
      </c>
      <c r="E55" t="s">
        <v>49</v>
      </c>
      <c r="F55" t="s">
        <v>50</v>
      </c>
      <c r="H55" t="str">
        <f>INDEX('SWB BWQ'!$B$13:$V$168, MATCH('SWB Backcast'!$C55, 'SWB BWQ'!$C$13:$C$168, 0), MATCH('SWB Backcast'!H$13, 'SWB BWQ'!$B$13:$V$13, 0))</f>
        <v>Good</v>
      </c>
      <c r="I55" t="str">
        <f>INDEX('SWB BWQ'!$B$13:$V$168, MATCH('SWB Backcast'!$C55, 'SWB BWQ'!$C$13:$C$168, 0), MATCH('SWB Backcast'!I$13, 'SWB BWQ'!$B$13:$V$13, 0))</f>
        <v>Good</v>
      </c>
      <c r="J55" t="str">
        <f>INDEX('SWB BWQ'!$B$13:$V$168, MATCH('SWB Backcast'!$C55, 'SWB BWQ'!$C$13:$C$168, 0), MATCH('SWB Backcast'!J$13, 'SWB BWQ'!$B$13:$V$13, 0))</f>
        <v>Good</v>
      </c>
      <c r="K55" t="str">
        <f>INDEX('SWB BWQ'!$B$13:$V$168, MATCH('SWB Backcast'!$C55, 'SWB BWQ'!$C$13:$C$168, 0), MATCH('SWB Backcast'!K$13, 'SWB BWQ'!$B$13:$V$13, 0))</f>
        <v>Good</v>
      </c>
      <c r="L55" t="str">
        <f>INDEX('SWB BWQ'!$B$13:$V$168, MATCH('SWB Backcast'!$C55, 'SWB BWQ'!$C$13:$C$168, 0), MATCH('SWB Backcast'!L$13, 'SWB BWQ'!$B$13:$V$13, 0))</f>
        <v>Good</v>
      </c>
      <c r="M55">
        <f>INDEX('SWB BWQ'!$B$13:$V$168, MATCH('SWB Backcast'!$C55, 'SWB BWQ'!$C$13:$C$168, 0), MATCH('SWB Backcast'!M$13, 'SWB BWQ'!$B$13:$V$13, 0))</f>
        <v>0</v>
      </c>
      <c r="N55" t="str">
        <f>INDEX('SWB BWQ'!$B$13:$V$168, MATCH('SWB Backcast'!$C55, 'SWB BWQ'!$C$13:$C$168, 0), MATCH('SWB Backcast'!N$13, 'SWB BWQ'!$B$13:$V$13, 0))</f>
        <v>Good</v>
      </c>
      <c r="O55" t="str">
        <f>INDEX('SWB BWQ'!$B$13:$V$168, MATCH('SWB Backcast'!$C55, 'SWB BWQ'!$C$13:$C$168, 0), MATCH('SWB Backcast'!O$13, 'SWB BWQ'!$B$13:$V$13, 0))</f>
        <v>Excellent</v>
      </c>
      <c r="P55">
        <f>INDEX('SWB BWQ'!$B$13:$V$168, MATCH('SWB Backcast'!$C55, 'SWB BWQ'!$C$13:$C$168, 0), MATCH('SWB Backcast'!P$13, 'SWB BWQ'!$B$13:$V$13, 0))</f>
        <v>0</v>
      </c>
      <c r="Q55" t="str">
        <f>INDEX('SWB BWQ'!$B$13:$V$168, MATCH('SWB Backcast'!$C55, 'SWB BWQ'!$C$13:$C$168, 0), MATCH('SWB Backcast'!Q$13, 'SWB BWQ'!$B$13:$V$13, 0))</f>
        <v>Excellent</v>
      </c>
      <c r="R55" t="str">
        <f>INDEX('SWB BWQ'!$B$13:$V$168, MATCH('SWB Backcast'!$C55, 'SWB BWQ'!$C$13:$C$168, 0), MATCH('SWB Backcast'!R$13, 'SWB BWQ'!$B$13:$V$13, 0))</f>
        <v>Excellent</v>
      </c>
      <c r="S55" t="str">
        <f>INDEX('SWB BWQ'!$B$13:$V$168, MATCH('SWB Backcast'!$C55, 'SWB BWQ'!$C$13:$C$168, 0), MATCH('SWB Backcast'!S$13, 'SWB BWQ'!$B$13:$V$13, 0))</f>
        <v>Excellent</v>
      </c>
      <c r="T55" t="str">
        <f>INDEX('SWB BWQ'!$B$13:$V$168, MATCH('SWB Backcast'!$C55, 'SWB BWQ'!$C$13:$C$168, 0), MATCH('SWB Backcast'!T$13, 'SWB BWQ'!$B$13:$V$13, 0))</f>
        <v>Excellent</v>
      </c>
      <c r="U55" t="str">
        <f>INDEX('SWB BWQ'!$B$13:$V$168, MATCH('SWB Backcast'!$C55, 'SWB BWQ'!$C$13:$C$168, 0), MATCH('SWB Backcast'!U$13, 'SWB BWQ'!$B$13:$V$13, 0))</f>
        <v>Excellent</v>
      </c>
      <c r="V55" t="str">
        <f>INDEX('SWB BWQ'!$B$13:$V$168, MATCH('SWB Backcast'!$C55, 'SWB BWQ'!$C$13:$C$168, 0), MATCH('SWB Backcast'!V$13, 'SWB BWQ'!$B$13:$V$13, 0))</f>
        <v>Excellent</v>
      </c>
    </row>
    <row r="56" spans="2:22">
      <c r="B56" t="s">
        <v>239</v>
      </c>
      <c r="C56" t="s">
        <v>658</v>
      </c>
      <c r="D56" t="s">
        <v>48</v>
      </c>
      <c r="E56" t="s">
        <v>49</v>
      </c>
      <c r="F56" t="s">
        <v>50</v>
      </c>
      <c r="H56" t="str">
        <f>INDEX('SWB BWQ'!$B$13:$V$168, MATCH('SWB Backcast'!$C56, 'SWB BWQ'!$C$13:$C$168, 0), MATCH('SWB Backcast'!H$13, 'SWB BWQ'!$B$13:$V$13, 0))</f>
        <v>Excellent</v>
      </c>
      <c r="I56" t="str">
        <f>INDEX('SWB BWQ'!$B$13:$V$168, MATCH('SWB Backcast'!$C56, 'SWB BWQ'!$C$13:$C$168, 0), MATCH('SWB Backcast'!I$13, 'SWB BWQ'!$B$13:$V$13, 0))</f>
        <v>Excellent</v>
      </c>
      <c r="J56" t="str">
        <f>INDEX('SWB BWQ'!$B$13:$V$168, MATCH('SWB Backcast'!$C56, 'SWB BWQ'!$C$13:$C$168, 0), MATCH('SWB Backcast'!J$13, 'SWB BWQ'!$B$13:$V$13, 0))</f>
        <v>Excellent</v>
      </c>
      <c r="K56" t="str">
        <f>INDEX('SWB BWQ'!$B$13:$V$168, MATCH('SWB Backcast'!$C56, 'SWB BWQ'!$C$13:$C$168, 0), MATCH('SWB Backcast'!K$13, 'SWB BWQ'!$B$13:$V$13, 0))</f>
        <v>Excellent</v>
      </c>
      <c r="L56" t="str">
        <f>INDEX('SWB BWQ'!$B$13:$V$168, MATCH('SWB Backcast'!$C56, 'SWB BWQ'!$C$13:$C$168, 0), MATCH('SWB Backcast'!L$13, 'SWB BWQ'!$B$13:$V$13, 0))</f>
        <v>Excellent</v>
      </c>
      <c r="M56">
        <f>INDEX('SWB BWQ'!$B$13:$V$168, MATCH('SWB Backcast'!$C56, 'SWB BWQ'!$C$13:$C$168, 0), MATCH('SWB Backcast'!M$13, 'SWB BWQ'!$B$13:$V$13, 0))</f>
        <v>0</v>
      </c>
      <c r="N56" t="str">
        <f>INDEX('SWB BWQ'!$B$13:$V$168, MATCH('SWB Backcast'!$C56, 'SWB BWQ'!$C$13:$C$168, 0), MATCH('SWB Backcast'!N$13, 'SWB BWQ'!$B$13:$V$13, 0))</f>
        <v>Excellent</v>
      </c>
      <c r="O56" t="str">
        <f>INDEX('SWB BWQ'!$B$13:$V$168, MATCH('SWB Backcast'!$C56, 'SWB BWQ'!$C$13:$C$168, 0), MATCH('SWB Backcast'!O$13, 'SWB BWQ'!$B$13:$V$13, 0))</f>
        <v>Excellent</v>
      </c>
      <c r="P56">
        <f>INDEX('SWB BWQ'!$B$13:$V$168, MATCH('SWB Backcast'!$C56, 'SWB BWQ'!$C$13:$C$168, 0), MATCH('SWB Backcast'!P$13, 'SWB BWQ'!$B$13:$V$13, 0))</f>
        <v>0</v>
      </c>
      <c r="Q56" t="str">
        <f>INDEX('SWB BWQ'!$B$13:$V$168, MATCH('SWB Backcast'!$C56, 'SWB BWQ'!$C$13:$C$168, 0), MATCH('SWB Backcast'!Q$13, 'SWB BWQ'!$B$13:$V$13, 0))</f>
        <v>Excellent</v>
      </c>
      <c r="R56" t="str">
        <f>INDEX('SWB BWQ'!$B$13:$V$168, MATCH('SWB Backcast'!$C56, 'SWB BWQ'!$C$13:$C$168, 0), MATCH('SWB Backcast'!R$13, 'SWB BWQ'!$B$13:$V$13, 0))</f>
        <v>Excellent</v>
      </c>
      <c r="S56" t="str">
        <f>INDEX('SWB BWQ'!$B$13:$V$168, MATCH('SWB Backcast'!$C56, 'SWB BWQ'!$C$13:$C$168, 0), MATCH('SWB Backcast'!S$13, 'SWB BWQ'!$B$13:$V$13, 0))</f>
        <v>Excellent</v>
      </c>
      <c r="T56" t="str">
        <f>INDEX('SWB BWQ'!$B$13:$V$168, MATCH('SWB Backcast'!$C56, 'SWB BWQ'!$C$13:$C$168, 0), MATCH('SWB Backcast'!T$13, 'SWB BWQ'!$B$13:$V$13, 0))</f>
        <v>Excellent</v>
      </c>
      <c r="U56" t="str">
        <f>INDEX('SWB BWQ'!$B$13:$V$168, MATCH('SWB Backcast'!$C56, 'SWB BWQ'!$C$13:$C$168, 0), MATCH('SWB Backcast'!U$13, 'SWB BWQ'!$B$13:$V$13, 0))</f>
        <v>Excellent</v>
      </c>
      <c r="V56" t="str">
        <f>INDEX('SWB BWQ'!$B$13:$V$168, MATCH('SWB Backcast'!$C56, 'SWB BWQ'!$C$13:$C$168, 0), MATCH('SWB Backcast'!V$13, 'SWB BWQ'!$B$13:$V$13, 0))</f>
        <v>Excellent</v>
      </c>
    </row>
    <row r="57" spans="2:22">
      <c r="B57" t="s">
        <v>239</v>
      </c>
      <c r="C57" t="s">
        <v>659</v>
      </c>
      <c r="D57" t="s">
        <v>48</v>
      </c>
      <c r="E57" t="s">
        <v>49</v>
      </c>
      <c r="F57" t="s">
        <v>50</v>
      </c>
      <c r="H57" t="str">
        <f>INDEX('SWB BWQ'!$B$13:$V$168, MATCH('SWB Backcast'!$C57, 'SWB BWQ'!$C$13:$C$168, 0), MATCH('SWB Backcast'!H$13, 'SWB BWQ'!$B$13:$V$13, 0))</f>
        <v>Excellent</v>
      </c>
      <c r="I57" t="str">
        <f>INDEX('SWB BWQ'!$B$13:$V$168, MATCH('SWB Backcast'!$C57, 'SWB BWQ'!$C$13:$C$168, 0), MATCH('SWB Backcast'!I$13, 'SWB BWQ'!$B$13:$V$13, 0))</f>
        <v>Excellent</v>
      </c>
      <c r="J57" t="str">
        <f>INDEX('SWB BWQ'!$B$13:$V$168, MATCH('SWB Backcast'!$C57, 'SWB BWQ'!$C$13:$C$168, 0), MATCH('SWB Backcast'!J$13, 'SWB BWQ'!$B$13:$V$13, 0))</f>
        <v>Excellent</v>
      </c>
      <c r="K57" t="str">
        <f>INDEX('SWB BWQ'!$B$13:$V$168, MATCH('SWB Backcast'!$C57, 'SWB BWQ'!$C$13:$C$168, 0), MATCH('SWB Backcast'!K$13, 'SWB BWQ'!$B$13:$V$13, 0))</f>
        <v>Excellent</v>
      </c>
      <c r="L57" t="str">
        <f>INDEX('SWB BWQ'!$B$13:$V$168, MATCH('SWB Backcast'!$C57, 'SWB BWQ'!$C$13:$C$168, 0), MATCH('SWB Backcast'!L$13, 'SWB BWQ'!$B$13:$V$13, 0))</f>
        <v>Excellent</v>
      </c>
      <c r="M57">
        <f>INDEX('SWB BWQ'!$B$13:$V$168, MATCH('SWB Backcast'!$C57, 'SWB BWQ'!$C$13:$C$168, 0), MATCH('SWB Backcast'!M$13, 'SWB BWQ'!$B$13:$V$13, 0))</f>
        <v>0</v>
      </c>
      <c r="N57" t="str">
        <f>INDEX('SWB BWQ'!$B$13:$V$168, MATCH('SWB Backcast'!$C57, 'SWB BWQ'!$C$13:$C$168, 0), MATCH('SWB Backcast'!N$13, 'SWB BWQ'!$B$13:$V$13, 0))</f>
        <v>Excellent</v>
      </c>
      <c r="O57" t="str">
        <f>INDEX('SWB BWQ'!$B$13:$V$168, MATCH('SWB Backcast'!$C57, 'SWB BWQ'!$C$13:$C$168, 0), MATCH('SWB Backcast'!O$13, 'SWB BWQ'!$B$13:$V$13, 0))</f>
        <v>Excellent</v>
      </c>
      <c r="P57">
        <f>INDEX('SWB BWQ'!$B$13:$V$168, MATCH('SWB Backcast'!$C57, 'SWB BWQ'!$C$13:$C$168, 0), MATCH('SWB Backcast'!P$13, 'SWB BWQ'!$B$13:$V$13, 0))</f>
        <v>0</v>
      </c>
      <c r="Q57" t="str">
        <f>INDEX('SWB BWQ'!$B$13:$V$168, MATCH('SWB Backcast'!$C57, 'SWB BWQ'!$C$13:$C$168, 0), MATCH('SWB Backcast'!Q$13, 'SWB BWQ'!$B$13:$V$13, 0))</f>
        <v>Excellent</v>
      </c>
      <c r="R57" t="str">
        <f>INDEX('SWB BWQ'!$B$13:$V$168, MATCH('SWB Backcast'!$C57, 'SWB BWQ'!$C$13:$C$168, 0), MATCH('SWB Backcast'!R$13, 'SWB BWQ'!$B$13:$V$13, 0))</f>
        <v>Excellent</v>
      </c>
      <c r="S57" t="str">
        <f>INDEX('SWB BWQ'!$B$13:$V$168, MATCH('SWB Backcast'!$C57, 'SWB BWQ'!$C$13:$C$168, 0), MATCH('SWB Backcast'!S$13, 'SWB BWQ'!$B$13:$V$13, 0))</f>
        <v>Excellent</v>
      </c>
      <c r="T57" t="str">
        <f>INDEX('SWB BWQ'!$B$13:$V$168, MATCH('SWB Backcast'!$C57, 'SWB BWQ'!$C$13:$C$168, 0), MATCH('SWB Backcast'!T$13, 'SWB BWQ'!$B$13:$V$13, 0))</f>
        <v>Excellent</v>
      </c>
      <c r="U57" t="str">
        <f>INDEX('SWB BWQ'!$B$13:$V$168, MATCH('SWB Backcast'!$C57, 'SWB BWQ'!$C$13:$C$168, 0), MATCH('SWB Backcast'!U$13, 'SWB BWQ'!$B$13:$V$13, 0))</f>
        <v>Excellent</v>
      </c>
      <c r="V57" t="str">
        <f>INDEX('SWB BWQ'!$B$13:$V$168, MATCH('SWB Backcast'!$C57, 'SWB BWQ'!$C$13:$C$168, 0), MATCH('SWB Backcast'!V$13, 'SWB BWQ'!$B$13:$V$13, 0))</f>
        <v>Excellent</v>
      </c>
    </row>
    <row r="58" spans="2:22">
      <c r="B58" t="s">
        <v>239</v>
      </c>
      <c r="C58" t="s">
        <v>660</v>
      </c>
      <c r="D58" t="s">
        <v>48</v>
      </c>
      <c r="E58" t="s">
        <v>49</v>
      </c>
      <c r="F58" t="s">
        <v>50</v>
      </c>
      <c r="H58" t="s">
        <v>154</v>
      </c>
      <c r="I58" t="s">
        <v>154</v>
      </c>
      <c r="J58" t="s">
        <v>154</v>
      </c>
      <c r="K58" t="str">
        <f>INDEX('SWB BWQ'!$B$13:$V$168, MATCH('SWB Backcast'!$C58, 'SWB BWQ'!$C$13:$C$168, 0), MATCH('SWB Backcast'!K$13, 'SWB BWQ'!$B$13:$V$13, 0))</f>
        <v>Excellent</v>
      </c>
      <c r="L58" t="str">
        <f>INDEX('SWB BWQ'!$B$13:$V$168, MATCH('SWB Backcast'!$C58, 'SWB BWQ'!$C$13:$C$168, 0), MATCH('SWB Backcast'!L$13, 'SWB BWQ'!$B$13:$V$13, 0))</f>
        <v>Excellent</v>
      </c>
      <c r="M58">
        <f>INDEX('SWB BWQ'!$B$13:$V$168, MATCH('SWB Backcast'!$C58, 'SWB BWQ'!$C$13:$C$168, 0), MATCH('SWB Backcast'!M$13, 'SWB BWQ'!$B$13:$V$13, 0))</f>
        <v>0</v>
      </c>
      <c r="N58" t="str">
        <f>INDEX('SWB BWQ'!$B$13:$V$168, MATCH('SWB Backcast'!$C58, 'SWB BWQ'!$C$13:$C$168, 0), MATCH('SWB Backcast'!N$13, 'SWB BWQ'!$B$13:$V$13, 0))</f>
        <v>Excellent</v>
      </c>
      <c r="O58" t="str">
        <f>INDEX('SWB BWQ'!$B$13:$V$168, MATCH('SWB Backcast'!$C58, 'SWB BWQ'!$C$13:$C$168, 0), MATCH('SWB Backcast'!O$13, 'SWB BWQ'!$B$13:$V$13, 0))</f>
        <v>Excellent</v>
      </c>
      <c r="P58">
        <f>INDEX('SWB BWQ'!$B$13:$V$168, MATCH('SWB Backcast'!$C58, 'SWB BWQ'!$C$13:$C$168, 0), MATCH('SWB Backcast'!P$13, 'SWB BWQ'!$B$13:$V$13, 0))</f>
        <v>0</v>
      </c>
      <c r="Q58" t="str">
        <f>INDEX('SWB BWQ'!$B$13:$V$168, MATCH('SWB Backcast'!$C58, 'SWB BWQ'!$C$13:$C$168, 0), MATCH('SWB Backcast'!Q$13, 'SWB BWQ'!$B$13:$V$13, 0))</f>
        <v>Excellent</v>
      </c>
      <c r="R58" t="str">
        <f>INDEX('SWB BWQ'!$B$13:$V$168, MATCH('SWB Backcast'!$C58, 'SWB BWQ'!$C$13:$C$168, 0), MATCH('SWB Backcast'!R$13, 'SWB BWQ'!$B$13:$V$13, 0))</f>
        <v>Excellent</v>
      </c>
      <c r="S58" t="str">
        <f>INDEX('SWB BWQ'!$B$13:$V$168, MATCH('SWB Backcast'!$C58, 'SWB BWQ'!$C$13:$C$168, 0), MATCH('SWB Backcast'!S$13, 'SWB BWQ'!$B$13:$V$13, 0))</f>
        <v>Excellent</v>
      </c>
      <c r="T58" t="str">
        <f>INDEX('SWB BWQ'!$B$13:$V$168, MATCH('SWB Backcast'!$C58, 'SWB BWQ'!$C$13:$C$168, 0), MATCH('SWB Backcast'!T$13, 'SWB BWQ'!$B$13:$V$13, 0))</f>
        <v>Excellent</v>
      </c>
      <c r="U58" t="str">
        <f>INDEX('SWB BWQ'!$B$13:$V$168, MATCH('SWB Backcast'!$C58, 'SWB BWQ'!$C$13:$C$168, 0), MATCH('SWB Backcast'!U$13, 'SWB BWQ'!$B$13:$V$13, 0))</f>
        <v>Excellent</v>
      </c>
      <c r="V58" t="str">
        <f>INDEX('SWB BWQ'!$B$13:$V$168, MATCH('SWB Backcast'!$C58, 'SWB BWQ'!$C$13:$C$168, 0), MATCH('SWB Backcast'!V$13, 'SWB BWQ'!$B$13:$V$13, 0))</f>
        <v>Excellent</v>
      </c>
    </row>
    <row r="59" spans="2:22">
      <c r="B59" t="s">
        <v>239</v>
      </c>
      <c r="C59" t="s">
        <v>661</v>
      </c>
      <c r="D59" t="s">
        <v>48</v>
      </c>
      <c r="E59" t="s">
        <v>49</v>
      </c>
      <c r="F59" t="s">
        <v>50</v>
      </c>
      <c r="H59" t="str">
        <f>INDEX('SWB BWQ'!$B$13:$V$168, MATCH('SWB Backcast'!$C59, 'SWB BWQ'!$C$13:$C$168, 0), MATCH('SWB Backcast'!H$13, 'SWB BWQ'!$B$13:$V$13, 0))</f>
        <v>Excellent</v>
      </c>
      <c r="I59" t="str">
        <f>INDEX('SWB BWQ'!$B$13:$V$168, MATCH('SWB Backcast'!$C59, 'SWB BWQ'!$C$13:$C$168, 0), MATCH('SWB Backcast'!I$13, 'SWB BWQ'!$B$13:$V$13, 0))</f>
        <v>Excellent</v>
      </c>
      <c r="J59" t="str">
        <f>INDEX('SWB BWQ'!$B$13:$V$168, MATCH('SWB Backcast'!$C59, 'SWB BWQ'!$C$13:$C$168, 0), MATCH('SWB Backcast'!J$13, 'SWB BWQ'!$B$13:$V$13, 0))</f>
        <v>Excellent</v>
      </c>
      <c r="K59" t="str">
        <f>INDEX('SWB BWQ'!$B$13:$V$168, MATCH('SWB Backcast'!$C59, 'SWB BWQ'!$C$13:$C$168, 0), MATCH('SWB Backcast'!K$13, 'SWB BWQ'!$B$13:$V$13, 0))</f>
        <v>Excellent</v>
      </c>
      <c r="L59" t="str">
        <f>INDEX('SWB BWQ'!$B$13:$V$168, MATCH('SWB Backcast'!$C59, 'SWB BWQ'!$C$13:$C$168, 0), MATCH('SWB Backcast'!L$13, 'SWB BWQ'!$B$13:$V$13, 0))</f>
        <v>Excellent</v>
      </c>
      <c r="M59">
        <f>INDEX('SWB BWQ'!$B$13:$V$168, MATCH('SWB Backcast'!$C59, 'SWB BWQ'!$C$13:$C$168, 0), MATCH('SWB Backcast'!M$13, 'SWB BWQ'!$B$13:$V$13, 0))</f>
        <v>0</v>
      </c>
      <c r="N59" t="str">
        <f>INDEX('SWB BWQ'!$B$13:$V$168, MATCH('SWB Backcast'!$C59, 'SWB BWQ'!$C$13:$C$168, 0), MATCH('SWB Backcast'!N$13, 'SWB BWQ'!$B$13:$V$13, 0))</f>
        <v>Excellent</v>
      </c>
      <c r="O59" t="str">
        <f>INDEX('SWB BWQ'!$B$13:$V$168, MATCH('SWB Backcast'!$C59, 'SWB BWQ'!$C$13:$C$168, 0), MATCH('SWB Backcast'!O$13, 'SWB BWQ'!$B$13:$V$13, 0))</f>
        <v>Excellent</v>
      </c>
      <c r="P59">
        <f>INDEX('SWB BWQ'!$B$13:$V$168, MATCH('SWB Backcast'!$C59, 'SWB BWQ'!$C$13:$C$168, 0), MATCH('SWB Backcast'!P$13, 'SWB BWQ'!$B$13:$V$13, 0))</f>
        <v>0</v>
      </c>
      <c r="Q59" t="str">
        <f>INDEX('SWB BWQ'!$B$13:$V$168, MATCH('SWB Backcast'!$C59, 'SWB BWQ'!$C$13:$C$168, 0), MATCH('SWB Backcast'!Q$13, 'SWB BWQ'!$B$13:$V$13, 0))</f>
        <v>Excellent</v>
      </c>
      <c r="R59" t="str">
        <f>INDEX('SWB BWQ'!$B$13:$V$168, MATCH('SWB Backcast'!$C59, 'SWB BWQ'!$C$13:$C$168, 0), MATCH('SWB Backcast'!R$13, 'SWB BWQ'!$B$13:$V$13, 0))</f>
        <v>Excellent</v>
      </c>
      <c r="S59" t="str">
        <f>INDEX('SWB BWQ'!$B$13:$V$168, MATCH('SWB Backcast'!$C59, 'SWB BWQ'!$C$13:$C$168, 0), MATCH('SWB Backcast'!S$13, 'SWB BWQ'!$B$13:$V$13, 0))</f>
        <v>Excellent</v>
      </c>
      <c r="T59" t="str">
        <f>INDEX('SWB BWQ'!$B$13:$V$168, MATCH('SWB Backcast'!$C59, 'SWB BWQ'!$C$13:$C$168, 0), MATCH('SWB Backcast'!T$13, 'SWB BWQ'!$B$13:$V$13, 0))</f>
        <v>Excellent</v>
      </c>
      <c r="U59" t="str">
        <f>INDEX('SWB BWQ'!$B$13:$V$168, MATCH('SWB Backcast'!$C59, 'SWB BWQ'!$C$13:$C$168, 0), MATCH('SWB Backcast'!U$13, 'SWB BWQ'!$B$13:$V$13, 0))</f>
        <v>Excellent</v>
      </c>
      <c r="V59" t="str">
        <f>INDEX('SWB BWQ'!$B$13:$V$168, MATCH('SWB Backcast'!$C59, 'SWB BWQ'!$C$13:$C$168, 0), MATCH('SWB Backcast'!V$13, 'SWB BWQ'!$B$13:$V$13, 0))</f>
        <v>Excellent</v>
      </c>
    </row>
    <row r="60" spans="2:22">
      <c r="B60" t="s">
        <v>239</v>
      </c>
      <c r="C60" t="s">
        <v>662</v>
      </c>
      <c r="D60" t="s">
        <v>48</v>
      </c>
      <c r="E60" t="s">
        <v>49</v>
      </c>
      <c r="F60" t="s">
        <v>50</v>
      </c>
      <c r="H60" t="str">
        <f>INDEX('SWB BWQ'!$B$13:$V$168, MATCH('SWB Backcast'!$C60, 'SWB BWQ'!$C$13:$C$168, 0), MATCH('SWB Backcast'!H$13, 'SWB BWQ'!$B$13:$V$13, 0))</f>
        <v>Excellent</v>
      </c>
      <c r="I60" t="str">
        <f>INDEX('SWB BWQ'!$B$13:$V$168, MATCH('SWB Backcast'!$C60, 'SWB BWQ'!$C$13:$C$168, 0), MATCH('SWB Backcast'!I$13, 'SWB BWQ'!$B$13:$V$13, 0))</f>
        <v>Excellent</v>
      </c>
      <c r="J60" t="str">
        <f>INDEX('SWB BWQ'!$B$13:$V$168, MATCH('SWB Backcast'!$C60, 'SWB BWQ'!$C$13:$C$168, 0), MATCH('SWB Backcast'!J$13, 'SWB BWQ'!$B$13:$V$13, 0))</f>
        <v>Excellent</v>
      </c>
      <c r="K60" t="str">
        <f>INDEX('SWB BWQ'!$B$13:$V$168, MATCH('SWB Backcast'!$C60, 'SWB BWQ'!$C$13:$C$168, 0), MATCH('SWB Backcast'!K$13, 'SWB BWQ'!$B$13:$V$13, 0))</f>
        <v>Excellent</v>
      </c>
      <c r="L60" t="str">
        <f>INDEX('SWB BWQ'!$B$13:$V$168, MATCH('SWB Backcast'!$C60, 'SWB BWQ'!$C$13:$C$168, 0), MATCH('SWB Backcast'!L$13, 'SWB BWQ'!$B$13:$V$13, 0))</f>
        <v>Excellent</v>
      </c>
      <c r="M60">
        <f>INDEX('SWB BWQ'!$B$13:$V$168, MATCH('SWB Backcast'!$C60, 'SWB BWQ'!$C$13:$C$168, 0), MATCH('SWB Backcast'!M$13, 'SWB BWQ'!$B$13:$V$13, 0))</f>
        <v>0</v>
      </c>
      <c r="N60" t="str">
        <f>INDEX('SWB BWQ'!$B$13:$V$168, MATCH('SWB Backcast'!$C60, 'SWB BWQ'!$C$13:$C$168, 0), MATCH('SWB Backcast'!N$13, 'SWB BWQ'!$B$13:$V$13, 0))</f>
        <v>Excellent</v>
      </c>
      <c r="O60" t="str">
        <f>INDEX('SWB BWQ'!$B$13:$V$168, MATCH('SWB Backcast'!$C60, 'SWB BWQ'!$C$13:$C$168, 0), MATCH('SWB Backcast'!O$13, 'SWB BWQ'!$B$13:$V$13, 0))</f>
        <v>Excellent</v>
      </c>
      <c r="P60">
        <f>INDEX('SWB BWQ'!$B$13:$V$168, MATCH('SWB Backcast'!$C60, 'SWB BWQ'!$C$13:$C$168, 0), MATCH('SWB Backcast'!P$13, 'SWB BWQ'!$B$13:$V$13, 0))</f>
        <v>0</v>
      </c>
      <c r="Q60" t="str">
        <f>INDEX('SWB BWQ'!$B$13:$V$168, MATCH('SWB Backcast'!$C60, 'SWB BWQ'!$C$13:$C$168, 0), MATCH('SWB Backcast'!Q$13, 'SWB BWQ'!$B$13:$V$13, 0))</f>
        <v>Excellent</v>
      </c>
      <c r="R60" t="str">
        <f>INDEX('SWB BWQ'!$B$13:$V$168, MATCH('SWB Backcast'!$C60, 'SWB BWQ'!$C$13:$C$168, 0), MATCH('SWB Backcast'!R$13, 'SWB BWQ'!$B$13:$V$13, 0))</f>
        <v>Excellent</v>
      </c>
      <c r="S60" t="str">
        <f>INDEX('SWB BWQ'!$B$13:$V$168, MATCH('SWB Backcast'!$C60, 'SWB BWQ'!$C$13:$C$168, 0), MATCH('SWB Backcast'!S$13, 'SWB BWQ'!$B$13:$V$13, 0))</f>
        <v>Excellent</v>
      </c>
      <c r="T60" t="str">
        <f>INDEX('SWB BWQ'!$B$13:$V$168, MATCH('SWB Backcast'!$C60, 'SWB BWQ'!$C$13:$C$168, 0), MATCH('SWB Backcast'!T$13, 'SWB BWQ'!$B$13:$V$13, 0))</f>
        <v>Excellent</v>
      </c>
      <c r="U60" t="str">
        <f>INDEX('SWB BWQ'!$B$13:$V$168, MATCH('SWB Backcast'!$C60, 'SWB BWQ'!$C$13:$C$168, 0), MATCH('SWB Backcast'!U$13, 'SWB BWQ'!$B$13:$V$13, 0))</f>
        <v>Excellent</v>
      </c>
      <c r="V60" t="str">
        <f>INDEX('SWB BWQ'!$B$13:$V$168, MATCH('SWB Backcast'!$C60, 'SWB BWQ'!$C$13:$C$168, 0), MATCH('SWB Backcast'!V$13, 'SWB BWQ'!$B$13:$V$13, 0))</f>
        <v>Excellent</v>
      </c>
    </row>
    <row r="61" spans="2:22">
      <c r="B61" t="s">
        <v>239</v>
      </c>
      <c r="C61" t="s">
        <v>663</v>
      </c>
      <c r="D61" t="s">
        <v>48</v>
      </c>
      <c r="E61" t="s">
        <v>49</v>
      </c>
      <c r="F61" t="s">
        <v>50</v>
      </c>
      <c r="H61" t="str">
        <f>INDEX('SWB BWQ'!$B$13:$V$168, MATCH('SWB Backcast'!$C61, 'SWB BWQ'!$C$13:$C$168, 0), MATCH('SWB Backcast'!H$13, 'SWB BWQ'!$B$13:$V$13, 0))</f>
        <v>Excellent</v>
      </c>
      <c r="I61" t="str">
        <f>INDEX('SWB BWQ'!$B$13:$V$168, MATCH('SWB Backcast'!$C61, 'SWB BWQ'!$C$13:$C$168, 0), MATCH('SWB Backcast'!I$13, 'SWB BWQ'!$B$13:$V$13, 0))</f>
        <v>Excellent</v>
      </c>
      <c r="J61" t="str">
        <f>INDEX('SWB BWQ'!$B$13:$V$168, MATCH('SWB Backcast'!$C61, 'SWB BWQ'!$C$13:$C$168, 0), MATCH('SWB Backcast'!J$13, 'SWB BWQ'!$B$13:$V$13, 0))</f>
        <v>Excellent</v>
      </c>
      <c r="K61" t="str">
        <f>INDEX('SWB BWQ'!$B$13:$V$168, MATCH('SWB Backcast'!$C61, 'SWB BWQ'!$C$13:$C$168, 0), MATCH('SWB Backcast'!K$13, 'SWB BWQ'!$B$13:$V$13, 0))</f>
        <v>Excellent</v>
      </c>
      <c r="L61" t="str">
        <f>INDEX('SWB BWQ'!$B$13:$V$168, MATCH('SWB Backcast'!$C61, 'SWB BWQ'!$C$13:$C$168, 0), MATCH('SWB Backcast'!L$13, 'SWB BWQ'!$B$13:$V$13, 0))</f>
        <v>Excellent</v>
      </c>
      <c r="M61">
        <f>INDEX('SWB BWQ'!$B$13:$V$168, MATCH('SWB Backcast'!$C61, 'SWB BWQ'!$C$13:$C$168, 0), MATCH('SWB Backcast'!M$13, 'SWB BWQ'!$B$13:$V$13, 0))</f>
        <v>0</v>
      </c>
      <c r="N61" t="str">
        <f>INDEX('SWB BWQ'!$B$13:$V$168, MATCH('SWB Backcast'!$C61, 'SWB BWQ'!$C$13:$C$168, 0), MATCH('SWB Backcast'!N$13, 'SWB BWQ'!$B$13:$V$13, 0))</f>
        <v>Excellent</v>
      </c>
      <c r="O61" t="str">
        <f>INDEX('SWB BWQ'!$B$13:$V$168, MATCH('SWB Backcast'!$C61, 'SWB BWQ'!$C$13:$C$168, 0), MATCH('SWB Backcast'!O$13, 'SWB BWQ'!$B$13:$V$13, 0))</f>
        <v>Excellent</v>
      </c>
      <c r="P61">
        <f>INDEX('SWB BWQ'!$B$13:$V$168, MATCH('SWB Backcast'!$C61, 'SWB BWQ'!$C$13:$C$168, 0), MATCH('SWB Backcast'!P$13, 'SWB BWQ'!$B$13:$V$13, 0))</f>
        <v>0</v>
      </c>
      <c r="Q61" t="str">
        <f>INDEX('SWB BWQ'!$B$13:$V$168, MATCH('SWB Backcast'!$C61, 'SWB BWQ'!$C$13:$C$168, 0), MATCH('SWB Backcast'!Q$13, 'SWB BWQ'!$B$13:$V$13, 0))</f>
        <v>Excellent</v>
      </c>
      <c r="R61" t="str">
        <f>INDEX('SWB BWQ'!$B$13:$V$168, MATCH('SWB Backcast'!$C61, 'SWB BWQ'!$C$13:$C$168, 0), MATCH('SWB Backcast'!R$13, 'SWB BWQ'!$B$13:$V$13, 0))</f>
        <v>Excellent</v>
      </c>
      <c r="S61" t="str">
        <f>INDEX('SWB BWQ'!$B$13:$V$168, MATCH('SWB Backcast'!$C61, 'SWB BWQ'!$C$13:$C$168, 0), MATCH('SWB Backcast'!S$13, 'SWB BWQ'!$B$13:$V$13, 0))</f>
        <v>Excellent</v>
      </c>
      <c r="T61" t="str">
        <f>INDEX('SWB BWQ'!$B$13:$V$168, MATCH('SWB Backcast'!$C61, 'SWB BWQ'!$C$13:$C$168, 0), MATCH('SWB Backcast'!T$13, 'SWB BWQ'!$B$13:$V$13, 0))</f>
        <v>Excellent</v>
      </c>
      <c r="U61" t="str">
        <f>INDEX('SWB BWQ'!$B$13:$V$168, MATCH('SWB Backcast'!$C61, 'SWB BWQ'!$C$13:$C$168, 0), MATCH('SWB Backcast'!U$13, 'SWB BWQ'!$B$13:$V$13, 0))</f>
        <v>Excellent</v>
      </c>
      <c r="V61" t="str">
        <f>INDEX('SWB BWQ'!$B$13:$V$168, MATCH('SWB Backcast'!$C61, 'SWB BWQ'!$C$13:$C$168, 0), MATCH('SWB Backcast'!V$13, 'SWB BWQ'!$B$13:$V$13, 0))</f>
        <v>Excellent</v>
      </c>
    </row>
    <row r="62" spans="2:22">
      <c r="B62" t="s">
        <v>239</v>
      </c>
      <c r="C62" t="s">
        <v>664</v>
      </c>
      <c r="D62" t="s">
        <v>48</v>
      </c>
      <c r="E62" t="s">
        <v>49</v>
      </c>
      <c r="F62" t="s">
        <v>50</v>
      </c>
      <c r="H62" t="str">
        <f>INDEX('SWB BWQ'!$B$13:$V$168, MATCH('SWB Backcast'!$C62, 'SWB BWQ'!$C$13:$C$168, 0), MATCH('SWB Backcast'!H$13, 'SWB BWQ'!$B$13:$V$13, 0))</f>
        <v>Excellent</v>
      </c>
      <c r="I62" t="str">
        <f>INDEX('SWB BWQ'!$B$13:$V$168, MATCH('SWB Backcast'!$C62, 'SWB BWQ'!$C$13:$C$168, 0), MATCH('SWB Backcast'!I$13, 'SWB BWQ'!$B$13:$V$13, 0))</f>
        <v>Excellent</v>
      </c>
      <c r="J62" t="str">
        <f>INDEX('SWB BWQ'!$B$13:$V$168, MATCH('SWB Backcast'!$C62, 'SWB BWQ'!$C$13:$C$168, 0), MATCH('SWB Backcast'!J$13, 'SWB BWQ'!$B$13:$V$13, 0))</f>
        <v>Excellent</v>
      </c>
      <c r="K62" t="str">
        <f>INDEX('SWB BWQ'!$B$13:$V$168, MATCH('SWB Backcast'!$C62, 'SWB BWQ'!$C$13:$C$168, 0), MATCH('SWB Backcast'!K$13, 'SWB BWQ'!$B$13:$V$13, 0))</f>
        <v>Excellent</v>
      </c>
      <c r="L62" t="str">
        <f>INDEX('SWB BWQ'!$B$13:$V$168, MATCH('SWB Backcast'!$C62, 'SWB BWQ'!$C$13:$C$168, 0), MATCH('SWB Backcast'!L$13, 'SWB BWQ'!$B$13:$V$13, 0))</f>
        <v>Excellent</v>
      </c>
      <c r="M62">
        <f>INDEX('SWB BWQ'!$B$13:$V$168, MATCH('SWB Backcast'!$C62, 'SWB BWQ'!$C$13:$C$168, 0), MATCH('SWB Backcast'!M$13, 'SWB BWQ'!$B$13:$V$13, 0))</f>
        <v>0</v>
      </c>
      <c r="N62" t="str">
        <f>INDEX('SWB BWQ'!$B$13:$V$168, MATCH('SWB Backcast'!$C62, 'SWB BWQ'!$C$13:$C$168, 0), MATCH('SWB Backcast'!N$13, 'SWB BWQ'!$B$13:$V$13, 0))</f>
        <v>Excellent</v>
      </c>
      <c r="O62" t="str">
        <f>INDEX('SWB BWQ'!$B$13:$V$168, MATCH('SWB Backcast'!$C62, 'SWB BWQ'!$C$13:$C$168, 0), MATCH('SWB Backcast'!O$13, 'SWB BWQ'!$B$13:$V$13, 0))</f>
        <v>Excellent</v>
      </c>
      <c r="P62">
        <f>INDEX('SWB BWQ'!$B$13:$V$168, MATCH('SWB Backcast'!$C62, 'SWB BWQ'!$C$13:$C$168, 0), MATCH('SWB Backcast'!P$13, 'SWB BWQ'!$B$13:$V$13, 0))</f>
        <v>0</v>
      </c>
      <c r="Q62" t="str">
        <f>INDEX('SWB BWQ'!$B$13:$V$168, MATCH('SWB Backcast'!$C62, 'SWB BWQ'!$C$13:$C$168, 0), MATCH('SWB Backcast'!Q$13, 'SWB BWQ'!$B$13:$V$13, 0))</f>
        <v>Excellent</v>
      </c>
      <c r="R62" t="str">
        <f>INDEX('SWB BWQ'!$B$13:$V$168, MATCH('SWB Backcast'!$C62, 'SWB BWQ'!$C$13:$C$168, 0), MATCH('SWB Backcast'!R$13, 'SWB BWQ'!$B$13:$V$13, 0))</f>
        <v>Excellent</v>
      </c>
      <c r="S62" t="str">
        <f>INDEX('SWB BWQ'!$B$13:$V$168, MATCH('SWB Backcast'!$C62, 'SWB BWQ'!$C$13:$C$168, 0), MATCH('SWB Backcast'!S$13, 'SWB BWQ'!$B$13:$V$13, 0))</f>
        <v>Excellent</v>
      </c>
      <c r="T62" t="str">
        <f>INDEX('SWB BWQ'!$B$13:$V$168, MATCH('SWB Backcast'!$C62, 'SWB BWQ'!$C$13:$C$168, 0), MATCH('SWB Backcast'!T$13, 'SWB BWQ'!$B$13:$V$13, 0))</f>
        <v>Excellent</v>
      </c>
      <c r="U62" t="str">
        <f>INDEX('SWB BWQ'!$B$13:$V$168, MATCH('SWB Backcast'!$C62, 'SWB BWQ'!$C$13:$C$168, 0), MATCH('SWB Backcast'!U$13, 'SWB BWQ'!$B$13:$V$13, 0))</f>
        <v>Excellent</v>
      </c>
      <c r="V62" t="str">
        <f>INDEX('SWB BWQ'!$B$13:$V$168, MATCH('SWB Backcast'!$C62, 'SWB BWQ'!$C$13:$C$168, 0), MATCH('SWB Backcast'!V$13, 'SWB BWQ'!$B$13:$V$13, 0))</f>
        <v>Excellent</v>
      </c>
    </row>
    <row r="63" spans="2:22">
      <c r="B63" t="s">
        <v>239</v>
      </c>
      <c r="C63" t="s">
        <v>665</v>
      </c>
      <c r="D63" t="s">
        <v>48</v>
      </c>
      <c r="E63" t="s">
        <v>49</v>
      </c>
      <c r="F63" t="s">
        <v>50</v>
      </c>
      <c r="H63" t="str">
        <f>INDEX('SWB BWQ'!$B$13:$V$168, MATCH('SWB Backcast'!$C63, 'SWB BWQ'!$C$13:$C$168, 0), MATCH('SWB Backcast'!H$13, 'SWB BWQ'!$B$13:$V$13, 0))</f>
        <v>Excellent</v>
      </c>
      <c r="I63" t="str">
        <f>INDEX('SWB BWQ'!$B$13:$V$168, MATCH('SWB Backcast'!$C63, 'SWB BWQ'!$C$13:$C$168, 0), MATCH('SWB Backcast'!I$13, 'SWB BWQ'!$B$13:$V$13, 0))</f>
        <v>Excellent</v>
      </c>
      <c r="J63" t="str">
        <f>INDEX('SWB BWQ'!$B$13:$V$168, MATCH('SWB Backcast'!$C63, 'SWB BWQ'!$C$13:$C$168, 0), MATCH('SWB Backcast'!J$13, 'SWB BWQ'!$B$13:$V$13, 0))</f>
        <v>Good</v>
      </c>
      <c r="K63" t="str">
        <f>INDEX('SWB BWQ'!$B$13:$V$168, MATCH('SWB Backcast'!$C63, 'SWB BWQ'!$C$13:$C$168, 0), MATCH('SWB Backcast'!K$13, 'SWB BWQ'!$B$13:$V$13, 0))</f>
        <v>Good</v>
      </c>
      <c r="L63" t="str">
        <f>INDEX('SWB BWQ'!$B$13:$V$168, MATCH('SWB Backcast'!$C63, 'SWB BWQ'!$C$13:$C$168, 0), MATCH('SWB Backcast'!L$13, 'SWB BWQ'!$B$13:$V$13, 0))</f>
        <v>Good</v>
      </c>
      <c r="M63">
        <f>INDEX('SWB BWQ'!$B$13:$V$168, MATCH('SWB Backcast'!$C63, 'SWB BWQ'!$C$13:$C$168, 0), MATCH('SWB Backcast'!M$13, 'SWB BWQ'!$B$13:$V$13, 0))</f>
        <v>0</v>
      </c>
      <c r="N63" t="str">
        <f>INDEX('SWB BWQ'!$B$13:$V$168, MATCH('SWB Backcast'!$C63, 'SWB BWQ'!$C$13:$C$168, 0), MATCH('SWB Backcast'!N$13, 'SWB BWQ'!$B$13:$V$13, 0))</f>
        <v>Good</v>
      </c>
      <c r="O63" t="str">
        <f>INDEX('SWB BWQ'!$B$13:$V$168, MATCH('SWB Backcast'!$C63, 'SWB BWQ'!$C$13:$C$168, 0), MATCH('SWB Backcast'!O$13, 'SWB BWQ'!$B$13:$V$13, 0))</f>
        <v>Good</v>
      </c>
      <c r="P63">
        <f>INDEX('SWB BWQ'!$B$13:$V$168, MATCH('SWB Backcast'!$C63, 'SWB BWQ'!$C$13:$C$168, 0), MATCH('SWB Backcast'!P$13, 'SWB BWQ'!$B$13:$V$13, 0))</f>
        <v>0</v>
      </c>
      <c r="Q63" t="str">
        <f>INDEX('SWB BWQ'!$B$13:$V$168, MATCH('SWB Backcast'!$C63, 'SWB BWQ'!$C$13:$C$168, 0), MATCH('SWB Backcast'!Q$13, 'SWB BWQ'!$B$13:$V$13, 0))</f>
        <v>Good</v>
      </c>
      <c r="R63" t="str">
        <f>INDEX('SWB BWQ'!$B$13:$V$168, MATCH('SWB Backcast'!$C63, 'SWB BWQ'!$C$13:$C$168, 0), MATCH('SWB Backcast'!R$13, 'SWB BWQ'!$B$13:$V$13, 0))</f>
        <v>Good</v>
      </c>
      <c r="S63" t="str">
        <f>INDEX('SWB BWQ'!$B$13:$V$168, MATCH('SWB Backcast'!$C63, 'SWB BWQ'!$C$13:$C$168, 0), MATCH('SWB Backcast'!S$13, 'SWB BWQ'!$B$13:$V$13, 0))</f>
        <v>Good</v>
      </c>
      <c r="T63" t="str">
        <f>INDEX('SWB BWQ'!$B$13:$V$168, MATCH('SWB Backcast'!$C63, 'SWB BWQ'!$C$13:$C$168, 0), MATCH('SWB Backcast'!T$13, 'SWB BWQ'!$B$13:$V$13, 0))</f>
        <v>Good</v>
      </c>
      <c r="U63" t="str">
        <f>INDEX('SWB BWQ'!$B$13:$V$168, MATCH('SWB Backcast'!$C63, 'SWB BWQ'!$C$13:$C$168, 0), MATCH('SWB Backcast'!U$13, 'SWB BWQ'!$B$13:$V$13, 0))</f>
        <v>Good</v>
      </c>
      <c r="V63" t="str">
        <f>INDEX('SWB BWQ'!$B$13:$V$168, MATCH('SWB Backcast'!$C63, 'SWB BWQ'!$C$13:$C$168, 0), MATCH('SWB Backcast'!V$13, 'SWB BWQ'!$B$13:$V$13, 0))</f>
        <v>Good</v>
      </c>
    </row>
    <row r="64" spans="2:22">
      <c r="B64" t="s">
        <v>239</v>
      </c>
      <c r="C64" t="s">
        <v>666</v>
      </c>
      <c r="D64" t="s">
        <v>48</v>
      </c>
      <c r="E64" t="s">
        <v>49</v>
      </c>
      <c r="F64" t="s">
        <v>50</v>
      </c>
      <c r="H64" t="str">
        <f>INDEX('SWB BWQ'!$B$13:$V$168, MATCH('SWB Backcast'!$C64, 'SWB BWQ'!$C$13:$C$168, 0), MATCH('SWB Backcast'!H$13, 'SWB BWQ'!$B$13:$V$13, 0))</f>
        <v>Excellent</v>
      </c>
      <c r="I64" t="str">
        <f>INDEX('SWB BWQ'!$B$13:$V$168, MATCH('SWB Backcast'!$C64, 'SWB BWQ'!$C$13:$C$168, 0), MATCH('SWB Backcast'!I$13, 'SWB BWQ'!$B$13:$V$13, 0))</f>
        <v>Excellent</v>
      </c>
      <c r="J64" t="str">
        <f>INDEX('SWB BWQ'!$B$13:$V$168, MATCH('SWB Backcast'!$C64, 'SWB BWQ'!$C$13:$C$168, 0), MATCH('SWB Backcast'!J$13, 'SWB BWQ'!$B$13:$V$13, 0))</f>
        <v>Excellent</v>
      </c>
      <c r="K64" t="str">
        <f>INDEX('SWB BWQ'!$B$13:$V$168, MATCH('SWB Backcast'!$C64, 'SWB BWQ'!$C$13:$C$168, 0), MATCH('SWB Backcast'!K$13, 'SWB BWQ'!$B$13:$V$13, 0))</f>
        <v>Excellent</v>
      </c>
      <c r="L64" t="str">
        <f>INDEX('SWB BWQ'!$B$13:$V$168, MATCH('SWB Backcast'!$C64, 'SWB BWQ'!$C$13:$C$168, 0), MATCH('SWB Backcast'!L$13, 'SWB BWQ'!$B$13:$V$13, 0))</f>
        <v>Excellent</v>
      </c>
      <c r="M64">
        <f>INDEX('SWB BWQ'!$B$13:$V$168, MATCH('SWB Backcast'!$C64, 'SWB BWQ'!$C$13:$C$168, 0), MATCH('SWB Backcast'!M$13, 'SWB BWQ'!$B$13:$V$13, 0))</f>
        <v>0</v>
      </c>
      <c r="N64" t="str">
        <f>INDEX('SWB BWQ'!$B$13:$V$168, MATCH('SWB Backcast'!$C64, 'SWB BWQ'!$C$13:$C$168, 0), MATCH('SWB Backcast'!N$13, 'SWB BWQ'!$B$13:$V$13, 0))</f>
        <v>Excellent</v>
      </c>
      <c r="O64" t="str">
        <f>INDEX('SWB BWQ'!$B$13:$V$168, MATCH('SWB Backcast'!$C64, 'SWB BWQ'!$C$13:$C$168, 0), MATCH('SWB Backcast'!O$13, 'SWB BWQ'!$B$13:$V$13, 0))</f>
        <v>Excellent</v>
      </c>
      <c r="P64">
        <f>INDEX('SWB BWQ'!$B$13:$V$168, MATCH('SWB Backcast'!$C64, 'SWB BWQ'!$C$13:$C$168, 0), MATCH('SWB Backcast'!P$13, 'SWB BWQ'!$B$13:$V$13, 0))</f>
        <v>0</v>
      </c>
      <c r="Q64" t="str">
        <f>INDEX('SWB BWQ'!$B$13:$V$168, MATCH('SWB Backcast'!$C64, 'SWB BWQ'!$C$13:$C$168, 0), MATCH('SWB Backcast'!Q$13, 'SWB BWQ'!$B$13:$V$13, 0))</f>
        <v>Excellent</v>
      </c>
      <c r="R64" t="str">
        <f>INDEX('SWB BWQ'!$B$13:$V$168, MATCH('SWB Backcast'!$C64, 'SWB BWQ'!$C$13:$C$168, 0), MATCH('SWB Backcast'!R$13, 'SWB BWQ'!$B$13:$V$13, 0))</f>
        <v>Excellent</v>
      </c>
      <c r="S64" t="str">
        <f>INDEX('SWB BWQ'!$B$13:$V$168, MATCH('SWB Backcast'!$C64, 'SWB BWQ'!$C$13:$C$168, 0), MATCH('SWB Backcast'!S$13, 'SWB BWQ'!$B$13:$V$13, 0))</f>
        <v>Excellent</v>
      </c>
      <c r="T64" t="str">
        <f>INDEX('SWB BWQ'!$B$13:$V$168, MATCH('SWB Backcast'!$C64, 'SWB BWQ'!$C$13:$C$168, 0), MATCH('SWB Backcast'!T$13, 'SWB BWQ'!$B$13:$V$13, 0))</f>
        <v>Excellent</v>
      </c>
      <c r="U64" t="str">
        <f>INDEX('SWB BWQ'!$B$13:$V$168, MATCH('SWB Backcast'!$C64, 'SWB BWQ'!$C$13:$C$168, 0), MATCH('SWB Backcast'!U$13, 'SWB BWQ'!$B$13:$V$13, 0))</f>
        <v>Excellent</v>
      </c>
      <c r="V64" t="str">
        <f>INDEX('SWB BWQ'!$B$13:$V$168, MATCH('SWB Backcast'!$C64, 'SWB BWQ'!$C$13:$C$168, 0), MATCH('SWB Backcast'!V$13, 'SWB BWQ'!$B$13:$V$13, 0))</f>
        <v>Excellent</v>
      </c>
    </row>
    <row r="65" spans="2:23">
      <c r="B65" t="s">
        <v>239</v>
      </c>
      <c r="C65" t="s">
        <v>667</v>
      </c>
      <c r="D65" t="s">
        <v>48</v>
      </c>
      <c r="E65" t="s">
        <v>49</v>
      </c>
      <c r="F65" t="s">
        <v>50</v>
      </c>
      <c r="H65" t="str">
        <f>INDEX('SWB BWQ'!$B$13:$V$168, MATCH('SWB Backcast'!$C65, 'SWB BWQ'!$C$13:$C$168, 0), MATCH('SWB Backcast'!H$13, 'SWB BWQ'!$B$13:$V$13, 0))</f>
        <v>Excellent</v>
      </c>
      <c r="I65" t="str">
        <f>INDEX('SWB BWQ'!$B$13:$V$168, MATCH('SWB Backcast'!$C65, 'SWB BWQ'!$C$13:$C$168, 0), MATCH('SWB Backcast'!I$13, 'SWB BWQ'!$B$13:$V$13, 0))</f>
        <v>Excellent</v>
      </c>
      <c r="J65" t="str">
        <f>INDEX('SWB BWQ'!$B$13:$V$168, MATCH('SWB Backcast'!$C65, 'SWB BWQ'!$C$13:$C$168, 0), MATCH('SWB Backcast'!J$13, 'SWB BWQ'!$B$13:$V$13, 0))</f>
        <v>Good</v>
      </c>
      <c r="K65" t="str">
        <f>INDEX('SWB BWQ'!$B$13:$V$168, MATCH('SWB Backcast'!$C65, 'SWB BWQ'!$C$13:$C$168, 0), MATCH('SWB Backcast'!K$13, 'SWB BWQ'!$B$13:$V$13, 0))</f>
        <v>Good</v>
      </c>
      <c r="L65" t="str">
        <f>INDEX('SWB BWQ'!$B$13:$V$168, MATCH('SWB Backcast'!$C65, 'SWB BWQ'!$C$13:$C$168, 0), MATCH('SWB Backcast'!L$13, 'SWB BWQ'!$B$13:$V$13, 0))</f>
        <v>Excellent</v>
      </c>
      <c r="M65">
        <f>INDEX('SWB BWQ'!$B$13:$V$168, MATCH('SWB Backcast'!$C65, 'SWB BWQ'!$C$13:$C$168, 0), MATCH('SWB Backcast'!M$13, 'SWB BWQ'!$B$13:$V$13, 0))</f>
        <v>0</v>
      </c>
      <c r="N65" t="str">
        <f>INDEX('SWB BWQ'!$B$13:$V$168, MATCH('SWB Backcast'!$C65, 'SWB BWQ'!$C$13:$C$168, 0), MATCH('SWB Backcast'!N$13, 'SWB BWQ'!$B$13:$V$13, 0))</f>
        <v>Excellent</v>
      </c>
      <c r="O65" t="str">
        <f>INDEX('SWB BWQ'!$B$13:$V$168, MATCH('SWB Backcast'!$C65, 'SWB BWQ'!$C$13:$C$168, 0), MATCH('SWB Backcast'!O$13, 'SWB BWQ'!$B$13:$V$13, 0))</f>
        <v>Excellent</v>
      </c>
      <c r="P65">
        <f>INDEX('SWB BWQ'!$B$13:$V$168, MATCH('SWB Backcast'!$C65, 'SWB BWQ'!$C$13:$C$168, 0), MATCH('SWB Backcast'!P$13, 'SWB BWQ'!$B$13:$V$13, 0))</f>
        <v>0</v>
      </c>
      <c r="Q65" t="str">
        <f>INDEX('SWB BWQ'!$B$13:$V$168, MATCH('SWB Backcast'!$C65, 'SWB BWQ'!$C$13:$C$168, 0), MATCH('SWB Backcast'!Q$13, 'SWB BWQ'!$B$13:$V$13, 0))</f>
        <v>Excellent</v>
      </c>
      <c r="R65" t="str">
        <f>INDEX('SWB BWQ'!$B$13:$V$168, MATCH('SWB Backcast'!$C65, 'SWB BWQ'!$C$13:$C$168, 0), MATCH('SWB Backcast'!R$13, 'SWB BWQ'!$B$13:$V$13, 0))</f>
        <v>Excellent</v>
      </c>
      <c r="S65" t="str">
        <f>INDEX('SWB BWQ'!$B$13:$V$168, MATCH('SWB Backcast'!$C65, 'SWB BWQ'!$C$13:$C$168, 0), MATCH('SWB Backcast'!S$13, 'SWB BWQ'!$B$13:$V$13, 0))</f>
        <v>Excellent</v>
      </c>
      <c r="T65" t="str">
        <f>INDEX('SWB BWQ'!$B$13:$V$168, MATCH('SWB Backcast'!$C65, 'SWB BWQ'!$C$13:$C$168, 0), MATCH('SWB Backcast'!T$13, 'SWB BWQ'!$B$13:$V$13, 0))</f>
        <v>Excellent</v>
      </c>
      <c r="U65" t="str">
        <f>INDEX('SWB BWQ'!$B$13:$V$168, MATCH('SWB Backcast'!$C65, 'SWB BWQ'!$C$13:$C$168, 0), MATCH('SWB Backcast'!U$13, 'SWB BWQ'!$B$13:$V$13, 0))</f>
        <v>Excellent</v>
      </c>
      <c r="V65" t="str">
        <f>INDEX('SWB BWQ'!$B$13:$V$168, MATCH('SWB Backcast'!$C65, 'SWB BWQ'!$C$13:$C$168, 0), MATCH('SWB Backcast'!V$13, 'SWB BWQ'!$B$13:$V$13, 0))</f>
        <v>Excellent</v>
      </c>
    </row>
    <row r="66" spans="2:23">
      <c r="B66" t="s">
        <v>239</v>
      </c>
      <c r="C66" t="s">
        <v>668</v>
      </c>
      <c r="D66" t="s">
        <v>48</v>
      </c>
      <c r="E66" t="s">
        <v>49</v>
      </c>
      <c r="F66" t="s">
        <v>50</v>
      </c>
      <c r="H66" t="str">
        <f>INDEX('SWB BWQ'!$B$13:$V$168, MATCH('SWB Backcast'!$C66, 'SWB BWQ'!$C$13:$C$168, 0), MATCH('SWB Backcast'!H$13, 'SWB BWQ'!$B$13:$V$13, 0))</f>
        <v>Good</v>
      </c>
      <c r="I66" t="str">
        <f>INDEX('SWB BWQ'!$B$13:$V$168, MATCH('SWB Backcast'!$C66, 'SWB BWQ'!$C$13:$C$168, 0), MATCH('SWB Backcast'!I$13, 'SWB BWQ'!$B$13:$V$13, 0))</f>
        <v>Sufficient</v>
      </c>
      <c r="J66" t="str">
        <f>INDEX('SWB BWQ'!$B$13:$V$168, MATCH('SWB Backcast'!$C66, 'SWB BWQ'!$C$13:$C$168, 0), MATCH('SWB Backcast'!J$13, 'SWB BWQ'!$B$13:$V$13, 0))</f>
        <v>Sufficient</v>
      </c>
      <c r="K66" t="str">
        <f>INDEX('SWB BWQ'!$B$13:$V$168, MATCH('SWB Backcast'!$C66, 'SWB BWQ'!$C$13:$C$168, 0), MATCH('SWB Backcast'!K$13, 'SWB BWQ'!$B$13:$V$13, 0))</f>
        <v>Sufficient</v>
      </c>
      <c r="L66" t="str">
        <f>INDEX('SWB BWQ'!$B$13:$V$168, MATCH('SWB Backcast'!$C66, 'SWB BWQ'!$C$13:$C$168, 0), MATCH('SWB Backcast'!L$13, 'SWB BWQ'!$B$13:$V$13, 0))</f>
        <v>Sufficient</v>
      </c>
      <c r="M66">
        <f>INDEX('SWB BWQ'!$B$13:$V$168, MATCH('SWB Backcast'!$C66, 'SWB BWQ'!$C$13:$C$168, 0), MATCH('SWB Backcast'!M$13, 'SWB BWQ'!$B$13:$V$13, 0))</f>
        <v>0</v>
      </c>
      <c r="N66" t="str">
        <f>INDEX('SWB BWQ'!$B$13:$V$168, MATCH('SWB Backcast'!$C66, 'SWB BWQ'!$C$13:$C$168, 0), MATCH('SWB Backcast'!N$13, 'SWB BWQ'!$B$13:$V$13, 0))</f>
        <v>Sufficient</v>
      </c>
      <c r="O66" t="str">
        <f>INDEX('SWB BWQ'!$B$13:$V$168, MATCH('SWB Backcast'!$C66, 'SWB BWQ'!$C$13:$C$168, 0), MATCH('SWB Backcast'!O$13, 'SWB BWQ'!$B$13:$V$13, 0))</f>
        <v>Good</v>
      </c>
      <c r="P66">
        <f>INDEX('SWB BWQ'!$B$13:$V$168, MATCH('SWB Backcast'!$C66, 'SWB BWQ'!$C$13:$C$168, 0), MATCH('SWB Backcast'!P$13, 'SWB BWQ'!$B$13:$V$13, 0))</f>
        <v>0</v>
      </c>
      <c r="Q66" t="str">
        <f>INDEX('SWB BWQ'!$B$13:$V$168, MATCH('SWB Backcast'!$C66, 'SWB BWQ'!$C$13:$C$168, 0), MATCH('SWB Backcast'!Q$13, 'SWB BWQ'!$B$13:$V$13, 0))</f>
        <v>Good</v>
      </c>
      <c r="R66" t="str">
        <f>INDEX('SWB BWQ'!$B$13:$V$168, MATCH('SWB Backcast'!$C66, 'SWB BWQ'!$C$13:$C$168, 0), MATCH('SWB Backcast'!R$13, 'SWB BWQ'!$B$13:$V$13, 0))</f>
        <v>Good</v>
      </c>
      <c r="S66" t="str">
        <f>INDEX('SWB BWQ'!$B$13:$V$168, MATCH('SWB Backcast'!$C66, 'SWB BWQ'!$C$13:$C$168, 0), MATCH('SWB Backcast'!S$13, 'SWB BWQ'!$B$13:$V$13, 0))</f>
        <v>Good</v>
      </c>
      <c r="T66" t="str">
        <f>INDEX('SWB BWQ'!$B$13:$V$168, MATCH('SWB Backcast'!$C66, 'SWB BWQ'!$C$13:$C$168, 0), MATCH('SWB Backcast'!T$13, 'SWB BWQ'!$B$13:$V$13, 0))</f>
        <v>Good</v>
      </c>
      <c r="U66" t="str">
        <f>INDEX('SWB BWQ'!$B$13:$V$168, MATCH('SWB Backcast'!$C66, 'SWB BWQ'!$C$13:$C$168, 0), MATCH('SWB Backcast'!U$13, 'SWB BWQ'!$B$13:$V$13, 0))</f>
        <v>Good</v>
      </c>
      <c r="V66" t="str">
        <f>INDEX('SWB BWQ'!$B$13:$V$168, MATCH('SWB Backcast'!$C66, 'SWB BWQ'!$C$13:$C$168, 0), MATCH('SWB Backcast'!V$13, 'SWB BWQ'!$B$13:$V$13, 0))</f>
        <v>Good</v>
      </c>
    </row>
    <row r="67" spans="2:23">
      <c r="B67" t="s">
        <v>239</v>
      </c>
      <c r="C67" t="s">
        <v>669</v>
      </c>
      <c r="D67" t="s">
        <v>48</v>
      </c>
      <c r="E67" t="s">
        <v>49</v>
      </c>
      <c r="F67" t="s">
        <v>50</v>
      </c>
      <c r="H67" t="str">
        <f>INDEX('SWB BWQ'!$B$13:$V$168, MATCH('SWB Backcast'!$C67, 'SWB BWQ'!$C$13:$C$168, 0), MATCH('SWB Backcast'!H$13, 'SWB BWQ'!$B$13:$V$13, 0))</f>
        <v>Excellent</v>
      </c>
      <c r="I67" t="str">
        <f>INDEX('SWB BWQ'!$B$13:$V$168, MATCH('SWB Backcast'!$C67, 'SWB BWQ'!$C$13:$C$168, 0), MATCH('SWB Backcast'!I$13, 'SWB BWQ'!$B$13:$V$13, 0))</f>
        <v>Excellent</v>
      </c>
      <c r="J67" t="str">
        <f>INDEX('SWB BWQ'!$B$13:$V$168, MATCH('SWB Backcast'!$C67, 'SWB BWQ'!$C$13:$C$168, 0), MATCH('SWB Backcast'!J$13, 'SWB BWQ'!$B$13:$V$13, 0))</f>
        <v>Excellent</v>
      </c>
      <c r="K67" t="str">
        <f>INDEX('SWB BWQ'!$B$13:$V$168, MATCH('SWB Backcast'!$C67, 'SWB BWQ'!$C$13:$C$168, 0), MATCH('SWB Backcast'!K$13, 'SWB BWQ'!$B$13:$V$13, 0))</f>
        <v>Excellent</v>
      </c>
      <c r="L67" t="str">
        <f>INDEX('SWB BWQ'!$B$13:$V$168, MATCH('SWB Backcast'!$C67, 'SWB BWQ'!$C$13:$C$168, 0), MATCH('SWB Backcast'!L$13, 'SWB BWQ'!$B$13:$V$13, 0))</f>
        <v>Excellent</v>
      </c>
      <c r="M67">
        <f>INDEX('SWB BWQ'!$B$13:$V$168, MATCH('SWB Backcast'!$C67, 'SWB BWQ'!$C$13:$C$168, 0), MATCH('SWB Backcast'!M$13, 'SWB BWQ'!$B$13:$V$13, 0))</f>
        <v>0</v>
      </c>
      <c r="N67" t="str">
        <f>INDEX('SWB BWQ'!$B$13:$V$168, MATCH('SWB Backcast'!$C67, 'SWB BWQ'!$C$13:$C$168, 0), MATCH('SWB Backcast'!N$13, 'SWB BWQ'!$B$13:$V$13, 0))</f>
        <v>Excellent</v>
      </c>
      <c r="O67" t="str">
        <f>INDEX('SWB BWQ'!$B$13:$V$168, MATCH('SWB Backcast'!$C67, 'SWB BWQ'!$C$13:$C$168, 0), MATCH('SWB Backcast'!O$13, 'SWB BWQ'!$B$13:$V$13, 0))</f>
        <v>Excellent</v>
      </c>
      <c r="P67">
        <f>INDEX('SWB BWQ'!$B$13:$V$168, MATCH('SWB Backcast'!$C67, 'SWB BWQ'!$C$13:$C$168, 0), MATCH('SWB Backcast'!P$13, 'SWB BWQ'!$B$13:$V$13, 0))</f>
        <v>0</v>
      </c>
      <c r="Q67" t="str">
        <f>INDEX('SWB BWQ'!$B$13:$V$168, MATCH('SWB Backcast'!$C67, 'SWB BWQ'!$C$13:$C$168, 0), MATCH('SWB Backcast'!Q$13, 'SWB BWQ'!$B$13:$V$13, 0))</f>
        <v>Excellent</v>
      </c>
      <c r="R67" t="str">
        <f>INDEX('SWB BWQ'!$B$13:$V$168, MATCH('SWB Backcast'!$C67, 'SWB BWQ'!$C$13:$C$168, 0), MATCH('SWB Backcast'!R$13, 'SWB BWQ'!$B$13:$V$13, 0))</f>
        <v>Excellent</v>
      </c>
      <c r="S67" t="str">
        <f>INDEX('SWB BWQ'!$B$13:$V$168, MATCH('SWB Backcast'!$C67, 'SWB BWQ'!$C$13:$C$168, 0), MATCH('SWB Backcast'!S$13, 'SWB BWQ'!$B$13:$V$13, 0))</f>
        <v>Excellent</v>
      </c>
      <c r="T67" t="str">
        <f>INDEX('SWB BWQ'!$B$13:$V$168, MATCH('SWB Backcast'!$C67, 'SWB BWQ'!$C$13:$C$168, 0), MATCH('SWB Backcast'!T$13, 'SWB BWQ'!$B$13:$V$13, 0))</f>
        <v>Excellent</v>
      </c>
      <c r="U67" t="str">
        <f>INDEX('SWB BWQ'!$B$13:$V$168, MATCH('SWB Backcast'!$C67, 'SWB BWQ'!$C$13:$C$168, 0), MATCH('SWB Backcast'!U$13, 'SWB BWQ'!$B$13:$V$13, 0))</f>
        <v>Excellent</v>
      </c>
      <c r="V67" t="str">
        <f>INDEX('SWB BWQ'!$B$13:$V$168, MATCH('SWB Backcast'!$C67, 'SWB BWQ'!$C$13:$C$168, 0), MATCH('SWB Backcast'!V$13, 'SWB BWQ'!$B$13:$V$13, 0))</f>
        <v>Excellent</v>
      </c>
    </row>
    <row r="68" spans="2:23">
      <c r="B68" t="s">
        <v>239</v>
      </c>
      <c r="C68" t="s">
        <v>670</v>
      </c>
      <c r="D68" t="s">
        <v>48</v>
      </c>
      <c r="E68" t="s">
        <v>49</v>
      </c>
      <c r="F68" t="s">
        <v>63</v>
      </c>
      <c r="H68" t="s">
        <v>155</v>
      </c>
      <c r="I68" t="s">
        <v>155</v>
      </c>
      <c r="J68" t="s">
        <v>155</v>
      </c>
      <c r="K68" t="s">
        <v>155</v>
      </c>
      <c r="L68" t="s">
        <v>155</v>
      </c>
      <c r="M68">
        <f>INDEX('SWB BWQ'!$B$13:$V$168, MATCH('SWB Backcast'!$C68, 'SWB BWQ'!$C$13:$C$168, 0), MATCH('SWB Backcast'!M$13, 'SWB BWQ'!$B$13:$V$13, 0))</f>
        <v>0</v>
      </c>
      <c r="N68" t="s">
        <v>155</v>
      </c>
      <c r="O68" t="s">
        <v>155</v>
      </c>
      <c r="P68">
        <f>INDEX('SWB BWQ'!$B$13:$V$168, MATCH('SWB Backcast'!$C68, 'SWB BWQ'!$C$13:$C$168, 0), MATCH('SWB Backcast'!P$13, 'SWB BWQ'!$B$13:$V$13, 0))</f>
        <v>0</v>
      </c>
      <c r="Q68" t="str">
        <f>INDEX('SWB BWQ'!$B$13:$V$168, MATCH('SWB Backcast'!$C68, 'SWB BWQ'!$C$13:$C$168, 0), MATCH('SWB Backcast'!Q$13, 'SWB BWQ'!$B$13:$V$13, 0))</f>
        <v>Not applicable - not designated</v>
      </c>
      <c r="R68" t="str">
        <f>INDEX('SWB BWQ'!$B$13:$V$168, MATCH('SWB Backcast'!$C68, 'SWB BWQ'!$C$13:$C$168, 0), MATCH('SWB Backcast'!R$13, 'SWB BWQ'!$B$13:$V$13, 0))</f>
        <v>Not applicable - not designated</v>
      </c>
      <c r="S68" t="str">
        <f>INDEX('SWB BWQ'!$B$13:$V$168, MATCH('SWB Backcast'!$C68, 'SWB BWQ'!$C$13:$C$168, 0), MATCH('SWB Backcast'!S$13, 'SWB BWQ'!$B$13:$V$13, 0))</f>
        <v>Not applicable - not designated</v>
      </c>
      <c r="T68" t="str">
        <f>INDEX('SWB BWQ'!$B$13:$V$168, MATCH('SWB Backcast'!$C68, 'SWB BWQ'!$C$13:$C$168, 0), MATCH('SWB Backcast'!T$13, 'SWB BWQ'!$B$13:$V$13, 0))</f>
        <v>Not applicable - not designated</v>
      </c>
      <c r="U68" t="str">
        <f>INDEX('SWB BWQ'!$B$13:$V$168, MATCH('SWB Backcast'!$C68, 'SWB BWQ'!$C$13:$C$168, 0), MATCH('SWB Backcast'!U$13, 'SWB BWQ'!$B$13:$V$13, 0))</f>
        <v>Not applicable - not designated</v>
      </c>
      <c r="V68" t="str">
        <f>INDEX('SWB BWQ'!$B$13:$V$168, MATCH('SWB Backcast'!$C68, 'SWB BWQ'!$C$13:$C$168, 0), MATCH('SWB Backcast'!V$13, 'SWB BWQ'!$B$13:$V$13, 0))</f>
        <v>Not applicable - not designated</v>
      </c>
      <c r="W68" t="s">
        <v>671</v>
      </c>
    </row>
    <row r="69" spans="2:23">
      <c r="B69" t="s">
        <v>239</v>
      </c>
      <c r="C69" t="s">
        <v>672</v>
      </c>
      <c r="D69" t="s">
        <v>48</v>
      </c>
      <c r="E69" t="s">
        <v>49</v>
      </c>
      <c r="F69" t="s">
        <v>63</v>
      </c>
      <c r="H69" t="s">
        <v>155</v>
      </c>
      <c r="I69" t="s">
        <v>155</v>
      </c>
      <c r="J69" t="s">
        <v>155</v>
      </c>
      <c r="K69" t="s">
        <v>155</v>
      </c>
      <c r="L69" t="s">
        <v>155</v>
      </c>
      <c r="M69">
        <f>INDEX('SWB BWQ'!$B$13:$V$168, MATCH('SWB Backcast'!$C69, 'SWB BWQ'!$C$13:$C$168, 0), MATCH('SWB Backcast'!M$13, 'SWB BWQ'!$B$13:$V$13, 0))</f>
        <v>0</v>
      </c>
      <c r="N69" t="s">
        <v>155</v>
      </c>
      <c r="O69" t="s">
        <v>155</v>
      </c>
      <c r="P69">
        <f>INDEX('SWB BWQ'!$B$13:$V$168, MATCH('SWB Backcast'!$C69, 'SWB BWQ'!$C$13:$C$168, 0), MATCH('SWB Backcast'!P$13, 'SWB BWQ'!$B$13:$V$13, 0))</f>
        <v>0</v>
      </c>
      <c r="Q69" t="str">
        <f>INDEX('SWB BWQ'!$B$13:$V$168, MATCH('SWB Backcast'!$C69, 'SWB BWQ'!$C$13:$C$168, 0), MATCH('SWB Backcast'!Q$13, 'SWB BWQ'!$B$13:$V$13, 0))</f>
        <v>Not applicable - not designated</v>
      </c>
      <c r="R69" t="str">
        <f>INDEX('SWB BWQ'!$B$13:$V$168, MATCH('SWB Backcast'!$C69, 'SWB BWQ'!$C$13:$C$168, 0), MATCH('SWB Backcast'!R$13, 'SWB BWQ'!$B$13:$V$13, 0))</f>
        <v>Not applicable - not designated</v>
      </c>
      <c r="S69" t="str">
        <f>INDEX('SWB BWQ'!$B$13:$V$168, MATCH('SWB Backcast'!$C69, 'SWB BWQ'!$C$13:$C$168, 0), MATCH('SWB Backcast'!S$13, 'SWB BWQ'!$B$13:$V$13, 0))</f>
        <v>Not applicable - not designated</v>
      </c>
      <c r="T69" t="str">
        <f>INDEX('SWB BWQ'!$B$13:$V$168, MATCH('SWB Backcast'!$C69, 'SWB BWQ'!$C$13:$C$168, 0), MATCH('SWB Backcast'!T$13, 'SWB BWQ'!$B$13:$V$13, 0))</f>
        <v>Not applicable - not designated</v>
      </c>
      <c r="U69" t="str">
        <f>INDEX('SWB BWQ'!$B$13:$V$168, MATCH('SWB Backcast'!$C69, 'SWB BWQ'!$C$13:$C$168, 0), MATCH('SWB Backcast'!U$13, 'SWB BWQ'!$B$13:$V$13, 0))</f>
        <v>Not applicable - not designated</v>
      </c>
      <c r="V69" t="str">
        <f>INDEX('SWB BWQ'!$B$13:$V$168, MATCH('SWB Backcast'!$C69, 'SWB BWQ'!$C$13:$C$168, 0), MATCH('SWB Backcast'!V$13, 'SWB BWQ'!$B$13:$V$13, 0))</f>
        <v>Not applicable - not designated</v>
      </c>
      <c r="W69" t="s">
        <v>671</v>
      </c>
    </row>
    <row r="70" spans="2:23">
      <c r="B70" t="s">
        <v>239</v>
      </c>
      <c r="C70" t="s">
        <v>673</v>
      </c>
      <c r="D70" t="s">
        <v>48</v>
      </c>
      <c r="E70" t="s">
        <v>49</v>
      </c>
      <c r="F70" t="s">
        <v>50</v>
      </c>
      <c r="H70" t="str">
        <f>INDEX('SWB BWQ'!$B$13:$V$168, MATCH('SWB Backcast'!$C70, 'SWB BWQ'!$C$13:$C$168, 0), MATCH('SWB Backcast'!H$13, 'SWB BWQ'!$B$13:$V$13, 0))</f>
        <v>Excellent</v>
      </c>
      <c r="I70" t="str">
        <f>INDEX('SWB BWQ'!$B$13:$V$168, MATCH('SWB Backcast'!$C70, 'SWB BWQ'!$C$13:$C$168, 0), MATCH('SWB Backcast'!I$13, 'SWB BWQ'!$B$13:$V$13, 0))</f>
        <v>Excellent</v>
      </c>
      <c r="J70" t="str">
        <f>INDEX('SWB BWQ'!$B$13:$V$168, MATCH('SWB Backcast'!$C70, 'SWB BWQ'!$C$13:$C$168, 0), MATCH('SWB Backcast'!J$13, 'SWB BWQ'!$B$13:$V$13, 0))</f>
        <v>Excellent</v>
      </c>
      <c r="K70" t="str">
        <f>INDEX('SWB BWQ'!$B$13:$V$168, MATCH('SWB Backcast'!$C70, 'SWB BWQ'!$C$13:$C$168, 0), MATCH('SWB Backcast'!K$13, 'SWB BWQ'!$B$13:$V$13, 0))</f>
        <v>Excellent</v>
      </c>
      <c r="L70" t="str">
        <f>INDEX('SWB BWQ'!$B$13:$V$168, MATCH('SWB Backcast'!$C70, 'SWB BWQ'!$C$13:$C$168, 0), MATCH('SWB Backcast'!L$13, 'SWB BWQ'!$B$13:$V$13, 0))</f>
        <v>Excellent</v>
      </c>
      <c r="M70">
        <f>INDEX('SWB BWQ'!$B$13:$V$168, MATCH('SWB Backcast'!$C70, 'SWB BWQ'!$C$13:$C$168, 0), MATCH('SWB Backcast'!M$13, 'SWB BWQ'!$B$13:$V$13, 0))</f>
        <v>0</v>
      </c>
      <c r="N70" t="str">
        <f>INDEX('SWB BWQ'!$B$13:$V$168, MATCH('SWB Backcast'!$C70, 'SWB BWQ'!$C$13:$C$168, 0), MATCH('SWB Backcast'!N$13, 'SWB BWQ'!$B$13:$V$13, 0))</f>
        <v>Excellent</v>
      </c>
      <c r="O70" t="str">
        <f>INDEX('SWB BWQ'!$B$13:$V$168, MATCH('SWB Backcast'!$C70, 'SWB BWQ'!$C$13:$C$168, 0), MATCH('SWB Backcast'!O$13, 'SWB BWQ'!$B$13:$V$13, 0))</f>
        <v>Excellent</v>
      </c>
      <c r="P70">
        <f>INDEX('SWB BWQ'!$B$13:$V$168, MATCH('SWB Backcast'!$C70, 'SWB BWQ'!$C$13:$C$168, 0), MATCH('SWB Backcast'!P$13, 'SWB BWQ'!$B$13:$V$13, 0))</f>
        <v>0</v>
      </c>
      <c r="Q70" t="str">
        <f>INDEX('SWB BWQ'!$B$13:$V$168, MATCH('SWB Backcast'!$C70, 'SWB BWQ'!$C$13:$C$168, 0), MATCH('SWB Backcast'!Q$13, 'SWB BWQ'!$B$13:$V$13, 0))</f>
        <v>Excellent</v>
      </c>
      <c r="R70" t="str">
        <f>INDEX('SWB BWQ'!$B$13:$V$168, MATCH('SWB Backcast'!$C70, 'SWB BWQ'!$C$13:$C$168, 0), MATCH('SWB Backcast'!R$13, 'SWB BWQ'!$B$13:$V$13, 0))</f>
        <v>Excellent</v>
      </c>
      <c r="S70" t="str">
        <f>INDEX('SWB BWQ'!$B$13:$V$168, MATCH('SWB Backcast'!$C70, 'SWB BWQ'!$C$13:$C$168, 0), MATCH('SWB Backcast'!S$13, 'SWB BWQ'!$B$13:$V$13, 0))</f>
        <v>Excellent</v>
      </c>
      <c r="T70" t="str">
        <f>INDEX('SWB BWQ'!$B$13:$V$168, MATCH('SWB Backcast'!$C70, 'SWB BWQ'!$C$13:$C$168, 0), MATCH('SWB Backcast'!T$13, 'SWB BWQ'!$B$13:$V$13, 0))</f>
        <v>Excellent</v>
      </c>
      <c r="U70" t="str">
        <f>INDEX('SWB BWQ'!$B$13:$V$168, MATCH('SWB Backcast'!$C70, 'SWB BWQ'!$C$13:$C$168, 0), MATCH('SWB Backcast'!U$13, 'SWB BWQ'!$B$13:$V$13, 0))</f>
        <v>Excellent</v>
      </c>
      <c r="V70" t="str">
        <f>INDEX('SWB BWQ'!$B$13:$V$168, MATCH('SWB Backcast'!$C70, 'SWB BWQ'!$C$13:$C$168, 0), MATCH('SWB Backcast'!V$13, 'SWB BWQ'!$B$13:$V$13, 0))</f>
        <v>Excellent</v>
      </c>
    </row>
    <row r="71" spans="2:23">
      <c r="B71" t="s">
        <v>239</v>
      </c>
      <c r="C71" t="s">
        <v>674</v>
      </c>
      <c r="D71" t="s">
        <v>48</v>
      </c>
      <c r="E71" t="s">
        <v>49</v>
      </c>
      <c r="F71" t="s">
        <v>50</v>
      </c>
      <c r="H71" t="str">
        <f>INDEX('SWB BWQ'!$B$13:$V$168, MATCH('SWB Backcast'!$C71, 'SWB BWQ'!$C$13:$C$168, 0), MATCH('SWB Backcast'!H$13, 'SWB BWQ'!$B$13:$V$13, 0))</f>
        <v>Excellent</v>
      </c>
      <c r="I71" t="str">
        <f>INDEX('SWB BWQ'!$B$13:$V$168, MATCH('SWB Backcast'!$C71, 'SWB BWQ'!$C$13:$C$168, 0), MATCH('SWB Backcast'!I$13, 'SWB BWQ'!$B$13:$V$13, 0))</f>
        <v>Excellent</v>
      </c>
      <c r="J71" t="str">
        <f>INDEX('SWB BWQ'!$B$13:$V$168, MATCH('SWB Backcast'!$C71, 'SWB BWQ'!$C$13:$C$168, 0), MATCH('SWB Backcast'!J$13, 'SWB BWQ'!$B$13:$V$13, 0))</f>
        <v>Excellent</v>
      </c>
      <c r="K71" t="str">
        <f>INDEX('SWB BWQ'!$B$13:$V$168, MATCH('SWB Backcast'!$C71, 'SWB BWQ'!$C$13:$C$168, 0), MATCH('SWB Backcast'!K$13, 'SWB BWQ'!$B$13:$V$13, 0))</f>
        <v>Excellent</v>
      </c>
      <c r="L71" t="str">
        <f>INDEX('SWB BWQ'!$B$13:$V$168, MATCH('SWB Backcast'!$C71, 'SWB BWQ'!$C$13:$C$168, 0), MATCH('SWB Backcast'!L$13, 'SWB BWQ'!$B$13:$V$13, 0))</f>
        <v>Excellent</v>
      </c>
      <c r="M71">
        <f>INDEX('SWB BWQ'!$B$13:$V$168, MATCH('SWB Backcast'!$C71, 'SWB BWQ'!$C$13:$C$168, 0), MATCH('SWB Backcast'!M$13, 'SWB BWQ'!$B$13:$V$13, 0))</f>
        <v>0</v>
      </c>
      <c r="N71" t="str">
        <f>INDEX('SWB BWQ'!$B$13:$V$168, MATCH('SWB Backcast'!$C71, 'SWB BWQ'!$C$13:$C$168, 0), MATCH('SWB Backcast'!N$13, 'SWB BWQ'!$B$13:$V$13, 0))</f>
        <v>Excellent</v>
      </c>
      <c r="O71" t="str">
        <f>INDEX('SWB BWQ'!$B$13:$V$168, MATCH('SWB Backcast'!$C71, 'SWB BWQ'!$C$13:$C$168, 0), MATCH('SWB Backcast'!O$13, 'SWB BWQ'!$B$13:$V$13, 0))</f>
        <v>Excellent</v>
      </c>
      <c r="P71">
        <f>INDEX('SWB BWQ'!$B$13:$V$168, MATCH('SWB Backcast'!$C71, 'SWB BWQ'!$C$13:$C$168, 0), MATCH('SWB Backcast'!P$13, 'SWB BWQ'!$B$13:$V$13, 0))</f>
        <v>0</v>
      </c>
      <c r="Q71" t="str">
        <f>INDEX('SWB BWQ'!$B$13:$V$168, MATCH('SWB Backcast'!$C71, 'SWB BWQ'!$C$13:$C$168, 0), MATCH('SWB Backcast'!Q$13, 'SWB BWQ'!$B$13:$V$13, 0))</f>
        <v>Excellent</v>
      </c>
      <c r="R71" t="str">
        <f>INDEX('SWB BWQ'!$B$13:$V$168, MATCH('SWB Backcast'!$C71, 'SWB BWQ'!$C$13:$C$168, 0), MATCH('SWB Backcast'!R$13, 'SWB BWQ'!$B$13:$V$13, 0))</f>
        <v>Excellent</v>
      </c>
      <c r="S71" t="str">
        <f>INDEX('SWB BWQ'!$B$13:$V$168, MATCH('SWB Backcast'!$C71, 'SWB BWQ'!$C$13:$C$168, 0), MATCH('SWB Backcast'!S$13, 'SWB BWQ'!$B$13:$V$13, 0))</f>
        <v>Excellent</v>
      </c>
      <c r="T71" t="str">
        <f>INDEX('SWB BWQ'!$B$13:$V$168, MATCH('SWB Backcast'!$C71, 'SWB BWQ'!$C$13:$C$168, 0), MATCH('SWB Backcast'!T$13, 'SWB BWQ'!$B$13:$V$13, 0))</f>
        <v>Excellent</v>
      </c>
      <c r="U71" t="str">
        <f>INDEX('SWB BWQ'!$B$13:$V$168, MATCH('SWB Backcast'!$C71, 'SWB BWQ'!$C$13:$C$168, 0), MATCH('SWB Backcast'!U$13, 'SWB BWQ'!$B$13:$V$13, 0))</f>
        <v>Excellent</v>
      </c>
      <c r="V71" t="str">
        <f>INDEX('SWB BWQ'!$B$13:$V$168, MATCH('SWB Backcast'!$C71, 'SWB BWQ'!$C$13:$C$168, 0), MATCH('SWB Backcast'!V$13, 'SWB BWQ'!$B$13:$V$13, 0))</f>
        <v>Excellent</v>
      </c>
    </row>
    <row r="72" spans="2:23">
      <c r="B72" t="s">
        <v>239</v>
      </c>
      <c r="C72" t="s">
        <v>675</v>
      </c>
      <c r="D72" t="s">
        <v>48</v>
      </c>
      <c r="E72" t="s">
        <v>49</v>
      </c>
      <c r="F72" t="s">
        <v>50</v>
      </c>
      <c r="H72" t="str">
        <f>INDEX('SWB BWQ'!$B$13:$V$168, MATCH('SWB Backcast'!$C72, 'SWB BWQ'!$C$13:$C$168, 0), MATCH('SWB Backcast'!H$13, 'SWB BWQ'!$B$13:$V$13, 0))</f>
        <v>Poor</v>
      </c>
      <c r="I72" t="str">
        <f>INDEX('SWB BWQ'!$B$13:$V$168, MATCH('SWB Backcast'!$C72, 'SWB BWQ'!$C$13:$C$168, 0), MATCH('SWB Backcast'!I$13, 'SWB BWQ'!$B$13:$V$13, 0))</f>
        <v>Sufficient</v>
      </c>
      <c r="J72" t="str">
        <f>INDEX('SWB BWQ'!$B$13:$V$168, MATCH('SWB Backcast'!$C72, 'SWB BWQ'!$C$13:$C$168, 0), MATCH('SWB Backcast'!J$13, 'SWB BWQ'!$B$13:$V$13, 0))</f>
        <v>Sufficient</v>
      </c>
      <c r="K72" t="str">
        <f>INDEX('SWB BWQ'!$B$13:$V$168, MATCH('SWB Backcast'!$C72, 'SWB BWQ'!$C$13:$C$168, 0), MATCH('SWB Backcast'!K$13, 'SWB BWQ'!$B$13:$V$13, 0))</f>
        <v>Sufficient</v>
      </c>
      <c r="L72" t="str">
        <f>INDEX('SWB BWQ'!$B$13:$V$168, MATCH('SWB Backcast'!$C72, 'SWB BWQ'!$C$13:$C$168, 0), MATCH('SWB Backcast'!L$13, 'SWB BWQ'!$B$13:$V$13, 0))</f>
        <v>Good</v>
      </c>
      <c r="M72">
        <f>INDEX('SWB BWQ'!$B$13:$V$168, MATCH('SWB Backcast'!$C72, 'SWB BWQ'!$C$13:$C$168, 0), MATCH('SWB Backcast'!M$13, 'SWB BWQ'!$B$13:$V$13, 0))</f>
        <v>0</v>
      </c>
      <c r="N72" t="str">
        <f>INDEX('SWB BWQ'!$B$13:$V$168, MATCH('SWB Backcast'!$C72, 'SWB BWQ'!$C$13:$C$168, 0), MATCH('SWB Backcast'!N$13, 'SWB BWQ'!$B$13:$V$13, 0))</f>
        <v>Good</v>
      </c>
      <c r="O72" t="str">
        <f>INDEX('SWB BWQ'!$B$13:$V$168, MATCH('SWB Backcast'!$C72, 'SWB BWQ'!$C$13:$C$168, 0), MATCH('SWB Backcast'!O$13, 'SWB BWQ'!$B$13:$V$13, 0))</f>
        <v>Excellent</v>
      </c>
      <c r="P72">
        <f>INDEX('SWB BWQ'!$B$13:$V$168, MATCH('SWB Backcast'!$C72, 'SWB BWQ'!$C$13:$C$168, 0), MATCH('SWB Backcast'!P$13, 'SWB BWQ'!$B$13:$V$13, 0))</f>
        <v>0</v>
      </c>
      <c r="Q72" t="str">
        <f>INDEX('SWB BWQ'!$B$13:$V$168, MATCH('SWB Backcast'!$C72, 'SWB BWQ'!$C$13:$C$168, 0), MATCH('SWB Backcast'!Q$13, 'SWB BWQ'!$B$13:$V$13, 0))</f>
        <v>Good</v>
      </c>
      <c r="R72" t="str">
        <f>INDEX('SWB BWQ'!$B$13:$V$168, MATCH('SWB Backcast'!$C72, 'SWB BWQ'!$C$13:$C$168, 0), MATCH('SWB Backcast'!R$13, 'SWB BWQ'!$B$13:$V$13, 0))</f>
        <v>Good</v>
      </c>
      <c r="S72" t="str">
        <f>INDEX('SWB BWQ'!$B$13:$V$168, MATCH('SWB Backcast'!$C72, 'SWB BWQ'!$C$13:$C$168, 0), MATCH('SWB Backcast'!S$13, 'SWB BWQ'!$B$13:$V$13, 0))</f>
        <v>Good</v>
      </c>
      <c r="T72" t="str">
        <f>INDEX('SWB BWQ'!$B$13:$V$168, MATCH('SWB Backcast'!$C72, 'SWB BWQ'!$C$13:$C$168, 0), MATCH('SWB Backcast'!T$13, 'SWB BWQ'!$B$13:$V$13, 0))</f>
        <v>Good</v>
      </c>
      <c r="U72" t="str">
        <f>INDEX('SWB BWQ'!$B$13:$V$168, MATCH('SWB Backcast'!$C72, 'SWB BWQ'!$C$13:$C$168, 0), MATCH('SWB Backcast'!U$13, 'SWB BWQ'!$B$13:$V$13, 0))</f>
        <v>Good</v>
      </c>
      <c r="V72" t="str">
        <f>INDEX('SWB BWQ'!$B$13:$V$168, MATCH('SWB Backcast'!$C72, 'SWB BWQ'!$C$13:$C$168, 0), MATCH('SWB Backcast'!V$13, 'SWB BWQ'!$B$13:$V$13, 0))</f>
        <v>Good</v>
      </c>
    </row>
    <row r="73" spans="2:23">
      <c r="B73" t="s">
        <v>239</v>
      </c>
      <c r="C73" t="s">
        <v>676</v>
      </c>
      <c r="D73" t="s">
        <v>48</v>
      </c>
      <c r="E73" t="s">
        <v>49</v>
      </c>
      <c r="F73" t="s">
        <v>50</v>
      </c>
      <c r="H73" t="str">
        <f>INDEX('SWB BWQ'!$B$13:$V$168, MATCH('SWB Backcast'!$C73, 'SWB BWQ'!$C$13:$C$168, 0), MATCH('SWB Backcast'!H$13, 'SWB BWQ'!$B$13:$V$13, 0))</f>
        <v>Good</v>
      </c>
      <c r="I73" t="str">
        <f>INDEX('SWB BWQ'!$B$13:$V$168, MATCH('SWB Backcast'!$C73, 'SWB BWQ'!$C$13:$C$168, 0), MATCH('SWB Backcast'!I$13, 'SWB BWQ'!$B$13:$V$13, 0))</f>
        <v>Excellent</v>
      </c>
      <c r="J73" t="str">
        <f>INDEX('SWB BWQ'!$B$13:$V$168, MATCH('SWB Backcast'!$C73, 'SWB BWQ'!$C$13:$C$168, 0), MATCH('SWB Backcast'!J$13, 'SWB BWQ'!$B$13:$V$13, 0))</f>
        <v>Good</v>
      </c>
      <c r="K73" t="str">
        <f>INDEX('SWB BWQ'!$B$13:$V$168, MATCH('SWB Backcast'!$C73, 'SWB BWQ'!$C$13:$C$168, 0), MATCH('SWB Backcast'!K$13, 'SWB BWQ'!$B$13:$V$13, 0))</f>
        <v>Good</v>
      </c>
      <c r="L73" t="str">
        <f>INDEX('SWB BWQ'!$B$13:$V$168, MATCH('SWB Backcast'!$C73, 'SWB BWQ'!$C$13:$C$168, 0), MATCH('SWB Backcast'!L$13, 'SWB BWQ'!$B$13:$V$13, 0))</f>
        <v>Good</v>
      </c>
      <c r="M73">
        <f>INDEX('SWB BWQ'!$B$13:$V$168, MATCH('SWB Backcast'!$C73, 'SWB BWQ'!$C$13:$C$168, 0), MATCH('SWB Backcast'!M$13, 'SWB BWQ'!$B$13:$V$13, 0))</f>
        <v>0</v>
      </c>
      <c r="N73" t="str">
        <f>INDEX('SWB BWQ'!$B$13:$V$168, MATCH('SWB Backcast'!$C73, 'SWB BWQ'!$C$13:$C$168, 0), MATCH('SWB Backcast'!N$13, 'SWB BWQ'!$B$13:$V$13, 0))</f>
        <v>Good</v>
      </c>
      <c r="O73" t="str">
        <f>INDEX('SWB BWQ'!$B$13:$V$168, MATCH('SWB Backcast'!$C73, 'SWB BWQ'!$C$13:$C$168, 0), MATCH('SWB Backcast'!O$13, 'SWB BWQ'!$B$13:$V$13, 0))</f>
        <v>Good</v>
      </c>
      <c r="P73">
        <f>INDEX('SWB BWQ'!$B$13:$V$168, MATCH('SWB Backcast'!$C73, 'SWB BWQ'!$C$13:$C$168, 0), MATCH('SWB Backcast'!P$13, 'SWB BWQ'!$B$13:$V$13, 0))</f>
        <v>0</v>
      </c>
      <c r="Q73" t="str">
        <f>INDEX('SWB BWQ'!$B$13:$V$168, MATCH('SWB Backcast'!$C73, 'SWB BWQ'!$C$13:$C$168, 0), MATCH('SWB Backcast'!Q$13, 'SWB BWQ'!$B$13:$V$13, 0))</f>
        <v>Good</v>
      </c>
      <c r="R73" t="str">
        <f>INDEX('SWB BWQ'!$B$13:$V$168, MATCH('SWB Backcast'!$C73, 'SWB BWQ'!$C$13:$C$168, 0), MATCH('SWB Backcast'!R$13, 'SWB BWQ'!$B$13:$V$13, 0))</f>
        <v>Good</v>
      </c>
      <c r="S73" t="str">
        <f>INDEX('SWB BWQ'!$B$13:$V$168, MATCH('SWB Backcast'!$C73, 'SWB BWQ'!$C$13:$C$168, 0), MATCH('SWB Backcast'!S$13, 'SWB BWQ'!$B$13:$V$13, 0))</f>
        <v>Good</v>
      </c>
      <c r="T73" t="str">
        <f>INDEX('SWB BWQ'!$B$13:$V$168, MATCH('SWB Backcast'!$C73, 'SWB BWQ'!$C$13:$C$168, 0), MATCH('SWB Backcast'!T$13, 'SWB BWQ'!$B$13:$V$13, 0))</f>
        <v>Good</v>
      </c>
      <c r="U73" t="str">
        <f>INDEX('SWB BWQ'!$B$13:$V$168, MATCH('SWB Backcast'!$C73, 'SWB BWQ'!$C$13:$C$168, 0), MATCH('SWB Backcast'!U$13, 'SWB BWQ'!$B$13:$V$13, 0))</f>
        <v>Good</v>
      </c>
      <c r="V73" t="str">
        <f>INDEX('SWB BWQ'!$B$13:$V$168, MATCH('SWB Backcast'!$C73, 'SWB BWQ'!$C$13:$C$168, 0), MATCH('SWB Backcast'!V$13, 'SWB BWQ'!$B$13:$V$13, 0))</f>
        <v>Good</v>
      </c>
    </row>
    <row r="74" spans="2:23">
      <c r="B74" t="s">
        <v>239</v>
      </c>
      <c r="C74" t="s">
        <v>677</v>
      </c>
      <c r="D74" t="s">
        <v>48</v>
      </c>
      <c r="E74" t="s">
        <v>49</v>
      </c>
      <c r="F74" t="s">
        <v>50</v>
      </c>
      <c r="H74" t="str">
        <f>INDEX('SWB BWQ'!$B$13:$V$168, MATCH('SWB Backcast'!$C74, 'SWB BWQ'!$C$13:$C$168, 0), MATCH('SWB Backcast'!H$13, 'SWB BWQ'!$B$13:$V$13, 0))</f>
        <v>Excellent</v>
      </c>
      <c r="I74" t="str">
        <f>INDEX('SWB BWQ'!$B$13:$V$168, MATCH('SWB Backcast'!$C74, 'SWB BWQ'!$C$13:$C$168, 0), MATCH('SWB Backcast'!I$13, 'SWB BWQ'!$B$13:$V$13, 0))</f>
        <v>Excellent</v>
      </c>
      <c r="J74" t="str">
        <f>INDEX('SWB BWQ'!$B$13:$V$168, MATCH('SWB Backcast'!$C74, 'SWB BWQ'!$C$13:$C$168, 0), MATCH('SWB Backcast'!J$13, 'SWB BWQ'!$B$13:$V$13, 0))</f>
        <v>Excellent</v>
      </c>
      <c r="K74" t="str">
        <f>INDEX('SWB BWQ'!$B$13:$V$168, MATCH('SWB Backcast'!$C74, 'SWB BWQ'!$C$13:$C$168, 0), MATCH('SWB Backcast'!K$13, 'SWB BWQ'!$B$13:$V$13, 0))</f>
        <v>Excellent</v>
      </c>
      <c r="L74" t="str">
        <f>INDEX('SWB BWQ'!$B$13:$V$168, MATCH('SWB Backcast'!$C74, 'SWB BWQ'!$C$13:$C$168, 0), MATCH('SWB Backcast'!L$13, 'SWB BWQ'!$B$13:$V$13, 0))</f>
        <v>Excellent</v>
      </c>
      <c r="M74">
        <f>INDEX('SWB BWQ'!$B$13:$V$168, MATCH('SWB Backcast'!$C74, 'SWB BWQ'!$C$13:$C$168, 0), MATCH('SWB Backcast'!M$13, 'SWB BWQ'!$B$13:$V$13, 0))</f>
        <v>0</v>
      </c>
      <c r="N74" t="str">
        <f>INDEX('SWB BWQ'!$B$13:$V$168, MATCH('SWB Backcast'!$C74, 'SWB BWQ'!$C$13:$C$168, 0), MATCH('SWB Backcast'!N$13, 'SWB BWQ'!$B$13:$V$13, 0))</f>
        <v>Excellent</v>
      </c>
      <c r="O74" t="str">
        <f>INDEX('SWB BWQ'!$B$13:$V$168, MATCH('SWB Backcast'!$C74, 'SWB BWQ'!$C$13:$C$168, 0), MATCH('SWB Backcast'!O$13, 'SWB BWQ'!$B$13:$V$13, 0))</f>
        <v>Excellent</v>
      </c>
      <c r="P74">
        <f>INDEX('SWB BWQ'!$B$13:$V$168, MATCH('SWB Backcast'!$C74, 'SWB BWQ'!$C$13:$C$168, 0), MATCH('SWB Backcast'!P$13, 'SWB BWQ'!$B$13:$V$13, 0))</f>
        <v>0</v>
      </c>
      <c r="Q74" t="str">
        <f>INDEX('SWB BWQ'!$B$13:$V$168, MATCH('SWB Backcast'!$C74, 'SWB BWQ'!$C$13:$C$168, 0), MATCH('SWB Backcast'!Q$13, 'SWB BWQ'!$B$13:$V$13, 0))</f>
        <v>Excellent</v>
      </c>
      <c r="R74" t="str">
        <f>INDEX('SWB BWQ'!$B$13:$V$168, MATCH('SWB Backcast'!$C74, 'SWB BWQ'!$C$13:$C$168, 0), MATCH('SWB Backcast'!R$13, 'SWB BWQ'!$B$13:$V$13, 0))</f>
        <v>Excellent</v>
      </c>
      <c r="S74" t="str">
        <f>INDEX('SWB BWQ'!$B$13:$V$168, MATCH('SWB Backcast'!$C74, 'SWB BWQ'!$C$13:$C$168, 0), MATCH('SWB Backcast'!S$13, 'SWB BWQ'!$B$13:$V$13, 0))</f>
        <v>Excellent</v>
      </c>
      <c r="T74" t="str">
        <f>INDEX('SWB BWQ'!$B$13:$V$168, MATCH('SWB Backcast'!$C74, 'SWB BWQ'!$C$13:$C$168, 0), MATCH('SWB Backcast'!T$13, 'SWB BWQ'!$B$13:$V$13, 0))</f>
        <v>Excellent</v>
      </c>
      <c r="U74" t="str">
        <f>INDEX('SWB BWQ'!$B$13:$V$168, MATCH('SWB Backcast'!$C74, 'SWB BWQ'!$C$13:$C$168, 0), MATCH('SWB Backcast'!U$13, 'SWB BWQ'!$B$13:$V$13, 0))</f>
        <v>Excellent</v>
      </c>
      <c r="V74" t="str">
        <f>INDEX('SWB BWQ'!$B$13:$V$168, MATCH('SWB Backcast'!$C74, 'SWB BWQ'!$C$13:$C$168, 0), MATCH('SWB Backcast'!V$13, 'SWB BWQ'!$B$13:$V$13, 0))</f>
        <v>Excellent</v>
      </c>
    </row>
    <row r="75" spans="2:23">
      <c r="B75" t="s">
        <v>239</v>
      </c>
      <c r="C75" t="s">
        <v>678</v>
      </c>
      <c r="D75" t="s">
        <v>48</v>
      </c>
      <c r="E75" t="s">
        <v>49</v>
      </c>
      <c r="F75" t="s">
        <v>63</v>
      </c>
      <c r="H75" t="s">
        <v>155</v>
      </c>
      <c r="I75" t="s">
        <v>155</v>
      </c>
      <c r="J75" t="s">
        <v>155</v>
      </c>
      <c r="K75" t="s">
        <v>155</v>
      </c>
      <c r="L75" t="s">
        <v>155</v>
      </c>
      <c r="M75">
        <f>INDEX('SWB BWQ'!$B$13:$V$168, MATCH('SWB Backcast'!$C75, 'SWB BWQ'!$C$13:$C$168, 0), MATCH('SWB Backcast'!M$13, 'SWB BWQ'!$B$13:$V$13, 0))</f>
        <v>0</v>
      </c>
      <c r="N75" t="s">
        <v>155</v>
      </c>
      <c r="O75" t="s">
        <v>155</v>
      </c>
      <c r="P75">
        <f>INDEX('SWB BWQ'!$B$13:$V$168, MATCH('SWB Backcast'!$C75, 'SWB BWQ'!$C$13:$C$168, 0), MATCH('SWB Backcast'!P$13, 'SWB BWQ'!$B$13:$V$13, 0))</f>
        <v>0</v>
      </c>
      <c r="Q75" t="str">
        <f>INDEX('SWB BWQ'!$B$13:$V$168, MATCH('SWB Backcast'!$C75, 'SWB BWQ'!$C$13:$C$168, 0), MATCH('SWB Backcast'!Q$13, 'SWB BWQ'!$B$13:$V$13, 0))</f>
        <v>Not applicable - not designated</v>
      </c>
      <c r="R75" t="str">
        <f>INDEX('SWB BWQ'!$B$13:$V$168, MATCH('SWB Backcast'!$C75, 'SWB BWQ'!$C$13:$C$168, 0), MATCH('SWB Backcast'!R$13, 'SWB BWQ'!$B$13:$V$13, 0))</f>
        <v>Not applicable - not designated</v>
      </c>
      <c r="S75" t="str">
        <f>INDEX('SWB BWQ'!$B$13:$V$168, MATCH('SWB Backcast'!$C75, 'SWB BWQ'!$C$13:$C$168, 0), MATCH('SWB Backcast'!S$13, 'SWB BWQ'!$B$13:$V$13, 0))</f>
        <v>Not applicable - not designated</v>
      </c>
      <c r="T75" t="str">
        <f>INDEX('SWB BWQ'!$B$13:$V$168, MATCH('SWB Backcast'!$C75, 'SWB BWQ'!$C$13:$C$168, 0), MATCH('SWB Backcast'!T$13, 'SWB BWQ'!$B$13:$V$13, 0))</f>
        <v>Not applicable - not designated</v>
      </c>
      <c r="U75" t="str">
        <f>INDEX('SWB BWQ'!$B$13:$V$168, MATCH('SWB Backcast'!$C75, 'SWB BWQ'!$C$13:$C$168, 0), MATCH('SWB Backcast'!U$13, 'SWB BWQ'!$B$13:$V$13, 0))</f>
        <v>Not applicable - not designated</v>
      </c>
      <c r="V75" t="str">
        <f>INDEX('SWB BWQ'!$B$13:$V$168, MATCH('SWB Backcast'!$C75, 'SWB BWQ'!$C$13:$C$168, 0), MATCH('SWB Backcast'!V$13, 'SWB BWQ'!$B$13:$V$13, 0))</f>
        <v>Not applicable - not designated</v>
      </c>
      <c r="W75" t="s">
        <v>671</v>
      </c>
    </row>
    <row r="76" spans="2:23">
      <c r="B76" t="s">
        <v>239</v>
      </c>
      <c r="C76" t="s">
        <v>679</v>
      </c>
      <c r="D76" t="s">
        <v>48</v>
      </c>
      <c r="E76" t="s">
        <v>49</v>
      </c>
      <c r="F76" t="s">
        <v>50</v>
      </c>
      <c r="H76" t="str">
        <f>INDEX('SWB BWQ'!$B$13:$V$168, MATCH('SWB Backcast'!$C76, 'SWB BWQ'!$C$13:$C$168, 0), MATCH('SWB Backcast'!H$13, 'SWB BWQ'!$B$13:$V$13, 0))</f>
        <v>Good</v>
      </c>
      <c r="I76" t="str">
        <f>INDEX('SWB BWQ'!$B$13:$V$168, MATCH('SWB Backcast'!$C76, 'SWB BWQ'!$C$13:$C$168, 0), MATCH('SWB Backcast'!I$13, 'SWB BWQ'!$B$13:$V$13, 0))</f>
        <v>Good</v>
      </c>
      <c r="J76" t="str">
        <f>INDEX('SWB BWQ'!$B$13:$V$168, MATCH('SWB Backcast'!$C76, 'SWB BWQ'!$C$13:$C$168, 0), MATCH('SWB Backcast'!J$13, 'SWB BWQ'!$B$13:$V$13, 0))</f>
        <v>Sufficient</v>
      </c>
      <c r="K76" t="str">
        <f>INDEX('SWB BWQ'!$B$13:$V$168, MATCH('SWB Backcast'!$C76, 'SWB BWQ'!$C$13:$C$168, 0), MATCH('SWB Backcast'!K$13, 'SWB BWQ'!$B$13:$V$13, 0))</f>
        <v>Good</v>
      </c>
      <c r="L76" t="str">
        <f>INDEX('SWB BWQ'!$B$13:$V$168, MATCH('SWB Backcast'!$C76, 'SWB BWQ'!$C$13:$C$168, 0), MATCH('SWB Backcast'!L$13, 'SWB BWQ'!$B$13:$V$13, 0))</f>
        <v>Sufficient</v>
      </c>
      <c r="M76">
        <f>INDEX('SWB BWQ'!$B$13:$V$168, MATCH('SWB Backcast'!$C76, 'SWB BWQ'!$C$13:$C$168, 0), MATCH('SWB Backcast'!M$13, 'SWB BWQ'!$B$13:$V$13, 0))</f>
        <v>0</v>
      </c>
      <c r="N76" t="str">
        <f>INDEX('SWB BWQ'!$B$13:$V$168, MATCH('SWB Backcast'!$C76, 'SWB BWQ'!$C$13:$C$168, 0), MATCH('SWB Backcast'!N$13, 'SWB BWQ'!$B$13:$V$13, 0))</f>
        <v>Sufficient</v>
      </c>
      <c r="O76" t="str">
        <f>INDEX('SWB BWQ'!$B$13:$V$168, MATCH('SWB Backcast'!$C76, 'SWB BWQ'!$C$13:$C$168, 0), MATCH('SWB Backcast'!O$13, 'SWB BWQ'!$B$13:$V$13, 0))</f>
        <v>Sufficient</v>
      </c>
      <c r="P76">
        <f>INDEX('SWB BWQ'!$B$13:$V$168, MATCH('SWB Backcast'!$C76, 'SWB BWQ'!$C$13:$C$168, 0), MATCH('SWB Backcast'!P$13, 'SWB BWQ'!$B$13:$V$13, 0))</f>
        <v>0</v>
      </c>
      <c r="Q76" t="str">
        <f>INDEX('SWB BWQ'!$B$13:$V$168, MATCH('SWB Backcast'!$C76, 'SWB BWQ'!$C$13:$C$168, 0), MATCH('SWB Backcast'!Q$13, 'SWB BWQ'!$B$13:$V$13, 0))</f>
        <v>Good</v>
      </c>
      <c r="R76" t="str">
        <f>INDEX('SWB BWQ'!$B$13:$V$168, MATCH('SWB Backcast'!$C76, 'SWB BWQ'!$C$13:$C$168, 0), MATCH('SWB Backcast'!R$13, 'SWB BWQ'!$B$13:$V$13, 0))</f>
        <v>Good</v>
      </c>
      <c r="S76" t="str">
        <f>INDEX('SWB BWQ'!$B$13:$V$168, MATCH('SWB Backcast'!$C76, 'SWB BWQ'!$C$13:$C$168, 0), MATCH('SWB Backcast'!S$13, 'SWB BWQ'!$B$13:$V$13, 0))</f>
        <v>Good</v>
      </c>
      <c r="T76" t="str">
        <f>INDEX('SWB BWQ'!$B$13:$V$168, MATCH('SWB Backcast'!$C76, 'SWB BWQ'!$C$13:$C$168, 0), MATCH('SWB Backcast'!T$13, 'SWB BWQ'!$B$13:$V$13, 0))</f>
        <v>Good</v>
      </c>
      <c r="U76" t="str">
        <f>INDEX('SWB BWQ'!$B$13:$V$168, MATCH('SWB Backcast'!$C76, 'SWB BWQ'!$C$13:$C$168, 0), MATCH('SWB Backcast'!U$13, 'SWB BWQ'!$B$13:$V$13, 0))</f>
        <v>Excellent</v>
      </c>
      <c r="V76" t="str">
        <f>INDEX('SWB BWQ'!$B$13:$V$168, MATCH('SWB Backcast'!$C76, 'SWB BWQ'!$C$13:$C$168, 0), MATCH('SWB Backcast'!V$13, 'SWB BWQ'!$B$13:$V$13, 0))</f>
        <v>Excellent</v>
      </c>
    </row>
    <row r="77" spans="2:23">
      <c r="B77" t="s">
        <v>239</v>
      </c>
      <c r="C77" t="s">
        <v>680</v>
      </c>
      <c r="D77" t="s">
        <v>48</v>
      </c>
      <c r="E77" t="s">
        <v>49</v>
      </c>
      <c r="F77" t="s">
        <v>50</v>
      </c>
      <c r="H77" t="str">
        <f>INDEX('SWB BWQ'!$B$13:$V$168, MATCH('SWB Backcast'!$C77, 'SWB BWQ'!$C$13:$C$168, 0), MATCH('SWB Backcast'!H$13, 'SWB BWQ'!$B$13:$V$13, 0))</f>
        <v>Excellent</v>
      </c>
      <c r="I77" t="str">
        <f>INDEX('SWB BWQ'!$B$13:$V$168, MATCH('SWB Backcast'!$C77, 'SWB BWQ'!$C$13:$C$168, 0), MATCH('SWB Backcast'!I$13, 'SWB BWQ'!$B$13:$V$13, 0))</f>
        <v>Excellent</v>
      </c>
      <c r="J77" t="str">
        <f>INDEX('SWB BWQ'!$B$13:$V$168, MATCH('SWB Backcast'!$C77, 'SWB BWQ'!$C$13:$C$168, 0), MATCH('SWB Backcast'!J$13, 'SWB BWQ'!$B$13:$V$13, 0))</f>
        <v>Excellent</v>
      </c>
      <c r="K77" t="str">
        <f>INDEX('SWB BWQ'!$B$13:$V$168, MATCH('SWB Backcast'!$C77, 'SWB BWQ'!$C$13:$C$168, 0), MATCH('SWB Backcast'!K$13, 'SWB BWQ'!$B$13:$V$13, 0))</f>
        <v>Excellent</v>
      </c>
      <c r="L77" t="str">
        <f>INDEX('SWB BWQ'!$B$13:$V$168, MATCH('SWB Backcast'!$C77, 'SWB BWQ'!$C$13:$C$168, 0), MATCH('SWB Backcast'!L$13, 'SWB BWQ'!$B$13:$V$13, 0))</f>
        <v>Excellent</v>
      </c>
      <c r="M77">
        <f>INDEX('SWB BWQ'!$B$13:$V$168, MATCH('SWB Backcast'!$C77, 'SWB BWQ'!$C$13:$C$168, 0), MATCH('SWB Backcast'!M$13, 'SWB BWQ'!$B$13:$V$13, 0))</f>
        <v>0</v>
      </c>
      <c r="N77" t="str">
        <f>INDEX('SWB BWQ'!$B$13:$V$168, MATCH('SWB Backcast'!$C77, 'SWB BWQ'!$C$13:$C$168, 0), MATCH('SWB Backcast'!N$13, 'SWB BWQ'!$B$13:$V$13, 0))</f>
        <v>Excellent</v>
      </c>
      <c r="O77" t="str">
        <f>INDEX('SWB BWQ'!$B$13:$V$168, MATCH('SWB Backcast'!$C77, 'SWB BWQ'!$C$13:$C$168, 0), MATCH('SWB Backcast'!O$13, 'SWB BWQ'!$B$13:$V$13, 0))</f>
        <v>Excellent</v>
      </c>
      <c r="P77">
        <f>INDEX('SWB BWQ'!$B$13:$V$168, MATCH('SWB Backcast'!$C77, 'SWB BWQ'!$C$13:$C$168, 0), MATCH('SWB Backcast'!P$13, 'SWB BWQ'!$B$13:$V$13, 0))</f>
        <v>0</v>
      </c>
      <c r="Q77" t="str">
        <f>INDEX('SWB BWQ'!$B$13:$V$168, MATCH('SWB Backcast'!$C77, 'SWB BWQ'!$C$13:$C$168, 0), MATCH('SWB Backcast'!Q$13, 'SWB BWQ'!$B$13:$V$13, 0))</f>
        <v>Excellent</v>
      </c>
      <c r="R77" t="str">
        <f>INDEX('SWB BWQ'!$B$13:$V$168, MATCH('SWB Backcast'!$C77, 'SWB BWQ'!$C$13:$C$168, 0), MATCH('SWB Backcast'!R$13, 'SWB BWQ'!$B$13:$V$13, 0))</f>
        <v>Excellent</v>
      </c>
      <c r="S77" t="str">
        <f>INDEX('SWB BWQ'!$B$13:$V$168, MATCH('SWB Backcast'!$C77, 'SWB BWQ'!$C$13:$C$168, 0), MATCH('SWB Backcast'!S$13, 'SWB BWQ'!$B$13:$V$13, 0))</f>
        <v>Excellent</v>
      </c>
      <c r="T77" t="str">
        <f>INDEX('SWB BWQ'!$B$13:$V$168, MATCH('SWB Backcast'!$C77, 'SWB BWQ'!$C$13:$C$168, 0), MATCH('SWB Backcast'!T$13, 'SWB BWQ'!$B$13:$V$13, 0))</f>
        <v>Excellent</v>
      </c>
      <c r="U77" t="str">
        <f>INDEX('SWB BWQ'!$B$13:$V$168, MATCH('SWB Backcast'!$C77, 'SWB BWQ'!$C$13:$C$168, 0), MATCH('SWB Backcast'!U$13, 'SWB BWQ'!$B$13:$V$13, 0))</f>
        <v>Excellent</v>
      </c>
      <c r="V77" t="str">
        <f>INDEX('SWB BWQ'!$B$13:$V$168, MATCH('SWB Backcast'!$C77, 'SWB BWQ'!$C$13:$C$168, 0), MATCH('SWB Backcast'!V$13, 'SWB BWQ'!$B$13:$V$13, 0))</f>
        <v>Excellent</v>
      </c>
    </row>
    <row r="78" spans="2:23">
      <c r="B78" t="s">
        <v>239</v>
      </c>
      <c r="C78" t="s">
        <v>681</v>
      </c>
      <c r="D78" t="s">
        <v>48</v>
      </c>
      <c r="E78" t="s">
        <v>49</v>
      </c>
      <c r="F78" t="s">
        <v>50</v>
      </c>
      <c r="H78" t="str">
        <f>INDEX('SWB BWQ'!$B$13:$V$168, MATCH('SWB Backcast'!$C78, 'SWB BWQ'!$C$13:$C$168, 0), MATCH('SWB Backcast'!H$13, 'SWB BWQ'!$B$13:$V$13, 0))</f>
        <v>Good</v>
      </c>
      <c r="I78" t="str">
        <f>INDEX('SWB BWQ'!$B$13:$V$168, MATCH('SWB Backcast'!$C78, 'SWB BWQ'!$C$13:$C$168, 0), MATCH('SWB Backcast'!I$13, 'SWB BWQ'!$B$13:$V$13, 0))</f>
        <v>Good</v>
      </c>
      <c r="J78" t="str">
        <f>INDEX('SWB BWQ'!$B$13:$V$168, MATCH('SWB Backcast'!$C78, 'SWB BWQ'!$C$13:$C$168, 0), MATCH('SWB Backcast'!J$13, 'SWB BWQ'!$B$13:$V$13, 0))</f>
        <v>Good</v>
      </c>
      <c r="K78" t="str">
        <f>INDEX('SWB BWQ'!$B$13:$V$168, MATCH('SWB Backcast'!$C78, 'SWB BWQ'!$C$13:$C$168, 0), MATCH('SWB Backcast'!K$13, 'SWB BWQ'!$B$13:$V$13, 0))</f>
        <v>Good</v>
      </c>
      <c r="L78" t="str">
        <f>INDEX('SWB BWQ'!$B$13:$V$168, MATCH('SWB Backcast'!$C78, 'SWB BWQ'!$C$13:$C$168, 0), MATCH('SWB Backcast'!L$13, 'SWB BWQ'!$B$13:$V$13, 0))</f>
        <v>Good</v>
      </c>
      <c r="M78">
        <f>INDEX('SWB BWQ'!$B$13:$V$168, MATCH('SWB Backcast'!$C78, 'SWB BWQ'!$C$13:$C$168, 0), MATCH('SWB Backcast'!M$13, 'SWB BWQ'!$B$13:$V$13, 0))</f>
        <v>0</v>
      </c>
      <c r="N78" t="str">
        <f>INDEX('SWB BWQ'!$B$13:$V$168, MATCH('SWB Backcast'!$C78, 'SWB BWQ'!$C$13:$C$168, 0), MATCH('SWB Backcast'!N$13, 'SWB BWQ'!$B$13:$V$13, 0))</f>
        <v>Good</v>
      </c>
      <c r="O78" t="str">
        <f>INDEX('SWB BWQ'!$B$13:$V$168, MATCH('SWB Backcast'!$C78, 'SWB BWQ'!$C$13:$C$168, 0), MATCH('SWB Backcast'!O$13, 'SWB BWQ'!$B$13:$V$13, 0))</f>
        <v>Good</v>
      </c>
      <c r="P78">
        <f>INDEX('SWB BWQ'!$B$13:$V$168, MATCH('SWB Backcast'!$C78, 'SWB BWQ'!$C$13:$C$168, 0), MATCH('SWB Backcast'!P$13, 'SWB BWQ'!$B$13:$V$13, 0))</f>
        <v>0</v>
      </c>
      <c r="Q78" t="str">
        <f>INDEX('SWB BWQ'!$B$13:$V$168, MATCH('SWB Backcast'!$C78, 'SWB BWQ'!$C$13:$C$168, 0), MATCH('SWB Backcast'!Q$13, 'SWB BWQ'!$B$13:$V$13, 0))</f>
        <v>Good</v>
      </c>
      <c r="R78" t="str">
        <f>INDEX('SWB BWQ'!$B$13:$V$168, MATCH('SWB Backcast'!$C78, 'SWB BWQ'!$C$13:$C$168, 0), MATCH('SWB Backcast'!R$13, 'SWB BWQ'!$B$13:$V$13, 0))</f>
        <v>Good</v>
      </c>
      <c r="S78" t="str">
        <f>INDEX('SWB BWQ'!$B$13:$V$168, MATCH('SWB Backcast'!$C78, 'SWB BWQ'!$C$13:$C$168, 0), MATCH('SWB Backcast'!S$13, 'SWB BWQ'!$B$13:$V$13, 0))</f>
        <v>Good</v>
      </c>
      <c r="T78" t="str">
        <f>INDEX('SWB BWQ'!$B$13:$V$168, MATCH('SWB Backcast'!$C78, 'SWB BWQ'!$C$13:$C$168, 0), MATCH('SWB Backcast'!T$13, 'SWB BWQ'!$B$13:$V$13, 0))</f>
        <v>Good</v>
      </c>
      <c r="U78" t="str">
        <f>INDEX('SWB BWQ'!$B$13:$V$168, MATCH('SWB Backcast'!$C78, 'SWB BWQ'!$C$13:$C$168, 0), MATCH('SWB Backcast'!U$13, 'SWB BWQ'!$B$13:$V$13, 0))</f>
        <v>Good</v>
      </c>
      <c r="V78" t="str">
        <f>INDEX('SWB BWQ'!$B$13:$V$168, MATCH('SWB Backcast'!$C78, 'SWB BWQ'!$C$13:$C$168, 0), MATCH('SWB Backcast'!V$13, 'SWB BWQ'!$B$13:$V$13, 0))</f>
        <v>Good</v>
      </c>
    </row>
    <row r="79" spans="2:23">
      <c r="B79" t="s">
        <v>239</v>
      </c>
      <c r="C79" t="s">
        <v>682</v>
      </c>
      <c r="D79" t="s">
        <v>48</v>
      </c>
      <c r="E79" t="s">
        <v>49</v>
      </c>
      <c r="F79" t="s">
        <v>50</v>
      </c>
      <c r="H79" t="str">
        <f>INDEX('SWB BWQ'!$B$13:$V$168, MATCH('SWB Backcast'!$C79, 'SWB BWQ'!$C$13:$C$168, 0), MATCH('SWB Backcast'!H$13, 'SWB BWQ'!$B$13:$V$13, 0))</f>
        <v>Excellent</v>
      </c>
      <c r="I79" t="str">
        <f>INDEX('SWB BWQ'!$B$13:$V$168, MATCH('SWB Backcast'!$C79, 'SWB BWQ'!$C$13:$C$168, 0), MATCH('SWB Backcast'!I$13, 'SWB BWQ'!$B$13:$V$13, 0))</f>
        <v>Excellent</v>
      </c>
      <c r="J79" t="str">
        <f>INDEX('SWB BWQ'!$B$13:$V$168, MATCH('SWB Backcast'!$C79, 'SWB BWQ'!$C$13:$C$168, 0), MATCH('SWB Backcast'!J$13, 'SWB BWQ'!$B$13:$V$13, 0))</f>
        <v>Excellent</v>
      </c>
      <c r="K79" t="str">
        <f>INDEX('SWB BWQ'!$B$13:$V$168, MATCH('SWB Backcast'!$C79, 'SWB BWQ'!$C$13:$C$168, 0), MATCH('SWB Backcast'!K$13, 'SWB BWQ'!$B$13:$V$13, 0))</f>
        <v>Excellent</v>
      </c>
      <c r="L79" t="str">
        <f>INDEX('SWB BWQ'!$B$13:$V$168, MATCH('SWB Backcast'!$C79, 'SWB BWQ'!$C$13:$C$168, 0), MATCH('SWB Backcast'!L$13, 'SWB BWQ'!$B$13:$V$13, 0))</f>
        <v>Excellent</v>
      </c>
      <c r="M79">
        <f>INDEX('SWB BWQ'!$B$13:$V$168, MATCH('SWB Backcast'!$C79, 'SWB BWQ'!$C$13:$C$168, 0), MATCH('SWB Backcast'!M$13, 'SWB BWQ'!$B$13:$V$13, 0))</f>
        <v>0</v>
      </c>
      <c r="N79" t="str">
        <f>INDEX('SWB BWQ'!$B$13:$V$168, MATCH('SWB Backcast'!$C79, 'SWB BWQ'!$C$13:$C$168, 0), MATCH('SWB Backcast'!N$13, 'SWB BWQ'!$B$13:$V$13, 0))</f>
        <v>Excellent</v>
      </c>
      <c r="O79" t="str">
        <f>INDEX('SWB BWQ'!$B$13:$V$168, MATCH('SWB Backcast'!$C79, 'SWB BWQ'!$C$13:$C$168, 0), MATCH('SWB Backcast'!O$13, 'SWB BWQ'!$B$13:$V$13, 0))</f>
        <v>Excellent</v>
      </c>
      <c r="P79">
        <f>INDEX('SWB BWQ'!$B$13:$V$168, MATCH('SWB Backcast'!$C79, 'SWB BWQ'!$C$13:$C$168, 0), MATCH('SWB Backcast'!P$13, 'SWB BWQ'!$B$13:$V$13, 0))</f>
        <v>0</v>
      </c>
      <c r="Q79" t="str">
        <f>INDEX('SWB BWQ'!$B$13:$V$168, MATCH('SWB Backcast'!$C79, 'SWB BWQ'!$C$13:$C$168, 0), MATCH('SWB Backcast'!Q$13, 'SWB BWQ'!$B$13:$V$13, 0))</f>
        <v>Excellent</v>
      </c>
      <c r="R79" t="str">
        <f>INDEX('SWB BWQ'!$B$13:$V$168, MATCH('SWB Backcast'!$C79, 'SWB BWQ'!$C$13:$C$168, 0), MATCH('SWB Backcast'!R$13, 'SWB BWQ'!$B$13:$V$13, 0))</f>
        <v>Excellent</v>
      </c>
      <c r="S79" t="str">
        <f>INDEX('SWB BWQ'!$B$13:$V$168, MATCH('SWB Backcast'!$C79, 'SWB BWQ'!$C$13:$C$168, 0), MATCH('SWB Backcast'!S$13, 'SWB BWQ'!$B$13:$V$13, 0))</f>
        <v>Excellent</v>
      </c>
      <c r="T79" t="str">
        <f>INDEX('SWB BWQ'!$B$13:$V$168, MATCH('SWB Backcast'!$C79, 'SWB BWQ'!$C$13:$C$168, 0), MATCH('SWB Backcast'!T$13, 'SWB BWQ'!$B$13:$V$13, 0))</f>
        <v>Excellent</v>
      </c>
      <c r="U79" t="str">
        <f>INDEX('SWB BWQ'!$B$13:$V$168, MATCH('SWB Backcast'!$C79, 'SWB BWQ'!$C$13:$C$168, 0), MATCH('SWB Backcast'!U$13, 'SWB BWQ'!$B$13:$V$13, 0))</f>
        <v>Excellent</v>
      </c>
      <c r="V79" t="str">
        <f>INDEX('SWB BWQ'!$B$13:$V$168, MATCH('SWB Backcast'!$C79, 'SWB BWQ'!$C$13:$C$168, 0), MATCH('SWB Backcast'!V$13, 'SWB BWQ'!$B$13:$V$13, 0))</f>
        <v>Excellent</v>
      </c>
    </row>
    <row r="80" spans="2:23">
      <c r="B80" t="s">
        <v>239</v>
      </c>
      <c r="C80" t="s">
        <v>683</v>
      </c>
      <c r="D80" t="s">
        <v>48</v>
      </c>
      <c r="E80" t="s">
        <v>49</v>
      </c>
      <c r="F80" t="s">
        <v>50</v>
      </c>
      <c r="H80" t="str">
        <f>INDEX('SWB BWQ'!$B$13:$V$168, MATCH('SWB Backcast'!$C80, 'SWB BWQ'!$C$13:$C$168, 0), MATCH('SWB Backcast'!H$13, 'SWB BWQ'!$B$13:$V$13, 0))</f>
        <v>Good</v>
      </c>
      <c r="I80" t="str">
        <f>INDEX('SWB BWQ'!$B$13:$V$168, MATCH('SWB Backcast'!$C80, 'SWB BWQ'!$C$13:$C$168, 0), MATCH('SWB Backcast'!I$13, 'SWB BWQ'!$B$13:$V$13, 0))</f>
        <v>Good</v>
      </c>
      <c r="J80" t="str">
        <f>INDEX('SWB BWQ'!$B$13:$V$168, MATCH('SWB Backcast'!$C80, 'SWB BWQ'!$C$13:$C$168, 0), MATCH('SWB Backcast'!J$13, 'SWB BWQ'!$B$13:$V$13, 0))</f>
        <v>Good</v>
      </c>
      <c r="K80" t="str">
        <f>INDEX('SWB BWQ'!$B$13:$V$168, MATCH('SWB Backcast'!$C80, 'SWB BWQ'!$C$13:$C$168, 0), MATCH('SWB Backcast'!K$13, 'SWB BWQ'!$B$13:$V$13, 0))</f>
        <v>Excellent</v>
      </c>
      <c r="L80" t="str">
        <f>INDEX('SWB BWQ'!$B$13:$V$168, MATCH('SWB Backcast'!$C80, 'SWB BWQ'!$C$13:$C$168, 0), MATCH('SWB Backcast'!L$13, 'SWB BWQ'!$B$13:$V$13, 0))</f>
        <v>Excellent</v>
      </c>
      <c r="M80">
        <f>INDEX('SWB BWQ'!$B$13:$V$168, MATCH('SWB Backcast'!$C80, 'SWB BWQ'!$C$13:$C$168, 0), MATCH('SWB Backcast'!M$13, 'SWB BWQ'!$B$13:$V$13, 0))</f>
        <v>0</v>
      </c>
      <c r="N80" t="str">
        <f>INDEX('SWB BWQ'!$B$13:$V$168, MATCH('SWB Backcast'!$C80, 'SWB BWQ'!$C$13:$C$168, 0), MATCH('SWB Backcast'!N$13, 'SWB BWQ'!$B$13:$V$13, 0))</f>
        <v>Good</v>
      </c>
      <c r="O80" t="str">
        <f>INDEX('SWB BWQ'!$B$13:$V$168, MATCH('SWB Backcast'!$C80, 'SWB BWQ'!$C$13:$C$168, 0), MATCH('SWB Backcast'!O$13, 'SWB BWQ'!$B$13:$V$13, 0))</f>
        <v>Good</v>
      </c>
      <c r="P80">
        <f>INDEX('SWB BWQ'!$B$13:$V$168, MATCH('SWB Backcast'!$C80, 'SWB BWQ'!$C$13:$C$168, 0), MATCH('SWB Backcast'!P$13, 'SWB BWQ'!$B$13:$V$13, 0))</f>
        <v>0</v>
      </c>
      <c r="Q80" t="str">
        <f>INDEX('SWB BWQ'!$B$13:$V$168, MATCH('SWB Backcast'!$C80, 'SWB BWQ'!$C$13:$C$168, 0), MATCH('SWB Backcast'!Q$13, 'SWB BWQ'!$B$13:$V$13, 0))</f>
        <v>Good</v>
      </c>
      <c r="R80" t="str">
        <f>INDEX('SWB BWQ'!$B$13:$V$168, MATCH('SWB Backcast'!$C80, 'SWB BWQ'!$C$13:$C$168, 0), MATCH('SWB Backcast'!R$13, 'SWB BWQ'!$B$13:$V$13, 0))</f>
        <v>Good</v>
      </c>
      <c r="S80" t="str">
        <f>INDEX('SWB BWQ'!$B$13:$V$168, MATCH('SWB Backcast'!$C80, 'SWB BWQ'!$C$13:$C$168, 0), MATCH('SWB Backcast'!S$13, 'SWB BWQ'!$B$13:$V$13, 0))</f>
        <v>Good</v>
      </c>
      <c r="T80" t="str">
        <f>INDEX('SWB BWQ'!$B$13:$V$168, MATCH('SWB Backcast'!$C80, 'SWB BWQ'!$C$13:$C$168, 0), MATCH('SWB Backcast'!T$13, 'SWB BWQ'!$B$13:$V$13, 0))</f>
        <v>Good</v>
      </c>
      <c r="U80" t="str">
        <f>INDEX('SWB BWQ'!$B$13:$V$168, MATCH('SWB Backcast'!$C80, 'SWB BWQ'!$C$13:$C$168, 0), MATCH('SWB Backcast'!U$13, 'SWB BWQ'!$B$13:$V$13, 0))</f>
        <v>Good</v>
      </c>
      <c r="V80" t="str">
        <f>INDEX('SWB BWQ'!$B$13:$V$168, MATCH('SWB Backcast'!$C80, 'SWB BWQ'!$C$13:$C$168, 0), MATCH('SWB Backcast'!V$13, 'SWB BWQ'!$B$13:$V$13, 0))</f>
        <v>Good</v>
      </c>
    </row>
    <row r="81" spans="2:22">
      <c r="B81" t="s">
        <v>239</v>
      </c>
      <c r="C81" t="s">
        <v>684</v>
      </c>
      <c r="D81" t="s">
        <v>48</v>
      </c>
      <c r="E81" t="s">
        <v>49</v>
      </c>
      <c r="F81" t="s">
        <v>50</v>
      </c>
      <c r="H81" t="str">
        <f>INDEX('SWB BWQ'!$B$13:$V$168, MATCH('SWB Backcast'!$C81, 'SWB BWQ'!$C$13:$C$168, 0), MATCH('SWB Backcast'!H$13, 'SWB BWQ'!$B$13:$V$13, 0))</f>
        <v>Excellent</v>
      </c>
      <c r="I81" t="str">
        <f>INDEX('SWB BWQ'!$B$13:$V$168, MATCH('SWB Backcast'!$C81, 'SWB BWQ'!$C$13:$C$168, 0), MATCH('SWB Backcast'!I$13, 'SWB BWQ'!$B$13:$V$13, 0))</f>
        <v>Excellent</v>
      </c>
      <c r="J81" t="str">
        <f>INDEX('SWB BWQ'!$B$13:$V$168, MATCH('SWB Backcast'!$C81, 'SWB BWQ'!$C$13:$C$168, 0), MATCH('SWB Backcast'!J$13, 'SWB BWQ'!$B$13:$V$13, 0))</f>
        <v>Excellent</v>
      </c>
      <c r="K81" t="str">
        <f>INDEX('SWB BWQ'!$B$13:$V$168, MATCH('SWB Backcast'!$C81, 'SWB BWQ'!$C$13:$C$168, 0), MATCH('SWB Backcast'!K$13, 'SWB BWQ'!$B$13:$V$13, 0))</f>
        <v>Excellent</v>
      </c>
      <c r="L81" t="str">
        <f>INDEX('SWB BWQ'!$B$13:$V$168, MATCH('SWB Backcast'!$C81, 'SWB BWQ'!$C$13:$C$168, 0), MATCH('SWB Backcast'!L$13, 'SWB BWQ'!$B$13:$V$13, 0))</f>
        <v>Excellent</v>
      </c>
      <c r="M81">
        <f>INDEX('SWB BWQ'!$B$13:$V$168, MATCH('SWB Backcast'!$C81, 'SWB BWQ'!$C$13:$C$168, 0), MATCH('SWB Backcast'!M$13, 'SWB BWQ'!$B$13:$V$13, 0))</f>
        <v>0</v>
      </c>
      <c r="N81" t="str">
        <f>INDEX('SWB BWQ'!$B$13:$V$168, MATCH('SWB Backcast'!$C81, 'SWB BWQ'!$C$13:$C$168, 0), MATCH('SWB Backcast'!N$13, 'SWB BWQ'!$B$13:$V$13, 0))</f>
        <v>Excellent</v>
      </c>
      <c r="O81" t="str">
        <f>INDEX('SWB BWQ'!$B$13:$V$168, MATCH('SWB Backcast'!$C81, 'SWB BWQ'!$C$13:$C$168, 0), MATCH('SWB Backcast'!O$13, 'SWB BWQ'!$B$13:$V$13, 0))</f>
        <v>Excellent</v>
      </c>
      <c r="P81">
        <f>INDEX('SWB BWQ'!$B$13:$V$168, MATCH('SWB Backcast'!$C81, 'SWB BWQ'!$C$13:$C$168, 0), MATCH('SWB Backcast'!P$13, 'SWB BWQ'!$B$13:$V$13, 0))</f>
        <v>0</v>
      </c>
      <c r="Q81" t="str">
        <f>INDEX('SWB BWQ'!$B$13:$V$168, MATCH('SWB Backcast'!$C81, 'SWB BWQ'!$C$13:$C$168, 0), MATCH('SWB Backcast'!Q$13, 'SWB BWQ'!$B$13:$V$13, 0))</f>
        <v>Excellent</v>
      </c>
      <c r="R81" t="str">
        <f>INDEX('SWB BWQ'!$B$13:$V$168, MATCH('SWB Backcast'!$C81, 'SWB BWQ'!$C$13:$C$168, 0), MATCH('SWB Backcast'!R$13, 'SWB BWQ'!$B$13:$V$13, 0))</f>
        <v>Excellent</v>
      </c>
      <c r="S81" t="str">
        <f>INDEX('SWB BWQ'!$B$13:$V$168, MATCH('SWB Backcast'!$C81, 'SWB BWQ'!$C$13:$C$168, 0), MATCH('SWB Backcast'!S$13, 'SWB BWQ'!$B$13:$V$13, 0))</f>
        <v>Excellent</v>
      </c>
      <c r="T81" t="str">
        <f>INDEX('SWB BWQ'!$B$13:$V$168, MATCH('SWB Backcast'!$C81, 'SWB BWQ'!$C$13:$C$168, 0), MATCH('SWB Backcast'!T$13, 'SWB BWQ'!$B$13:$V$13, 0))</f>
        <v>Excellent</v>
      </c>
      <c r="U81" t="str">
        <f>INDEX('SWB BWQ'!$B$13:$V$168, MATCH('SWB Backcast'!$C81, 'SWB BWQ'!$C$13:$C$168, 0), MATCH('SWB Backcast'!U$13, 'SWB BWQ'!$B$13:$V$13, 0))</f>
        <v>Excellent</v>
      </c>
      <c r="V81" t="str">
        <f>INDEX('SWB BWQ'!$B$13:$V$168, MATCH('SWB Backcast'!$C81, 'SWB BWQ'!$C$13:$C$168, 0), MATCH('SWB Backcast'!V$13, 'SWB BWQ'!$B$13:$V$13, 0))</f>
        <v>Excellent</v>
      </c>
    </row>
    <row r="82" spans="2:22">
      <c r="B82" t="s">
        <v>239</v>
      </c>
      <c r="C82" t="s">
        <v>685</v>
      </c>
      <c r="D82" t="s">
        <v>48</v>
      </c>
      <c r="E82" t="s">
        <v>49</v>
      </c>
      <c r="F82" t="s">
        <v>50</v>
      </c>
      <c r="H82" t="str">
        <f>INDEX('SWB BWQ'!$B$13:$V$168, MATCH('SWB Backcast'!$C82, 'SWB BWQ'!$C$13:$C$168, 0), MATCH('SWB Backcast'!H$13, 'SWB BWQ'!$B$13:$V$13, 0))</f>
        <v>Excellent</v>
      </c>
      <c r="I82" t="str">
        <f>INDEX('SWB BWQ'!$B$13:$V$168, MATCH('SWB Backcast'!$C82, 'SWB BWQ'!$C$13:$C$168, 0), MATCH('SWB Backcast'!I$13, 'SWB BWQ'!$B$13:$V$13, 0))</f>
        <v>Excellent</v>
      </c>
      <c r="J82" t="str">
        <f>INDEX('SWB BWQ'!$B$13:$V$168, MATCH('SWB Backcast'!$C82, 'SWB BWQ'!$C$13:$C$168, 0), MATCH('SWB Backcast'!J$13, 'SWB BWQ'!$B$13:$V$13, 0))</f>
        <v>Excellent</v>
      </c>
      <c r="K82" t="str">
        <f>INDEX('SWB BWQ'!$B$13:$V$168, MATCH('SWB Backcast'!$C82, 'SWB BWQ'!$C$13:$C$168, 0), MATCH('SWB Backcast'!K$13, 'SWB BWQ'!$B$13:$V$13, 0))</f>
        <v>Excellent</v>
      </c>
      <c r="L82" t="str">
        <f>INDEX('SWB BWQ'!$B$13:$V$168, MATCH('SWB Backcast'!$C82, 'SWB BWQ'!$C$13:$C$168, 0), MATCH('SWB Backcast'!L$13, 'SWB BWQ'!$B$13:$V$13, 0))</f>
        <v>Excellent</v>
      </c>
      <c r="M82">
        <f>INDEX('SWB BWQ'!$B$13:$V$168, MATCH('SWB Backcast'!$C82, 'SWB BWQ'!$C$13:$C$168, 0), MATCH('SWB Backcast'!M$13, 'SWB BWQ'!$B$13:$V$13, 0))</f>
        <v>0</v>
      </c>
      <c r="N82" t="str">
        <f>INDEX('SWB BWQ'!$B$13:$V$168, MATCH('SWB Backcast'!$C82, 'SWB BWQ'!$C$13:$C$168, 0), MATCH('SWB Backcast'!N$13, 'SWB BWQ'!$B$13:$V$13, 0))</f>
        <v>Excellent</v>
      </c>
      <c r="O82" t="str">
        <f>INDEX('SWB BWQ'!$B$13:$V$168, MATCH('SWB Backcast'!$C82, 'SWB BWQ'!$C$13:$C$168, 0), MATCH('SWB Backcast'!O$13, 'SWB BWQ'!$B$13:$V$13, 0))</f>
        <v>Excellent</v>
      </c>
      <c r="P82">
        <f>INDEX('SWB BWQ'!$B$13:$V$168, MATCH('SWB Backcast'!$C82, 'SWB BWQ'!$C$13:$C$168, 0), MATCH('SWB Backcast'!P$13, 'SWB BWQ'!$B$13:$V$13, 0))</f>
        <v>0</v>
      </c>
      <c r="Q82" t="str">
        <f>INDEX('SWB BWQ'!$B$13:$V$168, MATCH('SWB Backcast'!$C82, 'SWB BWQ'!$C$13:$C$168, 0), MATCH('SWB Backcast'!Q$13, 'SWB BWQ'!$B$13:$V$13, 0))</f>
        <v>Excellent</v>
      </c>
      <c r="R82" t="str">
        <f>INDEX('SWB BWQ'!$B$13:$V$168, MATCH('SWB Backcast'!$C82, 'SWB BWQ'!$C$13:$C$168, 0), MATCH('SWB Backcast'!R$13, 'SWB BWQ'!$B$13:$V$13, 0))</f>
        <v>Excellent</v>
      </c>
      <c r="S82" t="str">
        <f>INDEX('SWB BWQ'!$B$13:$V$168, MATCH('SWB Backcast'!$C82, 'SWB BWQ'!$C$13:$C$168, 0), MATCH('SWB Backcast'!S$13, 'SWB BWQ'!$B$13:$V$13, 0))</f>
        <v>Excellent</v>
      </c>
      <c r="T82" t="str">
        <f>INDEX('SWB BWQ'!$B$13:$V$168, MATCH('SWB Backcast'!$C82, 'SWB BWQ'!$C$13:$C$168, 0), MATCH('SWB Backcast'!T$13, 'SWB BWQ'!$B$13:$V$13, 0))</f>
        <v>Excellent</v>
      </c>
      <c r="U82" t="str">
        <f>INDEX('SWB BWQ'!$B$13:$V$168, MATCH('SWB Backcast'!$C82, 'SWB BWQ'!$C$13:$C$168, 0), MATCH('SWB Backcast'!U$13, 'SWB BWQ'!$B$13:$V$13, 0))</f>
        <v>Excellent</v>
      </c>
      <c r="V82" t="str">
        <f>INDEX('SWB BWQ'!$B$13:$V$168, MATCH('SWB Backcast'!$C82, 'SWB BWQ'!$C$13:$C$168, 0), MATCH('SWB Backcast'!V$13, 'SWB BWQ'!$B$13:$V$13, 0))</f>
        <v>Excellent</v>
      </c>
    </row>
    <row r="83" spans="2:22">
      <c r="B83" t="s">
        <v>239</v>
      </c>
      <c r="C83" t="s">
        <v>686</v>
      </c>
      <c r="D83" t="s">
        <v>48</v>
      </c>
      <c r="E83" t="s">
        <v>49</v>
      </c>
      <c r="F83" t="s">
        <v>50</v>
      </c>
      <c r="H83" t="s">
        <v>154</v>
      </c>
      <c r="I83" t="s">
        <v>154</v>
      </c>
      <c r="J83" t="s">
        <v>154</v>
      </c>
      <c r="K83" t="str">
        <f>INDEX('SWB BWQ'!$B$13:$V$168, MATCH('SWB Backcast'!$C83, 'SWB BWQ'!$C$13:$C$168, 0), MATCH('SWB Backcast'!K$13, 'SWB BWQ'!$B$13:$V$13, 0))</f>
        <v>Excellent</v>
      </c>
      <c r="L83" t="str">
        <f>INDEX('SWB BWQ'!$B$13:$V$168, MATCH('SWB Backcast'!$C83, 'SWB BWQ'!$C$13:$C$168, 0), MATCH('SWB Backcast'!L$13, 'SWB BWQ'!$B$13:$V$13, 0))</f>
        <v>Excellent</v>
      </c>
      <c r="M83">
        <f>INDEX('SWB BWQ'!$B$13:$V$168, MATCH('SWB Backcast'!$C83, 'SWB BWQ'!$C$13:$C$168, 0), MATCH('SWB Backcast'!M$13, 'SWB BWQ'!$B$13:$V$13, 0))</f>
        <v>0</v>
      </c>
      <c r="N83" t="str">
        <f>INDEX('SWB BWQ'!$B$13:$V$168, MATCH('SWB Backcast'!$C83, 'SWB BWQ'!$C$13:$C$168, 0), MATCH('SWB Backcast'!N$13, 'SWB BWQ'!$B$13:$V$13, 0))</f>
        <v>Excellent</v>
      </c>
      <c r="O83" t="str">
        <f>INDEX('SWB BWQ'!$B$13:$V$168, MATCH('SWB Backcast'!$C83, 'SWB BWQ'!$C$13:$C$168, 0), MATCH('SWB Backcast'!O$13, 'SWB BWQ'!$B$13:$V$13, 0))</f>
        <v>Excellent</v>
      </c>
      <c r="P83">
        <f>INDEX('SWB BWQ'!$B$13:$V$168, MATCH('SWB Backcast'!$C83, 'SWB BWQ'!$C$13:$C$168, 0), MATCH('SWB Backcast'!P$13, 'SWB BWQ'!$B$13:$V$13, 0))</f>
        <v>0</v>
      </c>
      <c r="Q83" t="str">
        <f>INDEX('SWB BWQ'!$B$13:$V$168, MATCH('SWB Backcast'!$C83, 'SWB BWQ'!$C$13:$C$168, 0), MATCH('SWB Backcast'!Q$13, 'SWB BWQ'!$B$13:$V$13, 0))</f>
        <v>Excellent</v>
      </c>
      <c r="R83" t="str">
        <f>INDEX('SWB BWQ'!$B$13:$V$168, MATCH('SWB Backcast'!$C83, 'SWB BWQ'!$C$13:$C$168, 0), MATCH('SWB Backcast'!R$13, 'SWB BWQ'!$B$13:$V$13, 0))</f>
        <v>Excellent</v>
      </c>
      <c r="S83" t="str">
        <f>INDEX('SWB BWQ'!$B$13:$V$168, MATCH('SWB Backcast'!$C83, 'SWB BWQ'!$C$13:$C$168, 0), MATCH('SWB Backcast'!S$13, 'SWB BWQ'!$B$13:$V$13, 0))</f>
        <v>Excellent</v>
      </c>
      <c r="T83" t="str">
        <f>INDEX('SWB BWQ'!$B$13:$V$168, MATCH('SWB Backcast'!$C83, 'SWB BWQ'!$C$13:$C$168, 0), MATCH('SWB Backcast'!T$13, 'SWB BWQ'!$B$13:$V$13, 0))</f>
        <v>Excellent</v>
      </c>
      <c r="U83" t="str">
        <f>INDEX('SWB BWQ'!$B$13:$V$168, MATCH('SWB Backcast'!$C83, 'SWB BWQ'!$C$13:$C$168, 0), MATCH('SWB Backcast'!U$13, 'SWB BWQ'!$B$13:$V$13, 0))</f>
        <v>Excellent</v>
      </c>
      <c r="V83" t="str">
        <f>INDEX('SWB BWQ'!$B$13:$V$168, MATCH('SWB Backcast'!$C83, 'SWB BWQ'!$C$13:$C$168, 0), MATCH('SWB Backcast'!V$13, 'SWB BWQ'!$B$13:$V$13, 0))</f>
        <v>Excellent</v>
      </c>
    </row>
    <row r="84" spans="2:22">
      <c r="B84" t="s">
        <v>239</v>
      </c>
      <c r="C84" t="s">
        <v>687</v>
      </c>
      <c r="D84" t="s">
        <v>48</v>
      </c>
      <c r="E84" t="s">
        <v>49</v>
      </c>
      <c r="F84" t="s">
        <v>50</v>
      </c>
      <c r="H84" t="str">
        <f>INDEX('SWB BWQ'!$B$13:$V$168, MATCH('SWB Backcast'!$C84, 'SWB BWQ'!$C$13:$C$168, 0), MATCH('SWB Backcast'!H$13, 'SWB BWQ'!$B$13:$V$13, 0))</f>
        <v>Excellent</v>
      </c>
      <c r="I84" t="str">
        <f>INDEX('SWB BWQ'!$B$13:$V$168, MATCH('SWB Backcast'!$C84, 'SWB BWQ'!$C$13:$C$168, 0), MATCH('SWB Backcast'!I$13, 'SWB BWQ'!$B$13:$V$13, 0))</f>
        <v>Excellent</v>
      </c>
      <c r="J84" t="str">
        <f>INDEX('SWB BWQ'!$B$13:$V$168, MATCH('SWB Backcast'!$C84, 'SWB BWQ'!$C$13:$C$168, 0), MATCH('SWB Backcast'!J$13, 'SWB BWQ'!$B$13:$V$13, 0))</f>
        <v>Excellent</v>
      </c>
      <c r="K84" t="str">
        <f>INDEX('SWB BWQ'!$B$13:$V$168, MATCH('SWB Backcast'!$C84, 'SWB BWQ'!$C$13:$C$168, 0), MATCH('SWB Backcast'!K$13, 'SWB BWQ'!$B$13:$V$13, 0))</f>
        <v>Excellent</v>
      </c>
      <c r="L84" t="str">
        <f>INDEX('SWB BWQ'!$B$13:$V$168, MATCH('SWB Backcast'!$C84, 'SWB BWQ'!$C$13:$C$168, 0), MATCH('SWB Backcast'!L$13, 'SWB BWQ'!$B$13:$V$13, 0))</f>
        <v>Excellent</v>
      </c>
      <c r="M84">
        <f>INDEX('SWB BWQ'!$B$13:$V$168, MATCH('SWB Backcast'!$C84, 'SWB BWQ'!$C$13:$C$168, 0), MATCH('SWB Backcast'!M$13, 'SWB BWQ'!$B$13:$V$13, 0))</f>
        <v>0</v>
      </c>
      <c r="N84" t="str">
        <f>INDEX('SWB BWQ'!$B$13:$V$168, MATCH('SWB Backcast'!$C84, 'SWB BWQ'!$C$13:$C$168, 0), MATCH('SWB Backcast'!N$13, 'SWB BWQ'!$B$13:$V$13, 0))</f>
        <v>Excellent</v>
      </c>
      <c r="O84" t="str">
        <f>INDEX('SWB BWQ'!$B$13:$V$168, MATCH('SWB Backcast'!$C84, 'SWB BWQ'!$C$13:$C$168, 0), MATCH('SWB Backcast'!O$13, 'SWB BWQ'!$B$13:$V$13, 0))</f>
        <v>Excellent</v>
      </c>
      <c r="P84">
        <f>INDEX('SWB BWQ'!$B$13:$V$168, MATCH('SWB Backcast'!$C84, 'SWB BWQ'!$C$13:$C$168, 0), MATCH('SWB Backcast'!P$13, 'SWB BWQ'!$B$13:$V$13, 0))</f>
        <v>0</v>
      </c>
      <c r="Q84" t="str">
        <f>INDEX('SWB BWQ'!$B$13:$V$168, MATCH('SWB Backcast'!$C84, 'SWB BWQ'!$C$13:$C$168, 0), MATCH('SWB Backcast'!Q$13, 'SWB BWQ'!$B$13:$V$13, 0))</f>
        <v>Excellent</v>
      </c>
      <c r="R84" t="str">
        <f>INDEX('SWB BWQ'!$B$13:$V$168, MATCH('SWB Backcast'!$C84, 'SWB BWQ'!$C$13:$C$168, 0), MATCH('SWB Backcast'!R$13, 'SWB BWQ'!$B$13:$V$13, 0))</f>
        <v>Excellent</v>
      </c>
      <c r="S84" t="str">
        <f>INDEX('SWB BWQ'!$B$13:$V$168, MATCH('SWB Backcast'!$C84, 'SWB BWQ'!$C$13:$C$168, 0), MATCH('SWB Backcast'!S$13, 'SWB BWQ'!$B$13:$V$13, 0))</f>
        <v>Excellent</v>
      </c>
      <c r="T84" t="str">
        <f>INDEX('SWB BWQ'!$B$13:$V$168, MATCH('SWB Backcast'!$C84, 'SWB BWQ'!$C$13:$C$168, 0), MATCH('SWB Backcast'!T$13, 'SWB BWQ'!$B$13:$V$13, 0))</f>
        <v>Excellent</v>
      </c>
      <c r="U84" t="str">
        <f>INDEX('SWB BWQ'!$B$13:$V$168, MATCH('SWB Backcast'!$C84, 'SWB BWQ'!$C$13:$C$168, 0), MATCH('SWB Backcast'!U$13, 'SWB BWQ'!$B$13:$V$13, 0))</f>
        <v>Excellent</v>
      </c>
      <c r="V84" t="str">
        <f>INDEX('SWB BWQ'!$B$13:$V$168, MATCH('SWB Backcast'!$C84, 'SWB BWQ'!$C$13:$C$168, 0), MATCH('SWB Backcast'!V$13, 'SWB BWQ'!$B$13:$V$13, 0))</f>
        <v>Excellent</v>
      </c>
    </row>
    <row r="85" spans="2:22">
      <c r="B85" t="s">
        <v>239</v>
      </c>
      <c r="C85" t="s">
        <v>688</v>
      </c>
      <c r="D85" t="s">
        <v>48</v>
      </c>
      <c r="E85" t="s">
        <v>49</v>
      </c>
      <c r="F85" t="s">
        <v>50</v>
      </c>
      <c r="H85" t="str">
        <f>INDEX('SWB BWQ'!$B$13:$V$168, MATCH('SWB Backcast'!$C85, 'SWB BWQ'!$C$13:$C$168, 0), MATCH('SWB Backcast'!H$13, 'SWB BWQ'!$B$13:$V$13, 0))</f>
        <v>Excellent</v>
      </c>
      <c r="I85" t="str">
        <f>INDEX('SWB BWQ'!$B$13:$V$168, MATCH('SWB Backcast'!$C85, 'SWB BWQ'!$C$13:$C$168, 0), MATCH('SWB Backcast'!I$13, 'SWB BWQ'!$B$13:$V$13, 0))</f>
        <v>Excellent</v>
      </c>
      <c r="J85" t="str">
        <f>INDEX('SWB BWQ'!$B$13:$V$168, MATCH('SWB Backcast'!$C85, 'SWB BWQ'!$C$13:$C$168, 0), MATCH('SWB Backcast'!J$13, 'SWB BWQ'!$B$13:$V$13, 0))</f>
        <v>Excellent</v>
      </c>
      <c r="K85" t="str">
        <f>INDEX('SWB BWQ'!$B$13:$V$168, MATCH('SWB Backcast'!$C85, 'SWB BWQ'!$C$13:$C$168, 0), MATCH('SWB Backcast'!K$13, 'SWB BWQ'!$B$13:$V$13, 0))</f>
        <v>Excellent</v>
      </c>
      <c r="L85" t="str">
        <f>INDEX('SWB BWQ'!$B$13:$V$168, MATCH('SWB Backcast'!$C85, 'SWB BWQ'!$C$13:$C$168, 0), MATCH('SWB Backcast'!L$13, 'SWB BWQ'!$B$13:$V$13, 0))</f>
        <v>Excellent</v>
      </c>
      <c r="M85">
        <f>INDEX('SWB BWQ'!$B$13:$V$168, MATCH('SWB Backcast'!$C85, 'SWB BWQ'!$C$13:$C$168, 0), MATCH('SWB Backcast'!M$13, 'SWB BWQ'!$B$13:$V$13, 0))</f>
        <v>0</v>
      </c>
      <c r="N85" t="str">
        <f>INDEX('SWB BWQ'!$B$13:$V$168, MATCH('SWB Backcast'!$C85, 'SWB BWQ'!$C$13:$C$168, 0), MATCH('SWB Backcast'!N$13, 'SWB BWQ'!$B$13:$V$13, 0))</f>
        <v>Good</v>
      </c>
      <c r="O85" t="str">
        <f>INDEX('SWB BWQ'!$B$13:$V$168, MATCH('SWB Backcast'!$C85, 'SWB BWQ'!$C$13:$C$168, 0), MATCH('SWB Backcast'!O$13, 'SWB BWQ'!$B$13:$V$13, 0))</f>
        <v>Good</v>
      </c>
      <c r="P85">
        <f>INDEX('SWB BWQ'!$B$13:$V$168, MATCH('SWB Backcast'!$C85, 'SWB BWQ'!$C$13:$C$168, 0), MATCH('SWB Backcast'!P$13, 'SWB BWQ'!$B$13:$V$13, 0))</f>
        <v>0</v>
      </c>
      <c r="Q85" t="str">
        <f>INDEX('SWB BWQ'!$B$13:$V$168, MATCH('SWB Backcast'!$C85, 'SWB BWQ'!$C$13:$C$168, 0), MATCH('SWB Backcast'!Q$13, 'SWB BWQ'!$B$13:$V$13, 0))</f>
        <v>Good</v>
      </c>
      <c r="R85" t="str">
        <f>INDEX('SWB BWQ'!$B$13:$V$168, MATCH('SWB Backcast'!$C85, 'SWB BWQ'!$C$13:$C$168, 0), MATCH('SWB Backcast'!R$13, 'SWB BWQ'!$B$13:$V$13, 0))</f>
        <v>Good</v>
      </c>
      <c r="S85" t="str">
        <f>INDEX('SWB BWQ'!$B$13:$V$168, MATCH('SWB Backcast'!$C85, 'SWB BWQ'!$C$13:$C$168, 0), MATCH('SWB Backcast'!S$13, 'SWB BWQ'!$B$13:$V$13, 0))</f>
        <v>Good</v>
      </c>
      <c r="T85" t="str">
        <f>INDEX('SWB BWQ'!$B$13:$V$168, MATCH('SWB Backcast'!$C85, 'SWB BWQ'!$C$13:$C$168, 0), MATCH('SWB Backcast'!T$13, 'SWB BWQ'!$B$13:$V$13, 0))</f>
        <v>Good</v>
      </c>
      <c r="U85" t="str">
        <f>INDEX('SWB BWQ'!$B$13:$V$168, MATCH('SWB Backcast'!$C85, 'SWB BWQ'!$C$13:$C$168, 0), MATCH('SWB Backcast'!U$13, 'SWB BWQ'!$B$13:$V$13, 0))</f>
        <v>Good</v>
      </c>
      <c r="V85" t="str">
        <f>INDEX('SWB BWQ'!$B$13:$V$168, MATCH('SWB Backcast'!$C85, 'SWB BWQ'!$C$13:$C$168, 0), MATCH('SWB Backcast'!V$13, 'SWB BWQ'!$B$13:$V$13, 0))</f>
        <v>Good</v>
      </c>
    </row>
    <row r="86" spans="2:22">
      <c r="B86" t="s">
        <v>239</v>
      </c>
      <c r="C86" t="s">
        <v>689</v>
      </c>
      <c r="D86" t="s">
        <v>48</v>
      </c>
      <c r="E86" t="s">
        <v>49</v>
      </c>
      <c r="F86" t="s">
        <v>50</v>
      </c>
      <c r="H86" t="str">
        <f>INDEX('SWB BWQ'!$B$13:$V$168, MATCH('SWB Backcast'!$C86, 'SWB BWQ'!$C$13:$C$168, 0), MATCH('SWB Backcast'!H$13, 'SWB BWQ'!$B$13:$V$13, 0))</f>
        <v>Sufficient</v>
      </c>
      <c r="I86" t="str">
        <f>INDEX('SWB BWQ'!$B$13:$V$168, MATCH('SWB Backcast'!$C86, 'SWB BWQ'!$C$13:$C$168, 0), MATCH('SWB Backcast'!I$13, 'SWB BWQ'!$B$13:$V$13, 0))</f>
        <v>Good</v>
      </c>
      <c r="J86" t="str">
        <f>INDEX('SWB BWQ'!$B$13:$V$168, MATCH('SWB Backcast'!$C86, 'SWB BWQ'!$C$13:$C$168, 0), MATCH('SWB Backcast'!J$13, 'SWB BWQ'!$B$13:$V$13, 0))</f>
        <v>Sufficient</v>
      </c>
      <c r="K86" t="str">
        <f>INDEX('SWB BWQ'!$B$13:$V$168, MATCH('SWB Backcast'!$C86, 'SWB BWQ'!$C$13:$C$168, 0), MATCH('SWB Backcast'!K$13, 'SWB BWQ'!$B$13:$V$13, 0))</f>
        <v>Good</v>
      </c>
      <c r="L86" t="str">
        <f>INDEX('SWB BWQ'!$B$13:$V$168, MATCH('SWB Backcast'!$C86, 'SWB BWQ'!$C$13:$C$168, 0), MATCH('SWB Backcast'!L$13, 'SWB BWQ'!$B$13:$V$13, 0))</f>
        <v>Good</v>
      </c>
      <c r="M86">
        <f>INDEX('SWB BWQ'!$B$13:$V$168, MATCH('SWB Backcast'!$C86, 'SWB BWQ'!$C$13:$C$168, 0), MATCH('SWB Backcast'!M$13, 'SWB BWQ'!$B$13:$V$13, 0))</f>
        <v>0</v>
      </c>
      <c r="N86" t="str">
        <f>INDEX('SWB BWQ'!$B$13:$V$168, MATCH('SWB Backcast'!$C86, 'SWB BWQ'!$C$13:$C$168, 0), MATCH('SWB Backcast'!N$13, 'SWB BWQ'!$B$13:$V$13, 0))</f>
        <v>Sufficient</v>
      </c>
      <c r="O86" t="str">
        <f>INDEX('SWB BWQ'!$B$13:$V$168, MATCH('SWB Backcast'!$C86, 'SWB BWQ'!$C$13:$C$168, 0), MATCH('SWB Backcast'!O$13, 'SWB BWQ'!$B$13:$V$13, 0))</f>
        <v>Sufficient</v>
      </c>
      <c r="P86">
        <f>INDEX('SWB BWQ'!$B$13:$V$168, MATCH('SWB Backcast'!$C86, 'SWB BWQ'!$C$13:$C$168, 0), MATCH('SWB Backcast'!P$13, 'SWB BWQ'!$B$13:$V$13, 0))</f>
        <v>0</v>
      </c>
      <c r="Q86" t="str">
        <f>INDEX('SWB BWQ'!$B$13:$V$168, MATCH('SWB Backcast'!$C86, 'SWB BWQ'!$C$13:$C$168, 0), MATCH('SWB Backcast'!Q$13, 'SWB BWQ'!$B$13:$V$13, 0))</f>
        <v>Good</v>
      </c>
      <c r="R86" t="str">
        <f>INDEX('SWB BWQ'!$B$13:$V$168, MATCH('SWB Backcast'!$C86, 'SWB BWQ'!$C$13:$C$168, 0), MATCH('SWB Backcast'!R$13, 'SWB BWQ'!$B$13:$V$13, 0))</f>
        <v>Good</v>
      </c>
      <c r="S86" t="str">
        <f>INDEX('SWB BWQ'!$B$13:$V$168, MATCH('SWB Backcast'!$C86, 'SWB BWQ'!$C$13:$C$168, 0), MATCH('SWB Backcast'!S$13, 'SWB BWQ'!$B$13:$V$13, 0))</f>
        <v>Good</v>
      </c>
      <c r="T86" t="str">
        <f>INDEX('SWB BWQ'!$B$13:$V$168, MATCH('SWB Backcast'!$C86, 'SWB BWQ'!$C$13:$C$168, 0), MATCH('SWB Backcast'!T$13, 'SWB BWQ'!$B$13:$V$13, 0))</f>
        <v>Good</v>
      </c>
      <c r="U86" t="str">
        <f>INDEX('SWB BWQ'!$B$13:$V$168, MATCH('SWB Backcast'!$C86, 'SWB BWQ'!$C$13:$C$168, 0), MATCH('SWB Backcast'!U$13, 'SWB BWQ'!$B$13:$V$13, 0))</f>
        <v>Good</v>
      </c>
      <c r="V86" t="str">
        <f>INDEX('SWB BWQ'!$B$13:$V$168, MATCH('SWB Backcast'!$C86, 'SWB BWQ'!$C$13:$C$168, 0), MATCH('SWB Backcast'!V$13, 'SWB BWQ'!$B$13:$V$13, 0))</f>
        <v>Good</v>
      </c>
    </row>
    <row r="87" spans="2:22">
      <c r="B87" t="s">
        <v>239</v>
      </c>
      <c r="C87" t="s">
        <v>690</v>
      </c>
      <c r="D87" t="s">
        <v>48</v>
      </c>
      <c r="E87" t="s">
        <v>49</v>
      </c>
      <c r="F87" t="s">
        <v>50</v>
      </c>
      <c r="H87" t="str">
        <f>INDEX('SWB BWQ'!$B$13:$V$168, MATCH('SWB Backcast'!$C87, 'SWB BWQ'!$C$13:$C$168, 0), MATCH('SWB Backcast'!H$13, 'SWB BWQ'!$B$13:$V$13, 0))</f>
        <v>Excellent</v>
      </c>
      <c r="I87" t="str">
        <f>INDEX('SWB BWQ'!$B$13:$V$168, MATCH('SWB Backcast'!$C87, 'SWB BWQ'!$C$13:$C$168, 0), MATCH('SWB Backcast'!I$13, 'SWB BWQ'!$B$13:$V$13, 0))</f>
        <v>Excellent</v>
      </c>
      <c r="J87" t="str">
        <f>INDEX('SWB BWQ'!$B$13:$V$168, MATCH('SWB Backcast'!$C87, 'SWB BWQ'!$C$13:$C$168, 0), MATCH('SWB Backcast'!J$13, 'SWB BWQ'!$B$13:$V$13, 0))</f>
        <v>Excellent</v>
      </c>
      <c r="K87" t="str">
        <f>INDEX('SWB BWQ'!$B$13:$V$168, MATCH('SWB Backcast'!$C87, 'SWB BWQ'!$C$13:$C$168, 0), MATCH('SWB Backcast'!K$13, 'SWB BWQ'!$B$13:$V$13, 0))</f>
        <v>Excellent</v>
      </c>
      <c r="L87" t="str">
        <f>INDEX('SWB BWQ'!$B$13:$V$168, MATCH('SWB Backcast'!$C87, 'SWB BWQ'!$C$13:$C$168, 0), MATCH('SWB Backcast'!L$13, 'SWB BWQ'!$B$13:$V$13, 0))</f>
        <v>Excellent</v>
      </c>
      <c r="M87">
        <f>INDEX('SWB BWQ'!$B$13:$V$168, MATCH('SWB Backcast'!$C87, 'SWB BWQ'!$C$13:$C$168, 0), MATCH('SWB Backcast'!M$13, 'SWB BWQ'!$B$13:$V$13, 0))</f>
        <v>0</v>
      </c>
      <c r="N87" t="str">
        <f>INDEX('SWB BWQ'!$B$13:$V$168, MATCH('SWB Backcast'!$C87, 'SWB BWQ'!$C$13:$C$168, 0), MATCH('SWB Backcast'!N$13, 'SWB BWQ'!$B$13:$V$13, 0))</f>
        <v>Excellent</v>
      </c>
      <c r="O87" t="str">
        <f>INDEX('SWB BWQ'!$B$13:$V$168, MATCH('SWB Backcast'!$C87, 'SWB BWQ'!$C$13:$C$168, 0), MATCH('SWB Backcast'!O$13, 'SWB BWQ'!$B$13:$V$13, 0))</f>
        <v>Excellent</v>
      </c>
      <c r="P87">
        <f>INDEX('SWB BWQ'!$B$13:$V$168, MATCH('SWB Backcast'!$C87, 'SWB BWQ'!$C$13:$C$168, 0), MATCH('SWB Backcast'!P$13, 'SWB BWQ'!$B$13:$V$13, 0))</f>
        <v>0</v>
      </c>
      <c r="Q87" t="str">
        <f>INDEX('SWB BWQ'!$B$13:$V$168, MATCH('SWB Backcast'!$C87, 'SWB BWQ'!$C$13:$C$168, 0), MATCH('SWB Backcast'!Q$13, 'SWB BWQ'!$B$13:$V$13, 0))</f>
        <v>Excellent</v>
      </c>
      <c r="R87" t="str">
        <f>INDEX('SWB BWQ'!$B$13:$V$168, MATCH('SWB Backcast'!$C87, 'SWB BWQ'!$C$13:$C$168, 0), MATCH('SWB Backcast'!R$13, 'SWB BWQ'!$B$13:$V$13, 0))</f>
        <v>Excellent</v>
      </c>
      <c r="S87" t="str">
        <f>INDEX('SWB BWQ'!$B$13:$V$168, MATCH('SWB Backcast'!$C87, 'SWB BWQ'!$C$13:$C$168, 0), MATCH('SWB Backcast'!S$13, 'SWB BWQ'!$B$13:$V$13, 0))</f>
        <v>Excellent</v>
      </c>
      <c r="T87" t="str">
        <f>INDEX('SWB BWQ'!$B$13:$V$168, MATCH('SWB Backcast'!$C87, 'SWB BWQ'!$C$13:$C$168, 0), MATCH('SWB Backcast'!T$13, 'SWB BWQ'!$B$13:$V$13, 0))</f>
        <v>Excellent</v>
      </c>
      <c r="U87" t="str">
        <f>INDEX('SWB BWQ'!$B$13:$V$168, MATCH('SWB Backcast'!$C87, 'SWB BWQ'!$C$13:$C$168, 0), MATCH('SWB Backcast'!U$13, 'SWB BWQ'!$B$13:$V$13, 0))</f>
        <v>Excellent</v>
      </c>
      <c r="V87" t="str">
        <f>INDEX('SWB BWQ'!$B$13:$V$168, MATCH('SWB Backcast'!$C87, 'SWB BWQ'!$C$13:$C$168, 0), MATCH('SWB Backcast'!V$13, 'SWB BWQ'!$B$13:$V$13, 0))</f>
        <v>Excellent</v>
      </c>
    </row>
    <row r="88" spans="2:22">
      <c r="B88" t="s">
        <v>239</v>
      </c>
      <c r="C88" t="s">
        <v>691</v>
      </c>
      <c r="D88" t="s">
        <v>48</v>
      </c>
      <c r="E88" t="s">
        <v>49</v>
      </c>
      <c r="F88" t="s">
        <v>50</v>
      </c>
      <c r="H88" t="str">
        <f>INDEX('SWB BWQ'!$B$13:$V$168, MATCH('SWB Backcast'!$C88, 'SWB BWQ'!$C$13:$C$168, 0), MATCH('SWB Backcast'!H$13, 'SWB BWQ'!$B$13:$V$13, 0))</f>
        <v>Excellent</v>
      </c>
      <c r="I88" t="str">
        <f>INDEX('SWB BWQ'!$B$13:$V$168, MATCH('SWB Backcast'!$C88, 'SWB BWQ'!$C$13:$C$168, 0), MATCH('SWB Backcast'!I$13, 'SWB BWQ'!$B$13:$V$13, 0))</f>
        <v>Excellent</v>
      </c>
      <c r="J88" t="str">
        <f>INDEX('SWB BWQ'!$B$13:$V$168, MATCH('SWB Backcast'!$C88, 'SWB BWQ'!$C$13:$C$168, 0), MATCH('SWB Backcast'!J$13, 'SWB BWQ'!$B$13:$V$13, 0))</f>
        <v>Excellent</v>
      </c>
      <c r="K88" t="str">
        <f>INDEX('SWB BWQ'!$B$13:$V$168, MATCH('SWB Backcast'!$C88, 'SWB BWQ'!$C$13:$C$168, 0), MATCH('SWB Backcast'!K$13, 'SWB BWQ'!$B$13:$V$13, 0))</f>
        <v>Excellent</v>
      </c>
      <c r="L88" t="str">
        <f>INDEX('SWB BWQ'!$B$13:$V$168, MATCH('SWB Backcast'!$C88, 'SWB BWQ'!$C$13:$C$168, 0), MATCH('SWB Backcast'!L$13, 'SWB BWQ'!$B$13:$V$13, 0))</f>
        <v>Excellent</v>
      </c>
      <c r="M88">
        <f>INDEX('SWB BWQ'!$B$13:$V$168, MATCH('SWB Backcast'!$C88, 'SWB BWQ'!$C$13:$C$168, 0), MATCH('SWB Backcast'!M$13, 'SWB BWQ'!$B$13:$V$13, 0))</f>
        <v>0</v>
      </c>
      <c r="N88" t="str">
        <f>INDEX('SWB BWQ'!$B$13:$V$168, MATCH('SWB Backcast'!$C88, 'SWB BWQ'!$C$13:$C$168, 0), MATCH('SWB Backcast'!N$13, 'SWB BWQ'!$B$13:$V$13, 0))</f>
        <v>Excellent</v>
      </c>
      <c r="O88" t="str">
        <f>INDEX('SWB BWQ'!$B$13:$V$168, MATCH('SWB Backcast'!$C88, 'SWB BWQ'!$C$13:$C$168, 0), MATCH('SWB Backcast'!O$13, 'SWB BWQ'!$B$13:$V$13, 0))</f>
        <v>Excellent</v>
      </c>
      <c r="P88">
        <f>INDEX('SWB BWQ'!$B$13:$V$168, MATCH('SWB Backcast'!$C88, 'SWB BWQ'!$C$13:$C$168, 0), MATCH('SWB Backcast'!P$13, 'SWB BWQ'!$B$13:$V$13, 0))</f>
        <v>0</v>
      </c>
      <c r="Q88" t="str">
        <f>INDEX('SWB BWQ'!$B$13:$V$168, MATCH('SWB Backcast'!$C88, 'SWB BWQ'!$C$13:$C$168, 0), MATCH('SWB Backcast'!Q$13, 'SWB BWQ'!$B$13:$V$13, 0))</f>
        <v>Excellent</v>
      </c>
      <c r="R88" t="str">
        <f>INDEX('SWB BWQ'!$B$13:$V$168, MATCH('SWB Backcast'!$C88, 'SWB BWQ'!$C$13:$C$168, 0), MATCH('SWB Backcast'!R$13, 'SWB BWQ'!$B$13:$V$13, 0))</f>
        <v>Excellent</v>
      </c>
      <c r="S88" t="str">
        <f>INDEX('SWB BWQ'!$B$13:$V$168, MATCH('SWB Backcast'!$C88, 'SWB BWQ'!$C$13:$C$168, 0), MATCH('SWB Backcast'!S$13, 'SWB BWQ'!$B$13:$V$13, 0))</f>
        <v>Excellent</v>
      </c>
      <c r="T88" t="str">
        <f>INDEX('SWB BWQ'!$B$13:$V$168, MATCH('SWB Backcast'!$C88, 'SWB BWQ'!$C$13:$C$168, 0), MATCH('SWB Backcast'!T$13, 'SWB BWQ'!$B$13:$V$13, 0))</f>
        <v>Excellent</v>
      </c>
      <c r="U88" t="str">
        <f>INDEX('SWB BWQ'!$B$13:$V$168, MATCH('SWB Backcast'!$C88, 'SWB BWQ'!$C$13:$C$168, 0), MATCH('SWB Backcast'!U$13, 'SWB BWQ'!$B$13:$V$13, 0))</f>
        <v>Excellent</v>
      </c>
      <c r="V88" t="str">
        <f>INDEX('SWB BWQ'!$B$13:$V$168, MATCH('SWB Backcast'!$C88, 'SWB BWQ'!$C$13:$C$168, 0), MATCH('SWB Backcast'!V$13, 'SWB BWQ'!$B$13:$V$13, 0))</f>
        <v>Excellent</v>
      </c>
    </row>
    <row r="89" spans="2:22">
      <c r="B89" t="s">
        <v>239</v>
      </c>
      <c r="C89" t="s">
        <v>692</v>
      </c>
      <c r="D89" t="s">
        <v>48</v>
      </c>
      <c r="E89" t="s">
        <v>49</v>
      </c>
      <c r="F89" t="s">
        <v>50</v>
      </c>
      <c r="H89" t="s">
        <v>154</v>
      </c>
      <c r="I89" t="s">
        <v>154</v>
      </c>
      <c r="J89" t="s">
        <v>154</v>
      </c>
      <c r="K89" t="str">
        <f>INDEX('SWB BWQ'!$B$13:$V$168, MATCH('SWB Backcast'!$C89, 'SWB BWQ'!$C$13:$C$168, 0), MATCH('SWB Backcast'!K$13, 'SWB BWQ'!$B$13:$V$13, 0))</f>
        <v>Excellent</v>
      </c>
      <c r="L89" t="str">
        <f>INDEX('SWB BWQ'!$B$13:$V$168, MATCH('SWB Backcast'!$C89, 'SWB BWQ'!$C$13:$C$168, 0), MATCH('SWB Backcast'!L$13, 'SWB BWQ'!$B$13:$V$13, 0))</f>
        <v>Excellent</v>
      </c>
      <c r="M89">
        <f>INDEX('SWB BWQ'!$B$13:$V$168, MATCH('SWB Backcast'!$C89, 'SWB BWQ'!$C$13:$C$168, 0), MATCH('SWB Backcast'!M$13, 'SWB BWQ'!$B$13:$V$13, 0))</f>
        <v>0</v>
      </c>
      <c r="N89" t="str">
        <f>INDEX('SWB BWQ'!$B$13:$V$168, MATCH('SWB Backcast'!$C89, 'SWB BWQ'!$C$13:$C$168, 0), MATCH('SWB Backcast'!N$13, 'SWB BWQ'!$B$13:$V$13, 0))</f>
        <v>Excellent</v>
      </c>
      <c r="O89" t="str">
        <f>INDEX('SWB BWQ'!$B$13:$V$168, MATCH('SWB Backcast'!$C89, 'SWB BWQ'!$C$13:$C$168, 0), MATCH('SWB Backcast'!O$13, 'SWB BWQ'!$B$13:$V$13, 0))</f>
        <v>Excellent</v>
      </c>
      <c r="P89">
        <f>INDEX('SWB BWQ'!$B$13:$V$168, MATCH('SWB Backcast'!$C89, 'SWB BWQ'!$C$13:$C$168, 0), MATCH('SWB Backcast'!P$13, 'SWB BWQ'!$B$13:$V$13, 0))</f>
        <v>0</v>
      </c>
      <c r="Q89" t="str">
        <f>INDEX('SWB BWQ'!$B$13:$V$168, MATCH('SWB Backcast'!$C89, 'SWB BWQ'!$C$13:$C$168, 0), MATCH('SWB Backcast'!Q$13, 'SWB BWQ'!$B$13:$V$13, 0))</f>
        <v>Excellent</v>
      </c>
      <c r="R89" t="str">
        <f>INDEX('SWB BWQ'!$B$13:$V$168, MATCH('SWB Backcast'!$C89, 'SWB BWQ'!$C$13:$C$168, 0), MATCH('SWB Backcast'!R$13, 'SWB BWQ'!$B$13:$V$13, 0))</f>
        <v>Excellent</v>
      </c>
      <c r="S89" t="str">
        <f>INDEX('SWB BWQ'!$B$13:$V$168, MATCH('SWB Backcast'!$C89, 'SWB BWQ'!$C$13:$C$168, 0), MATCH('SWB Backcast'!S$13, 'SWB BWQ'!$B$13:$V$13, 0))</f>
        <v>Excellent</v>
      </c>
      <c r="T89" t="str">
        <f>INDEX('SWB BWQ'!$B$13:$V$168, MATCH('SWB Backcast'!$C89, 'SWB BWQ'!$C$13:$C$168, 0), MATCH('SWB Backcast'!T$13, 'SWB BWQ'!$B$13:$V$13, 0))</f>
        <v>Excellent</v>
      </c>
      <c r="U89" t="str">
        <f>INDEX('SWB BWQ'!$B$13:$V$168, MATCH('SWB Backcast'!$C89, 'SWB BWQ'!$C$13:$C$168, 0), MATCH('SWB Backcast'!U$13, 'SWB BWQ'!$B$13:$V$13, 0))</f>
        <v>Excellent</v>
      </c>
      <c r="V89" t="str">
        <f>INDEX('SWB BWQ'!$B$13:$V$168, MATCH('SWB Backcast'!$C89, 'SWB BWQ'!$C$13:$C$168, 0), MATCH('SWB Backcast'!V$13, 'SWB BWQ'!$B$13:$V$13, 0))</f>
        <v>Excellent</v>
      </c>
    </row>
    <row r="90" spans="2:22">
      <c r="B90" t="s">
        <v>239</v>
      </c>
      <c r="C90" t="s">
        <v>693</v>
      </c>
      <c r="D90" t="s">
        <v>48</v>
      </c>
      <c r="E90" t="s">
        <v>49</v>
      </c>
      <c r="F90" t="s">
        <v>50</v>
      </c>
      <c r="H90" t="str">
        <f>INDEX('SWB BWQ'!$B$13:$V$168, MATCH('SWB Backcast'!$C90, 'SWB BWQ'!$C$13:$C$168, 0), MATCH('SWB Backcast'!H$13, 'SWB BWQ'!$B$13:$V$13, 0))</f>
        <v>Excellent</v>
      </c>
      <c r="I90" t="str">
        <f>INDEX('SWB BWQ'!$B$13:$V$168, MATCH('SWB Backcast'!$C90, 'SWB BWQ'!$C$13:$C$168, 0), MATCH('SWB Backcast'!I$13, 'SWB BWQ'!$B$13:$V$13, 0))</f>
        <v>Excellent</v>
      </c>
      <c r="J90" t="str">
        <f>INDEX('SWB BWQ'!$B$13:$V$168, MATCH('SWB Backcast'!$C90, 'SWB BWQ'!$C$13:$C$168, 0), MATCH('SWB Backcast'!J$13, 'SWB BWQ'!$B$13:$V$13, 0))</f>
        <v>Excellent</v>
      </c>
      <c r="K90" t="str">
        <f>INDEX('SWB BWQ'!$B$13:$V$168, MATCH('SWB Backcast'!$C90, 'SWB BWQ'!$C$13:$C$168, 0), MATCH('SWB Backcast'!K$13, 'SWB BWQ'!$B$13:$V$13, 0))</f>
        <v>Excellent</v>
      </c>
      <c r="L90" t="str">
        <f>INDEX('SWB BWQ'!$B$13:$V$168, MATCH('SWB Backcast'!$C90, 'SWB BWQ'!$C$13:$C$168, 0), MATCH('SWB Backcast'!L$13, 'SWB BWQ'!$B$13:$V$13, 0))</f>
        <v>Excellent</v>
      </c>
      <c r="M90">
        <f>INDEX('SWB BWQ'!$B$13:$V$168, MATCH('SWB Backcast'!$C90, 'SWB BWQ'!$C$13:$C$168, 0), MATCH('SWB Backcast'!M$13, 'SWB BWQ'!$B$13:$V$13, 0))</f>
        <v>0</v>
      </c>
      <c r="N90" t="str">
        <f>INDEX('SWB BWQ'!$B$13:$V$168, MATCH('SWB Backcast'!$C90, 'SWB BWQ'!$C$13:$C$168, 0), MATCH('SWB Backcast'!N$13, 'SWB BWQ'!$B$13:$V$13, 0))</f>
        <v>Excellent</v>
      </c>
      <c r="O90" t="str">
        <f>INDEX('SWB BWQ'!$B$13:$V$168, MATCH('SWB Backcast'!$C90, 'SWB BWQ'!$C$13:$C$168, 0), MATCH('SWB Backcast'!O$13, 'SWB BWQ'!$B$13:$V$13, 0))</f>
        <v>Excellent</v>
      </c>
      <c r="P90">
        <f>INDEX('SWB BWQ'!$B$13:$V$168, MATCH('SWB Backcast'!$C90, 'SWB BWQ'!$C$13:$C$168, 0), MATCH('SWB Backcast'!P$13, 'SWB BWQ'!$B$13:$V$13, 0))</f>
        <v>0</v>
      </c>
      <c r="Q90" t="str">
        <f>INDEX('SWB BWQ'!$B$13:$V$168, MATCH('SWB Backcast'!$C90, 'SWB BWQ'!$C$13:$C$168, 0), MATCH('SWB Backcast'!Q$13, 'SWB BWQ'!$B$13:$V$13, 0))</f>
        <v>Excellent</v>
      </c>
      <c r="R90" t="str">
        <f>INDEX('SWB BWQ'!$B$13:$V$168, MATCH('SWB Backcast'!$C90, 'SWB BWQ'!$C$13:$C$168, 0), MATCH('SWB Backcast'!R$13, 'SWB BWQ'!$B$13:$V$13, 0))</f>
        <v>Excellent</v>
      </c>
      <c r="S90" t="str">
        <f>INDEX('SWB BWQ'!$B$13:$V$168, MATCH('SWB Backcast'!$C90, 'SWB BWQ'!$C$13:$C$168, 0), MATCH('SWB Backcast'!S$13, 'SWB BWQ'!$B$13:$V$13, 0))</f>
        <v>Excellent</v>
      </c>
      <c r="T90" t="str">
        <f>INDEX('SWB BWQ'!$B$13:$V$168, MATCH('SWB Backcast'!$C90, 'SWB BWQ'!$C$13:$C$168, 0), MATCH('SWB Backcast'!T$13, 'SWB BWQ'!$B$13:$V$13, 0))</f>
        <v>Excellent</v>
      </c>
      <c r="U90" t="str">
        <f>INDEX('SWB BWQ'!$B$13:$V$168, MATCH('SWB Backcast'!$C90, 'SWB BWQ'!$C$13:$C$168, 0), MATCH('SWB Backcast'!U$13, 'SWB BWQ'!$B$13:$V$13, 0))</f>
        <v>Excellent</v>
      </c>
      <c r="V90" t="str">
        <f>INDEX('SWB BWQ'!$B$13:$V$168, MATCH('SWB Backcast'!$C90, 'SWB BWQ'!$C$13:$C$168, 0), MATCH('SWB Backcast'!V$13, 'SWB BWQ'!$B$13:$V$13, 0))</f>
        <v>Excellent</v>
      </c>
    </row>
    <row r="91" spans="2:22">
      <c r="B91" t="s">
        <v>239</v>
      </c>
      <c r="C91" t="s">
        <v>694</v>
      </c>
      <c r="D91" t="s">
        <v>48</v>
      </c>
      <c r="E91" t="s">
        <v>49</v>
      </c>
      <c r="F91" t="s">
        <v>50</v>
      </c>
      <c r="H91" t="str">
        <f>INDEX('SWB BWQ'!$B$13:$V$168, MATCH('SWB Backcast'!$C91, 'SWB BWQ'!$C$13:$C$168, 0), MATCH('SWB Backcast'!H$13, 'SWB BWQ'!$B$13:$V$13, 0))</f>
        <v>Sufficient</v>
      </c>
      <c r="I91" t="str">
        <f>INDEX('SWB BWQ'!$B$13:$V$168, MATCH('SWB Backcast'!$C91, 'SWB BWQ'!$C$13:$C$168, 0), MATCH('SWB Backcast'!I$13, 'SWB BWQ'!$B$13:$V$13, 0))</f>
        <v>Sufficient</v>
      </c>
      <c r="J91" t="str">
        <f>INDEX('SWB BWQ'!$B$13:$V$168, MATCH('SWB Backcast'!$C91, 'SWB BWQ'!$C$13:$C$168, 0), MATCH('SWB Backcast'!J$13, 'SWB BWQ'!$B$13:$V$13, 0))</f>
        <v>Good</v>
      </c>
      <c r="K91" t="str">
        <f>INDEX('SWB BWQ'!$B$13:$V$168, MATCH('SWB Backcast'!$C91, 'SWB BWQ'!$C$13:$C$168, 0), MATCH('SWB Backcast'!K$13, 'SWB BWQ'!$B$13:$V$13, 0))</f>
        <v>Good</v>
      </c>
      <c r="L91" t="str">
        <f>INDEX('SWB BWQ'!$B$13:$V$168, MATCH('SWB Backcast'!$C91, 'SWB BWQ'!$C$13:$C$168, 0), MATCH('SWB Backcast'!L$13, 'SWB BWQ'!$B$13:$V$13, 0))</f>
        <v>Good</v>
      </c>
      <c r="M91">
        <f>INDEX('SWB BWQ'!$B$13:$V$168, MATCH('SWB Backcast'!$C91, 'SWB BWQ'!$C$13:$C$168, 0), MATCH('SWB Backcast'!M$13, 'SWB BWQ'!$B$13:$V$13, 0))</f>
        <v>0</v>
      </c>
      <c r="N91" t="str">
        <f>INDEX('SWB BWQ'!$B$13:$V$168, MATCH('SWB Backcast'!$C91, 'SWB BWQ'!$C$13:$C$168, 0), MATCH('SWB Backcast'!N$13, 'SWB BWQ'!$B$13:$V$13, 0))</f>
        <v>Good</v>
      </c>
      <c r="O91" t="str">
        <f>INDEX('SWB BWQ'!$B$13:$V$168, MATCH('SWB Backcast'!$C91, 'SWB BWQ'!$C$13:$C$168, 0), MATCH('SWB Backcast'!O$13, 'SWB BWQ'!$B$13:$V$13, 0))</f>
        <v>Good</v>
      </c>
      <c r="P91">
        <f>INDEX('SWB BWQ'!$B$13:$V$168, MATCH('SWB Backcast'!$C91, 'SWB BWQ'!$C$13:$C$168, 0), MATCH('SWB Backcast'!P$13, 'SWB BWQ'!$B$13:$V$13, 0))</f>
        <v>0</v>
      </c>
      <c r="Q91" t="str">
        <f>INDEX('SWB BWQ'!$B$13:$V$168, MATCH('SWB Backcast'!$C91, 'SWB BWQ'!$C$13:$C$168, 0), MATCH('SWB Backcast'!Q$13, 'SWB BWQ'!$B$13:$V$13, 0))</f>
        <v>Good</v>
      </c>
      <c r="R91" t="str">
        <f>INDEX('SWB BWQ'!$B$13:$V$168, MATCH('SWB Backcast'!$C91, 'SWB BWQ'!$C$13:$C$168, 0), MATCH('SWB Backcast'!R$13, 'SWB BWQ'!$B$13:$V$13, 0))</f>
        <v>Good</v>
      </c>
      <c r="S91" t="str">
        <f>INDEX('SWB BWQ'!$B$13:$V$168, MATCH('SWB Backcast'!$C91, 'SWB BWQ'!$C$13:$C$168, 0), MATCH('SWB Backcast'!S$13, 'SWB BWQ'!$B$13:$V$13, 0))</f>
        <v>Good</v>
      </c>
      <c r="T91" t="str">
        <f>INDEX('SWB BWQ'!$B$13:$V$168, MATCH('SWB Backcast'!$C91, 'SWB BWQ'!$C$13:$C$168, 0), MATCH('SWB Backcast'!T$13, 'SWB BWQ'!$B$13:$V$13, 0))</f>
        <v>Good</v>
      </c>
      <c r="U91" t="str">
        <f>INDEX('SWB BWQ'!$B$13:$V$168, MATCH('SWB Backcast'!$C91, 'SWB BWQ'!$C$13:$C$168, 0), MATCH('SWB Backcast'!U$13, 'SWB BWQ'!$B$13:$V$13, 0))</f>
        <v>Good</v>
      </c>
      <c r="V91" t="str">
        <f>INDEX('SWB BWQ'!$B$13:$V$168, MATCH('SWB Backcast'!$C91, 'SWB BWQ'!$C$13:$C$168, 0), MATCH('SWB Backcast'!V$13, 'SWB BWQ'!$B$13:$V$13, 0))</f>
        <v>Good</v>
      </c>
    </row>
    <row r="92" spans="2:22">
      <c r="B92" t="s">
        <v>239</v>
      </c>
      <c r="C92" t="s">
        <v>695</v>
      </c>
      <c r="D92" t="s">
        <v>48</v>
      </c>
      <c r="E92" t="s">
        <v>49</v>
      </c>
      <c r="F92" t="s">
        <v>50</v>
      </c>
      <c r="H92" t="str">
        <f>INDEX('SWB BWQ'!$B$13:$V$168, MATCH('SWB Backcast'!$C92, 'SWB BWQ'!$C$13:$C$168, 0), MATCH('SWB Backcast'!H$13, 'SWB BWQ'!$B$13:$V$13, 0))</f>
        <v>Good</v>
      </c>
      <c r="I92" t="str">
        <f>INDEX('SWB BWQ'!$B$13:$V$168, MATCH('SWB Backcast'!$C92, 'SWB BWQ'!$C$13:$C$168, 0), MATCH('SWB Backcast'!I$13, 'SWB BWQ'!$B$13:$V$13, 0))</f>
        <v>Good</v>
      </c>
      <c r="J92" t="str">
        <f>INDEX('SWB BWQ'!$B$13:$V$168, MATCH('SWB Backcast'!$C92, 'SWB BWQ'!$C$13:$C$168, 0), MATCH('SWB Backcast'!J$13, 'SWB BWQ'!$B$13:$V$13, 0))</f>
        <v>Good</v>
      </c>
      <c r="K92" t="str">
        <f>INDEX('SWB BWQ'!$B$13:$V$168, MATCH('SWB Backcast'!$C92, 'SWB BWQ'!$C$13:$C$168, 0), MATCH('SWB Backcast'!K$13, 'SWB BWQ'!$B$13:$V$13, 0))</f>
        <v>Good</v>
      </c>
      <c r="L92" t="str">
        <f>INDEX('SWB BWQ'!$B$13:$V$168, MATCH('SWB Backcast'!$C92, 'SWB BWQ'!$C$13:$C$168, 0), MATCH('SWB Backcast'!L$13, 'SWB BWQ'!$B$13:$V$13, 0))</f>
        <v>Excellent</v>
      </c>
      <c r="M92">
        <f>INDEX('SWB BWQ'!$B$13:$V$168, MATCH('SWB Backcast'!$C92, 'SWB BWQ'!$C$13:$C$168, 0), MATCH('SWB Backcast'!M$13, 'SWB BWQ'!$B$13:$V$13, 0))</f>
        <v>0</v>
      </c>
      <c r="N92" t="str">
        <f>INDEX('SWB BWQ'!$B$13:$V$168, MATCH('SWB Backcast'!$C92, 'SWB BWQ'!$C$13:$C$168, 0), MATCH('SWB Backcast'!N$13, 'SWB BWQ'!$B$13:$V$13, 0))</f>
        <v>Excellent</v>
      </c>
      <c r="O92" t="str">
        <f>INDEX('SWB BWQ'!$B$13:$V$168, MATCH('SWB Backcast'!$C92, 'SWB BWQ'!$C$13:$C$168, 0), MATCH('SWB Backcast'!O$13, 'SWB BWQ'!$B$13:$V$13, 0))</f>
        <v>Excellent</v>
      </c>
      <c r="P92">
        <f>INDEX('SWB BWQ'!$B$13:$V$168, MATCH('SWB Backcast'!$C92, 'SWB BWQ'!$C$13:$C$168, 0), MATCH('SWB Backcast'!P$13, 'SWB BWQ'!$B$13:$V$13, 0))</f>
        <v>0</v>
      </c>
      <c r="Q92" t="str">
        <f>INDEX('SWB BWQ'!$B$13:$V$168, MATCH('SWB Backcast'!$C92, 'SWB BWQ'!$C$13:$C$168, 0), MATCH('SWB Backcast'!Q$13, 'SWB BWQ'!$B$13:$V$13, 0))</f>
        <v>Excellent</v>
      </c>
      <c r="R92" t="str">
        <f>INDEX('SWB BWQ'!$B$13:$V$168, MATCH('SWB Backcast'!$C92, 'SWB BWQ'!$C$13:$C$168, 0), MATCH('SWB Backcast'!R$13, 'SWB BWQ'!$B$13:$V$13, 0))</f>
        <v>Excellent</v>
      </c>
      <c r="S92" t="str">
        <f>INDEX('SWB BWQ'!$B$13:$V$168, MATCH('SWB Backcast'!$C92, 'SWB BWQ'!$C$13:$C$168, 0), MATCH('SWB Backcast'!S$13, 'SWB BWQ'!$B$13:$V$13, 0))</f>
        <v>Excellent</v>
      </c>
      <c r="T92" t="str">
        <f>INDEX('SWB BWQ'!$B$13:$V$168, MATCH('SWB Backcast'!$C92, 'SWB BWQ'!$C$13:$C$168, 0), MATCH('SWB Backcast'!T$13, 'SWB BWQ'!$B$13:$V$13, 0))</f>
        <v>Excellent</v>
      </c>
      <c r="U92" t="str">
        <f>INDEX('SWB BWQ'!$B$13:$V$168, MATCH('SWB Backcast'!$C92, 'SWB BWQ'!$C$13:$C$168, 0), MATCH('SWB Backcast'!U$13, 'SWB BWQ'!$B$13:$V$13, 0))</f>
        <v>Excellent</v>
      </c>
      <c r="V92" t="str">
        <f>INDEX('SWB BWQ'!$B$13:$V$168, MATCH('SWB Backcast'!$C92, 'SWB BWQ'!$C$13:$C$168, 0), MATCH('SWB Backcast'!V$13, 'SWB BWQ'!$B$13:$V$13, 0))</f>
        <v>Excellent</v>
      </c>
    </row>
    <row r="93" spans="2:22">
      <c r="B93" t="s">
        <v>239</v>
      </c>
      <c r="C93" t="s">
        <v>696</v>
      </c>
      <c r="D93" t="s">
        <v>48</v>
      </c>
      <c r="E93" t="s">
        <v>49</v>
      </c>
      <c r="F93" t="s">
        <v>50</v>
      </c>
      <c r="H93" t="str">
        <f>INDEX('SWB BWQ'!$B$13:$V$168, MATCH('SWB Backcast'!$C93, 'SWB BWQ'!$C$13:$C$168, 0), MATCH('SWB Backcast'!H$13, 'SWB BWQ'!$B$13:$V$13, 0))</f>
        <v>Good</v>
      </c>
      <c r="I93" t="str">
        <f>INDEX('SWB BWQ'!$B$13:$V$168, MATCH('SWB Backcast'!$C93, 'SWB BWQ'!$C$13:$C$168, 0), MATCH('SWB Backcast'!I$13, 'SWB BWQ'!$B$13:$V$13, 0))</f>
        <v>Good</v>
      </c>
      <c r="J93" t="str">
        <f>INDEX('SWB BWQ'!$B$13:$V$168, MATCH('SWB Backcast'!$C93, 'SWB BWQ'!$C$13:$C$168, 0), MATCH('SWB Backcast'!J$13, 'SWB BWQ'!$B$13:$V$13, 0))</f>
        <v>Sufficient</v>
      </c>
      <c r="K93" t="str">
        <f>INDEX('SWB BWQ'!$B$13:$V$168, MATCH('SWB Backcast'!$C93, 'SWB BWQ'!$C$13:$C$168, 0), MATCH('SWB Backcast'!K$13, 'SWB BWQ'!$B$13:$V$13, 0))</f>
        <v>Sufficient</v>
      </c>
      <c r="L93" t="str">
        <f>INDEX('SWB BWQ'!$B$13:$V$168, MATCH('SWB Backcast'!$C93, 'SWB BWQ'!$C$13:$C$168, 0), MATCH('SWB Backcast'!L$13, 'SWB BWQ'!$B$13:$V$13, 0))</f>
        <v>Sufficient</v>
      </c>
      <c r="M93">
        <f>INDEX('SWB BWQ'!$B$13:$V$168, MATCH('SWB Backcast'!$C93, 'SWB BWQ'!$C$13:$C$168, 0), MATCH('SWB Backcast'!M$13, 'SWB BWQ'!$B$13:$V$13, 0))</f>
        <v>0</v>
      </c>
      <c r="N93" t="str">
        <f>INDEX('SWB BWQ'!$B$13:$V$168, MATCH('SWB Backcast'!$C93, 'SWB BWQ'!$C$13:$C$168, 0), MATCH('SWB Backcast'!N$13, 'SWB BWQ'!$B$13:$V$13, 0))</f>
        <v>Poor</v>
      </c>
      <c r="O93" t="str">
        <f>INDEX('SWB BWQ'!$B$13:$V$168, MATCH('SWB Backcast'!$C93, 'SWB BWQ'!$C$13:$C$168, 0), MATCH('SWB Backcast'!O$13, 'SWB BWQ'!$B$13:$V$13, 0))</f>
        <v>Sufficient</v>
      </c>
      <c r="P93">
        <f>INDEX('SWB BWQ'!$B$13:$V$168, MATCH('SWB Backcast'!$C93, 'SWB BWQ'!$C$13:$C$168, 0), MATCH('SWB Backcast'!P$13, 'SWB BWQ'!$B$13:$V$13, 0))</f>
        <v>0</v>
      </c>
      <c r="Q93" t="str">
        <f>INDEX('SWB BWQ'!$B$13:$V$168, MATCH('SWB Backcast'!$C93, 'SWB BWQ'!$C$13:$C$168, 0), MATCH('SWB Backcast'!Q$13, 'SWB BWQ'!$B$13:$V$13, 0))</f>
        <v>Good</v>
      </c>
      <c r="R93" t="str">
        <f>INDEX('SWB BWQ'!$B$13:$V$168, MATCH('SWB Backcast'!$C93, 'SWB BWQ'!$C$13:$C$168, 0), MATCH('SWB Backcast'!R$13, 'SWB BWQ'!$B$13:$V$13, 0))</f>
        <v>Good</v>
      </c>
      <c r="S93" t="str">
        <f>INDEX('SWB BWQ'!$B$13:$V$168, MATCH('SWB Backcast'!$C93, 'SWB BWQ'!$C$13:$C$168, 0), MATCH('SWB Backcast'!S$13, 'SWB BWQ'!$B$13:$V$13, 0))</f>
        <v>Good</v>
      </c>
      <c r="T93" t="str">
        <f>INDEX('SWB BWQ'!$B$13:$V$168, MATCH('SWB Backcast'!$C93, 'SWB BWQ'!$C$13:$C$168, 0), MATCH('SWB Backcast'!T$13, 'SWB BWQ'!$B$13:$V$13, 0))</f>
        <v>Good</v>
      </c>
      <c r="U93" t="str">
        <f>INDEX('SWB BWQ'!$B$13:$V$168, MATCH('SWB Backcast'!$C93, 'SWB BWQ'!$C$13:$C$168, 0), MATCH('SWB Backcast'!U$13, 'SWB BWQ'!$B$13:$V$13, 0))</f>
        <v>Good</v>
      </c>
      <c r="V93" t="str">
        <f>INDEX('SWB BWQ'!$B$13:$V$168, MATCH('SWB Backcast'!$C93, 'SWB BWQ'!$C$13:$C$168, 0), MATCH('SWB Backcast'!V$13, 'SWB BWQ'!$B$13:$V$13, 0))</f>
        <v>Good</v>
      </c>
    </row>
    <row r="94" spans="2:22">
      <c r="B94" t="s">
        <v>239</v>
      </c>
      <c r="C94" t="s">
        <v>697</v>
      </c>
      <c r="D94" t="s">
        <v>48</v>
      </c>
      <c r="E94" t="s">
        <v>49</v>
      </c>
      <c r="F94" t="s">
        <v>50</v>
      </c>
      <c r="H94" t="str">
        <f>INDEX('SWB BWQ'!$B$13:$V$168, MATCH('SWB Backcast'!$C94, 'SWB BWQ'!$C$13:$C$168, 0), MATCH('SWB Backcast'!H$13, 'SWB BWQ'!$B$13:$V$13, 0))</f>
        <v>Excellent</v>
      </c>
      <c r="I94" t="str">
        <f>INDEX('SWB BWQ'!$B$13:$V$168, MATCH('SWB Backcast'!$C94, 'SWB BWQ'!$C$13:$C$168, 0), MATCH('SWB Backcast'!I$13, 'SWB BWQ'!$B$13:$V$13, 0))</f>
        <v>Excellent</v>
      </c>
      <c r="J94" t="str">
        <f>INDEX('SWB BWQ'!$B$13:$V$168, MATCH('SWB Backcast'!$C94, 'SWB BWQ'!$C$13:$C$168, 0), MATCH('SWB Backcast'!J$13, 'SWB BWQ'!$B$13:$V$13, 0))</f>
        <v>Excellent</v>
      </c>
      <c r="K94" t="str">
        <f>INDEX('SWB BWQ'!$B$13:$V$168, MATCH('SWB Backcast'!$C94, 'SWB BWQ'!$C$13:$C$168, 0), MATCH('SWB Backcast'!K$13, 'SWB BWQ'!$B$13:$V$13, 0))</f>
        <v>Excellent</v>
      </c>
      <c r="L94" t="str">
        <f>INDEX('SWB BWQ'!$B$13:$V$168, MATCH('SWB Backcast'!$C94, 'SWB BWQ'!$C$13:$C$168, 0), MATCH('SWB Backcast'!L$13, 'SWB BWQ'!$B$13:$V$13, 0))</f>
        <v>Excellent</v>
      </c>
      <c r="M94">
        <f>INDEX('SWB BWQ'!$B$13:$V$168, MATCH('SWB Backcast'!$C94, 'SWB BWQ'!$C$13:$C$168, 0), MATCH('SWB Backcast'!M$13, 'SWB BWQ'!$B$13:$V$13, 0))</f>
        <v>0</v>
      </c>
      <c r="N94" t="str">
        <f>INDEX('SWB BWQ'!$B$13:$V$168, MATCH('SWB Backcast'!$C94, 'SWB BWQ'!$C$13:$C$168, 0), MATCH('SWB Backcast'!N$13, 'SWB BWQ'!$B$13:$V$13, 0))</f>
        <v>Good</v>
      </c>
      <c r="O94" t="str">
        <f>INDEX('SWB BWQ'!$B$13:$V$168, MATCH('SWB Backcast'!$C94, 'SWB BWQ'!$C$13:$C$168, 0), MATCH('SWB Backcast'!O$13, 'SWB BWQ'!$B$13:$V$13, 0))</f>
        <v>Excellent</v>
      </c>
      <c r="P94">
        <f>INDEX('SWB BWQ'!$B$13:$V$168, MATCH('SWB Backcast'!$C94, 'SWB BWQ'!$C$13:$C$168, 0), MATCH('SWB Backcast'!P$13, 'SWB BWQ'!$B$13:$V$13, 0))</f>
        <v>0</v>
      </c>
      <c r="Q94" t="str">
        <f>INDEX('SWB BWQ'!$B$13:$V$168, MATCH('SWB Backcast'!$C94, 'SWB BWQ'!$C$13:$C$168, 0), MATCH('SWB Backcast'!Q$13, 'SWB BWQ'!$B$13:$V$13, 0))</f>
        <v>Good</v>
      </c>
      <c r="R94" t="str">
        <f>INDEX('SWB BWQ'!$B$13:$V$168, MATCH('SWB Backcast'!$C94, 'SWB BWQ'!$C$13:$C$168, 0), MATCH('SWB Backcast'!R$13, 'SWB BWQ'!$B$13:$V$13, 0))</f>
        <v>Good</v>
      </c>
      <c r="S94" t="str">
        <f>INDEX('SWB BWQ'!$B$13:$V$168, MATCH('SWB Backcast'!$C94, 'SWB BWQ'!$C$13:$C$168, 0), MATCH('SWB Backcast'!S$13, 'SWB BWQ'!$B$13:$V$13, 0))</f>
        <v>Good</v>
      </c>
      <c r="T94" t="str">
        <f>INDEX('SWB BWQ'!$B$13:$V$168, MATCH('SWB Backcast'!$C94, 'SWB BWQ'!$C$13:$C$168, 0), MATCH('SWB Backcast'!T$13, 'SWB BWQ'!$B$13:$V$13, 0))</f>
        <v>Good</v>
      </c>
      <c r="U94" t="str">
        <f>INDEX('SWB BWQ'!$B$13:$V$168, MATCH('SWB Backcast'!$C94, 'SWB BWQ'!$C$13:$C$168, 0), MATCH('SWB Backcast'!U$13, 'SWB BWQ'!$B$13:$V$13, 0))</f>
        <v>Good</v>
      </c>
      <c r="V94" t="str">
        <f>INDEX('SWB BWQ'!$B$13:$V$168, MATCH('SWB Backcast'!$C94, 'SWB BWQ'!$C$13:$C$168, 0), MATCH('SWB Backcast'!V$13, 'SWB BWQ'!$B$13:$V$13, 0))</f>
        <v>Good</v>
      </c>
    </row>
    <row r="95" spans="2:22">
      <c r="B95" t="s">
        <v>239</v>
      </c>
      <c r="C95" t="s">
        <v>698</v>
      </c>
      <c r="D95" t="s">
        <v>48</v>
      </c>
      <c r="E95" t="s">
        <v>49</v>
      </c>
      <c r="F95" t="s">
        <v>50</v>
      </c>
      <c r="H95" t="str">
        <f>INDEX('SWB BWQ'!$B$13:$V$168, MATCH('SWB Backcast'!$C95, 'SWB BWQ'!$C$13:$C$168, 0), MATCH('SWB Backcast'!H$13, 'SWB BWQ'!$B$13:$V$13, 0))</f>
        <v>Excellent</v>
      </c>
      <c r="I95" t="str">
        <f>INDEX('SWB BWQ'!$B$13:$V$168, MATCH('SWB Backcast'!$C95, 'SWB BWQ'!$C$13:$C$168, 0), MATCH('SWB Backcast'!I$13, 'SWB BWQ'!$B$13:$V$13, 0))</f>
        <v>Excellent</v>
      </c>
      <c r="J95" t="str">
        <f>INDEX('SWB BWQ'!$B$13:$V$168, MATCH('SWB Backcast'!$C95, 'SWB BWQ'!$C$13:$C$168, 0), MATCH('SWB Backcast'!J$13, 'SWB BWQ'!$B$13:$V$13, 0))</f>
        <v>Excellent</v>
      </c>
      <c r="K95" t="str">
        <f>INDEX('SWB BWQ'!$B$13:$V$168, MATCH('SWB Backcast'!$C95, 'SWB BWQ'!$C$13:$C$168, 0), MATCH('SWB Backcast'!K$13, 'SWB BWQ'!$B$13:$V$13, 0))</f>
        <v>Excellent</v>
      </c>
      <c r="L95" t="str">
        <f>INDEX('SWB BWQ'!$B$13:$V$168, MATCH('SWB Backcast'!$C95, 'SWB BWQ'!$C$13:$C$168, 0), MATCH('SWB Backcast'!L$13, 'SWB BWQ'!$B$13:$V$13, 0))</f>
        <v>Excellent</v>
      </c>
      <c r="M95">
        <f>INDEX('SWB BWQ'!$B$13:$V$168, MATCH('SWB Backcast'!$C95, 'SWB BWQ'!$C$13:$C$168, 0), MATCH('SWB Backcast'!M$13, 'SWB BWQ'!$B$13:$V$13, 0))</f>
        <v>0</v>
      </c>
      <c r="N95" t="str">
        <f>INDEX('SWB BWQ'!$B$13:$V$168, MATCH('SWB Backcast'!$C95, 'SWB BWQ'!$C$13:$C$168, 0), MATCH('SWB Backcast'!N$13, 'SWB BWQ'!$B$13:$V$13, 0))</f>
        <v>Excellent</v>
      </c>
      <c r="O95" t="str">
        <f>INDEX('SWB BWQ'!$B$13:$V$168, MATCH('SWB Backcast'!$C95, 'SWB BWQ'!$C$13:$C$168, 0), MATCH('SWB Backcast'!O$13, 'SWB BWQ'!$B$13:$V$13, 0))</f>
        <v>Excellent</v>
      </c>
      <c r="P95">
        <f>INDEX('SWB BWQ'!$B$13:$V$168, MATCH('SWB Backcast'!$C95, 'SWB BWQ'!$C$13:$C$168, 0), MATCH('SWB Backcast'!P$13, 'SWB BWQ'!$B$13:$V$13, 0))</f>
        <v>0</v>
      </c>
      <c r="Q95" t="str">
        <f>INDEX('SWB BWQ'!$B$13:$V$168, MATCH('SWB Backcast'!$C95, 'SWB BWQ'!$C$13:$C$168, 0), MATCH('SWB Backcast'!Q$13, 'SWB BWQ'!$B$13:$V$13, 0))</f>
        <v>Excellent</v>
      </c>
      <c r="R95" t="str">
        <f>INDEX('SWB BWQ'!$B$13:$V$168, MATCH('SWB Backcast'!$C95, 'SWB BWQ'!$C$13:$C$168, 0), MATCH('SWB Backcast'!R$13, 'SWB BWQ'!$B$13:$V$13, 0))</f>
        <v>Excellent</v>
      </c>
      <c r="S95" t="str">
        <f>INDEX('SWB BWQ'!$B$13:$V$168, MATCH('SWB Backcast'!$C95, 'SWB BWQ'!$C$13:$C$168, 0), MATCH('SWB Backcast'!S$13, 'SWB BWQ'!$B$13:$V$13, 0))</f>
        <v>Excellent</v>
      </c>
      <c r="T95" t="str">
        <f>INDEX('SWB BWQ'!$B$13:$V$168, MATCH('SWB Backcast'!$C95, 'SWB BWQ'!$C$13:$C$168, 0), MATCH('SWB Backcast'!T$13, 'SWB BWQ'!$B$13:$V$13, 0))</f>
        <v>Excellent</v>
      </c>
      <c r="U95" t="str">
        <f>INDEX('SWB BWQ'!$B$13:$V$168, MATCH('SWB Backcast'!$C95, 'SWB BWQ'!$C$13:$C$168, 0), MATCH('SWB Backcast'!U$13, 'SWB BWQ'!$B$13:$V$13, 0))</f>
        <v>Excellent</v>
      </c>
      <c r="V95" t="str">
        <f>INDEX('SWB BWQ'!$B$13:$V$168, MATCH('SWB Backcast'!$C95, 'SWB BWQ'!$C$13:$C$168, 0), MATCH('SWB Backcast'!V$13, 'SWB BWQ'!$B$13:$V$13, 0))</f>
        <v>Excellent</v>
      </c>
    </row>
    <row r="96" spans="2:22">
      <c r="B96" t="s">
        <v>239</v>
      </c>
      <c r="C96" t="s">
        <v>699</v>
      </c>
      <c r="D96" t="s">
        <v>48</v>
      </c>
      <c r="E96" t="s">
        <v>49</v>
      </c>
      <c r="F96" t="s">
        <v>50</v>
      </c>
      <c r="H96" t="str">
        <f>INDEX('SWB BWQ'!$B$13:$V$168, MATCH('SWB Backcast'!$C96, 'SWB BWQ'!$C$13:$C$168, 0), MATCH('SWB Backcast'!H$13, 'SWB BWQ'!$B$13:$V$13, 0))</f>
        <v>Excellent</v>
      </c>
      <c r="I96" t="str">
        <f>INDEX('SWB BWQ'!$B$13:$V$168, MATCH('SWB Backcast'!$C96, 'SWB BWQ'!$C$13:$C$168, 0), MATCH('SWB Backcast'!I$13, 'SWB BWQ'!$B$13:$V$13, 0))</f>
        <v>Excellent</v>
      </c>
      <c r="J96" t="str">
        <f>INDEX('SWB BWQ'!$B$13:$V$168, MATCH('SWB Backcast'!$C96, 'SWB BWQ'!$C$13:$C$168, 0), MATCH('SWB Backcast'!J$13, 'SWB BWQ'!$B$13:$V$13, 0))</f>
        <v>Excellent</v>
      </c>
      <c r="K96" t="str">
        <f>INDEX('SWB BWQ'!$B$13:$V$168, MATCH('SWB Backcast'!$C96, 'SWB BWQ'!$C$13:$C$168, 0), MATCH('SWB Backcast'!K$13, 'SWB BWQ'!$B$13:$V$13, 0))</f>
        <v>Excellent</v>
      </c>
      <c r="L96" t="str">
        <f>INDEX('SWB BWQ'!$B$13:$V$168, MATCH('SWB Backcast'!$C96, 'SWB BWQ'!$C$13:$C$168, 0), MATCH('SWB Backcast'!L$13, 'SWB BWQ'!$B$13:$V$13, 0))</f>
        <v>Good</v>
      </c>
      <c r="M96">
        <f>INDEX('SWB BWQ'!$B$13:$V$168, MATCH('SWB Backcast'!$C96, 'SWB BWQ'!$C$13:$C$168, 0), MATCH('SWB Backcast'!M$13, 'SWB BWQ'!$B$13:$V$13, 0))</f>
        <v>0</v>
      </c>
      <c r="N96" t="str">
        <f>INDEX('SWB BWQ'!$B$13:$V$168, MATCH('SWB Backcast'!$C96, 'SWB BWQ'!$C$13:$C$168, 0), MATCH('SWB Backcast'!N$13, 'SWB BWQ'!$B$13:$V$13, 0))</f>
        <v>Good</v>
      </c>
      <c r="O96" t="str">
        <f>INDEX('SWB BWQ'!$B$13:$V$168, MATCH('SWB Backcast'!$C96, 'SWB BWQ'!$C$13:$C$168, 0), MATCH('SWB Backcast'!O$13, 'SWB BWQ'!$B$13:$V$13, 0))</f>
        <v>Good</v>
      </c>
      <c r="P96">
        <f>INDEX('SWB BWQ'!$B$13:$V$168, MATCH('SWB Backcast'!$C96, 'SWB BWQ'!$C$13:$C$168, 0), MATCH('SWB Backcast'!P$13, 'SWB BWQ'!$B$13:$V$13, 0))</f>
        <v>0</v>
      </c>
      <c r="Q96" t="str">
        <f>INDEX('SWB BWQ'!$B$13:$V$168, MATCH('SWB Backcast'!$C96, 'SWB BWQ'!$C$13:$C$168, 0), MATCH('SWB Backcast'!Q$13, 'SWB BWQ'!$B$13:$V$13, 0))</f>
        <v>Good</v>
      </c>
      <c r="R96" t="str">
        <f>INDEX('SWB BWQ'!$B$13:$V$168, MATCH('SWB Backcast'!$C96, 'SWB BWQ'!$C$13:$C$168, 0), MATCH('SWB Backcast'!R$13, 'SWB BWQ'!$B$13:$V$13, 0))</f>
        <v>Good</v>
      </c>
      <c r="S96" t="str">
        <f>INDEX('SWB BWQ'!$B$13:$V$168, MATCH('SWB Backcast'!$C96, 'SWB BWQ'!$C$13:$C$168, 0), MATCH('SWB Backcast'!S$13, 'SWB BWQ'!$B$13:$V$13, 0))</f>
        <v>Good</v>
      </c>
      <c r="T96" t="str">
        <f>INDEX('SWB BWQ'!$B$13:$V$168, MATCH('SWB Backcast'!$C96, 'SWB BWQ'!$C$13:$C$168, 0), MATCH('SWB Backcast'!T$13, 'SWB BWQ'!$B$13:$V$13, 0))</f>
        <v>Good</v>
      </c>
      <c r="U96" t="str">
        <f>INDEX('SWB BWQ'!$B$13:$V$168, MATCH('SWB Backcast'!$C96, 'SWB BWQ'!$C$13:$C$168, 0), MATCH('SWB Backcast'!U$13, 'SWB BWQ'!$B$13:$V$13, 0))</f>
        <v>Good</v>
      </c>
      <c r="V96" t="str">
        <f>INDEX('SWB BWQ'!$B$13:$V$168, MATCH('SWB Backcast'!$C96, 'SWB BWQ'!$C$13:$C$168, 0), MATCH('SWB Backcast'!V$13, 'SWB BWQ'!$B$13:$V$13, 0))</f>
        <v>Good</v>
      </c>
    </row>
    <row r="97" spans="2:22">
      <c r="B97" t="s">
        <v>239</v>
      </c>
      <c r="C97" t="s">
        <v>700</v>
      </c>
      <c r="D97" t="s">
        <v>48</v>
      </c>
      <c r="E97" t="s">
        <v>49</v>
      </c>
      <c r="F97" t="s">
        <v>50</v>
      </c>
      <c r="H97" t="str">
        <f>INDEX('SWB BWQ'!$B$13:$V$168, MATCH('SWB Backcast'!$C97, 'SWB BWQ'!$C$13:$C$168, 0), MATCH('SWB Backcast'!H$13, 'SWB BWQ'!$B$13:$V$13, 0))</f>
        <v>Excellent</v>
      </c>
      <c r="I97" t="str">
        <f>INDEX('SWB BWQ'!$B$13:$V$168, MATCH('SWB Backcast'!$C97, 'SWB BWQ'!$C$13:$C$168, 0), MATCH('SWB Backcast'!I$13, 'SWB BWQ'!$B$13:$V$13, 0))</f>
        <v>Excellent</v>
      </c>
      <c r="J97" t="str">
        <f>INDEX('SWB BWQ'!$B$13:$V$168, MATCH('SWB Backcast'!$C97, 'SWB BWQ'!$C$13:$C$168, 0), MATCH('SWB Backcast'!J$13, 'SWB BWQ'!$B$13:$V$13, 0))</f>
        <v>Excellent</v>
      </c>
      <c r="K97" t="str">
        <f>INDEX('SWB BWQ'!$B$13:$V$168, MATCH('SWB Backcast'!$C97, 'SWB BWQ'!$C$13:$C$168, 0), MATCH('SWB Backcast'!K$13, 'SWB BWQ'!$B$13:$V$13, 0))</f>
        <v>Excellent</v>
      </c>
      <c r="L97" t="str">
        <f>INDEX('SWB BWQ'!$B$13:$V$168, MATCH('SWB Backcast'!$C97, 'SWB BWQ'!$C$13:$C$168, 0), MATCH('SWB Backcast'!L$13, 'SWB BWQ'!$B$13:$V$13, 0))</f>
        <v>Excellent</v>
      </c>
      <c r="M97">
        <f>INDEX('SWB BWQ'!$B$13:$V$168, MATCH('SWB Backcast'!$C97, 'SWB BWQ'!$C$13:$C$168, 0), MATCH('SWB Backcast'!M$13, 'SWB BWQ'!$B$13:$V$13, 0))</f>
        <v>0</v>
      </c>
      <c r="N97" t="str">
        <f>INDEX('SWB BWQ'!$B$13:$V$168, MATCH('SWB Backcast'!$C97, 'SWB BWQ'!$C$13:$C$168, 0), MATCH('SWB Backcast'!N$13, 'SWB BWQ'!$B$13:$V$13, 0))</f>
        <v>Excellent</v>
      </c>
      <c r="O97" t="str">
        <f>INDEX('SWB BWQ'!$B$13:$V$168, MATCH('SWB Backcast'!$C97, 'SWB BWQ'!$C$13:$C$168, 0), MATCH('SWB Backcast'!O$13, 'SWB BWQ'!$B$13:$V$13, 0))</f>
        <v>Excellent</v>
      </c>
      <c r="P97">
        <f>INDEX('SWB BWQ'!$B$13:$V$168, MATCH('SWB Backcast'!$C97, 'SWB BWQ'!$C$13:$C$168, 0), MATCH('SWB Backcast'!P$13, 'SWB BWQ'!$B$13:$V$13, 0))</f>
        <v>0</v>
      </c>
      <c r="Q97" t="str">
        <f>INDEX('SWB BWQ'!$B$13:$V$168, MATCH('SWB Backcast'!$C97, 'SWB BWQ'!$C$13:$C$168, 0), MATCH('SWB Backcast'!Q$13, 'SWB BWQ'!$B$13:$V$13, 0))</f>
        <v>Excellent</v>
      </c>
      <c r="R97" t="str">
        <f>INDEX('SWB BWQ'!$B$13:$V$168, MATCH('SWB Backcast'!$C97, 'SWB BWQ'!$C$13:$C$168, 0), MATCH('SWB Backcast'!R$13, 'SWB BWQ'!$B$13:$V$13, 0))</f>
        <v>Excellent</v>
      </c>
      <c r="S97" t="str">
        <f>INDEX('SWB BWQ'!$B$13:$V$168, MATCH('SWB Backcast'!$C97, 'SWB BWQ'!$C$13:$C$168, 0), MATCH('SWB Backcast'!S$13, 'SWB BWQ'!$B$13:$V$13, 0))</f>
        <v>Excellent</v>
      </c>
      <c r="T97" t="str">
        <f>INDEX('SWB BWQ'!$B$13:$V$168, MATCH('SWB Backcast'!$C97, 'SWB BWQ'!$C$13:$C$168, 0), MATCH('SWB Backcast'!T$13, 'SWB BWQ'!$B$13:$V$13, 0))</f>
        <v>Excellent</v>
      </c>
      <c r="U97" t="str">
        <f>INDEX('SWB BWQ'!$B$13:$V$168, MATCH('SWB Backcast'!$C97, 'SWB BWQ'!$C$13:$C$168, 0), MATCH('SWB Backcast'!U$13, 'SWB BWQ'!$B$13:$V$13, 0))</f>
        <v>Excellent</v>
      </c>
      <c r="V97" t="str">
        <f>INDEX('SWB BWQ'!$B$13:$V$168, MATCH('SWB Backcast'!$C97, 'SWB BWQ'!$C$13:$C$168, 0), MATCH('SWB Backcast'!V$13, 'SWB BWQ'!$B$13:$V$13, 0))</f>
        <v>Excellent</v>
      </c>
    </row>
    <row r="98" spans="2:22">
      <c r="B98" t="s">
        <v>239</v>
      </c>
      <c r="C98" t="s">
        <v>701</v>
      </c>
      <c r="D98" t="s">
        <v>48</v>
      </c>
      <c r="E98" t="s">
        <v>49</v>
      </c>
      <c r="F98" t="s">
        <v>50</v>
      </c>
      <c r="H98" t="str">
        <f>INDEX('SWB BWQ'!$B$13:$V$168, MATCH('SWB Backcast'!$C98, 'SWB BWQ'!$C$13:$C$168, 0), MATCH('SWB Backcast'!H$13, 'SWB BWQ'!$B$13:$V$13, 0))</f>
        <v>Excellent</v>
      </c>
      <c r="I98" t="str">
        <f>INDEX('SWB BWQ'!$B$13:$V$168, MATCH('SWB Backcast'!$C98, 'SWB BWQ'!$C$13:$C$168, 0), MATCH('SWB Backcast'!I$13, 'SWB BWQ'!$B$13:$V$13, 0))</f>
        <v>Excellent</v>
      </c>
      <c r="J98" t="str">
        <f>INDEX('SWB BWQ'!$B$13:$V$168, MATCH('SWB Backcast'!$C98, 'SWB BWQ'!$C$13:$C$168, 0), MATCH('SWB Backcast'!J$13, 'SWB BWQ'!$B$13:$V$13, 0))</f>
        <v>Excellent</v>
      </c>
      <c r="K98" t="str">
        <f>INDEX('SWB BWQ'!$B$13:$V$168, MATCH('SWB Backcast'!$C98, 'SWB BWQ'!$C$13:$C$168, 0), MATCH('SWB Backcast'!K$13, 'SWB BWQ'!$B$13:$V$13, 0))</f>
        <v>Excellent</v>
      </c>
      <c r="L98" t="str">
        <f>INDEX('SWB BWQ'!$B$13:$V$168, MATCH('SWB Backcast'!$C98, 'SWB BWQ'!$C$13:$C$168, 0), MATCH('SWB Backcast'!L$13, 'SWB BWQ'!$B$13:$V$13, 0))</f>
        <v>Excellent</v>
      </c>
      <c r="M98">
        <f>INDEX('SWB BWQ'!$B$13:$V$168, MATCH('SWB Backcast'!$C98, 'SWB BWQ'!$C$13:$C$168, 0), MATCH('SWB Backcast'!M$13, 'SWB BWQ'!$B$13:$V$13, 0))</f>
        <v>0</v>
      </c>
      <c r="N98" t="str">
        <f>INDEX('SWB BWQ'!$B$13:$V$168, MATCH('SWB Backcast'!$C98, 'SWB BWQ'!$C$13:$C$168, 0), MATCH('SWB Backcast'!N$13, 'SWB BWQ'!$B$13:$V$13, 0))</f>
        <v>Excellent</v>
      </c>
      <c r="O98" t="str">
        <f>INDEX('SWB BWQ'!$B$13:$V$168, MATCH('SWB Backcast'!$C98, 'SWB BWQ'!$C$13:$C$168, 0), MATCH('SWB Backcast'!O$13, 'SWB BWQ'!$B$13:$V$13, 0))</f>
        <v>Excellent</v>
      </c>
      <c r="P98">
        <f>INDEX('SWB BWQ'!$B$13:$V$168, MATCH('SWB Backcast'!$C98, 'SWB BWQ'!$C$13:$C$168, 0), MATCH('SWB Backcast'!P$13, 'SWB BWQ'!$B$13:$V$13, 0))</f>
        <v>0</v>
      </c>
      <c r="Q98" t="str">
        <f>INDEX('SWB BWQ'!$B$13:$V$168, MATCH('SWB Backcast'!$C98, 'SWB BWQ'!$C$13:$C$168, 0), MATCH('SWB Backcast'!Q$13, 'SWB BWQ'!$B$13:$V$13, 0))</f>
        <v>Excellent</v>
      </c>
      <c r="R98" t="str">
        <f>INDEX('SWB BWQ'!$B$13:$V$168, MATCH('SWB Backcast'!$C98, 'SWB BWQ'!$C$13:$C$168, 0), MATCH('SWB Backcast'!R$13, 'SWB BWQ'!$B$13:$V$13, 0))</f>
        <v>Excellent</v>
      </c>
      <c r="S98" t="str">
        <f>INDEX('SWB BWQ'!$B$13:$V$168, MATCH('SWB Backcast'!$C98, 'SWB BWQ'!$C$13:$C$168, 0), MATCH('SWB Backcast'!S$13, 'SWB BWQ'!$B$13:$V$13, 0))</f>
        <v>Excellent</v>
      </c>
      <c r="T98" t="str">
        <f>INDEX('SWB BWQ'!$B$13:$V$168, MATCH('SWB Backcast'!$C98, 'SWB BWQ'!$C$13:$C$168, 0), MATCH('SWB Backcast'!T$13, 'SWB BWQ'!$B$13:$V$13, 0))</f>
        <v>Excellent</v>
      </c>
      <c r="U98" t="str">
        <f>INDEX('SWB BWQ'!$B$13:$V$168, MATCH('SWB Backcast'!$C98, 'SWB BWQ'!$C$13:$C$168, 0), MATCH('SWB Backcast'!U$13, 'SWB BWQ'!$B$13:$V$13, 0))</f>
        <v>Excellent</v>
      </c>
      <c r="V98" t="str">
        <f>INDEX('SWB BWQ'!$B$13:$V$168, MATCH('SWB Backcast'!$C98, 'SWB BWQ'!$C$13:$C$168, 0), MATCH('SWB Backcast'!V$13, 'SWB BWQ'!$B$13:$V$13, 0))</f>
        <v>Excellent</v>
      </c>
    </row>
    <row r="99" spans="2:22">
      <c r="B99" t="s">
        <v>239</v>
      </c>
      <c r="C99" t="s">
        <v>702</v>
      </c>
      <c r="D99" t="s">
        <v>48</v>
      </c>
      <c r="E99" t="s">
        <v>49</v>
      </c>
      <c r="F99" t="s">
        <v>50</v>
      </c>
      <c r="H99" t="str">
        <f>INDEX('SWB BWQ'!$B$13:$V$168, MATCH('SWB Backcast'!$C99, 'SWB BWQ'!$C$13:$C$168, 0), MATCH('SWB Backcast'!H$13, 'SWB BWQ'!$B$13:$V$13, 0))</f>
        <v>Excellent</v>
      </c>
      <c r="I99" t="str">
        <f>INDEX('SWB BWQ'!$B$13:$V$168, MATCH('SWB Backcast'!$C99, 'SWB BWQ'!$C$13:$C$168, 0), MATCH('SWB Backcast'!I$13, 'SWB BWQ'!$B$13:$V$13, 0))</f>
        <v>Excellent</v>
      </c>
      <c r="J99" t="str">
        <f>INDEX('SWB BWQ'!$B$13:$V$168, MATCH('SWB Backcast'!$C99, 'SWB BWQ'!$C$13:$C$168, 0), MATCH('SWB Backcast'!J$13, 'SWB BWQ'!$B$13:$V$13, 0))</f>
        <v>Excellent</v>
      </c>
      <c r="K99" t="str">
        <f>INDEX('SWB BWQ'!$B$13:$V$168, MATCH('SWB Backcast'!$C99, 'SWB BWQ'!$C$13:$C$168, 0), MATCH('SWB Backcast'!K$13, 'SWB BWQ'!$B$13:$V$13, 0))</f>
        <v>Excellent</v>
      </c>
      <c r="L99" t="str">
        <f>INDEX('SWB BWQ'!$B$13:$V$168, MATCH('SWB Backcast'!$C99, 'SWB BWQ'!$C$13:$C$168, 0), MATCH('SWB Backcast'!L$13, 'SWB BWQ'!$B$13:$V$13, 0))</f>
        <v>Excellent</v>
      </c>
      <c r="M99">
        <f>INDEX('SWB BWQ'!$B$13:$V$168, MATCH('SWB Backcast'!$C99, 'SWB BWQ'!$C$13:$C$168, 0), MATCH('SWB Backcast'!M$13, 'SWB BWQ'!$B$13:$V$13, 0))</f>
        <v>0</v>
      </c>
      <c r="N99" t="str">
        <f>INDEX('SWB BWQ'!$B$13:$V$168, MATCH('SWB Backcast'!$C99, 'SWB BWQ'!$C$13:$C$168, 0), MATCH('SWB Backcast'!N$13, 'SWB BWQ'!$B$13:$V$13, 0))</f>
        <v>Excellent</v>
      </c>
      <c r="O99" t="str">
        <f>INDEX('SWB BWQ'!$B$13:$V$168, MATCH('SWB Backcast'!$C99, 'SWB BWQ'!$C$13:$C$168, 0), MATCH('SWB Backcast'!O$13, 'SWB BWQ'!$B$13:$V$13, 0))</f>
        <v>Excellent</v>
      </c>
      <c r="P99">
        <f>INDEX('SWB BWQ'!$B$13:$V$168, MATCH('SWB Backcast'!$C99, 'SWB BWQ'!$C$13:$C$168, 0), MATCH('SWB Backcast'!P$13, 'SWB BWQ'!$B$13:$V$13, 0))</f>
        <v>0</v>
      </c>
      <c r="Q99" t="str">
        <f>INDEX('SWB BWQ'!$B$13:$V$168, MATCH('SWB Backcast'!$C99, 'SWB BWQ'!$C$13:$C$168, 0), MATCH('SWB Backcast'!Q$13, 'SWB BWQ'!$B$13:$V$13, 0))</f>
        <v>Excellent</v>
      </c>
      <c r="R99" t="str">
        <f>INDEX('SWB BWQ'!$B$13:$V$168, MATCH('SWB Backcast'!$C99, 'SWB BWQ'!$C$13:$C$168, 0), MATCH('SWB Backcast'!R$13, 'SWB BWQ'!$B$13:$V$13, 0))</f>
        <v>Excellent</v>
      </c>
      <c r="S99" t="str">
        <f>INDEX('SWB BWQ'!$B$13:$V$168, MATCH('SWB Backcast'!$C99, 'SWB BWQ'!$C$13:$C$168, 0), MATCH('SWB Backcast'!S$13, 'SWB BWQ'!$B$13:$V$13, 0))</f>
        <v>Excellent</v>
      </c>
      <c r="T99" t="str">
        <f>INDEX('SWB BWQ'!$B$13:$V$168, MATCH('SWB Backcast'!$C99, 'SWB BWQ'!$C$13:$C$168, 0), MATCH('SWB Backcast'!T$13, 'SWB BWQ'!$B$13:$V$13, 0))</f>
        <v>Excellent</v>
      </c>
      <c r="U99" t="str">
        <f>INDEX('SWB BWQ'!$B$13:$V$168, MATCH('SWB Backcast'!$C99, 'SWB BWQ'!$C$13:$C$168, 0), MATCH('SWB Backcast'!U$13, 'SWB BWQ'!$B$13:$V$13, 0))</f>
        <v>Excellent</v>
      </c>
      <c r="V99" t="str">
        <f>INDEX('SWB BWQ'!$B$13:$V$168, MATCH('SWB Backcast'!$C99, 'SWB BWQ'!$C$13:$C$168, 0), MATCH('SWB Backcast'!V$13, 'SWB BWQ'!$B$13:$V$13, 0))</f>
        <v>Excellent</v>
      </c>
    </row>
    <row r="100" spans="2:22">
      <c r="B100" t="s">
        <v>239</v>
      </c>
      <c r="C100" t="s">
        <v>703</v>
      </c>
      <c r="D100" t="s">
        <v>48</v>
      </c>
      <c r="E100" t="s">
        <v>49</v>
      </c>
      <c r="F100" t="s">
        <v>50</v>
      </c>
      <c r="H100" t="s">
        <v>154</v>
      </c>
      <c r="I100" t="s">
        <v>154</v>
      </c>
      <c r="J100" t="s">
        <v>154</v>
      </c>
      <c r="K100" t="s">
        <v>154</v>
      </c>
      <c r="L100" t="s">
        <v>154</v>
      </c>
      <c r="M100">
        <f>INDEX('SWB BWQ'!$B$13:$V$168, MATCH('SWB Backcast'!$C100, 'SWB BWQ'!$C$13:$C$168, 0), MATCH('SWB Backcast'!M$13, 'SWB BWQ'!$B$13:$V$13, 0))</f>
        <v>0</v>
      </c>
      <c r="N100" t="s">
        <v>154</v>
      </c>
      <c r="O100" t="s">
        <v>154</v>
      </c>
      <c r="P100">
        <f>INDEX('SWB BWQ'!$B$13:$V$168, MATCH('SWB Backcast'!$C100, 'SWB BWQ'!$C$13:$C$168, 0), MATCH('SWB Backcast'!P$13, 'SWB BWQ'!$B$13:$V$13, 0))</f>
        <v>0</v>
      </c>
      <c r="Q100" t="str">
        <f>INDEX('SWB BWQ'!$B$13:$V$168, MATCH('SWB Backcast'!$C100, 'SWB BWQ'!$C$13:$C$168, 0), MATCH('SWB Backcast'!Q$13, 'SWB BWQ'!$B$13:$V$13, 0))</f>
        <v>Excellent</v>
      </c>
      <c r="R100" t="str">
        <f>INDEX('SWB BWQ'!$B$13:$V$168, MATCH('SWB Backcast'!$C100, 'SWB BWQ'!$C$13:$C$168, 0), MATCH('SWB Backcast'!R$13, 'SWB BWQ'!$B$13:$V$13, 0))</f>
        <v>Excellent</v>
      </c>
      <c r="S100" t="str">
        <f>INDEX('SWB BWQ'!$B$13:$V$168, MATCH('SWB Backcast'!$C100, 'SWB BWQ'!$C$13:$C$168, 0), MATCH('SWB Backcast'!S$13, 'SWB BWQ'!$B$13:$V$13, 0))</f>
        <v>Excellent</v>
      </c>
      <c r="T100" t="str">
        <f>INDEX('SWB BWQ'!$B$13:$V$168, MATCH('SWB Backcast'!$C100, 'SWB BWQ'!$C$13:$C$168, 0), MATCH('SWB Backcast'!T$13, 'SWB BWQ'!$B$13:$V$13, 0))</f>
        <v>Excellent</v>
      </c>
      <c r="U100" t="str">
        <f>INDEX('SWB BWQ'!$B$13:$V$168, MATCH('SWB Backcast'!$C100, 'SWB BWQ'!$C$13:$C$168, 0), MATCH('SWB Backcast'!U$13, 'SWB BWQ'!$B$13:$V$13, 0))</f>
        <v>Excellent</v>
      </c>
      <c r="V100" t="str">
        <f>INDEX('SWB BWQ'!$B$13:$V$168, MATCH('SWB Backcast'!$C100, 'SWB BWQ'!$C$13:$C$168, 0), MATCH('SWB Backcast'!V$13, 'SWB BWQ'!$B$13:$V$13, 0))</f>
        <v>Excellent</v>
      </c>
    </row>
    <row r="101" spans="2:22">
      <c r="B101" t="s">
        <v>239</v>
      </c>
      <c r="C101" t="s">
        <v>704</v>
      </c>
      <c r="D101" t="s">
        <v>48</v>
      </c>
      <c r="E101" t="s">
        <v>49</v>
      </c>
      <c r="F101" t="s">
        <v>50</v>
      </c>
      <c r="H101" t="str">
        <f>INDEX('SWB BWQ'!$B$13:$V$168, MATCH('SWB Backcast'!$C101, 'SWB BWQ'!$C$13:$C$168, 0), MATCH('SWB Backcast'!H$13, 'SWB BWQ'!$B$13:$V$13, 0))</f>
        <v>Good</v>
      </c>
      <c r="I101" t="str">
        <f>INDEX('SWB BWQ'!$B$13:$V$168, MATCH('SWB Backcast'!$C101, 'SWB BWQ'!$C$13:$C$168, 0), MATCH('SWB Backcast'!I$13, 'SWB BWQ'!$B$13:$V$13, 0))</f>
        <v>Excellent</v>
      </c>
      <c r="J101" t="str">
        <f>INDEX('SWB BWQ'!$B$13:$V$168, MATCH('SWB Backcast'!$C101, 'SWB BWQ'!$C$13:$C$168, 0), MATCH('SWB Backcast'!J$13, 'SWB BWQ'!$B$13:$V$13, 0))</f>
        <v>Good</v>
      </c>
      <c r="K101" t="str">
        <f>INDEX('SWB BWQ'!$B$13:$V$168, MATCH('SWB Backcast'!$C101, 'SWB BWQ'!$C$13:$C$168, 0), MATCH('SWB Backcast'!K$13, 'SWB BWQ'!$B$13:$V$13, 0))</f>
        <v>Good</v>
      </c>
      <c r="L101" t="str">
        <f>INDEX('SWB BWQ'!$B$13:$V$168, MATCH('SWB Backcast'!$C101, 'SWB BWQ'!$C$13:$C$168, 0), MATCH('SWB Backcast'!L$13, 'SWB BWQ'!$B$13:$V$13, 0))</f>
        <v>Good</v>
      </c>
      <c r="M101">
        <f>INDEX('SWB BWQ'!$B$13:$V$168, MATCH('SWB Backcast'!$C101, 'SWB BWQ'!$C$13:$C$168, 0), MATCH('SWB Backcast'!M$13, 'SWB BWQ'!$B$13:$V$13, 0))</f>
        <v>0</v>
      </c>
      <c r="N101" t="str">
        <f>INDEX('SWB BWQ'!$B$13:$V$168, MATCH('SWB Backcast'!$C101, 'SWB BWQ'!$C$13:$C$168, 0), MATCH('SWB Backcast'!N$13, 'SWB BWQ'!$B$13:$V$13, 0))</f>
        <v>Good</v>
      </c>
      <c r="O101" t="str">
        <f>INDEX('SWB BWQ'!$B$13:$V$168, MATCH('SWB Backcast'!$C101, 'SWB BWQ'!$C$13:$C$168, 0), MATCH('SWB Backcast'!O$13, 'SWB BWQ'!$B$13:$V$13, 0))</f>
        <v>Excellent</v>
      </c>
      <c r="P101">
        <f>INDEX('SWB BWQ'!$B$13:$V$168, MATCH('SWB Backcast'!$C101, 'SWB BWQ'!$C$13:$C$168, 0), MATCH('SWB Backcast'!P$13, 'SWB BWQ'!$B$13:$V$13, 0))</f>
        <v>0</v>
      </c>
      <c r="Q101" t="str">
        <f>INDEX('SWB BWQ'!$B$13:$V$168, MATCH('SWB Backcast'!$C101, 'SWB BWQ'!$C$13:$C$168, 0), MATCH('SWB Backcast'!Q$13, 'SWB BWQ'!$B$13:$V$13, 0))</f>
        <v>Excellent</v>
      </c>
      <c r="R101" t="str">
        <f>INDEX('SWB BWQ'!$B$13:$V$168, MATCH('SWB Backcast'!$C101, 'SWB BWQ'!$C$13:$C$168, 0), MATCH('SWB Backcast'!R$13, 'SWB BWQ'!$B$13:$V$13, 0))</f>
        <v>Excellent</v>
      </c>
      <c r="S101" t="str">
        <f>INDEX('SWB BWQ'!$B$13:$V$168, MATCH('SWB Backcast'!$C101, 'SWB BWQ'!$C$13:$C$168, 0), MATCH('SWB Backcast'!S$13, 'SWB BWQ'!$B$13:$V$13, 0))</f>
        <v>Excellent</v>
      </c>
      <c r="T101" t="str">
        <f>INDEX('SWB BWQ'!$B$13:$V$168, MATCH('SWB Backcast'!$C101, 'SWB BWQ'!$C$13:$C$168, 0), MATCH('SWB Backcast'!T$13, 'SWB BWQ'!$B$13:$V$13, 0))</f>
        <v>Excellent</v>
      </c>
      <c r="U101" t="str">
        <f>INDEX('SWB BWQ'!$B$13:$V$168, MATCH('SWB Backcast'!$C101, 'SWB BWQ'!$C$13:$C$168, 0), MATCH('SWB Backcast'!U$13, 'SWB BWQ'!$B$13:$V$13, 0))</f>
        <v>Excellent</v>
      </c>
      <c r="V101" t="str">
        <f>INDEX('SWB BWQ'!$B$13:$V$168, MATCH('SWB Backcast'!$C101, 'SWB BWQ'!$C$13:$C$168, 0), MATCH('SWB Backcast'!V$13, 'SWB BWQ'!$B$13:$V$13, 0))</f>
        <v>Excellent</v>
      </c>
    </row>
    <row r="102" spans="2:22">
      <c r="B102" t="s">
        <v>239</v>
      </c>
      <c r="C102" t="s">
        <v>705</v>
      </c>
      <c r="D102" t="s">
        <v>48</v>
      </c>
      <c r="E102" t="s">
        <v>49</v>
      </c>
      <c r="F102" t="s">
        <v>50</v>
      </c>
      <c r="H102" t="str">
        <f>INDEX('SWB BWQ'!$B$13:$V$168, MATCH('SWB Backcast'!$C102, 'SWB BWQ'!$C$13:$C$168, 0), MATCH('SWB Backcast'!H$13, 'SWB BWQ'!$B$13:$V$13, 0))</f>
        <v>Good</v>
      </c>
      <c r="I102" t="str">
        <f>INDEX('SWB BWQ'!$B$13:$V$168, MATCH('SWB Backcast'!$C102, 'SWB BWQ'!$C$13:$C$168, 0), MATCH('SWB Backcast'!I$13, 'SWB BWQ'!$B$13:$V$13, 0))</f>
        <v>Excellent</v>
      </c>
      <c r="J102" t="str">
        <f>INDEX('SWB BWQ'!$B$13:$V$168, MATCH('SWB Backcast'!$C102, 'SWB BWQ'!$C$13:$C$168, 0), MATCH('SWB Backcast'!J$13, 'SWB BWQ'!$B$13:$V$13, 0))</f>
        <v>Excellent</v>
      </c>
      <c r="K102" t="str">
        <f>INDEX('SWB BWQ'!$B$13:$V$168, MATCH('SWB Backcast'!$C102, 'SWB BWQ'!$C$13:$C$168, 0), MATCH('SWB Backcast'!K$13, 'SWB BWQ'!$B$13:$V$13, 0))</f>
        <v>Good</v>
      </c>
      <c r="L102" t="str">
        <f>INDEX('SWB BWQ'!$B$13:$V$168, MATCH('SWB Backcast'!$C102, 'SWB BWQ'!$C$13:$C$168, 0), MATCH('SWB Backcast'!L$13, 'SWB BWQ'!$B$13:$V$13, 0))</f>
        <v>Excellent</v>
      </c>
      <c r="M102">
        <f>INDEX('SWB BWQ'!$B$13:$V$168, MATCH('SWB Backcast'!$C102, 'SWB BWQ'!$C$13:$C$168, 0), MATCH('SWB Backcast'!M$13, 'SWB BWQ'!$B$13:$V$13, 0))</f>
        <v>0</v>
      </c>
      <c r="N102" t="str">
        <f>INDEX('SWB BWQ'!$B$13:$V$168, MATCH('SWB Backcast'!$C102, 'SWB BWQ'!$C$13:$C$168, 0), MATCH('SWB Backcast'!N$13, 'SWB BWQ'!$B$13:$V$13, 0))</f>
        <v>Good</v>
      </c>
      <c r="O102" t="str">
        <f>INDEX('SWB BWQ'!$B$13:$V$168, MATCH('SWB Backcast'!$C102, 'SWB BWQ'!$C$13:$C$168, 0), MATCH('SWB Backcast'!O$13, 'SWB BWQ'!$B$13:$V$13, 0))</f>
        <v>Excellent</v>
      </c>
      <c r="P102">
        <f>INDEX('SWB BWQ'!$B$13:$V$168, MATCH('SWB Backcast'!$C102, 'SWB BWQ'!$C$13:$C$168, 0), MATCH('SWB Backcast'!P$13, 'SWB BWQ'!$B$13:$V$13, 0))</f>
        <v>0</v>
      </c>
      <c r="Q102" t="str">
        <f>INDEX('SWB BWQ'!$B$13:$V$168, MATCH('SWB Backcast'!$C102, 'SWB BWQ'!$C$13:$C$168, 0), MATCH('SWB Backcast'!Q$13, 'SWB BWQ'!$B$13:$V$13, 0))</f>
        <v>Excellent</v>
      </c>
      <c r="R102" t="str">
        <f>INDEX('SWB BWQ'!$B$13:$V$168, MATCH('SWB Backcast'!$C102, 'SWB BWQ'!$C$13:$C$168, 0), MATCH('SWB Backcast'!R$13, 'SWB BWQ'!$B$13:$V$13, 0))</f>
        <v>Excellent</v>
      </c>
      <c r="S102" t="str">
        <f>INDEX('SWB BWQ'!$B$13:$V$168, MATCH('SWB Backcast'!$C102, 'SWB BWQ'!$C$13:$C$168, 0), MATCH('SWB Backcast'!S$13, 'SWB BWQ'!$B$13:$V$13, 0))</f>
        <v>Excellent</v>
      </c>
      <c r="T102" t="str">
        <f>INDEX('SWB BWQ'!$B$13:$V$168, MATCH('SWB Backcast'!$C102, 'SWB BWQ'!$C$13:$C$168, 0), MATCH('SWB Backcast'!T$13, 'SWB BWQ'!$B$13:$V$13, 0))</f>
        <v>Excellent</v>
      </c>
      <c r="U102" t="str">
        <f>INDEX('SWB BWQ'!$B$13:$V$168, MATCH('SWB Backcast'!$C102, 'SWB BWQ'!$C$13:$C$168, 0), MATCH('SWB Backcast'!U$13, 'SWB BWQ'!$B$13:$V$13, 0))</f>
        <v>Excellent</v>
      </c>
      <c r="V102" t="str">
        <f>INDEX('SWB BWQ'!$B$13:$V$168, MATCH('SWB Backcast'!$C102, 'SWB BWQ'!$C$13:$C$168, 0), MATCH('SWB Backcast'!V$13, 'SWB BWQ'!$B$13:$V$13, 0))</f>
        <v>Excellent</v>
      </c>
    </row>
    <row r="103" spans="2:22">
      <c r="B103" t="s">
        <v>239</v>
      </c>
      <c r="C103" t="s">
        <v>706</v>
      </c>
      <c r="D103" t="s">
        <v>48</v>
      </c>
      <c r="E103" t="s">
        <v>49</v>
      </c>
      <c r="F103" t="s">
        <v>50</v>
      </c>
      <c r="H103" t="str">
        <f>INDEX('SWB BWQ'!$B$13:$V$168, MATCH('SWB Backcast'!$C103, 'SWB BWQ'!$C$13:$C$168, 0), MATCH('SWB Backcast'!H$13, 'SWB BWQ'!$B$13:$V$13, 0))</f>
        <v>Excellent</v>
      </c>
      <c r="I103" t="str">
        <f>INDEX('SWB BWQ'!$B$13:$V$168, MATCH('SWB Backcast'!$C103, 'SWB BWQ'!$C$13:$C$168, 0), MATCH('SWB Backcast'!I$13, 'SWB BWQ'!$B$13:$V$13, 0))</f>
        <v>Excellent</v>
      </c>
      <c r="J103" t="str">
        <f>INDEX('SWB BWQ'!$B$13:$V$168, MATCH('SWB Backcast'!$C103, 'SWB BWQ'!$C$13:$C$168, 0), MATCH('SWB Backcast'!J$13, 'SWB BWQ'!$B$13:$V$13, 0))</f>
        <v>Excellent</v>
      </c>
      <c r="K103" t="str">
        <f>INDEX('SWB BWQ'!$B$13:$V$168, MATCH('SWB Backcast'!$C103, 'SWB BWQ'!$C$13:$C$168, 0), MATCH('SWB Backcast'!K$13, 'SWB BWQ'!$B$13:$V$13, 0))</f>
        <v>Excellent</v>
      </c>
      <c r="L103" t="str">
        <f>INDEX('SWB BWQ'!$B$13:$V$168, MATCH('SWB Backcast'!$C103, 'SWB BWQ'!$C$13:$C$168, 0), MATCH('SWB Backcast'!L$13, 'SWB BWQ'!$B$13:$V$13, 0))</f>
        <v>Excellent</v>
      </c>
      <c r="M103">
        <f>INDEX('SWB BWQ'!$B$13:$V$168, MATCH('SWB Backcast'!$C103, 'SWB BWQ'!$C$13:$C$168, 0), MATCH('SWB Backcast'!M$13, 'SWB BWQ'!$B$13:$V$13, 0))</f>
        <v>0</v>
      </c>
      <c r="N103" t="str">
        <f>INDEX('SWB BWQ'!$B$13:$V$168, MATCH('SWB Backcast'!$C103, 'SWB BWQ'!$C$13:$C$168, 0), MATCH('SWB Backcast'!N$13, 'SWB BWQ'!$B$13:$V$13, 0))</f>
        <v>Excellent</v>
      </c>
      <c r="O103" t="str">
        <f>INDEX('SWB BWQ'!$B$13:$V$168, MATCH('SWB Backcast'!$C103, 'SWB BWQ'!$C$13:$C$168, 0), MATCH('SWB Backcast'!O$13, 'SWB BWQ'!$B$13:$V$13, 0))</f>
        <v>Excellent</v>
      </c>
      <c r="P103">
        <f>INDEX('SWB BWQ'!$B$13:$V$168, MATCH('SWB Backcast'!$C103, 'SWB BWQ'!$C$13:$C$168, 0), MATCH('SWB Backcast'!P$13, 'SWB BWQ'!$B$13:$V$13, 0))</f>
        <v>0</v>
      </c>
      <c r="Q103" t="str">
        <f>INDEX('SWB BWQ'!$B$13:$V$168, MATCH('SWB Backcast'!$C103, 'SWB BWQ'!$C$13:$C$168, 0), MATCH('SWB Backcast'!Q$13, 'SWB BWQ'!$B$13:$V$13, 0))</f>
        <v>Excellent</v>
      </c>
      <c r="R103" t="str">
        <f>INDEX('SWB BWQ'!$B$13:$V$168, MATCH('SWB Backcast'!$C103, 'SWB BWQ'!$C$13:$C$168, 0), MATCH('SWB Backcast'!R$13, 'SWB BWQ'!$B$13:$V$13, 0))</f>
        <v>Excellent</v>
      </c>
      <c r="S103" t="str">
        <f>INDEX('SWB BWQ'!$B$13:$V$168, MATCH('SWB Backcast'!$C103, 'SWB BWQ'!$C$13:$C$168, 0), MATCH('SWB Backcast'!S$13, 'SWB BWQ'!$B$13:$V$13, 0))</f>
        <v>Excellent</v>
      </c>
      <c r="T103" t="str">
        <f>INDEX('SWB BWQ'!$B$13:$V$168, MATCH('SWB Backcast'!$C103, 'SWB BWQ'!$C$13:$C$168, 0), MATCH('SWB Backcast'!T$13, 'SWB BWQ'!$B$13:$V$13, 0))</f>
        <v>Excellent</v>
      </c>
      <c r="U103" t="str">
        <f>INDEX('SWB BWQ'!$B$13:$V$168, MATCH('SWB Backcast'!$C103, 'SWB BWQ'!$C$13:$C$168, 0), MATCH('SWB Backcast'!U$13, 'SWB BWQ'!$B$13:$V$13, 0))</f>
        <v>Excellent</v>
      </c>
      <c r="V103" t="str">
        <f>INDEX('SWB BWQ'!$B$13:$V$168, MATCH('SWB Backcast'!$C103, 'SWB BWQ'!$C$13:$C$168, 0), MATCH('SWB Backcast'!V$13, 'SWB BWQ'!$B$13:$V$13, 0))</f>
        <v>Excellent</v>
      </c>
    </row>
    <row r="104" spans="2:22">
      <c r="B104" t="s">
        <v>239</v>
      </c>
      <c r="C104" t="s">
        <v>707</v>
      </c>
      <c r="D104" t="s">
        <v>48</v>
      </c>
      <c r="E104" t="s">
        <v>49</v>
      </c>
      <c r="F104" t="s">
        <v>50</v>
      </c>
      <c r="H104" t="str">
        <f>INDEX('SWB BWQ'!$B$13:$V$168, MATCH('SWB Backcast'!$C104, 'SWB BWQ'!$C$13:$C$168, 0), MATCH('SWB Backcast'!H$13, 'SWB BWQ'!$B$13:$V$13, 0))</f>
        <v>Excellent</v>
      </c>
      <c r="I104" t="str">
        <f>INDEX('SWB BWQ'!$B$13:$V$168, MATCH('SWB Backcast'!$C104, 'SWB BWQ'!$C$13:$C$168, 0), MATCH('SWB Backcast'!I$13, 'SWB BWQ'!$B$13:$V$13, 0))</f>
        <v>Excellent</v>
      </c>
      <c r="J104" t="str">
        <f>INDEX('SWB BWQ'!$B$13:$V$168, MATCH('SWB Backcast'!$C104, 'SWB BWQ'!$C$13:$C$168, 0), MATCH('SWB Backcast'!J$13, 'SWB BWQ'!$B$13:$V$13, 0))</f>
        <v>Good</v>
      </c>
      <c r="K104" t="str">
        <f>INDEX('SWB BWQ'!$B$13:$V$168, MATCH('SWB Backcast'!$C104, 'SWB BWQ'!$C$13:$C$168, 0), MATCH('SWB Backcast'!K$13, 'SWB BWQ'!$B$13:$V$13, 0))</f>
        <v>Good</v>
      </c>
      <c r="L104" t="str">
        <f>INDEX('SWB BWQ'!$B$13:$V$168, MATCH('SWB Backcast'!$C104, 'SWB BWQ'!$C$13:$C$168, 0), MATCH('SWB Backcast'!L$13, 'SWB BWQ'!$B$13:$V$13, 0))</f>
        <v>Good</v>
      </c>
      <c r="M104">
        <f>INDEX('SWB BWQ'!$B$13:$V$168, MATCH('SWB Backcast'!$C104, 'SWB BWQ'!$C$13:$C$168, 0), MATCH('SWB Backcast'!M$13, 'SWB BWQ'!$B$13:$V$13, 0))</f>
        <v>0</v>
      </c>
      <c r="N104" t="str">
        <f>INDEX('SWB BWQ'!$B$13:$V$168, MATCH('SWB Backcast'!$C104, 'SWB BWQ'!$C$13:$C$168, 0), MATCH('SWB Backcast'!N$13, 'SWB BWQ'!$B$13:$V$13, 0))</f>
        <v>Good</v>
      </c>
      <c r="O104" t="str">
        <f>INDEX('SWB BWQ'!$B$13:$V$168, MATCH('SWB Backcast'!$C104, 'SWB BWQ'!$C$13:$C$168, 0), MATCH('SWB Backcast'!O$13, 'SWB BWQ'!$B$13:$V$13, 0))</f>
        <v>Good</v>
      </c>
      <c r="P104">
        <f>INDEX('SWB BWQ'!$B$13:$V$168, MATCH('SWB Backcast'!$C104, 'SWB BWQ'!$C$13:$C$168, 0), MATCH('SWB Backcast'!P$13, 'SWB BWQ'!$B$13:$V$13, 0))</f>
        <v>0</v>
      </c>
      <c r="Q104" t="str">
        <f>INDEX('SWB BWQ'!$B$13:$V$168, MATCH('SWB Backcast'!$C104, 'SWB BWQ'!$C$13:$C$168, 0), MATCH('SWB Backcast'!Q$13, 'SWB BWQ'!$B$13:$V$13, 0))</f>
        <v>Good</v>
      </c>
      <c r="R104" t="str">
        <f>INDEX('SWB BWQ'!$B$13:$V$168, MATCH('SWB Backcast'!$C104, 'SWB BWQ'!$C$13:$C$168, 0), MATCH('SWB Backcast'!R$13, 'SWB BWQ'!$B$13:$V$13, 0))</f>
        <v>Good</v>
      </c>
      <c r="S104" t="str">
        <f>INDEX('SWB BWQ'!$B$13:$V$168, MATCH('SWB Backcast'!$C104, 'SWB BWQ'!$C$13:$C$168, 0), MATCH('SWB Backcast'!S$13, 'SWB BWQ'!$B$13:$V$13, 0))</f>
        <v>Good</v>
      </c>
      <c r="T104" t="str">
        <f>INDEX('SWB BWQ'!$B$13:$V$168, MATCH('SWB Backcast'!$C104, 'SWB BWQ'!$C$13:$C$168, 0), MATCH('SWB Backcast'!T$13, 'SWB BWQ'!$B$13:$V$13, 0))</f>
        <v>Good</v>
      </c>
      <c r="U104" t="str">
        <f>INDEX('SWB BWQ'!$B$13:$V$168, MATCH('SWB Backcast'!$C104, 'SWB BWQ'!$C$13:$C$168, 0), MATCH('SWB Backcast'!U$13, 'SWB BWQ'!$B$13:$V$13, 0))</f>
        <v>Good</v>
      </c>
      <c r="V104" t="str">
        <f>INDEX('SWB BWQ'!$B$13:$V$168, MATCH('SWB Backcast'!$C104, 'SWB BWQ'!$C$13:$C$168, 0), MATCH('SWB Backcast'!V$13, 'SWB BWQ'!$B$13:$V$13, 0))</f>
        <v>Good</v>
      </c>
    </row>
    <row r="105" spans="2:22">
      <c r="B105" t="s">
        <v>239</v>
      </c>
      <c r="C105" t="s">
        <v>708</v>
      </c>
      <c r="D105" t="s">
        <v>48</v>
      </c>
      <c r="E105" t="s">
        <v>49</v>
      </c>
      <c r="F105" t="s">
        <v>50</v>
      </c>
      <c r="H105" t="str">
        <f>INDEX('SWB BWQ'!$B$13:$V$168, MATCH('SWB Backcast'!$C105, 'SWB BWQ'!$C$13:$C$168, 0), MATCH('SWB Backcast'!H$13, 'SWB BWQ'!$B$13:$V$13, 0))</f>
        <v>Excellent</v>
      </c>
      <c r="I105" t="str">
        <f>INDEX('SWB BWQ'!$B$13:$V$168, MATCH('SWB Backcast'!$C105, 'SWB BWQ'!$C$13:$C$168, 0), MATCH('SWB Backcast'!I$13, 'SWB BWQ'!$B$13:$V$13, 0))</f>
        <v>Excellent</v>
      </c>
      <c r="J105" t="str">
        <f>INDEX('SWB BWQ'!$B$13:$V$168, MATCH('SWB Backcast'!$C105, 'SWB BWQ'!$C$13:$C$168, 0), MATCH('SWB Backcast'!J$13, 'SWB BWQ'!$B$13:$V$13, 0))</f>
        <v>Excellent</v>
      </c>
      <c r="K105" t="str">
        <f>INDEX('SWB BWQ'!$B$13:$V$168, MATCH('SWB Backcast'!$C105, 'SWB BWQ'!$C$13:$C$168, 0), MATCH('SWB Backcast'!K$13, 'SWB BWQ'!$B$13:$V$13, 0))</f>
        <v>Excellent</v>
      </c>
      <c r="L105" t="str">
        <f>INDEX('SWB BWQ'!$B$13:$V$168, MATCH('SWB Backcast'!$C105, 'SWB BWQ'!$C$13:$C$168, 0), MATCH('SWB Backcast'!L$13, 'SWB BWQ'!$B$13:$V$13, 0))</f>
        <v>Excellent</v>
      </c>
      <c r="M105">
        <f>INDEX('SWB BWQ'!$B$13:$V$168, MATCH('SWB Backcast'!$C105, 'SWB BWQ'!$C$13:$C$168, 0), MATCH('SWB Backcast'!M$13, 'SWB BWQ'!$B$13:$V$13, 0))</f>
        <v>0</v>
      </c>
      <c r="N105" t="str">
        <f>INDEX('SWB BWQ'!$B$13:$V$168, MATCH('SWB Backcast'!$C105, 'SWB BWQ'!$C$13:$C$168, 0), MATCH('SWB Backcast'!N$13, 'SWB BWQ'!$B$13:$V$13, 0))</f>
        <v>Excellent</v>
      </c>
      <c r="O105" t="str">
        <f>INDEX('SWB BWQ'!$B$13:$V$168, MATCH('SWB Backcast'!$C105, 'SWB BWQ'!$C$13:$C$168, 0), MATCH('SWB Backcast'!O$13, 'SWB BWQ'!$B$13:$V$13, 0))</f>
        <v>Excellent</v>
      </c>
      <c r="P105">
        <f>INDEX('SWB BWQ'!$B$13:$V$168, MATCH('SWB Backcast'!$C105, 'SWB BWQ'!$C$13:$C$168, 0), MATCH('SWB Backcast'!P$13, 'SWB BWQ'!$B$13:$V$13, 0))</f>
        <v>0</v>
      </c>
      <c r="Q105" t="str">
        <f>INDEX('SWB BWQ'!$B$13:$V$168, MATCH('SWB Backcast'!$C105, 'SWB BWQ'!$C$13:$C$168, 0), MATCH('SWB Backcast'!Q$13, 'SWB BWQ'!$B$13:$V$13, 0))</f>
        <v>Excellent</v>
      </c>
      <c r="R105" t="str">
        <f>INDEX('SWB BWQ'!$B$13:$V$168, MATCH('SWB Backcast'!$C105, 'SWB BWQ'!$C$13:$C$168, 0), MATCH('SWB Backcast'!R$13, 'SWB BWQ'!$B$13:$V$13, 0))</f>
        <v>Excellent</v>
      </c>
      <c r="S105" t="str">
        <f>INDEX('SWB BWQ'!$B$13:$V$168, MATCH('SWB Backcast'!$C105, 'SWB BWQ'!$C$13:$C$168, 0), MATCH('SWB Backcast'!S$13, 'SWB BWQ'!$B$13:$V$13, 0))</f>
        <v>Excellent</v>
      </c>
      <c r="T105" t="str">
        <f>INDEX('SWB BWQ'!$B$13:$V$168, MATCH('SWB Backcast'!$C105, 'SWB BWQ'!$C$13:$C$168, 0), MATCH('SWB Backcast'!T$13, 'SWB BWQ'!$B$13:$V$13, 0))</f>
        <v>Excellent</v>
      </c>
      <c r="U105" t="str">
        <f>INDEX('SWB BWQ'!$B$13:$V$168, MATCH('SWB Backcast'!$C105, 'SWB BWQ'!$C$13:$C$168, 0), MATCH('SWB Backcast'!U$13, 'SWB BWQ'!$B$13:$V$13, 0))</f>
        <v>Excellent</v>
      </c>
      <c r="V105" t="str">
        <f>INDEX('SWB BWQ'!$B$13:$V$168, MATCH('SWB Backcast'!$C105, 'SWB BWQ'!$C$13:$C$168, 0), MATCH('SWB Backcast'!V$13, 'SWB BWQ'!$B$13:$V$13, 0))</f>
        <v>Excellent</v>
      </c>
    </row>
    <row r="106" spans="2:22">
      <c r="B106" t="s">
        <v>239</v>
      </c>
      <c r="C106" t="s">
        <v>709</v>
      </c>
      <c r="D106" t="s">
        <v>48</v>
      </c>
      <c r="E106" t="s">
        <v>49</v>
      </c>
      <c r="F106" t="s">
        <v>50</v>
      </c>
      <c r="H106" t="str">
        <f>INDEX('SWB BWQ'!$B$13:$V$168, MATCH('SWB Backcast'!$C106, 'SWB BWQ'!$C$13:$C$168, 0), MATCH('SWB Backcast'!H$13, 'SWB BWQ'!$B$13:$V$13, 0))</f>
        <v>Excellent</v>
      </c>
      <c r="I106" t="str">
        <f>INDEX('SWB BWQ'!$B$13:$V$168, MATCH('SWB Backcast'!$C106, 'SWB BWQ'!$C$13:$C$168, 0), MATCH('SWB Backcast'!I$13, 'SWB BWQ'!$B$13:$V$13, 0))</f>
        <v>Excellent</v>
      </c>
      <c r="J106" t="str">
        <f>INDEX('SWB BWQ'!$B$13:$V$168, MATCH('SWB Backcast'!$C106, 'SWB BWQ'!$C$13:$C$168, 0), MATCH('SWB Backcast'!J$13, 'SWB BWQ'!$B$13:$V$13, 0))</f>
        <v>Excellent</v>
      </c>
      <c r="K106" t="str">
        <f>INDEX('SWB BWQ'!$B$13:$V$168, MATCH('SWB Backcast'!$C106, 'SWB BWQ'!$C$13:$C$168, 0), MATCH('SWB Backcast'!K$13, 'SWB BWQ'!$B$13:$V$13, 0))</f>
        <v>Excellent</v>
      </c>
      <c r="L106" t="str">
        <f>INDEX('SWB BWQ'!$B$13:$V$168, MATCH('SWB Backcast'!$C106, 'SWB BWQ'!$C$13:$C$168, 0), MATCH('SWB Backcast'!L$13, 'SWB BWQ'!$B$13:$V$13, 0))</f>
        <v>Excellent</v>
      </c>
      <c r="M106">
        <f>INDEX('SWB BWQ'!$B$13:$V$168, MATCH('SWB Backcast'!$C106, 'SWB BWQ'!$C$13:$C$168, 0), MATCH('SWB Backcast'!M$13, 'SWB BWQ'!$B$13:$V$13, 0))</f>
        <v>0</v>
      </c>
      <c r="N106" t="str">
        <f>INDEX('SWB BWQ'!$B$13:$V$168, MATCH('SWB Backcast'!$C106, 'SWB BWQ'!$C$13:$C$168, 0), MATCH('SWB Backcast'!N$13, 'SWB BWQ'!$B$13:$V$13, 0))</f>
        <v>Excellent</v>
      </c>
      <c r="O106" t="str">
        <f>INDEX('SWB BWQ'!$B$13:$V$168, MATCH('SWB Backcast'!$C106, 'SWB BWQ'!$C$13:$C$168, 0), MATCH('SWB Backcast'!O$13, 'SWB BWQ'!$B$13:$V$13, 0))</f>
        <v>Excellent</v>
      </c>
      <c r="P106">
        <f>INDEX('SWB BWQ'!$B$13:$V$168, MATCH('SWB Backcast'!$C106, 'SWB BWQ'!$C$13:$C$168, 0), MATCH('SWB Backcast'!P$13, 'SWB BWQ'!$B$13:$V$13, 0))</f>
        <v>0</v>
      </c>
      <c r="Q106" t="str">
        <f>INDEX('SWB BWQ'!$B$13:$V$168, MATCH('SWB Backcast'!$C106, 'SWB BWQ'!$C$13:$C$168, 0), MATCH('SWB Backcast'!Q$13, 'SWB BWQ'!$B$13:$V$13, 0))</f>
        <v>Excellent</v>
      </c>
      <c r="R106" t="str">
        <f>INDEX('SWB BWQ'!$B$13:$V$168, MATCH('SWB Backcast'!$C106, 'SWB BWQ'!$C$13:$C$168, 0), MATCH('SWB Backcast'!R$13, 'SWB BWQ'!$B$13:$V$13, 0))</f>
        <v>Excellent</v>
      </c>
      <c r="S106" t="str">
        <f>INDEX('SWB BWQ'!$B$13:$V$168, MATCH('SWB Backcast'!$C106, 'SWB BWQ'!$C$13:$C$168, 0), MATCH('SWB Backcast'!S$13, 'SWB BWQ'!$B$13:$V$13, 0))</f>
        <v>Excellent</v>
      </c>
      <c r="T106" t="str">
        <f>INDEX('SWB BWQ'!$B$13:$V$168, MATCH('SWB Backcast'!$C106, 'SWB BWQ'!$C$13:$C$168, 0), MATCH('SWB Backcast'!T$13, 'SWB BWQ'!$B$13:$V$13, 0))</f>
        <v>Excellent</v>
      </c>
      <c r="U106" t="str">
        <f>INDEX('SWB BWQ'!$B$13:$V$168, MATCH('SWB Backcast'!$C106, 'SWB BWQ'!$C$13:$C$168, 0), MATCH('SWB Backcast'!U$13, 'SWB BWQ'!$B$13:$V$13, 0))</f>
        <v>Excellent</v>
      </c>
      <c r="V106" t="str">
        <f>INDEX('SWB BWQ'!$B$13:$V$168, MATCH('SWB Backcast'!$C106, 'SWB BWQ'!$C$13:$C$168, 0), MATCH('SWB Backcast'!V$13, 'SWB BWQ'!$B$13:$V$13, 0))</f>
        <v>Excellent</v>
      </c>
    </row>
    <row r="107" spans="2:22">
      <c r="B107" t="s">
        <v>239</v>
      </c>
      <c r="C107" t="s">
        <v>710</v>
      </c>
      <c r="D107" t="s">
        <v>48</v>
      </c>
      <c r="E107" t="s">
        <v>49</v>
      </c>
      <c r="F107" t="s">
        <v>50</v>
      </c>
      <c r="H107" t="str">
        <f>INDEX('SWB BWQ'!$B$13:$V$168, MATCH('SWB Backcast'!$C107, 'SWB BWQ'!$C$13:$C$168, 0), MATCH('SWB Backcast'!H$13, 'SWB BWQ'!$B$13:$V$13, 0))</f>
        <v>Excellent</v>
      </c>
      <c r="I107" t="str">
        <f>INDEX('SWB BWQ'!$B$13:$V$168, MATCH('SWB Backcast'!$C107, 'SWB BWQ'!$C$13:$C$168, 0), MATCH('SWB Backcast'!I$13, 'SWB BWQ'!$B$13:$V$13, 0))</f>
        <v>Excellent</v>
      </c>
      <c r="J107" t="str">
        <f>INDEX('SWB BWQ'!$B$13:$V$168, MATCH('SWB Backcast'!$C107, 'SWB BWQ'!$C$13:$C$168, 0), MATCH('SWB Backcast'!J$13, 'SWB BWQ'!$B$13:$V$13, 0))</f>
        <v>Excellent</v>
      </c>
      <c r="K107" t="str">
        <f>INDEX('SWB BWQ'!$B$13:$V$168, MATCH('SWB Backcast'!$C107, 'SWB BWQ'!$C$13:$C$168, 0), MATCH('SWB Backcast'!K$13, 'SWB BWQ'!$B$13:$V$13, 0))</f>
        <v>Good</v>
      </c>
      <c r="L107" t="str">
        <f>INDEX('SWB BWQ'!$B$13:$V$168, MATCH('SWB Backcast'!$C107, 'SWB BWQ'!$C$13:$C$168, 0), MATCH('SWB Backcast'!L$13, 'SWB BWQ'!$B$13:$V$13, 0))</f>
        <v>Excellent</v>
      </c>
      <c r="M107">
        <f>INDEX('SWB BWQ'!$B$13:$V$168, MATCH('SWB Backcast'!$C107, 'SWB BWQ'!$C$13:$C$168, 0), MATCH('SWB Backcast'!M$13, 'SWB BWQ'!$B$13:$V$13, 0))</f>
        <v>0</v>
      </c>
      <c r="N107" t="str">
        <f>INDEX('SWB BWQ'!$B$13:$V$168, MATCH('SWB Backcast'!$C107, 'SWB BWQ'!$C$13:$C$168, 0), MATCH('SWB Backcast'!N$13, 'SWB BWQ'!$B$13:$V$13, 0))</f>
        <v>Excellent</v>
      </c>
      <c r="O107" t="str">
        <f>INDEX('SWB BWQ'!$B$13:$V$168, MATCH('SWB Backcast'!$C107, 'SWB BWQ'!$C$13:$C$168, 0), MATCH('SWB Backcast'!O$13, 'SWB BWQ'!$B$13:$V$13, 0))</f>
        <v>Excellent</v>
      </c>
      <c r="P107">
        <f>INDEX('SWB BWQ'!$B$13:$V$168, MATCH('SWB Backcast'!$C107, 'SWB BWQ'!$C$13:$C$168, 0), MATCH('SWB Backcast'!P$13, 'SWB BWQ'!$B$13:$V$13, 0))</f>
        <v>0</v>
      </c>
      <c r="Q107" t="str">
        <f>INDEX('SWB BWQ'!$B$13:$V$168, MATCH('SWB Backcast'!$C107, 'SWB BWQ'!$C$13:$C$168, 0), MATCH('SWB Backcast'!Q$13, 'SWB BWQ'!$B$13:$V$13, 0))</f>
        <v>Excellent</v>
      </c>
      <c r="R107" t="str">
        <f>INDEX('SWB BWQ'!$B$13:$V$168, MATCH('SWB Backcast'!$C107, 'SWB BWQ'!$C$13:$C$168, 0), MATCH('SWB Backcast'!R$13, 'SWB BWQ'!$B$13:$V$13, 0))</f>
        <v>Excellent</v>
      </c>
      <c r="S107" t="str">
        <f>INDEX('SWB BWQ'!$B$13:$V$168, MATCH('SWB Backcast'!$C107, 'SWB BWQ'!$C$13:$C$168, 0), MATCH('SWB Backcast'!S$13, 'SWB BWQ'!$B$13:$V$13, 0))</f>
        <v>Excellent</v>
      </c>
      <c r="T107" t="str">
        <f>INDEX('SWB BWQ'!$B$13:$V$168, MATCH('SWB Backcast'!$C107, 'SWB BWQ'!$C$13:$C$168, 0), MATCH('SWB Backcast'!T$13, 'SWB BWQ'!$B$13:$V$13, 0))</f>
        <v>Excellent</v>
      </c>
      <c r="U107" t="str">
        <f>INDEX('SWB BWQ'!$B$13:$V$168, MATCH('SWB Backcast'!$C107, 'SWB BWQ'!$C$13:$C$168, 0), MATCH('SWB Backcast'!U$13, 'SWB BWQ'!$B$13:$V$13, 0))</f>
        <v>Excellent</v>
      </c>
      <c r="V107" t="str">
        <f>INDEX('SWB BWQ'!$B$13:$V$168, MATCH('SWB Backcast'!$C107, 'SWB BWQ'!$C$13:$C$168, 0), MATCH('SWB Backcast'!V$13, 'SWB BWQ'!$B$13:$V$13, 0))</f>
        <v>Excellent</v>
      </c>
    </row>
    <row r="108" spans="2:22">
      <c r="B108" t="s">
        <v>239</v>
      </c>
      <c r="C108" t="s">
        <v>711</v>
      </c>
      <c r="D108" t="s">
        <v>48</v>
      </c>
      <c r="E108" t="s">
        <v>49</v>
      </c>
      <c r="F108" t="s">
        <v>50</v>
      </c>
      <c r="H108" t="str">
        <f>INDEX('SWB BWQ'!$B$13:$V$168, MATCH('SWB Backcast'!$C108, 'SWB BWQ'!$C$13:$C$168, 0), MATCH('SWB Backcast'!H$13, 'SWB BWQ'!$B$13:$V$13, 0))</f>
        <v>Sufficient</v>
      </c>
      <c r="I108" t="str">
        <f>INDEX('SWB BWQ'!$B$13:$V$168, MATCH('SWB Backcast'!$C108, 'SWB BWQ'!$C$13:$C$168, 0), MATCH('SWB Backcast'!I$13, 'SWB BWQ'!$B$13:$V$13, 0))</f>
        <v>Sufficient</v>
      </c>
      <c r="J108" t="str">
        <f>INDEX('SWB BWQ'!$B$13:$V$168, MATCH('SWB Backcast'!$C108, 'SWB BWQ'!$C$13:$C$168, 0), MATCH('SWB Backcast'!J$13, 'SWB BWQ'!$B$13:$V$13, 0))</f>
        <v>Poor</v>
      </c>
      <c r="K108" t="str">
        <f>INDEX('SWB BWQ'!$B$13:$V$168, MATCH('SWB Backcast'!$C108, 'SWB BWQ'!$C$13:$C$168, 0), MATCH('SWB Backcast'!K$13, 'SWB BWQ'!$B$13:$V$13, 0))</f>
        <v>Poor</v>
      </c>
      <c r="L108" t="str">
        <f>INDEX('SWB BWQ'!$B$13:$V$168, MATCH('SWB Backcast'!$C108, 'SWB BWQ'!$C$13:$C$168, 0), MATCH('SWB Backcast'!L$13, 'SWB BWQ'!$B$13:$V$13, 0))</f>
        <v>Poor</v>
      </c>
      <c r="M108">
        <f>INDEX('SWB BWQ'!$B$13:$V$168, MATCH('SWB Backcast'!$C108, 'SWB BWQ'!$C$13:$C$168, 0), MATCH('SWB Backcast'!M$13, 'SWB BWQ'!$B$13:$V$13, 0))</f>
        <v>0</v>
      </c>
      <c r="N108" t="str">
        <f>INDEX('SWB BWQ'!$B$13:$V$168, MATCH('SWB Backcast'!$C108, 'SWB BWQ'!$C$13:$C$168, 0), MATCH('SWB Backcast'!N$13, 'SWB BWQ'!$B$13:$V$13, 0))</f>
        <v>Sufficient</v>
      </c>
      <c r="O108" t="str">
        <f>INDEX('SWB BWQ'!$B$13:$V$168, MATCH('SWB Backcast'!$C108, 'SWB BWQ'!$C$13:$C$168, 0), MATCH('SWB Backcast'!O$13, 'SWB BWQ'!$B$13:$V$13, 0))</f>
        <v>Good</v>
      </c>
      <c r="P108">
        <f>INDEX('SWB BWQ'!$B$13:$V$168, MATCH('SWB Backcast'!$C108, 'SWB BWQ'!$C$13:$C$168, 0), MATCH('SWB Backcast'!P$13, 'SWB BWQ'!$B$13:$V$13, 0))</f>
        <v>0</v>
      </c>
      <c r="Q108" t="str">
        <f>INDEX('SWB BWQ'!$B$13:$V$168, MATCH('SWB Backcast'!$C108, 'SWB BWQ'!$C$13:$C$168, 0), MATCH('SWB Backcast'!Q$13, 'SWB BWQ'!$B$13:$V$13, 0))</f>
        <v>Good</v>
      </c>
      <c r="R108" t="str">
        <f>INDEX('SWB BWQ'!$B$13:$V$168, MATCH('SWB Backcast'!$C108, 'SWB BWQ'!$C$13:$C$168, 0), MATCH('SWB Backcast'!R$13, 'SWB BWQ'!$B$13:$V$13, 0))</f>
        <v>Good</v>
      </c>
      <c r="S108" t="str">
        <f>INDEX('SWB BWQ'!$B$13:$V$168, MATCH('SWB Backcast'!$C108, 'SWB BWQ'!$C$13:$C$168, 0), MATCH('SWB Backcast'!S$13, 'SWB BWQ'!$B$13:$V$13, 0))</f>
        <v>Good</v>
      </c>
      <c r="T108" t="str">
        <f>INDEX('SWB BWQ'!$B$13:$V$168, MATCH('SWB Backcast'!$C108, 'SWB BWQ'!$C$13:$C$168, 0), MATCH('SWB Backcast'!T$13, 'SWB BWQ'!$B$13:$V$13, 0))</f>
        <v>Good</v>
      </c>
      <c r="U108" t="str">
        <f>INDEX('SWB BWQ'!$B$13:$V$168, MATCH('SWB Backcast'!$C108, 'SWB BWQ'!$C$13:$C$168, 0), MATCH('SWB Backcast'!U$13, 'SWB BWQ'!$B$13:$V$13, 0))</f>
        <v>Good</v>
      </c>
      <c r="V108" t="str">
        <f>INDEX('SWB BWQ'!$B$13:$V$168, MATCH('SWB Backcast'!$C108, 'SWB BWQ'!$C$13:$C$168, 0), MATCH('SWB Backcast'!V$13, 'SWB BWQ'!$B$13:$V$13, 0))</f>
        <v>Good</v>
      </c>
    </row>
    <row r="109" spans="2:22">
      <c r="B109" t="s">
        <v>239</v>
      </c>
      <c r="C109" t="s">
        <v>712</v>
      </c>
      <c r="D109" t="s">
        <v>48</v>
      </c>
      <c r="E109" t="s">
        <v>49</v>
      </c>
      <c r="F109" t="s">
        <v>50</v>
      </c>
      <c r="H109" t="str">
        <f>INDEX('SWB BWQ'!$B$13:$V$168, MATCH('SWB Backcast'!$C109, 'SWB BWQ'!$C$13:$C$168, 0), MATCH('SWB Backcast'!H$13, 'SWB BWQ'!$B$13:$V$13, 0))</f>
        <v>Excellent</v>
      </c>
      <c r="I109" t="str">
        <f>INDEX('SWB BWQ'!$B$13:$V$168, MATCH('SWB Backcast'!$C109, 'SWB BWQ'!$C$13:$C$168, 0), MATCH('SWB Backcast'!I$13, 'SWB BWQ'!$B$13:$V$13, 0))</f>
        <v>Excellent</v>
      </c>
      <c r="J109" t="str">
        <f>INDEX('SWB BWQ'!$B$13:$V$168, MATCH('SWB Backcast'!$C109, 'SWB BWQ'!$C$13:$C$168, 0), MATCH('SWB Backcast'!J$13, 'SWB BWQ'!$B$13:$V$13, 0))</f>
        <v>Excellent</v>
      </c>
      <c r="K109" t="str">
        <f>INDEX('SWB BWQ'!$B$13:$V$168, MATCH('SWB Backcast'!$C109, 'SWB BWQ'!$C$13:$C$168, 0), MATCH('SWB Backcast'!K$13, 'SWB BWQ'!$B$13:$V$13, 0))</f>
        <v>Excellent</v>
      </c>
      <c r="L109" t="str">
        <f>INDEX('SWB BWQ'!$B$13:$V$168, MATCH('SWB Backcast'!$C109, 'SWB BWQ'!$C$13:$C$168, 0), MATCH('SWB Backcast'!L$13, 'SWB BWQ'!$B$13:$V$13, 0))</f>
        <v>Excellent</v>
      </c>
      <c r="M109">
        <f>INDEX('SWB BWQ'!$B$13:$V$168, MATCH('SWB Backcast'!$C109, 'SWB BWQ'!$C$13:$C$168, 0), MATCH('SWB Backcast'!M$13, 'SWB BWQ'!$B$13:$V$13, 0))</f>
        <v>0</v>
      </c>
      <c r="N109" t="str">
        <f>INDEX('SWB BWQ'!$B$13:$V$168, MATCH('SWB Backcast'!$C109, 'SWB BWQ'!$C$13:$C$168, 0), MATCH('SWB Backcast'!N$13, 'SWB BWQ'!$B$13:$V$13, 0))</f>
        <v>Excellent</v>
      </c>
      <c r="O109" t="str">
        <f>INDEX('SWB BWQ'!$B$13:$V$168, MATCH('SWB Backcast'!$C109, 'SWB BWQ'!$C$13:$C$168, 0), MATCH('SWB Backcast'!O$13, 'SWB BWQ'!$B$13:$V$13, 0))</f>
        <v>Excellent</v>
      </c>
      <c r="P109">
        <f>INDEX('SWB BWQ'!$B$13:$V$168, MATCH('SWB Backcast'!$C109, 'SWB BWQ'!$C$13:$C$168, 0), MATCH('SWB Backcast'!P$13, 'SWB BWQ'!$B$13:$V$13, 0))</f>
        <v>0</v>
      </c>
      <c r="Q109" t="str">
        <f>INDEX('SWB BWQ'!$B$13:$V$168, MATCH('SWB Backcast'!$C109, 'SWB BWQ'!$C$13:$C$168, 0), MATCH('SWB Backcast'!Q$13, 'SWB BWQ'!$B$13:$V$13, 0))</f>
        <v>Excellent</v>
      </c>
      <c r="R109" t="str">
        <f>INDEX('SWB BWQ'!$B$13:$V$168, MATCH('SWB Backcast'!$C109, 'SWB BWQ'!$C$13:$C$168, 0), MATCH('SWB Backcast'!R$13, 'SWB BWQ'!$B$13:$V$13, 0))</f>
        <v>Excellent</v>
      </c>
      <c r="S109" t="str">
        <f>INDEX('SWB BWQ'!$B$13:$V$168, MATCH('SWB Backcast'!$C109, 'SWB BWQ'!$C$13:$C$168, 0), MATCH('SWB Backcast'!S$13, 'SWB BWQ'!$B$13:$V$13, 0))</f>
        <v>Excellent</v>
      </c>
      <c r="T109" t="str">
        <f>INDEX('SWB BWQ'!$B$13:$V$168, MATCH('SWB Backcast'!$C109, 'SWB BWQ'!$C$13:$C$168, 0), MATCH('SWB Backcast'!T$13, 'SWB BWQ'!$B$13:$V$13, 0))</f>
        <v>Excellent</v>
      </c>
      <c r="U109" t="str">
        <f>INDEX('SWB BWQ'!$B$13:$V$168, MATCH('SWB Backcast'!$C109, 'SWB BWQ'!$C$13:$C$168, 0), MATCH('SWB Backcast'!U$13, 'SWB BWQ'!$B$13:$V$13, 0))</f>
        <v>Excellent</v>
      </c>
      <c r="V109" t="str">
        <f>INDEX('SWB BWQ'!$B$13:$V$168, MATCH('SWB Backcast'!$C109, 'SWB BWQ'!$C$13:$C$168, 0), MATCH('SWB Backcast'!V$13, 'SWB BWQ'!$B$13:$V$13, 0))</f>
        <v>Excellent</v>
      </c>
    </row>
    <row r="110" spans="2:22">
      <c r="B110" t="s">
        <v>239</v>
      </c>
      <c r="C110" t="s">
        <v>713</v>
      </c>
      <c r="D110" t="s">
        <v>48</v>
      </c>
      <c r="E110" t="s">
        <v>49</v>
      </c>
      <c r="F110" t="s">
        <v>50</v>
      </c>
      <c r="H110" t="str">
        <f>INDEX('SWB BWQ'!$B$13:$V$168, MATCH('SWB Backcast'!$C110, 'SWB BWQ'!$C$13:$C$168, 0), MATCH('SWB Backcast'!H$13, 'SWB BWQ'!$B$13:$V$13, 0))</f>
        <v>Excellent</v>
      </c>
      <c r="I110" t="str">
        <f>INDEX('SWB BWQ'!$B$13:$V$168, MATCH('SWB Backcast'!$C110, 'SWB BWQ'!$C$13:$C$168, 0), MATCH('SWB Backcast'!I$13, 'SWB BWQ'!$B$13:$V$13, 0))</f>
        <v>Excellent</v>
      </c>
      <c r="J110" t="str">
        <f>INDEX('SWB BWQ'!$B$13:$V$168, MATCH('SWB Backcast'!$C110, 'SWB BWQ'!$C$13:$C$168, 0), MATCH('SWB Backcast'!J$13, 'SWB BWQ'!$B$13:$V$13, 0))</f>
        <v>Excellent</v>
      </c>
      <c r="K110" t="str">
        <f>INDEX('SWB BWQ'!$B$13:$V$168, MATCH('SWB Backcast'!$C110, 'SWB BWQ'!$C$13:$C$168, 0), MATCH('SWB Backcast'!K$13, 'SWB BWQ'!$B$13:$V$13, 0))</f>
        <v>Excellent</v>
      </c>
      <c r="L110" t="str">
        <f>INDEX('SWB BWQ'!$B$13:$V$168, MATCH('SWB Backcast'!$C110, 'SWB BWQ'!$C$13:$C$168, 0), MATCH('SWB Backcast'!L$13, 'SWB BWQ'!$B$13:$V$13, 0))</f>
        <v>Excellent</v>
      </c>
      <c r="M110">
        <f>INDEX('SWB BWQ'!$B$13:$V$168, MATCH('SWB Backcast'!$C110, 'SWB BWQ'!$C$13:$C$168, 0), MATCH('SWB Backcast'!M$13, 'SWB BWQ'!$B$13:$V$13, 0))</f>
        <v>0</v>
      </c>
      <c r="N110" t="str">
        <f>INDEX('SWB BWQ'!$B$13:$V$168, MATCH('SWB Backcast'!$C110, 'SWB BWQ'!$C$13:$C$168, 0), MATCH('SWB Backcast'!N$13, 'SWB BWQ'!$B$13:$V$13, 0))</f>
        <v>Excellent</v>
      </c>
      <c r="O110" t="str">
        <f>INDEX('SWB BWQ'!$B$13:$V$168, MATCH('SWB Backcast'!$C110, 'SWB BWQ'!$C$13:$C$168, 0), MATCH('SWB Backcast'!O$13, 'SWB BWQ'!$B$13:$V$13, 0))</f>
        <v>Excellent</v>
      </c>
      <c r="P110">
        <f>INDEX('SWB BWQ'!$B$13:$V$168, MATCH('SWB Backcast'!$C110, 'SWB BWQ'!$C$13:$C$168, 0), MATCH('SWB Backcast'!P$13, 'SWB BWQ'!$B$13:$V$13, 0))</f>
        <v>0</v>
      </c>
      <c r="Q110" t="str">
        <f>INDEX('SWB BWQ'!$B$13:$V$168, MATCH('SWB Backcast'!$C110, 'SWB BWQ'!$C$13:$C$168, 0), MATCH('SWB Backcast'!Q$13, 'SWB BWQ'!$B$13:$V$13, 0))</f>
        <v>Excellent</v>
      </c>
      <c r="R110" t="str">
        <f>INDEX('SWB BWQ'!$B$13:$V$168, MATCH('SWB Backcast'!$C110, 'SWB BWQ'!$C$13:$C$168, 0), MATCH('SWB Backcast'!R$13, 'SWB BWQ'!$B$13:$V$13, 0))</f>
        <v>Excellent</v>
      </c>
      <c r="S110" t="str">
        <f>INDEX('SWB BWQ'!$B$13:$V$168, MATCH('SWB Backcast'!$C110, 'SWB BWQ'!$C$13:$C$168, 0), MATCH('SWB Backcast'!S$13, 'SWB BWQ'!$B$13:$V$13, 0))</f>
        <v>Excellent</v>
      </c>
      <c r="T110" t="str">
        <f>INDEX('SWB BWQ'!$B$13:$V$168, MATCH('SWB Backcast'!$C110, 'SWB BWQ'!$C$13:$C$168, 0), MATCH('SWB Backcast'!T$13, 'SWB BWQ'!$B$13:$V$13, 0))</f>
        <v>Excellent</v>
      </c>
      <c r="U110" t="str">
        <f>INDEX('SWB BWQ'!$B$13:$V$168, MATCH('SWB Backcast'!$C110, 'SWB BWQ'!$C$13:$C$168, 0), MATCH('SWB Backcast'!U$13, 'SWB BWQ'!$B$13:$V$13, 0))</f>
        <v>Excellent</v>
      </c>
      <c r="V110" t="str">
        <f>INDEX('SWB BWQ'!$B$13:$V$168, MATCH('SWB Backcast'!$C110, 'SWB BWQ'!$C$13:$C$168, 0), MATCH('SWB Backcast'!V$13, 'SWB BWQ'!$B$13:$V$13, 0))</f>
        <v>Excellent</v>
      </c>
    </row>
    <row r="111" spans="2:22">
      <c r="B111" t="s">
        <v>239</v>
      </c>
      <c r="C111" t="s">
        <v>714</v>
      </c>
      <c r="D111" t="s">
        <v>48</v>
      </c>
      <c r="E111" t="s">
        <v>49</v>
      </c>
      <c r="F111" t="s">
        <v>50</v>
      </c>
      <c r="H111" t="str">
        <f>INDEX('SWB BWQ'!$B$13:$V$168, MATCH('SWB Backcast'!$C111, 'SWB BWQ'!$C$13:$C$168, 0), MATCH('SWB Backcast'!H$13, 'SWB BWQ'!$B$13:$V$13, 0))</f>
        <v>Excellent</v>
      </c>
      <c r="I111" t="str">
        <f>INDEX('SWB BWQ'!$B$13:$V$168, MATCH('SWB Backcast'!$C111, 'SWB BWQ'!$C$13:$C$168, 0), MATCH('SWB Backcast'!I$13, 'SWB BWQ'!$B$13:$V$13, 0))</f>
        <v>Excellent</v>
      </c>
      <c r="J111" t="str">
        <f>INDEX('SWB BWQ'!$B$13:$V$168, MATCH('SWB Backcast'!$C111, 'SWB BWQ'!$C$13:$C$168, 0), MATCH('SWB Backcast'!J$13, 'SWB BWQ'!$B$13:$V$13, 0))</f>
        <v>Excellent</v>
      </c>
      <c r="K111" t="str">
        <f>INDEX('SWB BWQ'!$B$13:$V$168, MATCH('SWB Backcast'!$C111, 'SWB BWQ'!$C$13:$C$168, 0), MATCH('SWB Backcast'!K$13, 'SWB BWQ'!$B$13:$V$13, 0))</f>
        <v>Excellent</v>
      </c>
      <c r="L111" t="str">
        <f>INDEX('SWB BWQ'!$B$13:$V$168, MATCH('SWB Backcast'!$C111, 'SWB BWQ'!$C$13:$C$168, 0), MATCH('SWB Backcast'!L$13, 'SWB BWQ'!$B$13:$V$13, 0))</f>
        <v>Good</v>
      </c>
      <c r="M111">
        <f>INDEX('SWB BWQ'!$B$13:$V$168, MATCH('SWB Backcast'!$C111, 'SWB BWQ'!$C$13:$C$168, 0), MATCH('SWB Backcast'!M$13, 'SWB BWQ'!$B$13:$V$13, 0))</f>
        <v>0</v>
      </c>
      <c r="N111" t="str">
        <f>INDEX('SWB BWQ'!$B$13:$V$168, MATCH('SWB Backcast'!$C111, 'SWB BWQ'!$C$13:$C$168, 0), MATCH('SWB Backcast'!N$13, 'SWB BWQ'!$B$13:$V$13, 0))</f>
        <v>Good</v>
      </c>
      <c r="O111" t="str">
        <f>INDEX('SWB BWQ'!$B$13:$V$168, MATCH('SWB Backcast'!$C111, 'SWB BWQ'!$C$13:$C$168, 0), MATCH('SWB Backcast'!O$13, 'SWB BWQ'!$B$13:$V$13, 0))</f>
        <v>Excellent</v>
      </c>
      <c r="P111">
        <f>INDEX('SWB BWQ'!$B$13:$V$168, MATCH('SWB Backcast'!$C111, 'SWB BWQ'!$C$13:$C$168, 0), MATCH('SWB Backcast'!P$13, 'SWB BWQ'!$B$13:$V$13, 0))</f>
        <v>0</v>
      </c>
      <c r="Q111" t="str">
        <f>INDEX('SWB BWQ'!$B$13:$V$168, MATCH('SWB Backcast'!$C111, 'SWB BWQ'!$C$13:$C$168, 0), MATCH('SWB Backcast'!Q$13, 'SWB BWQ'!$B$13:$V$13, 0))</f>
        <v>Excellent</v>
      </c>
      <c r="R111" t="str">
        <f>INDEX('SWB BWQ'!$B$13:$V$168, MATCH('SWB Backcast'!$C111, 'SWB BWQ'!$C$13:$C$168, 0), MATCH('SWB Backcast'!R$13, 'SWB BWQ'!$B$13:$V$13, 0))</f>
        <v>Excellent</v>
      </c>
      <c r="S111" t="str">
        <f>INDEX('SWB BWQ'!$B$13:$V$168, MATCH('SWB Backcast'!$C111, 'SWB BWQ'!$C$13:$C$168, 0), MATCH('SWB Backcast'!S$13, 'SWB BWQ'!$B$13:$V$13, 0))</f>
        <v>Excellent</v>
      </c>
      <c r="T111" t="str">
        <f>INDEX('SWB BWQ'!$B$13:$V$168, MATCH('SWB Backcast'!$C111, 'SWB BWQ'!$C$13:$C$168, 0), MATCH('SWB Backcast'!T$13, 'SWB BWQ'!$B$13:$V$13, 0))</f>
        <v>Excellent</v>
      </c>
      <c r="U111" t="str">
        <f>INDEX('SWB BWQ'!$B$13:$V$168, MATCH('SWB Backcast'!$C111, 'SWB BWQ'!$C$13:$C$168, 0), MATCH('SWB Backcast'!U$13, 'SWB BWQ'!$B$13:$V$13, 0))</f>
        <v>Excellent</v>
      </c>
      <c r="V111" t="str">
        <f>INDEX('SWB BWQ'!$B$13:$V$168, MATCH('SWB Backcast'!$C111, 'SWB BWQ'!$C$13:$C$168, 0), MATCH('SWB Backcast'!V$13, 'SWB BWQ'!$B$13:$V$13, 0))</f>
        <v>Excellent</v>
      </c>
    </row>
    <row r="112" spans="2:22">
      <c r="B112" t="s">
        <v>239</v>
      </c>
      <c r="C112" t="s">
        <v>715</v>
      </c>
      <c r="D112" t="s">
        <v>48</v>
      </c>
      <c r="E112" t="s">
        <v>49</v>
      </c>
      <c r="F112" t="s">
        <v>50</v>
      </c>
      <c r="H112" t="str">
        <f>INDEX('SWB BWQ'!$B$13:$V$168, MATCH('SWB Backcast'!$C112, 'SWB BWQ'!$C$13:$C$168, 0), MATCH('SWB Backcast'!H$13, 'SWB BWQ'!$B$13:$V$13, 0))</f>
        <v>Excellent</v>
      </c>
      <c r="I112" t="str">
        <f>INDEX('SWB BWQ'!$B$13:$V$168, MATCH('SWB Backcast'!$C112, 'SWB BWQ'!$C$13:$C$168, 0), MATCH('SWB Backcast'!I$13, 'SWB BWQ'!$B$13:$V$13, 0))</f>
        <v>Excellent</v>
      </c>
      <c r="J112" t="str">
        <f>INDEX('SWB BWQ'!$B$13:$V$168, MATCH('SWB Backcast'!$C112, 'SWB BWQ'!$C$13:$C$168, 0), MATCH('SWB Backcast'!J$13, 'SWB BWQ'!$B$13:$V$13, 0))</f>
        <v>Excellent</v>
      </c>
      <c r="K112" t="str">
        <f>INDEX('SWB BWQ'!$B$13:$V$168, MATCH('SWB Backcast'!$C112, 'SWB BWQ'!$C$13:$C$168, 0), MATCH('SWB Backcast'!K$13, 'SWB BWQ'!$B$13:$V$13, 0))</f>
        <v>Excellent</v>
      </c>
      <c r="L112" t="str">
        <f>INDEX('SWB BWQ'!$B$13:$V$168, MATCH('SWB Backcast'!$C112, 'SWB BWQ'!$C$13:$C$168, 0), MATCH('SWB Backcast'!L$13, 'SWB BWQ'!$B$13:$V$13, 0))</f>
        <v>Excellent</v>
      </c>
      <c r="M112">
        <f>INDEX('SWB BWQ'!$B$13:$V$168, MATCH('SWB Backcast'!$C112, 'SWB BWQ'!$C$13:$C$168, 0), MATCH('SWB Backcast'!M$13, 'SWB BWQ'!$B$13:$V$13, 0))</f>
        <v>0</v>
      </c>
      <c r="N112" t="str">
        <f>INDEX('SWB BWQ'!$B$13:$V$168, MATCH('SWB Backcast'!$C112, 'SWB BWQ'!$C$13:$C$168, 0), MATCH('SWB Backcast'!N$13, 'SWB BWQ'!$B$13:$V$13, 0))</f>
        <v>Excellent</v>
      </c>
      <c r="O112" t="str">
        <f>INDEX('SWB BWQ'!$B$13:$V$168, MATCH('SWB Backcast'!$C112, 'SWB BWQ'!$C$13:$C$168, 0), MATCH('SWB Backcast'!O$13, 'SWB BWQ'!$B$13:$V$13, 0))</f>
        <v>Excellent</v>
      </c>
      <c r="P112">
        <f>INDEX('SWB BWQ'!$B$13:$V$168, MATCH('SWB Backcast'!$C112, 'SWB BWQ'!$C$13:$C$168, 0), MATCH('SWB Backcast'!P$13, 'SWB BWQ'!$B$13:$V$13, 0))</f>
        <v>0</v>
      </c>
      <c r="Q112" t="str">
        <f>INDEX('SWB BWQ'!$B$13:$V$168, MATCH('SWB Backcast'!$C112, 'SWB BWQ'!$C$13:$C$168, 0), MATCH('SWB Backcast'!Q$13, 'SWB BWQ'!$B$13:$V$13, 0))</f>
        <v>Excellent</v>
      </c>
      <c r="R112" t="str">
        <f>INDEX('SWB BWQ'!$B$13:$V$168, MATCH('SWB Backcast'!$C112, 'SWB BWQ'!$C$13:$C$168, 0), MATCH('SWB Backcast'!R$13, 'SWB BWQ'!$B$13:$V$13, 0))</f>
        <v>Excellent</v>
      </c>
      <c r="S112" t="str">
        <f>INDEX('SWB BWQ'!$B$13:$V$168, MATCH('SWB Backcast'!$C112, 'SWB BWQ'!$C$13:$C$168, 0), MATCH('SWB Backcast'!S$13, 'SWB BWQ'!$B$13:$V$13, 0))</f>
        <v>Excellent</v>
      </c>
      <c r="T112" t="str">
        <f>INDEX('SWB BWQ'!$B$13:$V$168, MATCH('SWB Backcast'!$C112, 'SWB BWQ'!$C$13:$C$168, 0), MATCH('SWB Backcast'!T$13, 'SWB BWQ'!$B$13:$V$13, 0))</f>
        <v>Excellent</v>
      </c>
      <c r="U112" t="str">
        <f>INDEX('SWB BWQ'!$B$13:$V$168, MATCH('SWB Backcast'!$C112, 'SWB BWQ'!$C$13:$C$168, 0), MATCH('SWB Backcast'!U$13, 'SWB BWQ'!$B$13:$V$13, 0))</f>
        <v>Excellent</v>
      </c>
      <c r="V112" t="str">
        <f>INDEX('SWB BWQ'!$B$13:$V$168, MATCH('SWB Backcast'!$C112, 'SWB BWQ'!$C$13:$C$168, 0), MATCH('SWB Backcast'!V$13, 'SWB BWQ'!$B$13:$V$13, 0))</f>
        <v>Excellent</v>
      </c>
    </row>
    <row r="113" spans="2:22">
      <c r="B113" t="s">
        <v>239</v>
      </c>
      <c r="C113" t="s">
        <v>716</v>
      </c>
      <c r="D113" t="s">
        <v>48</v>
      </c>
      <c r="E113" t="s">
        <v>49</v>
      </c>
      <c r="F113" t="s">
        <v>50</v>
      </c>
      <c r="H113" t="str">
        <f>INDEX('SWB BWQ'!$B$13:$V$168, MATCH('SWB Backcast'!$C113, 'SWB BWQ'!$C$13:$C$168, 0), MATCH('SWB Backcast'!H$13, 'SWB BWQ'!$B$13:$V$13, 0))</f>
        <v>Excellent</v>
      </c>
      <c r="I113" t="str">
        <f>INDEX('SWB BWQ'!$B$13:$V$168, MATCH('SWB Backcast'!$C113, 'SWB BWQ'!$C$13:$C$168, 0), MATCH('SWB Backcast'!I$13, 'SWB BWQ'!$B$13:$V$13, 0))</f>
        <v>Excellent</v>
      </c>
      <c r="J113" t="str">
        <f>INDEX('SWB BWQ'!$B$13:$V$168, MATCH('SWB Backcast'!$C113, 'SWB BWQ'!$C$13:$C$168, 0), MATCH('SWB Backcast'!J$13, 'SWB BWQ'!$B$13:$V$13, 0))</f>
        <v>Excellent</v>
      </c>
      <c r="K113" t="str">
        <f>INDEX('SWB BWQ'!$B$13:$V$168, MATCH('SWB Backcast'!$C113, 'SWB BWQ'!$C$13:$C$168, 0), MATCH('SWB Backcast'!K$13, 'SWB BWQ'!$B$13:$V$13, 0))</f>
        <v>Excellent</v>
      </c>
      <c r="L113" t="str">
        <f>INDEX('SWB BWQ'!$B$13:$V$168, MATCH('SWB Backcast'!$C113, 'SWB BWQ'!$C$13:$C$168, 0), MATCH('SWB Backcast'!L$13, 'SWB BWQ'!$B$13:$V$13, 0))</f>
        <v>Excellent</v>
      </c>
      <c r="M113">
        <f>INDEX('SWB BWQ'!$B$13:$V$168, MATCH('SWB Backcast'!$C113, 'SWB BWQ'!$C$13:$C$168, 0), MATCH('SWB Backcast'!M$13, 'SWB BWQ'!$B$13:$V$13, 0))</f>
        <v>0</v>
      </c>
      <c r="N113" t="str">
        <f>INDEX('SWB BWQ'!$B$13:$V$168, MATCH('SWB Backcast'!$C113, 'SWB BWQ'!$C$13:$C$168, 0), MATCH('SWB Backcast'!N$13, 'SWB BWQ'!$B$13:$V$13, 0))</f>
        <v>Excellent</v>
      </c>
      <c r="O113" t="str">
        <f>INDEX('SWB BWQ'!$B$13:$V$168, MATCH('SWB Backcast'!$C113, 'SWB BWQ'!$C$13:$C$168, 0), MATCH('SWB Backcast'!O$13, 'SWB BWQ'!$B$13:$V$13, 0))</f>
        <v>Excellent</v>
      </c>
      <c r="P113">
        <f>INDEX('SWB BWQ'!$B$13:$V$168, MATCH('SWB Backcast'!$C113, 'SWB BWQ'!$C$13:$C$168, 0), MATCH('SWB Backcast'!P$13, 'SWB BWQ'!$B$13:$V$13, 0))</f>
        <v>0</v>
      </c>
      <c r="Q113" t="str">
        <f>INDEX('SWB BWQ'!$B$13:$V$168, MATCH('SWB Backcast'!$C113, 'SWB BWQ'!$C$13:$C$168, 0), MATCH('SWB Backcast'!Q$13, 'SWB BWQ'!$B$13:$V$13, 0))</f>
        <v>Excellent</v>
      </c>
      <c r="R113" t="str">
        <f>INDEX('SWB BWQ'!$B$13:$V$168, MATCH('SWB Backcast'!$C113, 'SWB BWQ'!$C$13:$C$168, 0), MATCH('SWB Backcast'!R$13, 'SWB BWQ'!$B$13:$V$13, 0))</f>
        <v>Excellent</v>
      </c>
      <c r="S113" t="str">
        <f>INDEX('SWB BWQ'!$B$13:$V$168, MATCH('SWB Backcast'!$C113, 'SWB BWQ'!$C$13:$C$168, 0), MATCH('SWB Backcast'!S$13, 'SWB BWQ'!$B$13:$V$13, 0))</f>
        <v>Excellent</v>
      </c>
      <c r="T113" t="str">
        <f>INDEX('SWB BWQ'!$B$13:$V$168, MATCH('SWB Backcast'!$C113, 'SWB BWQ'!$C$13:$C$168, 0), MATCH('SWB Backcast'!T$13, 'SWB BWQ'!$B$13:$V$13, 0))</f>
        <v>Excellent</v>
      </c>
      <c r="U113" t="str">
        <f>INDEX('SWB BWQ'!$B$13:$V$168, MATCH('SWB Backcast'!$C113, 'SWB BWQ'!$C$13:$C$168, 0), MATCH('SWB Backcast'!U$13, 'SWB BWQ'!$B$13:$V$13, 0))</f>
        <v>Excellent</v>
      </c>
      <c r="V113" t="str">
        <f>INDEX('SWB BWQ'!$B$13:$V$168, MATCH('SWB Backcast'!$C113, 'SWB BWQ'!$C$13:$C$168, 0), MATCH('SWB Backcast'!V$13, 'SWB BWQ'!$B$13:$V$13, 0))</f>
        <v>Excellent</v>
      </c>
    </row>
    <row r="114" spans="2:22">
      <c r="B114" t="s">
        <v>239</v>
      </c>
      <c r="C114" t="s">
        <v>717</v>
      </c>
      <c r="D114" t="s">
        <v>48</v>
      </c>
      <c r="E114" t="s">
        <v>49</v>
      </c>
      <c r="F114" t="s">
        <v>50</v>
      </c>
      <c r="H114" t="str">
        <f>INDEX('SWB BWQ'!$B$13:$V$168, MATCH('SWB Backcast'!$C114, 'SWB BWQ'!$C$13:$C$168, 0), MATCH('SWB Backcast'!H$13, 'SWB BWQ'!$B$13:$V$13, 0))</f>
        <v>Excellent</v>
      </c>
      <c r="I114" t="str">
        <f>INDEX('SWB BWQ'!$B$13:$V$168, MATCH('SWB Backcast'!$C114, 'SWB BWQ'!$C$13:$C$168, 0), MATCH('SWB Backcast'!I$13, 'SWB BWQ'!$B$13:$V$13, 0))</f>
        <v>Excellent</v>
      </c>
      <c r="J114" t="str">
        <f>INDEX('SWB BWQ'!$B$13:$V$168, MATCH('SWB Backcast'!$C114, 'SWB BWQ'!$C$13:$C$168, 0), MATCH('SWB Backcast'!J$13, 'SWB BWQ'!$B$13:$V$13, 0))</f>
        <v>Excellent</v>
      </c>
      <c r="K114" t="str">
        <f>INDEX('SWB BWQ'!$B$13:$V$168, MATCH('SWB Backcast'!$C114, 'SWB BWQ'!$C$13:$C$168, 0), MATCH('SWB Backcast'!K$13, 'SWB BWQ'!$B$13:$V$13, 0))</f>
        <v>Excellent</v>
      </c>
      <c r="L114" t="str">
        <f>INDEX('SWB BWQ'!$B$13:$V$168, MATCH('SWB Backcast'!$C114, 'SWB BWQ'!$C$13:$C$168, 0), MATCH('SWB Backcast'!L$13, 'SWB BWQ'!$B$13:$V$13, 0))</f>
        <v>Excellent</v>
      </c>
      <c r="M114">
        <f>INDEX('SWB BWQ'!$B$13:$V$168, MATCH('SWB Backcast'!$C114, 'SWB BWQ'!$C$13:$C$168, 0), MATCH('SWB Backcast'!M$13, 'SWB BWQ'!$B$13:$V$13, 0))</f>
        <v>0</v>
      </c>
      <c r="N114" t="str">
        <f>INDEX('SWB BWQ'!$B$13:$V$168, MATCH('SWB Backcast'!$C114, 'SWB BWQ'!$C$13:$C$168, 0), MATCH('SWB Backcast'!N$13, 'SWB BWQ'!$B$13:$V$13, 0))</f>
        <v>Good</v>
      </c>
      <c r="O114" t="str">
        <f>INDEX('SWB BWQ'!$B$13:$V$168, MATCH('SWB Backcast'!$C114, 'SWB BWQ'!$C$13:$C$168, 0), MATCH('SWB Backcast'!O$13, 'SWB BWQ'!$B$13:$V$13, 0))</f>
        <v>Good</v>
      </c>
      <c r="P114">
        <f>INDEX('SWB BWQ'!$B$13:$V$168, MATCH('SWB Backcast'!$C114, 'SWB BWQ'!$C$13:$C$168, 0), MATCH('SWB Backcast'!P$13, 'SWB BWQ'!$B$13:$V$13, 0))</f>
        <v>0</v>
      </c>
      <c r="Q114" t="str">
        <f>INDEX('SWB BWQ'!$B$13:$V$168, MATCH('SWB Backcast'!$C114, 'SWB BWQ'!$C$13:$C$168, 0), MATCH('SWB Backcast'!Q$13, 'SWB BWQ'!$B$13:$V$13, 0))</f>
        <v>Good</v>
      </c>
      <c r="R114" t="str">
        <f>INDEX('SWB BWQ'!$B$13:$V$168, MATCH('SWB Backcast'!$C114, 'SWB BWQ'!$C$13:$C$168, 0), MATCH('SWB Backcast'!R$13, 'SWB BWQ'!$B$13:$V$13, 0))</f>
        <v>Good</v>
      </c>
      <c r="S114" t="str">
        <f>INDEX('SWB BWQ'!$B$13:$V$168, MATCH('SWB Backcast'!$C114, 'SWB BWQ'!$C$13:$C$168, 0), MATCH('SWB Backcast'!S$13, 'SWB BWQ'!$B$13:$V$13, 0))</f>
        <v>Good</v>
      </c>
      <c r="T114" t="str">
        <f>INDEX('SWB BWQ'!$B$13:$V$168, MATCH('SWB Backcast'!$C114, 'SWB BWQ'!$C$13:$C$168, 0), MATCH('SWB Backcast'!T$13, 'SWB BWQ'!$B$13:$V$13, 0))</f>
        <v>Good</v>
      </c>
      <c r="U114" t="str">
        <f>INDEX('SWB BWQ'!$B$13:$V$168, MATCH('SWB Backcast'!$C114, 'SWB BWQ'!$C$13:$C$168, 0), MATCH('SWB Backcast'!U$13, 'SWB BWQ'!$B$13:$V$13, 0))</f>
        <v>Good</v>
      </c>
      <c r="V114" t="str">
        <f>INDEX('SWB BWQ'!$B$13:$V$168, MATCH('SWB Backcast'!$C114, 'SWB BWQ'!$C$13:$C$168, 0), MATCH('SWB Backcast'!V$13, 'SWB BWQ'!$B$13:$V$13, 0))</f>
        <v>Good</v>
      </c>
    </row>
    <row r="115" spans="2:22">
      <c r="B115" t="s">
        <v>239</v>
      </c>
      <c r="C115" t="s">
        <v>718</v>
      </c>
      <c r="D115" t="s">
        <v>48</v>
      </c>
      <c r="E115" t="s">
        <v>49</v>
      </c>
      <c r="F115" t="s">
        <v>50</v>
      </c>
      <c r="H115" t="str">
        <f>INDEX('SWB BWQ'!$B$13:$V$168, MATCH('SWB Backcast'!$C115, 'SWB BWQ'!$C$13:$C$168, 0), MATCH('SWB Backcast'!H$13, 'SWB BWQ'!$B$13:$V$13, 0))</f>
        <v>Excellent</v>
      </c>
      <c r="I115" t="str">
        <f>INDEX('SWB BWQ'!$B$13:$V$168, MATCH('SWB Backcast'!$C115, 'SWB BWQ'!$C$13:$C$168, 0), MATCH('SWB Backcast'!I$13, 'SWB BWQ'!$B$13:$V$13, 0))</f>
        <v>Excellent</v>
      </c>
      <c r="J115" t="str">
        <f>INDEX('SWB BWQ'!$B$13:$V$168, MATCH('SWB Backcast'!$C115, 'SWB BWQ'!$C$13:$C$168, 0), MATCH('SWB Backcast'!J$13, 'SWB BWQ'!$B$13:$V$13, 0))</f>
        <v>Excellent</v>
      </c>
      <c r="K115" t="str">
        <f>INDEX('SWB BWQ'!$B$13:$V$168, MATCH('SWB Backcast'!$C115, 'SWB BWQ'!$C$13:$C$168, 0), MATCH('SWB Backcast'!K$13, 'SWB BWQ'!$B$13:$V$13, 0))</f>
        <v>Good</v>
      </c>
      <c r="L115" t="str">
        <f>INDEX('SWB BWQ'!$B$13:$V$168, MATCH('SWB Backcast'!$C115, 'SWB BWQ'!$C$13:$C$168, 0), MATCH('SWB Backcast'!L$13, 'SWB BWQ'!$B$13:$V$13, 0))</f>
        <v>Good</v>
      </c>
      <c r="M115">
        <f>INDEX('SWB BWQ'!$B$13:$V$168, MATCH('SWB Backcast'!$C115, 'SWB BWQ'!$C$13:$C$168, 0), MATCH('SWB Backcast'!M$13, 'SWB BWQ'!$B$13:$V$13, 0))</f>
        <v>0</v>
      </c>
      <c r="N115" t="str">
        <f>INDEX('SWB BWQ'!$B$13:$V$168, MATCH('SWB Backcast'!$C115, 'SWB BWQ'!$C$13:$C$168, 0), MATCH('SWB Backcast'!N$13, 'SWB BWQ'!$B$13:$V$13, 0))</f>
        <v>Good</v>
      </c>
      <c r="O115" t="str">
        <f>INDEX('SWB BWQ'!$B$13:$V$168, MATCH('SWB Backcast'!$C115, 'SWB BWQ'!$C$13:$C$168, 0), MATCH('SWB Backcast'!O$13, 'SWB BWQ'!$B$13:$V$13, 0))</f>
        <v>Good</v>
      </c>
      <c r="P115">
        <f>INDEX('SWB BWQ'!$B$13:$V$168, MATCH('SWB Backcast'!$C115, 'SWB BWQ'!$C$13:$C$168, 0), MATCH('SWB Backcast'!P$13, 'SWB BWQ'!$B$13:$V$13, 0))</f>
        <v>0</v>
      </c>
      <c r="Q115" t="str">
        <f>INDEX('SWB BWQ'!$B$13:$V$168, MATCH('SWB Backcast'!$C115, 'SWB BWQ'!$C$13:$C$168, 0), MATCH('SWB Backcast'!Q$13, 'SWB BWQ'!$B$13:$V$13, 0))</f>
        <v>Good</v>
      </c>
      <c r="R115" t="str">
        <f>INDEX('SWB BWQ'!$B$13:$V$168, MATCH('SWB Backcast'!$C115, 'SWB BWQ'!$C$13:$C$168, 0), MATCH('SWB Backcast'!R$13, 'SWB BWQ'!$B$13:$V$13, 0))</f>
        <v>Good</v>
      </c>
      <c r="S115" t="str">
        <f>INDEX('SWB BWQ'!$B$13:$V$168, MATCH('SWB Backcast'!$C115, 'SWB BWQ'!$C$13:$C$168, 0), MATCH('SWB Backcast'!S$13, 'SWB BWQ'!$B$13:$V$13, 0))</f>
        <v>Good</v>
      </c>
      <c r="T115" t="str">
        <f>INDEX('SWB BWQ'!$B$13:$V$168, MATCH('SWB Backcast'!$C115, 'SWB BWQ'!$C$13:$C$168, 0), MATCH('SWB Backcast'!T$13, 'SWB BWQ'!$B$13:$V$13, 0))</f>
        <v>Good</v>
      </c>
      <c r="U115" t="str">
        <f>INDEX('SWB BWQ'!$B$13:$V$168, MATCH('SWB Backcast'!$C115, 'SWB BWQ'!$C$13:$C$168, 0), MATCH('SWB Backcast'!U$13, 'SWB BWQ'!$B$13:$V$13, 0))</f>
        <v>Good</v>
      </c>
      <c r="V115" t="str">
        <f>INDEX('SWB BWQ'!$B$13:$V$168, MATCH('SWB Backcast'!$C115, 'SWB BWQ'!$C$13:$C$168, 0), MATCH('SWB Backcast'!V$13, 'SWB BWQ'!$B$13:$V$13, 0))</f>
        <v>Good</v>
      </c>
    </row>
    <row r="116" spans="2:22">
      <c r="B116" t="s">
        <v>239</v>
      </c>
      <c r="C116" t="s">
        <v>719</v>
      </c>
      <c r="D116" t="s">
        <v>48</v>
      </c>
      <c r="E116" t="s">
        <v>49</v>
      </c>
      <c r="F116" t="s">
        <v>50</v>
      </c>
      <c r="H116" t="str">
        <f>INDEX('SWB BWQ'!$B$13:$V$168, MATCH('SWB Backcast'!$C116, 'SWB BWQ'!$C$13:$C$168, 0), MATCH('SWB Backcast'!H$13, 'SWB BWQ'!$B$13:$V$13, 0))</f>
        <v>Sufficient</v>
      </c>
      <c r="I116" t="str">
        <f>INDEX('SWB BWQ'!$B$13:$V$168, MATCH('SWB Backcast'!$C116, 'SWB BWQ'!$C$13:$C$168, 0), MATCH('SWB Backcast'!I$13, 'SWB BWQ'!$B$13:$V$13, 0))</f>
        <v>Sufficient</v>
      </c>
      <c r="J116" t="str">
        <f>INDEX('SWB BWQ'!$B$13:$V$168, MATCH('SWB Backcast'!$C116, 'SWB BWQ'!$C$13:$C$168, 0), MATCH('SWB Backcast'!J$13, 'SWB BWQ'!$B$13:$V$13, 0))</f>
        <v>Poor</v>
      </c>
      <c r="K116" t="str">
        <f>INDEX('SWB BWQ'!$B$13:$V$168, MATCH('SWB Backcast'!$C116, 'SWB BWQ'!$C$13:$C$168, 0), MATCH('SWB Backcast'!K$13, 'SWB BWQ'!$B$13:$V$13, 0))</f>
        <v>Poor</v>
      </c>
      <c r="L116" t="str">
        <f>INDEX('SWB BWQ'!$B$13:$V$168, MATCH('SWB Backcast'!$C116, 'SWB BWQ'!$C$13:$C$168, 0), MATCH('SWB Backcast'!L$13, 'SWB BWQ'!$B$13:$V$13, 0))</f>
        <v>Poor</v>
      </c>
      <c r="M116">
        <f>INDEX('SWB BWQ'!$B$13:$V$168, MATCH('SWB Backcast'!$C116, 'SWB BWQ'!$C$13:$C$168, 0), MATCH('SWB Backcast'!M$13, 'SWB BWQ'!$B$13:$V$13, 0))</f>
        <v>0</v>
      </c>
      <c r="N116" t="str">
        <f>INDEX('SWB BWQ'!$B$13:$V$168, MATCH('SWB Backcast'!$C116, 'SWB BWQ'!$C$13:$C$168, 0), MATCH('SWB Backcast'!N$13, 'SWB BWQ'!$B$13:$V$13, 0))</f>
        <v>Poor</v>
      </c>
      <c r="O116" t="str">
        <f>INDEX('SWB BWQ'!$B$13:$V$168, MATCH('SWB Backcast'!$C116, 'SWB BWQ'!$C$13:$C$168, 0), MATCH('SWB Backcast'!O$13, 'SWB BWQ'!$B$13:$V$13, 0))</f>
        <v>Poor</v>
      </c>
      <c r="P116">
        <f>INDEX('SWB BWQ'!$B$13:$V$168, MATCH('SWB Backcast'!$C116, 'SWB BWQ'!$C$13:$C$168, 0), MATCH('SWB Backcast'!P$13, 'SWB BWQ'!$B$13:$V$13, 0))</f>
        <v>0</v>
      </c>
      <c r="Q116" t="str">
        <f>INDEX('SWB BWQ'!$B$13:$V$168, MATCH('SWB Backcast'!$C116, 'SWB BWQ'!$C$13:$C$168, 0), MATCH('SWB Backcast'!Q$13, 'SWB BWQ'!$B$13:$V$13, 0))</f>
        <v>Sufficient</v>
      </c>
      <c r="R116" t="str">
        <f>INDEX('SWB BWQ'!$B$13:$V$168, MATCH('SWB Backcast'!$C116, 'SWB BWQ'!$C$13:$C$168, 0), MATCH('SWB Backcast'!R$13, 'SWB BWQ'!$B$13:$V$13, 0))</f>
        <v>Sufficient</v>
      </c>
      <c r="S116" t="str">
        <f>INDEX('SWB BWQ'!$B$13:$V$168, MATCH('SWB Backcast'!$C116, 'SWB BWQ'!$C$13:$C$168, 0), MATCH('SWB Backcast'!S$13, 'SWB BWQ'!$B$13:$V$13, 0))</f>
        <v>Sufficient</v>
      </c>
      <c r="T116" t="str">
        <f>INDEX('SWB BWQ'!$B$13:$V$168, MATCH('SWB Backcast'!$C116, 'SWB BWQ'!$C$13:$C$168, 0), MATCH('SWB Backcast'!T$13, 'SWB BWQ'!$B$13:$V$13, 0))</f>
        <v>Sufficient</v>
      </c>
      <c r="U116" t="str">
        <f>INDEX('SWB BWQ'!$B$13:$V$168, MATCH('SWB Backcast'!$C116, 'SWB BWQ'!$C$13:$C$168, 0), MATCH('SWB Backcast'!U$13, 'SWB BWQ'!$B$13:$V$13, 0))</f>
        <v>Sufficient</v>
      </c>
      <c r="V116" t="str">
        <f>INDEX('SWB BWQ'!$B$13:$V$168, MATCH('SWB Backcast'!$C116, 'SWB BWQ'!$C$13:$C$168, 0), MATCH('SWB Backcast'!V$13, 'SWB BWQ'!$B$13:$V$13, 0))</f>
        <v>Sufficient</v>
      </c>
    </row>
    <row r="117" spans="2:22">
      <c r="B117" t="s">
        <v>239</v>
      </c>
      <c r="C117" t="s">
        <v>720</v>
      </c>
      <c r="D117" t="s">
        <v>48</v>
      </c>
      <c r="E117" t="s">
        <v>49</v>
      </c>
      <c r="F117" t="s">
        <v>50</v>
      </c>
      <c r="H117" t="str">
        <f>INDEX('SWB BWQ'!$B$13:$V$168, MATCH('SWB Backcast'!$C117, 'SWB BWQ'!$C$13:$C$168, 0), MATCH('SWB Backcast'!H$13, 'SWB BWQ'!$B$13:$V$13, 0))</f>
        <v>Excellent</v>
      </c>
      <c r="I117" t="str">
        <f>INDEX('SWB BWQ'!$B$13:$V$168, MATCH('SWB Backcast'!$C117, 'SWB BWQ'!$C$13:$C$168, 0), MATCH('SWB Backcast'!I$13, 'SWB BWQ'!$B$13:$V$13, 0))</f>
        <v>Excellent</v>
      </c>
      <c r="J117" t="str">
        <f>INDEX('SWB BWQ'!$B$13:$V$168, MATCH('SWB Backcast'!$C117, 'SWB BWQ'!$C$13:$C$168, 0), MATCH('SWB Backcast'!J$13, 'SWB BWQ'!$B$13:$V$13, 0))</f>
        <v>Excellent</v>
      </c>
      <c r="K117" t="str">
        <f>INDEX('SWB BWQ'!$B$13:$V$168, MATCH('SWB Backcast'!$C117, 'SWB BWQ'!$C$13:$C$168, 0), MATCH('SWB Backcast'!K$13, 'SWB BWQ'!$B$13:$V$13, 0))</f>
        <v>Excellent</v>
      </c>
      <c r="L117" t="str">
        <f>INDEX('SWB BWQ'!$B$13:$V$168, MATCH('SWB Backcast'!$C117, 'SWB BWQ'!$C$13:$C$168, 0), MATCH('SWB Backcast'!L$13, 'SWB BWQ'!$B$13:$V$13, 0))</f>
        <v>Excellent</v>
      </c>
      <c r="M117">
        <f>INDEX('SWB BWQ'!$B$13:$V$168, MATCH('SWB Backcast'!$C117, 'SWB BWQ'!$C$13:$C$168, 0), MATCH('SWB Backcast'!M$13, 'SWB BWQ'!$B$13:$V$13, 0))</f>
        <v>0</v>
      </c>
      <c r="N117" t="str">
        <f>INDEX('SWB BWQ'!$B$13:$V$168, MATCH('SWB Backcast'!$C117, 'SWB BWQ'!$C$13:$C$168, 0), MATCH('SWB Backcast'!N$13, 'SWB BWQ'!$B$13:$V$13, 0))</f>
        <v>Excellent</v>
      </c>
      <c r="O117" t="str">
        <f>INDEX('SWB BWQ'!$B$13:$V$168, MATCH('SWB Backcast'!$C117, 'SWB BWQ'!$C$13:$C$168, 0), MATCH('SWB Backcast'!O$13, 'SWB BWQ'!$B$13:$V$13, 0))</f>
        <v>Excellent</v>
      </c>
      <c r="P117">
        <f>INDEX('SWB BWQ'!$B$13:$V$168, MATCH('SWB Backcast'!$C117, 'SWB BWQ'!$C$13:$C$168, 0), MATCH('SWB Backcast'!P$13, 'SWB BWQ'!$B$13:$V$13, 0))</f>
        <v>0</v>
      </c>
      <c r="Q117" t="str">
        <f>INDEX('SWB BWQ'!$B$13:$V$168, MATCH('SWB Backcast'!$C117, 'SWB BWQ'!$C$13:$C$168, 0), MATCH('SWB Backcast'!Q$13, 'SWB BWQ'!$B$13:$V$13, 0))</f>
        <v>Excellent</v>
      </c>
      <c r="R117" t="str">
        <f>INDEX('SWB BWQ'!$B$13:$V$168, MATCH('SWB Backcast'!$C117, 'SWB BWQ'!$C$13:$C$168, 0), MATCH('SWB Backcast'!R$13, 'SWB BWQ'!$B$13:$V$13, 0))</f>
        <v>Excellent</v>
      </c>
      <c r="S117" t="str">
        <f>INDEX('SWB BWQ'!$B$13:$V$168, MATCH('SWB Backcast'!$C117, 'SWB BWQ'!$C$13:$C$168, 0), MATCH('SWB Backcast'!S$13, 'SWB BWQ'!$B$13:$V$13, 0))</f>
        <v>Excellent</v>
      </c>
      <c r="T117" t="str">
        <f>INDEX('SWB BWQ'!$B$13:$V$168, MATCH('SWB Backcast'!$C117, 'SWB BWQ'!$C$13:$C$168, 0), MATCH('SWB Backcast'!T$13, 'SWB BWQ'!$B$13:$V$13, 0))</f>
        <v>Excellent</v>
      </c>
      <c r="U117" t="str">
        <f>INDEX('SWB BWQ'!$B$13:$V$168, MATCH('SWB Backcast'!$C117, 'SWB BWQ'!$C$13:$C$168, 0), MATCH('SWB Backcast'!U$13, 'SWB BWQ'!$B$13:$V$13, 0))</f>
        <v>Excellent</v>
      </c>
      <c r="V117" t="str">
        <f>INDEX('SWB BWQ'!$B$13:$V$168, MATCH('SWB Backcast'!$C117, 'SWB BWQ'!$C$13:$C$168, 0), MATCH('SWB Backcast'!V$13, 'SWB BWQ'!$B$13:$V$13, 0))</f>
        <v>Excellent</v>
      </c>
    </row>
    <row r="118" spans="2:22">
      <c r="B118" t="s">
        <v>239</v>
      </c>
      <c r="C118" t="s">
        <v>721</v>
      </c>
      <c r="D118" t="s">
        <v>48</v>
      </c>
      <c r="E118" t="s">
        <v>49</v>
      </c>
      <c r="F118" t="s">
        <v>50</v>
      </c>
      <c r="H118" t="str">
        <f>INDEX('SWB BWQ'!$B$13:$V$168, MATCH('SWB Backcast'!$C118, 'SWB BWQ'!$C$13:$C$168, 0), MATCH('SWB Backcast'!H$13, 'SWB BWQ'!$B$13:$V$13, 0))</f>
        <v>Excellent</v>
      </c>
      <c r="I118" t="str">
        <f>INDEX('SWB BWQ'!$B$13:$V$168, MATCH('SWB Backcast'!$C118, 'SWB BWQ'!$C$13:$C$168, 0), MATCH('SWB Backcast'!I$13, 'SWB BWQ'!$B$13:$V$13, 0))</f>
        <v>Excellent</v>
      </c>
      <c r="J118" t="str">
        <f>INDEX('SWB BWQ'!$B$13:$V$168, MATCH('SWB Backcast'!$C118, 'SWB BWQ'!$C$13:$C$168, 0), MATCH('SWB Backcast'!J$13, 'SWB BWQ'!$B$13:$V$13, 0))</f>
        <v>Good</v>
      </c>
      <c r="K118" t="str">
        <f>INDEX('SWB BWQ'!$B$13:$V$168, MATCH('SWB Backcast'!$C118, 'SWB BWQ'!$C$13:$C$168, 0), MATCH('SWB Backcast'!K$13, 'SWB BWQ'!$B$13:$V$13, 0))</f>
        <v>Good</v>
      </c>
      <c r="L118" t="str">
        <f>INDEX('SWB BWQ'!$B$13:$V$168, MATCH('SWB Backcast'!$C118, 'SWB BWQ'!$C$13:$C$168, 0), MATCH('SWB Backcast'!L$13, 'SWB BWQ'!$B$13:$V$13, 0))</f>
        <v>Good</v>
      </c>
      <c r="M118">
        <f>INDEX('SWB BWQ'!$B$13:$V$168, MATCH('SWB Backcast'!$C118, 'SWB BWQ'!$C$13:$C$168, 0), MATCH('SWB Backcast'!M$13, 'SWB BWQ'!$B$13:$V$13, 0))</f>
        <v>0</v>
      </c>
      <c r="N118" t="str">
        <f>INDEX('SWB BWQ'!$B$13:$V$168, MATCH('SWB Backcast'!$C118, 'SWB BWQ'!$C$13:$C$168, 0), MATCH('SWB Backcast'!N$13, 'SWB BWQ'!$B$13:$V$13, 0))</f>
        <v>Excellent</v>
      </c>
      <c r="O118" t="str">
        <f>INDEX('SWB BWQ'!$B$13:$V$168, MATCH('SWB Backcast'!$C118, 'SWB BWQ'!$C$13:$C$168, 0), MATCH('SWB Backcast'!O$13, 'SWB BWQ'!$B$13:$V$13, 0))</f>
        <v>Good</v>
      </c>
      <c r="P118">
        <f>INDEX('SWB BWQ'!$B$13:$V$168, MATCH('SWB Backcast'!$C118, 'SWB BWQ'!$C$13:$C$168, 0), MATCH('SWB Backcast'!P$13, 'SWB BWQ'!$B$13:$V$13, 0))</f>
        <v>0</v>
      </c>
      <c r="Q118" t="str">
        <f>INDEX('SWB BWQ'!$B$13:$V$168, MATCH('SWB Backcast'!$C118, 'SWB BWQ'!$C$13:$C$168, 0), MATCH('SWB Backcast'!Q$13, 'SWB BWQ'!$B$13:$V$13, 0))</f>
        <v>Good</v>
      </c>
      <c r="R118" t="str">
        <f>INDEX('SWB BWQ'!$B$13:$V$168, MATCH('SWB Backcast'!$C118, 'SWB BWQ'!$C$13:$C$168, 0), MATCH('SWB Backcast'!R$13, 'SWB BWQ'!$B$13:$V$13, 0))</f>
        <v>Good</v>
      </c>
      <c r="S118" t="str">
        <f>INDEX('SWB BWQ'!$B$13:$V$168, MATCH('SWB Backcast'!$C118, 'SWB BWQ'!$C$13:$C$168, 0), MATCH('SWB Backcast'!S$13, 'SWB BWQ'!$B$13:$V$13, 0))</f>
        <v>Good</v>
      </c>
      <c r="T118" t="str">
        <f>INDEX('SWB BWQ'!$B$13:$V$168, MATCH('SWB Backcast'!$C118, 'SWB BWQ'!$C$13:$C$168, 0), MATCH('SWB Backcast'!T$13, 'SWB BWQ'!$B$13:$V$13, 0))</f>
        <v>Good</v>
      </c>
      <c r="U118" t="str">
        <f>INDEX('SWB BWQ'!$B$13:$V$168, MATCH('SWB Backcast'!$C118, 'SWB BWQ'!$C$13:$C$168, 0), MATCH('SWB Backcast'!U$13, 'SWB BWQ'!$B$13:$V$13, 0))</f>
        <v>Good</v>
      </c>
      <c r="V118" t="str">
        <f>INDEX('SWB BWQ'!$B$13:$V$168, MATCH('SWB Backcast'!$C118, 'SWB BWQ'!$C$13:$C$168, 0), MATCH('SWB Backcast'!V$13, 'SWB BWQ'!$B$13:$V$13, 0))</f>
        <v>Good</v>
      </c>
    </row>
    <row r="119" spans="2:22">
      <c r="B119" t="s">
        <v>239</v>
      </c>
      <c r="C119" t="s">
        <v>722</v>
      </c>
      <c r="D119" t="s">
        <v>48</v>
      </c>
      <c r="E119" t="s">
        <v>49</v>
      </c>
      <c r="F119" t="s">
        <v>50</v>
      </c>
      <c r="H119" t="str">
        <f>INDEX('SWB BWQ'!$B$13:$V$168, MATCH('SWB Backcast'!$C119, 'SWB BWQ'!$C$13:$C$168, 0), MATCH('SWB Backcast'!H$13, 'SWB BWQ'!$B$13:$V$13, 0))</f>
        <v>Excellent</v>
      </c>
      <c r="I119" t="str">
        <f>INDEX('SWB BWQ'!$B$13:$V$168, MATCH('SWB Backcast'!$C119, 'SWB BWQ'!$C$13:$C$168, 0), MATCH('SWB Backcast'!I$13, 'SWB BWQ'!$B$13:$V$13, 0))</f>
        <v>Excellent</v>
      </c>
      <c r="J119" t="str">
        <f>INDEX('SWB BWQ'!$B$13:$V$168, MATCH('SWB Backcast'!$C119, 'SWB BWQ'!$C$13:$C$168, 0), MATCH('SWB Backcast'!J$13, 'SWB BWQ'!$B$13:$V$13, 0))</f>
        <v>Excellent</v>
      </c>
      <c r="K119" t="str">
        <f>INDEX('SWB BWQ'!$B$13:$V$168, MATCH('SWB Backcast'!$C119, 'SWB BWQ'!$C$13:$C$168, 0), MATCH('SWB Backcast'!K$13, 'SWB BWQ'!$B$13:$V$13, 0))</f>
        <v>Excellent</v>
      </c>
      <c r="L119" t="str">
        <f>INDEX('SWB BWQ'!$B$13:$V$168, MATCH('SWB Backcast'!$C119, 'SWB BWQ'!$C$13:$C$168, 0), MATCH('SWB Backcast'!L$13, 'SWB BWQ'!$B$13:$V$13, 0))</f>
        <v>Excellent</v>
      </c>
      <c r="M119">
        <f>INDEX('SWB BWQ'!$B$13:$V$168, MATCH('SWB Backcast'!$C119, 'SWB BWQ'!$C$13:$C$168, 0), MATCH('SWB Backcast'!M$13, 'SWB BWQ'!$B$13:$V$13, 0))</f>
        <v>0</v>
      </c>
      <c r="N119" t="str">
        <f>INDEX('SWB BWQ'!$B$13:$V$168, MATCH('SWB Backcast'!$C119, 'SWB BWQ'!$C$13:$C$168, 0), MATCH('SWB Backcast'!N$13, 'SWB BWQ'!$B$13:$V$13, 0))</f>
        <v>Excellent</v>
      </c>
      <c r="O119" t="str">
        <f>INDEX('SWB BWQ'!$B$13:$V$168, MATCH('SWB Backcast'!$C119, 'SWB BWQ'!$C$13:$C$168, 0), MATCH('SWB Backcast'!O$13, 'SWB BWQ'!$B$13:$V$13, 0))</f>
        <v>Excellent</v>
      </c>
      <c r="P119">
        <f>INDEX('SWB BWQ'!$B$13:$V$168, MATCH('SWB Backcast'!$C119, 'SWB BWQ'!$C$13:$C$168, 0), MATCH('SWB Backcast'!P$13, 'SWB BWQ'!$B$13:$V$13, 0))</f>
        <v>0</v>
      </c>
      <c r="Q119" t="str">
        <f>INDEX('SWB BWQ'!$B$13:$V$168, MATCH('SWB Backcast'!$C119, 'SWB BWQ'!$C$13:$C$168, 0), MATCH('SWB Backcast'!Q$13, 'SWB BWQ'!$B$13:$V$13, 0))</f>
        <v>Excellent</v>
      </c>
      <c r="R119" t="str">
        <f>INDEX('SWB BWQ'!$B$13:$V$168, MATCH('SWB Backcast'!$C119, 'SWB BWQ'!$C$13:$C$168, 0), MATCH('SWB Backcast'!R$13, 'SWB BWQ'!$B$13:$V$13, 0))</f>
        <v>Excellent</v>
      </c>
      <c r="S119" t="str">
        <f>INDEX('SWB BWQ'!$B$13:$V$168, MATCH('SWB Backcast'!$C119, 'SWB BWQ'!$C$13:$C$168, 0), MATCH('SWB Backcast'!S$13, 'SWB BWQ'!$B$13:$V$13, 0))</f>
        <v>Excellent</v>
      </c>
      <c r="T119" t="str">
        <f>INDEX('SWB BWQ'!$B$13:$V$168, MATCH('SWB Backcast'!$C119, 'SWB BWQ'!$C$13:$C$168, 0), MATCH('SWB Backcast'!T$13, 'SWB BWQ'!$B$13:$V$13, 0))</f>
        <v>Excellent</v>
      </c>
      <c r="U119" t="str">
        <f>INDEX('SWB BWQ'!$B$13:$V$168, MATCH('SWB Backcast'!$C119, 'SWB BWQ'!$C$13:$C$168, 0), MATCH('SWB Backcast'!U$13, 'SWB BWQ'!$B$13:$V$13, 0))</f>
        <v>Excellent</v>
      </c>
      <c r="V119" t="str">
        <f>INDEX('SWB BWQ'!$B$13:$V$168, MATCH('SWB Backcast'!$C119, 'SWB BWQ'!$C$13:$C$168, 0), MATCH('SWB Backcast'!V$13, 'SWB BWQ'!$B$13:$V$13, 0))</f>
        <v>Excellent</v>
      </c>
    </row>
    <row r="120" spans="2:22">
      <c r="B120" t="s">
        <v>239</v>
      </c>
      <c r="C120" t="s">
        <v>723</v>
      </c>
      <c r="D120" t="s">
        <v>48</v>
      </c>
      <c r="E120" t="s">
        <v>49</v>
      </c>
      <c r="F120" t="s">
        <v>50</v>
      </c>
      <c r="H120" t="str">
        <f>INDEX('SWB BWQ'!$B$13:$V$168, MATCH('SWB Backcast'!$C120, 'SWB BWQ'!$C$13:$C$168, 0), MATCH('SWB Backcast'!H$13, 'SWB BWQ'!$B$13:$V$13, 0))</f>
        <v>Excellent</v>
      </c>
      <c r="I120" t="str">
        <f>INDEX('SWB BWQ'!$B$13:$V$168, MATCH('SWB Backcast'!$C120, 'SWB BWQ'!$C$13:$C$168, 0), MATCH('SWB Backcast'!I$13, 'SWB BWQ'!$B$13:$V$13, 0))</f>
        <v>Excellent</v>
      </c>
      <c r="J120" t="str">
        <f>INDEX('SWB BWQ'!$B$13:$V$168, MATCH('SWB Backcast'!$C120, 'SWB BWQ'!$C$13:$C$168, 0), MATCH('SWB Backcast'!J$13, 'SWB BWQ'!$B$13:$V$13, 0))</f>
        <v>Excellent</v>
      </c>
      <c r="K120" t="str">
        <f>INDEX('SWB BWQ'!$B$13:$V$168, MATCH('SWB Backcast'!$C120, 'SWB BWQ'!$C$13:$C$168, 0), MATCH('SWB Backcast'!K$13, 'SWB BWQ'!$B$13:$V$13, 0))</f>
        <v>Excellent</v>
      </c>
      <c r="L120" t="str">
        <f>INDEX('SWB BWQ'!$B$13:$V$168, MATCH('SWB Backcast'!$C120, 'SWB BWQ'!$C$13:$C$168, 0), MATCH('SWB Backcast'!L$13, 'SWB BWQ'!$B$13:$V$13, 0))</f>
        <v>Excellent</v>
      </c>
      <c r="M120">
        <f>INDEX('SWB BWQ'!$B$13:$V$168, MATCH('SWB Backcast'!$C120, 'SWB BWQ'!$C$13:$C$168, 0), MATCH('SWB Backcast'!M$13, 'SWB BWQ'!$B$13:$V$13, 0))</f>
        <v>0</v>
      </c>
      <c r="N120" t="str">
        <f>INDEX('SWB BWQ'!$B$13:$V$168, MATCH('SWB Backcast'!$C120, 'SWB BWQ'!$C$13:$C$168, 0), MATCH('SWB Backcast'!N$13, 'SWB BWQ'!$B$13:$V$13, 0))</f>
        <v>Excellent</v>
      </c>
      <c r="O120" t="str">
        <f>INDEX('SWB BWQ'!$B$13:$V$168, MATCH('SWB Backcast'!$C120, 'SWB BWQ'!$C$13:$C$168, 0), MATCH('SWB Backcast'!O$13, 'SWB BWQ'!$B$13:$V$13, 0))</f>
        <v>Excellent</v>
      </c>
      <c r="P120">
        <f>INDEX('SWB BWQ'!$B$13:$V$168, MATCH('SWB Backcast'!$C120, 'SWB BWQ'!$C$13:$C$168, 0), MATCH('SWB Backcast'!P$13, 'SWB BWQ'!$B$13:$V$13, 0))</f>
        <v>0</v>
      </c>
      <c r="Q120" t="str">
        <f>INDEX('SWB BWQ'!$B$13:$V$168, MATCH('SWB Backcast'!$C120, 'SWB BWQ'!$C$13:$C$168, 0), MATCH('SWB Backcast'!Q$13, 'SWB BWQ'!$B$13:$V$13, 0))</f>
        <v>Excellent</v>
      </c>
      <c r="R120" t="str">
        <f>INDEX('SWB BWQ'!$B$13:$V$168, MATCH('SWB Backcast'!$C120, 'SWB BWQ'!$C$13:$C$168, 0), MATCH('SWB Backcast'!R$13, 'SWB BWQ'!$B$13:$V$13, 0))</f>
        <v>Excellent</v>
      </c>
      <c r="S120" t="str">
        <f>INDEX('SWB BWQ'!$B$13:$V$168, MATCH('SWB Backcast'!$C120, 'SWB BWQ'!$C$13:$C$168, 0), MATCH('SWB Backcast'!S$13, 'SWB BWQ'!$B$13:$V$13, 0))</f>
        <v>Excellent</v>
      </c>
      <c r="T120" t="str">
        <f>INDEX('SWB BWQ'!$B$13:$V$168, MATCH('SWB Backcast'!$C120, 'SWB BWQ'!$C$13:$C$168, 0), MATCH('SWB Backcast'!T$13, 'SWB BWQ'!$B$13:$V$13, 0))</f>
        <v>Excellent</v>
      </c>
      <c r="U120" t="str">
        <f>INDEX('SWB BWQ'!$B$13:$V$168, MATCH('SWB Backcast'!$C120, 'SWB BWQ'!$C$13:$C$168, 0), MATCH('SWB Backcast'!U$13, 'SWB BWQ'!$B$13:$V$13, 0))</f>
        <v>Excellent</v>
      </c>
      <c r="V120" t="str">
        <f>INDEX('SWB BWQ'!$B$13:$V$168, MATCH('SWB Backcast'!$C120, 'SWB BWQ'!$C$13:$C$168, 0), MATCH('SWB Backcast'!V$13, 'SWB BWQ'!$B$13:$V$13, 0))</f>
        <v>Excellent</v>
      </c>
    </row>
    <row r="121" spans="2:22">
      <c r="B121" t="s">
        <v>239</v>
      </c>
      <c r="C121" t="s">
        <v>724</v>
      </c>
      <c r="D121" t="s">
        <v>48</v>
      </c>
      <c r="E121" t="s">
        <v>49</v>
      </c>
      <c r="F121" t="s">
        <v>50</v>
      </c>
      <c r="H121" t="str">
        <f>INDEX('SWB BWQ'!$B$13:$V$168, MATCH('SWB Backcast'!$C121, 'SWB BWQ'!$C$13:$C$168, 0), MATCH('SWB Backcast'!H$13, 'SWB BWQ'!$B$13:$V$13, 0))</f>
        <v>Excellent</v>
      </c>
      <c r="I121" t="str">
        <f>INDEX('SWB BWQ'!$B$13:$V$168, MATCH('SWB Backcast'!$C121, 'SWB BWQ'!$C$13:$C$168, 0), MATCH('SWB Backcast'!I$13, 'SWB BWQ'!$B$13:$V$13, 0))</f>
        <v>Excellent</v>
      </c>
      <c r="J121" t="str">
        <f>INDEX('SWB BWQ'!$B$13:$V$168, MATCH('SWB Backcast'!$C121, 'SWB BWQ'!$C$13:$C$168, 0), MATCH('SWB Backcast'!J$13, 'SWB BWQ'!$B$13:$V$13, 0))</f>
        <v>Excellent</v>
      </c>
      <c r="K121" t="str">
        <f>INDEX('SWB BWQ'!$B$13:$V$168, MATCH('SWB Backcast'!$C121, 'SWB BWQ'!$C$13:$C$168, 0), MATCH('SWB Backcast'!K$13, 'SWB BWQ'!$B$13:$V$13, 0))</f>
        <v>Excellent</v>
      </c>
      <c r="L121" t="str">
        <f>INDEX('SWB BWQ'!$B$13:$V$168, MATCH('SWB Backcast'!$C121, 'SWB BWQ'!$C$13:$C$168, 0), MATCH('SWB Backcast'!L$13, 'SWB BWQ'!$B$13:$V$13, 0))</f>
        <v>Excellent</v>
      </c>
      <c r="M121">
        <f>INDEX('SWB BWQ'!$B$13:$V$168, MATCH('SWB Backcast'!$C121, 'SWB BWQ'!$C$13:$C$168, 0), MATCH('SWB Backcast'!M$13, 'SWB BWQ'!$B$13:$V$13, 0))</f>
        <v>0</v>
      </c>
      <c r="N121" t="str">
        <f>INDEX('SWB BWQ'!$B$13:$V$168, MATCH('SWB Backcast'!$C121, 'SWB BWQ'!$C$13:$C$168, 0), MATCH('SWB Backcast'!N$13, 'SWB BWQ'!$B$13:$V$13, 0))</f>
        <v>Excellent</v>
      </c>
      <c r="O121" t="str">
        <f>INDEX('SWB BWQ'!$B$13:$V$168, MATCH('SWB Backcast'!$C121, 'SWB BWQ'!$C$13:$C$168, 0), MATCH('SWB Backcast'!O$13, 'SWB BWQ'!$B$13:$V$13, 0))</f>
        <v>Excellent</v>
      </c>
      <c r="P121">
        <f>INDEX('SWB BWQ'!$B$13:$V$168, MATCH('SWB Backcast'!$C121, 'SWB BWQ'!$C$13:$C$168, 0), MATCH('SWB Backcast'!P$13, 'SWB BWQ'!$B$13:$V$13, 0))</f>
        <v>0</v>
      </c>
      <c r="Q121" t="str">
        <f>INDEX('SWB BWQ'!$B$13:$V$168, MATCH('SWB Backcast'!$C121, 'SWB BWQ'!$C$13:$C$168, 0), MATCH('SWB Backcast'!Q$13, 'SWB BWQ'!$B$13:$V$13, 0))</f>
        <v>Excellent</v>
      </c>
      <c r="R121" t="str">
        <f>INDEX('SWB BWQ'!$B$13:$V$168, MATCH('SWB Backcast'!$C121, 'SWB BWQ'!$C$13:$C$168, 0), MATCH('SWB Backcast'!R$13, 'SWB BWQ'!$B$13:$V$13, 0))</f>
        <v>Excellent</v>
      </c>
      <c r="S121" t="str">
        <f>INDEX('SWB BWQ'!$B$13:$V$168, MATCH('SWB Backcast'!$C121, 'SWB BWQ'!$C$13:$C$168, 0), MATCH('SWB Backcast'!S$13, 'SWB BWQ'!$B$13:$V$13, 0))</f>
        <v>Excellent</v>
      </c>
      <c r="T121" t="str">
        <f>INDEX('SWB BWQ'!$B$13:$V$168, MATCH('SWB Backcast'!$C121, 'SWB BWQ'!$C$13:$C$168, 0), MATCH('SWB Backcast'!T$13, 'SWB BWQ'!$B$13:$V$13, 0))</f>
        <v>Excellent</v>
      </c>
      <c r="U121" t="str">
        <f>INDEX('SWB BWQ'!$B$13:$V$168, MATCH('SWB Backcast'!$C121, 'SWB BWQ'!$C$13:$C$168, 0), MATCH('SWB Backcast'!U$13, 'SWB BWQ'!$B$13:$V$13, 0))</f>
        <v>Excellent</v>
      </c>
      <c r="V121" t="str">
        <f>INDEX('SWB BWQ'!$B$13:$V$168, MATCH('SWB Backcast'!$C121, 'SWB BWQ'!$C$13:$C$168, 0), MATCH('SWB Backcast'!V$13, 'SWB BWQ'!$B$13:$V$13, 0))</f>
        <v>Excellent</v>
      </c>
    </row>
    <row r="122" spans="2:22">
      <c r="B122" t="s">
        <v>239</v>
      </c>
      <c r="C122" t="s">
        <v>725</v>
      </c>
      <c r="D122" t="s">
        <v>48</v>
      </c>
      <c r="E122" t="s">
        <v>49</v>
      </c>
      <c r="F122" t="s">
        <v>50</v>
      </c>
      <c r="H122" t="str">
        <f>INDEX('SWB BWQ'!$B$13:$V$168, MATCH('SWB Backcast'!$C122, 'SWB BWQ'!$C$13:$C$168, 0), MATCH('SWB Backcast'!H$13, 'SWB BWQ'!$B$13:$V$13, 0))</f>
        <v>Good</v>
      </c>
      <c r="I122" t="str">
        <f>INDEX('SWB BWQ'!$B$13:$V$168, MATCH('SWB Backcast'!$C122, 'SWB BWQ'!$C$13:$C$168, 0), MATCH('SWB Backcast'!I$13, 'SWB BWQ'!$B$13:$V$13, 0))</f>
        <v>Excellent</v>
      </c>
      <c r="J122" t="str">
        <f>INDEX('SWB BWQ'!$B$13:$V$168, MATCH('SWB Backcast'!$C122, 'SWB BWQ'!$C$13:$C$168, 0), MATCH('SWB Backcast'!J$13, 'SWB BWQ'!$B$13:$V$13, 0))</f>
        <v>Good</v>
      </c>
      <c r="K122" t="str">
        <f>INDEX('SWB BWQ'!$B$13:$V$168, MATCH('SWB Backcast'!$C122, 'SWB BWQ'!$C$13:$C$168, 0), MATCH('SWB Backcast'!K$13, 'SWB BWQ'!$B$13:$V$13, 0))</f>
        <v>Good</v>
      </c>
      <c r="L122" t="str">
        <f>INDEX('SWB BWQ'!$B$13:$V$168, MATCH('SWB Backcast'!$C122, 'SWB BWQ'!$C$13:$C$168, 0), MATCH('SWB Backcast'!L$13, 'SWB BWQ'!$B$13:$V$13, 0))</f>
        <v>Excellent</v>
      </c>
      <c r="M122">
        <f>INDEX('SWB BWQ'!$B$13:$V$168, MATCH('SWB Backcast'!$C122, 'SWB BWQ'!$C$13:$C$168, 0), MATCH('SWB Backcast'!M$13, 'SWB BWQ'!$B$13:$V$13, 0))</f>
        <v>0</v>
      </c>
      <c r="N122" t="str">
        <f>INDEX('SWB BWQ'!$B$13:$V$168, MATCH('SWB Backcast'!$C122, 'SWB BWQ'!$C$13:$C$168, 0), MATCH('SWB Backcast'!N$13, 'SWB BWQ'!$B$13:$V$13, 0))</f>
        <v>Excellent</v>
      </c>
      <c r="O122" t="str">
        <f>INDEX('SWB BWQ'!$B$13:$V$168, MATCH('SWB Backcast'!$C122, 'SWB BWQ'!$C$13:$C$168, 0), MATCH('SWB Backcast'!O$13, 'SWB BWQ'!$B$13:$V$13, 0))</f>
        <v>Excellent</v>
      </c>
      <c r="P122">
        <f>INDEX('SWB BWQ'!$B$13:$V$168, MATCH('SWB Backcast'!$C122, 'SWB BWQ'!$C$13:$C$168, 0), MATCH('SWB Backcast'!P$13, 'SWB BWQ'!$B$13:$V$13, 0))</f>
        <v>0</v>
      </c>
      <c r="Q122" t="str">
        <f>INDEX('SWB BWQ'!$B$13:$V$168, MATCH('SWB Backcast'!$C122, 'SWB BWQ'!$C$13:$C$168, 0), MATCH('SWB Backcast'!Q$13, 'SWB BWQ'!$B$13:$V$13, 0))</f>
        <v>Excellent</v>
      </c>
      <c r="R122" t="str">
        <f>INDEX('SWB BWQ'!$B$13:$V$168, MATCH('SWB Backcast'!$C122, 'SWB BWQ'!$C$13:$C$168, 0), MATCH('SWB Backcast'!R$13, 'SWB BWQ'!$B$13:$V$13, 0))</f>
        <v>Excellent</v>
      </c>
      <c r="S122" t="str">
        <f>INDEX('SWB BWQ'!$B$13:$V$168, MATCH('SWB Backcast'!$C122, 'SWB BWQ'!$C$13:$C$168, 0), MATCH('SWB Backcast'!S$13, 'SWB BWQ'!$B$13:$V$13, 0))</f>
        <v>Excellent</v>
      </c>
      <c r="T122" t="str">
        <f>INDEX('SWB BWQ'!$B$13:$V$168, MATCH('SWB Backcast'!$C122, 'SWB BWQ'!$C$13:$C$168, 0), MATCH('SWB Backcast'!T$13, 'SWB BWQ'!$B$13:$V$13, 0))</f>
        <v>Excellent</v>
      </c>
      <c r="U122" t="str">
        <f>INDEX('SWB BWQ'!$B$13:$V$168, MATCH('SWB Backcast'!$C122, 'SWB BWQ'!$C$13:$C$168, 0), MATCH('SWB Backcast'!U$13, 'SWB BWQ'!$B$13:$V$13, 0))</f>
        <v>Excellent</v>
      </c>
      <c r="V122" t="str">
        <f>INDEX('SWB BWQ'!$B$13:$V$168, MATCH('SWB Backcast'!$C122, 'SWB BWQ'!$C$13:$C$168, 0), MATCH('SWB Backcast'!V$13, 'SWB BWQ'!$B$13:$V$13, 0))</f>
        <v>Excellent</v>
      </c>
    </row>
    <row r="123" spans="2:22">
      <c r="B123" t="s">
        <v>239</v>
      </c>
      <c r="C123" t="s">
        <v>726</v>
      </c>
      <c r="D123" t="s">
        <v>48</v>
      </c>
      <c r="E123" t="s">
        <v>49</v>
      </c>
      <c r="F123" t="s">
        <v>50</v>
      </c>
      <c r="H123" t="str">
        <f>INDEX('SWB BWQ'!$B$13:$V$168, MATCH('SWB Backcast'!$C123, 'SWB BWQ'!$C$13:$C$168, 0), MATCH('SWB Backcast'!H$13, 'SWB BWQ'!$B$13:$V$13, 0))</f>
        <v>Excellent</v>
      </c>
      <c r="I123" t="str">
        <f>INDEX('SWB BWQ'!$B$13:$V$168, MATCH('SWB Backcast'!$C123, 'SWB BWQ'!$C$13:$C$168, 0), MATCH('SWB Backcast'!I$13, 'SWB BWQ'!$B$13:$V$13, 0))</f>
        <v>Excellent</v>
      </c>
      <c r="J123" t="str">
        <f>INDEX('SWB BWQ'!$B$13:$V$168, MATCH('SWB Backcast'!$C123, 'SWB BWQ'!$C$13:$C$168, 0), MATCH('SWB Backcast'!J$13, 'SWB BWQ'!$B$13:$V$13, 0))</f>
        <v>Excellent</v>
      </c>
      <c r="K123" t="str">
        <f>INDEX('SWB BWQ'!$B$13:$V$168, MATCH('SWB Backcast'!$C123, 'SWB BWQ'!$C$13:$C$168, 0), MATCH('SWB Backcast'!K$13, 'SWB BWQ'!$B$13:$V$13, 0))</f>
        <v>Excellent</v>
      </c>
      <c r="L123" t="str">
        <f>INDEX('SWB BWQ'!$B$13:$V$168, MATCH('SWB Backcast'!$C123, 'SWB BWQ'!$C$13:$C$168, 0), MATCH('SWB Backcast'!L$13, 'SWB BWQ'!$B$13:$V$13, 0))</f>
        <v>Excellent</v>
      </c>
      <c r="M123">
        <f>INDEX('SWB BWQ'!$B$13:$V$168, MATCH('SWB Backcast'!$C123, 'SWB BWQ'!$C$13:$C$168, 0), MATCH('SWB Backcast'!M$13, 'SWB BWQ'!$B$13:$V$13, 0))</f>
        <v>0</v>
      </c>
      <c r="N123" t="str">
        <f>INDEX('SWB BWQ'!$B$13:$V$168, MATCH('SWB Backcast'!$C123, 'SWB BWQ'!$C$13:$C$168, 0), MATCH('SWB Backcast'!N$13, 'SWB BWQ'!$B$13:$V$13, 0))</f>
        <v>Excellent</v>
      </c>
      <c r="O123" t="str">
        <f>INDEX('SWB BWQ'!$B$13:$V$168, MATCH('SWB Backcast'!$C123, 'SWB BWQ'!$C$13:$C$168, 0), MATCH('SWB Backcast'!O$13, 'SWB BWQ'!$B$13:$V$13, 0))</f>
        <v>Excellent</v>
      </c>
      <c r="P123">
        <f>INDEX('SWB BWQ'!$B$13:$V$168, MATCH('SWB Backcast'!$C123, 'SWB BWQ'!$C$13:$C$168, 0), MATCH('SWB Backcast'!P$13, 'SWB BWQ'!$B$13:$V$13, 0))</f>
        <v>0</v>
      </c>
      <c r="Q123" t="str">
        <f>INDEX('SWB BWQ'!$B$13:$V$168, MATCH('SWB Backcast'!$C123, 'SWB BWQ'!$C$13:$C$168, 0), MATCH('SWB Backcast'!Q$13, 'SWB BWQ'!$B$13:$V$13, 0))</f>
        <v>Excellent</v>
      </c>
      <c r="R123" t="str">
        <f>INDEX('SWB BWQ'!$B$13:$V$168, MATCH('SWB Backcast'!$C123, 'SWB BWQ'!$C$13:$C$168, 0), MATCH('SWB Backcast'!R$13, 'SWB BWQ'!$B$13:$V$13, 0))</f>
        <v>Excellent</v>
      </c>
      <c r="S123" t="str">
        <f>INDEX('SWB BWQ'!$B$13:$V$168, MATCH('SWB Backcast'!$C123, 'SWB BWQ'!$C$13:$C$168, 0), MATCH('SWB Backcast'!S$13, 'SWB BWQ'!$B$13:$V$13, 0))</f>
        <v>Excellent</v>
      </c>
      <c r="T123" t="str">
        <f>INDEX('SWB BWQ'!$B$13:$V$168, MATCH('SWB Backcast'!$C123, 'SWB BWQ'!$C$13:$C$168, 0), MATCH('SWB Backcast'!T$13, 'SWB BWQ'!$B$13:$V$13, 0))</f>
        <v>Excellent</v>
      </c>
      <c r="U123" t="str">
        <f>INDEX('SWB BWQ'!$B$13:$V$168, MATCH('SWB Backcast'!$C123, 'SWB BWQ'!$C$13:$C$168, 0), MATCH('SWB Backcast'!U$13, 'SWB BWQ'!$B$13:$V$13, 0))</f>
        <v>Excellent</v>
      </c>
      <c r="V123" t="str">
        <f>INDEX('SWB BWQ'!$B$13:$V$168, MATCH('SWB Backcast'!$C123, 'SWB BWQ'!$C$13:$C$168, 0), MATCH('SWB Backcast'!V$13, 'SWB BWQ'!$B$13:$V$13, 0))</f>
        <v>Excellent</v>
      </c>
    </row>
    <row r="124" spans="2:22">
      <c r="B124" t="s">
        <v>239</v>
      </c>
      <c r="C124" t="s">
        <v>727</v>
      </c>
      <c r="D124" t="s">
        <v>48</v>
      </c>
      <c r="E124" t="s">
        <v>49</v>
      </c>
      <c r="F124" t="s">
        <v>50</v>
      </c>
      <c r="H124" t="str">
        <f>INDEX('SWB BWQ'!$B$13:$V$168, MATCH('SWB Backcast'!$C124, 'SWB BWQ'!$C$13:$C$168, 0), MATCH('SWB Backcast'!H$13, 'SWB BWQ'!$B$13:$V$13, 0))</f>
        <v>Excellent</v>
      </c>
      <c r="I124" t="str">
        <f>INDEX('SWB BWQ'!$B$13:$V$168, MATCH('SWB Backcast'!$C124, 'SWB BWQ'!$C$13:$C$168, 0), MATCH('SWB Backcast'!I$13, 'SWB BWQ'!$B$13:$V$13, 0))</f>
        <v>Excellent</v>
      </c>
      <c r="J124" t="str">
        <f>INDEX('SWB BWQ'!$B$13:$V$168, MATCH('SWB Backcast'!$C124, 'SWB BWQ'!$C$13:$C$168, 0), MATCH('SWB Backcast'!J$13, 'SWB BWQ'!$B$13:$V$13, 0))</f>
        <v>Excellent</v>
      </c>
      <c r="K124" t="str">
        <f>INDEX('SWB BWQ'!$B$13:$V$168, MATCH('SWB Backcast'!$C124, 'SWB BWQ'!$C$13:$C$168, 0), MATCH('SWB Backcast'!K$13, 'SWB BWQ'!$B$13:$V$13, 0))</f>
        <v>Excellent</v>
      </c>
      <c r="L124" t="str">
        <f>INDEX('SWB BWQ'!$B$13:$V$168, MATCH('SWB Backcast'!$C124, 'SWB BWQ'!$C$13:$C$168, 0), MATCH('SWB Backcast'!L$13, 'SWB BWQ'!$B$13:$V$13, 0))</f>
        <v>Excellent</v>
      </c>
      <c r="M124">
        <f>INDEX('SWB BWQ'!$B$13:$V$168, MATCH('SWB Backcast'!$C124, 'SWB BWQ'!$C$13:$C$168, 0), MATCH('SWB Backcast'!M$13, 'SWB BWQ'!$B$13:$V$13, 0))</f>
        <v>0</v>
      </c>
      <c r="N124" t="str">
        <f>INDEX('SWB BWQ'!$B$13:$V$168, MATCH('SWB Backcast'!$C124, 'SWB BWQ'!$C$13:$C$168, 0), MATCH('SWB Backcast'!N$13, 'SWB BWQ'!$B$13:$V$13, 0))</f>
        <v>Good</v>
      </c>
      <c r="O124" t="str">
        <f>INDEX('SWB BWQ'!$B$13:$V$168, MATCH('SWB Backcast'!$C124, 'SWB BWQ'!$C$13:$C$168, 0), MATCH('SWB Backcast'!O$13, 'SWB BWQ'!$B$13:$V$13, 0))</f>
        <v>Excellent</v>
      </c>
      <c r="P124">
        <f>INDEX('SWB BWQ'!$B$13:$V$168, MATCH('SWB Backcast'!$C124, 'SWB BWQ'!$C$13:$C$168, 0), MATCH('SWB Backcast'!P$13, 'SWB BWQ'!$B$13:$V$13, 0))</f>
        <v>0</v>
      </c>
      <c r="Q124" t="str">
        <f>INDEX('SWB BWQ'!$B$13:$V$168, MATCH('SWB Backcast'!$C124, 'SWB BWQ'!$C$13:$C$168, 0), MATCH('SWB Backcast'!Q$13, 'SWB BWQ'!$B$13:$V$13, 0))</f>
        <v>Excellent</v>
      </c>
      <c r="R124" t="str">
        <f>INDEX('SWB BWQ'!$B$13:$V$168, MATCH('SWB Backcast'!$C124, 'SWB BWQ'!$C$13:$C$168, 0), MATCH('SWB Backcast'!R$13, 'SWB BWQ'!$B$13:$V$13, 0))</f>
        <v>Excellent</v>
      </c>
      <c r="S124" t="str">
        <f>INDEX('SWB BWQ'!$B$13:$V$168, MATCH('SWB Backcast'!$C124, 'SWB BWQ'!$C$13:$C$168, 0), MATCH('SWB Backcast'!S$13, 'SWB BWQ'!$B$13:$V$13, 0))</f>
        <v>Excellent</v>
      </c>
      <c r="T124" t="str">
        <f>INDEX('SWB BWQ'!$B$13:$V$168, MATCH('SWB Backcast'!$C124, 'SWB BWQ'!$C$13:$C$168, 0), MATCH('SWB Backcast'!T$13, 'SWB BWQ'!$B$13:$V$13, 0))</f>
        <v>Excellent</v>
      </c>
      <c r="U124" t="str">
        <f>INDEX('SWB BWQ'!$B$13:$V$168, MATCH('SWB Backcast'!$C124, 'SWB BWQ'!$C$13:$C$168, 0), MATCH('SWB Backcast'!U$13, 'SWB BWQ'!$B$13:$V$13, 0))</f>
        <v>Excellent</v>
      </c>
      <c r="V124" t="str">
        <f>INDEX('SWB BWQ'!$B$13:$V$168, MATCH('SWB Backcast'!$C124, 'SWB BWQ'!$C$13:$C$168, 0), MATCH('SWB Backcast'!V$13, 'SWB BWQ'!$B$13:$V$13, 0))</f>
        <v>Excellent</v>
      </c>
    </row>
    <row r="125" spans="2:22">
      <c r="B125" t="s">
        <v>239</v>
      </c>
      <c r="C125" t="s">
        <v>728</v>
      </c>
      <c r="D125" t="s">
        <v>48</v>
      </c>
      <c r="E125" t="s">
        <v>49</v>
      </c>
      <c r="F125" t="s">
        <v>50</v>
      </c>
      <c r="H125" t="str">
        <f>INDEX('SWB BWQ'!$B$13:$V$168, MATCH('SWB Backcast'!$C125, 'SWB BWQ'!$C$13:$C$168, 0), MATCH('SWB Backcast'!H$13, 'SWB BWQ'!$B$13:$V$13, 0))</f>
        <v>Excellent</v>
      </c>
      <c r="I125" t="str">
        <f>INDEX('SWB BWQ'!$B$13:$V$168, MATCH('SWB Backcast'!$C125, 'SWB BWQ'!$C$13:$C$168, 0), MATCH('SWB Backcast'!I$13, 'SWB BWQ'!$B$13:$V$13, 0))</f>
        <v>Excellent</v>
      </c>
      <c r="J125" t="str">
        <f>INDEX('SWB BWQ'!$B$13:$V$168, MATCH('SWB Backcast'!$C125, 'SWB BWQ'!$C$13:$C$168, 0), MATCH('SWB Backcast'!J$13, 'SWB BWQ'!$B$13:$V$13, 0))</f>
        <v>Excellent</v>
      </c>
      <c r="K125" t="str">
        <f>INDEX('SWB BWQ'!$B$13:$V$168, MATCH('SWB Backcast'!$C125, 'SWB BWQ'!$C$13:$C$168, 0), MATCH('SWB Backcast'!K$13, 'SWB BWQ'!$B$13:$V$13, 0))</f>
        <v>Excellent</v>
      </c>
      <c r="L125" t="str">
        <f>INDEX('SWB BWQ'!$B$13:$V$168, MATCH('SWB Backcast'!$C125, 'SWB BWQ'!$C$13:$C$168, 0), MATCH('SWB Backcast'!L$13, 'SWB BWQ'!$B$13:$V$13, 0))</f>
        <v>Excellent</v>
      </c>
      <c r="M125">
        <f>INDEX('SWB BWQ'!$B$13:$V$168, MATCH('SWB Backcast'!$C125, 'SWB BWQ'!$C$13:$C$168, 0), MATCH('SWB Backcast'!M$13, 'SWB BWQ'!$B$13:$V$13, 0))</f>
        <v>0</v>
      </c>
      <c r="N125" t="str">
        <f>INDEX('SWB BWQ'!$B$13:$V$168, MATCH('SWB Backcast'!$C125, 'SWB BWQ'!$C$13:$C$168, 0), MATCH('SWB Backcast'!N$13, 'SWB BWQ'!$B$13:$V$13, 0))</f>
        <v>Excellent</v>
      </c>
      <c r="O125" t="str">
        <f>INDEX('SWB BWQ'!$B$13:$V$168, MATCH('SWB Backcast'!$C125, 'SWB BWQ'!$C$13:$C$168, 0), MATCH('SWB Backcast'!O$13, 'SWB BWQ'!$B$13:$V$13, 0))</f>
        <v>Excellent</v>
      </c>
      <c r="P125">
        <f>INDEX('SWB BWQ'!$B$13:$V$168, MATCH('SWB Backcast'!$C125, 'SWB BWQ'!$C$13:$C$168, 0), MATCH('SWB Backcast'!P$13, 'SWB BWQ'!$B$13:$V$13, 0))</f>
        <v>0</v>
      </c>
      <c r="Q125" t="str">
        <f>INDEX('SWB BWQ'!$B$13:$V$168, MATCH('SWB Backcast'!$C125, 'SWB BWQ'!$C$13:$C$168, 0), MATCH('SWB Backcast'!Q$13, 'SWB BWQ'!$B$13:$V$13, 0))</f>
        <v>Excellent</v>
      </c>
      <c r="R125" t="str">
        <f>INDEX('SWB BWQ'!$B$13:$V$168, MATCH('SWB Backcast'!$C125, 'SWB BWQ'!$C$13:$C$168, 0), MATCH('SWB Backcast'!R$13, 'SWB BWQ'!$B$13:$V$13, 0))</f>
        <v>Excellent</v>
      </c>
      <c r="S125" t="str">
        <f>INDEX('SWB BWQ'!$B$13:$V$168, MATCH('SWB Backcast'!$C125, 'SWB BWQ'!$C$13:$C$168, 0), MATCH('SWB Backcast'!S$13, 'SWB BWQ'!$B$13:$V$13, 0))</f>
        <v>Excellent</v>
      </c>
      <c r="T125" t="str">
        <f>INDEX('SWB BWQ'!$B$13:$V$168, MATCH('SWB Backcast'!$C125, 'SWB BWQ'!$C$13:$C$168, 0), MATCH('SWB Backcast'!T$13, 'SWB BWQ'!$B$13:$V$13, 0))</f>
        <v>Excellent</v>
      </c>
      <c r="U125" t="str">
        <f>INDEX('SWB BWQ'!$B$13:$V$168, MATCH('SWB Backcast'!$C125, 'SWB BWQ'!$C$13:$C$168, 0), MATCH('SWB Backcast'!U$13, 'SWB BWQ'!$B$13:$V$13, 0))</f>
        <v>Excellent</v>
      </c>
      <c r="V125" t="str">
        <f>INDEX('SWB BWQ'!$B$13:$V$168, MATCH('SWB Backcast'!$C125, 'SWB BWQ'!$C$13:$C$168, 0), MATCH('SWB Backcast'!V$13, 'SWB BWQ'!$B$13:$V$13, 0))</f>
        <v>Excellent</v>
      </c>
    </row>
    <row r="126" spans="2:22">
      <c r="B126" t="s">
        <v>239</v>
      </c>
      <c r="C126" t="s">
        <v>729</v>
      </c>
      <c r="D126" t="s">
        <v>48</v>
      </c>
      <c r="E126" t="s">
        <v>49</v>
      </c>
      <c r="F126" t="s">
        <v>50</v>
      </c>
      <c r="H126" t="str">
        <f>INDEX('SWB BWQ'!$B$13:$V$168, MATCH('SWB Backcast'!$C126, 'SWB BWQ'!$C$13:$C$168, 0), MATCH('SWB Backcast'!H$13, 'SWB BWQ'!$B$13:$V$13, 0))</f>
        <v>Excellent</v>
      </c>
      <c r="I126" t="str">
        <f>INDEX('SWB BWQ'!$B$13:$V$168, MATCH('SWB Backcast'!$C126, 'SWB BWQ'!$C$13:$C$168, 0), MATCH('SWB Backcast'!I$13, 'SWB BWQ'!$B$13:$V$13, 0))</f>
        <v>Excellent</v>
      </c>
      <c r="J126" t="str">
        <f>INDEX('SWB BWQ'!$B$13:$V$168, MATCH('SWB Backcast'!$C126, 'SWB BWQ'!$C$13:$C$168, 0), MATCH('SWB Backcast'!J$13, 'SWB BWQ'!$B$13:$V$13, 0))</f>
        <v>Excellent</v>
      </c>
      <c r="K126" t="str">
        <f>INDEX('SWB BWQ'!$B$13:$V$168, MATCH('SWB Backcast'!$C126, 'SWB BWQ'!$C$13:$C$168, 0), MATCH('SWB Backcast'!K$13, 'SWB BWQ'!$B$13:$V$13, 0))</f>
        <v>Excellent</v>
      </c>
      <c r="L126" t="str">
        <f>INDEX('SWB BWQ'!$B$13:$V$168, MATCH('SWB Backcast'!$C126, 'SWB BWQ'!$C$13:$C$168, 0), MATCH('SWB Backcast'!L$13, 'SWB BWQ'!$B$13:$V$13, 0))</f>
        <v>Excellent</v>
      </c>
      <c r="M126">
        <f>INDEX('SWB BWQ'!$B$13:$V$168, MATCH('SWB Backcast'!$C126, 'SWB BWQ'!$C$13:$C$168, 0), MATCH('SWB Backcast'!M$13, 'SWB BWQ'!$B$13:$V$13, 0))</f>
        <v>0</v>
      </c>
      <c r="N126" t="str">
        <f>INDEX('SWB BWQ'!$B$13:$V$168, MATCH('SWB Backcast'!$C126, 'SWB BWQ'!$C$13:$C$168, 0), MATCH('SWB Backcast'!N$13, 'SWB BWQ'!$B$13:$V$13, 0))</f>
        <v>Excellent</v>
      </c>
      <c r="O126" t="str">
        <f>INDEX('SWB BWQ'!$B$13:$V$168, MATCH('SWB Backcast'!$C126, 'SWB BWQ'!$C$13:$C$168, 0), MATCH('SWB Backcast'!O$13, 'SWB BWQ'!$B$13:$V$13, 0))</f>
        <v>Excellent</v>
      </c>
      <c r="P126">
        <f>INDEX('SWB BWQ'!$B$13:$V$168, MATCH('SWB Backcast'!$C126, 'SWB BWQ'!$C$13:$C$168, 0), MATCH('SWB Backcast'!P$13, 'SWB BWQ'!$B$13:$V$13, 0))</f>
        <v>0</v>
      </c>
      <c r="Q126" t="str">
        <f>INDEX('SWB BWQ'!$B$13:$V$168, MATCH('SWB Backcast'!$C126, 'SWB BWQ'!$C$13:$C$168, 0), MATCH('SWB Backcast'!Q$13, 'SWB BWQ'!$B$13:$V$13, 0))</f>
        <v>Excellent</v>
      </c>
      <c r="R126" t="str">
        <f>INDEX('SWB BWQ'!$B$13:$V$168, MATCH('SWB Backcast'!$C126, 'SWB BWQ'!$C$13:$C$168, 0), MATCH('SWB Backcast'!R$13, 'SWB BWQ'!$B$13:$V$13, 0))</f>
        <v>Excellent</v>
      </c>
      <c r="S126" t="str">
        <f>INDEX('SWB BWQ'!$B$13:$V$168, MATCH('SWB Backcast'!$C126, 'SWB BWQ'!$C$13:$C$168, 0), MATCH('SWB Backcast'!S$13, 'SWB BWQ'!$B$13:$V$13, 0))</f>
        <v>Excellent</v>
      </c>
      <c r="T126" t="str">
        <f>INDEX('SWB BWQ'!$B$13:$V$168, MATCH('SWB Backcast'!$C126, 'SWB BWQ'!$C$13:$C$168, 0), MATCH('SWB Backcast'!T$13, 'SWB BWQ'!$B$13:$V$13, 0))</f>
        <v>Excellent</v>
      </c>
      <c r="U126" t="str">
        <f>INDEX('SWB BWQ'!$B$13:$V$168, MATCH('SWB Backcast'!$C126, 'SWB BWQ'!$C$13:$C$168, 0), MATCH('SWB Backcast'!U$13, 'SWB BWQ'!$B$13:$V$13, 0))</f>
        <v>Excellent</v>
      </c>
      <c r="V126" t="str">
        <f>INDEX('SWB BWQ'!$B$13:$V$168, MATCH('SWB Backcast'!$C126, 'SWB BWQ'!$C$13:$C$168, 0), MATCH('SWB Backcast'!V$13, 'SWB BWQ'!$B$13:$V$13, 0))</f>
        <v>Excellent</v>
      </c>
    </row>
    <row r="127" spans="2:22">
      <c r="B127" t="s">
        <v>239</v>
      </c>
      <c r="C127" t="s">
        <v>730</v>
      </c>
      <c r="D127" t="s">
        <v>48</v>
      </c>
      <c r="E127" t="s">
        <v>49</v>
      </c>
      <c r="F127" t="s">
        <v>50</v>
      </c>
      <c r="H127" t="str">
        <f>INDEX('SWB BWQ'!$B$13:$V$168, MATCH('SWB Backcast'!$C127, 'SWB BWQ'!$C$13:$C$168, 0), MATCH('SWB Backcast'!H$13, 'SWB BWQ'!$B$13:$V$13, 0))</f>
        <v>Excellent</v>
      </c>
      <c r="I127" t="str">
        <f>INDEX('SWB BWQ'!$B$13:$V$168, MATCH('SWB Backcast'!$C127, 'SWB BWQ'!$C$13:$C$168, 0), MATCH('SWB Backcast'!I$13, 'SWB BWQ'!$B$13:$V$13, 0))</f>
        <v>Excellent</v>
      </c>
      <c r="J127" t="str">
        <f>INDEX('SWB BWQ'!$B$13:$V$168, MATCH('SWB Backcast'!$C127, 'SWB BWQ'!$C$13:$C$168, 0), MATCH('SWB Backcast'!J$13, 'SWB BWQ'!$B$13:$V$13, 0))</f>
        <v>Excellent</v>
      </c>
      <c r="K127" t="str">
        <f>INDEX('SWB BWQ'!$B$13:$V$168, MATCH('SWB Backcast'!$C127, 'SWB BWQ'!$C$13:$C$168, 0), MATCH('SWB Backcast'!K$13, 'SWB BWQ'!$B$13:$V$13, 0))</f>
        <v>Excellent</v>
      </c>
      <c r="L127" t="str">
        <f>INDEX('SWB BWQ'!$B$13:$V$168, MATCH('SWB Backcast'!$C127, 'SWB BWQ'!$C$13:$C$168, 0), MATCH('SWB Backcast'!L$13, 'SWB BWQ'!$B$13:$V$13, 0))</f>
        <v>Excellent</v>
      </c>
      <c r="M127">
        <f>INDEX('SWB BWQ'!$B$13:$V$168, MATCH('SWB Backcast'!$C127, 'SWB BWQ'!$C$13:$C$168, 0), MATCH('SWB Backcast'!M$13, 'SWB BWQ'!$B$13:$V$13, 0))</f>
        <v>0</v>
      </c>
      <c r="N127" t="str">
        <f>INDEX('SWB BWQ'!$B$13:$V$168, MATCH('SWB Backcast'!$C127, 'SWB BWQ'!$C$13:$C$168, 0), MATCH('SWB Backcast'!N$13, 'SWB BWQ'!$B$13:$V$13, 0))</f>
        <v>Excellent</v>
      </c>
      <c r="O127" t="str">
        <f>INDEX('SWB BWQ'!$B$13:$V$168, MATCH('SWB Backcast'!$C127, 'SWB BWQ'!$C$13:$C$168, 0), MATCH('SWB Backcast'!O$13, 'SWB BWQ'!$B$13:$V$13, 0))</f>
        <v>Excellent</v>
      </c>
      <c r="P127">
        <f>INDEX('SWB BWQ'!$B$13:$V$168, MATCH('SWB Backcast'!$C127, 'SWB BWQ'!$C$13:$C$168, 0), MATCH('SWB Backcast'!P$13, 'SWB BWQ'!$B$13:$V$13, 0))</f>
        <v>0</v>
      </c>
      <c r="Q127" t="str">
        <f>INDEX('SWB BWQ'!$B$13:$V$168, MATCH('SWB Backcast'!$C127, 'SWB BWQ'!$C$13:$C$168, 0), MATCH('SWB Backcast'!Q$13, 'SWB BWQ'!$B$13:$V$13, 0))</f>
        <v>Excellent</v>
      </c>
      <c r="R127" t="str">
        <f>INDEX('SWB BWQ'!$B$13:$V$168, MATCH('SWB Backcast'!$C127, 'SWB BWQ'!$C$13:$C$168, 0), MATCH('SWB Backcast'!R$13, 'SWB BWQ'!$B$13:$V$13, 0))</f>
        <v>Excellent</v>
      </c>
      <c r="S127" t="str">
        <f>INDEX('SWB BWQ'!$B$13:$V$168, MATCH('SWB Backcast'!$C127, 'SWB BWQ'!$C$13:$C$168, 0), MATCH('SWB Backcast'!S$13, 'SWB BWQ'!$B$13:$V$13, 0))</f>
        <v>Excellent</v>
      </c>
      <c r="T127" t="str">
        <f>INDEX('SWB BWQ'!$B$13:$V$168, MATCH('SWB Backcast'!$C127, 'SWB BWQ'!$C$13:$C$168, 0), MATCH('SWB Backcast'!T$13, 'SWB BWQ'!$B$13:$V$13, 0))</f>
        <v>Excellent</v>
      </c>
      <c r="U127" t="str">
        <f>INDEX('SWB BWQ'!$B$13:$V$168, MATCH('SWB Backcast'!$C127, 'SWB BWQ'!$C$13:$C$168, 0), MATCH('SWB Backcast'!U$13, 'SWB BWQ'!$B$13:$V$13, 0))</f>
        <v>Excellent</v>
      </c>
      <c r="V127" t="str">
        <f>INDEX('SWB BWQ'!$B$13:$V$168, MATCH('SWB Backcast'!$C127, 'SWB BWQ'!$C$13:$C$168, 0), MATCH('SWB Backcast'!V$13, 'SWB BWQ'!$B$13:$V$13, 0))</f>
        <v>Excellent</v>
      </c>
    </row>
    <row r="128" spans="2:22">
      <c r="B128" t="s">
        <v>239</v>
      </c>
      <c r="C128" t="s">
        <v>731</v>
      </c>
      <c r="D128" t="s">
        <v>48</v>
      </c>
      <c r="E128" t="s">
        <v>49</v>
      </c>
      <c r="F128" t="s">
        <v>50</v>
      </c>
      <c r="H128" t="str">
        <f>INDEX('SWB BWQ'!$B$13:$V$168, MATCH('SWB Backcast'!$C128, 'SWB BWQ'!$C$13:$C$168, 0), MATCH('SWB Backcast'!H$13, 'SWB BWQ'!$B$13:$V$13, 0))</f>
        <v>Good</v>
      </c>
      <c r="I128" t="str">
        <f>INDEX('SWB BWQ'!$B$13:$V$168, MATCH('SWB Backcast'!$C128, 'SWB BWQ'!$C$13:$C$168, 0), MATCH('SWB Backcast'!I$13, 'SWB BWQ'!$B$13:$V$13, 0))</f>
        <v>Excellent</v>
      </c>
      <c r="J128" t="str">
        <f>INDEX('SWB BWQ'!$B$13:$V$168, MATCH('SWB Backcast'!$C128, 'SWB BWQ'!$C$13:$C$168, 0), MATCH('SWB Backcast'!J$13, 'SWB BWQ'!$B$13:$V$13, 0))</f>
        <v>Good</v>
      </c>
      <c r="K128" t="str">
        <f>INDEX('SWB BWQ'!$B$13:$V$168, MATCH('SWB Backcast'!$C128, 'SWB BWQ'!$C$13:$C$168, 0), MATCH('SWB Backcast'!K$13, 'SWB BWQ'!$B$13:$V$13, 0))</f>
        <v>Good</v>
      </c>
      <c r="L128" t="str">
        <f>INDEX('SWB BWQ'!$B$13:$V$168, MATCH('SWB Backcast'!$C128, 'SWB BWQ'!$C$13:$C$168, 0), MATCH('SWB Backcast'!L$13, 'SWB BWQ'!$B$13:$V$13, 0))</f>
        <v>Excellent</v>
      </c>
      <c r="M128">
        <f>INDEX('SWB BWQ'!$B$13:$V$168, MATCH('SWB Backcast'!$C128, 'SWB BWQ'!$C$13:$C$168, 0), MATCH('SWB Backcast'!M$13, 'SWB BWQ'!$B$13:$V$13, 0))</f>
        <v>0</v>
      </c>
      <c r="N128" t="str">
        <f>INDEX('SWB BWQ'!$B$13:$V$168, MATCH('SWB Backcast'!$C128, 'SWB BWQ'!$C$13:$C$168, 0), MATCH('SWB Backcast'!N$13, 'SWB BWQ'!$B$13:$V$13, 0))</f>
        <v>Good</v>
      </c>
      <c r="O128" t="str">
        <f>INDEX('SWB BWQ'!$B$13:$V$168, MATCH('SWB Backcast'!$C128, 'SWB BWQ'!$C$13:$C$168, 0), MATCH('SWB Backcast'!O$13, 'SWB BWQ'!$B$13:$V$13, 0))</f>
        <v>Good</v>
      </c>
      <c r="P128">
        <f>INDEX('SWB BWQ'!$B$13:$V$168, MATCH('SWB Backcast'!$C128, 'SWB BWQ'!$C$13:$C$168, 0), MATCH('SWB Backcast'!P$13, 'SWB BWQ'!$B$13:$V$13, 0))</f>
        <v>0</v>
      </c>
      <c r="Q128" t="str">
        <f>INDEX('SWB BWQ'!$B$13:$V$168, MATCH('SWB Backcast'!$C128, 'SWB BWQ'!$C$13:$C$168, 0), MATCH('SWB Backcast'!Q$13, 'SWB BWQ'!$B$13:$V$13, 0))</f>
        <v>Excellent</v>
      </c>
      <c r="R128" t="str">
        <f>INDEX('SWB BWQ'!$B$13:$V$168, MATCH('SWB Backcast'!$C128, 'SWB BWQ'!$C$13:$C$168, 0), MATCH('SWB Backcast'!R$13, 'SWB BWQ'!$B$13:$V$13, 0))</f>
        <v>Excellent</v>
      </c>
      <c r="S128" t="str">
        <f>INDEX('SWB BWQ'!$B$13:$V$168, MATCH('SWB Backcast'!$C128, 'SWB BWQ'!$C$13:$C$168, 0), MATCH('SWB Backcast'!S$13, 'SWB BWQ'!$B$13:$V$13, 0))</f>
        <v>Excellent</v>
      </c>
      <c r="T128" t="str">
        <f>INDEX('SWB BWQ'!$B$13:$V$168, MATCH('SWB Backcast'!$C128, 'SWB BWQ'!$C$13:$C$168, 0), MATCH('SWB Backcast'!T$13, 'SWB BWQ'!$B$13:$V$13, 0))</f>
        <v>Excellent</v>
      </c>
      <c r="U128" t="str">
        <f>INDEX('SWB BWQ'!$B$13:$V$168, MATCH('SWB Backcast'!$C128, 'SWB BWQ'!$C$13:$C$168, 0), MATCH('SWB Backcast'!U$13, 'SWB BWQ'!$B$13:$V$13, 0))</f>
        <v>Excellent</v>
      </c>
      <c r="V128" t="str">
        <f>INDEX('SWB BWQ'!$B$13:$V$168, MATCH('SWB Backcast'!$C128, 'SWB BWQ'!$C$13:$C$168, 0), MATCH('SWB Backcast'!V$13, 'SWB BWQ'!$B$13:$V$13, 0))</f>
        <v>Excellent</v>
      </c>
    </row>
    <row r="129" spans="2:23">
      <c r="B129" t="s">
        <v>239</v>
      </c>
      <c r="C129" t="s">
        <v>732</v>
      </c>
      <c r="D129" t="s">
        <v>48</v>
      </c>
      <c r="E129" t="s">
        <v>49</v>
      </c>
      <c r="F129" t="s">
        <v>63</v>
      </c>
      <c r="H129" t="s">
        <v>155</v>
      </c>
      <c r="I129" t="s">
        <v>155</v>
      </c>
      <c r="J129" t="s">
        <v>155</v>
      </c>
      <c r="K129" t="s">
        <v>155</v>
      </c>
      <c r="L129" t="s">
        <v>155</v>
      </c>
      <c r="M129">
        <f>INDEX('SWB BWQ'!$B$13:$V$168, MATCH('SWB Backcast'!$C129, 'SWB BWQ'!$C$13:$C$168, 0), MATCH('SWB Backcast'!M$13, 'SWB BWQ'!$B$13:$V$13, 0))</f>
        <v>0</v>
      </c>
      <c r="N129" t="s">
        <v>155</v>
      </c>
      <c r="O129" t="s">
        <v>155</v>
      </c>
      <c r="P129">
        <f>INDEX('SWB BWQ'!$B$13:$V$168, MATCH('SWB Backcast'!$C129, 'SWB BWQ'!$C$13:$C$168, 0), MATCH('SWB Backcast'!P$13, 'SWB BWQ'!$B$13:$V$13, 0))</f>
        <v>0</v>
      </c>
      <c r="Q129" t="str">
        <f>INDEX('SWB BWQ'!$B$13:$V$168, MATCH('SWB Backcast'!$C129, 'SWB BWQ'!$C$13:$C$168, 0), MATCH('SWB Backcast'!Q$13, 'SWB BWQ'!$B$13:$V$13, 0))</f>
        <v>Not applicable - not designated</v>
      </c>
      <c r="R129" t="str">
        <f>INDEX('SWB BWQ'!$B$13:$V$168, MATCH('SWB Backcast'!$C129, 'SWB BWQ'!$C$13:$C$168, 0), MATCH('SWB Backcast'!R$13, 'SWB BWQ'!$B$13:$V$13, 0))</f>
        <v>Not applicable - not designated</v>
      </c>
      <c r="S129" t="str">
        <f>INDEX('SWB BWQ'!$B$13:$V$168, MATCH('SWB Backcast'!$C129, 'SWB BWQ'!$C$13:$C$168, 0), MATCH('SWB Backcast'!S$13, 'SWB BWQ'!$B$13:$V$13, 0))</f>
        <v>Not applicable - not designated</v>
      </c>
      <c r="T129" t="str">
        <f>INDEX('SWB BWQ'!$B$13:$V$168, MATCH('SWB Backcast'!$C129, 'SWB BWQ'!$C$13:$C$168, 0), MATCH('SWB Backcast'!T$13, 'SWB BWQ'!$B$13:$V$13, 0))</f>
        <v>Not applicable - not designated</v>
      </c>
      <c r="U129" t="str">
        <f>INDEX('SWB BWQ'!$B$13:$V$168, MATCH('SWB Backcast'!$C129, 'SWB BWQ'!$C$13:$C$168, 0), MATCH('SWB Backcast'!U$13, 'SWB BWQ'!$B$13:$V$13, 0))</f>
        <v>Not applicable - not designated</v>
      </c>
      <c r="V129" t="str">
        <f>INDEX('SWB BWQ'!$B$13:$V$168, MATCH('SWB Backcast'!$C129, 'SWB BWQ'!$C$13:$C$168, 0), MATCH('SWB Backcast'!V$13, 'SWB BWQ'!$B$13:$V$13, 0))</f>
        <v>Not applicable - not designated</v>
      </c>
      <c r="W129" t="s">
        <v>671</v>
      </c>
    </row>
    <row r="130" spans="2:23">
      <c r="B130" t="s">
        <v>239</v>
      </c>
      <c r="C130" t="s">
        <v>733</v>
      </c>
      <c r="D130" t="s">
        <v>48</v>
      </c>
      <c r="E130" t="s">
        <v>49</v>
      </c>
      <c r="F130" t="s">
        <v>50</v>
      </c>
      <c r="H130" t="str">
        <f>INDEX('SWB BWQ'!$B$13:$V$168, MATCH('SWB Backcast'!$C130, 'SWB BWQ'!$C$13:$C$168, 0), MATCH('SWB Backcast'!H$13, 'SWB BWQ'!$B$13:$V$13, 0))</f>
        <v>Excellent</v>
      </c>
      <c r="I130" t="str">
        <f>INDEX('SWB BWQ'!$B$13:$V$168, MATCH('SWB Backcast'!$C130, 'SWB BWQ'!$C$13:$C$168, 0), MATCH('SWB Backcast'!I$13, 'SWB BWQ'!$B$13:$V$13, 0))</f>
        <v>Excellent</v>
      </c>
      <c r="J130" t="str">
        <f>INDEX('SWB BWQ'!$B$13:$V$168, MATCH('SWB Backcast'!$C130, 'SWB BWQ'!$C$13:$C$168, 0), MATCH('SWB Backcast'!J$13, 'SWB BWQ'!$B$13:$V$13, 0))</f>
        <v>Good</v>
      </c>
      <c r="K130" t="str">
        <f>INDEX('SWB BWQ'!$B$13:$V$168, MATCH('SWB Backcast'!$C130, 'SWB BWQ'!$C$13:$C$168, 0), MATCH('SWB Backcast'!K$13, 'SWB BWQ'!$B$13:$V$13, 0))</f>
        <v>Excellent</v>
      </c>
      <c r="L130" t="str">
        <f>INDEX('SWB BWQ'!$B$13:$V$168, MATCH('SWB Backcast'!$C130, 'SWB BWQ'!$C$13:$C$168, 0), MATCH('SWB Backcast'!L$13, 'SWB BWQ'!$B$13:$V$13, 0))</f>
        <v>Excellent</v>
      </c>
      <c r="M130">
        <f>INDEX('SWB BWQ'!$B$13:$V$168, MATCH('SWB Backcast'!$C130, 'SWB BWQ'!$C$13:$C$168, 0), MATCH('SWB Backcast'!M$13, 'SWB BWQ'!$B$13:$V$13, 0))</f>
        <v>0</v>
      </c>
      <c r="N130" t="str">
        <f>INDEX('SWB BWQ'!$B$13:$V$168, MATCH('SWB Backcast'!$C130, 'SWB BWQ'!$C$13:$C$168, 0), MATCH('SWB Backcast'!N$13, 'SWB BWQ'!$B$13:$V$13, 0))</f>
        <v>Excellent</v>
      </c>
      <c r="O130" t="str">
        <f>INDEX('SWB BWQ'!$B$13:$V$168, MATCH('SWB Backcast'!$C130, 'SWB BWQ'!$C$13:$C$168, 0), MATCH('SWB Backcast'!O$13, 'SWB BWQ'!$B$13:$V$13, 0))</f>
        <v>Excellent</v>
      </c>
      <c r="P130">
        <f>INDEX('SWB BWQ'!$B$13:$V$168, MATCH('SWB Backcast'!$C130, 'SWB BWQ'!$C$13:$C$168, 0), MATCH('SWB Backcast'!P$13, 'SWB BWQ'!$B$13:$V$13, 0))</f>
        <v>0</v>
      </c>
      <c r="Q130" t="str">
        <f>INDEX('SWB BWQ'!$B$13:$V$168, MATCH('SWB Backcast'!$C130, 'SWB BWQ'!$C$13:$C$168, 0), MATCH('SWB Backcast'!Q$13, 'SWB BWQ'!$B$13:$V$13, 0))</f>
        <v>Excellent</v>
      </c>
      <c r="R130" t="str">
        <f>INDEX('SWB BWQ'!$B$13:$V$168, MATCH('SWB Backcast'!$C130, 'SWB BWQ'!$C$13:$C$168, 0), MATCH('SWB Backcast'!R$13, 'SWB BWQ'!$B$13:$V$13, 0))</f>
        <v>Excellent</v>
      </c>
      <c r="S130" t="str">
        <f>INDEX('SWB BWQ'!$B$13:$V$168, MATCH('SWB Backcast'!$C130, 'SWB BWQ'!$C$13:$C$168, 0), MATCH('SWB Backcast'!S$13, 'SWB BWQ'!$B$13:$V$13, 0))</f>
        <v>Excellent</v>
      </c>
      <c r="T130" t="str">
        <f>INDEX('SWB BWQ'!$B$13:$V$168, MATCH('SWB Backcast'!$C130, 'SWB BWQ'!$C$13:$C$168, 0), MATCH('SWB Backcast'!T$13, 'SWB BWQ'!$B$13:$V$13, 0))</f>
        <v>Excellent</v>
      </c>
      <c r="U130" t="str">
        <f>INDEX('SWB BWQ'!$B$13:$V$168, MATCH('SWB Backcast'!$C130, 'SWB BWQ'!$C$13:$C$168, 0), MATCH('SWB Backcast'!U$13, 'SWB BWQ'!$B$13:$V$13, 0))</f>
        <v>Excellent</v>
      </c>
      <c r="V130" t="str">
        <f>INDEX('SWB BWQ'!$B$13:$V$168, MATCH('SWB Backcast'!$C130, 'SWB BWQ'!$C$13:$C$168, 0), MATCH('SWB Backcast'!V$13, 'SWB BWQ'!$B$13:$V$13, 0))</f>
        <v>Excellent</v>
      </c>
    </row>
    <row r="131" spans="2:23">
      <c r="B131" t="s">
        <v>239</v>
      </c>
      <c r="C131" t="s">
        <v>734</v>
      </c>
      <c r="D131" t="s">
        <v>48</v>
      </c>
      <c r="E131" t="s">
        <v>49</v>
      </c>
      <c r="F131" t="s">
        <v>50</v>
      </c>
      <c r="H131" t="str">
        <f>INDEX('SWB BWQ'!$B$13:$V$168, MATCH('SWB Backcast'!$C131, 'SWB BWQ'!$C$13:$C$168, 0), MATCH('SWB Backcast'!H$13, 'SWB BWQ'!$B$13:$V$13, 0))</f>
        <v>Good</v>
      </c>
      <c r="I131" t="str">
        <f>INDEX('SWB BWQ'!$B$13:$V$168, MATCH('SWB Backcast'!$C131, 'SWB BWQ'!$C$13:$C$168, 0), MATCH('SWB Backcast'!I$13, 'SWB BWQ'!$B$13:$V$13, 0))</f>
        <v>Good</v>
      </c>
      <c r="J131" t="str">
        <f>INDEX('SWB BWQ'!$B$13:$V$168, MATCH('SWB Backcast'!$C131, 'SWB BWQ'!$C$13:$C$168, 0), MATCH('SWB Backcast'!J$13, 'SWB BWQ'!$B$13:$V$13, 0))</f>
        <v>Good</v>
      </c>
      <c r="K131" t="str">
        <f>INDEX('SWB BWQ'!$B$13:$V$168, MATCH('SWB Backcast'!$C131, 'SWB BWQ'!$C$13:$C$168, 0), MATCH('SWB Backcast'!K$13, 'SWB BWQ'!$B$13:$V$13, 0))</f>
        <v>Good</v>
      </c>
      <c r="L131" t="str">
        <f>INDEX('SWB BWQ'!$B$13:$V$168, MATCH('SWB Backcast'!$C131, 'SWB BWQ'!$C$13:$C$168, 0), MATCH('SWB Backcast'!L$13, 'SWB BWQ'!$B$13:$V$13, 0))</f>
        <v>Excellent</v>
      </c>
      <c r="M131">
        <f>INDEX('SWB BWQ'!$B$13:$V$168, MATCH('SWB Backcast'!$C131, 'SWB BWQ'!$C$13:$C$168, 0), MATCH('SWB Backcast'!M$13, 'SWB BWQ'!$B$13:$V$13, 0))</f>
        <v>0</v>
      </c>
      <c r="N131" t="str">
        <f>INDEX('SWB BWQ'!$B$13:$V$168, MATCH('SWB Backcast'!$C131, 'SWB BWQ'!$C$13:$C$168, 0), MATCH('SWB Backcast'!N$13, 'SWB BWQ'!$B$13:$V$13, 0))</f>
        <v>Excellent</v>
      </c>
      <c r="O131" t="str">
        <f>INDEX('SWB BWQ'!$B$13:$V$168, MATCH('SWB Backcast'!$C131, 'SWB BWQ'!$C$13:$C$168, 0), MATCH('SWB Backcast'!O$13, 'SWB BWQ'!$B$13:$V$13, 0))</f>
        <v>Excellent</v>
      </c>
      <c r="P131">
        <f>INDEX('SWB BWQ'!$B$13:$V$168, MATCH('SWB Backcast'!$C131, 'SWB BWQ'!$C$13:$C$168, 0), MATCH('SWB Backcast'!P$13, 'SWB BWQ'!$B$13:$V$13, 0))</f>
        <v>0</v>
      </c>
      <c r="Q131" t="str">
        <f>INDEX('SWB BWQ'!$B$13:$V$168, MATCH('SWB Backcast'!$C131, 'SWB BWQ'!$C$13:$C$168, 0), MATCH('SWB Backcast'!Q$13, 'SWB BWQ'!$B$13:$V$13, 0))</f>
        <v>Excellent</v>
      </c>
      <c r="R131" t="str">
        <f>INDEX('SWB BWQ'!$B$13:$V$168, MATCH('SWB Backcast'!$C131, 'SWB BWQ'!$C$13:$C$168, 0), MATCH('SWB Backcast'!R$13, 'SWB BWQ'!$B$13:$V$13, 0))</f>
        <v>Excellent</v>
      </c>
      <c r="S131" t="str">
        <f>INDEX('SWB BWQ'!$B$13:$V$168, MATCH('SWB Backcast'!$C131, 'SWB BWQ'!$C$13:$C$168, 0), MATCH('SWB Backcast'!S$13, 'SWB BWQ'!$B$13:$V$13, 0))</f>
        <v>Excellent</v>
      </c>
      <c r="T131" t="str">
        <f>INDEX('SWB BWQ'!$B$13:$V$168, MATCH('SWB Backcast'!$C131, 'SWB BWQ'!$C$13:$C$168, 0), MATCH('SWB Backcast'!T$13, 'SWB BWQ'!$B$13:$V$13, 0))</f>
        <v>Excellent</v>
      </c>
      <c r="U131" t="str">
        <f>INDEX('SWB BWQ'!$B$13:$V$168, MATCH('SWB Backcast'!$C131, 'SWB BWQ'!$C$13:$C$168, 0), MATCH('SWB Backcast'!U$13, 'SWB BWQ'!$B$13:$V$13, 0))</f>
        <v>Excellent</v>
      </c>
      <c r="V131" t="str">
        <f>INDEX('SWB BWQ'!$B$13:$V$168, MATCH('SWB Backcast'!$C131, 'SWB BWQ'!$C$13:$C$168, 0), MATCH('SWB Backcast'!V$13, 'SWB BWQ'!$B$13:$V$13, 0))</f>
        <v>Excellent</v>
      </c>
    </row>
    <row r="132" spans="2:23">
      <c r="B132" t="s">
        <v>239</v>
      </c>
      <c r="C132" t="s">
        <v>735</v>
      </c>
      <c r="D132" t="s">
        <v>48</v>
      </c>
      <c r="E132" t="s">
        <v>49</v>
      </c>
      <c r="F132" t="s">
        <v>50</v>
      </c>
      <c r="H132" t="str">
        <f>INDEX('SWB BWQ'!$B$13:$V$168, MATCH('SWB Backcast'!$C132, 'SWB BWQ'!$C$13:$C$168, 0), MATCH('SWB Backcast'!H$13, 'SWB BWQ'!$B$13:$V$13, 0))</f>
        <v>Excellent</v>
      </c>
      <c r="I132" t="str">
        <f>INDEX('SWB BWQ'!$B$13:$V$168, MATCH('SWB Backcast'!$C132, 'SWB BWQ'!$C$13:$C$168, 0), MATCH('SWB Backcast'!I$13, 'SWB BWQ'!$B$13:$V$13, 0))</f>
        <v>Excellent</v>
      </c>
      <c r="J132" t="str">
        <f>INDEX('SWB BWQ'!$B$13:$V$168, MATCH('SWB Backcast'!$C132, 'SWB BWQ'!$C$13:$C$168, 0), MATCH('SWB Backcast'!J$13, 'SWB BWQ'!$B$13:$V$13, 0))</f>
        <v>Excellent</v>
      </c>
      <c r="K132" t="str">
        <f>INDEX('SWB BWQ'!$B$13:$V$168, MATCH('SWB Backcast'!$C132, 'SWB BWQ'!$C$13:$C$168, 0), MATCH('SWB Backcast'!K$13, 'SWB BWQ'!$B$13:$V$13, 0))</f>
        <v>Excellent</v>
      </c>
      <c r="L132" t="str">
        <f>INDEX('SWB BWQ'!$B$13:$V$168, MATCH('SWB Backcast'!$C132, 'SWB BWQ'!$C$13:$C$168, 0), MATCH('SWB Backcast'!L$13, 'SWB BWQ'!$B$13:$V$13, 0))</f>
        <v>Excellent</v>
      </c>
      <c r="M132">
        <f>INDEX('SWB BWQ'!$B$13:$V$168, MATCH('SWB Backcast'!$C132, 'SWB BWQ'!$C$13:$C$168, 0), MATCH('SWB Backcast'!M$13, 'SWB BWQ'!$B$13:$V$13, 0))</f>
        <v>0</v>
      </c>
      <c r="N132" t="str">
        <f>INDEX('SWB BWQ'!$B$13:$V$168, MATCH('SWB Backcast'!$C132, 'SWB BWQ'!$C$13:$C$168, 0), MATCH('SWB Backcast'!N$13, 'SWB BWQ'!$B$13:$V$13, 0))</f>
        <v>Good</v>
      </c>
      <c r="O132" t="str">
        <f>INDEX('SWB BWQ'!$B$13:$V$168, MATCH('SWB Backcast'!$C132, 'SWB BWQ'!$C$13:$C$168, 0), MATCH('SWB Backcast'!O$13, 'SWB BWQ'!$B$13:$V$13, 0))</f>
        <v>Good</v>
      </c>
      <c r="P132">
        <f>INDEX('SWB BWQ'!$B$13:$V$168, MATCH('SWB Backcast'!$C132, 'SWB BWQ'!$C$13:$C$168, 0), MATCH('SWB Backcast'!P$13, 'SWB BWQ'!$B$13:$V$13, 0))</f>
        <v>0</v>
      </c>
      <c r="Q132" t="str">
        <f>INDEX('SWB BWQ'!$B$13:$V$168, MATCH('SWB Backcast'!$C132, 'SWB BWQ'!$C$13:$C$168, 0), MATCH('SWB Backcast'!Q$13, 'SWB BWQ'!$B$13:$V$13, 0))</f>
        <v>Good</v>
      </c>
      <c r="R132" t="str">
        <f>INDEX('SWB BWQ'!$B$13:$V$168, MATCH('SWB Backcast'!$C132, 'SWB BWQ'!$C$13:$C$168, 0), MATCH('SWB Backcast'!R$13, 'SWB BWQ'!$B$13:$V$13, 0))</f>
        <v>Good</v>
      </c>
      <c r="S132" t="str">
        <f>INDEX('SWB BWQ'!$B$13:$V$168, MATCH('SWB Backcast'!$C132, 'SWB BWQ'!$C$13:$C$168, 0), MATCH('SWB Backcast'!S$13, 'SWB BWQ'!$B$13:$V$13, 0))</f>
        <v>Good</v>
      </c>
      <c r="T132" t="str">
        <f>INDEX('SWB BWQ'!$B$13:$V$168, MATCH('SWB Backcast'!$C132, 'SWB BWQ'!$C$13:$C$168, 0), MATCH('SWB Backcast'!T$13, 'SWB BWQ'!$B$13:$V$13, 0))</f>
        <v>Good</v>
      </c>
      <c r="U132" t="str">
        <f>INDEX('SWB BWQ'!$B$13:$V$168, MATCH('SWB Backcast'!$C132, 'SWB BWQ'!$C$13:$C$168, 0), MATCH('SWB Backcast'!U$13, 'SWB BWQ'!$B$13:$V$13, 0))</f>
        <v>Good</v>
      </c>
      <c r="V132" t="str">
        <f>INDEX('SWB BWQ'!$B$13:$V$168, MATCH('SWB Backcast'!$C132, 'SWB BWQ'!$C$13:$C$168, 0), MATCH('SWB Backcast'!V$13, 'SWB BWQ'!$B$13:$V$13, 0))</f>
        <v>Good</v>
      </c>
    </row>
    <row r="133" spans="2:23">
      <c r="B133" t="s">
        <v>239</v>
      </c>
      <c r="C133" t="s">
        <v>736</v>
      </c>
      <c r="D133" t="s">
        <v>48</v>
      </c>
      <c r="E133" t="s">
        <v>49</v>
      </c>
      <c r="F133" t="s">
        <v>50</v>
      </c>
      <c r="H133" t="str">
        <f>INDEX('SWB BWQ'!$B$13:$V$168, MATCH('SWB Backcast'!$C133, 'SWB BWQ'!$C$13:$C$168, 0), MATCH('SWB Backcast'!H$13, 'SWB BWQ'!$B$13:$V$13, 0))</f>
        <v>Excellent</v>
      </c>
      <c r="I133" t="str">
        <f>INDEX('SWB BWQ'!$B$13:$V$168, MATCH('SWB Backcast'!$C133, 'SWB BWQ'!$C$13:$C$168, 0), MATCH('SWB Backcast'!I$13, 'SWB BWQ'!$B$13:$V$13, 0))</f>
        <v>Excellent</v>
      </c>
      <c r="J133" t="str">
        <f>INDEX('SWB BWQ'!$B$13:$V$168, MATCH('SWB Backcast'!$C133, 'SWB BWQ'!$C$13:$C$168, 0), MATCH('SWB Backcast'!J$13, 'SWB BWQ'!$B$13:$V$13, 0))</f>
        <v>Excellent</v>
      </c>
      <c r="K133" t="str">
        <f>INDEX('SWB BWQ'!$B$13:$V$168, MATCH('SWB Backcast'!$C133, 'SWB BWQ'!$C$13:$C$168, 0), MATCH('SWB Backcast'!K$13, 'SWB BWQ'!$B$13:$V$13, 0))</f>
        <v>Excellent</v>
      </c>
      <c r="L133" t="str">
        <f>INDEX('SWB BWQ'!$B$13:$V$168, MATCH('SWB Backcast'!$C133, 'SWB BWQ'!$C$13:$C$168, 0), MATCH('SWB Backcast'!L$13, 'SWB BWQ'!$B$13:$V$13, 0))</f>
        <v>Excellent</v>
      </c>
      <c r="M133">
        <f>INDEX('SWB BWQ'!$B$13:$V$168, MATCH('SWB Backcast'!$C133, 'SWB BWQ'!$C$13:$C$168, 0), MATCH('SWB Backcast'!M$13, 'SWB BWQ'!$B$13:$V$13, 0))</f>
        <v>0</v>
      </c>
      <c r="N133" t="str">
        <f>INDEX('SWB BWQ'!$B$13:$V$168, MATCH('SWB Backcast'!$C133, 'SWB BWQ'!$C$13:$C$168, 0), MATCH('SWB Backcast'!N$13, 'SWB BWQ'!$B$13:$V$13, 0))</f>
        <v>Excellent</v>
      </c>
      <c r="O133" t="str">
        <f>INDEX('SWB BWQ'!$B$13:$V$168, MATCH('SWB Backcast'!$C133, 'SWB BWQ'!$C$13:$C$168, 0), MATCH('SWB Backcast'!O$13, 'SWB BWQ'!$B$13:$V$13, 0))</f>
        <v>Excellent</v>
      </c>
      <c r="P133">
        <f>INDEX('SWB BWQ'!$B$13:$V$168, MATCH('SWB Backcast'!$C133, 'SWB BWQ'!$C$13:$C$168, 0), MATCH('SWB Backcast'!P$13, 'SWB BWQ'!$B$13:$V$13, 0))</f>
        <v>0</v>
      </c>
      <c r="Q133" t="str">
        <f>INDEX('SWB BWQ'!$B$13:$V$168, MATCH('SWB Backcast'!$C133, 'SWB BWQ'!$C$13:$C$168, 0), MATCH('SWB Backcast'!Q$13, 'SWB BWQ'!$B$13:$V$13, 0))</f>
        <v>Excellent</v>
      </c>
      <c r="R133" t="str">
        <f>INDEX('SWB BWQ'!$B$13:$V$168, MATCH('SWB Backcast'!$C133, 'SWB BWQ'!$C$13:$C$168, 0), MATCH('SWB Backcast'!R$13, 'SWB BWQ'!$B$13:$V$13, 0))</f>
        <v>Excellent</v>
      </c>
      <c r="S133" t="str">
        <f>INDEX('SWB BWQ'!$B$13:$V$168, MATCH('SWB Backcast'!$C133, 'SWB BWQ'!$C$13:$C$168, 0), MATCH('SWB Backcast'!S$13, 'SWB BWQ'!$B$13:$V$13, 0))</f>
        <v>Excellent</v>
      </c>
      <c r="T133" t="str">
        <f>INDEX('SWB BWQ'!$B$13:$V$168, MATCH('SWB Backcast'!$C133, 'SWB BWQ'!$C$13:$C$168, 0), MATCH('SWB Backcast'!T$13, 'SWB BWQ'!$B$13:$V$13, 0))</f>
        <v>Excellent</v>
      </c>
      <c r="U133" t="str">
        <f>INDEX('SWB BWQ'!$B$13:$V$168, MATCH('SWB Backcast'!$C133, 'SWB BWQ'!$C$13:$C$168, 0), MATCH('SWB Backcast'!U$13, 'SWB BWQ'!$B$13:$V$13, 0))</f>
        <v>Excellent</v>
      </c>
      <c r="V133" t="str">
        <f>INDEX('SWB BWQ'!$B$13:$V$168, MATCH('SWB Backcast'!$C133, 'SWB BWQ'!$C$13:$C$168, 0), MATCH('SWB Backcast'!V$13, 'SWB BWQ'!$B$13:$V$13, 0))</f>
        <v>Excellent</v>
      </c>
    </row>
    <row r="134" spans="2:23">
      <c r="B134" t="s">
        <v>239</v>
      </c>
      <c r="C134" t="s">
        <v>737</v>
      </c>
      <c r="D134" t="s">
        <v>48</v>
      </c>
      <c r="E134" t="s">
        <v>49</v>
      </c>
      <c r="F134" t="s">
        <v>50</v>
      </c>
      <c r="H134" t="str">
        <f>INDEX('SWB BWQ'!$B$13:$V$168, MATCH('SWB Backcast'!$C134, 'SWB BWQ'!$C$13:$C$168, 0), MATCH('SWB Backcast'!H$13, 'SWB BWQ'!$B$13:$V$13, 0))</f>
        <v>Excellent</v>
      </c>
      <c r="I134" t="str">
        <f>INDEX('SWB BWQ'!$B$13:$V$168, MATCH('SWB Backcast'!$C134, 'SWB BWQ'!$C$13:$C$168, 0), MATCH('SWB Backcast'!I$13, 'SWB BWQ'!$B$13:$V$13, 0))</f>
        <v>Excellent</v>
      </c>
      <c r="J134" t="str">
        <f>INDEX('SWB BWQ'!$B$13:$V$168, MATCH('SWB Backcast'!$C134, 'SWB BWQ'!$C$13:$C$168, 0), MATCH('SWB Backcast'!J$13, 'SWB BWQ'!$B$13:$V$13, 0))</f>
        <v>Excellent</v>
      </c>
      <c r="K134" t="str">
        <f>INDEX('SWB BWQ'!$B$13:$V$168, MATCH('SWB Backcast'!$C134, 'SWB BWQ'!$C$13:$C$168, 0), MATCH('SWB Backcast'!K$13, 'SWB BWQ'!$B$13:$V$13, 0))</f>
        <v>Excellent</v>
      </c>
      <c r="L134" t="str">
        <f>INDEX('SWB BWQ'!$B$13:$V$168, MATCH('SWB Backcast'!$C134, 'SWB BWQ'!$C$13:$C$168, 0), MATCH('SWB Backcast'!L$13, 'SWB BWQ'!$B$13:$V$13, 0))</f>
        <v>Excellent</v>
      </c>
      <c r="M134">
        <f>INDEX('SWB BWQ'!$B$13:$V$168, MATCH('SWB Backcast'!$C134, 'SWB BWQ'!$C$13:$C$168, 0), MATCH('SWB Backcast'!M$13, 'SWB BWQ'!$B$13:$V$13, 0))</f>
        <v>0</v>
      </c>
      <c r="N134" t="str">
        <f>INDEX('SWB BWQ'!$B$13:$V$168, MATCH('SWB Backcast'!$C134, 'SWB BWQ'!$C$13:$C$168, 0), MATCH('SWB Backcast'!N$13, 'SWB BWQ'!$B$13:$V$13, 0))</f>
        <v>Excellent</v>
      </c>
      <c r="O134" t="str">
        <f>INDEX('SWB BWQ'!$B$13:$V$168, MATCH('SWB Backcast'!$C134, 'SWB BWQ'!$C$13:$C$168, 0), MATCH('SWB Backcast'!O$13, 'SWB BWQ'!$B$13:$V$13, 0))</f>
        <v>Excellent</v>
      </c>
      <c r="P134">
        <f>INDEX('SWB BWQ'!$B$13:$V$168, MATCH('SWB Backcast'!$C134, 'SWB BWQ'!$C$13:$C$168, 0), MATCH('SWB Backcast'!P$13, 'SWB BWQ'!$B$13:$V$13, 0))</f>
        <v>0</v>
      </c>
      <c r="Q134" t="str">
        <f>INDEX('SWB BWQ'!$B$13:$V$168, MATCH('SWB Backcast'!$C134, 'SWB BWQ'!$C$13:$C$168, 0), MATCH('SWB Backcast'!Q$13, 'SWB BWQ'!$B$13:$V$13, 0))</f>
        <v>Excellent</v>
      </c>
      <c r="R134" t="str">
        <f>INDEX('SWB BWQ'!$B$13:$V$168, MATCH('SWB Backcast'!$C134, 'SWB BWQ'!$C$13:$C$168, 0), MATCH('SWB Backcast'!R$13, 'SWB BWQ'!$B$13:$V$13, 0))</f>
        <v>Excellent</v>
      </c>
      <c r="S134" t="str">
        <f>INDEX('SWB BWQ'!$B$13:$V$168, MATCH('SWB Backcast'!$C134, 'SWB BWQ'!$C$13:$C$168, 0), MATCH('SWB Backcast'!S$13, 'SWB BWQ'!$B$13:$V$13, 0))</f>
        <v>Excellent</v>
      </c>
      <c r="T134" t="str">
        <f>INDEX('SWB BWQ'!$B$13:$V$168, MATCH('SWB Backcast'!$C134, 'SWB BWQ'!$C$13:$C$168, 0), MATCH('SWB Backcast'!T$13, 'SWB BWQ'!$B$13:$V$13, 0))</f>
        <v>Excellent</v>
      </c>
      <c r="U134" t="str">
        <f>INDEX('SWB BWQ'!$B$13:$V$168, MATCH('SWB Backcast'!$C134, 'SWB BWQ'!$C$13:$C$168, 0), MATCH('SWB Backcast'!U$13, 'SWB BWQ'!$B$13:$V$13, 0))</f>
        <v>Excellent</v>
      </c>
      <c r="V134" t="str">
        <f>INDEX('SWB BWQ'!$B$13:$V$168, MATCH('SWB Backcast'!$C134, 'SWB BWQ'!$C$13:$C$168, 0), MATCH('SWB Backcast'!V$13, 'SWB BWQ'!$B$13:$V$13, 0))</f>
        <v>Excellent</v>
      </c>
    </row>
    <row r="135" spans="2:23">
      <c r="B135" t="s">
        <v>239</v>
      </c>
      <c r="C135" t="s">
        <v>738</v>
      </c>
      <c r="D135" t="s">
        <v>48</v>
      </c>
      <c r="E135" t="s">
        <v>49</v>
      </c>
      <c r="F135" t="s">
        <v>50</v>
      </c>
      <c r="H135" t="str">
        <f>INDEX('SWB BWQ'!$B$13:$V$168, MATCH('SWB Backcast'!$C135, 'SWB BWQ'!$C$13:$C$168, 0), MATCH('SWB Backcast'!H$13, 'SWB BWQ'!$B$13:$V$13, 0))</f>
        <v>Sufficient</v>
      </c>
      <c r="I135" t="str">
        <f>INDEX('SWB BWQ'!$B$13:$V$168, MATCH('SWB Backcast'!$C135, 'SWB BWQ'!$C$13:$C$168, 0), MATCH('SWB Backcast'!I$13, 'SWB BWQ'!$B$13:$V$13, 0))</f>
        <v>Sufficient</v>
      </c>
      <c r="J135" t="str">
        <f>INDEX('SWB BWQ'!$B$13:$V$168, MATCH('SWB Backcast'!$C135, 'SWB BWQ'!$C$13:$C$168, 0), MATCH('SWB Backcast'!J$13, 'SWB BWQ'!$B$13:$V$13, 0))</f>
        <v>Sufficient</v>
      </c>
      <c r="K135" t="str">
        <f>INDEX('SWB BWQ'!$B$13:$V$168, MATCH('SWB Backcast'!$C135, 'SWB BWQ'!$C$13:$C$168, 0), MATCH('SWB Backcast'!K$13, 'SWB BWQ'!$B$13:$V$13, 0))</f>
        <v>Good</v>
      </c>
      <c r="L135" t="str">
        <f>INDEX('SWB BWQ'!$B$13:$V$168, MATCH('SWB Backcast'!$C135, 'SWB BWQ'!$C$13:$C$168, 0), MATCH('SWB Backcast'!L$13, 'SWB BWQ'!$B$13:$V$13, 0))</f>
        <v>Good</v>
      </c>
      <c r="M135">
        <f>INDEX('SWB BWQ'!$B$13:$V$168, MATCH('SWB Backcast'!$C135, 'SWB BWQ'!$C$13:$C$168, 0), MATCH('SWB Backcast'!M$13, 'SWB BWQ'!$B$13:$V$13, 0))</f>
        <v>0</v>
      </c>
      <c r="N135" t="str">
        <f>INDEX('SWB BWQ'!$B$13:$V$168, MATCH('SWB Backcast'!$C135, 'SWB BWQ'!$C$13:$C$168, 0), MATCH('SWB Backcast'!N$13, 'SWB BWQ'!$B$13:$V$13, 0))</f>
        <v>Sufficient</v>
      </c>
      <c r="O135" t="str">
        <f>INDEX('SWB BWQ'!$B$13:$V$168, MATCH('SWB Backcast'!$C135, 'SWB BWQ'!$C$13:$C$168, 0), MATCH('SWB Backcast'!O$13, 'SWB BWQ'!$B$13:$V$13, 0))</f>
        <v>Good</v>
      </c>
      <c r="P135">
        <f>INDEX('SWB BWQ'!$B$13:$V$168, MATCH('SWB Backcast'!$C135, 'SWB BWQ'!$C$13:$C$168, 0), MATCH('SWB Backcast'!P$13, 'SWB BWQ'!$B$13:$V$13, 0))</f>
        <v>0</v>
      </c>
      <c r="Q135" t="str">
        <f>INDEX('SWB BWQ'!$B$13:$V$168, MATCH('SWB Backcast'!$C135, 'SWB BWQ'!$C$13:$C$168, 0), MATCH('SWB Backcast'!Q$13, 'SWB BWQ'!$B$13:$V$13, 0))</f>
        <v>Good</v>
      </c>
      <c r="R135" t="str">
        <f>INDEX('SWB BWQ'!$B$13:$V$168, MATCH('SWB Backcast'!$C135, 'SWB BWQ'!$C$13:$C$168, 0), MATCH('SWB Backcast'!R$13, 'SWB BWQ'!$B$13:$V$13, 0))</f>
        <v>Good</v>
      </c>
      <c r="S135" t="str">
        <f>INDEX('SWB BWQ'!$B$13:$V$168, MATCH('SWB Backcast'!$C135, 'SWB BWQ'!$C$13:$C$168, 0), MATCH('SWB Backcast'!S$13, 'SWB BWQ'!$B$13:$V$13, 0))</f>
        <v>Good</v>
      </c>
      <c r="T135" t="str">
        <f>INDEX('SWB BWQ'!$B$13:$V$168, MATCH('SWB Backcast'!$C135, 'SWB BWQ'!$C$13:$C$168, 0), MATCH('SWB Backcast'!T$13, 'SWB BWQ'!$B$13:$V$13, 0))</f>
        <v>Good</v>
      </c>
      <c r="U135" t="str">
        <f>INDEX('SWB BWQ'!$B$13:$V$168, MATCH('SWB Backcast'!$C135, 'SWB BWQ'!$C$13:$C$168, 0), MATCH('SWB Backcast'!U$13, 'SWB BWQ'!$B$13:$V$13, 0))</f>
        <v>Good</v>
      </c>
      <c r="V135" t="str">
        <f>INDEX('SWB BWQ'!$B$13:$V$168, MATCH('SWB Backcast'!$C135, 'SWB BWQ'!$C$13:$C$168, 0), MATCH('SWB Backcast'!V$13, 'SWB BWQ'!$B$13:$V$13, 0))</f>
        <v>Good</v>
      </c>
    </row>
    <row r="136" spans="2:23">
      <c r="B136" t="s">
        <v>239</v>
      </c>
      <c r="C136" t="s">
        <v>739</v>
      </c>
      <c r="D136" t="s">
        <v>48</v>
      </c>
      <c r="E136" t="s">
        <v>49</v>
      </c>
      <c r="F136" t="s">
        <v>50</v>
      </c>
      <c r="H136" t="str">
        <f>INDEX('SWB BWQ'!$B$13:$V$168, MATCH('SWB Backcast'!$C136, 'SWB BWQ'!$C$13:$C$168, 0), MATCH('SWB Backcast'!H$13, 'SWB BWQ'!$B$13:$V$13, 0))</f>
        <v>Excellent</v>
      </c>
      <c r="I136" t="str">
        <f>INDEX('SWB BWQ'!$B$13:$V$168, MATCH('SWB Backcast'!$C136, 'SWB BWQ'!$C$13:$C$168, 0), MATCH('SWB Backcast'!I$13, 'SWB BWQ'!$B$13:$V$13, 0))</f>
        <v>Excellent</v>
      </c>
      <c r="J136" t="str">
        <f>INDEX('SWB BWQ'!$B$13:$V$168, MATCH('SWB Backcast'!$C136, 'SWB BWQ'!$C$13:$C$168, 0), MATCH('SWB Backcast'!J$13, 'SWB BWQ'!$B$13:$V$13, 0))</f>
        <v>Excellent</v>
      </c>
      <c r="K136" t="str">
        <f>INDEX('SWB BWQ'!$B$13:$V$168, MATCH('SWB Backcast'!$C136, 'SWB BWQ'!$C$13:$C$168, 0), MATCH('SWB Backcast'!K$13, 'SWB BWQ'!$B$13:$V$13, 0))</f>
        <v>Excellent</v>
      </c>
      <c r="L136" t="str">
        <f>INDEX('SWB BWQ'!$B$13:$V$168, MATCH('SWB Backcast'!$C136, 'SWB BWQ'!$C$13:$C$168, 0), MATCH('SWB Backcast'!L$13, 'SWB BWQ'!$B$13:$V$13, 0))</f>
        <v>Excellent</v>
      </c>
      <c r="M136">
        <f>INDEX('SWB BWQ'!$B$13:$V$168, MATCH('SWB Backcast'!$C136, 'SWB BWQ'!$C$13:$C$168, 0), MATCH('SWB Backcast'!M$13, 'SWB BWQ'!$B$13:$V$13, 0))</f>
        <v>0</v>
      </c>
      <c r="N136" t="str">
        <f>INDEX('SWB BWQ'!$B$13:$V$168, MATCH('SWB Backcast'!$C136, 'SWB BWQ'!$C$13:$C$168, 0), MATCH('SWB Backcast'!N$13, 'SWB BWQ'!$B$13:$V$13, 0))</f>
        <v>Excellent</v>
      </c>
      <c r="O136" t="str">
        <f>INDEX('SWB BWQ'!$B$13:$V$168, MATCH('SWB Backcast'!$C136, 'SWB BWQ'!$C$13:$C$168, 0), MATCH('SWB Backcast'!O$13, 'SWB BWQ'!$B$13:$V$13, 0))</f>
        <v>Excellent</v>
      </c>
      <c r="P136">
        <f>INDEX('SWB BWQ'!$B$13:$V$168, MATCH('SWB Backcast'!$C136, 'SWB BWQ'!$C$13:$C$168, 0), MATCH('SWB Backcast'!P$13, 'SWB BWQ'!$B$13:$V$13, 0))</f>
        <v>0</v>
      </c>
      <c r="Q136" t="str">
        <f>INDEX('SWB BWQ'!$B$13:$V$168, MATCH('SWB Backcast'!$C136, 'SWB BWQ'!$C$13:$C$168, 0), MATCH('SWB Backcast'!Q$13, 'SWB BWQ'!$B$13:$V$13, 0))</f>
        <v>Excellent</v>
      </c>
      <c r="R136" t="str">
        <f>INDEX('SWB BWQ'!$B$13:$V$168, MATCH('SWB Backcast'!$C136, 'SWB BWQ'!$C$13:$C$168, 0), MATCH('SWB Backcast'!R$13, 'SWB BWQ'!$B$13:$V$13, 0))</f>
        <v>Excellent</v>
      </c>
      <c r="S136" t="str">
        <f>INDEX('SWB BWQ'!$B$13:$V$168, MATCH('SWB Backcast'!$C136, 'SWB BWQ'!$C$13:$C$168, 0), MATCH('SWB Backcast'!S$13, 'SWB BWQ'!$B$13:$V$13, 0))</f>
        <v>Excellent</v>
      </c>
      <c r="T136" t="str">
        <f>INDEX('SWB BWQ'!$B$13:$V$168, MATCH('SWB Backcast'!$C136, 'SWB BWQ'!$C$13:$C$168, 0), MATCH('SWB Backcast'!T$13, 'SWB BWQ'!$B$13:$V$13, 0))</f>
        <v>Excellent</v>
      </c>
      <c r="U136" t="str">
        <f>INDEX('SWB BWQ'!$B$13:$V$168, MATCH('SWB Backcast'!$C136, 'SWB BWQ'!$C$13:$C$168, 0), MATCH('SWB Backcast'!U$13, 'SWB BWQ'!$B$13:$V$13, 0))</f>
        <v>Excellent</v>
      </c>
      <c r="V136" t="str">
        <f>INDEX('SWB BWQ'!$B$13:$V$168, MATCH('SWB Backcast'!$C136, 'SWB BWQ'!$C$13:$C$168, 0), MATCH('SWB Backcast'!V$13, 'SWB BWQ'!$B$13:$V$13, 0))</f>
        <v>Excellent</v>
      </c>
    </row>
    <row r="137" spans="2:23">
      <c r="B137" t="s">
        <v>239</v>
      </c>
      <c r="C137" t="s">
        <v>740</v>
      </c>
      <c r="D137" t="s">
        <v>48</v>
      </c>
      <c r="E137" t="s">
        <v>49</v>
      </c>
      <c r="F137" t="s">
        <v>50</v>
      </c>
      <c r="H137" t="str">
        <f>INDEX('SWB BWQ'!$B$13:$V$168, MATCH('SWB Backcast'!$C137, 'SWB BWQ'!$C$13:$C$168, 0), MATCH('SWB Backcast'!H$13, 'SWB BWQ'!$B$13:$V$13, 0))</f>
        <v>Excellent</v>
      </c>
      <c r="I137" t="str">
        <f>INDEX('SWB BWQ'!$B$13:$V$168, MATCH('SWB Backcast'!$C137, 'SWB BWQ'!$C$13:$C$168, 0), MATCH('SWB Backcast'!I$13, 'SWB BWQ'!$B$13:$V$13, 0))</f>
        <v>Excellent</v>
      </c>
      <c r="J137" t="str">
        <f>INDEX('SWB BWQ'!$B$13:$V$168, MATCH('SWB Backcast'!$C137, 'SWB BWQ'!$C$13:$C$168, 0), MATCH('SWB Backcast'!J$13, 'SWB BWQ'!$B$13:$V$13, 0))</f>
        <v>Excellent</v>
      </c>
      <c r="K137" t="str">
        <f>INDEX('SWB BWQ'!$B$13:$V$168, MATCH('SWB Backcast'!$C137, 'SWB BWQ'!$C$13:$C$168, 0), MATCH('SWB Backcast'!K$13, 'SWB BWQ'!$B$13:$V$13, 0))</f>
        <v>Excellent</v>
      </c>
      <c r="L137" t="str">
        <f>INDEX('SWB BWQ'!$B$13:$V$168, MATCH('SWB Backcast'!$C137, 'SWB BWQ'!$C$13:$C$168, 0), MATCH('SWB Backcast'!L$13, 'SWB BWQ'!$B$13:$V$13, 0))</f>
        <v>Excellent</v>
      </c>
      <c r="M137">
        <f>INDEX('SWB BWQ'!$B$13:$V$168, MATCH('SWB Backcast'!$C137, 'SWB BWQ'!$C$13:$C$168, 0), MATCH('SWB Backcast'!M$13, 'SWB BWQ'!$B$13:$V$13, 0))</f>
        <v>0</v>
      </c>
      <c r="N137" t="str">
        <f>INDEX('SWB BWQ'!$B$13:$V$168, MATCH('SWB Backcast'!$C137, 'SWB BWQ'!$C$13:$C$168, 0), MATCH('SWB Backcast'!N$13, 'SWB BWQ'!$B$13:$V$13, 0))</f>
        <v>Excellent</v>
      </c>
      <c r="O137" t="str">
        <f>INDEX('SWB BWQ'!$B$13:$V$168, MATCH('SWB Backcast'!$C137, 'SWB BWQ'!$C$13:$C$168, 0), MATCH('SWB Backcast'!O$13, 'SWB BWQ'!$B$13:$V$13, 0))</f>
        <v>Excellent</v>
      </c>
      <c r="P137">
        <f>INDEX('SWB BWQ'!$B$13:$V$168, MATCH('SWB Backcast'!$C137, 'SWB BWQ'!$C$13:$C$168, 0), MATCH('SWB Backcast'!P$13, 'SWB BWQ'!$B$13:$V$13, 0))</f>
        <v>0</v>
      </c>
      <c r="Q137" t="str">
        <f>INDEX('SWB BWQ'!$B$13:$V$168, MATCH('SWB Backcast'!$C137, 'SWB BWQ'!$C$13:$C$168, 0), MATCH('SWB Backcast'!Q$13, 'SWB BWQ'!$B$13:$V$13, 0))</f>
        <v>Excellent</v>
      </c>
      <c r="R137" t="str">
        <f>INDEX('SWB BWQ'!$B$13:$V$168, MATCH('SWB Backcast'!$C137, 'SWB BWQ'!$C$13:$C$168, 0), MATCH('SWB Backcast'!R$13, 'SWB BWQ'!$B$13:$V$13, 0))</f>
        <v>Excellent</v>
      </c>
      <c r="S137" t="str">
        <f>INDEX('SWB BWQ'!$B$13:$V$168, MATCH('SWB Backcast'!$C137, 'SWB BWQ'!$C$13:$C$168, 0), MATCH('SWB Backcast'!S$13, 'SWB BWQ'!$B$13:$V$13, 0))</f>
        <v>Excellent</v>
      </c>
      <c r="T137" t="str">
        <f>INDEX('SWB BWQ'!$B$13:$V$168, MATCH('SWB Backcast'!$C137, 'SWB BWQ'!$C$13:$C$168, 0), MATCH('SWB Backcast'!T$13, 'SWB BWQ'!$B$13:$V$13, 0))</f>
        <v>Excellent</v>
      </c>
      <c r="U137" t="str">
        <f>INDEX('SWB BWQ'!$B$13:$V$168, MATCH('SWB Backcast'!$C137, 'SWB BWQ'!$C$13:$C$168, 0), MATCH('SWB Backcast'!U$13, 'SWB BWQ'!$B$13:$V$13, 0))</f>
        <v>Excellent</v>
      </c>
      <c r="V137" t="str">
        <f>INDEX('SWB BWQ'!$B$13:$V$168, MATCH('SWB Backcast'!$C137, 'SWB BWQ'!$C$13:$C$168, 0), MATCH('SWB Backcast'!V$13, 'SWB BWQ'!$B$13:$V$13, 0))</f>
        <v>Excellent</v>
      </c>
    </row>
    <row r="138" spans="2:23">
      <c r="B138" t="s">
        <v>239</v>
      </c>
      <c r="C138" t="s">
        <v>741</v>
      </c>
      <c r="D138" t="s">
        <v>48</v>
      </c>
      <c r="E138" t="s">
        <v>49</v>
      </c>
      <c r="F138" t="s">
        <v>50</v>
      </c>
      <c r="H138" t="str">
        <f>INDEX('SWB BWQ'!$B$13:$V$168, MATCH('SWB Backcast'!$C138, 'SWB BWQ'!$C$13:$C$168, 0), MATCH('SWB Backcast'!H$13, 'SWB BWQ'!$B$13:$V$13, 0))</f>
        <v>Sufficient</v>
      </c>
      <c r="I138" t="str">
        <f>INDEX('SWB BWQ'!$B$13:$V$168, MATCH('SWB Backcast'!$C138, 'SWB BWQ'!$C$13:$C$168, 0), MATCH('SWB Backcast'!I$13, 'SWB BWQ'!$B$13:$V$13, 0))</f>
        <v>Good</v>
      </c>
      <c r="J138" t="str">
        <f>INDEX('SWB BWQ'!$B$13:$V$168, MATCH('SWB Backcast'!$C138, 'SWB BWQ'!$C$13:$C$168, 0), MATCH('SWB Backcast'!J$13, 'SWB BWQ'!$B$13:$V$13, 0))</f>
        <v>Good</v>
      </c>
      <c r="K138" t="str">
        <f>INDEX('SWB BWQ'!$B$13:$V$168, MATCH('SWB Backcast'!$C138, 'SWB BWQ'!$C$13:$C$168, 0), MATCH('SWB Backcast'!K$13, 'SWB BWQ'!$B$13:$V$13, 0))</f>
        <v>Good</v>
      </c>
      <c r="L138" t="str">
        <f>INDEX('SWB BWQ'!$B$13:$V$168, MATCH('SWB Backcast'!$C138, 'SWB BWQ'!$C$13:$C$168, 0), MATCH('SWB Backcast'!L$13, 'SWB BWQ'!$B$13:$V$13, 0))</f>
        <v>Excellent</v>
      </c>
      <c r="M138">
        <f>INDEX('SWB BWQ'!$B$13:$V$168, MATCH('SWB Backcast'!$C138, 'SWB BWQ'!$C$13:$C$168, 0), MATCH('SWB Backcast'!M$13, 'SWB BWQ'!$B$13:$V$13, 0))</f>
        <v>0</v>
      </c>
      <c r="N138" t="str">
        <f>INDEX('SWB BWQ'!$B$13:$V$168, MATCH('SWB Backcast'!$C138, 'SWB BWQ'!$C$13:$C$168, 0), MATCH('SWB Backcast'!N$13, 'SWB BWQ'!$B$13:$V$13, 0))</f>
        <v>Excellent</v>
      </c>
      <c r="O138" t="str">
        <f>INDEX('SWB BWQ'!$B$13:$V$168, MATCH('SWB Backcast'!$C138, 'SWB BWQ'!$C$13:$C$168, 0), MATCH('SWB Backcast'!O$13, 'SWB BWQ'!$B$13:$V$13, 0))</f>
        <v>Excellent</v>
      </c>
      <c r="P138">
        <f>INDEX('SWB BWQ'!$B$13:$V$168, MATCH('SWB Backcast'!$C138, 'SWB BWQ'!$C$13:$C$168, 0), MATCH('SWB Backcast'!P$13, 'SWB BWQ'!$B$13:$V$13, 0))</f>
        <v>0</v>
      </c>
      <c r="Q138" t="str">
        <f>INDEX('SWB BWQ'!$B$13:$V$168, MATCH('SWB Backcast'!$C138, 'SWB BWQ'!$C$13:$C$168, 0), MATCH('SWB Backcast'!Q$13, 'SWB BWQ'!$B$13:$V$13, 0))</f>
        <v>Excellent</v>
      </c>
      <c r="R138" t="str">
        <f>INDEX('SWB BWQ'!$B$13:$V$168, MATCH('SWB Backcast'!$C138, 'SWB BWQ'!$C$13:$C$168, 0), MATCH('SWB Backcast'!R$13, 'SWB BWQ'!$B$13:$V$13, 0))</f>
        <v>Excellent</v>
      </c>
      <c r="S138" t="str">
        <f>INDEX('SWB BWQ'!$B$13:$V$168, MATCH('SWB Backcast'!$C138, 'SWB BWQ'!$C$13:$C$168, 0), MATCH('SWB Backcast'!S$13, 'SWB BWQ'!$B$13:$V$13, 0))</f>
        <v>Excellent</v>
      </c>
      <c r="T138" t="str">
        <f>INDEX('SWB BWQ'!$B$13:$V$168, MATCH('SWB Backcast'!$C138, 'SWB BWQ'!$C$13:$C$168, 0), MATCH('SWB Backcast'!T$13, 'SWB BWQ'!$B$13:$V$13, 0))</f>
        <v>Excellent</v>
      </c>
      <c r="U138" t="str">
        <f>INDEX('SWB BWQ'!$B$13:$V$168, MATCH('SWB Backcast'!$C138, 'SWB BWQ'!$C$13:$C$168, 0), MATCH('SWB Backcast'!U$13, 'SWB BWQ'!$B$13:$V$13, 0))</f>
        <v>Excellent</v>
      </c>
      <c r="V138" t="str">
        <f>INDEX('SWB BWQ'!$B$13:$V$168, MATCH('SWB Backcast'!$C138, 'SWB BWQ'!$C$13:$C$168, 0), MATCH('SWB Backcast'!V$13, 'SWB BWQ'!$B$13:$V$13, 0))</f>
        <v>Excellent</v>
      </c>
    </row>
    <row r="139" spans="2:23">
      <c r="B139" t="s">
        <v>239</v>
      </c>
      <c r="C139" t="s">
        <v>742</v>
      </c>
      <c r="D139" t="s">
        <v>48</v>
      </c>
      <c r="E139" t="s">
        <v>49</v>
      </c>
      <c r="F139" t="s">
        <v>50</v>
      </c>
      <c r="H139" t="str">
        <f>INDEX('SWB BWQ'!$B$13:$V$168, MATCH('SWB Backcast'!$C139, 'SWB BWQ'!$C$13:$C$168, 0), MATCH('SWB Backcast'!H$13, 'SWB BWQ'!$B$13:$V$13, 0))</f>
        <v>Excellent</v>
      </c>
      <c r="I139" t="str">
        <f>INDEX('SWB BWQ'!$B$13:$V$168, MATCH('SWB Backcast'!$C139, 'SWB BWQ'!$C$13:$C$168, 0), MATCH('SWB Backcast'!I$13, 'SWB BWQ'!$B$13:$V$13, 0))</f>
        <v>Excellent</v>
      </c>
      <c r="J139" t="str">
        <f>INDEX('SWB BWQ'!$B$13:$V$168, MATCH('SWB Backcast'!$C139, 'SWB BWQ'!$C$13:$C$168, 0), MATCH('SWB Backcast'!J$13, 'SWB BWQ'!$B$13:$V$13, 0))</f>
        <v>Excellent</v>
      </c>
      <c r="K139" t="str">
        <f>INDEX('SWB BWQ'!$B$13:$V$168, MATCH('SWB Backcast'!$C139, 'SWB BWQ'!$C$13:$C$168, 0), MATCH('SWB Backcast'!K$13, 'SWB BWQ'!$B$13:$V$13, 0))</f>
        <v>Excellent</v>
      </c>
      <c r="L139" t="str">
        <f>INDEX('SWB BWQ'!$B$13:$V$168, MATCH('SWB Backcast'!$C139, 'SWB BWQ'!$C$13:$C$168, 0), MATCH('SWB Backcast'!L$13, 'SWB BWQ'!$B$13:$V$13, 0))</f>
        <v>Excellent</v>
      </c>
      <c r="M139">
        <f>INDEX('SWB BWQ'!$B$13:$V$168, MATCH('SWB Backcast'!$C139, 'SWB BWQ'!$C$13:$C$168, 0), MATCH('SWB Backcast'!M$13, 'SWB BWQ'!$B$13:$V$13, 0))</f>
        <v>0</v>
      </c>
      <c r="N139" t="str">
        <f>INDEX('SWB BWQ'!$B$13:$V$168, MATCH('SWB Backcast'!$C139, 'SWB BWQ'!$C$13:$C$168, 0), MATCH('SWB Backcast'!N$13, 'SWB BWQ'!$B$13:$V$13, 0))</f>
        <v>Excellent</v>
      </c>
      <c r="O139" t="str">
        <f>INDEX('SWB BWQ'!$B$13:$V$168, MATCH('SWB Backcast'!$C139, 'SWB BWQ'!$C$13:$C$168, 0), MATCH('SWB Backcast'!O$13, 'SWB BWQ'!$B$13:$V$13, 0))</f>
        <v>Excellent</v>
      </c>
      <c r="P139">
        <f>INDEX('SWB BWQ'!$B$13:$V$168, MATCH('SWB Backcast'!$C139, 'SWB BWQ'!$C$13:$C$168, 0), MATCH('SWB Backcast'!P$13, 'SWB BWQ'!$B$13:$V$13, 0))</f>
        <v>0</v>
      </c>
      <c r="Q139" t="str">
        <f>INDEX('SWB BWQ'!$B$13:$V$168, MATCH('SWB Backcast'!$C139, 'SWB BWQ'!$C$13:$C$168, 0), MATCH('SWB Backcast'!Q$13, 'SWB BWQ'!$B$13:$V$13, 0))</f>
        <v>Excellent</v>
      </c>
      <c r="R139" t="str">
        <f>INDEX('SWB BWQ'!$B$13:$V$168, MATCH('SWB Backcast'!$C139, 'SWB BWQ'!$C$13:$C$168, 0), MATCH('SWB Backcast'!R$13, 'SWB BWQ'!$B$13:$V$13, 0))</f>
        <v>Excellent</v>
      </c>
      <c r="S139" t="str">
        <f>INDEX('SWB BWQ'!$B$13:$V$168, MATCH('SWB Backcast'!$C139, 'SWB BWQ'!$C$13:$C$168, 0), MATCH('SWB Backcast'!S$13, 'SWB BWQ'!$B$13:$V$13, 0))</f>
        <v>Excellent</v>
      </c>
      <c r="T139" t="str">
        <f>INDEX('SWB BWQ'!$B$13:$V$168, MATCH('SWB Backcast'!$C139, 'SWB BWQ'!$C$13:$C$168, 0), MATCH('SWB Backcast'!T$13, 'SWB BWQ'!$B$13:$V$13, 0))</f>
        <v>Excellent</v>
      </c>
      <c r="U139" t="str">
        <f>INDEX('SWB BWQ'!$B$13:$V$168, MATCH('SWB Backcast'!$C139, 'SWB BWQ'!$C$13:$C$168, 0), MATCH('SWB Backcast'!U$13, 'SWB BWQ'!$B$13:$V$13, 0))</f>
        <v>Excellent</v>
      </c>
      <c r="V139" t="str">
        <f>INDEX('SWB BWQ'!$B$13:$V$168, MATCH('SWB Backcast'!$C139, 'SWB BWQ'!$C$13:$C$168, 0), MATCH('SWB Backcast'!V$13, 'SWB BWQ'!$B$13:$V$13, 0))</f>
        <v>Excellent</v>
      </c>
    </row>
    <row r="140" spans="2:23">
      <c r="B140" t="s">
        <v>239</v>
      </c>
      <c r="C140" t="s">
        <v>743</v>
      </c>
      <c r="D140" t="s">
        <v>48</v>
      </c>
      <c r="E140" t="s">
        <v>49</v>
      </c>
      <c r="F140" t="s">
        <v>50</v>
      </c>
      <c r="H140" t="str">
        <f>INDEX('SWB BWQ'!$B$13:$V$168, MATCH('SWB Backcast'!$C140, 'SWB BWQ'!$C$13:$C$168, 0), MATCH('SWB Backcast'!H$13, 'SWB BWQ'!$B$13:$V$13, 0))</f>
        <v>Excellent</v>
      </c>
      <c r="I140" t="str">
        <f>INDEX('SWB BWQ'!$B$13:$V$168, MATCH('SWB Backcast'!$C140, 'SWB BWQ'!$C$13:$C$168, 0), MATCH('SWB Backcast'!I$13, 'SWB BWQ'!$B$13:$V$13, 0))</f>
        <v>Excellent</v>
      </c>
      <c r="J140" t="str">
        <f>INDEX('SWB BWQ'!$B$13:$V$168, MATCH('SWB Backcast'!$C140, 'SWB BWQ'!$C$13:$C$168, 0), MATCH('SWB Backcast'!J$13, 'SWB BWQ'!$B$13:$V$13, 0))</f>
        <v>Excellent</v>
      </c>
      <c r="K140" t="str">
        <f>INDEX('SWB BWQ'!$B$13:$V$168, MATCH('SWB Backcast'!$C140, 'SWB BWQ'!$C$13:$C$168, 0), MATCH('SWB Backcast'!K$13, 'SWB BWQ'!$B$13:$V$13, 0))</f>
        <v>Excellent</v>
      </c>
      <c r="L140" t="str">
        <f>INDEX('SWB BWQ'!$B$13:$V$168, MATCH('SWB Backcast'!$C140, 'SWB BWQ'!$C$13:$C$168, 0), MATCH('SWB Backcast'!L$13, 'SWB BWQ'!$B$13:$V$13, 0))</f>
        <v>Excellent</v>
      </c>
      <c r="M140">
        <f>INDEX('SWB BWQ'!$B$13:$V$168, MATCH('SWB Backcast'!$C140, 'SWB BWQ'!$C$13:$C$168, 0), MATCH('SWB Backcast'!M$13, 'SWB BWQ'!$B$13:$V$13, 0))</f>
        <v>0</v>
      </c>
      <c r="N140" t="str">
        <f>INDEX('SWB BWQ'!$B$13:$V$168, MATCH('SWB Backcast'!$C140, 'SWB BWQ'!$C$13:$C$168, 0), MATCH('SWB Backcast'!N$13, 'SWB BWQ'!$B$13:$V$13, 0))</f>
        <v>Excellent</v>
      </c>
      <c r="O140" t="str">
        <f>INDEX('SWB BWQ'!$B$13:$V$168, MATCH('SWB Backcast'!$C140, 'SWB BWQ'!$C$13:$C$168, 0), MATCH('SWB Backcast'!O$13, 'SWB BWQ'!$B$13:$V$13, 0))</f>
        <v>Excellent</v>
      </c>
      <c r="P140">
        <f>INDEX('SWB BWQ'!$B$13:$V$168, MATCH('SWB Backcast'!$C140, 'SWB BWQ'!$C$13:$C$168, 0), MATCH('SWB Backcast'!P$13, 'SWB BWQ'!$B$13:$V$13, 0))</f>
        <v>0</v>
      </c>
      <c r="Q140" t="str">
        <f>INDEX('SWB BWQ'!$B$13:$V$168, MATCH('SWB Backcast'!$C140, 'SWB BWQ'!$C$13:$C$168, 0), MATCH('SWB Backcast'!Q$13, 'SWB BWQ'!$B$13:$V$13, 0))</f>
        <v>Excellent</v>
      </c>
      <c r="R140" t="str">
        <f>INDEX('SWB BWQ'!$B$13:$V$168, MATCH('SWB Backcast'!$C140, 'SWB BWQ'!$C$13:$C$168, 0), MATCH('SWB Backcast'!R$13, 'SWB BWQ'!$B$13:$V$13, 0))</f>
        <v>Excellent</v>
      </c>
      <c r="S140" t="str">
        <f>INDEX('SWB BWQ'!$B$13:$V$168, MATCH('SWB Backcast'!$C140, 'SWB BWQ'!$C$13:$C$168, 0), MATCH('SWB Backcast'!S$13, 'SWB BWQ'!$B$13:$V$13, 0))</f>
        <v>Excellent</v>
      </c>
      <c r="T140" t="str">
        <f>INDEX('SWB BWQ'!$B$13:$V$168, MATCH('SWB Backcast'!$C140, 'SWB BWQ'!$C$13:$C$168, 0), MATCH('SWB Backcast'!T$13, 'SWB BWQ'!$B$13:$V$13, 0))</f>
        <v>Excellent</v>
      </c>
      <c r="U140" t="str">
        <f>INDEX('SWB BWQ'!$B$13:$V$168, MATCH('SWB Backcast'!$C140, 'SWB BWQ'!$C$13:$C$168, 0), MATCH('SWB Backcast'!U$13, 'SWB BWQ'!$B$13:$V$13, 0))</f>
        <v>Excellent</v>
      </c>
      <c r="V140" t="str">
        <f>INDEX('SWB BWQ'!$B$13:$V$168, MATCH('SWB Backcast'!$C140, 'SWB BWQ'!$C$13:$C$168, 0), MATCH('SWB Backcast'!V$13, 'SWB BWQ'!$B$13:$V$13, 0))</f>
        <v>Excellent</v>
      </c>
    </row>
    <row r="141" spans="2:23">
      <c r="B141" t="s">
        <v>239</v>
      </c>
      <c r="C141" t="s">
        <v>744</v>
      </c>
      <c r="D141" t="s">
        <v>48</v>
      </c>
      <c r="E141" t="s">
        <v>49</v>
      </c>
      <c r="F141" t="s">
        <v>50</v>
      </c>
      <c r="H141" t="str">
        <f>INDEX('SWB BWQ'!$B$13:$V$168, MATCH('SWB Backcast'!$C141, 'SWB BWQ'!$C$13:$C$168, 0), MATCH('SWB Backcast'!H$13, 'SWB BWQ'!$B$13:$V$13, 0))</f>
        <v>Excellent</v>
      </c>
      <c r="I141" t="str">
        <f>INDEX('SWB BWQ'!$B$13:$V$168, MATCH('SWB Backcast'!$C141, 'SWB BWQ'!$C$13:$C$168, 0), MATCH('SWB Backcast'!I$13, 'SWB BWQ'!$B$13:$V$13, 0))</f>
        <v>Excellent</v>
      </c>
      <c r="J141" t="str">
        <f>INDEX('SWB BWQ'!$B$13:$V$168, MATCH('SWB Backcast'!$C141, 'SWB BWQ'!$C$13:$C$168, 0), MATCH('SWB Backcast'!J$13, 'SWB BWQ'!$B$13:$V$13, 0))</f>
        <v>Excellent</v>
      </c>
      <c r="K141" t="str">
        <f>INDEX('SWB BWQ'!$B$13:$V$168, MATCH('SWB Backcast'!$C141, 'SWB BWQ'!$C$13:$C$168, 0), MATCH('SWB Backcast'!K$13, 'SWB BWQ'!$B$13:$V$13, 0))</f>
        <v>Excellent</v>
      </c>
      <c r="L141" t="str">
        <f>INDEX('SWB BWQ'!$B$13:$V$168, MATCH('SWB Backcast'!$C141, 'SWB BWQ'!$C$13:$C$168, 0), MATCH('SWB Backcast'!L$13, 'SWB BWQ'!$B$13:$V$13, 0))</f>
        <v>Excellent</v>
      </c>
      <c r="M141">
        <f>INDEX('SWB BWQ'!$B$13:$V$168, MATCH('SWB Backcast'!$C141, 'SWB BWQ'!$C$13:$C$168, 0), MATCH('SWB Backcast'!M$13, 'SWB BWQ'!$B$13:$V$13, 0))</f>
        <v>0</v>
      </c>
      <c r="N141" t="str">
        <f>INDEX('SWB BWQ'!$B$13:$V$168, MATCH('SWB Backcast'!$C141, 'SWB BWQ'!$C$13:$C$168, 0), MATCH('SWB Backcast'!N$13, 'SWB BWQ'!$B$13:$V$13, 0))</f>
        <v>Excellent</v>
      </c>
      <c r="O141" t="str">
        <f>INDEX('SWB BWQ'!$B$13:$V$168, MATCH('SWB Backcast'!$C141, 'SWB BWQ'!$C$13:$C$168, 0), MATCH('SWB Backcast'!O$13, 'SWB BWQ'!$B$13:$V$13, 0))</f>
        <v>Excellent</v>
      </c>
      <c r="P141">
        <f>INDEX('SWB BWQ'!$B$13:$V$168, MATCH('SWB Backcast'!$C141, 'SWB BWQ'!$C$13:$C$168, 0), MATCH('SWB Backcast'!P$13, 'SWB BWQ'!$B$13:$V$13, 0))</f>
        <v>0</v>
      </c>
      <c r="Q141" t="str">
        <f>INDEX('SWB BWQ'!$B$13:$V$168, MATCH('SWB Backcast'!$C141, 'SWB BWQ'!$C$13:$C$168, 0), MATCH('SWB Backcast'!Q$13, 'SWB BWQ'!$B$13:$V$13, 0))</f>
        <v>Excellent</v>
      </c>
      <c r="R141" t="str">
        <f>INDEX('SWB BWQ'!$B$13:$V$168, MATCH('SWB Backcast'!$C141, 'SWB BWQ'!$C$13:$C$168, 0), MATCH('SWB Backcast'!R$13, 'SWB BWQ'!$B$13:$V$13, 0))</f>
        <v>Excellent</v>
      </c>
      <c r="S141" t="str">
        <f>INDEX('SWB BWQ'!$B$13:$V$168, MATCH('SWB Backcast'!$C141, 'SWB BWQ'!$C$13:$C$168, 0), MATCH('SWB Backcast'!S$13, 'SWB BWQ'!$B$13:$V$13, 0))</f>
        <v>Excellent</v>
      </c>
      <c r="T141" t="str">
        <f>INDEX('SWB BWQ'!$B$13:$V$168, MATCH('SWB Backcast'!$C141, 'SWB BWQ'!$C$13:$C$168, 0), MATCH('SWB Backcast'!T$13, 'SWB BWQ'!$B$13:$V$13, 0))</f>
        <v>Excellent</v>
      </c>
      <c r="U141" t="str">
        <f>INDEX('SWB BWQ'!$B$13:$V$168, MATCH('SWB Backcast'!$C141, 'SWB BWQ'!$C$13:$C$168, 0), MATCH('SWB Backcast'!U$13, 'SWB BWQ'!$B$13:$V$13, 0))</f>
        <v>Excellent</v>
      </c>
      <c r="V141" t="str">
        <f>INDEX('SWB BWQ'!$B$13:$V$168, MATCH('SWB Backcast'!$C141, 'SWB BWQ'!$C$13:$C$168, 0), MATCH('SWB Backcast'!V$13, 'SWB BWQ'!$B$13:$V$13, 0))</f>
        <v>Excellent</v>
      </c>
    </row>
    <row r="142" spans="2:23">
      <c r="B142" t="s">
        <v>239</v>
      </c>
      <c r="C142" t="s">
        <v>745</v>
      </c>
      <c r="D142" t="s">
        <v>48</v>
      </c>
      <c r="E142" t="s">
        <v>49</v>
      </c>
      <c r="F142" t="s">
        <v>50</v>
      </c>
      <c r="H142" t="str">
        <f>INDEX('SWB BWQ'!$B$13:$V$168, MATCH('SWB Backcast'!$C142, 'SWB BWQ'!$C$13:$C$168, 0), MATCH('SWB Backcast'!H$13, 'SWB BWQ'!$B$13:$V$13, 0))</f>
        <v>Good</v>
      </c>
      <c r="I142" t="str">
        <f>INDEX('SWB BWQ'!$B$13:$V$168, MATCH('SWB Backcast'!$C142, 'SWB BWQ'!$C$13:$C$168, 0), MATCH('SWB Backcast'!I$13, 'SWB BWQ'!$B$13:$V$13, 0))</f>
        <v>Good</v>
      </c>
      <c r="J142" t="str">
        <f>INDEX('SWB BWQ'!$B$13:$V$168, MATCH('SWB Backcast'!$C142, 'SWB BWQ'!$C$13:$C$168, 0), MATCH('SWB Backcast'!J$13, 'SWB BWQ'!$B$13:$V$13, 0))</f>
        <v>Excellent</v>
      </c>
      <c r="K142" t="str">
        <f>INDEX('SWB BWQ'!$B$13:$V$168, MATCH('SWB Backcast'!$C142, 'SWB BWQ'!$C$13:$C$168, 0), MATCH('SWB Backcast'!K$13, 'SWB BWQ'!$B$13:$V$13, 0))</f>
        <v>Excellent</v>
      </c>
      <c r="L142" t="str">
        <f>INDEX('SWB BWQ'!$B$13:$V$168, MATCH('SWB Backcast'!$C142, 'SWB BWQ'!$C$13:$C$168, 0), MATCH('SWB Backcast'!L$13, 'SWB BWQ'!$B$13:$V$13, 0))</f>
        <v>Excellent</v>
      </c>
      <c r="M142">
        <f>INDEX('SWB BWQ'!$B$13:$V$168, MATCH('SWB Backcast'!$C142, 'SWB BWQ'!$C$13:$C$168, 0), MATCH('SWB Backcast'!M$13, 'SWB BWQ'!$B$13:$V$13, 0))</f>
        <v>0</v>
      </c>
      <c r="N142" t="str">
        <f>INDEX('SWB BWQ'!$B$13:$V$168, MATCH('SWB Backcast'!$C142, 'SWB BWQ'!$C$13:$C$168, 0), MATCH('SWB Backcast'!N$13, 'SWB BWQ'!$B$13:$V$13, 0))</f>
        <v>Excellent</v>
      </c>
      <c r="O142" t="str">
        <f>INDEX('SWB BWQ'!$B$13:$V$168, MATCH('SWB Backcast'!$C142, 'SWB BWQ'!$C$13:$C$168, 0), MATCH('SWB Backcast'!O$13, 'SWB BWQ'!$B$13:$V$13, 0))</f>
        <v>Excellent</v>
      </c>
      <c r="P142">
        <f>INDEX('SWB BWQ'!$B$13:$V$168, MATCH('SWB Backcast'!$C142, 'SWB BWQ'!$C$13:$C$168, 0), MATCH('SWB Backcast'!P$13, 'SWB BWQ'!$B$13:$V$13, 0))</f>
        <v>0</v>
      </c>
      <c r="Q142" t="str">
        <f>INDEX('SWB BWQ'!$B$13:$V$168, MATCH('SWB Backcast'!$C142, 'SWB BWQ'!$C$13:$C$168, 0), MATCH('SWB Backcast'!Q$13, 'SWB BWQ'!$B$13:$V$13, 0))</f>
        <v>Excellent</v>
      </c>
      <c r="R142" t="str">
        <f>INDEX('SWB BWQ'!$B$13:$V$168, MATCH('SWB Backcast'!$C142, 'SWB BWQ'!$C$13:$C$168, 0), MATCH('SWB Backcast'!R$13, 'SWB BWQ'!$B$13:$V$13, 0))</f>
        <v>Excellent</v>
      </c>
      <c r="S142" t="str">
        <f>INDEX('SWB BWQ'!$B$13:$V$168, MATCH('SWB Backcast'!$C142, 'SWB BWQ'!$C$13:$C$168, 0), MATCH('SWB Backcast'!S$13, 'SWB BWQ'!$B$13:$V$13, 0))</f>
        <v>Excellent</v>
      </c>
      <c r="T142" t="str">
        <f>INDEX('SWB BWQ'!$B$13:$V$168, MATCH('SWB Backcast'!$C142, 'SWB BWQ'!$C$13:$C$168, 0), MATCH('SWB Backcast'!T$13, 'SWB BWQ'!$B$13:$V$13, 0))</f>
        <v>Excellent</v>
      </c>
      <c r="U142" t="str">
        <f>INDEX('SWB BWQ'!$B$13:$V$168, MATCH('SWB Backcast'!$C142, 'SWB BWQ'!$C$13:$C$168, 0), MATCH('SWB Backcast'!U$13, 'SWB BWQ'!$B$13:$V$13, 0))</f>
        <v>Excellent</v>
      </c>
      <c r="V142" t="str">
        <f>INDEX('SWB BWQ'!$B$13:$V$168, MATCH('SWB Backcast'!$C142, 'SWB BWQ'!$C$13:$C$168, 0), MATCH('SWB Backcast'!V$13, 'SWB BWQ'!$B$13:$V$13, 0))</f>
        <v>Excellent</v>
      </c>
    </row>
    <row r="143" spans="2:23">
      <c r="B143" t="s">
        <v>239</v>
      </c>
      <c r="C143" t="s">
        <v>746</v>
      </c>
      <c r="D143" t="s">
        <v>48</v>
      </c>
      <c r="E143" t="s">
        <v>49</v>
      </c>
      <c r="F143" t="s">
        <v>50</v>
      </c>
      <c r="H143" t="str">
        <f>INDEX('SWB BWQ'!$B$13:$V$168, MATCH('SWB Backcast'!$C143, 'SWB BWQ'!$C$13:$C$168, 0), MATCH('SWB Backcast'!H$13, 'SWB BWQ'!$B$13:$V$13, 0))</f>
        <v>Excellent</v>
      </c>
      <c r="I143" t="str">
        <f>INDEX('SWB BWQ'!$B$13:$V$168, MATCH('SWB Backcast'!$C143, 'SWB BWQ'!$C$13:$C$168, 0), MATCH('SWB Backcast'!I$13, 'SWB BWQ'!$B$13:$V$13, 0))</f>
        <v>Excellent</v>
      </c>
      <c r="J143" t="str">
        <f>INDEX('SWB BWQ'!$B$13:$V$168, MATCH('SWB Backcast'!$C143, 'SWB BWQ'!$C$13:$C$168, 0), MATCH('SWB Backcast'!J$13, 'SWB BWQ'!$B$13:$V$13, 0))</f>
        <v>Excellent</v>
      </c>
      <c r="K143" t="str">
        <f>INDEX('SWB BWQ'!$B$13:$V$168, MATCH('SWB Backcast'!$C143, 'SWB BWQ'!$C$13:$C$168, 0), MATCH('SWB Backcast'!K$13, 'SWB BWQ'!$B$13:$V$13, 0))</f>
        <v>Excellent</v>
      </c>
      <c r="L143" t="str">
        <f>INDEX('SWB BWQ'!$B$13:$V$168, MATCH('SWB Backcast'!$C143, 'SWB BWQ'!$C$13:$C$168, 0), MATCH('SWB Backcast'!L$13, 'SWB BWQ'!$B$13:$V$13, 0))</f>
        <v>Excellent</v>
      </c>
      <c r="M143">
        <f>INDEX('SWB BWQ'!$B$13:$V$168, MATCH('SWB Backcast'!$C143, 'SWB BWQ'!$C$13:$C$168, 0), MATCH('SWB Backcast'!M$13, 'SWB BWQ'!$B$13:$V$13, 0))</f>
        <v>0</v>
      </c>
      <c r="N143" t="str">
        <f>INDEX('SWB BWQ'!$B$13:$V$168, MATCH('SWB Backcast'!$C143, 'SWB BWQ'!$C$13:$C$168, 0), MATCH('SWB Backcast'!N$13, 'SWB BWQ'!$B$13:$V$13, 0))</f>
        <v>Excellent</v>
      </c>
      <c r="O143" t="str">
        <f>INDEX('SWB BWQ'!$B$13:$V$168, MATCH('SWB Backcast'!$C143, 'SWB BWQ'!$C$13:$C$168, 0), MATCH('SWB Backcast'!O$13, 'SWB BWQ'!$B$13:$V$13, 0))</f>
        <v>Excellent</v>
      </c>
      <c r="P143">
        <f>INDEX('SWB BWQ'!$B$13:$V$168, MATCH('SWB Backcast'!$C143, 'SWB BWQ'!$C$13:$C$168, 0), MATCH('SWB Backcast'!P$13, 'SWB BWQ'!$B$13:$V$13, 0))</f>
        <v>0</v>
      </c>
      <c r="Q143" t="str">
        <f>INDEX('SWB BWQ'!$B$13:$V$168, MATCH('SWB Backcast'!$C143, 'SWB BWQ'!$C$13:$C$168, 0), MATCH('SWB Backcast'!Q$13, 'SWB BWQ'!$B$13:$V$13, 0))</f>
        <v>Excellent</v>
      </c>
      <c r="R143" t="str">
        <f>INDEX('SWB BWQ'!$B$13:$V$168, MATCH('SWB Backcast'!$C143, 'SWB BWQ'!$C$13:$C$168, 0), MATCH('SWB Backcast'!R$13, 'SWB BWQ'!$B$13:$V$13, 0))</f>
        <v>Excellent</v>
      </c>
      <c r="S143" t="str">
        <f>INDEX('SWB BWQ'!$B$13:$V$168, MATCH('SWB Backcast'!$C143, 'SWB BWQ'!$C$13:$C$168, 0), MATCH('SWB Backcast'!S$13, 'SWB BWQ'!$B$13:$V$13, 0))</f>
        <v>Excellent</v>
      </c>
      <c r="T143" t="str">
        <f>INDEX('SWB BWQ'!$B$13:$V$168, MATCH('SWB Backcast'!$C143, 'SWB BWQ'!$C$13:$C$168, 0), MATCH('SWB Backcast'!T$13, 'SWB BWQ'!$B$13:$V$13, 0))</f>
        <v>Excellent</v>
      </c>
      <c r="U143" t="str">
        <f>INDEX('SWB BWQ'!$B$13:$V$168, MATCH('SWB Backcast'!$C143, 'SWB BWQ'!$C$13:$C$168, 0), MATCH('SWB Backcast'!U$13, 'SWB BWQ'!$B$13:$V$13, 0))</f>
        <v>Excellent</v>
      </c>
      <c r="V143" t="str">
        <f>INDEX('SWB BWQ'!$B$13:$V$168, MATCH('SWB Backcast'!$C143, 'SWB BWQ'!$C$13:$C$168, 0), MATCH('SWB Backcast'!V$13, 'SWB BWQ'!$B$13:$V$13, 0))</f>
        <v>Excellent</v>
      </c>
    </row>
    <row r="144" spans="2:23">
      <c r="B144" t="s">
        <v>239</v>
      </c>
      <c r="C144" t="s">
        <v>747</v>
      </c>
      <c r="D144" t="s">
        <v>48</v>
      </c>
      <c r="E144" t="s">
        <v>49</v>
      </c>
      <c r="F144" t="s">
        <v>50</v>
      </c>
      <c r="H144" t="str">
        <f>INDEX('SWB BWQ'!$B$13:$V$168, MATCH('SWB Backcast'!$C144, 'SWB BWQ'!$C$13:$C$168, 0), MATCH('SWB Backcast'!H$13, 'SWB BWQ'!$B$13:$V$13, 0))</f>
        <v>Excellent</v>
      </c>
      <c r="I144" t="str">
        <f>INDEX('SWB BWQ'!$B$13:$V$168, MATCH('SWB Backcast'!$C144, 'SWB BWQ'!$C$13:$C$168, 0), MATCH('SWB Backcast'!I$13, 'SWB BWQ'!$B$13:$V$13, 0))</f>
        <v>Excellent</v>
      </c>
      <c r="J144" t="str">
        <f>INDEX('SWB BWQ'!$B$13:$V$168, MATCH('SWB Backcast'!$C144, 'SWB BWQ'!$C$13:$C$168, 0), MATCH('SWB Backcast'!J$13, 'SWB BWQ'!$B$13:$V$13, 0))</f>
        <v>Excellent</v>
      </c>
      <c r="K144" t="str">
        <f>INDEX('SWB BWQ'!$B$13:$V$168, MATCH('SWB Backcast'!$C144, 'SWB BWQ'!$C$13:$C$168, 0), MATCH('SWB Backcast'!K$13, 'SWB BWQ'!$B$13:$V$13, 0))</f>
        <v>Excellent</v>
      </c>
      <c r="L144" t="str">
        <f>INDEX('SWB BWQ'!$B$13:$V$168, MATCH('SWB Backcast'!$C144, 'SWB BWQ'!$C$13:$C$168, 0), MATCH('SWB Backcast'!L$13, 'SWB BWQ'!$B$13:$V$13, 0))</f>
        <v>Excellent</v>
      </c>
      <c r="M144">
        <f>INDEX('SWB BWQ'!$B$13:$V$168, MATCH('SWB Backcast'!$C144, 'SWB BWQ'!$C$13:$C$168, 0), MATCH('SWB Backcast'!M$13, 'SWB BWQ'!$B$13:$V$13, 0))</f>
        <v>0</v>
      </c>
      <c r="N144" t="str">
        <f>INDEX('SWB BWQ'!$B$13:$V$168, MATCH('SWB Backcast'!$C144, 'SWB BWQ'!$C$13:$C$168, 0), MATCH('SWB Backcast'!N$13, 'SWB BWQ'!$B$13:$V$13, 0))</f>
        <v>Excellent</v>
      </c>
      <c r="O144" t="str">
        <f>INDEX('SWB BWQ'!$B$13:$V$168, MATCH('SWB Backcast'!$C144, 'SWB BWQ'!$C$13:$C$168, 0), MATCH('SWB Backcast'!O$13, 'SWB BWQ'!$B$13:$V$13, 0))</f>
        <v>Excellent</v>
      </c>
      <c r="P144">
        <f>INDEX('SWB BWQ'!$B$13:$V$168, MATCH('SWB Backcast'!$C144, 'SWB BWQ'!$C$13:$C$168, 0), MATCH('SWB Backcast'!P$13, 'SWB BWQ'!$B$13:$V$13, 0))</f>
        <v>0</v>
      </c>
      <c r="Q144" t="str">
        <f>INDEX('SWB BWQ'!$B$13:$V$168, MATCH('SWB Backcast'!$C144, 'SWB BWQ'!$C$13:$C$168, 0), MATCH('SWB Backcast'!Q$13, 'SWB BWQ'!$B$13:$V$13, 0))</f>
        <v>Excellent</v>
      </c>
      <c r="R144" t="str">
        <f>INDEX('SWB BWQ'!$B$13:$V$168, MATCH('SWB Backcast'!$C144, 'SWB BWQ'!$C$13:$C$168, 0), MATCH('SWB Backcast'!R$13, 'SWB BWQ'!$B$13:$V$13, 0))</f>
        <v>Excellent</v>
      </c>
      <c r="S144" t="str">
        <f>INDEX('SWB BWQ'!$B$13:$V$168, MATCH('SWB Backcast'!$C144, 'SWB BWQ'!$C$13:$C$168, 0), MATCH('SWB Backcast'!S$13, 'SWB BWQ'!$B$13:$V$13, 0))</f>
        <v>Excellent</v>
      </c>
      <c r="T144" t="str">
        <f>INDEX('SWB BWQ'!$B$13:$V$168, MATCH('SWB Backcast'!$C144, 'SWB BWQ'!$C$13:$C$168, 0), MATCH('SWB Backcast'!T$13, 'SWB BWQ'!$B$13:$V$13, 0))</f>
        <v>Excellent</v>
      </c>
      <c r="U144" t="str">
        <f>INDEX('SWB BWQ'!$B$13:$V$168, MATCH('SWB Backcast'!$C144, 'SWB BWQ'!$C$13:$C$168, 0), MATCH('SWB Backcast'!U$13, 'SWB BWQ'!$B$13:$V$13, 0))</f>
        <v>Excellent</v>
      </c>
      <c r="V144" t="str">
        <f>INDEX('SWB BWQ'!$B$13:$V$168, MATCH('SWB Backcast'!$C144, 'SWB BWQ'!$C$13:$C$168, 0), MATCH('SWB Backcast'!V$13, 'SWB BWQ'!$B$13:$V$13, 0))</f>
        <v>Excellent</v>
      </c>
    </row>
    <row r="145" spans="2:22">
      <c r="B145" t="s">
        <v>239</v>
      </c>
      <c r="C145" t="s">
        <v>748</v>
      </c>
      <c r="D145" t="s">
        <v>48</v>
      </c>
      <c r="E145" t="s">
        <v>49</v>
      </c>
      <c r="F145" t="s">
        <v>50</v>
      </c>
      <c r="H145" t="str">
        <f>INDEX('SWB BWQ'!$B$13:$V$168, MATCH('SWB Backcast'!$C145, 'SWB BWQ'!$C$13:$C$168, 0), MATCH('SWB Backcast'!H$13, 'SWB BWQ'!$B$13:$V$13, 0))</f>
        <v>Excellent</v>
      </c>
      <c r="I145" t="str">
        <f>INDEX('SWB BWQ'!$B$13:$V$168, MATCH('SWB Backcast'!$C145, 'SWB BWQ'!$C$13:$C$168, 0), MATCH('SWB Backcast'!I$13, 'SWB BWQ'!$B$13:$V$13, 0))</f>
        <v>Excellent</v>
      </c>
      <c r="J145" t="str">
        <f>INDEX('SWB BWQ'!$B$13:$V$168, MATCH('SWB Backcast'!$C145, 'SWB BWQ'!$C$13:$C$168, 0), MATCH('SWB Backcast'!J$13, 'SWB BWQ'!$B$13:$V$13, 0))</f>
        <v>Excellent</v>
      </c>
      <c r="K145" t="str">
        <f>INDEX('SWB BWQ'!$B$13:$V$168, MATCH('SWB Backcast'!$C145, 'SWB BWQ'!$C$13:$C$168, 0), MATCH('SWB Backcast'!K$13, 'SWB BWQ'!$B$13:$V$13, 0))</f>
        <v>Excellent</v>
      </c>
      <c r="L145" t="str">
        <f>INDEX('SWB BWQ'!$B$13:$V$168, MATCH('SWB Backcast'!$C145, 'SWB BWQ'!$C$13:$C$168, 0), MATCH('SWB Backcast'!L$13, 'SWB BWQ'!$B$13:$V$13, 0))</f>
        <v>Excellent</v>
      </c>
      <c r="M145">
        <f>INDEX('SWB BWQ'!$B$13:$V$168, MATCH('SWB Backcast'!$C145, 'SWB BWQ'!$C$13:$C$168, 0), MATCH('SWB Backcast'!M$13, 'SWB BWQ'!$B$13:$V$13, 0))</f>
        <v>0</v>
      </c>
      <c r="N145" t="str">
        <f>INDEX('SWB BWQ'!$B$13:$V$168, MATCH('SWB Backcast'!$C145, 'SWB BWQ'!$C$13:$C$168, 0), MATCH('SWB Backcast'!N$13, 'SWB BWQ'!$B$13:$V$13, 0))</f>
        <v>Excellent</v>
      </c>
      <c r="O145" t="str">
        <f>INDEX('SWB BWQ'!$B$13:$V$168, MATCH('SWB Backcast'!$C145, 'SWB BWQ'!$C$13:$C$168, 0), MATCH('SWB Backcast'!O$13, 'SWB BWQ'!$B$13:$V$13, 0))</f>
        <v>Excellent</v>
      </c>
      <c r="P145">
        <f>INDEX('SWB BWQ'!$B$13:$V$168, MATCH('SWB Backcast'!$C145, 'SWB BWQ'!$C$13:$C$168, 0), MATCH('SWB Backcast'!P$13, 'SWB BWQ'!$B$13:$V$13, 0))</f>
        <v>0</v>
      </c>
      <c r="Q145" t="str">
        <f>INDEX('SWB BWQ'!$B$13:$V$168, MATCH('SWB Backcast'!$C145, 'SWB BWQ'!$C$13:$C$168, 0), MATCH('SWB Backcast'!Q$13, 'SWB BWQ'!$B$13:$V$13, 0))</f>
        <v>Excellent</v>
      </c>
      <c r="R145" t="str">
        <f>INDEX('SWB BWQ'!$B$13:$V$168, MATCH('SWB Backcast'!$C145, 'SWB BWQ'!$C$13:$C$168, 0), MATCH('SWB Backcast'!R$13, 'SWB BWQ'!$B$13:$V$13, 0))</f>
        <v>Excellent</v>
      </c>
      <c r="S145" t="str">
        <f>INDEX('SWB BWQ'!$B$13:$V$168, MATCH('SWB Backcast'!$C145, 'SWB BWQ'!$C$13:$C$168, 0), MATCH('SWB Backcast'!S$13, 'SWB BWQ'!$B$13:$V$13, 0))</f>
        <v>Excellent</v>
      </c>
      <c r="T145" t="str">
        <f>INDEX('SWB BWQ'!$B$13:$V$168, MATCH('SWB Backcast'!$C145, 'SWB BWQ'!$C$13:$C$168, 0), MATCH('SWB Backcast'!T$13, 'SWB BWQ'!$B$13:$V$13, 0))</f>
        <v>Excellent</v>
      </c>
      <c r="U145" t="str">
        <f>INDEX('SWB BWQ'!$B$13:$V$168, MATCH('SWB Backcast'!$C145, 'SWB BWQ'!$C$13:$C$168, 0), MATCH('SWB Backcast'!U$13, 'SWB BWQ'!$B$13:$V$13, 0))</f>
        <v>Excellent</v>
      </c>
      <c r="V145" t="str">
        <f>INDEX('SWB BWQ'!$B$13:$V$168, MATCH('SWB Backcast'!$C145, 'SWB BWQ'!$C$13:$C$168, 0), MATCH('SWB Backcast'!V$13, 'SWB BWQ'!$B$13:$V$13, 0))</f>
        <v>Excellent</v>
      </c>
    </row>
    <row r="146" spans="2:22">
      <c r="B146" t="s">
        <v>239</v>
      </c>
      <c r="C146" t="s">
        <v>749</v>
      </c>
      <c r="D146" t="s">
        <v>48</v>
      </c>
      <c r="E146" t="s">
        <v>49</v>
      </c>
      <c r="F146" t="s">
        <v>50</v>
      </c>
      <c r="H146" t="str">
        <f>INDEX('SWB BWQ'!$B$13:$V$168, MATCH('SWB Backcast'!$C146, 'SWB BWQ'!$C$13:$C$168, 0), MATCH('SWB Backcast'!H$13, 'SWB BWQ'!$B$13:$V$13, 0))</f>
        <v>Sufficient</v>
      </c>
      <c r="I146" t="str">
        <f>INDEX('SWB BWQ'!$B$13:$V$168, MATCH('SWB Backcast'!$C146, 'SWB BWQ'!$C$13:$C$168, 0), MATCH('SWB Backcast'!I$13, 'SWB BWQ'!$B$13:$V$13, 0))</f>
        <v>Good</v>
      </c>
      <c r="J146" t="str">
        <f>INDEX('SWB BWQ'!$B$13:$V$168, MATCH('SWB Backcast'!$C146, 'SWB BWQ'!$C$13:$C$168, 0), MATCH('SWB Backcast'!J$13, 'SWB BWQ'!$B$13:$V$13, 0))</f>
        <v>Sufficient</v>
      </c>
      <c r="K146" t="str">
        <f>INDEX('SWB BWQ'!$B$13:$V$168, MATCH('SWB Backcast'!$C146, 'SWB BWQ'!$C$13:$C$168, 0), MATCH('SWB Backcast'!K$13, 'SWB BWQ'!$B$13:$V$13, 0))</f>
        <v>Sufficient</v>
      </c>
      <c r="L146" t="str">
        <f>INDEX('SWB BWQ'!$B$13:$V$168, MATCH('SWB Backcast'!$C146, 'SWB BWQ'!$C$13:$C$168, 0), MATCH('SWB Backcast'!L$13, 'SWB BWQ'!$B$13:$V$13, 0))</f>
        <v>Good</v>
      </c>
      <c r="M146">
        <f>INDEX('SWB BWQ'!$B$13:$V$168, MATCH('SWB Backcast'!$C146, 'SWB BWQ'!$C$13:$C$168, 0), MATCH('SWB Backcast'!M$13, 'SWB BWQ'!$B$13:$V$13, 0))</f>
        <v>0</v>
      </c>
      <c r="N146" t="str">
        <f>INDEX('SWB BWQ'!$B$13:$V$168, MATCH('SWB Backcast'!$C146, 'SWB BWQ'!$C$13:$C$168, 0), MATCH('SWB Backcast'!N$13, 'SWB BWQ'!$B$13:$V$13, 0))</f>
        <v>Good</v>
      </c>
      <c r="O146" t="str">
        <f>INDEX('SWB BWQ'!$B$13:$V$168, MATCH('SWB Backcast'!$C146, 'SWB BWQ'!$C$13:$C$168, 0), MATCH('SWB Backcast'!O$13, 'SWB BWQ'!$B$13:$V$13, 0))</f>
        <v>Excellent</v>
      </c>
      <c r="P146">
        <f>INDEX('SWB BWQ'!$B$13:$V$168, MATCH('SWB Backcast'!$C146, 'SWB BWQ'!$C$13:$C$168, 0), MATCH('SWB Backcast'!P$13, 'SWB BWQ'!$B$13:$V$13, 0))</f>
        <v>0</v>
      </c>
      <c r="Q146" t="str">
        <f>INDEX('SWB BWQ'!$B$13:$V$168, MATCH('SWB Backcast'!$C146, 'SWB BWQ'!$C$13:$C$168, 0), MATCH('SWB Backcast'!Q$13, 'SWB BWQ'!$B$13:$V$13, 0))</f>
        <v>Excellent</v>
      </c>
      <c r="R146" t="str">
        <f>INDEX('SWB BWQ'!$B$13:$V$168, MATCH('SWB Backcast'!$C146, 'SWB BWQ'!$C$13:$C$168, 0), MATCH('SWB Backcast'!R$13, 'SWB BWQ'!$B$13:$V$13, 0))</f>
        <v>Excellent</v>
      </c>
      <c r="S146" t="str">
        <f>INDEX('SWB BWQ'!$B$13:$V$168, MATCH('SWB Backcast'!$C146, 'SWB BWQ'!$C$13:$C$168, 0), MATCH('SWB Backcast'!S$13, 'SWB BWQ'!$B$13:$V$13, 0))</f>
        <v>Excellent</v>
      </c>
      <c r="T146" t="str">
        <f>INDEX('SWB BWQ'!$B$13:$V$168, MATCH('SWB Backcast'!$C146, 'SWB BWQ'!$C$13:$C$168, 0), MATCH('SWB Backcast'!T$13, 'SWB BWQ'!$B$13:$V$13, 0))</f>
        <v>Excellent</v>
      </c>
      <c r="U146" t="str">
        <f>INDEX('SWB BWQ'!$B$13:$V$168, MATCH('SWB Backcast'!$C146, 'SWB BWQ'!$C$13:$C$168, 0), MATCH('SWB Backcast'!U$13, 'SWB BWQ'!$B$13:$V$13, 0))</f>
        <v>Excellent</v>
      </c>
      <c r="V146" t="str">
        <f>INDEX('SWB BWQ'!$B$13:$V$168, MATCH('SWB Backcast'!$C146, 'SWB BWQ'!$C$13:$C$168, 0), MATCH('SWB Backcast'!V$13, 'SWB BWQ'!$B$13:$V$13, 0))</f>
        <v>Excellent</v>
      </c>
    </row>
    <row r="147" spans="2:22">
      <c r="B147" t="s">
        <v>239</v>
      </c>
      <c r="C147" t="s">
        <v>750</v>
      </c>
      <c r="D147" t="s">
        <v>48</v>
      </c>
      <c r="E147" t="s">
        <v>49</v>
      </c>
      <c r="F147" t="s">
        <v>50</v>
      </c>
      <c r="H147" t="str">
        <f>INDEX('SWB BWQ'!$B$13:$V$168, MATCH('SWB Backcast'!$C147, 'SWB BWQ'!$C$13:$C$168, 0), MATCH('SWB Backcast'!H$13, 'SWB BWQ'!$B$13:$V$13, 0))</f>
        <v>Excellent</v>
      </c>
      <c r="I147" t="str">
        <f>INDEX('SWB BWQ'!$B$13:$V$168, MATCH('SWB Backcast'!$C147, 'SWB BWQ'!$C$13:$C$168, 0), MATCH('SWB Backcast'!I$13, 'SWB BWQ'!$B$13:$V$13, 0))</f>
        <v>Excellent</v>
      </c>
      <c r="J147" t="str">
        <f>INDEX('SWB BWQ'!$B$13:$V$168, MATCH('SWB Backcast'!$C147, 'SWB BWQ'!$C$13:$C$168, 0), MATCH('SWB Backcast'!J$13, 'SWB BWQ'!$B$13:$V$13, 0))</f>
        <v>Excellent</v>
      </c>
      <c r="K147" t="str">
        <f>INDEX('SWB BWQ'!$B$13:$V$168, MATCH('SWB Backcast'!$C147, 'SWB BWQ'!$C$13:$C$168, 0), MATCH('SWB Backcast'!K$13, 'SWB BWQ'!$B$13:$V$13, 0))</f>
        <v>Excellent</v>
      </c>
      <c r="L147" t="str">
        <f>INDEX('SWB BWQ'!$B$13:$V$168, MATCH('SWB Backcast'!$C147, 'SWB BWQ'!$C$13:$C$168, 0), MATCH('SWB Backcast'!L$13, 'SWB BWQ'!$B$13:$V$13, 0))</f>
        <v>Excellent</v>
      </c>
      <c r="M147">
        <f>INDEX('SWB BWQ'!$B$13:$V$168, MATCH('SWB Backcast'!$C147, 'SWB BWQ'!$C$13:$C$168, 0), MATCH('SWB Backcast'!M$13, 'SWB BWQ'!$B$13:$V$13, 0))</f>
        <v>0</v>
      </c>
      <c r="N147" t="str">
        <f>INDEX('SWB BWQ'!$B$13:$V$168, MATCH('SWB Backcast'!$C147, 'SWB BWQ'!$C$13:$C$168, 0), MATCH('SWB Backcast'!N$13, 'SWB BWQ'!$B$13:$V$13, 0))</f>
        <v>Excellent</v>
      </c>
      <c r="O147" t="str">
        <f>INDEX('SWB BWQ'!$B$13:$V$168, MATCH('SWB Backcast'!$C147, 'SWB BWQ'!$C$13:$C$168, 0), MATCH('SWB Backcast'!O$13, 'SWB BWQ'!$B$13:$V$13, 0))</f>
        <v>Good</v>
      </c>
      <c r="P147">
        <f>INDEX('SWB BWQ'!$B$13:$V$168, MATCH('SWB Backcast'!$C147, 'SWB BWQ'!$C$13:$C$168, 0), MATCH('SWB Backcast'!P$13, 'SWB BWQ'!$B$13:$V$13, 0))</f>
        <v>0</v>
      </c>
      <c r="Q147" t="str">
        <f>INDEX('SWB BWQ'!$B$13:$V$168, MATCH('SWB Backcast'!$C147, 'SWB BWQ'!$C$13:$C$168, 0), MATCH('SWB Backcast'!Q$13, 'SWB BWQ'!$B$13:$V$13, 0))</f>
        <v>Excellent</v>
      </c>
      <c r="R147" t="str">
        <f>INDEX('SWB BWQ'!$B$13:$V$168, MATCH('SWB Backcast'!$C147, 'SWB BWQ'!$C$13:$C$168, 0), MATCH('SWB Backcast'!R$13, 'SWB BWQ'!$B$13:$V$13, 0))</f>
        <v>Excellent</v>
      </c>
      <c r="S147" t="str">
        <f>INDEX('SWB BWQ'!$B$13:$V$168, MATCH('SWB Backcast'!$C147, 'SWB BWQ'!$C$13:$C$168, 0), MATCH('SWB Backcast'!S$13, 'SWB BWQ'!$B$13:$V$13, 0))</f>
        <v>Excellent</v>
      </c>
      <c r="T147" t="str">
        <f>INDEX('SWB BWQ'!$B$13:$V$168, MATCH('SWB Backcast'!$C147, 'SWB BWQ'!$C$13:$C$168, 0), MATCH('SWB Backcast'!T$13, 'SWB BWQ'!$B$13:$V$13, 0))</f>
        <v>Excellent</v>
      </c>
      <c r="U147" t="str">
        <f>INDEX('SWB BWQ'!$B$13:$V$168, MATCH('SWB Backcast'!$C147, 'SWB BWQ'!$C$13:$C$168, 0), MATCH('SWB Backcast'!U$13, 'SWB BWQ'!$B$13:$V$13, 0))</f>
        <v>Excellent</v>
      </c>
      <c r="V147" t="str">
        <f>INDEX('SWB BWQ'!$B$13:$V$168, MATCH('SWB Backcast'!$C147, 'SWB BWQ'!$C$13:$C$168, 0), MATCH('SWB Backcast'!V$13, 'SWB BWQ'!$B$13:$V$13, 0))</f>
        <v>Excellent</v>
      </c>
    </row>
    <row r="148" spans="2:22">
      <c r="B148" t="s">
        <v>239</v>
      </c>
      <c r="C148" t="s">
        <v>751</v>
      </c>
      <c r="D148" t="s">
        <v>48</v>
      </c>
      <c r="E148" t="s">
        <v>49</v>
      </c>
      <c r="F148" t="s">
        <v>50</v>
      </c>
      <c r="H148" t="str">
        <f>INDEX('SWB BWQ'!$B$13:$V$168, MATCH('SWB Backcast'!$C148, 'SWB BWQ'!$C$13:$C$168, 0), MATCH('SWB Backcast'!H$13, 'SWB BWQ'!$B$13:$V$13, 0))</f>
        <v>Excellent</v>
      </c>
      <c r="I148" t="str">
        <f>INDEX('SWB BWQ'!$B$13:$V$168, MATCH('SWB Backcast'!$C148, 'SWB BWQ'!$C$13:$C$168, 0), MATCH('SWB Backcast'!I$13, 'SWB BWQ'!$B$13:$V$13, 0))</f>
        <v>Excellent</v>
      </c>
      <c r="J148" t="str">
        <f>INDEX('SWB BWQ'!$B$13:$V$168, MATCH('SWB Backcast'!$C148, 'SWB BWQ'!$C$13:$C$168, 0), MATCH('SWB Backcast'!J$13, 'SWB BWQ'!$B$13:$V$13, 0))</f>
        <v>Excellent</v>
      </c>
      <c r="K148" t="str">
        <f>INDEX('SWB BWQ'!$B$13:$V$168, MATCH('SWB Backcast'!$C148, 'SWB BWQ'!$C$13:$C$168, 0), MATCH('SWB Backcast'!K$13, 'SWB BWQ'!$B$13:$V$13, 0))</f>
        <v>Excellent</v>
      </c>
      <c r="L148" t="str">
        <f>INDEX('SWB BWQ'!$B$13:$V$168, MATCH('SWB Backcast'!$C148, 'SWB BWQ'!$C$13:$C$168, 0), MATCH('SWB Backcast'!L$13, 'SWB BWQ'!$B$13:$V$13, 0))</f>
        <v>Excellent</v>
      </c>
      <c r="M148">
        <f>INDEX('SWB BWQ'!$B$13:$V$168, MATCH('SWB Backcast'!$C148, 'SWB BWQ'!$C$13:$C$168, 0), MATCH('SWB Backcast'!M$13, 'SWB BWQ'!$B$13:$V$13, 0))</f>
        <v>0</v>
      </c>
      <c r="N148" t="str">
        <f>INDEX('SWB BWQ'!$B$13:$V$168, MATCH('SWB Backcast'!$C148, 'SWB BWQ'!$C$13:$C$168, 0), MATCH('SWB Backcast'!N$13, 'SWB BWQ'!$B$13:$V$13, 0))</f>
        <v>Excellent</v>
      </c>
      <c r="O148" t="str">
        <f>INDEX('SWB BWQ'!$B$13:$V$168, MATCH('SWB Backcast'!$C148, 'SWB BWQ'!$C$13:$C$168, 0), MATCH('SWB Backcast'!O$13, 'SWB BWQ'!$B$13:$V$13, 0))</f>
        <v>Excellent</v>
      </c>
      <c r="P148">
        <f>INDEX('SWB BWQ'!$B$13:$V$168, MATCH('SWB Backcast'!$C148, 'SWB BWQ'!$C$13:$C$168, 0), MATCH('SWB Backcast'!P$13, 'SWB BWQ'!$B$13:$V$13, 0))</f>
        <v>0</v>
      </c>
      <c r="Q148" t="str">
        <f>INDEX('SWB BWQ'!$B$13:$V$168, MATCH('SWB Backcast'!$C148, 'SWB BWQ'!$C$13:$C$168, 0), MATCH('SWB Backcast'!Q$13, 'SWB BWQ'!$B$13:$V$13, 0))</f>
        <v>Excellent</v>
      </c>
      <c r="R148" t="str">
        <f>INDEX('SWB BWQ'!$B$13:$V$168, MATCH('SWB Backcast'!$C148, 'SWB BWQ'!$C$13:$C$168, 0), MATCH('SWB Backcast'!R$13, 'SWB BWQ'!$B$13:$V$13, 0))</f>
        <v>Excellent</v>
      </c>
      <c r="S148" t="str">
        <f>INDEX('SWB BWQ'!$B$13:$V$168, MATCH('SWB Backcast'!$C148, 'SWB BWQ'!$C$13:$C$168, 0), MATCH('SWB Backcast'!S$13, 'SWB BWQ'!$B$13:$V$13, 0))</f>
        <v>Excellent</v>
      </c>
      <c r="T148" t="str">
        <f>INDEX('SWB BWQ'!$B$13:$V$168, MATCH('SWB Backcast'!$C148, 'SWB BWQ'!$C$13:$C$168, 0), MATCH('SWB Backcast'!T$13, 'SWB BWQ'!$B$13:$V$13, 0))</f>
        <v>Excellent</v>
      </c>
      <c r="U148" t="str">
        <f>INDEX('SWB BWQ'!$B$13:$V$168, MATCH('SWB Backcast'!$C148, 'SWB BWQ'!$C$13:$C$168, 0), MATCH('SWB Backcast'!U$13, 'SWB BWQ'!$B$13:$V$13, 0))</f>
        <v>Excellent</v>
      </c>
      <c r="V148" t="str">
        <f>INDEX('SWB BWQ'!$B$13:$V$168, MATCH('SWB Backcast'!$C148, 'SWB BWQ'!$C$13:$C$168, 0), MATCH('SWB Backcast'!V$13, 'SWB BWQ'!$B$13:$V$13, 0))</f>
        <v>Excellent</v>
      </c>
    </row>
    <row r="149" spans="2:22">
      <c r="B149" t="s">
        <v>239</v>
      </c>
      <c r="C149" t="s">
        <v>752</v>
      </c>
      <c r="D149" t="s">
        <v>48</v>
      </c>
      <c r="E149" t="s">
        <v>49</v>
      </c>
      <c r="F149" t="s">
        <v>50</v>
      </c>
      <c r="H149" t="str">
        <f>INDEX('SWB BWQ'!$B$13:$V$168, MATCH('SWB Backcast'!$C149, 'SWB BWQ'!$C$13:$C$168, 0), MATCH('SWB Backcast'!H$13, 'SWB BWQ'!$B$13:$V$13, 0))</f>
        <v>Sufficient</v>
      </c>
      <c r="I149" t="str">
        <f>INDEX('SWB BWQ'!$B$13:$V$168, MATCH('SWB Backcast'!$C149, 'SWB BWQ'!$C$13:$C$168, 0), MATCH('SWB Backcast'!I$13, 'SWB BWQ'!$B$13:$V$13, 0))</f>
        <v>Good</v>
      </c>
      <c r="J149" t="str">
        <f>INDEX('SWB BWQ'!$B$13:$V$168, MATCH('SWB Backcast'!$C149, 'SWB BWQ'!$C$13:$C$168, 0), MATCH('SWB Backcast'!J$13, 'SWB BWQ'!$B$13:$V$13, 0))</f>
        <v>Excellent</v>
      </c>
      <c r="K149" t="str">
        <f>INDEX('SWB BWQ'!$B$13:$V$168, MATCH('SWB Backcast'!$C149, 'SWB BWQ'!$C$13:$C$168, 0), MATCH('SWB Backcast'!K$13, 'SWB BWQ'!$B$13:$V$13, 0))</f>
        <v>Excellent</v>
      </c>
      <c r="L149" t="str">
        <f>INDEX('SWB BWQ'!$B$13:$V$168, MATCH('SWB Backcast'!$C149, 'SWB BWQ'!$C$13:$C$168, 0), MATCH('SWB Backcast'!L$13, 'SWB BWQ'!$B$13:$V$13, 0))</f>
        <v>Excellent</v>
      </c>
      <c r="M149">
        <f>INDEX('SWB BWQ'!$B$13:$V$168, MATCH('SWB Backcast'!$C149, 'SWB BWQ'!$C$13:$C$168, 0), MATCH('SWB Backcast'!M$13, 'SWB BWQ'!$B$13:$V$13, 0))</f>
        <v>0</v>
      </c>
      <c r="N149" t="str">
        <f>INDEX('SWB BWQ'!$B$13:$V$168, MATCH('SWB Backcast'!$C149, 'SWB BWQ'!$C$13:$C$168, 0), MATCH('SWB Backcast'!N$13, 'SWB BWQ'!$B$13:$V$13, 0))</f>
        <v>Good</v>
      </c>
      <c r="O149" t="str">
        <f>INDEX('SWB BWQ'!$B$13:$V$168, MATCH('SWB Backcast'!$C149, 'SWB BWQ'!$C$13:$C$168, 0), MATCH('SWB Backcast'!O$13, 'SWB BWQ'!$B$13:$V$13, 0))</f>
        <v>Good</v>
      </c>
      <c r="P149">
        <f>INDEX('SWB BWQ'!$B$13:$V$168, MATCH('SWB Backcast'!$C149, 'SWB BWQ'!$C$13:$C$168, 0), MATCH('SWB Backcast'!P$13, 'SWB BWQ'!$B$13:$V$13, 0))</f>
        <v>0</v>
      </c>
      <c r="Q149" t="str">
        <f>INDEX('SWB BWQ'!$B$13:$V$168, MATCH('SWB Backcast'!$C149, 'SWB BWQ'!$C$13:$C$168, 0), MATCH('SWB Backcast'!Q$13, 'SWB BWQ'!$B$13:$V$13, 0))</f>
        <v>Excellent</v>
      </c>
      <c r="R149" t="str">
        <f>INDEX('SWB BWQ'!$B$13:$V$168, MATCH('SWB Backcast'!$C149, 'SWB BWQ'!$C$13:$C$168, 0), MATCH('SWB Backcast'!R$13, 'SWB BWQ'!$B$13:$V$13, 0))</f>
        <v>Excellent</v>
      </c>
      <c r="S149" t="str">
        <f>INDEX('SWB BWQ'!$B$13:$V$168, MATCH('SWB Backcast'!$C149, 'SWB BWQ'!$C$13:$C$168, 0), MATCH('SWB Backcast'!S$13, 'SWB BWQ'!$B$13:$V$13, 0))</f>
        <v>Excellent</v>
      </c>
      <c r="T149" t="str">
        <f>INDEX('SWB BWQ'!$B$13:$V$168, MATCH('SWB Backcast'!$C149, 'SWB BWQ'!$C$13:$C$168, 0), MATCH('SWB Backcast'!T$13, 'SWB BWQ'!$B$13:$V$13, 0))</f>
        <v>Excellent</v>
      </c>
      <c r="U149" t="str">
        <f>INDEX('SWB BWQ'!$B$13:$V$168, MATCH('SWB Backcast'!$C149, 'SWB BWQ'!$C$13:$C$168, 0), MATCH('SWB Backcast'!U$13, 'SWB BWQ'!$B$13:$V$13, 0))</f>
        <v>Excellent</v>
      </c>
      <c r="V149" t="str">
        <f>INDEX('SWB BWQ'!$B$13:$V$168, MATCH('SWB Backcast'!$C149, 'SWB BWQ'!$C$13:$C$168, 0), MATCH('SWB Backcast'!V$13, 'SWB BWQ'!$B$13:$V$13, 0))</f>
        <v>Excellent</v>
      </c>
    </row>
    <row r="150" spans="2:22">
      <c r="B150" t="s">
        <v>239</v>
      </c>
      <c r="C150" t="s">
        <v>753</v>
      </c>
      <c r="D150" t="s">
        <v>48</v>
      </c>
      <c r="E150" t="s">
        <v>49</v>
      </c>
      <c r="F150" t="s">
        <v>50</v>
      </c>
      <c r="H150" t="str">
        <f>INDEX('SWB BWQ'!$B$13:$V$168, MATCH('SWB Backcast'!$C150, 'SWB BWQ'!$C$13:$C$168, 0), MATCH('SWB Backcast'!H$13, 'SWB BWQ'!$B$13:$V$13, 0))</f>
        <v>Good</v>
      </c>
      <c r="I150" t="str">
        <f>INDEX('SWB BWQ'!$B$13:$V$168, MATCH('SWB Backcast'!$C150, 'SWB BWQ'!$C$13:$C$168, 0), MATCH('SWB Backcast'!I$13, 'SWB BWQ'!$B$13:$V$13, 0))</f>
        <v>Excellent</v>
      </c>
      <c r="J150" t="str">
        <f>INDEX('SWB BWQ'!$B$13:$V$168, MATCH('SWB Backcast'!$C150, 'SWB BWQ'!$C$13:$C$168, 0), MATCH('SWB Backcast'!J$13, 'SWB BWQ'!$B$13:$V$13, 0))</f>
        <v>Excellent</v>
      </c>
      <c r="K150" t="str">
        <f>INDEX('SWB BWQ'!$B$13:$V$168, MATCH('SWB Backcast'!$C150, 'SWB BWQ'!$C$13:$C$168, 0), MATCH('SWB Backcast'!K$13, 'SWB BWQ'!$B$13:$V$13, 0))</f>
        <v>Good</v>
      </c>
      <c r="L150" t="str">
        <f>INDEX('SWB BWQ'!$B$13:$V$168, MATCH('SWB Backcast'!$C150, 'SWB BWQ'!$C$13:$C$168, 0), MATCH('SWB Backcast'!L$13, 'SWB BWQ'!$B$13:$V$13, 0))</f>
        <v>Excellent</v>
      </c>
      <c r="M150">
        <f>INDEX('SWB BWQ'!$B$13:$V$168, MATCH('SWB Backcast'!$C150, 'SWB BWQ'!$C$13:$C$168, 0), MATCH('SWB Backcast'!M$13, 'SWB BWQ'!$B$13:$V$13, 0))</f>
        <v>0</v>
      </c>
      <c r="N150" t="str">
        <f>INDEX('SWB BWQ'!$B$13:$V$168, MATCH('SWB Backcast'!$C150, 'SWB BWQ'!$C$13:$C$168, 0), MATCH('SWB Backcast'!N$13, 'SWB BWQ'!$B$13:$V$13, 0))</f>
        <v>Excellent</v>
      </c>
      <c r="O150" t="str">
        <f>INDEX('SWB BWQ'!$B$13:$V$168, MATCH('SWB Backcast'!$C150, 'SWB BWQ'!$C$13:$C$168, 0), MATCH('SWB Backcast'!O$13, 'SWB BWQ'!$B$13:$V$13, 0))</f>
        <v>Excellent</v>
      </c>
      <c r="P150">
        <f>INDEX('SWB BWQ'!$B$13:$V$168, MATCH('SWB Backcast'!$C150, 'SWB BWQ'!$C$13:$C$168, 0), MATCH('SWB Backcast'!P$13, 'SWB BWQ'!$B$13:$V$13, 0))</f>
        <v>0</v>
      </c>
      <c r="Q150" t="str">
        <f>INDEX('SWB BWQ'!$B$13:$V$168, MATCH('SWB Backcast'!$C150, 'SWB BWQ'!$C$13:$C$168, 0), MATCH('SWB Backcast'!Q$13, 'SWB BWQ'!$B$13:$V$13, 0))</f>
        <v>Excellent</v>
      </c>
      <c r="R150" t="str">
        <f>INDEX('SWB BWQ'!$B$13:$V$168, MATCH('SWB Backcast'!$C150, 'SWB BWQ'!$C$13:$C$168, 0), MATCH('SWB Backcast'!R$13, 'SWB BWQ'!$B$13:$V$13, 0))</f>
        <v>Excellent</v>
      </c>
      <c r="S150" t="str">
        <f>INDEX('SWB BWQ'!$B$13:$V$168, MATCH('SWB Backcast'!$C150, 'SWB BWQ'!$C$13:$C$168, 0), MATCH('SWB Backcast'!S$13, 'SWB BWQ'!$B$13:$V$13, 0))</f>
        <v>Excellent</v>
      </c>
      <c r="T150" t="str">
        <f>INDEX('SWB BWQ'!$B$13:$V$168, MATCH('SWB Backcast'!$C150, 'SWB BWQ'!$C$13:$C$168, 0), MATCH('SWB Backcast'!T$13, 'SWB BWQ'!$B$13:$V$13, 0))</f>
        <v>Excellent</v>
      </c>
      <c r="U150" t="str">
        <f>INDEX('SWB BWQ'!$B$13:$V$168, MATCH('SWB Backcast'!$C150, 'SWB BWQ'!$C$13:$C$168, 0), MATCH('SWB Backcast'!U$13, 'SWB BWQ'!$B$13:$V$13, 0))</f>
        <v>Excellent</v>
      </c>
      <c r="V150" t="str">
        <f>INDEX('SWB BWQ'!$B$13:$V$168, MATCH('SWB Backcast'!$C150, 'SWB BWQ'!$C$13:$C$168, 0), MATCH('SWB Backcast'!V$13, 'SWB BWQ'!$B$13:$V$13, 0))</f>
        <v>Excellent</v>
      </c>
    </row>
    <row r="151" spans="2:22">
      <c r="B151" t="s">
        <v>239</v>
      </c>
      <c r="C151" t="s">
        <v>754</v>
      </c>
      <c r="D151" t="s">
        <v>48</v>
      </c>
      <c r="E151" t="s">
        <v>49</v>
      </c>
      <c r="F151" t="s">
        <v>50</v>
      </c>
      <c r="H151" t="str">
        <f>INDEX('SWB BWQ'!$B$13:$V$168, MATCH('SWB Backcast'!$C151, 'SWB BWQ'!$C$13:$C$168, 0), MATCH('SWB Backcast'!H$13, 'SWB BWQ'!$B$13:$V$13, 0))</f>
        <v>Excellent</v>
      </c>
      <c r="I151" t="str">
        <f>INDEX('SWB BWQ'!$B$13:$V$168, MATCH('SWB Backcast'!$C151, 'SWB BWQ'!$C$13:$C$168, 0), MATCH('SWB Backcast'!I$13, 'SWB BWQ'!$B$13:$V$13, 0))</f>
        <v>Excellent</v>
      </c>
      <c r="J151" t="str">
        <f>INDEX('SWB BWQ'!$B$13:$V$168, MATCH('SWB Backcast'!$C151, 'SWB BWQ'!$C$13:$C$168, 0), MATCH('SWB Backcast'!J$13, 'SWB BWQ'!$B$13:$V$13, 0))</f>
        <v>Excellent</v>
      </c>
      <c r="K151" t="str">
        <f>INDEX('SWB BWQ'!$B$13:$V$168, MATCH('SWB Backcast'!$C151, 'SWB BWQ'!$C$13:$C$168, 0), MATCH('SWB Backcast'!K$13, 'SWB BWQ'!$B$13:$V$13, 0))</f>
        <v>Excellent</v>
      </c>
      <c r="L151" t="str">
        <f>INDEX('SWB BWQ'!$B$13:$V$168, MATCH('SWB Backcast'!$C151, 'SWB BWQ'!$C$13:$C$168, 0), MATCH('SWB Backcast'!L$13, 'SWB BWQ'!$B$13:$V$13, 0))</f>
        <v>Excellent</v>
      </c>
      <c r="M151">
        <f>INDEX('SWB BWQ'!$B$13:$V$168, MATCH('SWB Backcast'!$C151, 'SWB BWQ'!$C$13:$C$168, 0), MATCH('SWB Backcast'!M$13, 'SWB BWQ'!$B$13:$V$13, 0))</f>
        <v>0</v>
      </c>
      <c r="N151" t="str">
        <f>INDEX('SWB BWQ'!$B$13:$V$168, MATCH('SWB Backcast'!$C151, 'SWB BWQ'!$C$13:$C$168, 0), MATCH('SWB Backcast'!N$13, 'SWB BWQ'!$B$13:$V$13, 0))</f>
        <v>Excellent</v>
      </c>
      <c r="O151" t="str">
        <f>INDEX('SWB BWQ'!$B$13:$V$168, MATCH('SWB Backcast'!$C151, 'SWB BWQ'!$C$13:$C$168, 0), MATCH('SWB Backcast'!O$13, 'SWB BWQ'!$B$13:$V$13, 0))</f>
        <v>Excellent</v>
      </c>
      <c r="P151">
        <f>INDEX('SWB BWQ'!$B$13:$V$168, MATCH('SWB Backcast'!$C151, 'SWB BWQ'!$C$13:$C$168, 0), MATCH('SWB Backcast'!P$13, 'SWB BWQ'!$B$13:$V$13, 0))</f>
        <v>0</v>
      </c>
      <c r="Q151" t="str">
        <f>INDEX('SWB BWQ'!$B$13:$V$168, MATCH('SWB Backcast'!$C151, 'SWB BWQ'!$C$13:$C$168, 0), MATCH('SWB Backcast'!Q$13, 'SWB BWQ'!$B$13:$V$13, 0))</f>
        <v>Excellent</v>
      </c>
      <c r="R151" t="str">
        <f>INDEX('SWB BWQ'!$B$13:$V$168, MATCH('SWB Backcast'!$C151, 'SWB BWQ'!$C$13:$C$168, 0), MATCH('SWB Backcast'!R$13, 'SWB BWQ'!$B$13:$V$13, 0))</f>
        <v>Excellent</v>
      </c>
      <c r="S151" t="str">
        <f>INDEX('SWB BWQ'!$B$13:$V$168, MATCH('SWB Backcast'!$C151, 'SWB BWQ'!$C$13:$C$168, 0), MATCH('SWB Backcast'!S$13, 'SWB BWQ'!$B$13:$V$13, 0))</f>
        <v>Excellent</v>
      </c>
      <c r="T151" t="str">
        <f>INDEX('SWB BWQ'!$B$13:$V$168, MATCH('SWB Backcast'!$C151, 'SWB BWQ'!$C$13:$C$168, 0), MATCH('SWB Backcast'!T$13, 'SWB BWQ'!$B$13:$V$13, 0))</f>
        <v>Excellent</v>
      </c>
      <c r="U151" t="str">
        <f>INDEX('SWB BWQ'!$B$13:$V$168, MATCH('SWB Backcast'!$C151, 'SWB BWQ'!$C$13:$C$168, 0), MATCH('SWB Backcast'!U$13, 'SWB BWQ'!$B$13:$V$13, 0))</f>
        <v>Excellent</v>
      </c>
      <c r="V151" t="str">
        <f>INDEX('SWB BWQ'!$B$13:$V$168, MATCH('SWB Backcast'!$C151, 'SWB BWQ'!$C$13:$C$168, 0), MATCH('SWB Backcast'!V$13, 'SWB BWQ'!$B$13:$V$13, 0))</f>
        <v>Excellent</v>
      </c>
    </row>
    <row r="152" spans="2:22">
      <c r="B152" t="s">
        <v>239</v>
      </c>
      <c r="C152" t="s">
        <v>755</v>
      </c>
      <c r="D152" t="s">
        <v>48</v>
      </c>
      <c r="E152" t="s">
        <v>49</v>
      </c>
      <c r="F152" t="s">
        <v>50</v>
      </c>
      <c r="H152" t="str">
        <f>INDEX('SWB BWQ'!$B$13:$V$168, MATCH('SWB Backcast'!$C152, 'SWB BWQ'!$C$13:$C$168, 0), MATCH('SWB Backcast'!H$13, 'SWB BWQ'!$B$13:$V$13, 0))</f>
        <v>Excellent</v>
      </c>
      <c r="I152" t="str">
        <f>INDEX('SWB BWQ'!$B$13:$V$168, MATCH('SWB Backcast'!$C152, 'SWB BWQ'!$C$13:$C$168, 0), MATCH('SWB Backcast'!I$13, 'SWB BWQ'!$B$13:$V$13, 0))</f>
        <v>Excellent</v>
      </c>
      <c r="J152" t="str">
        <f>INDEX('SWB BWQ'!$B$13:$V$168, MATCH('SWB Backcast'!$C152, 'SWB BWQ'!$C$13:$C$168, 0), MATCH('SWB Backcast'!J$13, 'SWB BWQ'!$B$13:$V$13, 0))</f>
        <v>Excellent</v>
      </c>
      <c r="K152" t="str">
        <f>INDEX('SWB BWQ'!$B$13:$V$168, MATCH('SWB Backcast'!$C152, 'SWB BWQ'!$C$13:$C$168, 0), MATCH('SWB Backcast'!K$13, 'SWB BWQ'!$B$13:$V$13, 0))</f>
        <v>Excellent</v>
      </c>
      <c r="L152" t="str">
        <f>INDEX('SWB BWQ'!$B$13:$V$168, MATCH('SWB Backcast'!$C152, 'SWB BWQ'!$C$13:$C$168, 0), MATCH('SWB Backcast'!L$13, 'SWB BWQ'!$B$13:$V$13, 0))</f>
        <v>Excellent</v>
      </c>
      <c r="M152">
        <f>INDEX('SWB BWQ'!$B$13:$V$168, MATCH('SWB Backcast'!$C152, 'SWB BWQ'!$C$13:$C$168, 0), MATCH('SWB Backcast'!M$13, 'SWB BWQ'!$B$13:$V$13, 0))</f>
        <v>0</v>
      </c>
      <c r="N152" t="str">
        <f>INDEX('SWB BWQ'!$B$13:$V$168, MATCH('SWB Backcast'!$C152, 'SWB BWQ'!$C$13:$C$168, 0), MATCH('SWB Backcast'!N$13, 'SWB BWQ'!$B$13:$V$13, 0))</f>
        <v>Excellent</v>
      </c>
      <c r="O152" t="str">
        <f>INDEX('SWB BWQ'!$B$13:$V$168, MATCH('SWB Backcast'!$C152, 'SWB BWQ'!$C$13:$C$168, 0), MATCH('SWB Backcast'!O$13, 'SWB BWQ'!$B$13:$V$13, 0))</f>
        <v>Excellent</v>
      </c>
      <c r="P152">
        <f>INDEX('SWB BWQ'!$B$13:$V$168, MATCH('SWB Backcast'!$C152, 'SWB BWQ'!$C$13:$C$168, 0), MATCH('SWB Backcast'!P$13, 'SWB BWQ'!$B$13:$V$13, 0))</f>
        <v>0</v>
      </c>
      <c r="Q152" t="str">
        <f>INDEX('SWB BWQ'!$B$13:$V$168, MATCH('SWB Backcast'!$C152, 'SWB BWQ'!$C$13:$C$168, 0), MATCH('SWB Backcast'!Q$13, 'SWB BWQ'!$B$13:$V$13, 0))</f>
        <v>Excellent</v>
      </c>
      <c r="R152" t="str">
        <f>INDEX('SWB BWQ'!$B$13:$V$168, MATCH('SWB Backcast'!$C152, 'SWB BWQ'!$C$13:$C$168, 0), MATCH('SWB Backcast'!R$13, 'SWB BWQ'!$B$13:$V$13, 0))</f>
        <v>Excellent</v>
      </c>
      <c r="S152" t="str">
        <f>INDEX('SWB BWQ'!$B$13:$V$168, MATCH('SWB Backcast'!$C152, 'SWB BWQ'!$C$13:$C$168, 0), MATCH('SWB Backcast'!S$13, 'SWB BWQ'!$B$13:$V$13, 0))</f>
        <v>Excellent</v>
      </c>
      <c r="T152" t="str">
        <f>INDEX('SWB BWQ'!$B$13:$V$168, MATCH('SWB Backcast'!$C152, 'SWB BWQ'!$C$13:$C$168, 0), MATCH('SWB Backcast'!T$13, 'SWB BWQ'!$B$13:$V$13, 0))</f>
        <v>Excellent</v>
      </c>
      <c r="U152" t="str">
        <f>INDEX('SWB BWQ'!$B$13:$V$168, MATCH('SWB Backcast'!$C152, 'SWB BWQ'!$C$13:$C$168, 0), MATCH('SWB Backcast'!U$13, 'SWB BWQ'!$B$13:$V$13, 0))</f>
        <v>Excellent</v>
      </c>
      <c r="V152" t="str">
        <f>INDEX('SWB BWQ'!$B$13:$V$168, MATCH('SWB Backcast'!$C152, 'SWB BWQ'!$C$13:$C$168, 0), MATCH('SWB Backcast'!V$13, 'SWB BWQ'!$B$13:$V$13, 0))</f>
        <v>Excellent</v>
      </c>
    </row>
    <row r="153" spans="2:22">
      <c r="B153" t="s">
        <v>239</v>
      </c>
      <c r="C153" t="s">
        <v>756</v>
      </c>
      <c r="D153" t="s">
        <v>48</v>
      </c>
      <c r="E153" t="s">
        <v>49</v>
      </c>
      <c r="F153" t="s">
        <v>50</v>
      </c>
      <c r="H153" t="str">
        <f>INDEX('SWB BWQ'!$B$13:$V$168, MATCH('SWB Backcast'!$C153, 'SWB BWQ'!$C$13:$C$168, 0), MATCH('SWB Backcast'!H$13, 'SWB BWQ'!$B$13:$V$13, 0))</f>
        <v>Good</v>
      </c>
      <c r="I153" t="str">
        <f>INDEX('SWB BWQ'!$B$13:$V$168, MATCH('SWB Backcast'!$C153, 'SWB BWQ'!$C$13:$C$168, 0), MATCH('SWB Backcast'!I$13, 'SWB BWQ'!$B$13:$V$13, 0))</f>
        <v>Good</v>
      </c>
      <c r="J153" t="str">
        <f>INDEX('SWB BWQ'!$B$13:$V$168, MATCH('SWB Backcast'!$C153, 'SWB BWQ'!$C$13:$C$168, 0), MATCH('SWB Backcast'!J$13, 'SWB BWQ'!$B$13:$V$13, 0))</f>
        <v>Good</v>
      </c>
      <c r="K153" t="str">
        <f>INDEX('SWB BWQ'!$B$13:$V$168, MATCH('SWB Backcast'!$C153, 'SWB BWQ'!$C$13:$C$168, 0), MATCH('SWB Backcast'!K$13, 'SWB BWQ'!$B$13:$V$13, 0))</f>
        <v>Excellent</v>
      </c>
      <c r="L153" t="str">
        <f>INDEX('SWB BWQ'!$B$13:$V$168, MATCH('SWB Backcast'!$C153, 'SWB BWQ'!$C$13:$C$168, 0), MATCH('SWB Backcast'!L$13, 'SWB BWQ'!$B$13:$V$13, 0))</f>
        <v>Excellent</v>
      </c>
      <c r="M153">
        <f>INDEX('SWB BWQ'!$B$13:$V$168, MATCH('SWB Backcast'!$C153, 'SWB BWQ'!$C$13:$C$168, 0), MATCH('SWB Backcast'!M$13, 'SWB BWQ'!$B$13:$V$13, 0))</f>
        <v>0</v>
      </c>
      <c r="N153" t="str">
        <f>INDEX('SWB BWQ'!$B$13:$V$168, MATCH('SWB Backcast'!$C153, 'SWB BWQ'!$C$13:$C$168, 0), MATCH('SWB Backcast'!N$13, 'SWB BWQ'!$B$13:$V$13, 0))</f>
        <v>Excellent</v>
      </c>
      <c r="O153" t="str">
        <f>INDEX('SWB BWQ'!$B$13:$V$168, MATCH('SWB Backcast'!$C153, 'SWB BWQ'!$C$13:$C$168, 0), MATCH('SWB Backcast'!O$13, 'SWB BWQ'!$B$13:$V$13, 0))</f>
        <v>Excellent</v>
      </c>
      <c r="P153">
        <f>INDEX('SWB BWQ'!$B$13:$V$168, MATCH('SWB Backcast'!$C153, 'SWB BWQ'!$C$13:$C$168, 0), MATCH('SWB Backcast'!P$13, 'SWB BWQ'!$B$13:$V$13, 0))</f>
        <v>0</v>
      </c>
      <c r="Q153" t="str">
        <f>INDEX('SWB BWQ'!$B$13:$V$168, MATCH('SWB Backcast'!$C153, 'SWB BWQ'!$C$13:$C$168, 0), MATCH('SWB Backcast'!Q$13, 'SWB BWQ'!$B$13:$V$13, 0))</f>
        <v>Excellent</v>
      </c>
      <c r="R153" t="str">
        <f>INDEX('SWB BWQ'!$B$13:$V$168, MATCH('SWB Backcast'!$C153, 'SWB BWQ'!$C$13:$C$168, 0), MATCH('SWB Backcast'!R$13, 'SWB BWQ'!$B$13:$V$13, 0))</f>
        <v>Excellent</v>
      </c>
      <c r="S153" t="str">
        <f>INDEX('SWB BWQ'!$B$13:$V$168, MATCH('SWB Backcast'!$C153, 'SWB BWQ'!$C$13:$C$168, 0), MATCH('SWB Backcast'!S$13, 'SWB BWQ'!$B$13:$V$13, 0))</f>
        <v>Excellent</v>
      </c>
      <c r="T153" t="str">
        <f>INDEX('SWB BWQ'!$B$13:$V$168, MATCH('SWB Backcast'!$C153, 'SWB BWQ'!$C$13:$C$168, 0), MATCH('SWB Backcast'!T$13, 'SWB BWQ'!$B$13:$V$13, 0))</f>
        <v>Excellent</v>
      </c>
      <c r="U153" t="str">
        <f>INDEX('SWB BWQ'!$B$13:$V$168, MATCH('SWB Backcast'!$C153, 'SWB BWQ'!$C$13:$C$168, 0), MATCH('SWB Backcast'!U$13, 'SWB BWQ'!$B$13:$V$13, 0))</f>
        <v>Excellent</v>
      </c>
      <c r="V153" t="str">
        <f>INDEX('SWB BWQ'!$B$13:$V$168, MATCH('SWB Backcast'!$C153, 'SWB BWQ'!$C$13:$C$168, 0), MATCH('SWB Backcast'!V$13, 'SWB BWQ'!$B$13:$V$13, 0))</f>
        <v>Excellent</v>
      </c>
    </row>
    <row r="154" spans="2:22">
      <c r="B154" t="s">
        <v>239</v>
      </c>
      <c r="C154" t="s">
        <v>757</v>
      </c>
      <c r="D154" t="s">
        <v>48</v>
      </c>
      <c r="E154" t="s">
        <v>49</v>
      </c>
      <c r="F154" t="s">
        <v>50</v>
      </c>
      <c r="H154" t="str">
        <f>INDEX('SWB BWQ'!$B$13:$V$168, MATCH('SWB Backcast'!$C154, 'SWB BWQ'!$C$13:$C$168, 0), MATCH('SWB Backcast'!H$13, 'SWB BWQ'!$B$13:$V$13, 0))</f>
        <v>Excellent</v>
      </c>
      <c r="I154" t="str">
        <f>INDEX('SWB BWQ'!$B$13:$V$168, MATCH('SWB Backcast'!$C154, 'SWB BWQ'!$C$13:$C$168, 0), MATCH('SWB Backcast'!I$13, 'SWB BWQ'!$B$13:$V$13, 0))</f>
        <v>Good</v>
      </c>
      <c r="J154" t="str">
        <f>INDEX('SWB BWQ'!$B$13:$V$168, MATCH('SWB Backcast'!$C154, 'SWB BWQ'!$C$13:$C$168, 0), MATCH('SWB Backcast'!J$13, 'SWB BWQ'!$B$13:$V$13, 0))</f>
        <v>Good</v>
      </c>
      <c r="K154" t="str">
        <f>INDEX('SWB BWQ'!$B$13:$V$168, MATCH('SWB Backcast'!$C154, 'SWB BWQ'!$C$13:$C$168, 0), MATCH('SWB Backcast'!K$13, 'SWB BWQ'!$B$13:$V$13, 0))</f>
        <v>Good</v>
      </c>
      <c r="L154" t="str">
        <f>INDEX('SWB BWQ'!$B$13:$V$168, MATCH('SWB Backcast'!$C154, 'SWB BWQ'!$C$13:$C$168, 0), MATCH('SWB Backcast'!L$13, 'SWB BWQ'!$B$13:$V$13, 0))</f>
        <v>Good</v>
      </c>
      <c r="M154">
        <f>INDEX('SWB BWQ'!$B$13:$V$168, MATCH('SWB Backcast'!$C154, 'SWB BWQ'!$C$13:$C$168, 0), MATCH('SWB Backcast'!M$13, 'SWB BWQ'!$B$13:$V$13, 0))</f>
        <v>0</v>
      </c>
      <c r="N154" t="str">
        <f>INDEX('SWB BWQ'!$B$13:$V$168, MATCH('SWB Backcast'!$C154, 'SWB BWQ'!$C$13:$C$168, 0), MATCH('SWB Backcast'!N$13, 'SWB BWQ'!$B$13:$V$13, 0))</f>
        <v>Excellent</v>
      </c>
      <c r="O154" t="str">
        <f>INDEX('SWB BWQ'!$B$13:$V$168, MATCH('SWB Backcast'!$C154, 'SWB BWQ'!$C$13:$C$168, 0), MATCH('SWB Backcast'!O$13, 'SWB BWQ'!$B$13:$V$13, 0))</f>
        <v>Excellent</v>
      </c>
      <c r="P154">
        <f>INDEX('SWB BWQ'!$B$13:$V$168, MATCH('SWB Backcast'!$C154, 'SWB BWQ'!$C$13:$C$168, 0), MATCH('SWB Backcast'!P$13, 'SWB BWQ'!$B$13:$V$13, 0))</f>
        <v>0</v>
      </c>
      <c r="Q154" t="str">
        <f>INDEX('SWB BWQ'!$B$13:$V$168, MATCH('SWB Backcast'!$C154, 'SWB BWQ'!$C$13:$C$168, 0), MATCH('SWB Backcast'!Q$13, 'SWB BWQ'!$B$13:$V$13, 0))</f>
        <v>Excellent</v>
      </c>
      <c r="R154" t="str">
        <f>INDEX('SWB BWQ'!$B$13:$V$168, MATCH('SWB Backcast'!$C154, 'SWB BWQ'!$C$13:$C$168, 0), MATCH('SWB Backcast'!R$13, 'SWB BWQ'!$B$13:$V$13, 0))</f>
        <v>Excellent</v>
      </c>
      <c r="S154" t="str">
        <f>INDEX('SWB BWQ'!$B$13:$V$168, MATCH('SWB Backcast'!$C154, 'SWB BWQ'!$C$13:$C$168, 0), MATCH('SWB Backcast'!S$13, 'SWB BWQ'!$B$13:$V$13, 0))</f>
        <v>Excellent</v>
      </c>
      <c r="T154" t="str">
        <f>INDEX('SWB BWQ'!$B$13:$V$168, MATCH('SWB Backcast'!$C154, 'SWB BWQ'!$C$13:$C$168, 0), MATCH('SWB Backcast'!T$13, 'SWB BWQ'!$B$13:$V$13, 0))</f>
        <v>Excellent</v>
      </c>
      <c r="U154" t="str">
        <f>INDEX('SWB BWQ'!$B$13:$V$168, MATCH('SWB Backcast'!$C154, 'SWB BWQ'!$C$13:$C$168, 0), MATCH('SWB Backcast'!U$13, 'SWB BWQ'!$B$13:$V$13, 0))</f>
        <v>Excellent</v>
      </c>
      <c r="V154" t="str">
        <f>INDEX('SWB BWQ'!$B$13:$V$168, MATCH('SWB Backcast'!$C154, 'SWB BWQ'!$C$13:$C$168, 0), MATCH('SWB Backcast'!V$13, 'SWB BWQ'!$B$13:$V$13, 0))</f>
        <v>Excellent</v>
      </c>
    </row>
    <row r="155" spans="2:22">
      <c r="B155" t="s">
        <v>239</v>
      </c>
      <c r="C155" t="s">
        <v>758</v>
      </c>
      <c r="D155" t="s">
        <v>48</v>
      </c>
      <c r="E155" t="s">
        <v>49</v>
      </c>
      <c r="F155" t="s">
        <v>50</v>
      </c>
      <c r="H155" t="str">
        <f>INDEX('SWB BWQ'!$B$13:$V$168, MATCH('SWB Backcast'!$C155, 'SWB BWQ'!$C$13:$C$168, 0), MATCH('SWB Backcast'!H$13, 'SWB BWQ'!$B$13:$V$13, 0))</f>
        <v>Excellent</v>
      </c>
      <c r="I155" t="str">
        <f>INDEX('SWB BWQ'!$B$13:$V$168, MATCH('SWB Backcast'!$C155, 'SWB BWQ'!$C$13:$C$168, 0), MATCH('SWB Backcast'!I$13, 'SWB BWQ'!$B$13:$V$13, 0))</f>
        <v>Excellent</v>
      </c>
      <c r="J155" t="str">
        <f>INDEX('SWB BWQ'!$B$13:$V$168, MATCH('SWB Backcast'!$C155, 'SWB BWQ'!$C$13:$C$168, 0), MATCH('SWB Backcast'!J$13, 'SWB BWQ'!$B$13:$V$13, 0))</f>
        <v>Good</v>
      </c>
      <c r="K155" t="str">
        <f>INDEX('SWB BWQ'!$B$13:$V$168, MATCH('SWB Backcast'!$C155, 'SWB BWQ'!$C$13:$C$168, 0), MATCH('SWB Backcast'!K$13, 'SWB BWQ'!$B$13:$V$13, 0))</f>
        <v>Good</v>
      </c>
      <c r="L155" t="str">
        <f>INDEX('SWB BWQ'!$B$13:$V$168, MATCH('SWB Backcast'!$C155, 'SWB BWQ'!$C$13:$C$168, 0), MATCH('SWB Backcast'!L$13, 'SWB BWQ'!$B$13:$V$13, 0))</f>
        <v>Excellent</v>
      </c>
      <c r="M155">
        <f>INDEX('SWB BWQ'!$B$13:$V$168, MATCH('SWB Backcast'!$C155, 'SWB BWQ'!$C$13:$C$168, 0), MATCH('SWB Backcast'!M$13, 'SWB BWQ'!$B$13:$V$13, 0))</f>
        <v>0</v>
      </c>
      <c r="N155" t="str">
        <f>INDEX('SWB BWQ'!$B$13:$V$168, MATCH('SWB Backcast'!$C155, 'SWB BWQ'!$C$13:$C$168, 0), MATCH('SWB Backcast'!N$13, 'SWB BWQ'!$B$13:$V$13, 0))</f>
        <v>Good</v>
      </c>
      <c r="O155" t="str">
        <f>INDEX('SWB BWQ'!$B$13:$V$168, MATCH('SWB Backcast'!$C155, 'SWB BWQ'!$C$13:$C$168, 0), MATCH('SWB Backcast'!O$13, 'SWB BWQ'!$B$13:$V$13, 0))</f>
        <v>Good</v>
      </c>
      <c r="P155">
        <f>INDEX('SWB BWQ'!$B$13:$V$168, MATCH('SWB Backcast'!$C155, 'SWB BWQ'!$C$13:$C$168, 0), MATCH('SWB Backcast'!P$13, 'SWB BWQ'!$B$13:$V$13, 0))</f>
        <v>0</v>
      </c>
      <c r="Q155" t="str">
        <f>INDEX('SWB BWQ'!$B$13:$V$168, MATCH('SWB Backcast'!$C155, 'SWB BWQ'!$C$13:$C$168, 0), MATCH('SWB Backcast'!Q$13, 'SWB BWQ'!$B$13:$V$13, 0))</f>
        <v>Good</v>
      </c>
      <c r="R155" t="str">
        <f>INDEX('SWB BWQ'!$B$13:$V$168, MATCH('SWB Backcast'!$C155, 'SWB BWQ'!$C$13:$C$168, 0), MATCH('SWB Backcast'!R$13, 'SWB BWQ'!$B$13:$V$13, 0))</f>
        <v>Good</v>
      </c>
      <c r="S155" t="str">
        <f>INDEX('SWB BWQ'!$B$13:$V$168, MATCH('SWB Backcast'!$C155, 'SWB BWQ'!$C$13:$C$168, 0), MATCH('SWB Backcast'!S$13, 'SWB BWQ'!$B$13:$V$13, 0))</f>
        <v>Good</v>
      </c>
      <c r="T155" t="str">
        <f>INDEX('SWB BWQ'!$B$13:$V$168, MATCH('SWB Backcast'!$C155, 'SWB BWQ'!$C$13:$C$168, 0), MATCH('SWB Backcast'!T$13, 'SWB BWQ'!$B$13:$V$13, 0))</f>
        <v>Good</v>
      </c>
      <c r="U155" t="str">
        <f>INDEX('SWB BWQ'!$B$13:$V$168, MATCH('SWB Backcast'!$C155, 'SWB BWQ'!$C$13:$C$168, 0), MATCH('SWB Backcast'!U$13, 'SWB BWQ'!$B$13:$V$13, 0))</f>
        <v>Good</v>
      </c>
      <c r="V155" t="str">
        <f>INDEX('SWB BWQ'!$B$13:$V$168, MATCH('SWB Backcast'!$C155, 'SWB BWQ'!$C$13:$C$168, 0), MATCH('SWB Backcast'!V$13, 'SWB BWQ'!$B$13:$V$13, 0))</f>
        <v>Good</v>
      </c>
    </row>
    <row r="156" spans="2:22">
      <c r="B156" t="s">
        <v>239</v>
      </c>
      <c r="C156" t="s">
        <v>759</v>
      </c>
      <c r="D156" t="s">
        <v>48</v>
      </c>
      <c r="E156" t="s">
        <v>49</v>
      </c>
      <c r="F156" t="s">
        <v>50</v>
      </c>
      <c r="H156" t="s">
        <v>154</v>
      </c>
      <c r="I156" t="s">
        <v>154</v>
      </c>
      <c r="J156" t="s">
        <v>154</v>
      </c>
      <c r="K156" t="str">
        <f>INDEX('SWB BWQ'!$B$13:$V$168, MATCH('SWB Backcast'!$C156, 'SWB BWQ'!$C$13:$C$168, 0), MATCH('SWB Backcast'!K$13, 'SWB BWQ'!$B$13:$V$13, 0))</f>
        <v>Excellent</v>
      </c>
      <c r="L156" t="str">
        <f>INDEX('SWB BWQ'!$B$13:$V$168, MATCH('SWB Backcast'!$C156, 'SWB BWQ'!$C$13:$C$168, 0), MATCH('SWB Backcast'!L$13, 'SWB BWQ'!$B$13:$V$13, 0))</f>
        <v>Excellent</v>
      </c>
      <c r="M156">
        <f>INDEX('SWB BWQ'!$B$13:$V$168, MATCH('SWB Backcast'!$C156, 'SWB BWQ'!$C$13:$C$168, 0), MATCH('SWB Backcast'!M$13, 'SWB BWQ'!$B$13:$V$13, 0))</f>
        <v>0</v>
      </c>
      <c r="N156" t="str">
        <f>INDEX('SWB BWQ'!$B$13:$V$168, MATCH('SWB Backcast'!$C156, 'SWB BWQ'!$C$13:$C$168, 0), MATCH('SWB Backcast'!N$13, 'SWB BWQ'!$B$13:$V$13, 0))</f>
        <v>Excellent</v>
      </c>
      <c r="O156" t="str">
        <f>INDEX('SWB BWQ'!$B$13:$V$168, MATCH('SWB Backcast'!$C156, 'SWB BWQ'!$C$13:$C$168, 0), MATCH('SWB Backcast'!O$13, 'SWB BWQ'!$B$13:$V$13, 0))</f>
        <v>Excellent</v>
      </c>
      <c r="P156">
        <f>INDEX('SWB BWQ'!$B$13:$V$168, MATCH('SWB Backcast'!$C156, 'SWB BWQ'!$C$13:$C$168, 0), MATCH('SWB Backcast'!P$13, 'SWB BWQ'!$B$13:$V$13, 0))</f>
        <v>0</v>
      </c>
      <c r="Q156" t="str">
        <f>INDEX('SWB BWQ'!$B$13:$V$168, MATCH('SWB Backcast'!$C156, 'SWB BWQ'!$C$13:$C$168, 0), MATCH('SWB Backcast'!Q$13, 'SWB BWQ'!$B$13:$V$13, 0))</f>
        <v>Excellent</v>
      </c>
      <c r="R156" t="str">
        <f>INDEX('SWB BWQ'!$B$13:$V$168, MATCH('SWB Backcast'!$C156, 'SWB BWQ'!$C$13:$C$168, 0), MATCH('SWB Backcast'!R$13, 'SWB BWQ'!$B$13:$V$13, 0))</f>
        <v>Excellent</v>
      </c>
      <c r="S156" t="str">
        <f>INDEX('SWB BWQ'!$B$13:$V$168, MATCH('SWB Backcast'!$C156, 'SWB BWQ'!$C$13:$C$168, 0), MATCH('SWB Backcast'!S$13, 'SWB BWQ'!$B$13:$V$13, 0))</f>
        <v>Excellent</v>
      </c>
      <c r="T156" t="str">
        <f>INDEX('SWB BWQ'!$B$13:$V$168, MATCH('SWB Backcast'!$C156, 'SWB BWQ'!$C$13:$C$168, 0), MATCH('SWB Backcast'!T$13, 'SWB BWQ'!$B$13:$V$13, 0))</f>
        <v>Excellent</v>
      </c>
      <c r="U156" t="str">
        <f>INDEX('SWB BWQ'!$B$13:$V$168, MATCH('SWB Backcast'!$C156, 'SWB BWQ'!$C$13:$C$168, 0), MATCH('SWB Backcast'!U$13, 'SWB BWQ'!$B$13:$V$13, 0))</f>
        <v>Excellent</v>
      </c>
      <c r="V156" t="str">
        <f>INDEX('SWB BWQ'!$B$13:$V$168, MATCH('SWB Backcast'!$C156, 'SWB BWQ'!$C$13:$C$168, 0), MATCH('SWB Backcast'!V$13, 'SWB BWQ'!$B$13:$V$13, 0))</f>
        <v>Excellent</v>
      </c>
    </row>
    <row r="157" spans="2:22">
      <c r="B157" t="s">
        <v>239</v>
      </c>
      <c r="C157" t="s">
        <v>760</v>
      </c>
      <c r="D157" t="s">
        <v>48</v>
      </c>
      <c r="E157" t="s">
        <v>49</v>
      </c>
      <c r="F157" t="s">
        <v>50</v>
      </c>
      <c r="H157" t="str">
        <f>INDEX('SWB BWQ'!$B$13:$V$168, MATCH('SWB Backcast'!$C157, 'SWB BWQ'!$C$13:$C$168, 0), MATCH('SWB Backcast'!H$13, 'SWB BWQ'!$B$13:$V$13, 0))</f>
        <v>Excellent</v>
      </c>
      <c r="I157" t="str">
        <f>INDEX('SWB BWQ'!$B$13:$V$168, MATCH('SWB Backcast'!$C157, 'SWB BWQ'!$C$13:$C$168, 0), MATCH('SWB Backcast'!I$13, 'SWB BWQ'!$B$13:$V$13, 0))</f>
        <v>Excellent</v>
      </c>
      <c r="J157" t="str">
        <f>INDEX('SWB BWQ'!$B$13:$V$168, MATCH('SWB Backcast'!$C157, 'SWB BWQ'!$C$13:$C$168, 0), MATCH('SWB Backcast'!J$13, 'SWB BWQ'!$B$13:$V$13, 0))</f>
        <v>Excellent</v>
      </c>
      <c r="K157" t="str">
        <f>INDEX('SWB BWQ'!$B$13:$V$168, MATCH('SWB Backcast'!$C157, 'SWB BWQ'!$C$13:$C$168, 0), MATCH('SWB Backcast'!K$13, 'SWB BWQ'!$B$13:$V$13, 0))</f>
        <v>Excellent</v>
      </c>
      <c r="L157" t="str">
        <f>INDEX('SWB BWQ'!$B$13:$V$168, MATCH('SWB Backcast'!$C157, 'SWB BWQ'!$C$13:$C$168, 0), MATCH('SWB Backcast'!L$13, 'SWB BWQ'!$B$13:$V$13, 0))</f>
        <v>Excellent</v>
      </c>
      <c r="M157">
        <f>INDEX('SWB BWQ'!$B$13:$V$168, MATCH('SWB Backcast'!$C157, 'SWB BWQ'!$C$13:$C$168, 0), MATCH('SWB Backcast'!M$13, 'SWB BWQ'!$B$13:$V$13, 0))</f>
        <v>0</v>
      </c>
      <c r="N157" t="str">
        <f>INDEX('SWB BWQ'!$B$13:$V$168, MATCH('SWB Backcast'!$C157, 'SWB BWQ'!$C$13:$C$168, 0), MATCH('SWB Backcast'!N$13, 'SWB BWQ'!$B$13:$V$13, 0))</f>
        <v>Excellent</v>
      </c>
      <c r="O157" t="str">
        <f>INDEX('SWB BWQ'!$B$13:$V$168, MATCH('SWB Backcast'!$C157, 'SWB BWQ'!$C$13:$C$168, 0), MATCH('SWB Backcast'!O$13, 'SWB BWQ'!$B$13:$V$13, 0))</f>
        <v>Excellent</v>
      </c>
      <c r="P157">
        <f>INDEX('SWB BWQ'!$B$13:$V$168, MATCH('SWB Backcast'!$C157, 'SWB BWQ'!$C$13:$C$168, 0), MATCH('SWB Backcast'!P$13, 'SWB BWQ'!$B$13:$V$13, 0))</f>
        <v>0</v>
      </c>
      <c r="Q157" t="str">
        <f>INDEX('SWB BWQ'!$B$13:$V$168, MATCH('SWB Backcast'!$C157, 'SWB BWQ'!$C$13:$C$168, 0), MATCH('SWB Backcast'!Q$13, 'SWB BWQ'!$B$13:$V$13, 0))</f>
        <v>Excellent</v>
      </c>
      <c r="R157" t="str">
        <f>INDEX('SWB BWQ'!$B$13:$V$168, MATCH('SWB Backcast'!$C157, 'SWB BWQ'!$C$13:$C$168, 0), MATCH('SWB Backcast'!R$13, 'SWB BWQ'!$B$13:$V$13, 0))</f>
        <v>Excellent</v>
      </c>
      <c r="S157" t="str">
        <f>INDEX('SWB BWQ'!$B$13:$V$168, MATCH('SWB Backcast'!$C157, 'SWB BWQ'!$C$13:$C$168, 0), MATCH('SWB Backcast'!S$13, 'SWB BWQ'!$B$13:$V$13, 0))</f>
        <v>Excellent</v>
      </c>
      <c r="T157" t="str">
        <f>INDEX('SWB BWQ'!$B$13:$V$168, MATCH('SWB Backcast'!$C157, 'SWB BWQ'!$C$13:$C$168, 0), MATCH('SWB Backcast'!T$13, 'SWB BWQ'!$B$13:$V$13, 0))</f>
        <v>Excellent</v>
      </c>
      <c r="U157" t="str">
        <f>INDEX('SWB BWQ'!$B$13:$V$168, MATCH('SWB Backcast'!$C157, 'SWB BWQ'!$C$13:$C$168, 0), MATCH('SWB Backcast'!U$13, 'SWB BWQ'!$B$13:$V$13, 0))</f>
        <v>Excellent</v>
      </c>
      <c r="V157" t="str">
        <f>INDEX('SWB BWQ'!$B$13:$V$168, MATCH('SWB Backcast'!$C157, 'SWB BWQ'!$C$13:$C$168, 0), MATCH('SWB Backcast'!V$13, 'SWB BWQ'!$B$13:$V$13, 0))</f>
        <v>Excellent</v>
      </c>
    </row>
    <row r="158" spans="2:22">
      <c r="B158" t="s">
        <v>239</v>
      </c>
      <c r="C158" t="s">
        <v>761</v>
      </c>
      <c r="D158" t="s">
        <v>48</v>
      </c>
      <c r="E158" t="s">
        <v>49</v>
      </c>
      <c r="F158" t="s">
        <v>50</v>
      </c>
      <c r="H158" t="str">
        <f>INDEX('SWB BWQ'!$B$13:$V$168, MATCH('SWB Backcast'!$C158, 'SWB BWQ'!$C$13:$C$168, 0), MATCH('SWB Backcast'!H$13, 'SWB BWQ'!$B$13:$V$13, 0))</f>
        <v>Excellent</v>
      </c>
      <c r="I158" t="str">
        <f>INDEX('SWB BWQ'!$B$13:$V$168, MATCH('SWB Backcast'!$C158, 'SWB BWQ'!$C$13:$C$168, 0), MATCH('SWB Backcast'!I$13, 'SWB BWQ'!$B$13:$V$13, 0))</f>
        <v>Excellent</v>
      </c>
      <c r="J158" t="str">
        <f>INDEX('SWB BWQ'!$B$13:$V$168, MATCH('SWB Backcast'!$C158, 'SWB BWQ'!$C$13:$C$168, 0), MATCH('SWB Backcast'!J$13, 'SWB BWQ'!$B$13:$V$13, 0))</f>
        <v>Excellent</v>
      </c>
      <c r="K158" t="str">
        <f>INDEX('SWB BWQ'!$B$13:$V$168, MATCH('SWB Backcast'!$C158, 'SWB BWQ'!$C$13:$C$168, 0), MATCH('SWB Backcast'!K$13, 'SWB BWQ'!$B$13:$V$13, 0))</f>
        <v>Excellent</v>
      </c>
      <c r="L158" t="str">
        <f>INDEX('SWB BWQ'!$B$13:$V$168, MATCH('SWB Backcast'!$C158, 'SWB BWQ'!$C$13:$C$168, 0), MATCH('SWB Backcast'!L$13, 'SWB BWQ'!$B$13:$V$13, 0))</f>
        <v>Excellent</v>
      </c>
      <c r="M158">
        <f>INDEX('SWB BWQ'!$B$13:$V$168, MATCH('SWB Backcast'!$C158, 'SWB BWQ'!$C$13:$C$168, 0), MATCH('SWB Backcast'!M$13, 'SWB BWQ'!$B$13:$V$13, 0))</f>
        <v>0</v>
      </c>
      <c r="N158" t="str">
        <f>INDEX('SWB BWQ'!$B$13:$V$168, MATCH('SWB Backcast'!$C158, 'SWB BWQ'!$C$13:$C$168, 0), MATCH('SWB Backcast'!N$13, 'SWB BWQ'!$B$13:$V$13, 0))</f>
        <v>Excellent</v>
      </c>
      <c r="O158" t="str">
        <f>INDEX('SWB BWQ'!$B$13:$V$168, MATCH('SWB Backcast'!$C158, 'SWB BWQ'!$C$13:$C$168, 0), MATCH('SWB Backcast'!O$13, 'SWB BWQ'!$B$13:$V$13, 0))</f>
        <v>Excellent</v>
      </c>
      <c r="P158">
        <f>INDEX('SWB BWQ'!$B$13:$V$168, MATCH('SWB Backcast'!$C158, 'SWB BWQ'!$C$13:$C$168, 0), MATCH('SWB Backcast'!P$13, 'SWB BWQ'!$B$13:$V$13, 0))</f>
        <v>0</v>
      </c>
      <c r="Q158" t="str">
        <f>INDEX('SWB BWQ'!$B$13:$V$168, MATCH('SWB Backcast'!$C158, 'SWB BWQ'!$C$13:$C$168, 0), MATCH('SWB Backcast'!Q$13, 'SWB BWQ'!$B$13:$V$13, 0))</f>
        <v>Excellent</v>
      </c>
      <c r="R158" t="str">
        <f>INDEX('SWB BWQ'!$B$13:$V$168, MATCH('SWB Backcast'!$C158, 'SWB BWQ'!$C$13:$C$168, 0), MATCH('SWB Backcast'!R$13, 'SWB BWQ'!$B$13:$V$13, 0))</f>
        <v>Excellent</v>
      </c>
      <c r="S158" t="str">
        <f>INDEX('SWB BWQ'!$B$13:$V$168, MATCH('SWB Backcast'!$C158, 'SWB BWQ'!$C$13:$C$168, 0), MATCH('SWB Backcast'!S$13, 'SWB BWQ'!$B$13:$V$13, 0))</f>
        <v>Excellent</v>
      </c>
      <c r="T158" t="str">
        <f>INDEX('SWB BWQ'!$B$13:$V$168, MATCH('SWB Backcast'!$C158, 'SWB BWQ'!$C$13:$C$168, 0), MATCH('SWB Backcast'!T$13, 'SWB BWQ'!$B$13:$V$13, 0))</f>
        <v>Excellent</v>
      </c>
      <c r="U158" t="str">
        <f>INDEX('SWB BWQ'!$B$13:$V$168, MATCH('SWB Backcast'!$C158, 'SWB BWQ'!$C$13:$C$168, 0), MATCH('SWB Backcast'!U$13, 'SWB BWQ'!$B$13:$V$13, 0))</f>
        <v>Excellent</v>
      </c>
      <c r="V158" t="str">
        <f>INDEX('SWB BWQ'!$B$13:$V$168, MATCH('SWB Backcast'!$C158, 'SWB BWQ'!$C$13:$C$168, 0), MATCH('SWB Backcast'!V$13, 'SWB BWQ'!$B$13:$V$13, 0))</f>
        <v>Excellent</v>
      </c>
    </row>
    <row r="159" spans="2:22">
      <c r="B159" t="s">
        <v>239</v>
      </c>
      <c r="C159" t="s">
        <v>762</v>
      </c>
      <c r="D159" t="s">
        <v>48</v>
      </c>
      <c r="E159" t="s">
        <v>49</v>
      </c>
      <c r="F159" t="s">
        <v>50</v>
      </c>
      <c r="H159" t="str">
        <f>INDEX('SWB BWQ'!$B$13:$V$168, MATCH('SWB Backcast'!$C159, 'SWB BWQ'!$C$13:$C$168, 0), MATCH('SWB Backcast'!H$13, 'SWB BWQ'!$B$13:$V$13, 0))</f>
        <v>Excellent</v>
      </c>
      <c r="I159" t="str">
        <f>INDEX('SWB BWQ'!$B$13:$V$168, MATCH('SWB Backcast'!$C159, 'SWB BWQ'!$C$13:$C$168, 0), MATCH('SWB Backcast'!I$13, 'SWB BWQ'!$B$13:$V$13, 0))</f>
        <v>Excellent</v>
      </c>
      <c r="J159" t="str">
        <f>INDEX('SWB BWQ'!$B$13:$V$168, MATCH('SWB Backcast'!$C159, 'SWB BWQ'!$C$13:$C$168, 0), MATCH('SWB Backcast'!J$13, 'SWB BWQ'!$B$13:$V$13, 0))</f>
        <v>Excellent</v>
      </c>
      <c r="K159" t="str">
        <f>INDEX('SWB BWQ'!$B$13:$V$168, MATCH('SWB Backcast'!$C159, 'SWB BWQ'!$C$13:$C$168, 0), MATCH('SWB Backcast'!K$13, 'SWB BWQ'!$B$13:$V$13, 0))</f>
        <v>Excellent</v>
      </c>
      <c r="L159" t="str">
        <f>INDEX('SWB BWQ'!$B$13:$V$168, MATCH('SWB Backcast'!$C159, 'SWB BWQ'!$C$13:$C$168, 0), MATCH('SWB Backcast'!L$13, 'SWB BWQ'!$B$13:$V$13, 0))</f>
        <v>Excellent</v>
      </c>
      <c r="M159">
        <f>INDEX('SWB BWQ'!$B$13:$V$168, MATCH('SWB Backcast'!$C159, 'SWB BWQ'!$C$13:$C$168, 0), MATCH('SWB Backcast'!M$13, 'SWB BWQ'!$B$13:$V$13, 0))</f>
        <v>0</v>
      </c>
      <c r="N159" t="str">
        <f>INDEX('SWB BWQ'!$B$13:$V$168, MATCH('SWB Backcast'!$C159, 'SWB BWQ'!$C$13:$C$168, 0), MATCH('SWB Backcast'!N$13, 'SWB BWQ'!$B$13:$V$13, 0))</f>
        <v>Excellent</v>
      </c>
      <c r="O159" t="str">
        <f>INDEX('SWB BWQ'!$B$13:$V$168, MATCH('SWB Backcast'!$C159, 'SWB BWQ'!$C$13:$C$168, 0), MATCH('SWB Backcast'!O$13, 'SWB BWQ'!$B$13:$V$13, 0))</f>
        <v>Excellent</v>
      </c>
      <c r="P159">
        <f>INDEX('SWB BWQ'!$B$13:$V$168, MATCH('SWB Backcast'!$C159, 'SWB BWQ'!$C$13:$C$168, 0), MATCH('SWB Backcast'!P$13, 'SWB BWQ'!$B$13:$V$13, 0))</f>
        <v>0</v>
      </c>
      <c r="Q159" t="str">
        <f>INDEX('SWB BWQ'!$B$13:$V$168, MATCH('SWB Backcast'!$C159, 'SWB BWQ'!$C$13:$C$168, 0), MATCH('SWB Backcast'!Q$13, 'SWB BWQ'!$B$13:$V$13, 0))</f>
        <v>Excellent</v>
      </c>
      <c r="R159" t="str">
        <f>INDEX('SWB BWQ'!$B$13:$V$168, MATCH('SWB Backcast'!$C159, 'SWB BWQ'!$C$13:$C$168, 0), MATCH('SWB Backcast'!R$13, 'SWB BWQ'!$B$13:$V$13, 0))</f>
        <v>Excellent</v>
      </c>
      <c r="S159" t="str">
        <f>INDEX('SWB BWQ'!$B$13:$V$168, MATCH('SWB Backcast'!$C159, 'SWB BWQ'!$C$13:$C$168, 0), MATCH('SWB Backcast'!S$13, 'SWB BWQ'!$B$13:$V$13, 0))</f>
        <v>Excellent</v>
      </c>
      <c r="T159" t="str">
        <f>INDEX('SWB BWQ'!$B$13:$V$168, MATCH('SWB Backcast'!$C159, 'SWB BWQ'!$C$13:$C$168, 0), MATCH('SWB Backcast'!T$13, 'SWB BWQ'!$B$13:$V$13, 0))</f>
        <v>Excellent</v>
      </c>
      <c r="U159" t="str">
        <f>INDEX('SWB BWQ'!$B$13:$V$168, MATCH('SWB Backcast'!$C159, 'SWB BWQ'!$C$13:$C$168, 0), MATCH('SWB Backcast'!U$13, 'SWB BWQ'!$B$13:$V$13, 0))</f>
        <v>Excellent</v>
      </c>
      <c r="V159" t="str">
        <f>INDEX('SWB BWQ'!$B$13:$V$168, MATCH('SWB Backcast'!$C159, 'SWB BWQ'!$C$13:$C$168, 0), MATCH('SWB Backcast'!V$13, 'SWB BWQ'!$B$13:$V$13, 0))</f>
        <v>Excellent</v>
      </c>
    </row>
    <row r="160" spans="2:22">
      <c r="B160" t="s">
        <v>239</v>
      </c>
      <c r="C160" t="s">
        <v>763</v>
      </c>
      <c r="D160" t="s">
        <v>48</v>
      </c>
      <c r="E160" t="s">
        <v>49</v>
      </c>
      <c r="F160" t="s">
        <v>50</v>
      </c>
      <c r="H160" t="s">
        <v>154</v>
      </c>
      <c r="I160" t="s">
        <v>154</v>
      </c>
      <c r="J160" t="s">
        <v>154</v>
      </c>
      <c r="K160" t="str">
        <f>INDEX('SWB BWQ'!$B$13:$V$168, MATCH('SWB Backcast'!$C160, 'SWB BWQ'!$C$13:$C$168, 0), MATCH('SWB Backcast'!K$13, 'SWB BWQ'!$B$13:$V$13, 0))</f>
        <v>Excellent</v>
      </c>
      <c r="L160" t="str">
        <f>INDEX('SWB BWQ'!$B$13:$V$168, MATCH('SWB Backcast'!$C160, 'SWB BWQ'!$C$13:$C$168, 0), MATCH('SWB Backcast'!L$13, 'SWB BWQ'!$B$13:$V$13, 0))</f>
        <v>Excellent</v>
      </c>
      <c r="M160">
        <f>INDEX('SWB BWQ'!$B$13:$V$168, MATCH('SWB Backcast'!$C160, 'SWB BWQ'!$C$13:$C$168, 0), MATCH('SWB Backcast'!M$13, 'SWB BWQ'!$B$13:$V$13, 0))</f>
        <v>0</v>
      </c>
      <c r="N160" t="str">
        <f>INDEX('SWB BWQ'!$B$13:$V$168, MATCH('SWB Backcast'!$C160, 'SWB BWQ'!$C$13:$C$168, 0), MATCH('SWB Backcast'!N$13, 'SWB BWQ'!$B$13:$V$13, 0))</f>
        <v>Excellent</v>
      </c>
      <c r="O160" t="str">
        <f>INDEX('SWB BWQ'!$B$13:$V$168, MATCH('SWB Backcast'!$C160, 'SWB BWQ'!$C$13:$C$168, 0), MATCH('SWB Backcast'!O$13, 'SWB BWQ'!$B$13:$V$13, 0))</f>
        <v>Excellent</v>
      </c>
      <c r="P160">
        <f>INDEX('SWB BWQ'!$B$13:$V$168, MATCH('SWB Backcast'!$C160, 'SWB BWQ'!$C$13:$C$168, 0), MATCH('SWB Backcast'!P$13, 'SWB BWQ'!$B$13:$V$13, 0))</f>
        <v>0</v>
      </c>
      <c r="Q160" t="str">
        <f>INDEX('SWB BWQ'!$B$13:$V$168, MATCH('SWB Backcast'!$C160, 'SWB BWQ'!$C$13:$C$168, 0), MATCH('SWB Backcast'!Q$13, 'SWB BWQ'!$B$13:$V$13, 0))</f>
        <v>Excellent</v>
      </c>
      <c r="R160" t="str">
        <f>INDEX('SWB BWQ'!$B$13:$V$168, MATCH('SWB Backcast'!$C160, 'SWB BWQ'!$C$13:$C$168, 0), MATCH('SWB Backcast'!R$13, 'SWB BWQ'!$B$13:$V$13, 0))</f>
        <v>Excellent</v>
      </c>
      <c r="S160" t="str">
        <f>INDEX('SWB BWQ'!$B$13:$V$168, MATCH('SWB Backcast'!$C160, 'SWB BWQ'!$C$13:$C$168, 0), MATCH('SWB Backcast'!S$13, 'SWB BWQ'!$B$13:$V$13, 0))</f>
        <v>Excellent</v>
      </c>
      <c r="T160" t="str">
        <f>INDEX('SWB BWQ'!$B$13:$V$168, MATCH('SWB Backcast'!$C160, 'SWB BWQ'!$C$13:$C$168, 0), MATCH('SWB Backcast'!T$13, 'SWB BWQ'!$B$13:$V$13, 0))</f>
        <v>Excellent</v>
      </c>
      <c r="U160" t="str">
        <f>INDEX('SWB BWQ'!$B$13:$V$168, MATCH('SWB Backcast'!$C160, 'SWB BWQ'!$C$13:$C$168, 0), MATCH('SWB Backcast'!U$13, 'SWB BWQ'!$B$13:$V$13, 0))</f>
        <v>Excellent</v>
      </c>
      <c r="V160" t="str">
        <f>INDEX('SWB BWQ'!$B$13:$V$168, MATCH('SWB Backcast'!$C160, 'SWB BWQ'!$C$13:$C$168, 0), MATCH('SWB Backcast'!V$13, 'SWB BWQ'!$B$13:$V$13, 0))</f>
        <v>Excellent</v>
      </c>
    </row>
    <row r="161" spans="1:22">
      <c r="B161" t="s">
        <v>239</v>
      </c>
      <c r="C161" t="s">
        <v>764</v>
      </c>
      <c r="D161" t="s">
        <v>48</v>
      </c>
      <c r="E161" t="s">
        <v>49</v>
      </c>
      <c r="F161" t="s">
        <v>50</v>
      </c>
      <c r="H161" t="str">
        <f>INDEX('SWB BWQ'!$B$13:$V$168, MATCH('SWB Backcast'!$C161, 'SWB BWQ'!$C$13:$C$168, 0), MATCH('SWB Backcast'!H$13, 'SWB BWQ'!$B$13:$V$13, 0))</f>
        <v>Excellent</v>
      </c>
      <c r="I161" t="str">
        <f>INDEX('SWB BWQ'!$B$13:$V$168, MATCH('SWB Backcast'!$C161, 'SWB BWQ'!$C$13:$C$168, 0), MATCH('SWB Backcast'!I$13, 'SWB BWQ'!$B$13:$V$13, 0))</f>
        <v>Excellent</v>
      </c>
      <c r="J161" t="str">
        <f>INDEX('SWB BWQ'!$B$13:$V$168, MATCH('SWB Backcast'!$C161, 'SWB BWQ'!$C$13:$C$168, 0), MATCH('SWB Backcast'!J$13, 'SWB BWQ'!$B$13:$V$13, 0))</f>
        <v>Excellent</v>
      </c>
      <c r="K161" t="str">
        <f>INDEX('SWB BWQ'!$B$13:$V$168, MATCH('SWB Backcast'!$C161, 'SWB BWQ'!$C$13:$C$168, 0), MATCH('SWB Backcast'!K$13, 'SWB BWQ'!$B$13:$V$13, 0))</f>
        <v>Excellent</v>
      </c>
      <c r="L161" t="str">
        <f>INDEX('SWB BWQ'!$B$13:$V$168, MATCH('SWB Backcast'!$C161, 'SWB BWQ'!$C$13:$C$168, 0), MATCH('SWB Backcast'!L$13, 'SWB BWQ'!$B$13:$V$13, 0))</f>
        <v>Excellent</v>
      </c>
      <c r="M161">
        <f>INDEX('SWB BWQ'!$B$13:$V$168, MATCH('SWB Backcast'!$C161, 'SWB BWQ'!$C$13:$C$168, 0), MATCH('SWB Backcast'!M$13, 'SWB BWQ'!$B$13:$V$13, 0))</f>
        <v>0</v>
      </c>
      <c r="N161" t="str">
        <f>INDEX('SWB BWQ'!$B$13:$V$168, MATCH('SWB Backcast'!$C161, 'SWB BWQ'!$C$13:$C$168, 0), MATCH('SWB Backcast'!N$13, 'SWB BWQ'!$B$13:$V$13, 0))</f>
        <v>Excellent</v>
      </c>
      <c r="O161" t="str">
        <f>INDEX('SWB BWQ'!$B$13:$V$168, MATCH('SWB Backcast'!$C161, 'SWB BWQ'!$C$13:$C$168, 0), MATCH('SWB Backcast'!O$13, 'SWB BWQ'!$B$13:$V$13, 0))</f>
        <v>Excellent</v>
      </c>
      <c r="P161">
        <f>INDEX('SWB BWQ'!$B$13:$V$168, MATCH('SWB Backcast'!$C161, 'SWB BWQ'!$C$13:$C$168, 0), MATCH('SWB Backcast'!P$13, 'SWB BWQ'!$B$13:$V$13, 0))</f>
        <v>0</v>
      </c>
      <c r="Q161" t="str">
        <f>INDEX('SWB BWQ'!$B$13:$V$168, MATCH('SWB Backcast'!$C161, 'SWB BWQ'!$C$13:$C$168, 0), MATCH('SWB Backcast'!Q$13, 'SWB BWQ'!$B$13:$V$13, 0))</f>
        <v>Excellent</v>
      </c>
      <c r="R161" t="str">
        <f>INDEX('SWB BWQ'!$B$13:$V$168, MATCH('SWB Backcast'!$C161, 'SWB BWQ'!$C$13:$C$168, 0), MATCH('SWB Backcast'!R$13, 'SWB BWQ'!$B$13:$V$13, 0))</f>
        <v>Excellent</v>
      </c>
      <c r="S161" t="str">
        <f>INDEX('SWB BWQ'!$B$13:$V$168, MATCH('SWB Backcast'!$C161, 'SWB BWQ'!$C$13:$C$168, 0), MATCH('SWB Backcast'!S$13, 'SWB BWQ'!$B$13:$V$13, 0))</f>
        <v>Excellent</v>
      </c>
      <c r="T161" t="str">
        <f>INDEX('SWB BWQ'!$B$13:$V$168, MATCH('SWB Backcast'!$C161, 'SWB BWQ'!$C$13:$C$168, 0), MATCH('SWB Backcast'!T$13, 'SWB BWQ'!$B$13:$V$13, 0))</f>
        <v>Excellent</v>
      </c>
      <c r="U161" t="str">
        <f>INDEX('SWB BWQ'!$B$13:$V$168, MATCH('SWB Backcast'!$C161, 'SWB BWQ'!$C$13:$C$168, 0), MATCH('SWB Backcast'!U$13, 'SWB BWQ'!$B$13:$V$13, 0))</f>
        <v>Excellent</v>
      </c>
      <c r="V161" t="str">
        <f>INDEX('SWB BWQ'!$B$13:$V$168, MATCH('SWB Backcast'!$C161, 'SWB BWQ'!$C$13:$C$168, 0), MATCH('SWB Backcast'!V$13, 'SWB BWQ'!$B$13:$V$13, 0))</f>
        <v>Excellent</v>
      </c>
    </row>
    <row r="162" spans="1:22">
      <c r="B162" t="s">
        <v>239</v>
      </c>
      <c r="C162" t="s">
        <v>765</v>
      </c>
      <c r="D162" t="s">
        <v>48</v>
      </c>
      <c r="E162" t="s">
        <v>49</v>
      </c>
      <c r="F162" t="s">
        <v>50</v>
      </c>
      <c r="H162" t="str">
        <f>INDEX('SWB BWQ'!$B$13:$V$168, MATCH('SWB Backcast'!$C162, 'SWB BWQ'!$C$13:$C$168, 0), MATCH('SWB Backcast'!H$13, 'SWB BWQ'!$B$13:$V$13, 0))</f>
        <v>Excellent</v>
      </c>
      <c r="I162" t="str">
        <f>INDEX('SWB BWQ'!$B$13:$V$168, MATCH('SWB Backcast'!$C162, 'SWB BWQ'!$C$13:$C$168, 0), MATCH('SWB Backcast'!I$13, 'SWB BWQ'!$B$13:$V$13, 0))</f>
        <v>Excellent</v>
      </c>
      <c r="J162" t="str">
        <f>INDEX('SWB BWQ'!$B$13:$V$168, MATCH('SWB Backcast'!$C162, 'SWB BWQ'!$C$13:$C$168, 0), MATCH('SWB Backcast'!J$13, 'SWB BWQ'!$B$13:$V$13, 0))</f>
        <v>Excellent</v>
      </c>
      <c r="K162" t="str">
        <f>INDEX('SWB BWQ'!$B$13:$V$168, MATCH('SWB Backcast'!$C162, 'SWB BWQ'!$C$13:$C$168, 0), MATCH('SWB Backcast'!K$13, 'SWB BWQ'!$B$13:$V$13, 0))</f>
        <v>Excellent</v>
      </c>
      <c r="L162" t="str">
        <f>INDEX('SWB BWQ'!$B$13:$V$168, MATCH('SWB Backcast'!$C162, 'SWB BWQ'!$C$13:$C$168, 0), MATCH('SWB Backcast'!L$13, 'SWB BWQ'!$B$13:$V$13, 0))</f>
        <v>Excellent</v>
      </c>
      <c r="M162">
        <f>INDEX('SWB BWQ'!$B$13:$V$168, MATCH('SWB Backcast'!$C162, 'SWB BWQ'!$C$13:$C$168, 0), MATCH('SWB Backcast'!M$13, 'SWB BWQ'!$B$13:$V$13, 0))</f>
        <v>0</v>
      </c>
      <c r="N162" t="str">
        <f>INDEX('SWB BWQ'!$B$13:$V$168, MATCH('SWB Backcast'!$C162, 'SWB BWQ'!$C$13:$C$168, 0), MATCH('SWB Backcast'!N$13, 'SWB BWQ'!$B$13:$V$13, 0))</f>
        <v>Excellent</v>
      </c>
      <c r="O162" t="str">
        <f>INDEX('SWB BWQ'!$B$13:$V$168, MATCH('SWB Backcast'!$C162, 'SWB BWQ'!$C$13:$C$168, 0), MATCH('SWB Backcast'!O$13, 'SWB BWQ'!$B$13:$V$13, 0))</f>
        <v>Excellent</v>
      </c>
      <c r="P162">
        <f>INDEX('SWB BWQ'!$B$13:$V$168, MATCH('SWB Backcast'!$C162, 'SWB BWQ'!$C$13:$C$168, 0), MATCH('SWB Backcast'!P$13, 'SWB BWQ'!$B$13:$V$13, 0))</f>
        <v>0</v>
      </c>
      <c r="Q162" t="str">
        <f>INDEX('SWB BWQ'!$B$13:$V$168, MATCH('SWB Backcast'!$C162, 'SWB BWQ'!$C$13:$C$168, 0), MATCH('SWB Backcast'!Q$13, 'SWB BWQ'!$B$13:$V$13, 0))</f>
        <v>Excellent</v>
      </c>
      <c r="R162" t="str">
        <f>INDEX('SWB BWQ'!$B$13:$V$168, MATCH('SWB Backcast'!$C162, 'SWB BWQ'!$C$13:$C$168, 0), MATCH('SWB Backcast'!R$13, 'SWB BWQ'!$B$13:$V$13, 0))</f>
        <v>Excellent</v>
      </c>
      <c r="S162" t="str">
        <f>INDEX('SWB BWQ'!$B$13:$V$168, MATCH('SWB Backcast'!$C162, 'SWB BWQ'!$C$13:$C$168, 0), MATCH('SWB Backcast'!S$13, 'SWB BWQ'!$B$13:$V$13, 0))</f>
        <v>Excellent</v>
      </c>
      <c r="T162" t="str">
        <f>INDEX('SWB BWQ'!$B$13:$V$168, MATCH('SWB Backcast'!$C162, 'SWB BWQ'!$C$13:$C$168, 0), MATCH('SWB Backcast'!T$13, 'SWB BWQ'!$B$13:$V$13, 0))</f>
        <v>Excellent</v>
      </c>
      <c r="U162" t="str">
        <f>INDEX('SWB BWQ'!$B$13:$V$168, MATCH('SWB Backcast'!$C162, 'SWB BWQ'!$C$13:$C$168, 0), MATCH('SWB Backcast'!U$13, 'SWB BWQ'!$B$13:$V$13, 0))</f>
        <v>Excellent</v>
      </c>
      <c r="V162" t="str">
        <f>INDEX('SWB BWQ'!$B$13:$V$168, MATCH('SWB Backcast'!$C162, 'SWB BWQ'!$C$13:$C$168, 0), MATCH('SWB Backcast'!V$13, 'SWB BWQ'!$B$13:$V$13, 0))</f>
        <v>Excellent</v>
      </c>
    </row>
    <row r="163" spans="1:22">
      <c r="B163" t="s">
        <v>239</v>
      </c>
      <c r="C163" t="s">
        <v>766</v>
      </c>
      <c r="D163" t="s">
        <v>48</v>
      </c>
      <c r="E163" t="s">
        <v>49</v>
      </c>
      <c r="F163" t="s">
        <v>50</v>
      </c>
      <c r="H163" t="str">
        <f>INDEX('SWB BWQ'!$B$13:$V$168, MATCH('SWB Backcast'!$C163, 'SWB BWQ'!$C$13:$C$168, 0), MATCH('SWB Backcast'!H$13, 'SWB BWQ'!$B$13:$V$13, 0))</f>
        <v>Excellent</v>
      </c>
      <c r="I163" t="str">
        <f>INDEX('SWB BWQ'!$B$13:$V$168, MATCH('SWB Backcast'!$C163, 'SWB BWQ'!$C$13:$C$168, 0), MATCH('SWB Backcast'!I$13, 'SWB BWQ'!$B$13:$V$13, 0))</f>
        <v>Excellent</v>
      </c>
      <c r="J163" t="str">
        <f>INDEX('SWB BWQ'!$B$13:$V$168, MATCH('SWB Backcast'!$C163, 'SWB BWQ'!$C$13:$C$168, 0), MATCH('SWB Backcast'!J$13, 'SWB BWQ'!$B$13:$V$13, 0))</f>
        <v>Excellent</v>
      </c>
      <c r="K163" t="str">
        <f>INDEX('SWB BWQ'!$B$13:$V$168, MATCH('SWB Backcast'!$C163, 'SWB BWQ'!$C$13:$C$168, 0), MATCH('SWB Backcast'!K$13, 'SWB BWQ'!$B$13:$V$13, 0))</f>
        <v>Excellent</v>
      </c>
      <c r="L163" t="str">
        <f>INDEX('SWB BWQ'!$B$13:$V$168, MATCH('SWB Backcast'!$C163, 'SWB BWQ'!$C$13:$C$168, 0), MATCH('SWB Backcast'!L$13, 'SWB BWQ'!$B$13:$V$13, 0))</f>
        <v>Excellent</v>
      </c>
      <c r="M163">
        <f>INDEX('SWB BWQ'!$B$13:$V$168, MATCH('SWB Backcast'!$C163, 'SWB BWQ'!$C$13:$C$168, 0), MATCH('SWB Backcast'!M$13, 'SWB BWQ'!$B$13:$V$13, 0))</f>
        <v>0</v>
      </c>
      <c r="N163" t="str">
        <f>INDEX('SWB BWQ'!$B$13:$V$168, MATCH('SWB Backcast'!$C163, 'SWB BWQ'!$C$13:$C$168, 0), MATCH('SWB Backcast'!N$13, 'SWB BWQ'!$B$13:$V$13, 0))</f>
        <v>Excellent</v>
      </c>
      <c r="O163" t="str">
        <f>INDEX('SWB BWQ'!$B$13:$V$168, MATCH('SWB Backcast'!$C163, 'SWB BWQ'!$C$13:$C$168, 0), MATCH('SWB Backcast'!O$13, 'SWB BWQ'!$B$13:$V$13, 0))</f>
        <v>Excellent</v>
      </c>
      <c r="P163">
        <f>INDEX('SWB BWQ'!$B$13:$V$168, MATCH('SWB Backcast'!$C163, 'SWB BWQ'!$C$13:$C$168, 0), MATCH('SWB Backcast'!P$13, 'SWB BWQ'!$B$13:$V$13, 0))</f>
        <v>0</v>
      </c>
      <c r="Q163" t="str">
        <f>INDEX('SWB BWQ'!$B$13:$V$168, MATCH('SWB Backcast'!$C163, 'SWB BWQ'!$C$13:$C$168, 0), MATCH('SWB Backcast'!Q$13, 'SWB BWQ'!$B$13:$V$13, 0))</f>
        <v>Excellent</v>
      </c>
      <c r="R163" t="str">
        <f>INDEX('SWB BWQ'!$B$13:$V$168, MATCH('SWB Backcast'!$C163, 'SWB BWQ'!$C$13:$C$168, 0), MATCH('SWB Backcast'!R$13, 'SWB BWQ'!$B$13:$V$13, 0))</f>
        <v>Excellent</v>
      </c>
      <c r="S163" t="str">
        <f>INDEX('SWB BWQ'!$B$13:$V$168, MATCH('SWB Backcast'!$C163, 'SWB BWQ'!$C$13:$C$168, 0), MATCH('SWB Backcast'!S$13, 'SWB BWQ'!$B$13:$V$13, 0))</f>
        <v>Excellent</v>
      </c>
      <c r="T163" t="str">
        <f>INDEX('SWB BWQ'!$B$13:$V$168, MATCH('SWB Backcast'!$C163, 'SWB BWQ'!$C$13:$C$168, 0), MATCH('SWB Backcast'!T$13, 'SWB BWQ'!$B$13:$V$13, 0))</f>
        <v>Excellent</v>
      </c>
      <c r="U163" t="str">
        <f>INDEX('SWB BWQ'!$B$13:$V$168, MATCH('SWB Backcast'!$C163, 'SWB BWQ'!$C$13:$C$168, 0), MATCH('SWB Backcast'!U$13, 'SWB BWQ'!$B$13:$V$13, 0))</f>
        <v>Excellent</v>
      </c>
      <c r="V163" t="str">
        <f>INDEX('SWB BWQ'!$B$13:$V$168, MATCH('SWB Backcast'!$C163, 'SWB BWQ'!$C$13:$C$168, 0), MATCH('SWB Backcast'!V$13, 'SWB BWQ'!$B$13:$V$13, 0))</f>
        <v>Excellent</v>
      </c>
    </row>
    <row r="164" spans="1:22">
      <c r="B164" t="s">
        <v>239</v>
      </c>
      <c r="C164" t="s">
        <v>767</v>
      </c>
      <c r="D164" t="s">
        <v>48</v>
      </c>
      <c r="E164" t="s">
        <v>49</v>
      </c>
      <c r="F164" t="s">
        <v>50</v>
      </c>
      <c r="H164" t="str">
        <f>INDEX('SWB BWQ'!$B$13:$V$168, MATCH('SWB Backcast'!$C164, 'SWB BWQ'!$C$13:$C$168, 0), MATCH('SWB Backcast'!H$13, 'SWB BWQ'!$B$13:$V$13, 0))</f>
        <v>Sufficient</v>
      </c>
      <c r="I164" t="str">
        <f>INDEX('SWB BWQ'!$B$13:$V$168, MATCH('SWB Backcast'!$C164, 'SWB BWQ'!$C$13:$C$168, 0), MATCH('SWB Backcast'!I$13, 'SWB BWQ'!$B$13:$V$13, 0))</f>
        <v>Good</v>
      </c>
      <c r="J164" t="str">
        <f>INDEX('SWB BWQ'!$B$13:$V$168, MATCH('SWB Backcast'!$C164, 'SWB BWQ'!$C$13:$C$168, 0), MATCH('SWB Backcast'!J$13, 'SWB BWQ'!$B$13:$V$13, 0))</f>
        <v>Sufficient</v>
      </c>
      <c r="K164" t="str">
        <f>INDEX('SWB BWQ'!$B$13:$V$168, MATCH('SWB Backcast'!$C164, 'SWB BWQ'!$C$13:$C$168, 0), MATCH('SWB Backcast'!K$13, 'SWB BWQ'!$B$13:$V$13, 0))</f>
        <v>Good</v>
      </c>
      <c r="L164" t="str">
        <f>INDEX('SWB BWQ'!$B$13:$V$168, MATCH('SWB Backcast'!$C164, 'SWB BWQ'!$C$13:$C$168, 0), MATCH('SWB Backcast'!L$13, 'SWB BWQ'!$B$13:$V$13, 0))</f>
        <v>Excellent</v>
      </c>
      <c r="M164">
        <f>INDEX('SWB BWQ'!$B$13:$V$168, MATCH('SWB Backcast'!$C164, 'SWB BWQ'!$C$13:$C$168, 0), MATCH('SWB Backcast'!M$13, 'SWB BWQ'!$B$13:$V$13, 0))</f>
        <v>0</v>
      </c>
      <c r="N164" t="str">
        <f>INDEX('SWB BWQ'!$B$13:$V$168, MATCH('SWB Backcast'!$C164, 'SWB BWQ'!$C$13:$C$168, 0), MATCH('SWB Backcast'!N$13, 'SWB BWQ'!$B$13:$V$13, 0))</f>
        <v>Excellent</v>
      </c>
      <c r="O164" t="str">
        <f>INDEX('SWB BWQ'!$B$13:$V$168, MATCH('SWB Backcast'!$C164, 'SWB BWQ'!$C$13:$C$168, 0), MATCH('SWB Backcast'!O$13, 'SWB BWQ'!$B$13:$V$13, 0))</f>
        <v>Excellent</v>
      </c>
      <c r="P164">
        <f>INDEX('SWB BWQ'!$B$13:$V$168, MATCH('SWB Backcast'!$C164, 'SWB BWQ'!$C$13:$C$168, 0), MATCH('SWB Backcast'!P$13, 'SWB BWQ'!$B$13:$V$13, 0))</f>
        <v>0</v>
      </c>
      <c r="Q164" t="str">
        <f>INDEX('SWB BWQ'!$B$13:$V$168, MATCH('SWB Backcast'!$C164, 'SWB BWQ'!$C$13:$C$168, 0), MATCH('SWB Backcast'!Q$13, 'SWB BWQ'!$B$13:$V$13, 0))</f>
        <v>Excellent</v>
      </c>
      <c r="R164" t="str">
        <f>INDEX('SWB BWQ'!$B$13:$V$168, MATCH('SWB Backcast'!$C164, 'SWB BWQ'!$C$13:$C$168, 0), MATCH('SWB Backcast'!R$13, 'SWB BWQ'!$B$13:$V$13, 0))</f>
        <v>Excellent</v>
      </c>
      <c r="S164" t="str">
        <f>INDEX('SWB BWQ'!$B$13:$V$168, MATCH('SWB Backcast'!$C164, 'SWB BWQ'!$C$13:$C$168, 0), MATCH('SWB Backcast'!S$13, 'SWB BWQ'!$B$13:$V$13, 0))</f>
        <v>Excellent</v>
      </c>
      <c r="T164" t="str">
        <f>INDEX('SWB BWQ'!$B$13:$V$168, MATCH('SWB Backcast'!$C164, 'SWB BWQ'!$C$13:$C$168, 0), MATCH('SWB Backcast'!T$13, 'SWB BWQ'!$B$13:$V$13, 0))</f>
        <v>Excellent</v>
      </c>
      <c r="U164" t="str">
        <f>INDEX('SWB BWQ'!$B$13:$V$168, MATCH('SWB Backcast'!$C164, 'SWB BWQ'!$C$13:$C$168, 0), MATCH('SWB Backcast'!U$13, 'SWB BWQ'!$B$13:$V$13, 0))</f>
        <v>Excellent</v>
      </c>
      <c r="V164" t="str">
        <f>INDEX('SWB BWQ'!$B$13:$V$168, MATCH('SWB Backcast'!$C164, 'SWB BWQ'!$C$13:$C$168, 0), MATCH('SWB Backcast'!V$13, 'SWB BWQ'!$B$13:$V$13, 0))</f>
        <v>Excellent</v>
      </c>
    </row>
    <row r="165" spans="1:22">
      <c r="B165" t="s">
        <v>239</v>
      </c>
      <c r="C165" t="s">
        <v>768</v>
      </c>
      <c r="D165" t="s">
        <v>48</v>
      </c>
      <c r="E165" t="s">
        <v>49</v>
      </c>
      <c r="F165" t="s">
        <v>50</v>
      </c>
      <c r="H165" t="str">
        <f>INDEX('SWB BWQ'!$B$13:$V$168, MATCH('SWB Backcast'!$C165, 'SWB BWQ'!$C$13:$C$168, 0), MATCH('SWB Backcast'!H$13, 'SWB BWQ'!$B$13:$V$13, 0))</f>
        <v>Excellent</v>
      </c>
      <c r="I165" t="str">
        <f>INDEX('SWB BWQ'!$B$13:$V$168, MATCH('SWB Backcast'!$C165, 'SWB BWQ'!$C$13:$C$168, 0), MATCH('SWB Backcast'!I$13, 'SWB BWQ'!$B$13:$V$13, 0))</f>
        <v>Excellent</v>
      </c>
      <c r="J165" t="str">
        <f>INDEX('SWB BWQ'!$B$13:$V$168, MATCH('SWB Backcast'!$C165, 'SWB BWQ'!$C$13:$C$168, 0), MATCH('SWB Backcast'!J$13, 'SWB BWQ'!$B$13:$V$13, 0))</f>
        <v>Excellent</v>
      </c>
      <c r="K165" t="str">
        <f>INDEX('SWB BWQ'!$B$13:$V$168, MATCH('SWB Backcast'!$C165, 'SWB BWQ'!$C$13:$C$168, 0), MATCH('SWB Backcast'!K$13, 'SWB BWQ'!$B$13:$V$13, 0))</f>
        <v>Excellent</v>
      </c>
      <c r="L165" t="str">
        <f>INDEX('SWB BWQ'!$B$13:$V$168, MATCH('SWB Backcast'!$C165, 'SWB BWQ'!$C$13:$C$168, 0), MATCH('SWB Backcast'!L$13, 'SWB BWQ'!$B$13:$V$13, 0))</f>
        <v>Excellent</v>
      </c>
      <c r="M165">
        <f>INDEX('SWB BWQ'!$B$13:$V$168, MATCH('SWB Backcast'!$C165, 'SWB BWQ'!$C$13:$C$168, 0), MATCH('SWB Backcast'!M$13, 'SWB BWQ'!$B$13:$V$13, 0))</f>
        <v>0</v>
      </c>
      <c r="N165" t="str">
        <f>INDEX('SWB BWQ'!$B$13:$V$168, MATCH('SWB Backcast'!$C165, 'SWB BWQ'!$C$13:$C$168, 0), MATCH('SWB Backcast'!N$13, 'SWB BWQ'!$B$13:$V$13, 0))</f>
        <v>Excellent</v>
      </c>
      <c r="O165" t="str">
        <f>INDEX('SWB BWQ'!$B$13:$V$168, MATCH('SWB Backcast'!$C165, 'SWB BWQ'!$C$13:$C$168, 0), MATCH('SWB Backcast'!O$13, 'SWB BWQ'!$B$13:$V$13, 0))</f>
        <v>Excellent</v>
      </c>
      <c r="P165">
        <f>INDEX('SWB BWQ'!$B$13:$V$168, MATCH('SWB Backcast'!$C165, 'SWB BWQ'!$C$13:$C$168, 0), MATCH('SWB Backcast'!P$13, 'SWB BWQ'!$B$13:$V$13, 0))</f>
        <v>0</v>
      </c>
      <c r="Q165" t="str">
        <f>INDEX('SWB BWQ'!$B$13:$V$168, MATCH('SWB Backcast'!$C165, 'SWB BWQ'!$C$13:$C$168, 0), MATCH('SWB Backcast'!Q$13, 'SWB BWQ'!$B$13:$V$13, 0))</f>
        <v>Excellent</v>
      </c>
      <c r="R165" t="str">
        <f>INDEX('SWB BWQ'!$B$13:$V$168, MATCH('SWB Backcast'!$C165, 'SWB BWQ'!$C$13:$C$168, 0), MATCH('SWB Backcast'!R$13, 'SWB BWQ'!$B$13:$V$13, 0))</f>
        <v>Excellent</v>
      </c>
      <c r="S165" t="str">
        <f>INDEX('SWB BWQ'!$B$13:$V$168, MATCH('SWB Backcast'!$C165, 'SWB BWQ'!$C$13:$C$168, 0), MATCH('SWB Backcast'!S$13, 'SWB BWQ'!$B$13:$V$13, 0))</f>
        <v>Excellent</v>
      </c>
      <c r="T165" t="str">
        <f>INDEX('SWB BWQ'!$B$13:$V$168, MATCH('SWB Backcast'!$C165, 'SWB BWQ'!$C$13:$C$168, 0), MATCH('SWB Backcast'!T$13, 'SWB BWQ'!$B$13:$V$13, 0))</f>
        <v>Excellent</v>
      </c>
      <c r="U165" t="str">
        <f>INDEX('SWB BWQ'!$B$13:$V$168, MATCH('SWB Backcast'!$C165, 'SWB BWQ'!$C$13:$C$168, 0), MATCH('SWB Backcast'!U$13, 'SWB BWQ'!$B$13:$V$13, 0))</f>
        <v>Excellent</v>
      </c>
      <c r="V165" t="str">
        <f>INDEX('SWB BWQ'!$B$13:$V$168, MATCH('SWB Backcast'!$C165, 'SWB BWQ'!$C$13:$C$168, 0), MATCH('SWB Backcast'!V$13, 'SWB BWQ'!$B$13:$V$13, 0))</f>
        <v>Excellent</v>
      </c>
    </row>
    <row r="166" spans="1:22">
      <c r="B166" t="s">
        <v>239</v>
      </c>
      <c r="C166" t="s">
        <v>769</v>
      </c>
      <c r="D166" t="s">
        <v>48</v>
      </c>
      <c r="E166" t="s">
        <v>49</v>
      </c>
      <c r="F166" t="s">
        <v>50</v>
      </c>
      <c r="H166" t="str">
        <f>INDEX('SWB BWQ'!$B$13:$V$168, MATCH('SWB Backcast'!$C166, 'SWB BWQ'!$C$13:$C$168, 0), MATCH('SWB Backcast'!H$13, 'SWB BWQ'!$B$13:$V$13, 0))</f>
        <v>Good</v>
      </c>
      <c r="I166" t="str">
        <f>INDEX('SWB BWQ'!$B$13:$V$168, MATCH('SWB Backcast'!$C166, 'SWB BWQ'!$C$13:$C$168, 0), MATCH('SWB Backcast'!I$13, 'SWB BWQ'!$B$13:$V$13, 0))</f>
        <v>Excellent</v>
      </c>
      <c r="J166" t="str">
        <f>INDEX('SWB BWQ'!$B$13:$V$168, MATCH('SWB Backcast'!$C166, 'SWB BWQ'!$C$13:$C$168, 0), MATCH('SWB Backcast'!J$13, 'SWB BWQ'!$B$13:$V$13, 0))</f>
        <v>Excellent</v>
      </c>
      <c r="K166" t="str">
        <f>INDEX('SWB BWQ'!$B$13:$V$168, MATCH('SWB Backcast'!$C166, 'SWB BWQ'!$C$13:$C$168, 0), MATCH('SWB Backcast'!K$13, 'SWB BWQ'!$B$13:$V$13, 0))</f>
        <v>Excellent</v>
      </c>
      <c r="L166" t="str">
        <f>INDEX('SWB BWQ'!$B$13:$V$168, MATCH('SWB Backcast'!$C166, 'SWB BWQ'!$C$13:$C$168, 0), MATCH('SWB Backcast'!L$13, 'SWB BWQ'!$B$13:$V$13, 0))</f>
        <v>Excellent</v>
      </c>
      <c r="M166">
        <f>INDEX('SWB BWQ'!$B$13:$V$168, MATCH('SWB Backcast'!$C166, 'SWB BWQ'!$C$13:$C$168, 0), MATCH('SWB Backcast'!M$13, 'SWB BWQ'!$B$13:$V$13, 0))</f>
        <v>0</v>
      </c>
      <c r="N166" t="str">
        <f>INDEX('SWB BWQ'!$B$13:$V$168, MATCH('SWB Backcast'!$C166, 'SWB BWQ'!$C$13:$C$168, 0), MATCH('SWB Backcast'!N$13, 'SWB BWQ'!$B$13:$V$13, 0))</f>
        <v>Good</v>
      </c>
      <c r="O166" t="str">
        <f>INDEX('SWB BWQ'!$B$13:$V$168, MATCH('SWB Backcast'!$C166, 'SWB BWQ'!$C$13:$C$168, 0), MATCH('SWB Backcast'!O$13, 'SWB BWQ'!$B$13:$V$13, 0))</f>
        <v>Good</v>
      </c>
      <c r="P166">
        <f>INDEX('SWB BWQ'!$B$13:$V$168, MATCH('SWB Backcast'!$C166, 'SWB BWQ'!$C$13:$C$168, 0), MATCH('SWB Backcast'!P$13, 'SWB BWQ'!$B$13:$V$13, 0))</f>
        <v>0</v>
      </c>
      <c r="Q166" t="str">
        <f>INDEX('SWB BWQ'!$B$13:$V$168, MATCH('SWB Backcast'!$C166, 'SWB BWQ'!$C$13:$C$168, 0), MATCH('SWB Backcast'!Q$13, 'SWB BWQ'!$B$13:$V$13, 0))</f>
        <v>Good</v>
      </c>
      <c r="R166" t="str">
        <f>INDEX('SWB BWQ'!$B$13:$V$168, MATCH('SWB Backcast'!$C166, 'SWB BWQ'!$C$13:$C$168, 0), MATCH('SWB Backcast'!R$13, 'SWB BWQ'!$B$13:$V$13, 0))</f>
        <v>Good</v>
      </c>
      <c r="S166" t="str">
        <f>INDEX('SWB BWQ'!$B$13:$V$168, MATCH('SWB Backcast'!$C166, 'SWB BWQ'!$C$13:$C$168, 0), MATCH('SWB Backcast'!S$13, 'SWB BWQ'!$B$13:$V$13, 0))</f>
        <v>Good</v>
      </c>
      <c r="T166" t="str">
        <f>INDEX('SWB BWQ'!$B$13:$V$168, MATCH('SWB Backcast'!$C166, 'SWB BWQ'!$C$13:$C$168, 0), MATCH('SWB Backcast'!T$13, 'SWB BWQ'!$B$13:$V$13, 0))</f>
        <v>Good</v>
      </c>
      <c r="U166" t="str">
        <f>INDEX('SWB BWQ'!$B$13:$V$168, MATCH('SWB Backcast'!$C166, 'SWB BWQ'!$C$13:$C$168, 0), MATCH('SWB Backcast'!U$13, 'SWB BWQ'!$B$13:$V$13, 0))</f>
        <v>Good</v>
      </c>
      <c r="V166" t="str">
        <f>INDEX('SWB BWQ'!$B$13:$V$168, MATCH('SWB Backcast'!$C166, 'SWB BWQ'!$C$13:$C$168, 0), MATCH('SWB Backcast'!V$13, 'SWB BWQ'!$B$13:$V$13, 0))</f>
        <v>Good</v>
      </c>
    </row>
    <row r="167" spans="1:22">
      <c r="B167" t="s">
        <v>239</v>
      </c>
      <c r="C167" t="s">
        <v>770</v>
      </c>
      <c r="D167" t="s">
        <v>48</v>
      </c>
      <c r="E167" t="s">
        <v>49</v>
      </c>
      <c r="F167" t="s">
        <v>50</v>
      </c>
      <c r="H167" t="str">
        <f>INDEX('SWB BWQ'!$B$13:$V$168, MATCH('SWB Backcast'!$C167, 'SWB BWQ'!$C$13:$C$168, 0), MATCH('SWB Backcast'!H$13, 'SWB BWQ'!$B$13:$V$13, 0))</f>
        <v>Excellent</v>
      </c>
      <c r="I167" t="str">
        <f>INDEX('SWB BWQ'!$B$13:$V$168, MATCH('SWB Backcast'!$C167, 'SWB BWQ'!$C$13:$C$168, 0), MATCH('SWB Backcast'!I$13, 'SWB BWQ'!$B$13:$V$13, 0))</f>
        <v>Excellent</v>
      </c>
      <c r="J167" t="str">
        <f>INDEX('SWB BWQ'!$B$13:$V$168, MATCH('SWB Backcast'!$C167, 'SWB BWQ'!$C$13:$C$168, 0), MATCH('SWB Backcast'!J$13, 'SWB BWQ'!$B$13:$V$13, 0))</f>
        <v>Excellent</v>
      </c>
      <c r="K167" t="str">
        <f>INDEX('SWB BWQ'!$B$13:$V$168, MATCH('SWB Backcast'!$C167, 'SWB BWQ'!$C$13:$C$168, 0), MATCH('SWB Backcast'!K$13, 'SWB BWQ'!$B$13:$V$13, 0))</f>
        <v>Excellent</v>
      </c>
      <c r="L167" t="str">
        <f>INDEX('SWB BWQ'!$B$13:$V$168, MATCH('SWB Backcast'!$C167, 'SWB BWQ'!$C$13:$C$168, 0), MATCH('SWB Backcast'!L$13, 'SWB BWQ'!$B$13:$V$13, 0))</f>
        <v>Excellent</v>
      </c>
      <c r="M167">
        <f>INDEX('SWB BWQ'!$B$13:$V$168, MATCH('SWB Backcast'!$C167, 'SWB BWQ'!$C$13:$C$168, 0), MATCH('SWB Backcast'!M$13, 'SWB BWQ'!$B$13:$V$13, 0))</f>
        <v>0</v>
      </c>
      <c r="N167" t="str">
        <f>INDEX('SWB BWQ'!$B$13:$V$168, MATCH('SWB Backcast'!$C167, 'SWB BWQ'!$C$13:$C$168, 0), MATCH('SWB Backcast'!N$13, 'SWB BWQ'!$B$13:$V$13, 0))</f>
        <v>Excellent</v>
      </c>
      <c r="O167" t="str">
        <f>INDEX('SWB BWQ'!$B$13:$V$168, MATCH('SWB Backcast'!$C167, 'SWB BWQ'!$C$13:$C$168, 0), MATCH('SWB Backcast'!O$13, 'SWB BWQ'!$B$13:$V$13, 0))</f>
        <v>Excellent</v>
      </c>
      <c r="P167">
        <f>INDEX('SWB BWQ'!$B$13:$V$168, MATCH('SWB Backcast'!$C167, 'SWB BWQ'!$C$13:$C$168, 0), MATCH('SWB Backcast'!P$13, 'SWB BWQ'!$B$13:$V$13, 0))</f>
        <v>0</v>
      </c>
      <c r="Q167" t="str">
        <f>INDEX('SWB BWQ'!$B$13:$V$168, MATCH('SWB Backcast'!$C167, 'SWB BWQ'!$C$13:$C$168, 0), MATCH('SWB Backcast'!Q$13, 'SWB BWQ'!$B$13:$V$13, 0))</f>
        <v>Excellent</v>
      </c>
      <c r="R167" t="str">
        <f>INDEX('SWB BWQ'!$B$13:$V$168, MATCH('SWB Backcast'!$C167, 'SWB BWQ'!$C$13:$C$168, 0), MATCH('SWB Backcast'!R$13, 'SWB BWQ'!$B$13:$V$13, 0))</f>
        <v>Excellent</v>
      </c>
      <c r="S167" t="str">
        <f>INDEX('SWB BWQ'!$B$13:$V$168, MATCH('SWB Backcast'!$C167, 'SWB BWQ'!$C$13:$C$168, 0), MATCH('SWB Backcast'!S$13, 'SWB BWQ'!$B$13:$V$13, 0))</f>
        <v>Excellent</v>
      </c>
      <c r="T167" t="str">
        <f>INDEX('SWB BWQ'!$B$13:$V$168, MATCH('SWB Backcast'!$C167, 'SWB BWQ'!$C$13:$C$168, 0), MATCH('SWB Backcast'!T$13, 'SWB BWQ'!$B$13:$V$13, 0))</f>
        <v>Excellent</v>
      </c>
      <c r="U167" t="str">
        <f>INDEX('SWB BWQ'!$B$13:$V$168, MATCH('SWB Backcast'!$C167, 'SWB BWQ'!$C$13:$C$168, 0), MATCH('SWB Backcast'!U$13, 'SWB BWQ'!$B$13:$V$13, 0))</f>
        <v>Excellent</v>
      </c>
      <c r="V167" t="str">
        <f>INDEX('SWB BWQ'!$B$13:$V$168, MATCH('SWB Backcast'!$C167, 'SWB BWQ'!$C$13:$C$168, 0), MATCH('SWB Backcast'!V$13, 'SWB BWQ'!$B$13:$V$13, 0))</f>
        <v>Excellent</v>
      </c>
    </row>
    <row r="168" spans="1:22">
      <c r="B168" t="s">
        <v>239</v>
      </c>
      <c r="C168" t="s">
        <v>771</v>
      </c>
      <c r="D168" t="s">
        <v>48</v>
      </c>
      <c r="E168" t="s">
        <v>49</v>
      </c>
      <c r="F168" t="s">
        <v>50</v>
      </c>
      <c r="H168" t="str">
        <f>INDEX('SWB BWQ'!$B$13:$V$168, MATCH('SWB Backcast'!$C168, 'SWB BWQ'!$C$13:$C$168, 0), MATCH('SWB Backcast'!H$13, 'SWB BWQ'!$B$13:$V$13, 0))</f>
        <v>Good</v>
      </c>
      <c r="I168" t="str">
        <f>INDEX('SWB BWQ'!$B$13:$V$168, MATCH('SWB Backcast'!$C168, 'SWB BWQ'!$C$13:$C$168, 0), MATCH('SWB Backcast'!I$13, 'SWB BWQ'!$B$13:$V$13, 0))</f>
        <v>Excellent</v>
      </c>
      <c r="J168" t="str">
        <f>INDEX('SWB BWQ'!$B$13:$V$168, MATCH('SWB Backcast'!$C168, 'SWB BWQ'!$C$13:$C$168, 0), MATCH('SWB Backcast'!J$13, 'SWB BWQ'!$B$13:$V$13, 0))</f>
        <v>Excellent</v>
      </c>
      <c r="K168" t="str">
        <f>INDEX('SWB BWQ'!$B$13:$V$168, MATCH('SWB Backcast'!$C168, 'SWB BWQ'!$C$13:$C$168, 0), MATCH('SWB Backcast'!K$13, 'SWB BWQ'!$B$13:$V$13, 0))</f>
        <v>Excellent</v>
      </c>
      <c r="L168" t="str">
        <f>INDEX('SWB BWQ'!$B$13:$V$168, MATCH('SWB Backcast'!$C168, 'SWB BWQ'!$C$13:$C$168, 0), MATCH('SWB Backcast'!L$13, 'SWB BWQ'!$B$13:$V$13, 0))</f>
        <v>Good</v>
      </c>
      <c r="M168">
        <f>INDEX('SWB BWQ'!$B$13:$V$168, MATCH('SWB Backcast'!$C168, 'SWB BWQ'!$C$13:$C$168, 0), MATCH('SWB Backcast'!M$13, 'SWB BWQ'!$B$13:$V$13, 0))</f>
        <v>0</v>
      </c>
      <c r="N168" t="str">
        <f>INDEX('SWB BWQ'!$B$13:$V$168, MATCH('SWB Backcast'!$C168, 'SWB BWQ'!$C$13:$C$168, 0), MATCH('SWB Backcast'!N$13, 'SWB BWQ'!$B$13:$V$13, 0))</f>
        <v>Excellent</v>
      </c>
      <c r="O168" t="str">
        <f>INDEX('SWB BWQ'!$B$13:$V$168, MATCH('SWB Backcast'!$C168, 'SWB BWQ'!$C$13:$C$168, 0), MATCH('SWB Backcast'!O$13, 'SWB BWQ'!$B$13:$V$13, 0))</f>
        <v>Excellent</v>
      </c>
      <c r="P168">
        <f>INDEX('SWB BWQ'!$B$13:$V$168, MATCH('SWB Backcast'!$C168, 'SWB BWQ'!$C$13:$C$168, 0), MATCH('SWB Backcast'!P$13, 'SWB BWQ'!$B$13:$V$13, 0))</f>
        <v>0</v>
      </c>
      <c r="Q168" t="str">
        <f>INDEX('SWB BWQ'!$B$13:$V$168, MATCH('SWB Backcast'!$C168, 'SWB BWQ'!$C$13:$C$168, 0), MATCH('SWB Backcast'!Q$13, 'SWB BWQ'!$B$13:$V$13, 0))</f>
        <v>Excellent</v>
      </c>
      <c r="R168" t="str">
        <f>INDEX('SWB BWQ'!$B$13:$V$168, MATCH('SWB Backcast'!$C168, 'SWB BWQ'!$C$13:$C$168, 0), MATCH('SWB Backcast'!R$13, 'SWB BWQ'!$B$13:$V$13, 0))</f>
        <v>Excellent</v>
      </c>
      <c r="S168" t="str">
        <f>INDEX('SWB BWQ'!$B$13:$V$168, MATCH('SWB Backcast'!$C168, 'SWB BWQ'!$C$13:$C$168, 0), MATCH('SWB Backcast'!S$13, 'SWB BWQ'!$B$13:$V$13, 0))</f>
        <v>Excellent</v>
      </c>
      <c r="T168" t="str">
        <f>INDEX('SWB BWQ'!$B$13:$V$168, MATCH('SWB Backcast'!$C168, 'SWB BWQ'!$C$13:$C$168, 0), MATCH('SWB Backcast'!T$13, 'SWB BWQ'!$B$13:$V$13, 0))</f>
        <v>Excellent</v>
      </c>
      <c r="U168" t="str">
        <f>INDEX('SWB BWQ'!$B$13:$V$168, MATCH('SWB Backcast'!$C168, 'SWB BWQ'!$C$13:$C$168, 0), MATCH('SWB Backcast'!U$13, 'SWB BWQ'!$B$13:$V$13, 0))</f>
        <v>Excellent</v>
      </c>
      <c r="V168" t="str">
        <f>INDEX('SWB BWQ'!$B$13:$V$168, MATCH('SWB Backcast'!$C168, 'SWB BWQ'!$C$13:$C$168, 0), MATCH('SWB Backcast'!V$13, 'SWB BWQ'!$B$13:$V$13, 0))</f>
        <v>Excellent</v>
      </c>
    </row>
    <row r="169" spans="1:22">
      <c r="A169" s="158" t="s">
        <v>138</v>
      </c>
      <c r="B169" s="158" t="s">
        <v>239</v>
      </c>
      <c r="C169" s="158" t="s">
        <v>772</v>
      </c>
      <c r="D169" s="158"/>
      <c r="E169" s="158" t="s">
        <v>49</v>
      </c>
      <c r="F169" s="158" t="s">
        <v>140</v>
      </c>
    </row>
    <row r="170" spans="1:22">
      <c r="A170" s="158" t="s">
        <v>138</v>
      </c>
      <c r="B170" s="158" t="s">
        <v>239</v>
      </c>
      <c r="C170" s="158" t="s">
        <v>773</v>
      </c>
      <c r="D170" s="158"/>
      <c r="E170" s="158" t="s">
        <v>49</v>
      </c>
      <c r="F170" s="158" t="s">
        <v>140</v>
      </c>
    </row>
    <row r="171" spans="1:22">
      <c r="A171" s="158" t="s">
        <v>138</v>
      </c>
      <c r="B171" s="158" t="s">
        <v>239</v>
      </c>
      <c r="C171" s="158" t="s">
        <v>774</v>
      </c>
      <c r="D171" s="158"/>
      <c r="E171" s="158" t="s">
        <v>49</v>
      </c>
      <c r="F171" s="158" t="s">
        <v>140</v>
      </c>
    </row>
    <row r="172" spans="1:22">
      <c r="A172" s="158" t="s">
        <v>138</v>
      </c>
      <c r="B172" s="158" t="s">
        <v>239</v>
      </c>
      <c r="C172" s="158" t="s">
        <v>775</v>
      </c>
      <c r="D172" s="158"/>
      <c r="E172" s="158" t="s">
        <v>49</v>
      </c>
      <c r="F172" s="158" t="s">
        <v>140</v>
      </c>
    </row>
    <row r="173" spans="1:22">
      <c r="A173" s="158" t="s">
        <v>138</v>
      </c>
      <c r="B173" s="158" t="s">
        <v>239</v>
      </c>
      <c r="C173" s="158" t="s">
        <v>776</v>
      </c>
      <c r="D173" s="158"/>
      <c r="E173" s="158" t="s">
        <v>49</v>
      </c>
      <c r="F173" s="158" t="s">
        <v>140</v>
      </c>
    </row>
    <row r="174" spans="1:22">
      <c r="A174" s="158" t="s">
        <v>138</v>
      </c>
      <c r="B174" s="158" t="s">
        <v>239</v>
      </c>
      <c r="C174" s="158" t="s">
        <v>777</v>
      </c>
      <c r="D174" s="158"/>
      <c r="E174" s="158" t="s">
        <v>49</v>
      </c>
      <c r="F174" s="158" t="s">
        <v>140</v>
      </c>
    </row>
    <row r="176" spans="1:22">
      <c r="B176" t="s">
        <v>57</v>
      </c>
      <c r="E176" s="10" t="s">
        <v>144</v>
      </c>
      <c r="F176" t="s">
        <v>57</v>
      </c>
      <c r="H176">
        <f t="shared" ref="H176:V176" si="0">COUNTIF(H$14:H$174, $F176) + COUNTIF(H$14:H$174, $B183)</f>
        <v>110</v>
      </c>
      <c r="I176">
        <f t="shared" si="0"/>
        <v>122</v>
      </c>
      <c r="J176">
        <f t="shared" si="0"/>
        <v>110</v>
      </c>
      <c r="K176">
        <f t="shared" si="0"/>
        <v>111</v>
      </c>
      <c r="L176">
        <f t="shared" si="0"/>
        <v>122</v>
      </c>
      <c r="M176">
        <f t="shared" si="0"/>
        <v>0</v>
      </c>
      <c r="N176">
        <f t="shared" si="0"/>
        <v>114</v>
      </c>
      <c r="O176">
        <f t="shared" si="0"/>
        <v>122</v>
      </c>
      <c r="P176">
        <f t="shared" si="0"/>
        <v>0</v>
      </c>
      <c r="Q176">
        <f t="shared" si="0"/>
        <v>123</v>
      </c>
      <c r="R176">
        <f t="shared" si="0"/>
        <v>123</v>
      </c>
      <c r="S176">
        <f t="shared" si="0"/>
        <v>123</v>
      </c>
      <c r="T176">
        <f t="shared" si="0"/>
        <v>124</v>
      </c>
      <c r="U176">
        <f t="shared" si="0"/>
        <v>126</v>
      </c>
      <c r="V176">
        <f t="shared" si="0"/>
        <v>126</v>
      </c>
    </row>
    <row r="177" spans="1:22">
      <c r="B177" t="s">
        <v>56</v>
      </c>
      <c r="F177" t="s">
        <v>56</v>
      </c>
      <c r="H177">
        <f t="shared" ref="H177:V177" si="1">COUNTIF(H$14:H$174, $F177) + COUNTIF(H$14:H$174, $B184)</f>
        <v>26</v>
      </c>
      <c r="I177">
        <f t="shared" si="1"/>
        <v>21</v>
      </c>
      <c r="J177">
        <f t="shared" si="1"/>
        <v>28</v>
      </c>
      <c r="K177">
        <f t="shared" si="1"/>
        <v>31</v>
      </c>
      <c r="L177">
        <f t="shared" si="1"/>
        <v>20</v>
      </c>
      <c r="M177">
        <f t="shared" si="1"/>
        <v>0</v>
      </c>
      <c r="N177">
        <f t="shared" si="1"/>
        <v>26</v>
      </c>
      <c r="O177">
        <f t="shared" si="1"/>
        <v>21</v>
      </c>
      <c r="P177">
        <f t="shared" si="1"/>
        <v>0</v>
      </c>
      <c r="Q177">
        <f t="shared" si="1"/>
        <v>27</v>
      </c>
      <c r="R177">
        <f t="shared" si="1"/>
        <v>27</v>
      </c>
      <c r="S177">
        <f t="shared" si="1"/>
        <v>27</v>
      </c>
      <c r="T177">
        <f t="shared" si="1"/>
        <v>26</v>
      </c>
      <c r="U177">
        <f t="shared" si="1"/>
        <v>24</v>
      </c>
      <c r="V177">
        <f t="shared" si="1"/>
        <v>24</v>
      </c>
    </row>
    <row r="178" spans="1:22">
      <c r="B178" t="s">
        <v>97</v>
      </c>
      <c r="F178" t="s">
        <v>97</v>
      </c>
      <c r="H178">
        <f t="shared" ref="H178:V178" si="2">COUNTIF(H$14:H$174, $F178) + COUNTIF(H$14:H$174, $B185)</f>
        <v>13</v>
      </c>
      <c r="I178">
        <f t="shared" si="2"/>
        <v>6</v>
      </c>
      <c r="J178">
        <f t="shared" si="2"/>
        <v>9</v>
      </c>
      <c r="K178">
        <f t="shared" si="2"/>
        <v>5</v>
      </c>
      <c r="L178">
        <f t="shared" si="2"/>
        <v>4</v>
      </c>
      <c r="M178">
        <f t="shared" si="2"/>
        <v>0</v>
      </c>
      <c r="N178">
        <f t="shared" si="2"/>
        <v>8</v>
      </c>
      <c r="O178">
        <f t="shared" si="2"/>
        <v>6</v>
      </c>
      <c r="P178">
        <f t="shared" si="2"/>
        <v>0</v>
      </c>
      <c r="Q178">
        <f t="shared" si="2"/>
        <v>1</v>
      </c>
      <c r="R178">
        <f t="shared" si="2"/>
        <v>1</v>
      </c>
      <c r="S178">
        <f t="shared" si="2"/>
        <v>1</v>
      </c>
      <c r="T178">
        <f t="shared" si="2"/>
        <v>1</v>
      </c>
      <c r="U178">
        <f t="shared" si="2"/>
        <v>1</v>
      </c>
      <c r="V178">
        <f t="shared" si="2"/>
        <v>1</v>
      </c>
    </row>
    <row r="179" spans="1:22">
      <c r="B179" t="s">
        <v>96</v>
      </c>
      <c r="F179" t="s">
        <v>96</v>
      </c>
      <c r="H179">
        <f t="shared" ref="H179:V179" si="3">COUNTIF(H$14:H$174, $F179) + COUNTIF(H$14:H$174, $B186)</f>
        <v>2</v>
      </c>
      <c r="I179">
        <f t="shared" si="3"/>
        <v>2</v>
      </c>
      <c r="J179">
        <f t="shared" si="3"/>
        <v>4</v>
      </c>
      <c r="K179">
        <f t="shared" si="3"/>
        <v>4</v>
      </c>
      <c r="L179">
        <f t="shared" si="3"/>
        <v>5</v>
      </c>
      <c r="M179">
        <f t="shared" si="3"/>
        <v>0</v>
      </c>
      <c r="N179">
        <f t="shared" si="3"/>
        <v>3</v>
      </c>
      <c r="O179">
        <f t="shared" si="3"/>
        <v>2</v>
      </c>
      <c r="P179">
        <f t="shared" si="3"/>
        <v>0</v>
      </c>
      <c r="Q179">
        <f t="shared" si="3"/>
        <v>0</v>
      </c>
      <c r="R179">
        <f t="shared" si="3"/>
        <v>0</v>
      </c>
      <c r="S179">
        <f t="shared" si="3"/>
        <v>0</v>
      </c>
      <c r="T179">
        <f t="shared" si="3"/>
        <v>0</v>
      </c>
      <c r="U179">
        <f t="shared" si="3"/>
        <v>0</v>
      </c>
      <c r="V179">
        <f t="shared" si="3"/>
        <v>0</v>
      </c>
    </row>
    <row r="180" spans="1:22">
      <c r="B180" t="s">
        <v>147</v>
      </c>
      <c r="F180" t="s">
        <v>367</v>
      </c>
      <c r="H180">
        <f t="shared" ref="H180:V180" si="4">SUM(H176:H179)</f>
        <v>151</v>
      </c>
      <c r="I180">
        <f t="shared" si="4"/>
        <v>151</v>
      </c>
      <c r="J180">
        <f t="shared" si="4"/>
        <v>151</v>
      </c>
      <c r="K180">
        <f t="shared" si="4"/>
        <v>151</v>
      </c>
      <c r="L180">
        <f t="shared" si="4"/>
        <v>151</v>
      </c>
      <c r="M180">
        <f t="shared" si="4"/>
        <v>0</v>
      </c>
      <c r="N180">
        <f t="shared" si="4"/>
        <v>151</v>
      </c>
      <c r="O180">
        <f t="shared" si="4"/>
        <v>151</v>
      </c>
      <c r="P180">
        <f t="shared" si="4"/>
        <v>0</v>
      </c>
      <c r="Q180">
        <f t="shared" si="4"/>
        <v>151</v>
      </c>
      <c r="R180">
        <f t="shared" si="4"/>
        <v>151</v>
      </c>
      <c r="S180">
        <f t="shared" si="4"/>
        <v>151</v>
      </c>
      <c r="T180">
        <f t="shared" si="4"/>
        <v>151</v>
      </c>
      <c r="U180">
        <f t="shared" si="4"/>
        <v>151</v>
      </c>
      <c r="V180">
        <f t="shared" si="4"/>
        <v>151</v>
      </c>
    </row>
    <row r="181" spans="1:22">
      <c r="B181" t="s">
        <v>149</v>
      </c>
      <c r="F181" t="s">
        <v>368</v>
      </c>
      <c r="H181">
        <f t="shared" ref="H181:V181" si="5">IF(H180&lt;&gt;0,ROWS(H$14:H$174)-H180,0)</f>
        <v>10</v>
      </c>
      <c r="I181">
        <f t="shared" si="5"/>
        <v>10</v>
      </c>
      <c r="J181">
        <f t="shared" si="5"/>
        <v>10</v>
      </c>
      <c r="K181">
        <f t="shared" si="5"/>
        <v>10</v>
      </c>
      <c r="L181">
        <f t="shared" si="5"/>
        <v>10</v>
      </c>
      <c r="M181">
        <f t="shared" si="5"/>
        <v>0</v>
      </c>
      <c r="N181">
        <f t="shared" si="5"/>
        <v>10</v>
      </c>
      <c r="O181">
        <f t="shared" si="5"/>
        <v>10</v>
      </c>
      <c r="P181">
        <f t="shared" si="5"/>
        <v>0</v>
      </c>
      <c r="Q181">
        <f t="shared" si="5"/>
        <v>10</v>
      </c>
      <c r="R181">
        <f t="shared" si="5"/>
        <v>10</v>
      </c>
      <c r="S181">
        <f t="shared" si="5"/>
        <v>10</v>
      </c>
      <c r="T181">
        <f t="shared" si="5"/>
        <v>10</v>
      </c>
      <c r="U181">
        <f t="shared" si="5"/>
        <v>10</v>
      </c>
      <c r="V181">
        <f t="shared" si="5"/>
        <v>10</v>
      </c>
    </row>
    <row r="182" spans="1:22">
      <c r="B182" t="s">
        <v>150</v>
      </c>
    </row>
    <row r="183" spans="1:22">
      <c r="B183" t="s">
        <v>154</v>
      </c>
      <c r="E183" s="10" t="s">
        <v>919</v>
      </c>
      <c r="F183" t="s">
        <v>313</v>
      </c>
      <c r="H183" s="26">
        <f>SUM(H184:H187)/H180</f>
        <v>0.87052980132450319</v>
      </c>
      <c r="I183" s="26">
        <f t="shared" ref="I183:V183" si="6">SUM(I184:I187)/I180</f>
        <v>0.91284768211920531</v>
      </c>
      <c r="J183" s="26">
        <f t="shared" si="6"/>
        <v>0.87052980132450319</v>
      </c>
      <c r="K183" s="26">
        <f t="shared" si="6"/>
        <v>0.88152317880794706</v>
      </c>
      <c r="L183" s="26">
        <f t="shared" si="6"/>
        <v>0.90410596026490053</v>
      </c>
      <c r="M183" s="26"/>
      <c r="N183" s="26">
        <f t="shared" si="6"/>
        <v>0.88609271523178801</v>
      </c>
      <c r="O183" s="26">
        <f t="shared" si="6"/>
        <v>0.91284768211920531</v>
      </c>
      <c r="P183" s="26"/>
      <c r="Q183" s="26">
        <f t="shared" si="6"/>
        <v>0.93476821192052983</v>
      </c>
      <c r="R183" s="26">
        <f t="shared" si="6"/>
        <v>0.93476821192052983</v>
      </c>
      <c r="S183" s="26">
        <f t="shared" si="6"/>
        <v>0.93476821192052983</v>
      </c>
      <c r="T183" s="26">
        <f t="shared" si="6"/>
        <v>0.93701986754966893</v>
      </c>
      <c r="U183" s="26">
        <f t="shared" si="6"/>
        <v>0.94152317880794711</v>
      </c>
      <c r="V183" s="26">
        <f t="shared" si="6"/>
        <v>0.94152317880794711</v>
      </c>
    </row>
    <row r="184" spans="1:22">
      <c r="B184" t="s">
        <v>153</v>
      </c>
      <c r="E184" s="47">
        <v>1</v>
      </c>
      <c r="F184" t="s">
        <v>57</v>
      </c>
      <c r="H184">
        <f>$E184*H176</f>
        <v>110</v>
      </c>
      <c r="I184">
        <f t="shared" ref="I184:V184" si="7">$E184*I176</f>
        <v>122</v>
      </c>
      <c r="J184">
        <f t="shared" si="7"/>
        <v>110</v>
      </c>
      <c r="K184">
        <f t="shared" si="7"/>
        <v>111</v>
      </c>
      <c r="L184">
        <f t="shared" si="7"/>
        <v>122</v>
      </c>
      <c r="M184">
        <f t="shared" si="7"/>
        <v>0</v>
      </c>
      <c r="N184">
        <f t="shared" si="7"/>
        <v>114</v>
      </c>
      <c r="O184">
        <f t="shared" si="7"/>
        <v>122</v>
      </c>
      <c r="P184">
        <f t="shared" si="7"/>
        <v>0</v>
      </c>
      <c r="Q184">
        <f t="shared" si="7"/>
        <v>123</v>
      </c>
      <c r="R184">
        <f t="shared" si="7"/>
        <v>123</v>
      </c>
      <c r="S184">
        <f t="shared" si="7"/>
        <v>123</v>
      </c>
      <c r="T184">
        <f t="shared" si="7"/>
        <v>124</v>
      </c>
      <c r="U184">
        <f t="shared" si="7"/>
        <v>126</v>
      </c>
      <c r="V184">
        <f t="shared" si="7"/>
        <v>126</v>
      </c>
    </row>
    <row r="185" spans="1:22">
      <c r="B185" t="s">
        <v>152</v>
      </c>
      <c r="E185" s="47">
        <v>0.66</v>
      </c>
      <c r="F185" t="s">
        <v>56</v>
      </c>
      <c r="H185">
        <f t="shared" ref="H185:V187" si="8">$E185*H177</f>
        <v>17.16</v>
      </c>
      <c r="I185">
        <f t="shared" si="8"/>
        <v>13.860000000000001</v>
      </c>
      <c r="J185">
        <f t="shared" si="8"/>
        <v>18.48</v>
      </c>
      <c r="K185">
        <f t="shared" si="8"/>
        <v>20.46</v>
      </c>
      <c r="L185">
        <f t="shared" si="8"/>
        <v>13.200000000000001</v>
      </c>
      <c r="M185">
        <f t="shared" si="8"/>
        <v>0</v>
      </c>
      <c r="N185">
        <f t="shared" si="8"/>
        <v>17.16</v>
      </c>
      <c r="O185">
        <f t="shared" si="8"/>
        <v>13.860000000000001</v>
      </c>
      <c r="P185">
        <f t="shared" si="8"/>
        <v>0</v>
      </c>
      <c r="Q185">
        <f t="shared" si="8"/>
        <v>17.82</v>
      </c>
      <c r="R185">
        <f t="shared" si="8"/>
        <v>17.82</v>
      </c>
      <c r="S185">
        <f t="shared" si="8"/>
        <v>17.82</v>
      </c>
      <c r="T185">
        <f t="shared" si="8"/>
        <v>17.16</v>
      </c>
      <c r="U185">
        <f t="shared" si="8"/>
        <v>15.84</v>
      </c>
      <c r="V185">
        <f t="shared" si="8"/>
        <v>15.84</v>
      </c>
    </row>
    <row r="186" spans="1:22">
      <c r="B186" t="s">
        <v>151</v>
      </c>
      <c r="E186" s="47">
        <v>0.33</v>
      </c>
      <c r="F186" t="s">
        <v>97</v>
      </c>
      <c r="H186">
        <f t="shared" si="8"/>
        <v>4.29</v>
      </c>
      <c r="I186">
        <f t="shared" si="8"/>
        <v>1.98</v>
      </c>
      <c r="J186">
        <f t="shared" si="8"/>
        <v>2.97</v>
      </c>
      <c r="K186">
        <f t="shared" si="8"/>
        <v>1.6500000000000001</v>
      </c>
      <c r="L186">
        <f t="shared" si="8"/>
        <v>1.32</v>
      </c>
      <c r="M186">
        <f t="shared" si="8"/>
        <v>0</v>
      </c>
      <c r="N186">
        <f t="shared" si="8"/>
        <v>2.64</v>
      </c>
      <c r="O186">
        <f t="shared" si="8"/>
        <v>1.98</v>
      </c>
      <c r="P186">
        <f t="shared" si="8"/>
        <v>0</v>
      </c>
      <c r="Q186">
        <f t="shared" si="8"/>
        <v>0.33</v>
      </c>
      <c r="R186">
        <f t="shared" si="8"/>
        <v>0.33</v>
      </c>
      <c r="S186">
        <f t="shared" si="8"/>
        <v>0.33</v>
      </c>
      <c r="T186">
        <f t="shared" si="8"/>
        <v>0.33</v>
      </c>
      <c r="U186">
        <f t="shared" si="8"/>
        <v>0.33</v>
      </c>
      <c r="V186">
        <f t="shared" si="8"/>
        <v>0.33</v>
      </c>
    </row>
    <row r="187" spans="1:22">
      <c r="B187" t="s">
        <v>155</v>
      </c>
      <c r="E187" s="47">
        <v>0</v>
      </c>
      <c r="F187" t="s">
        <v>96</v>
      </c>
      <c r="H187">
        <f t="shared" si="8"/>
        <v>0</v>
      </c>
      <c r="I187">
        <f t="shared" si="8"/>
        <v>0</v>
      </c>
      <c r="J187">
        <f t="shared" si="8"/>
        <v>0</v>
      </c>
      <c r="K187">
        <f t="shared" si="8"/>
        <v>0</v>
      </c>
      <c r="L187">
        <f t="shared" si="8"/>
        <v>0</v>
      </c>
      <c r="M187">
        <f t="shared" si="8"/>
        <v>0</v>
      </c>
      <c r="N187">
        <f t="shared" si="8"/>
        <v>0</v>
      </c>
      <c r="O187">
        <f t="shared" si="8"/>
        <v>0</v>
      </c>
      <c r="P187">
        <f t="shared" si="8"/>
        <v>0</v>
      </c>
      <c r="Q187">
        <f t="shared" si="8"/>
        <v>0</v>
      </c>
      <c r="R187">
        <f t="shared" si="8"/>
        <v>0</v>
      </c>
      <c r="S187">
        <f t="shared" si="8"/>
        <v>0</v>
      </c>
      <c r="T187">
        <f t="shared" si="8"/>
        <v>0</v>
      </c>
      <c r="U187">
        <f t="shared" si="8"/>
        <v>0</v>
      </c>
      <c r="V187">
        <f t="shared" si="8"/>
        <v>0</v>
      </c>
    </row>
    <row r="190" spans="1:22" s="11" customFormat="1">
      <c r="A190" s="11" t="s">
        <v>156</v>
      </c>
    </row>
  </sheetData>
  <conditionalFormatting sqref="A1:XFD1048576">
    <cfRule type="cellIs" dxfId="800" priority="1" operator="equal">
      <formula>"Not applicable (removed)"</formula>
    </cfRule>
    <cfRule type="cellIs" dxfId="799" priority="2" operator="equal">
      <formula>"Poor (backcast)"</formula>
    </cfRule>
    <cfRule type="cellIs" dxfId="798" priority="3" operator="equal">
      <formula>"Sufficient (backcast)"</formula>
    </cfRule>
    <cfRule type="cellIs" dxfId="797" priority="4" operator="equal">
      <formula>"Good (backcast)"</formula>
    </cfRule>
    <cfRule type="cellIs" dxfId="796" priority="5" operator="equal">
      <formula>"Excellent (backcast)"</formula>
    </cfRule>
  </conditionalFormatting>
  <dataValidations count="1">
    <dataValidation type="list" allowBlank="1" showInputMessage="1" showErrorMessage="1" sqref="H14:V174" xr:uid="{2DFB803A-54DA-4BD0-A126-86C5D5F48EAF}">
      <formula1>$B$176:$B$187</formula1>
    </dataValidation>
  </dataValidations>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CB901-B56C-4ED7-9065-3016FD9A236B}">
  <sheetPr>
    <tabColor theme="6" tint="0.79998168889431442"/>
  </sheetPr>
  <dimension ref="A3:W39"/>
  <sheetViews>
    <sheetView zoomScale="80" zoomScaleNormal="80" workbookViewId="0">
      <selection activeCell="D10" sqref="D10"/>
    </sheetView>
  </sheetViews>
  <sheetFormatPr defaultRowHeight="14.1"/>
  <cols>
    <col min="1" max="1" width="14.75" bestFit="1" customWidth="1"/>
    <col min="2" max="2" width="22.5" customWidth="1"/>
    <col min="3" max="3" width="31" bestFit="1" customWidth="1"/>
    <col min="4" max="4" width="15.25" customWidth="1"/>
    <col min="5" max="6" width="16.5" customWidth="1"/>
    <col min="7" max="7" width="4.25" customWidth="1"/>
    <col min="8" max="22" width="14" bestFit="1" customWidth="1"/>
    <col min="23" max="23" width="77.25" customWidth="1"/>
  </cols>
  <sheetData>
    <row r="3" spans="2:23" ht="17.45">
      <c r="B3" s="1" t="s">
        <v>243</v>
      </c>
    </row>
    <row r="4" spans="2:23" ht="17.45">
      <c r="B4" s="1" t="s">
        <v>778</v>
      </c>
    </row>
    <row r="5" spans="2:23" ht="30" customHeight="1">
      <c r="B5" s="30" t="s">
        <v>2</v>
      </c>
      <c r="C5" s="30"/>
      <c r="D5" s="30"/>
      <c r="E5" s="30"/>
      <c r="F5" s="30"/>
      <c r="G5" s="30"/>
      <c r="H5" s="30"/>
      <c r="I5" s="30"/>
      <c r="J5" s="30"/>
      <c r="K5" s="30"/>
      <c r="L5" s="30"/>
      <c r="M5" s="30"/>
      <c r="N5" s="30"/>
      <c r="O5" s="30"/>
      <c r="P5" s="30"/>
      <c r="Q5" s="30"/>
      <c r="R5" s="30"/>
      <c r="S5" s="30"/>
      <c r="T5" s="30"/>
      <c r="U5" s="30"/>
      <c r="V5" s="30"/>
      <c r="W5" s="2"/>
    </row>
    <row r="7" spans="2:23">
      <c r="B7" s="3" t="s">
        <v>3</v>
      </c>
      <c r="C7" s="3" t="s">
        <v>4</v>
      </c>
      <c r="D7" s="3" t="s">
        <v>5</v>
      </c>
    </row>
    <row r="8" spans="2:23">
      <c r="B8" s="4" t="s">
        <v>7</v>
      </c>
      <c r="C8" s="4" t="s">
        <v>8</v>
      </c>
      <c r="D8" s="4">
        <f>COUNTIF(C14:C22,"&lt;&gt;")</f>
        <v>9</v>
      </c>
    </row>
    <row r="9" spans="2:23" ht="27.95">
      <c r="B9" s="5" t="s">
        <v>10</v>
      </c>
      <c r="C9" s="4" t="s">
        <v>8</v>
      </c>
      <c r="D9" s="4">
        <f>COUNTIF(F14:F33,"Included")</f>
        <v>2</v>
      </c>
    </row>
    <row r="10" spans="2:23" ht="42">
      <c r="B10" s="5" t="s">
        <v>12</v>
      </c>
      <c r="C10" s="4" t="s">
        <v>8</v>
      </c>
      <c r="D10" s="12">
        <f xml:space="preserve"> _xlfn.XLOOKUP(B3,'Input_Final Data'!$B$57:$B$77,'Input_Final Data'!$R$57:$R$77)</f>
        <v>2</v>
      </c>
    </row>
    <row r="11" spans="2:23" ht="13.9" customHeight="1" thickBot="1">
      <c r="B11" t="s">
        <v>779</v>
      </c>
    </row>
    <row r="12" spans="2:23"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23" ht="56.65" customHeight="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23" ht="123.75" customHeight="1">
      <c r="B14" t="s">
        <v>243</v>
      </c>
      <c r="C14" t="s">
        <v>780</v>
      </c>
      <c r="D14" t="s">
        <v>428</v>
      </c>
      <c r="E14" t="s">
        <v>49</v>
      </c>
      <c r="F14" t="s">
        <v>50</v>
      </c>
      <c r="H14" t="s">
        <v>155</v>
      </c>
      <c r="I14" t="s">
        <v>155</v>
      </c>
      <c r="J14" t="s">
        <v>155</v>
      </c>
      <c r="K14" t="s">
        <v>155</v>
      </c>
      <c r="L14" t="s">
        <v>155</v>
      </c>
      <c r="M14">
        <f>INDEX('TMS BWQ'!$B$13:$V$22, MATCH('TMS Backcast'!$C14, 'TMS BWQ'!$C$13:$C$22, 0), MATCH('TMS Backcast'!M$13, 'TMS BWQ'!$B$13:$V$13, 0))</f>
        <v>0</v>
      </c>
      <c r="N14" t="s">
        <v>155</v>
      </c>
      <c r="O14" t="s">
        <v>155</v>
      </c>
      <c r="P14">
        <f>INDEX('TMS BWQ'!$B$13:$V$22, MATCH('TMS Backcast'!$C14, 'TMS BWQ'!$C$13:$C$22, 0), MATCH('TMS Backcast'!P$13, 'TMS BWQ'!$B$13:$V$13, 0))</f>
        <v>0</v>
      </c>
      <c r="Q14" t="str">
        <f>INDEX('TMS BWQ'!$B$13:$V$22, MATCH('TMS Backcast'!$C14, 'TMS BWQ'!$C$13:$C$22, 0), MATCH('TMS Backcast'!Q$13, 'TMS BWQ'!$B$13:$V$13, 0))</f>
        <v>Not applicable - not impacting</v>
      </c>
      <c r="R14" t="str">
        <f>INDEX('TMS BWQ'!$B$13:$V$22, MATCH('TMS Backcast'!$C14, 'TMS BWQ'!$C$13:$C$22, 0), MATCH('TMS Backcast'!R$13, 'TMS BWQ'!$B$13:$V$13, 0))</f>
        <v>Not applicable - not impacting</v>
      </c>
      <c r="S14" t="str">
        <f>INDEX('TMS BWQ'!$B$13:$V$22, MATCH('TMS Backcast'!$C14, 'TMS BWQ'!$C$13:$C$22, 0), MATCH('TMS Backcast'!S$13, 'TMS BWQ'!$B$13:$V$13, 0))</f>
        <v>Not applicable - not impacting</v>
      </c>
      <c r="T14" t="str">
        <f>INDEX('TMS BWQ'!$B$13:$V$22, MATCH('TMS Backcast'!$C14, 'TMS BWQ'!$C$13:$C$22, 0), MATCH('TMS Backcast'!T$13, 'TMS BWQ'!$B$13:$V$13, 0))</f>
        <v>Not applicable - not impacting</v>
      </c>
      <c r="U14" t="str">
        <f>INDEX('TMS BWQ'!$B$13:$V$22, MATCH('TMS Backcast'!$C14, 'TMS BWQ'!$C$13:$C$22, 0), MATCH('TMS Backcast'!U$13, 'TMS BWQ'!$B$13:$V$13, 0))</f>
        <v>Not applicable - not impacting</v>
      </c>
      <c r="V14" t="str">
        <f>INDEX('TMS BWQ'!$B$13:$V$22, MATCH('TMS Backcast'!$C14, 'TMS BWQ'!$C$13:$C$22, 0), MATCH('TMS Backcast'!V$13, 'TMS BWQ'!$B$13:$V$13, 0))</f>
        <v>Not applicable - not impacting</v>
      </c>
      <c r="W14" s="22" t="s">
        <v>781</v>
      </c>
    </row>
    <row r="15" spans="2:23" ht="102.75" customHeight="1">
      <c r="B15" t="s">
        <v>243</v>
      </c>
      <c r="C15" t="s">
        <v>782</v>
      </c>
      <c r="D15" t="s">
        <v>428</v>
      </c>
      <c r="E15" t="s">
        <v>49</v>
      </c>
      <c r="F15" t="s">
        <v>63</v>
      </c>
      <c r="H15" t="str">
        <f>INDEX('TMS BWQ'!$B$13:$V$22, MATCH('TMS Backcast'!$C15, 'TMS BWQ'!$C$13:$C$22, 0), MATCH('TMS Backcast'!H$13, 'TMS BWQ'!$B$13:$V$13, 0))</f>
        <v>Good</v>
      </c>
      <c r="I15" t="str">
        <f>INDEX('TMS BWQ'!$B$13:$V$22, MATCH('TMS Backcast'!$C15, 'TMS BWQ'!$C$13:$C$22, 0), MATCH('TMS Backcast'!I$13, 'TMS BWQ'!$B$13:$V$13, 0))</f>
        <v>Excellent</v>
      </c>
      <c r="J15" t="str">
        <f>INDEX('TMS BWQ'!$B$13:$V$22, MATCH('TMS Backcast'!$C15, 'TMS BWQ'!$C$13:$C$22, 0), MATCH('TMS Backcast'!J$13, 'TMS BWQ'!$B$13:$V$13, 0))</f>
        <v>Excellent</v>
      </c>
      <c r="K15" t="str">
        <f>INDEX('TMS BWQ'!$B$13:$V$22, MATCH('TMS Backcast'!$C15, 'TMS BWQ'!$C$13:$C$22, 0), MATCH('TMS Backcast'!K$13, 'TMS BWQ'!$B$13:$V$13, 0))</f>
        <v>Excellent</v>
      </c>
      <c r="L15" t="str">
        <f>INDEX('TMS BWQ'!$B$13:$V$22, MATCH('TMS Backcast'!$C15, 'TMS BWQ'!$C$13:$C$22, 0), MATCH('TMS Backcast'!L$13, 'TMS BWQ'!$B$13:$V$13, 0))</f>
        <v>Excellent</v>
      </c>
      <c r="M15">
        <f>INDEX('TMS BWQ'!$B$13:$V$22, MATCH('TMS Backcast'!$C15, 'TMS BWQ'!$C$13:$C$22, 0), MATCH('TMS Backcast'!M$13, 'TMS BWQ'!$B$13:$V$13, 0))</f>
        <v>0</v>
      </c>
      <c r="N15" t="str">
        <f>INDEX('TMS BWQ'!$B$13:$V$22, MATCH('TMS Backcast'!$C15, 'TMS BWQ'!$C$13:$C$22, 0), MATCH('TMS Backcast'!N$13, 'TMS BWQ'!$B$13:$V$13, 0))</f>
        <v>Excellent</v>
      </c>
      <c r="O15" t="str">
        <f>INDEX('TMS BWQ'!$B$13:$V$22, MATCH('TMS Backcast'!$C15, 'TMS BWQ'!$C$13:$C$22, 0), MATCH('TMS Backcast'!O$13, 'TMS BWQ'!$B$13:$V$13, 0))</f>
        <v>Excellent</v>
      </c>
      <c r="P15">
        <f>INDEX('TMS BWQ'!$B$13:$V$22, MATCH('TMS Backcast'!$C15, 'TMS BWQ'!$C$13:$C$22, 0), MATCH('TMS Backcast'!P$13, 'TMS BWQ'!$B$13:$V$13, 0))</f>
        <v>0</v>
      </c>
      <c r="Q15" t="str">
        <f>INDEX('TMS BWQ'!$B$13:$V$22, MATCH('TMS Backcast'!$C15, 'TMS BWQ'!$C$13:$C$22, 0), MATCH('TMS Backcast'!Q$13, 'TMS BWQ'!$B$13:$V$13, 0))</f>
        <v>Excellent</v>
      </c>
      <c r="R15" t="str">
        <f>INDEX('TMS BWQ'!$B$13:$V$22, MATCH('TMS Backcast'!$C15, 'TMS BWQ'!$C$13:$C$22, 0), MATCH('TMS Backcast'!R$13, 'TMS BWQ'!$B$13:$V$13, 0))</f>
        <v>Excellent</v>
      </c>
      <c r="S15" t="str">
        <f>INDEX('TMS BWQ'!$B$13:$V$22, MATCH('TMS Backcast'!$C15, 'TMS BWQ'!$C$13:$C$22, 0), MATCH('TMS Backcast'!S$13, 'TMS BWQ'!$B$13:$V$13, 0))</f>
        <v>Excellent</v>
      </c>
      <c r="T15" t="str">
        <f>INDEX('TMS BWQ'!$B$13:$V$22, MATCH('TMS Backcast'!$C15, 'TMS BWQ'!$C$13:$C$22, 0), MATCH('TMS Backcast'!T$13, 'TMS BWQ'!$B$13:$V$13, 0))</f>
        <v>Excellent</v>
      </c>
      <c r="U15" t="str">
        <f>INDEX('TMS BWQ'!$B$13:$V$22, MATCH('TMS Backcast'!$C15, 'TMS BWQ'!$C$13:$C$22, 0), MATCH('TMS Backcast'!U$13, 'TMS BWQ'!$B$13:$V$13, 0))</f>
        <v>Excellent</v>
      </c>
      <c r="V15" t="str">
        <f>INDEX('TMS BWQ'!$B$13:$V$22, MATCH('TMS Backcast'!$C15, 'TMS BWQ'!$C$13:$C$22, 0), MATCH('TMS Backcast'!V$13, 'TMS BWQ'!$B$13:$V$13, 0))</f>
        <v>Excellent</v>
      </c>
      <c r="W15" s="22" t="s">
        <v>783</v>
      </c>
    </row>
    <row r="16" spans="2:23">
      <c r="B16" t="s">
        <v>243</v>
      </c>
      <c r="C16" t="s">
        <v>784</v>
      </c>
      <c r="D16" t="s">
        <v>428</v>
      </c>
      <c r="E16" t="s">
        <v>49</v>
      </c>
      <c r="F16" t="s">
        <v>63</v>
      </c>
      <c r="H16" t="s">
        <v>155</v>
      </c>
      <c r="I16" t="s">
        <v>155</v>
      </c>
      <c r="J16" t="s">
        <v>155</v>
      </c>
      <c r="K16" t="s">
        <v>155</v>
      </c>
      <c r="L16" t="s">
        <v>155</v>
      </c>
      <c r="M16">
        <f>INDEX('TMS BWQ'!$B$13:$V$22, MATCH('TMS Backcast'!$C16, 'TMS BWQ'!$C$13:$C$22, 0), MATCH('TMS Backcast'!M$13, 'TMS BWQ'!$B$13:$V$13, 0))</f>
        <v>0</v>
      </c>
      <c r="N16" t="s">
        <v>155</v>
      </c>
      <c r="O16" t="s">
        <v>155</v>
      </c>
      <c r="P16">
        <f>INDEX('TMS BWQ'!$B$13:$V$22, MATCH('TMS Backcast'!$C16, 'TMS BWQ'!$C$13:$C$22, 0), MATCH('TMS Backcast'!P$13, 'TMS BWQ'!$B$13:$V$13, 0))</f>
        <v>0</v>
      </c>
      <c r="Q16" t="str">
        <f>INDEX('TMS BWQ'!$B$13:$V$22, MATCH('TMS Backcast'!$C16, 'TMS BWQ'!$C$13:$C$22, 0), MATCH('TMS Backcast'!Q$13, 'TMS BWQ'!$B$13:$V$13, 0))</f>
        <v>Not applicable - not impacting</v>
      </c>
      <c r="R16" t="str">
        <f>INDEX('TMS BWQ'!$B$13:$V$22, MATCH('TMS Backcast'!$C16, 'TMS BWQ'!$C$13:$C$22, 0), MATCH('TMS Backcast'!R$13, 'TMS BWQ'!$B$13:$V$13, 0))</f>
        <v>Not applicable - not impacting</v>
      </c>
      <c r="S16" t="str">
        <f>INDEX('TMS BWQ'!$B$13:$V$22, MATCH('TMS Backcast'!$C16, 'TMS BWQ'!$C$13:$C$22, 0), MATCH('TMS Backcast'!S$13, 'TMS BWQ'!$B$13:$V$13, 0))</f>
        <v>Not applicable - not impacting</v>
      </c>
      <c r="T16" t="str">
        <f>INDEX('TMS BWQ'!$B$13:$V$22, MATCH('TMS Backcast'!$C16, 'TMS BWQ'!$C$13:$C$22, 0), MATCH('TMS Backcast'!T$13, 'TMS BWQ'!$B$13:$V$13, 0))</f>
        <v>Not applicable - not impacting</v>
      </c>
      <c r="U16" t="str">
        <f>INDEX('TMS BWQ'!$B$13:$V$22, MATCH('TMS Backcast'!$C16, 'TMS BWQ'!$C$13:$C$22, 0), MATCH('TMS Backcast'!U$13, 'TMS BWQ'!$B$13:$V$13, 0))</f>
        <v>Not applicable - not impacting</v>
      </c>
      <c r="V16" t="str">
        <f>INDEX('TMS BWQ'!$B$13:$V$22, MATCH('TMS Backcast'!$C16, 'TMS BWQ'!$C$13:$C$22, 0), MATCH('TMS Backcast'!V$13, 'TMS BWQ'!$B$13:$V$13, 0))</f>
        <v>Not applicable - not impacting</v>
      </c>
    </row>
    <row r="17" spans="1:22">
      <c r="B17" t="s">
        <v>243</v>
      </c>
      <c r="C17" t="s">
        <v>785</v>
      </c>
      <c r="D17" t="s">
        <v>428</v>
      </c>
      <c r="E17" t="s">
        <v>49</v>
      </c>
      <c r="F17" t="s">
        <v>63</v>
      </c>
      <c r="H17" t="s">
        <v>155</v>
      </c>
      <c r="I17" t="s">
        <v>155</v>
      </c>
      <c r="J17" t="s">
        <v>155</v>
      </c>
      <c r="K17" t="s">
        <v>155</v>
      </c>
      <c r="L17" t="s">
        <v>155</v>
      </c>
      <c r="M17">
        <f>INDEX('TMS BWQ'!$B$13:$V$22, MATCH('TMS Backcast'!$C17, 'TMS BWQ'!$C$13:$C$22, 0), MATCH('TMS Backcast'!M$13, 'TMS BWQ'!$B$13:$V$13, 0))</f>
        <v>0</v>
      </c>
      <c r="N17" t="s">
        <v>155</v>
      </c>
      <c r="O17" t="s">
        <v>155</v>
      </c>
      <c r="P17">
        <f>INDEX('TMS BWQ'!$B$13:$V$22, MATCH('TMS Backcast'!$C17, 'TMS BWQ'!$C$13:$C$22, 0), MATCH('TMS Backcast'!P$13, 'TMS BWQ'!$B$13:$V$13, 0))</f>
        <v>0</v>
      </c>
      <c r="Q17" t="str">
        <f>INDEX('TMS BWQ'!$B$13:$V$22, MATCH('TMS Backcast'!$C17, 'TMS BWQ'!$C$13:$C$22, 0), MATCH('TMS Backcast'!Q$13, 'TMS BWQ'!$B$13:$V$13, 0))</f>
        <v>Not applicable - not impacting</v>
      </c>
      <c r="R17" t="str">
        <f>INDEX('TMS BWQ'!$B$13:$V$22, MATCH('TMS Backcast'!$C17, 'TMS BWQ'!$C$13:$C$22, 0), MATCH('TMS Backcast'!R$13, 'TMS BWQ'!$B$13:$V$13, 0))</f>
        <v>Not applicable - not impacting</v>
      </c>
      <c r="S17" t="str">
        <f>INDEX('TMS BWQ'!$B$13:$V$22, MATCH('TMS Backcast'!$C17, 'TMS BWQ'!$C$13:$C$22, 0), MATCH('TMS Backcast'!S$13, 'TMS BWQ'!$B$13:$V$13, 0))</f>
        <v>Not applicable - not impacting</v>
      </c>
      <c r="T17" t="str">
        <f>INDEX('TMS BWQ'!$B$13:$V$22, MATCH('TMS Backcast'!$C17, 'TMS BWQ'!$C$13:$C$22, 0), MATCH('TMS Backcast'!T$13, 'TMS BWQ'!$B$13:$V$13, 0))</f>
        <v>Not applicable - not impacting</v>
      </c>
      <c r="U17" t="str">
        <f>INDEX('TMS BWQ'!$B$13:$V$22, MATCH('TMS Backcast'!$C17, 'TMS BWQ'!$C$13:$C$22, 0), MATCH('TMS Backcast'!U$13, 'TMS BWQ'!$B$13:$V$13, 0))</f>
        <v>Not applicable - not impacting</v>
      </c>
      <c r="V17" t="str">
        <f>INDEX('TMS BWQ'!$B$13:$V$22, MATCH('TMS Backcast'!$C17, 'TMS BWQ'!$C$13:$C$22, 0), MATCH('TMS Backcast'!V$13, 'TMS BWQ'!$B$13:$V$13, 0))</f>
        <v>Not applicable - not impacting</v>
      </c>
    </row>
    <row r="18" spans="1:22">
      <c r="B18" t="s">
        <v>243</v>
      </c>
      <c r="C18" t="s">
        <v>786</v>
      </c>
      <c r="D18" t="s">
        <v>428</v>
      </c>
      <c r="E18" t="s">
        <v>49</v>
      </c>
      <c r="F18" t="s">
        <v>63</v>
      </c>
      <c r="H18" t="s">
        <v>155</v>
      </c>
      <c r="I18" t="s">
        <v>155</v>
      </c>
      <c r="J18" t="s">
        <v>155</v>
      </c>
      <c r="K18" t="s">
        <v>155</v>
      </c>
      <c r="L18" t="s">
        <v>155</v>
      </c>
      <c r="M18">
        <f>INDEX('TMS BWQ'!$B$13:$V$22, MATCH('TMS Backcast'!$C18, 'TMS BWQ'!$C$13:$C$22, 0), MATCH('TMS Backcast'!M$13, 'TMS BWQ'!$B$13:$V$13, 0))</f>
        <v>0</v>
      </c>
      <c r="N18" t="s">
        <v>155</v>
      </c>
      <c r="O18" t="s">
        <v>155</v>
      </c>
      <c r="P18">
        <f>INDEX('TMS BWQ'!$B$13:$V$22, MATCH('TMS Backcast'!$C18, 'TMS BWQ'!$C$13:$C$22, 0), MATCH('TMS Backcast'!P$13, 'TMS BWQ'!$B$13:$V$13, 0))</f>
        <v>0</v>
      </c>
      <c r="Q18" t="str">
        <f>INDEX('TMS BWQ'!$B$13:$V$22, MATCH('TMS Backcast'!$C18, 'TMS BWQ'!$C$13:$C$22, 0), MATCH('TMS Backcast'!Q$13, 'TMS BWQ'!$B$13:$V$13, 0))</f>
        <v>Not applicable - not impacting</v>
      </c>
      <c r="R18" t="str">
        <f>INDEX('TMS BWQ'!$B$13:$V$22, MATCH('TMS Backcast'!$C18, 'TMS BWQ'!$C$13:$C$22, 0), MATCH('TMS Backcast'!R$13, 'TMS BWQ'!$B$13:$V$13, 0))</f>
        <v>Not applicable - not impacting</v>
      </c>
      <c r="S18" t="str">
        <f>INDEX('TMS BWQ'!$B$13:$V$22, MATCH('TMS Backcast'!$C18, 'TMS BWQ'!$C$13:$C$22, 0), MATCH('TMS Backcast'!S$13, 'TMS BWQ'!$B$13:$V$13, 0))</f>
        <v>Not applicable - not impacting</v>
      </c>
      <c r="T18" t="str">
        <f>INDEX('TMS BWQ'!$B$13:$V$22, MATCH('TMS Backcast'!$C18, 'TMS BWQ'!$C$13:$C$22, 0), MATCH('TMS Backcast'!T$13, 'TMS BWQ'!$B$13:$V$13, 0))</f>
        <v>Not applicable - not impacting</v>
      </c>
      <c r="U18" t="str">
        <f>INDEX('TMS BWQ'!$B$13:$V$22, MATCH('TMS Backcast'!$C18, 'TMS BWQ'!$C$13:$C$22, 0), MATCH('TMS Backcast'!U$13, 'TMS BWQ'!$B$13:$V$13, 0))</f>
        <v>Not applicable - not impacting</v>
      </c>
      <c r="V18" t="str">
        <f>INDEX('TMS BWQ'!$B$13:$V$22, MATCH('TMS Backcast'!$C18, 'TMS BWQ'!$C$13:$C$22, 0), MATCH('TMS Backcast'!V$13, 'TMS BWQ'!$B$13:$V$13, 0))</f>
        <v>Not applicable - not impacting</v>
      </c>
    </row>
    <row r="19" spans="1:22">
      <c r="B19" t="s">
        <v>243</v>
      </c>
      <c r="C19" t="s">
        <v>787</v>
      </c>
      <c r="D19" t="s">
        <v>428</v>
      </c>
      <c r="E19" t="s">
        <v>49</v>
      </c>
      <c r="F19" t="s">
        <v>63</v>
      </c>
      <c r="H19" t="s">
        <v>155</v>
      </c>
      <c r="I19" t="s">
        <v>155</v>
      </c>
      <c r="J19" t="s">
        <v>155</v>
      </c>
      <c r="K19" t="s">
        <v>155</v>
      </c>
      <c r="L19" t="s">
        <v>155</v>
      </c>
      <c r="M19">
        <f>INDEX('TMS BWQ'!$B$13:$V$22, MATCH('TMS Backcast'!$C19, 'TMS BWQ'!$C$13:$C$22, 0), MATCH('TMS Backcast'!M$13, 'TMS BWQ'!$B$13:$V$13, 0))</f>
        <v>0</v>
      </c>
      <c r="N19" t="s">
        <v>155</v>
      </c>
      <c r="O19" t="s">
        <v>155</v>
      </c>
      <c r="P19">
        <f>INDEX('TMS BWQ'!$B$13:$V$22, MATCH('TMS Backcast'!$C19, 'TMS BWQ'!$C$13:$C$22, 0), MATCH('TMS Backcast'!P$13, 'TMS BWQ'!$B$13:$V$13, 0))</f>
        <v>0</v>
      </c>
      <c r="Q19" t="str">
        <f>INDEX('TMS BWQ'!$B$13:$V$22, MATCH('TMS Backcast'!$C19, 'TMS BWQ'!$C$13:$C$22, 0), MATCH('TMS Backcast'!Q$13, 'TMS BWQ'!$B$13:$V$13, 0))</f>
        <v>Not applicable - not impacting</v>
      </c>
      <c r="R19" t="str">
        <f>INDEX('TMS BWQ'!$B$13:$V$22, MATCH('TMS Backcast'!$C19, 'TMS BWQ'!$C$13:$C$22, 0), MATCH('TMS Backcast'!R$13, 'TMS BWQ'!$B$13:$V$13, 0))</f>
        <v>Not applicable - not impacting</v>
      </c>
      <c r="S19" t="str">
        <f>INDEX('TMS BWQ'!$B$13:$V$22, MATCH('TMS Backcast'!$C19, 'TMS BWQ'!$C$13:$C$22, 0), MATCH('TMS Backcast'!S$13, 'TMS BWQ'!$B$13:$V$13, 0))</f>
        <v>Not applicable - not impacting</v>
      </c>
      <c r="T19" t="str">
        <f>INDEX('TMS BWQ'!$B$13:$V$22, MATCH('TMS Backcast'!$C19, 'TMS BWQ'!$C$13:$C$22, 0), MATCH('TMS Backcast'!T$13, 'TMS BWQ'!$B$13:$V$13, 0))</f>
        <v>Not applicable - not impacting</v>
      </c>
      <c r="U19" t="str">
        <f>INDEX('TMS BWQ'!$B$13:$V$22, MATCH('TMS Backcast'!$C19, 'TMS BWQ'!$C$13:$C$22, 0), MATCH('TMS Backcast'!U$13, 'TMS BWQ'!$B$13:$V$13, 0))</f>
        <v>Not applicable - not impacting</v>
      </c>
      <c r="V19" t="str">
        <f>INDEX('TMS BWQ'!$B$13:$V$22, MATCH('TMS Backcast'!$C19, 'TMS BWQ'!$C$13:$C$22, 0), MATCH('TMS Backcast'!V$13, 'TMS BWQ'!$B$13:$V$13, 0))</f>
        <v>Not applicable - not impacting</v>
      </c>
    </row>
    <row r="20" spans="1:22">
      <c r="B20" t="s">
        <v>243</v>
      </c>
      <c r="C20" t="s">
        <v>788</v>
      </c>
      <c r="D20" t="s">
        <v>428</v>
      </c>
      <c r="E20" t="s">
        <v>49</v>
      </c>
      <c r="F20" t="s">
        <v>50</v>
      </c>
      <c r="H20" t="s">
        <v>151</v>
      </c>
      <c r="I20" t="s">
        <v>151</v>
      </c>
      <c r="J20" t="s">
        <v>151</v>
      </c>
      <c r="K20" t="s">
        <v>151</v>
      </c>
      <c r="L20" t="s">
        <v>151</v>
      </c>
      <c r="M20">
        <f>INDEX('TMS BWQ'!$B$13:$V$22, MATCH('TMS Backcast'!$C20, 'TMS BWQ'!$C$13:$C$22, 0), MATCH('TMS Backcast'!M$13, 'TMS BWQ'!$B$13:$V$13, 0))</f>
        <v>0</v>
      </c>
      <c r="N20" t="s">
        <v>151</v>
      </c>
      <c r="O20" t="str">
        <f>INDEX('TMS BWQ'!$B$13:$V$22, MATCH('TMS Backcast'!$C20, 'TMS BWQ'!$C$13:$C$22, 0), MATCH('TMS Backcast'!O$13, 'TMS BWQ'!$B$13:$V$13, 0))</f>
        <v>Poor</v>
      </c>
      <c r="P20">
        <f>INDEX('TMS BWQ'!$B$13:$V$22, MATCH('TMS Backcast'!$C20, 'TMS BWQ'!$C$13:$C$22, 0), MATCH('TMS Backcast'!P$13, 'TMS BWQ'!$B$13:$V$13, 0))</f>
        <v>0</v>
      </c>
      <c r="Q20" t="str">
        <f>INDEX('TMS BWQ'!$B$13:$V$22, MATCH('TMS Backcast'!$C20, 'TMS BWQ'!$C$13:$C$22, 0), MATCH('TMS Backcast'!Q$13, 'TMS BWQ'!$B$13:$V$13, 0))</f>
        <v>Poor</v>
      </c>
      <c r="R20" t="str">
        <f>INDEX('TMS BWQ'!$B$13:$V$22, MATCH('TMS Backcast'!$C20, 'TMS BWQ'!$C$13:$C$22, 0), MATCH('TMS Backcast'!R$13, 'TMS BWQ'!$B$13:$V$13, 0))</f>
        <v>Poor</v>
      </c>
      <c r="S20" t="str">
        <f>INDEX('TMS BWQ'!$B$13:$V$22, MATCH('TMS Backcast'!$C20, 'TMS BWQ'!$C$13:$C$22, 0), MATCH('TMS Backcast'!S$13, 'TMS BWQ'!$B$13:$V$13, 0))</f>
        <v>Poor</v>
      </c>
      <c r="T20" t="str">
        <f>INDEX('TMS BWQ'!$B$13:$V$22, MATCH('TMS Backcast'!$C20, 'TMS BWQ'!$C$13:$C$22, 0), MATCH('TMS Backcast'!T$13, 'TMS BWQ'!$B$13:$V$13, 0))</f>
        <v>Poor</v>
      </c>
      <c r="U20" t="str">
        <f>INDEX('TMS BWQ'!$B$13:$V$22, MATCH('TMS Backcast'!$C20, 'TMS BWQ'!$C$13:$C$22, 0), MATCH('TMS Backcast'!U$13, 'TMS BWQ'!$B$13:$V$13, 0))</f>
        <v>Poor</v>
      </c>
      <c r="V20" t="str">
        <f>INDEX('TMS BWQ'!$B$13:$V$22, MATCH('TMS Backcast'!$C20, 'TMS BWQ'!$C$13:$C$22, 0), MATCH('TMS Backcast'!V$13, 'TMS BWQ'!$B$13:$V$13, 0))</f>
        <v>Sufficient</v>
      </c>
    </row>
    <row r="21" spans="1:22">
      <c r="B21" t="s">
        <v>243</v>
      </c>
      <c r="C21" t="s">
        <v>789</v>
      </c>
      <c r="D21" t="s">
        <v>428</v>
      </c>
      <c r="E21" t="s">
        <v>49</v>
      </c>
      <c r="F21" t="s">
        <v>63</v>
      </c>
      <c r="H21" t="s">
        <v>155</v>
      </c>
      <c r="I21" t="s">
        <v>155</v>
      </c>
      <c r="J21" t="s">
        <v>155</v>
      </c>
      <c r="K21" t="s">
        <v>155</v>
      </c>
      <c r="L21" t="s">
        <v>155</v>
      </c>
      <c r="M21">
        <f>INDEX('TMS BWQ'!$B$13:$V$22, MATCH('TMS Backcast'!$C21, 'TMS BWQ'!$C$13:$C$22, 0), MATCH('TMS Backcast'!M$13, 'TMS BWQ'!$B$13:$V$13, 0))</f>
        <v>0</v>
      </c>
      <c r="N21" t="s">
        <v>155</v>
      </c>
      <c r="O21" t="s">
        <v>155</v>
      </c>
      <c r="P21">
        <f>INDEX('TMS BWQ'!$B$13:$V$22, MATCH('TMS Backcast'!$C21, 'TMS BWQ'!$C$13:$C$22, 0), MATCH('TMS Backcast'!P$13, 'TMS BWQ'!$B$13:$V$13, 0))</f>
        <v>0</v>
      </c>
      <c r="Q21" t="str">
        <f>INDEX('TMS BWQ'!$B$13:$V$22, MATCH('TMS Backcast'!$C21, 'TMS BWQ'!$C$13:$C$22, 0), MATCH('TMS Backcast'!Q$13, 'TMS BWQ'!$B$13:$V$13, 0))</f>
        <v>Not applicable - not designated</v>
      </c>
      <c r="R21" t="str">
        <f>INDEX('TMS BWQ'!$B$13:$V$22, MATCH('TMS Backcast'!$C21, 'TMS BWQ'!$C$13:$C$22, 0), MATCH('TMS Backcast'!R$13, 'TMS BWQ'!$B$13:$V$13, 0))</f>
        <v>Not applicable - not designated</v>
      </c>
      <c r="S21" t="str">
        <f>INDEX('TMS BWQ'!$B$13:$V$22, MATCH('TMS Backcast'!$C21, 'TMS BWQ'!$C$13:$C$22, 0), MATCH('TMS Backcast'!S$13, 'TMS BWQ'!$B$13:$V$13, 0))</f>
        <v>Not applicable - not designated</v>
      </c>
      <c r="T21" t="str">
        <f>INDEX('TMS BWQ'!$B$13:$V$22, MATCH('TMS Backcast'!$C21, 'TMS BWQ'!$C$13:$C$22, 0), MATCH('TMS Backcast'!T$13, 'TMS BWQ'!$B$13:$V$13, 0))</f>
        <v>Not applicable - not designated</v>
      </c>
      <c r="U21" t="str">
        <f>INDEX('TMS BWQ'!$B$13:$V$22, MATCH('TMS Backcast'!$C21, 'TMS BWQ'!$C$13:$C$22, 0), MATCH('TMS Backcast'!U$13, 'TMS BWQ'!$B$13:$V$13, 0))</f>
        <v>Not applicable - not designated</v>
      </c>
      <c r="V21" t="str">
        <f>INDEX('TMS BWQ'!$B$13:$V$22, MATCH('TMS Backcast'!$C21, 'TMS BWQ'!$C$13:$C$22, 0), MATCH('TMS Backcast'!V$13, 'TMS BWQ'!$B$13:$V$13, 0))</f>
        <v>Not applicable - not designated</v>
      </c>
    </row>
    <row r="22" spans="1:22">
      <c r="B22" t="s">
        <v>243</v>
      </c>
      <c r="C22" t="s">
        <v>790</v>
      </c>
      <c r="D22" t="s">
        <v>428</v>
      </c>
      <c r="E22" t="s">
        <v>49</v>
      </c>
      <c r="F22" t="s">
        <v>63</v>
      </c>
      <c r="H22" t="s">
        <v>155</v>
      </c>
      <c r="I22" t="s">
        <v>155</v>
      </c>
      <c r="J22" t="s">
        <v>155</v>
      </c>
      <c r="K22" t="s">
        <v>155</v>
      </c>
      <c r="L22" t="s">
        <v>155</v>
      </c>
      <c r="M22">
        <f>INDEX('TMS BWQ'!$B$13:$V$22, MATCH('TMS Backcast'!$C22, 'TMS BWQ'!$C$13:$C$22, 0), MATCH('TMS Backcast'!M$13, 'TMS BWQ'!$B$13:$V$13, 0))</f>
        <v>0</v>
      </c>
      <c r="N22" t="s">
        <v>155</v>
      </c>
      <c r="O22" t="s">
        <v>155</v>
      </c>
      <c r="P22">
        <f>INDEX('TMS BWQ'!$B$13:$V$22, MATCH('TMS Backcast'!$C22, 'TMS BWQ'!$C$13:$C$22, 0), MATCH('TMS Backcast'!P$13, 'TMS BWQ'!$B$13:$V$13, 0))</f>
        <v>0</v>
      </c>
      <c r="Q22" t="str">
        <f>INDEX('TMS BWQ'!$B$13:$V$22, MATCH('TMS Backcast'!$C22, 'TMS BWQ'!$C$13:$C$22, 0), MATCH('TMS Backcast'!Q$13, 'TMS BWQ'!$B$13:$V$13, 0))</f>
        <v>Not applicable - not designated</v>
      </c>
      <c r="R22" t="str">
        <f>INDEX('TMS BWQ'!$B$13:$V$22, MATCH('TMS Backcast'!$C22, 'TMS BWQ'!$C$13:$C$22, 0), MATCH('TMS Backcast'!R$13, 'TMS BWQ'!$B$13:$V$13, 0))</f>
        <v>Not applicable - not designated</v>
      </c>
      <c r="S22" t="str">
        <f>INDEX('TMS BWQ'!$B$13:$V$22, MATCH('TMS Backcast'!$C22, 'TMS BWQ'!$C$13:$C$22, 0), MATCH('TMS Backcast'!S$13, 'TMS BWQ'!$B$13:$V$13, 0))</f>
        <v>Not applicable - not designated</v>
      </c>
      <c r="T22" t="str">
        <f>INDEX('TMS BWQ'!$B$13:$V$22, MATCH('TMS Backcast'!$C22, 'TMS BWQ'!$C$13:$C$22, 0), MATCH('TMS Backcast'!T$13, 'TMS BWQ'!$B$13:$V$13, 0))</f>
        <v>Not applicable - not designated</v>
      </c>
      <c r="U22" t="str">
        <f>INDEX('TMS BWQ'!$B$13:$V$22, MATCH('TMS Backcast'!$C22, 'TMS BWQ'!$C$13:$C$22, 0), MATCH('TMS Backcast'!U$13, 'TMS BWQ'!$B$13:$V$13, 0))</f>
        <v>Not applicable - not designated</v>
      </c>
      <c r="V22" t="str">
        <f>INDEX('TMS BWQ'!$B$13:$V$22, MATCH('TMS Backcast'!$C22, 'TMS BWQ'!$C$13:$C$22, 0), MATCH('TMS Backcast'!V$13, 'TMS BWQ'!$B$13:$V$13, 0))</f>
        <v>Not applicable - not designated</v>
      </c>
    </row>
    <row r="23" spans="1:22">
      <c r="A23" s="158" t="s">
        <v>138</v>
      </c>
      <c r="B23" s="158" t="s">
        <v>243</v>
      </c>
      <c r="C23" s="158" t="s">
        <v>791</v>
      </c>
      <c r="D23" s="158"/>
      <c r="E23" s="158" t="s">
        <v>49</v>
      </c>
      <c r="F23" s="158" t="s">
        <v>140</v>
      </c>
    </row>
    <row r="25" spans="1:22">
      <c r="B25" t="s">
        <v>57</v>
      </c>
      <c r="E25" s="10" t="s">
        <v>144</v>
      </c>
      <c r="F25" t="s">
        <v>57</v>
      </c>
      <c r="H25">
        <f t="shared" ref="H25:V25" si="0">COUNTIF(H$14:H$23, $F25) + COUNTIF(H$14:H$23, $B32)</f>
        <v>0</v>
      </c>
      <c r="I25">
        <f t="shared" si="0"/>
        <v>1</v>
      </c>
      <c r="J25">
        <f t="shared" si="0"/>
        <v>1</v>
      </c>
      <c r="K25">
        <f t="shared" si="0"/>
        <v>1</v>
      </c>
      <c r="L25">
        <f t="shared" si="0"/>
        <v>1</v>
      </c>
      <c r="M25">
        <f t="shared" si="0"/>
        <v>0</v>
      </c>
      <c r="N25">
        <f t="shared" si="0"/>
        <v>1</v>
      </c>
      <c r="O25">
        <f t="shared" si="0"/>
        <v>1</v>
      </c>
      <c r="P25">
        <f t="shared" si="0"/>
        <v>0</v>
      </c>
      <c r="Q25">
        <f t="shared" si="0"/>
        <v>1</v>
      </c>
      <c r="R25">
        <f t="shared" si="0"/>
        <v>1</v>
      </c>
      <c r="S25">
        <f t="shared" si="0"/>
        <v>1</v>
      </c>
      <c r="T25">
        <f t="shared" si="0"/>
        <v>1</v>
      </c>
      <c r="U25">
        <f t="shared" si="0"/>
        <v>1</v>
      </c>
      <c r="V25">
        <f t="shared" si="0"/>
        <v>1</v>
      </c>
    </row>
    <row r="26" spans="1:22">
      <c r="B26" t="s">
        <v>56</v>
      </c>
      <c r="F26" t="s">
        <v>56</v>
      </c>
      <c r="H26">
        <f t="shared" ref="H26:V26" si="1">COUNTIF(H$14:H$23, $F26) + COUNTIF(H$14:H$23, $B33)</f>
        <v>1</v>
      </c>
      <c r="I26">
        <f t="shared" si="1"/>
        <v>0</v>
      </c>
      <c r="J26">
        <f t="shared" si="1"/>
        <v>0</v>
      </c>
      <c r="K26">
        <f t="shared" si="1"/>
        <v>0</v>
      </c>
      <c r="L26">
        <f t="shared" si="1"/>
        <v>0</v>
      </c>
      <c r="M26">
        <f t="shared" si="1"/>
        <v>0</v>
      </c>
      <c r="N26">
        <f t="shared" si="1"/>
        <v>0</v>
      </c>
      <c r="O26">
        <f t="shared" si="1"/>
        <v>0</v>
      </c>
      <c r="P26">
        <f t="shared" si="1"/>
        <v>0</v>
      </c>
      <c r="Q26">
        <f t="shared" si="1"/>
        <v>0</v>
      </c>
      <c r="R26">
        <f t="shared" si="1"/>
        <v>0</v>
      </c>
      <c r="S26">
        <f t="shared" si="1"/>
        <v>0</v>
      </c>
      <c r="T26">
        <f t="shared" si="1"/>
        <v>0</v>
      </c>
      <c r="U26">
        <f t="shared" si="1"/>
        <v>0</v>
      </c>
      <c r="V26">
        <f t="shared" si="1"/>
        <v>0</v>
      </c>
    </row>
    <row r="27" spans="1:22">
      <c r="B27" t="s">
        <v>97</v>
      </c>
      <c r="F27" t="s">
        <v>97</v>
      </c>
      <c r="H27">
        <f t="shared" ref="H27:V27" si="2">COUNTIF(H$14:H$23, $F27) + COUNTIF(H$14:H$23, $B34)</f>
        <v>0</v>
      </c>
      <c r="I27">
        <f t="shared" si="2"/>
        <v>0</v>
      </c>
      <c r="J27">
        <f t="shared" si="2"/>
        <v>0</v>
      </c>
      <c r="K27">
        <f t="shared" si="2"/>
        <v>0</v>
      </c>
      <c r="L27">
        <f t="shared" si="2"/>
        <v>0</v>
      </c>
      <c r="M27">
        <f t="shared" si="2"/>
        <v>0</v>
      </c>
      <c r="N27">
        <f t="shared" si="2"/>
        <v>0</v>
      </c>
      <c r="O27">
        <f t="shared" si="2"/>
        <v>0</v>
      </c>
      <c r="P27">
        <f t="shared" si="2"/>
        <v>0</v>
      </c>
      <c r="Q27">
        <f t="shared" si="2"/>
        <v>0</v>
      </c>
      <c r="R27">
        <f t="shared" si="2"/>
        <v>0</v>
      </c>
      <c r="S27">
        <f t="shared" si="2"/>
        <v>0</v>
      </c>
      <c r="T27">
        <f t="shared" si="2"/>
        <v>0</v>
      </c>
      <c r="U27">
        <f t="shared" si="2"/>
        <v>0</v>
      </c>
      <c r="V27">
        <f t="shared" si="2"/>
        <v>1</v>
      </c>
    </row>
    <row r="28" spans="1:22">
      <c r="B28" t="s">
        <v>96</v>
      </c>
      <c r="F28" t="s">
        <v>96</v>
      </c>
      <c r="H28">
        <f t="shared" ref="H28:V28" si="3">COUNTIF(H$14:H$23, $F28) + COUNTIF(H$14:H$23, $B35)</f>
        <v>1</v>
      </c>
      <c r="I28">
        <f t="shared" si="3"/>
        <v>1</v>
      </c>
      <c r="J28">
        <f t="shared" si="3"/>
        <v>1</v>
      </c>
      <c r="K28">
        <f t="shared" si="3"/>
        <v>1</v>
      </c>
      <c r="L28">
        <f t="shared" si="3"/>
        <v>1</v>
      </c>
      <c r="M28">
        <f t="shared" si="3"/>
        <v>0</v>
      </c>
      <c r="N28">
        <f t="shared" si="3"/>
        <v>1</v>
      </c>
      <c r="O28">
        <f t="shared" si="3"/>
        <v>1</v>
      </c>
      <c r="P28">
        <f t="shared" si="3"/>
        <v>0</v>
      </c>
      <c r="Q28">
        <f t="shared" si="3"/>
        <v>1</v>
      </c>
      <c r="R28">
        <f t="shared" si="3"/>
        <v>1</v>
      </c>
      <c r="S28">
        <f t="shared" si="3"/>
        <v>1</v>
      </c>
      <c r="T28">
        <f t="shared" si="3"/>
        <v>1</v>
      </c>
      <c r="U28">
        <f t="shared" si="3"/>
        <v>1</v>
      </c>
      <c r="V28">
        <f t="shared" si="3"/>
        <v>0</v>
      </c>
    </row>
    <row r="29" spans="1:22">
      <c r="B29" t="s">
        <v>147</v>
      </c>
      <c r="F29" t="s">
        <v>367</v>
      </c>
      <c r="H29">
        <f t="shared" ref="H29:V29" si="4">SUM(H25:H28)</f>
        <v>2</v>
      </c>
      <c r="I29">
        <f t="shared" si="4"/>
        <v>2</v>
      </c>
      <c r="J29">
        <f t="shared" si="4"/>
        <v>2</v>
      </c>
      <c r="K29">
        <f t="shared" si="4"/>
        <v>2</v>
      </c>
      <c r="L29">
        <f t="shared" si="4"/>
        <v>2</v>
      </c>
      <c r="M29">
        <f t="shared" si="4"/>
        <v>0</v>
      </c>
      <c r="N29">
        <f t="shared" si="4"/>
        <v>2</v>
      </c>
      <c r="O29">
        <f t="shared" si="4"/>
        <v>2</v>
      </c>
      <c r="P29">
        <f t="shared" si="4"/>
        <v>0</v>
      </c>
      <c r="Q29">
        <f t="shared" si="4"/>
        <v>2</v>
      </c>
      <c r="R29">
        <f t="shared" si="4"/>
        <v>2</v>
      </c>
      <c r="S29">
        <f t="shared" si="4"/>
        <v>2</v>
      </c>
      <c r="T29">
        <f t="shared" si="4"/>
        <v>2</v>
      </c>
      <c r="U29">
        <f t="shared" si="4"/>
        <v>2</v>
      </c>
      <c r="V29">
        <f t="shared" si="4"/>
        <v>2</v>
      </c>
    </row>
    <row r="30" spans="1:22">
      <c r="B30" t="s">
        <v>149</v>
      </c>
      <c r="F30" t="s">
        <v>368</v>
      </c>
      <c r="H30">
        <f t="shared" ref="H30:V30" si="5">IF(H29&lt;&gt;0,ROWS(H$14:H$23)-H29,0)</f>
        <v>8</v>
      </c>
      <c r="I30">
        <f t="shared" si="5"/>
        <v>8</v>
      </c>
      <c r="J30">
        <f t="shared" si="5"/>
        <v>8</v>
      </c>
      <c r="K30">
        <f t="shared" si="5"/>
        <v>8</v>
      </c>
      <c r="L30">
        <f t="shared" si="5"/>
        <v>8</v>
      </c>
      <c r="M30">
        <f t="shared" si="5"/>
        <v>0</v>
      </c>
      <c r="N30">
        <f t="shared" si="5"/>
        <v>8</v>
      </c>
      <c r="O30">
        <f t="shared" si="5"/>
        <v>8</v>
      </c>
      <c r="P30">
        <f t="shared" si="5"/>
        <v>0</v>
      </c>
      <c r="Q30">
        <f t="shared" si="5"/>
        <v>8</v>
      </c>
      <c r="R30">
        <f t="shared" si="5"/>
        <v>8</v>
      </c>
      <c r="S30">
        <f t="shared" si="5"/>
        <v>8</v>
      </c>
      <c r="T30">
        <f t="shared" si="5"/>
        <v>8</v>
      </c>
      <c r="U30">
        <f t="shared" si="5"/>
        <v>8</v>
      </c>
      <c r="V30">
        <f t="shared" si="5"/>
        <v>8</v>
      </c>
    </row>
    <row r="31" spans="1:22">
      <c r="B31" t="s">
        <v>150</v>
      </c>
    </row>
    <row r="32" spans="1:22">
      <c r="B32" t="s">
        <v>154</v>
      </c>
      <c r="E32" s="10" t="s">
        <v>919</v>
      </c>
      <c r="F32" t="s">
        <v>313</v>
      </c>
      <c r="H32" s="26">
        <f>SUM(H33:H36)/H29</f>
        <v>0.33</v>
      </c>
      <c r="I32" s="26">
        <f t="shared" ref="I32:V32" si="6">SUM(I33:I36)/I29</f>
        <v>0.5</v>
      </c>
      <c r="J32" s="26">
        <f t="shared" si="6"/>
        <v>0.5</v>
      </c>
      <c r="K32" s="26">
        <f t="shared" si="6"/>
        <v>0.5</v>
      </c>
      <c r="L32" s="26">
        <f t="shared" si="6"/>
        <v>0.5</v>
      </c>
      <c r="M32" s="26"/>
      <c r="N32" s="26">
        <f t="shared" si="6"/>
        <v>0.5</v>
      </c>
      <c r="O32" s="26">
        <f t="shared" si="6"/>
        <v>0.5</v>
      </c>
      <c r="P32" s="26"/>
      <c r="Q32" s="26">
        <f t="shared" si="6"/>
        <v>0.5</v>
      </c>
      <c r="R32" s="26">
        <f t="shared" si="6"/>
        <v>0.5</v>
      </c>
      <c r="S32" s="26">
        <f t="shared" si="6"/>
        <v>0.5</v>
      </c>
      <c r="T32" s="26">
        <f t="shared" si="6"/>
        <v>0.5</v>
      </c>
      <c r="U32" s="26">
        <f t="shared" si="6"/>
        <v>0.5</v>
      </c>
      <c r="V32" s="26">
        <f t="shared" si="6"/>
        <v>0.66500000000000004</v>
      </c>
    </row>
    <row r="33" spans="1:22">
      <c r="B33" t="s">
        <v>153</v>
      </c>
      <c r="E33" s="47">
        <v>1</v>
      </c>
      <c r="F33" t="s">
        <v>57</v>
      </c>
      <c r="H33">
        <f>$E33*H25</f>
        <v>0</v>
      </c>
      <c r="I33">
        <f t="shared" ref="I33:V33" si="7">$E33*I25</f>
        <v>1</v>
      </c>
      <c r="J33">
        <f t="shared" si="7"/>
        <v>1</v>
      </c>
      <c r="K33">
        <f t="shared" si="7"/>
        <v>1</v>
      </c>
      <c r="L33">
        <f t="shared" si="7"/>
        <v>1</v>
      </c>
      <c r="M33">
        <f t="shared" si="7"/>
        <v>0</v>
      </c>
      <c r="N33">
        <f t="shared" si="7"/>
        <v>1</v>
      </c>
      <c r="O33">
        <f t="shared" si="7"/>
        <v>1</v>
      </c>
      <c r="P33">
        <f t="shared" si="7"/>
        <v>0</v>
      </c>
      <c r="Q33">
        <f t="shared" si="7"/>
        <v>1</v>
      </c>
      <c r="R33">
        <f t="shared" si="7"/>
        <v>1</v>
      </c>
      <c r="S33">
        <f t="shared" si="7"/>
        <v>1</v>
      </c>
      <c r="T33">
        <f t="shared" si="7"/>
        <v>1</v>
      </c>
      <c r="U33">
        <f t="shared" si="7"/>
        <v>1</v>
      </c>
      <c r="V33">
        <f t="shared" si="7"/>
        <v>1</v>
      </c>
    </row>
    <row r="34" spans="1:22">
      <c r="B34" t="s">
        <v>152</v>
      </c>
      <c r="E34" s="47">
        <v>0.66</v>
      </c>
      <c r="F34" t="s">
        <v>56</v>
      </c>
      <c r="H34">
        <f t="shared" ref="H34:V36" si="8">$E34*H26</f>
        <v>0.66</v>
      </c>
      <c r="I34">
        <f t="shared" si="8"/>
        <v>0</v>
      </c>
      <c r="J34">
        <f t="shared" si="8"/>
        <v>0</v>
      </c>
      <c r="K34">
        <f t="shared" si="8"/>
        <v>0</v>
      </c>
      <c r="L34">
        <f t="shared" si="8"/>
        <v>0</v>
      </c>
      <c r="M34">
        <f t="shared" si="8"/>
        <v>0</v>
      </c>
      <c r="N34">
        <f t="shared" si="8"/>
        <v>0</v>
      </c>
      <c r="O34">
        <f t="shared" si="8"/>
        <v>0</v>
      </c>
      <c r="P34">
        <f t="shared" si="8"/>
        <v>0</v>
      </c>
      <c r="Q34">
        <f t="shared" si="8"/>
        <v>0</v>
      </c>
      <c r="R34">
        <f t="shared" si="8"/>
        <v>0</v>
      </c>
      <c r="S34">
        <f t="shared" si="8"/>
        <v>0</v>
      </c>
      <c r="T34">
        <f t="shared" si="8"/>
        <v>0</v>
      </c>
      <c r="U34">
        <f t="shared" si="8"/>
        <v>0</v>
      </c>
      <c r="V34">
        <f t="shared" si="8"/>
        <v>0</v>
      </c>
    </row>
    <row r="35" spans="1:22">
      <c r="B35" t="s">
        <v>151</v>
      </c>
      <c r="E35" s="47">
        <v>0.33</v>
      </c>
      <c r="F35" t="s">
        <v>97</v>
      </c>
      <c r="H35">
        <f t="shared" si="8"/>
        <v>0</v>
      </c>
      <c r="I35">
        <f t="shared" si="8"/>
        <v>0</v>
      </c>
      <c r="J35">
        <f t="shared" si="8"/>
        <v>0</v>
      </c>
      <c r="K35">
        <f t="shared" si="8"/>
        <v>0</v>
      </c>
      <c r="L35">
        <f t="shared" si="8"/>
        <v>0</v>
      </c>
      <c r="M35">
        <f t="shared" si="8"/>
        <v>0</v>
      </c>
      <c r="N35">
        <f t="shared" si="8"/>
        <v>0</v>
      </c>
      <c r="O35">
        <f t="shared" si="8"/>
        <v>0</v>
      </c>
      <c r="P35">
        <f t="shared" si="8"/>
        <v>0</v>
      </c>
      <c r="Q35">
        <f t="shared" si="8"/>
        <v>0</v>
      </c>
      <c r="R35">
        <f t="shared" si="8"/>
        <v>0</v>
      </c>
      <c r="S35">
        <f t="shared" si="8"/>
        <v>0</v>
      </c>
      <c r="T35">
        <f t="shared" si="8"/>
        <v>0</v>
      </c>
      <c r="U35">
        <f t="shared" si="8"/>
        <v>0</v>
      </c>
      <c r="V35">
        <f t="shared" si="8"/>
        <v>0.33</v>
      </c>
    </row>
    <row r="36" spans="1:22">
      <c r="B36" t="s">
        <v>155</v>
      </c>
      <c r="E36" s="47">
        <v>0</v>
      </c>
      <c r="F36" t="s">
        <v>96</v>
      </c>
      <c r="H36">
        <f t="shared" si="8"/>
        <v>0</v>
      </c>
      <c r="I36">
        <f t="shared" si="8"/>
        <v>0</v>
      </c>
      <c r="J36">
        <f t="shared" si="8"/>
        <v>0</v>
      </c>
      <c r="K36">
        <f t="shared" si="8"/>
        <v>0</v>
      </c>
      <c r="L36">
        <f t="shared" si="8"/>
        <v>0</v>
      </c>
      <c r="M36">
        <f t="shared" si="8"/>
        <v>0</v>
      </c>
      <c r="N36">
        <f t="shared" si="8"/>
        <v>0</v>
      </c>
      <c r="O36">
        <f t="shared" si="8"/>
        <v>0</v>
      </c>
      <c r="P36">
        <f t="shared" si="8"/>
        <v>0</v>
      </c>
      <c r="Q36">
        <f t="shared" si="8"/>
        <v>0</v>
      </c>
      <c r="R36">
        <f t="shared" si="8"/>
        <v>0</v>
      </c>
      <c r="S36">
        <f t="shared" si="8"/>
        <v>0</v>
      </c>
      <c r="T36">
        <f t="shared" si="8"/>
        <v>0</v>
      </c>
      <c r="U36">
        <f t="shared" si="8"/>
        <v>0</v>
      </c>
      <c r="V36">
        <f t="shared" si="8"/>
        <v>0</v>
      </c>
    </row>
    <row r="39" spans="1:22" s="11" customFormat="1">
      <c r="A39" s="11" t="s">
        <v>156</v>
      </c>
    </row>
  </sheetData>
  <conditionalFormatting sqref="A1:XFD1048576">
    <cfRule type="cellIs" dxfId="795" priority="1" operator="equal">
      <formula>"Not applicable (removed)"</formula>
    </cfRule>
    <cfRule type="cellIs" dxfId="794" priority="2" operator="equal">
      <formula>"Poor (backcast)"</formula>
    </cfRule>
    <cfRule type="cellIs" dxfId="793" priority="3" operator="equal">
      <formula>"Sufficient (backcast)"</formula>
    </cfRule>
    <cfRule type="cellIs" dxfId="792" priority="4" operator="equal">
      <formula>"Good (backcast)"</formula>
    </cfRule>
    <cfRule type="cellIs" dxfId="791" priority="5" operator="equal">
      <formula>"Excellent (backcast)"</formula>
    </cfRule>
  </conditionalFormatting>
  <pageMargins left="0.7" right="0.7" top="0.75" bottom="0.75" header="0.3" footer="0.3"/>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B323B-40A2-4CFE-9DE4-61EAACCA67DA}">
  <sheetPr>
    <tabColor theme="6" tint="0.79998168889431442"/>
  </sheetPr>
  <dimension ref="A3:W68"/>
  <sheetViews>
    <sheetView zoomScale="80" zoomScaleNormal="80" workbookViewId="0">
      <selection activeCell="D11" sqref="D11"/>
    </sheetView>
  </sheetViews>
  <sheetFormatPr defaultRowHeight="14.1"/>
  <cols>
    <col min="1" max="1" width="14.75" bestFit="1" customWidth="1"/>
    <col min="2" max="2" width="35.5" customWidth="1"/>
    <col min="3" max="3" width="39" bestFit="1" customWidth="1"/>
    <col min="4" max="4" width="15.25" customWidth="1"/>
    <col min="5" max="5" width="16.5" customWidth="1"/>
    <col min="6" max="6" width="19.875" customWidth="1"/>
    <col min="7" max="7" width="6.875" customWidth="1"/>
    <col min="8" max="22" width="14" bestFit="1" customWidth="1"/>
    <col min="23" max="23" width="82.625" customWidth="1"/>
  </cols>
  <sheetData>
    <row r="3" spans="2:23" ht="17.45">
      <c r="B3" s="1" t="s">
        <v>244</v>
      </c>
    </row>
    <row r="4" spans="2:23" ht="17.45">
      <c r="B4" s="1" t="s">
        <v>792</v>
      </c>
    </row>
    <row r="5" spans="2:23" ht="30" customHeight="1">
      <c r="B5" s="30" t="s">
        <v>2</v>
      </c>
      <c r="C5" s="30"/>
      <c r="D5" s="30"/>
      <c r="E5" s="30"/>
      <c r="F5" s="30"/>
      <c r="G5" s="30"/>
      <c r="H5" s="30"/>
      <c r="I5" s="30"/>
      <c r="J5" s="30"/>
      <c r="K5" s="30"/>
      <c r="L5" s="30"/>
      <c r="M5" s="30"/>
      <c r="N5" s="30"/>
      <c r="O5" s="30"/>
      <c r="P5" s="30"/>
      <c r="Q5" s="30"/>
      <c r="R5" s="30"/>
      <c r="S5" s="30"/>
      <c r="T5" s="30"/>
      <c r="U5" s="30"/>
      <c r="V5" s="30"/>
      <c r="W5" s="2"/>
    </row>
    <row r="7" spans="2:23">
      <c r="B7" s="3" t="s">
        <v>3</v>
      </c>
      <c r="C7" s="3" t="s">
        <v>4</v>
      </c>
      <c r="D7" s="3" t="s">
        <v>5</v>
      </c>
    </row>
    <row r="8" spans="2:23">
      <c r="B8" s="4" t="s">
        <v>7</v>
      </c>
      <c r="C8" s="4" t="s">
        <v>8</v>
      </c>
      <c r="D8" s="4">
        <f>COUNTIF(C14:C53,"&lt;&gt;")</f>
        <v>39</v>
      </c>
    </row>
    <row r="9" spans="2:23">
      <c r="B9" s="5" t="s">
        <v>10</v>
      </c>
      <c r="C9" s="4" t="s">
        <v>8</v>
      </c>
      <c r="D9" s="4">
        <f>COUNTIF(F14:F60,"Included")</f>
        <v>29</v>
      </c>
    </row>
    <row r="10" spans="2:23" ht="27.95">
      <c r="B10" s="5" t="s">
        <v>12</v>
      </c>
      <c r="C10" s="4" t="s">
        <v>8</v>
      </c>
      <c r="D10" s="12">
        <f xml:space="preserve"> _xlfn.XLOOKUP("UUW",'Input_Final Data'!$B$57:$B$77,'Input_Final Data'!$R$57:$R$77)</f>
        <v>29</v>
      </c>
    </row>
    <row r="11" spans="2:23" ht="14.45" thickBot="1">
      <c r="B11" t="s">
        <v>486</v>
      </c>
      <c r="Q11" t="s">
        <v>486</v>
      </c>
    </row>
    <row r="12" spans="2:23"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23" ht="47.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23">
      <c r="B14" t="s">
        <v>262</v>
      </c>
      <c r="C14" t="s">
        <v>793</v>
      </c>
      <c r="D14" t="s">
        <v>48</v>
      </c>
      <c r="E14" t="s">
        <v>49</v>
      </c>
      <c r="F14" t="s">
        <v>50</v>
      </c>
      <c r="H14" t="str">
        <f>INDEX('UUW BWQ'!$B$13:$V$47, MATCH('UUW Backcast'!$C14, 'UUW BWQ'!$C$13:$C$47, 0), MATCH('UUW Backcast'!H$13, 'UUW BWQ'!$B$13:$V$13, 0))</f>
        <v>Sufficient</v>
      </c>
      <c r="I14" t="str">
        <f>INDEX('UUW BWQ'!$B$13:$V$47, MATCH('UUW Backcast'!$C14, 'UUW BWQ'!$C$13:$C$47, 0), MATCH('UUW Backcast'!I$13, 'UUW BWQ'!$B$13:$V$13, 0))</f>
        <v>Sufficient</v>
      </c>
      <c r="J14" t="str">
        <f>INDEX('UUW BWQ'!$B$13:$V$47, MATCH('UUW Backcast'!$C14, 'UUW BWQ'!$C$13:$C$47, 0), MATCH('UUW Backcast'!J$13, 'UUW BWQ'!$B$13:$V$13, 0))</f>
        <v>Good</v>
      </c>
      <c r="K14" t="str">
        <f>INDEX('UUW BWQ'!$B$13:$V$47, MATCH('UUW Backcast'!$C14, 'UUW BWQ'!$C$13:$C$47, 0), MATCH('UUW Backcast'!K$13, 'UUW BWQ'!$B$13:$V$13, 0))</f>
        <v>Good</v>
      </c>
      <c r="L14" t="str">
        <f>INDEX('UUW BWQ'!$B$13:$V$47, MATCH('UUW Backcast'!$C14, 'UUW BWQ'!$C$13:$C$47, 0), MATCH('UUW Backcast'!L$13, 'UUW BWQ'!$B$13:$V$13, 0))</f>
        <v>Sufficient</v>
      </c>
      <c r="M14">
        <f>INDEX('UUW BWQ'!$B$13:$V$47, MATCH('UUW Backcast'!$C14, 'UUW BWQ'!$C$13:$C$47, 0), MATCH('UUW Backcast'!M$13, 'UUW BWQ'!$B$13:$V$13, 0))</f>
        <v>0</v>
      </c>
      <c r="N14" t="str">
        <f>INDEX('UUW BWQ'!$B$13:$V$47, MATCH('UUW Backcast'!$C14, 'UUW BWQ'!$C$13:$C$47, 0), MATCH('UUW Backcast'!N$13, 'UUW BWQ'!$B$13:$V$13, 0))</f>
        <v>Good</v>
      </c>
      <c r="O14" t="str">
        <f>INDEX('UUW BWQ'!$B$13:$V$47, MATCH('UUW Backcast'!$C14, 'UUW BWQ'!$C$13:$C$47, 0), MATCH('UUW Backcast'!O$13, 'UUW BWQ'!$B$13:$V$13, 0))</f>
        <v>Good</v>
      </c>
      <c r="P14">
        <f>INDEX('UUW BWQ'!$B$13:$V$47, MATCH('UUW Backcast'!$C14, 'UUW BWQ'!$C$13:$C$47, 0), MATCH('UUW Backcast'!P$13, 'UUW BWQ'!$B$13:$V$13, 0))</f>
        <v>0</v>
      </c>
      <c r="Q14" t="str">
        <f>INDEX('UUW BWQ'!$B$13:$V$47, MATCH('UUW Backcast'!$C14, 'UUW BWQ'!$C$13:$C$47, 0), MATCH('UUW Backcast'!Q$13, 'UUW BWQ'!$B$13:$V$13, 0))</f>
        <v>Sufficient</v>
      </c>
      <c r="R14" t="str">
        <f>INDEX('UUW BWQ'!$B$13:$V$47, MATCH('UUW Backcast'!$C14, 'UUW BWQ'!$C$13:$C$47, 0), MATCH('UUW Backcast'!R$13, 'UUW BWQ'!$B$13:$V$13, 0))</f>
        <v>Sufficient</v>
      </c>
      <c r="S14" t="str">
        <f>INDEX('UUW BWQ'!$B$13:$V$47, MATCH('UUW Backcast'!$C14, 'UUW BWQ'!$C$13:$C$47, 0), MATCH('UUW Backcast'!S$13, 'UUW BWQ'!$B$13:$V$13, 0))</f>
        <v>Sufficient</v>
      </c>
      <c r="T14" t="str">
        <f>INDEX('UUW BWQ'!$B$13:$V$47, MATCH('UUW Backcast'!$C14, 'UUW BWQ'!$C$13:$C$47, 0), MATCH('UUW Backcast'!T$13, 'UUW BWQ'!$B$13:$V$13, 0))</f>
        <v>Sufficient</v>
      </c>
      <c r="U14" t="str">
        <f>INDEX('UUW BWQ'!$B$13:$V$47, MATCH('UUW Backcast'!$C14, 'UUW BWQ'!$C$13:$C$47, 0), MATCH('UUW Backcast'!U$13, 'UUW BWQ'!$B$13:$V$13, 0))</f>
        <v>Sufficient</v>
      </c>
      <c r="V14" t="str">
        <f>INDEX('UUW BWQ'!$B$13:$V$47, MATCH('UUW Backcast'!$C14, 'UUW BWQ'!$C$13:$C$47, 0), MATCH('UUW Backcast'!V$13, 'UUW BWQ'!$B$13:$V$13, 0))</f>
        <v>Sufficient</v>
      </c>
    </row>
    <row r="15" spans="2:23">
      <c r="B15" t="s">
        <v>262</v>
      </c>
      <c r="C15" t="s">
        <v>794</v>
      </c>
      <c r="D15" t="s">
        <v>48</v>
      </c>
      <c r="E15" t="s">
        <v>49</v>
      </c>
      <c r="F15" t="s">
        <v>50</v>
      </c>
      <c r="H15" t="str">
        <f>INDEX('UUW BWQ'!$B$13:$V$47, MATCH('UUW Backcast'!$C15, 'UUW BWQ'!$C$13:$C$47, 0), MATCH('UUW Backcast'!H$13, 'UUW BWQ'!$B$13:$V$13, 0))</f>
        <v>Poor</v>
      </c>
      <c r="I15" t="str">
        <f>INDEX('UUW BWQ'!$B$13:$V$47, MATCH('UUW Backcast'!$C15, 'UUW BWQ'!$C$13:$C$47, 0), MATCH('UUW Backcast'!I$13, 'UUW BWQ'!$B$13:$V$13, 0))</f>
        <v>Sufficient</v>
      </c>
      <c r="J15" t="str">
        <f>INDEX('UUW BWQ'!$B$13:$V$47, MATCH('UUW Backcast'!$C15, 'UUW BWQ'!$C$13:$C$47, 0), MATCH('UUW Backcast'!J$13, 'UUW BWQ'!$B$13:$V$13, 0))</f>
        <v>Sufficient</v>
      </c>
      <c r="K15" t="str">
        <f>INDEX('UUW BWQ'!$B$13:$V$47, MATCH('UUW Backcast'!$C15, 'UUW BWQ'!$C$13:$C$47, 0), MATCH('UUW Backcast'!K$13, 'UUW BWQ'!$B$13:$V$13, 0))</f>
        <v>Sufficient</v>
      </c>
      <c r="L15" t="str">
        <f>INDEX('UUW BWQ'!$B$13:$V$47, MATCH('UUW Backcast'!$C15, 'UUW BWQ'!$C$13:$C$47, 0), MATCH('UUW Backcast'!L$13, 'UUW BWQ'!$B$13:$V$13, 0))</f>
        <v>Sufficient</v>
      </c>
      <c r="M15">
        <f>INDEX('UUW BWQ'!$B$13:$V$47, MATCH('UUW Backcast'!$C15, 'UUW BWQ'!$C$13:$C$47, 0), MATCH('UUW Backcast'!M$13, 'UUW BWQ'!$B$13:$V$13, 0))</f>
        <v>0</v>
      </c>
      <c r="N15" t="str">
        <f>INDEX('UUW BWQ'!$B$13:$V$47, MATCH('UUW Backcast'!$C15, 'UUW BWQ'!$C$13:$C$47, 0), MATCH('UUW Backcast'!N$13, 'UUW BWQ'!$B$13:$V$13, 0))</f>
        <v>Sufficient</v>
      </c>
      <c r="O15" t="str">
        <f>INDEX('UUW BWQ'!$B$13:$V$47, MATCH('UUW Backcast'!$C15, 'UUW BWQ'!$C$13:$C$47, 0), MATCH('UUW Backcast'!O$13, 'UUW BWQ'!$B$13:$V$13, 0))</f>
        <v>Sufficient</v>
      </c>
      <c r="P15">
        <f>INDEX('UUW BWQ'!$B$13:$V$47, MATCH('UUW Backcast'!$C15, 'UUW BWQ'!$C$13:$C$47, 0), MATCH('UUW Backcast'!P$13, 'UUW BWQ'!$B$13:$V$13, 0))</f>
        <v>0</v>
      </c>
      <c r="Q15" t="str">
        <f>INDEX('UUW BWQ'!$B$13:$V$47, MATCH('UUW Backcast'!$C15, 'UUW BWQ'!$C$13:$C$47, 0), MATCH('UUW Backcast'!Q$13, 'UUW BWQ'!$B$13:$V$13, 0))</f>
        <v>Sufficient</v>
      </c>
      <c r="R15" t="str">
        <f>INDEX('UUW BWQ'!$B$13:$V$47, MATCH('UUW Backcast'!$C15, 'UUW BWQ'!$C$13:$C$47, 0), MATCH('UUW Backcast'!R$13, 'UUW BWQ'!$B$13:$V$13, 0))</f>
        <v>Sufficient</v>
      </c>
      <c r="S15" t="str">
        <f>INDEX('UUW BWQ'!$B$13:$V$47, MATCH('UUW Backcast'!$C15, 'UUW BWQ'!$C$13:$C$47, 0), MATCH('UUW Backcast'!S$13, 'UUW BWQ'!$B$13:$V$13, 0))</f>
        <v>Sufficient</v>
      </c>
      <c r="T15" t="str">
        <f>INDEX('UUW BWQ'!$B$13:$V$47, MATCH('UUW Backcast'!$C15, 'UUW BWQ'!$C$13:$C$47, 0), MATCH('UUW Backcast'!T$13, 'UUW BWQ'!$B$13:$V$13, 0))</f>
        <v>Sufficient</v>
      </c>
      <c r="U15" t="str">
        <f>INDEX('UUW BWQ'!$B$13:$V$47, MATCH('UUW Backcast'!$C15, 'UUW BWQ'!$C$13:$C$47, 0), MATCH('UUW Backcast'!U$13, 'UUW BWQ'!$B$13:$V$13, 0))</f>
        <v>Sufficient</v>
      </c>
      <c r="V15" t="str">
        <f>INDEX('UUW BWQ'!$B$13:$V$47, MATCH('UUW Backcast'!$C15, 'UUW BWQ'!$C$13:$C$47, 0), MATCH('UUW Backcast'!V$13, 'UUW BWQ'!$B$13:$V$13, 0))</f>
        <v>Sufficient</v>
      </c>
    </row>
    <row r="16" spans="2:23">
      <c r="B16" t="s">
        <v>262</v>
      </c>
      <c r="C16" t="s">
        <v>795</v>
      </c>
      <c r="D16" t="s">
        <v>48</v>
      </c>
      <c r="E16" t="s">
        <v>49</v>
      </c>
      <c r="F16" t="s">
        <v>63</v>
      </c>
      <c r="H16" t="s">
        <v>155</v>
      </c>
      <c r="I16" t="s">
        <v>155</v>
      </c>
      <c r="J16" t="s">
        <v>155</v>
      </c>
      <c r="K16" t="s">
        <v>155</v>
      </c>
      <c r="L16" t="s">
        <v>155</v>
      </c>
      <c r="M16">
        <f>INDEX('UUW BWQ'!$B$13:$V$47, MATCH('UUW Backcast'!$C16, 'UUW BWQ'!$C$13:$C$47, 0), MATCH('UUW Backcast'!M$13, 'UUW BWQ'!$B$13:$V$13, 0))</f>
        <v>0</v>
      </c>
      <c r="N16" t="s">
        <v>155</v>
      </c>
      <c r="O16" t="s">
        <v>155</v>
      </c>
      <c r="P16">
        <f>INDEX('UUW BWQ'!$B$13:$V$47, MATCH('UUW Backcast'!$C16, 'UUW BWQ'!$C$13:$C$47, 0), MATCH('UUW Backcast'!P$13, 'UUW BWQ'!$B$13:$V$13, 0))</f>
        <v>0</v>
      </c>
      <c r="Q16" t="str">
        <f>INDEX('UUW BWQ'!$B$13:$V$47, MATCH('UUW Backcast'!$C16, 'UUW BWQ'!$C$13:$C$47, 0), MATCH('UUW Backcast'!Q$13, 'UUW BWQ'!$B$13:$V$13, 0))</f>
        <v>Not applicable - not designated</v>
      </c>
      <c r="R16" t="str">
        <f>INDEX('UUW BWQ'!$B$13:$V$47, MATCH('UUW Backcast'!$C16, 'UUW BWQ'!$C$13:$C$47, 0), MATCH('UUW Backcast'!R$13, 'UUW BWQ'!$B$13:$V$13, 0))</f>
        <v>Not applicable - not designated</v>
      </c>
      <c r="S16" t="str">
        <f>INDEX('UUW BWQ'!$B$13:$V$47, MATCH('UUW Backcast'!$C16, 'UUW BWQ'!$C$13:$C$47, 0), MATCH('UUW Backcast'!S$13, 'UUW BWQ'!$B$13:$V$13, 0))</f>
        <v>Not applicable - not designated</v>
      </c>
      <c r="T16" t="str">
        <f>INDEX('UUW BWQ'!$B$13:$V$47, MATCH('UUW Backcast'!$C16, 'UUW BWQ'!$C$13:$C$47, 0), MATCH('UUW Backcast'!T$13, 'UUW BWQ'!$B$13:$V$13, 0))</f>
        <v>Not applicable - not designated</v>
      </c>
      <c r="U16" t="str">
        <f>INDEX('UUW BWQ'!$B$13:$V$47, MATCH('UUW Backcast'!$C16, 'UUW BWQ'!$C$13:$C$47, 0), MATCH('UUW Backcast'!U$13, 'UUW BWQ'!$B$13:$V$13, 0))</f>
        <v>Not applicable - not designated</v>
      </c>
      <c r="V16" t="str">
        <f>INDEX('UUW BWQ'!$B$13:$V$47, MATCH('UUW Backcast'!$C16, 'UUW BWQ'!$C$13:$C$47, 0), MATCH('UUW Backcast'!V$13, 'UUW BWQ'!$B$13:$V$13, 0))</f>
        <v>Not applicable - not designated</v>
      </c>
      <c r="W16" t="s">
        <v>796</v>
      </c>
    </row>
    <row r="17" spans="2:23">
      <c r="B17" t="s">
        <v>262</v>
      </c>
      <c r="C17" t="s">
        <v>797</v>
      </c>
      <c r="D17" t="s">
        <v>48</v>
      </c>
      <c r="E17" t="s">
        <v>49</v>
      </c>
      <c r="F17" t="s">
        <v>63</v>
      </c>
      <c r="H17" t="s">
        <v>155</v>
      </c>
      <c r="I17" t="s">
        <v>155</v>
      </c>
      <c r="J17" t="s">
        <v>155</v>
      </c>
      <c r="K17" t="s">
        <v>155</v>
      </c>
      <c r="L17" t="s">
        <v>155</v>
      </c>
      <c r="M17">
        <f>INDEX('UUW BWQ'!$B$13:$V$47, MATCH('UUW Backcast'!$C17, 'UUW BWQ'!$C$13:$C$47, 0), MATCH('UUW Backcast'!M$13, 'UUW BWQ'!$B$13:$V$13, 0))</f>
        <v>0</v>
      </c>
      <c r="N17" t="s">
        <v>155</v>
      </c>
      <c r="O17" t="s">
        <v>155</v>
      </c>
      <c r="P17">
        <f>INDEX('UUW BWQ'!$B$13:$V$47, MATCH('UUW Backcast'!$C17, 'UUW BWQ'!$C$13:$C$47, 0), MATCH('UUW Backcast'!P$13, 'UUW BWQ'!$B$13:$V$13, 0))</f>
        <v>0</v>
      </c>
      <c r="Q17" t="str">
        <f>INDEX('UUW BWQ'!$B$13:$V$47, MATCH('UUW Backcast'!$C17, 'UUW BWQ'!$C$13:$C$47, 0), MATCH('UUW Backcast'!Q$13, 'UUW BWQ'!$B$13:$V$13, 0))</f>
        <v>Not applicable - not designated</v>
      </c>
      <c r="R17" t="str">
        <f>INDEX('UUW BWQ'!$B$13:$V$47, MATCH('UUW Backcast'!$C17, 'UUW BWQ'!$C$13:$C$47, 0), MATCH('UUW Backcast'!R$13, 'UUW BWQ'!$B$13:$V$13, 0))</f>
        <v>Not applicable - not designated</v>
      </c>
      <c r="S17" t="str">
        <f>INDEX('UUW BWQ'!$B$13:$V$47, MATCH('UUW Backcast'!$C17, 'UUW BWQ'!$C$13:$C$47, 0), MATCH('UUW Backcast'!S$13, 'UUW BWQ'!$B$13:$V$13, 0))</f>
        <v>Not applicable - not designated</v>
      </c>
      <c r="T17" t="str">
        <f>INDEX('UUW BWQ'!$B$13:$V$47, MATCH('UUW Backcast'!$C17, 'UUW BWQ'!$C$13:$C$47, 0), MATCH('UUW Backcast'!T$13, 'UUW BWQ'!$B$13:$V$13, 0))</f>
        <v>Not applicable - not designated</v>
      </c>
      <c r="U17" t="str">
        <f>INDEX('UUW BWQ'!$B$13:$V$47, MATCH('UUW Backcast'!$C17, 'UUW BWQ'!$C$13:$C$47, 0), MATCH('UUW Backcast'!U$13, 'UUW BWQ'!$B$13:$V$13, 0))</f>
        <v>Not applicable - not designated</v>
      </c>
      <c r="V17" t="str">
        <f>INDEX('UUW BWQ'!$B$13:$V$47, MATCH('UUW Backcast'!$C17, 'UUW BWQ'!$C$13:$C$47, 0), MATCH('UUW Backcast'!V$13, 'UUW BWQ'!$B$13:$V$13, 0))</f>
        <v>Not applicable - not designated</v>
      </c>
      <c r="W17" t="s">
        <v>798</v>
      </c>
    </row>
    <row r="18" spans="2:23">
      <c r="B18" t="s">
        <v>262</v>
      </c>
      <c r="C18" t="s">
        <v>799</v>
      </c>
      <c r="D18" t="s">
        <v>48</v>
      </c>
      <c r="E18" t="s">
        <v>49</v>
      </c>
      <c r="F18" t="s">
        <v>50</v>
      </c>
      <c r="H18" t="str">
        <f>INDEX('UUW BWQ'!$B$13:$V$47, MATCH('UUW Backcast'!$C18, 'UUW BWQ'!$C$13:$C$47, 0), MATCH('UUW Backcast'!H$13, 'UUW BWQ'!$B$13:$V$13, 0))</f>
        <v>Sufficient</v>
      </c>
      <c r="I18" t="str">
        <f>INDEX('UUW BWQ'!$B$13:$V$47, MATCH('UUW Backcast'!$C18, 'UUW BWQ'!$C$13:$C$47, 0), MATCH('UUW Backcast'!I$13, 'UUW BWQ'!$B$13:$V$13, 0))</f>
        <v>Good</v>
      </c>
      <c r="J18" t="str">
        <f>INDEX('UUW BWQ'!$B$13:$V$47, MATCH('UUW Backcast'!$C18, 'UUW BWQ'!$C$13:$C$47, 0), MATCH('UUW Backcast'!J$13, 'UUW BWQ'!$B$13:$V$13, 0))</f>
        <v>Good</v>
      </c>
      <c r="K18" t="str">
        <f>INDEX('UUW BWQ'!$B$13:$V$47, MATCH('UUW Backcast'!$C18, 'UUW BWQ'!$C$13:$C$47, 0), MATCH('UUW Backcast'!K$13, 'UUW BWQ'!$B$13:$V$13, 0))</f>
        <v>Sufficient</v>
      </c>
      <c r="L18" t="str">
        <f>INDEX('UUW BWQ'!$B$13:$V$47, MATCH('UUW Backcast'!$C18, 'UUW BWQ'!$C$13:$C$47, 0), MATCH('UUW Backcast'!L$13, 'UUW BWQ'!$B$13:$V$13, 0))</f>
        <v>Good</v>
      </c>
      <c r="M18">
        <f>INDEX('UUW BWQ'!$B$13:$V$47, MATCH('UUW Backcast'!$C18, 'UUW BWQ'!$C$13:$C$47, 0), MATCH('UUW Backcast'!M$13, 'UUW BWQ'!$B$13:$V$13, 0))</f>
        <v>0</v>
      </c>
      <c r="N18" t="str">
        <f>INDEX('UUW BWQ'!$B$13:$V$47, MATCH('UUW Backcast'!$C18, 'UUW BWQ'!$C$13:$C$47, 0), MATCH('UUW Backcast'!N$13, 'UUW BWQ'!$B$13:$V$13, 0))</f>
        <v>Good</v>
      </c>
      <c r="O18" t="str">
        <f>INDEX('UUW BWQ'!$B$13:$V$47, MATCH('UUW Backcast'!$C18, 'UUW BWQ'!$C$13:$C$47, 0), MATCH('UUW Backcast'!O$13, 'UUW BWQ'!$B$13:$V$13, 0))</f>
        <v>Good</v>
      </c>
      <c r="P18">
        <f>INDEX('UUW BWQ'!$B$13:$V$47, MATCH('UUW Backcast'!$C18, 'UUW BWQ'!$C$13:$C$47, 0), MATCH('UUW Backcast'!P$13, 'UUW BWQ'!$B$13:$V$13, 0))</f>
        <v>0</v>
      </c>
      <c r="Q18" t="str">
        <f>INDEX('UUW BWQ'!$B$13:$V$47, MATCH('UUW Backcast'!$C18, 'UUW BWQ'!$C$13:$C$47, 0), MATCH('UUW Backcast'!Q$13, 'UUW BWQ'!$B$13:$V$13, 0))</f>
        <v>Good</v>
      </c>
      <c r="R18" t="str">
        <f>INDEX('UUW BWQ'!$B$13:$V$47, MATCH('UUW Backcast'!$C18, 'UUW BWQ'!$C$13:$C$47, 0), MATCH('UUW Backcast'!R$13, 'UUW BWQ'!$B$13:$V$13, 0))</f>
        <v>Good</v>
      </c>
      <c r="S18" t="str">
        <f>INDEX('UUW BWQ'!$B$13:$V$47, MATCH('UUW Backcast'!$C18, 'UUW BWQ'!$C$13:$C$47, 0), MATCH('UUW Backcast'!S$13, 'UUW BWQ'!$B$13:$V$13, 0))</f>
        <v>Good</v>
      </c>
      <c r="T18" t="str">
        <f>INDEX('UUW BWQ'!$B$13:$V$47, MATCH('UUW Backcast'!$C18, 'UUW BWQ'!$C$13:$C$47, 0), MATCH('UUW Backcast'!T$13, 'UUW BWQ'!$B$13:$V$13, 0))</f>
        <v>Good</v>
      </c>
      <c r="U18" t="str">
        <f>INDEX('UUW BWQ'!$B$13:$V$47, MATCH('UUW Backcast'!$C18, 'UUW BWQ'!$C$13:$C$47, 0), MATCH('UUW Backcast'!U$13, 'UUW BWQ'!$B$13:$V$13, 0))</f>
        <v>Good</v>
      </c>
      <c r="V18" t="str">
        <f>INDEX('UUW BWQ'!$B$13:$V$47, MATCH('UUW Backcast'!$C18, 'UUW BWQ'!$C$13:$C$47, 0), MATCH('UUW Backcast'!V$13, 'UUW BWQ'!$B$13:$V$13, 0))</f>
        <v>Good</v>
      </c>
    </row>
    <row r="19" spans="2:23">
      <c r="B19" t="s">
        <v>262</v>
      </c>
      <c r="C19" t="s">
        <v>800</v>
      </c>
      <c r="D19" t="s">
        <v>48</v>
      </c>
      <c r="E19" t="s">
        <v>49</v>
      </c>
      <c r="F19" t="s">
        <v>50</v>
      </c>
      <c r="H19" t="str">
        <f>INDEX('UUW BWQ'!$B$13:$V$47, MATCH('UUW Backcast'!$C19, 'UUW BWQ'!$C$13:$C$47, 0), MATCH('UUW Backcast'!H$13, 'UUW BWQ'!$B$13:$V$13, 0))</f>
        <v>Sufficient</v>
      </c>
      <c r="I19" t="str">
        <f>INDEX('UUW BWQ'!$B$13:$V$47, MATCH('UUW Backcast'!$C19, 'UUW BWQ'!$C$13:$C$47, 0), MATCH('UUW Backcast'!I$13, 'UUW BWQ'!$B$13:$V$13, 0))</f>
        <v>Good</v>
      </c>
      <c r="J19" t="str">
        <f>INDEX('UUW BWQ'!$B$13:$V$47, MATCH('UUW Backcast'!$C19, 'UUW BWQ'!$C$13:$C$47, 0), MATCH('UUW Backcast'!J$13, 'UUW BWQ'!$B$13:$V$13, 0))</f>
        <v>Good</v>
      </c>
      <c r="K19" t="str">
        <f>INDEX('UUW BWQ'!$B$13:$V$47, MATCH('UUW Backcast'!$C19, 'UUW BWQ'!$C$13:$C$47, 0), MATCH('UUW Backcast'!K$13, 'UUW BWQ'!$B$13:$V$13, 0))</f>
        <v>Good</v>
      </c>
      <c r="L19" t="str">
        <f>INDEX('UUW BWQ'!$B$13:$V$47, MATCH('UUW Backcast'!$C19, 'UUW BWQ'!$C$13:$C$47, 0), MATCH('UUW Backcast'!L$13, 'UUW BWQ'!$B$13:$V$13, 0))</f>
        <v>Sufficient</v>
      </c>
      <c r="M19">
        <f>INDEX('UUW BWQ'!$B$13:$V$47, MATCH('UUW Backcast'!$C19, 'UUW BWQ'!$C$13:$C$47, 0), MATCH('UUW Backcast'!M$13, 'UUW BWQ'!$B$13:$V$13, 0))</f>
        <v>0</v>
      </c>
      <c r="N19" t="str">
        <f>INDEX('UUW BWQ'!$B$13:$V$47, MATCH('UUW Backcast'!$C19, 'UUW BWQ'!$C$13:$C$47, 0), MATCH('UUW Backcast'!N$13, 'UUW BWQ'!$B$13:$V$13, 0))</f>
        <v>Sufficient</v>
      </c>
      <c r="O19" t="str">
        <f>INDEX('UUW BWQ'!$B$13:$V$47, MATCH('UUW Backcast'!$C19, 'UUW BWQ'!$C$13:$C$47, 0), MATCH('UUW Backcast'!O$13, 'UUW BWQ'!$B$13:$V$13, 0))</f>
        <v>Poor</v>
      </c>
      <c r="P19">
        <f>INDEX('UUW BWQ'!$B$13:$V$47, MATCH('UUW Backcast'!$C19, 'UUW BWQ'!$C$13:$C$47, 0), MATCH('UUW Backcast'!P$13, 'UUW BWQ'!$B$13:$V$13, 0))</f>
        <v>0</v>
      </c>
      <c r="Q19" t="str">
        <f>INDEX('UUW BWQ'!$B$13:$V$47, MATCH('UUW Backcast'!$C19, 'UUW BWQ'!$C$13:$C$47, 0), MATCH('UUW Backcast'!Q$13, 'UUW BWQ'!$B$13:$V$13, 0))</f>
        <v>Poor</v>
      </c>
      <c r="R19" t="str">
        <f>INDEX('UUW BWQ'!$B$13:$V$47, MATCH('UUW Backcast'!$C19, 'UUW BWQ'!$C$13:$C$47, 0), MATCH('UUW Backcast'!R$13, 'UUW BWQ'!$B$13:$V$13, 0))</f>
        <v>Poor</v>
      </c>
      <c r="S19" t="str">
        <f>INDEX('UUW BWQ'!$B$13:$V$47, MATCH('UUW Backcast'!$C19, 'UUW BWQ'!$C$13:$C$47, 0), MATCH('UUW Backcast'!S$13, 'UUW BWQ'!$B$13:$V$13, 0))</f>
        <v>Poor</v>
      </c>
      <c r="T19" t="str">
        <f>INDEX('UUW BWQ'!$B$13:$V$47, MATCH('UUW Backcast'!$C19, 'UUW BWQ'!$C$13:$C$47, 0), MATCH('UUW Backcast'!T$13, 'UUW BWQ'!$B$13:$V$13, 0))</f>
        <v>Poor</v>
      </c>
      <c r="U19" t="str">
        <f>INDEX('UUW BWQ'!$B$13:$V$47, MATCH('UUW Backcast'!$C19, 'UUW BWQ'!$C$13:$C$47, 0), MATCH('UUW Backcast'!U$13, 'UUW BWQ'!$B$13:$V$13, 0))</f>
        <v>Poor</v>
      </c>
      <c r="V19" t="str">
        <f>INDEX('UUW BWQ'!$B$13:$V$47, MATCH('UUW Backcast'!$C19, 'UUW BWQ'!$C$13:$C$47, 0), MATCH('UUW Backcast'!V$13, 'UUW BWQ'!$B$13:$V$13, 0))</f>
        <v>Poor</v>
      </c>
    </row>
    <row r="20" spans="2:23">
      <c r="B20" t="s">
        <v>262</v>
      </c>
      <c r="C20" t="s">
        <v>801</v>
      </c>
      <c r="D20" t="s">
        <v>48</v>
      </c>
      <c r="E20" t="s">
        <v>49</v>
      </c>
      <c r="F20" t="s">
        <v>50</v>
      </c>
      <c r="H20" t="str">
        <f>INDEX('UUW BWQ'!$B$13:$V$47, MATCH('UUW Backcast'!$C20, 'UUW BWQ'!$C$13:$C$47, 0), MATCH('UUW Backcast'!H$13, 'UUW BWQ'!$B$13:$V$13, 0))</f>
        <v>Poor</v>
      </c>
      <c r="I20" t="str">
        <f>INDEX('UUW BWQ'!$B$13:$V$47, MATCH('UUW Backcast'!$C20, 'UUW BWQ'!$C$13:$C$47, 0), MATCH('UUW Backcast'!I$13, 'UUW BWQ'!$B$13:$V$13, 0))</f>
        <v>Sufficient</v>
      </c>
      <c r="J20" t="str">
        <f>INDEX('UUW BWQ'!$B$13:$V$47, MATCH('UUW Backcast'!$C20, 'UUW BWQ'!$C$13:$C$47, 0), MATCH('UUW Backcast'!J$13, 'UUW BWQ'!$B$13:$V$13, 0))</f>
        <v>Sufficient</v>
      </c>
      <c r="K20" t="str">
        <f>INDEX('UUW BWQ'!$B$13:$V$47, MATCH('UUW Backcast'!$C20, 'UUW BWQ'!$C$13:$C$47, 0), MATCH('UUW Backcast'!K$13, 'UUW BWQ'!$B$13:$V$13, 0))</f>
        <v>Sufficient</v>
      </c>
      <c r="L20" t="str">
        <f>INDEX('UUW BWQ'!$B$13:$V$47, MATCH('UUW Backcast'!$C20, 'UUW BWQ'!$C$13:$C$47, 0), MATCH('UUW Backcast'!L$13, 'UUW BWQ'!$B$13:$V$13, 0))</f>
        <v>Poor</v>
      </c>
      <c r="M20">
        <f>INDEX('UUW BWQ'!$B$13:$V$47, MATCH('UUW Backcast'!$C20, 'UUW BWQ'!$C$13:$C$47, 0), MATCH('UUW Backcast'!M$13, 'UUW BWQ'!$B$13:$V$13, 0))</f>
        <v>0</v>
      </c>
      <c r="N20" t="str">
        <f>INDEX('UUW BWQ'!$B$13:$V$47, MATCH('UUW Backcast'!$C20, 'UUW BWQ'!$C$13:$C$47, 0), MATCH('UUW Backcast'!N$13, 'UUW BWQ'!$B$13:$V$13, 0))</f>
        <v>Poor</v>
      </c>
      <c r="O20" t="str">
        <f>INDEX('UUW BWQ'!$B$13:$V$47, MATCH('UUW Backcast'!$C20, 'UUW BWQ'!$C$13:$C$47, 0), MATCH('UUW Backcast'!O$13, 'UUW BWQ'!$B$13:$V$13, 0))</f>
        <v>Poor</v>
      </c>
      <c r="P20">
        <f>INDEX('UUW BWQ'!$B$13:$V$47, MATCH('UUW Backcast'!$C20, 'UUW BWQ'!$C$13:$C$47, 0), MATCH('UUW Backcast'!P$13, 'UUW BWQ'!$B$13:$V$13, 0))</f>
        <v>0</v>
      </c>
      <c r="Q20" t="str">
        <f>INDEX('UUW BWQ'!$B$13:$V$47, MATCH('UUW Backcast'!$C20, 'UUW BWQ'!$C$13:$C$47, 0), MATCH('UUW Backcast'!Q$13, 'UUW BWQ'!$B$13:$V$13, 0))</f>
        <v>Poor</v>
      </c>
      <c r="R20" t="str">
        <f>INDEX('UUW BWQ'!$B$13:$V$47, MATCH('UUW Backcast'!$C20, 'UUW BWQ'!$C$13:$C$47, 0), MATCH('UUW Backcast'!R$13, 'UUW BWQ'!$B$13:$V$13, 0))</f>
        <v>Poor</v>
      </c>
      <c r="S20" t="str">
        <f>INDEX('UUW BWQ'!$B$13:$V$47, MATCH('UUW Backcast'!$C20, 'UUW BWQ'!$C$13:$C$47, 0), MATCH('UUW Backcast'!S$13, 'UUW BWQ'!$B$13:$V$13, 0))</f>
        <v>Poor</v>
      </c>
      <c r="T20" t="str">
        <f>INDEX('UUW BWQ'!$B$13:$V$47, MATCH('UUW Backcast'!$C20, 'UUW BWQ'!$C$13:$C$47, 0), MATCH('UUW Backcast'!T$13, 'UUW BWQ'!$B$13:$V$13, 0))</f>
        <v>Poor</v>
      </c>
      <c r="U20" t="str">
        <f>INDEX('UUW BWQ'!$B$13:$V$47, MATCH('UUW Backcast'!$C20, 'UUW BWQ'!$C$13:$C$47, 0), MATCH('UUW Backcast'!U$13, 'UUW BWQ'!$B$13:$V$13, 0))</f>
        <v>Poor</v>
      </c>
      <c r="V20" t="str">
        <f>INDEX('UUW BWQ'!$B$13:$V$47, MATCH('UUW Backcast'!$C20, 'UUW BWQ'!$C$13:$C$47, 0), MATCH('UUW Backcast'!V$13, 'UUW BWQ'!$B$13:$V$13, 0))</f>
        <v>Poor</v>
      </c>
    </row>
    <row r="21" spans="2:23">
      <c r="B21" t="s">
        <v>262</v>
      </c>
      <c r="C21" t="s">
        <v>802</v>
      </c>
      <c r="D21" t="s">
        <v>48</v>
      </c>
      <c r="E21" t="s">
        <v>49</v>
      </c>
      <c r="F21" t="s">
        <v>50</v>
      </c>
      <c r="H21" t="str">
        <f>INDEX('UUW BWQ'!$B$13:$V$47, MATCH('UUW Backcast'!$C21, 'UUW BWQ'!$C$13:$C$47, 0), MATCH('UUW Backcast'!H$13, 'UUW BWQ'!$B$13:$V$13, 0))</f>
        <v>Sufficient</v>
      </c>
      <c r="I21" t="str">
        <f>INDEX('UUW BWQ'!$B$13:$V$47, MATCH('UUW Backcast'!$C21, 'UUW BWQ'!$C$13:$C$47, 0), MATCH('UUW Backcast'!I$13, 'UUW BWQ'!$B$13:$V$13, 0))</f>
        <v>Good</v>
      </c>
      <c r="J21" t="str">
        <f>INDEX('UUW BWQ'!$B$13:$V$47, MATCH('UUW Backcast'!$C21, 'UUW BWQ'!$C$13:$C$47, 0), MATCH('UUW Backcast'!J$13, 'UUW BWQ'!$B$13:$V$13, 0))</f>
        <v>Good</v>
      </c>
      <c r="K21" t="str">
        <f>INDEX('UUW BWQ'!$B$13:$V$47, MATCH('UUW Backcast'!$C21, 'UUW BWQ'!$C$13:$C$47, 0), MATCH('UUW Backcast'!K$13, 'UUW BWQ'!$B$13:$V$13, 0))</f>
        <v>Good</v>
      </c>
      <c r="L21" t="str">
        <f>INDEX('UUW BWQ'!$B$13:$V$47, MATCH('UUW Backcast'!$C21, 'UUW BWQ'!$C$13:$C$47, 0), MATCH('UUW Backcast'!L$13, 'UUW BWQ'!$B$13:$V$13, 0))</f>
        <v>Sufficient</v>
      </c>
      <c r="M21">
        <f>INDEX('UUW BWQ'!$B$13:$V$47, MATCH('UUW Backcast'!$C21, 'UUW BWQ'!$C$13:$C$47, 0), MATCH('UUW Backcast'!M$13, 'UUW BWQ'!$B$13:$V$13, 0))</f>
        <v>0</v>
      </c>
      <c r="N21" t="str">
        <f>INDEX('UUW BWQ'!$B$13:$V$47, MATCH('UUW Backcast'!$C21, 'UUW BWQ'!$C$13:$C$47, 0), MATCH('UUW Backcast'!N$13, 'UUW BWQ'!$B$13:$V$13, 0))</f>
        <v>Sufficient</v>
      </c>
      <c r="O21" t="str">
        <f>INDEX('UUW BWQ'!$B$13:$V$47, MATCH('UUW Backcast'!$C21, 'UUW BWQ'!$C$13:$C$47, 0), MATCH('UUW Backcast'!O$13, 'UUW BWQ'!$B$13:$V$13, 0))</f>
        <v>Poor</v>
      </c>
      <c r="P21">
        <f>INDEX('UUW BWQ'!$B$13:$V$47, MATCH('UUW Backcast'!$C21, 'UUW BWQ'!$C$13:$C$47, 0), MATCH('UUW Backcast'!P$13, 'UUW BWQ'!$B$13:$V$13, 0))</f>
        <v>0</v>
      </c>
      <c r="Q21" t="str">
        <f>INDEX('UUW BWQ'!$B$13:$V$47, MATCH('UUW Backcast'!$C21, 'UUW BWQ'!$C$13:$C$47, 0), MATCH('UUW Backcast'!Q$13, 'UUW BWQ'!$B$13:$V$13, 0))</f>
        <v>Poor</v>
      </c>
      <c r="R21" t="str">
        <f>INDEX('UUW BWQ'!$B$13:$V$47, MATCH('UUW Backcast'!$C21, 'UUW BWQ'!$C$13:$C$47, 0), MATCH('UUW Backcast'!R$13, 'UUW BWQ'!$B$13:$V$13, 0))</f>
        <v>Poor</v>
      </c>
      <c r="S21" t="str">
        <f>INDEX('UUW BWQ'!$B$13:$V$47, MATCH('UUW Backcast'!$C21, 'UUW BWQ'!$C$13:$C$47, 0), MATCH('UUW Backcast'!S$13, 'UUW BWQ'!$B$13:$V$13, 0))</f>
        <v>Poor</v>
      </c>
      <c r="T21" t="str">
        <f>INDEX('UUW BWQ'!$B$13:$V$47, MATCH('UUW Backcast'!$C21, 'UUW BWQ'!$C$13:$C$47, 0), MATCH('UUW Backcast'!T$13, 'UUW BWQ'!$B$13:$V$13, 0))</f>
        <v>Poor</v>
      </c>
      <c r="U21" t="str">
        <f>INDEX('UUW BWQ'!$B$13:$V$47, MATCH('UUW Backcast'!$C21, 'UUW BWQ'!$C$13:$C$47, 0), MATCH('UUW Backcast'!U$13, 'UUW BWQ'!$B$13:$V$13, 0))</f>
        <v>Poor</v>
      </c>
      <c r="V21" t="str">
        <f>INDEX('UUW BWQ'!$B$13:$V$47, MATCH('UUW Backcast'!$C21, 'UUW BWQ'!$C$13:$C$47, 0), MATCH('UUW Backcast'!V$13, 'UUW BWQ'!$B$13:$V$13, 0))</f>
        <v>Poor</v>
      </c>
    </row>
    <row r="22" spans="2:23">
      <c r="B22" t="s">
        <v>262</v>
      </c>
      <c r="C22" t="s">
        <v>803</v>
      </c>
      <c r="D22" t="s">
        <v>48</v>
      </c>
      <c r="E22" t="s">
        <v>49</v>
      </c>
      <c r="F22" t="s">
        <v>50</v>
      </c>
      <c r="H22" t="str">
        <f>INDEX('UUW BWQ'!$B$13:$V$47, MATCH('UUW Backcast'!$C22, 'UUW BWQ'!$C$13:$C$47, 0), MATCH('UUW Backcast'!H$13, 'UUW BWQ'!$B$13:$V$13, 0))</f>
        <v>Poor</v>
      </c>
      <c r="I22" t="str">
        <f>INDEX('UUW BWQ'!$B$13:$V$47, MATCH('UUW Backcast'!$C22, 'UUW BWQ'!$C$13:$C$47, 0), MATCH('UUW Backcast'!I$13, 'UUW BWQ'!$B$13:$V$13, 0))</f>
        <v>Good</v>
      </c>
      <c r="J22" t="str">
        <f>INDEX('UUW BWQ'!$B$13:$V$47, MATCH('UUW Backcast'!$C22, 'UUW BWQ'!$C$13:$C$47, 0), MATCH('UUW Backcast'!J$13, 'UUW BWQ'!$B$13:$V$13, 0))</f>
        <v>Good</v>
      </c>
      <c r="K22" t="str">
        <f>INDEX('UUW BWQ'!$B$13:$V$47, MATCH('UUW Backcast'!$C22, 'UUW BWQ'!$C$13:$C$47, 0), MATCH('UUW Backcast'!K$13, 'UUW BWQ'!$B$13:$V$13, 0))</f>
        <v>Good</v>
      </c>
      <c r="L22" t="str">
        <f>INDEX('UUW BWQ'!$B$13:$V$47, MATCH('UUW Backcast'!$C22, 'UUW BWQ'!$C$13:$C$47, 0), MATCH('UUW Backcast'!L$13, 'UUW BWQ'!$B$13:$V$13, 0))</f>
        <v>Good</v>
      </c>
      <c r="M22">
        <f>INDEX('UUW BWQ'!$B$13:$V$47, MATCH('UUW Backcast'!$C22, 'UUW BWQ'!$C$13:$C$47, 0), MATCH('UUW Backcast'!M$13, 'UUW BWQ'!$B$13:$V$13, 0))</f>
        <v>0</v>
      </c>
      <c r="N22" t="str">
        <f>INDEX('UUW BWQ'!$B$13:$V$47, MATCH('UUW Backcast'!$C22, 'UUW BWQ'!$C$13:$C$47, 0), MATCH('UUW Backcast'!N$13, 'UUW BWQ'!$B$13:$V$13, 0))</f>
        <v>Good</v>
      </c>
      <c r="O22" t="str">
        <f>INDEX('UUW BWQ'!$B$13:$V$47, MATCH('UUW Backcast'!$C22, 'UUW BWQ'!$C$13:$C$47, 0), MATCH('UUW Backcast'!O$13, 'UUW BWQ'!$B$13:$V$13, 0))</f>
        <v>Good</v>
      </c>
      <c r="P22">
        <f>INDEX('UUW BWQ'!$B$13:$V$47, MATCH('UUW Backcast'!$C22, 'UUW BWQ'!$C$13:$C$47, 0), MATCH('UUW Backcast'!P$13, 'UUW BWQ'!$B$13:$V$13, 0))</f>
        <v>0</v>
      </c>
      <c r="Q22" t="str">
        <f>INDEX('UUW BWQ'!$B$13:$V$47, MATCH('UUW Backcast'!$C22, 'UUW BWQ'!$C$13:$C$47, 0), MATCH('UUW Backcast'!Q$13, 'UUW BWQ'!$B$13:$V$13, 0))</f>
        <v>Good</v>
      </c>
      <c r="R22" t="str">
        <f>INDEX('UUW BWQ'!$B$13:$V$47, MATCH('UUW Backcast'!$C22, 'UUW BWQ'!$C$13:$C$47, 0), MATCH('UUW Backcast'!R$13, 'UUW BWQ'!$B$13:$V$13, 0))</f>
        <v>Good</v>
      </c>
      <c r="S22" t="str">
        <f>INDEX('UUW BWQ'!$B$13:$V$47, MATCH('UUW Backcast'!$C22, 'UUW BWQ'!$C$13:$C$47, 0), MATCH('UUW Backcast'!S$13, 'UUW BWQ'!$B$13:$V$13, 0))</f>
        <v>Good</v>
      </c>
      <c r="T22" t="str">
        <f>INDEX('UUW BWQ'!$B$13:$V$47, MATCH('UUW Backcast'!$C22, 'UUW BWQ'!$C$13:$C$47, 0), MATCH('UUW Backcast'!T$13, 'UUW BWQ'!$B$13:$V$13, 0))</f>
        <v>Good</v>
      </c>
      <c r="U22" t="str">
        <f>INDEX('UUW BWQ'!$B$13:$V$47, MATCH('UUW Backcast'!$C22, 'UUW BWQ'!$C$13:$C$47, 0), MATCH('UUW Backcast'!U$13, 'UUW BWQ'!$B$13:$V$13, 0))</f>
        <v>Good</v>
      </c>
      <c r="V22" t="str">
        <f>INDEX('UUW BWQ'!$B$13:$V$47, MATCH('UUW Backcast'!$C22, 'UUW BWQ'!$C$13:$C$47, 0), MATCH('UUW Backcast'!V$13, 'UUW BWQ'!$B$13:$V$13, 0))</f>
        <v>Good</v>
      </c>
    </row>
    <row r="23" spans="2:23">
      <c r="B23" t="s">
        <v>262</v>
      </c>
      <c r="C23" t="s">
        <v>804</v>
      </c>
      <c r="D23" t="s">
        <v>48</v>
      </c>
      <c r="E23" t="s">
        <v>49</v>
      </c>
      <c r="F23" t="s">
        <v>50</v>
      </c>
      <c r="H23" t="str">
        <f>INDEX('UUW BWQ'!$B$13:$V$47, MATCH('UUW Backcast'!$C23, 'UUW BWQ'!$C$13:$C$47, 0), MATCH('UUW Backcast'!H$13, 'UUW BWQ'!$B$13:$V$13, 0))</f>
        <v>Poor</v>
      </c>
      <c r="I23" t="str">
        <f>INDEX('UUW BWQ'!$B$13:$V$47, MATCH('UUW Backcast'!$C23, 'UUW BWQ'!$C$13:$C$47, 0), MATCH('UUW Backcast'!I$13, 'UUW BWQ'!$B$13:$V$13, 0))</f>
        <v>Sufficient</v>
      </c>
      <c r="J23" t="str">
        <f>INDEX('UUW BWQ'!$B$13:$V$47, MATCH('UUW Backcast'!$C23, 'UUW BWQ'!$C$13:$C$47, 0), MATCH('UUW Backcast'!J$13, 'UUW BWQ'!$B$13:$V$13, 0))</f>
        <v>Good</v>
      </c>
      <c r="K23" t="str">
        <f>INDEX('UUW BWQ'!$B$13:$V$47, MATCH('UUW Backcast'!$C23, 'UUW BWQ'!$C$13:$C$47, 0), MATCH('UUW Backcast'!K$13, 'UUW BWQ'!$B$13:$V$13, 0))</f>
        <v>Good</v>
      </c>
      <c r="L23" t="str">
        <f>INDEX('UUW BWQ'!$B$13:$V$47, MATCH('UUW Backcast'!$C23, 'UUW BWQ'!$C$13:$C$47, 0), MATCH('UUW Backcast'!L$13, 'UUW BWQ'!$B$13:$V$13, 0))</f>
        <v>Good</v>
      </c>
      <c r="M23">
        <f>INDEX('UUW BWQ'!$B$13:$V$47, MATCH('UUW Backcast'!$C23, 'UUW BWQ'!$C$13:$C$47, 0), MATCH('UUW Backcast'!M$13, 'UUW BWQ'!$B$13:$V$13, 0))</f>
        <v>0</v>
      </c>
      <c r="N23" t="str">
        <f>INDEX('UUW BWQ'!$B$13:$V$47, MATCH('UUW Backcast'!$C23, 'UUW BWQ'!$C$13:$C$47, 0), MATCH('UUW Backcast'!N$13, 'UUW BWQ'!$B$13:$V$13, 0))</f>
        <v>Good</v>
      </c>
      <c r="O23" t="str">
        <f>INDEX('UUW BWQ'!$B$13:$V$47, MATCH('UUW Backcast'!$C23, 'UUW BWQ'!$C$13:$C$47, 0), MATCH('UUW Backcast'!O$13, 'UUW BWQ'!$B$13:$V$13, 0))</f>
        <v>Good</v>
      </c>
      <c r="P23">
        <f>INDEX('UUW BWQ'!$B$13:$V$47, MATCH('UUW Backcast'!$C23, 'UUW BWQ'!$C$13:$C$47, 0), MATCH('UUW Backcast'!P$13, 'UUW BWQ'!$B$13:$V$13, 0))</f>
        <v>0</v>
      </c>
      <c r="Q23" t="str">
        <f>INDEX('UUW BWQ'!$B$13:$V$47, MATCH('UUW Backcast'!$C23, 'UUW BWQ'!$C$13:$C$47, 0), MATCH('UUW Backcast'!Q$13, 'UUW BWQ'!$B$13:$V$13, 0))</f>
        <v>Good</v>
      </c>
      <c r="R23" t="str">
        <f>INDEX('UUW BWQ'!$B$13:$V$47, MATCH('UUW Backcast'!$C23, 'UUW BWQ'!$C$13:$C$47, 0), MATCH('UUW Backcast'!R$13, 'UUW BWQ'!$B$13:$V$13, 0))</f>
        <v>Good</v>
      </c>
      <c r="S23" t="str">
        <f>INDEX('UUW BWQ'!$B$13:$V$47, MATCH('UUW Backcast'!$C23, 'UUW BWQ'!$C$13:$C$47, 0), MATCH('UUW Backcast'!S$13, 'UUW BWQ'!$B$13:$V$13, 0))</f>
        <v>Good</v>
      </c>
      <c r="T23" t="str">
        <f>INDEX('UUW BWQ'!$B$13:$V$47, MATCH('UUW Backcast'!$C23, 'UUW BWQ'!$C$13:$C$47, 0), MATCH('UUW Backcast'!T$13, 'UUW BWQ'!$B$13:$V$13, 0))</f>
        <v>Good</v>
      </c>
      <c r="U23" t="str">
        <f>INDEX('UUW BWQ'!$B$13:$V$47, MATCH('UUW Backcast'!$C23, 'UUW BWQ'!$C$13:$C$47, 0), MATCH('UUW Backcast'!U$13, 'UUW BWQ'!$B$13:$V$13, 0))</f>
        <v>Good</v>
      </c>
      <c r="V23" t="str">
        <f>INDEX('UUW BWQ'!$B$13:$V$47, MATCH('UUW Backcast'!$C23, 'UUW BWQ'!$C$13:$C$47, 0), MATCH('UUW Backcast'!V$13, 'UUW BWQ'!$B$13:$V$13, 0))</f>
        <v>Good</v>
      </c>
    </row>
    <row r="24" spans="2:23">
      <c r="B24" t="s">
        <v>262</v>
      </c>
      <c r="C24" t="s">
        <v>805</v>
      </c>
      <c r="D24" t="s">
        <v>48</v>
      </c>
      <c r="E24" t="s">
        <v>49</v>
      </c>
      <c r="F24" t="s">
        <v>50</v>
      </c>
      <c r="H24" t="str">
        <f>INDEX('UUW BWQ'!$B$13:$V$47, MATCH('UUW Backcast'!$C24, 'UUW BWQ'!$C$13:$C$47, 0), MATCH('UUW Backcast'!H$13, 'UUW BWQ'!$B$13:$V$13, 0))</f>
        <v>Excellent</v>
      </c>
      <c r="I24" t="str">
        <f>INDEX('UUW BWQ'!$B$13:$V$47, MATCH('UUW Backcast'!$C24, 'UUW BWQ'!$C$13:$C$47, 0), MATCH('UUW Backcast'!I$13, 'UUW BWQ'!$B$13:$V$13, 0))</f>
        <v>Excellent</v>
      </c>
      <c r="J24" t="str">
        <f>INDEX('UUW BWQ'!$B$13:$V$47, MATCH('UUW Backcast'!$C24, 'UUW BWQ'!$C$13:$C$47, 0), MATCH('UUW Backcast'!J$13, 'UUW BWQ'!$B$13:$V$13, 0))</f>
        <v>Excellent</v>
      </c>
      <c r="K24" t="str">
        <f>INDEX('UUW BWQ'!$B$13:$V$47, MATCH('UUW Backcast'!$C24, 'UUW BWQ'!$C$13:$C$47, 0), MATCH('UUW Backcast'!K$13, 'UUW BWQ'!$B$13:$V$13, 0))</f>
        <v>Excellent</v>
      </c>
      <c r="L24" t="str">
        <f>INDEX('UUW BWQ'!$B$13:$V$47, MATCH('UUW Backcast'!$C24, 'UUW BWQ'!$C$13:$C$47, 0), MATCH('UUW Backcast'!L$13, 'UUW BWQ'!$B$13:$V$13, 0))</f>
        <v>Excellent</v>
      </c>
      <c r="M24">
        <f>INDEX('UUW BWQ'!$B$13:$V$47, MATCH('UUW Backcast'!$C24, 'UUW BWQ'!$C$13:$C$47, 0), MATCH('UUW Backcast'!M$13, 'UUW BWQ'!$B$13:$V$13, 0))</f>
        <v>0</v>
      </c>
      <c r="N24" t="str">
        <f>INDEX('UUW BWQ'!$B$13:$V$47, MATCH('UUW Backcast'!$C24, 'UUW BWQ'!$C$13:$C$47, 0), MATCH('UUW Backcast'!N$13, 'UUW BWQ'!$B$13:$V$13, 0))</f>
        <v>Excellent</v>
      </c>
      <c r="O24" t="str">
        <f>INDEX('UUW BWQ'!$B$13:$V$47, MATCH('UUW Backcast'!$C24, 'UUW BWQ'!$C$13:$C$47, 0), MATCH('UUW Backcast'!O$13, 'UUW BWQ'!$B$13:$V$13, 0))</f>
        <v>Excellent</v>
      </c>
      <c r="P24">
        <f>INDEX('UUW BWQ'!$B$13:$V$47, MATCH('UUW Backcast'!$C24, 'UUW BWQ'!$C$13:$C$47, 0), MATCH('UUW Backcast'!P$13, 'UUW BWQ'!$B$13:$V$13, 0))</f>
        <v>0</v>
      </c>
      <c r="Q24" t="str">
        <f>INDEX('UUW BWQ'!$B$13:$V$47, MATCH('UUW Backcast'!$C24, 'UUW BWQ'!$C$13:$C$47, 0), MATCH('UUW Backcast'!Q$13, 'UUW BWQ'!$B$13:$V$13, 0))</f>
        <v>Excellent</v>
      </c>
      <c r="R24" t="str">
        <f>INDEX('UUW BWQ'!$B$13:$V$47, MATCH('UUW Backcast'!$C24, 'UUW BWQ'!$C$13:$C$47, 0), MATCH('UUW Backcast'!R$13, 'UUW BWQ'!$B$13:$V$13, 0))</f>
        <v>Excellent</v>
      </c>
      <c r="S24" t="str">
        <f>INDEX('UUW BWQ'!$B$13:$V$47, MATCH('UUW Backcast'!$C24, 'UUW BWQ'!$C$13:$C$47, 0), MATCH('UUW Backcast'!S$13, 'UUW BWQ'!$B$13:$V$13, 0))</f>
        <v>Excellent</v>
      </c>
      <c r="T24" t="str">
        <f>INDEX('UUW BWQ'!$B$13:$V$47, MATCH('UUW Backcast'!$C24, 'UUW BWQ'!$C$13:$C$47, 0), MATCH('UUW Backcast'!T$13, 'UUW BWQ'!$B$13:$V$13, 0))</f>
        <v>Excellent</v>
      </c>
      <c r="U24" t="str">
        <f>INDEX('UUW BWQ'!$B$13:$V$47, MATCH('UUW Backcast'!$C24, 'UUW BWQ'!$C$13:$C$47, 0), MATCH('UUW Backcast'!U$13, 'UUW BWQ'!$B$13:$V$13, 0))</f>
        <v>Excellent</v>
      </c>
      <c r="V24" t="str">
        <f>INDEX('UUW BWQ'!$B$13:$V$47, MATCH('UUW Backcast'!$C24, 'UUW BWQ'!$C$13:$C$47, 0), MATCH('UUW Backcast'!V$13, 'UUW BWQ'!$B$13:$V$13, 0))</f>
        <v>Excellent</v>
      </c>
    </row>
    <row r="25" spans="2:23">
      <c r="B25" t="s">
        <v>262</v>
      </c>
      <c r="C25" t="s">
        <v>806</v>
      </c>
      <c r="D25" t="s">
        <v>48</v>
      </c>
      <c r="E25" t="s">
        <v>49</v>
      </c>
      <c r="F25" t="s">
        <v>50</v>
      </c>
      <c r="H25" t="str">
        <f>INDEX('UUW BWQ'!$B$13:$V$47, MATCH('UUW Backcast'!$C25, 'UUW BWQ'!$C$13:$C$47, 0), MATCH('UUW Backcast'!H$13, 'UUW BWQ'!$B$13:$V$13, 0))</f>
        <v>Poor</v>
      </c>
      <c r="I25" t="str">
        <f>INDEX('UUW BWQ'!$B$13:$V$47, MATCH('UUW Backcast'!$C25, 'UUW BWQ'!$C$13:$C$47, 0), MATCH('UUW Backcast'!I$13, 'UUW BWQ'!$B$13:$V$13, 0))</f>
        <v>Poor</v>
      </c>
      <c r="J25" t="str">
        <f>INDEX('UUW BWQ'!$B$13:$V$47, MATCH('UUW Backcast'!$C25, 'UUW BWQ'!$C$13:$C$47, 0), MATCH('UUW Backcast'!J$13, 'UUW BWQ'!$B$13:$V$13, 0))</f>
        <v>Poor</v>
      </c>
      <c r="K25" t="str">
        <f>INDEX('UUW BWQ'!$B$13:$V$47, MATCH('UUW Backcast'!$C25, 'UUW BWQ'!$C$13:$C$47, 0), MATCH('UUW Backcast'!K$13, 'UUW BWQ'!$B$13:$V$13, 0))</f>
        <v>Poor</v>
      </c>
      <c r="L25" t="str">
        <f>INDEX('UUW BWQ'!$B$13:$V$47, MATCH('UUW Backcast'!$C25, 'UUW BWQ'!$C$13:$C$47, 0), MATCH('UUW Backcast'!L$13, 'UUW BWQ'!$B$13:$V$13, 0))</f>
        <v>Poor</v>
      </c>
      <c r="M25">
        <f>INDEX('UUW BWQ'!$B$13:$V$47, MATCH('UUW Backcast'!$C25, 'UUW BWQ'!$C$13:$C$47, 0), MATCH('UUW Backcast'!M$13, 'UUW BWQ'!$B$13:$V$13, 0))</f>
        <v>0</v>
      </c>
      <c r="N25" t="str">
        <f>INDEX('UUW BWQ'!$B$13:$V$47, MATCH('UUW Backcast'!$C25, 'UUW BWQ'!$C$13:$C$47, 0), MATCH('UUW Backcast'!N$13, 'UUW BWQ'!$B$13:$V$13, 0))</f>
        <v>Poor</v>
      </c>
      <c r="O25" t="str">
        <f>INDEX('UUW BWQ'!$B$13:$V$47, MATCH('UUW Backcast'!$C25, 'UUW BWQ'!$C$13:$C$47, 0), MATCH('UUW Backcast'!O$13, 'UUW BWQ'!$B$13:$V$13, 0))</f>
        <v>Poor</v>
      </c>
      <c r="P25">
        <f>INDEX('UUW BWQ'!$B$13:$V$47, MATCH('UUW Backcast'!$C25, 'UUW BWQ'!$C$13:$C$47, 0), MATCH('UUW Backcast'!P$13, 'UUW BWQ'!$B$13:$V$13, 0))</f>
        <v>0</v>
      </c>
      <c r="Q25" t="str">
        <f>INDEX('UUW BWQ'!$B$13:$V$47, MATCH('UUW Backcast'!$C25, 'UUW BWQ'!$C$13:$C$47, 0), MATCH('UUW Backcast'!Q$13, 'UUW BWQ'!$B$13:$V$13, 0))</f>
        <v>Poor</v>
      </c>
      <c r="R25" t="str">
        <f>INDEX('UUW BWQ'!$B$13:$V$47, MATCH('UUW Backcast'!$C25, 'UUW BWQ'!$C$13:$C$47, 0), MATCH('UUW Backcast'!R$13, 'UUW BWQ'!$B$13:$V$13, 0))</f>
        <v>Poor</v>
      </c>
      <c r="S25" t="str">
        <f>INDEX('UUW BWQ'!$B$13:$V$47, MATCH('UUW Backcast'!$C25, 'UUW BWQ'!$C$13:$C$47, 0), MATCH('UUW Backcast'!S$13, 'UUW BWQ'!$B$13:$V$13, 0))</f>
        <v>Poor</v>
      </c>
      <c r="T25" t="str">
        <f>INDEX('UUW BWQ'!$B$13:$V$47, MATCH('UUW Backcast'!$C25, 'UUW BWQ'!$C$13:$C$47, 0), MATCH('UUW Backcast'!T$13, 'UUW BWQ'!$B$13:$V$13, 0))</f>
        <v>Poor</v>
      </c>
      <c r="U25" t="str">
        <f>INDEX('UUW BWQ'!$B$13:$V$47, MATCH('UUW Backcast'!$C25, 'UUW BWQ'!$C$13:$C$47, 0), MATCH('UUW Backcast'!U$13, 'UUW BWQ'!$B$13:$V$13, 0))</f>
        <v>Poor</v>
      </c>
      <c r="V25" t="str">
        <f>INDEX('UUW BWQ'!$B$13:$V$47, MATCH('UUW Backcast'!$C25, 'UUW BWQ'!$C$13:$C$47, 0), MATCH('UUW Backcast'!V$13, 'UUW BWQ'!$B$13:$V$13, 0))</f>
        <v>Poor</v>
      </c>
    </row>
    <row r="26" spans="2:23">
      <c r="B26" t="s">
        <v>262</v>
      </c>
      <c r="C26" t="s">
        <v>807</v>
      </c>
      <c r="D26" t="s">
        <v>48</v>
      </c>
      <c r="E26" t="s">
        <v>49</v>
      </c>
      <c r="F26" t="s">
        <v>63</v>
      </c>
      <c r="H26" t="s">
        <v>155</v>
      </c>
      <c r="I26" t="s">
        <v>155</v>
      </c>
      <c r="J26" t="s">
        <v>155</v>
      </c>
      <c r="K26" t="s">
        <v>155</v>
      </c>
      <c r="L26" t="s">
        <v>155</v>
      </c>
      <c r="M26">
        <f>INDEX('UUW BWQ'!$B$13:$V$47, MATCH('UUW Backcast'!$C26, 'UUW BWQ'!$C$13:$C$47, 0), MATCH('UUW Backcast'!M$13, 'UUW BWQ'!$B$13:$V$13, 0))</f>
        <v>0</v>
      </c>
      <c r="N26" t="s">
        <v>155</v>
      </c>
      <c r="O26" t="s">
        <v>155</v>
      </c>
      <c r="P26">
        <f>INDEX('UUW BWQ'!$B$13:$V$47, MATCH('UUW Backcast'!$C26, 'UUW BWQ'!$C$13:$C$47, 0), MATCH('UUW Backcast'!P$13, 'UUW BWQ'!$B$13:$V$13, 0))</f>
        <v>0</v>
      </c>
      <c r="Q26" t="str">
        <f>INDEX('UUW BWQ'!$B$13:$V$47, MATCH('UUW Backcast'!$C26, 'UUW BWQ'!$C$13:$C$47, 0), MATCH('UUW Backcast'!Q$13, 'UUW BWQ'!$B$13:$V$13, 0))</f>
        <v>Not applicable - not designated</v>
      </c>
      <c r="R26" t="str">
        <f>INDEX('UUW BWQ'!$B$13:$V$47, MATCH('UUW Backcast'!$C26, 'UUW BWQ'!$C$13:$C$47, 0), MATCH('UUW Backcast'!R$13, 'UUW BWQ'!$B$13:$V$13, 0))</f>
        <v>Not applicable - not designated</v>
      </c>
      <c r="S26" t="str">
        <f>INDEX('UUW BWQ'!$B$13:$V$47, MATCH('UUW Backcast'!$C26, 'UUW BWQ'!$C$13:$C$47, 0), MATCH('UUW Backcast'!S$13, 'UUW BWQ'!$B$13:$V$13, 0))</f>
        <v>Not applicable - not designated</v>
      </c>
      <c r="T26" t="str">
        <f>INDEX('UUW BWQ'!$B$13:$V$47, MATCH('UUW Backcast'!$C26, 'UUW BWQ'!$C$13:$C$47, 0), MATCH('UUW Backcast'!T$13, 'UUW BWQ'!$B$13:$V$13, 0))</f>
        <v>Not applicable - not designated</v>
      </c>
      <c r="U26" t="str">
        <f>INDEX('UUW BWQ'!$B$13:$V$47, MATCH('UUW Backcast'!$C26, 'UUW BWQ'!$C$13:$C$47, 0), MATCH('UUW Backcast'!U$13, 'UUW BWQ'!$B$13:$V$13, 0))</f>
        <v>Not applicable - not designated</v>
      </c>
      <c r="V26" t="str">
        <f>INDEX('UUW BWQ'!$B$13:$V$47, MATCH('UUW Backcast'!$C26, 'UUW BWQ'!$C$13:$C$47, 0), MATCH('UUW Backcast'!V$13, 'UUW BWQ'!$B$13:$V$13, 0))</f>
        <v>Not applicable - not designated</v>
      </c>
      <c r="W26" t="s">
        <v>808</v>
      </c>
    </row>
    <row r="27" spans="2:23">
      <c r="B27" t="s">
        <v>262</v>
      </c>
      <c r="C27" t="s">
        <v>809</v>
      </c>
      <c r="D27" t="s">
        <v>48</v>
      </c>
      <c r="E27" t="s">
        <v>49</v>
      </c>
      <c r="F27" t="s">
        <v>50</v>
      </c>
      <c r="H27" t="str">
        <f>INDEX('UUW BWQ'!$B$13:$V$47, MATCH('UUW Backcast'!$C27, 'UUW BWQ'!$C$13:$C$47, 0), MATCH('UUW Backcast'!H$13, 'UUW BWQ'!$B$13:$V$13, 0))</f>
        <v>Excellent</v>
      </c>
      <c r="I27" t="str">
        <f>INDEX('UUW BWQ'!$B$13:$V$47, MATCH('UUW Backcast'!$C27, 'UUW BWQ'!$C$13:$C$47, 0), MATCH('UUW Backcast'!I$13, 'UUW BWQ'!$B$13:$V$13, 0))</f>
        <v>Excellent</v>
      </c>
      <c r="J27" t="str">
        <f>INDEX('UUW BWQ'!$B$13:$V$47, MATCH('UUW Backcast'!$C27, 'UUW BWQ'!$C$13:$C$47, 0), MATCH('UUW Backcast'!J$13, 'UUW BWQ'!$B$13:$V$13, 0))</f>
        <v>Excellent</v>
      </c>
      <c r="K27" t="str">
        <f>INDEX('UUW BWQ'!$B$13:$V$47, MATCH('UUW Backcast'!$C27, 'UUW BWQ'!$C$13:$C$47, 0), MATCH('UUW Backcast'!K$13, 'UUW BWQ'!$B$13:$V$13, 0))</f>
        <v>Excellent</v>
      </c>
      <c r="L27" t="str">
        <f>INDEX('UUW BWQ'!$B$13:$V$47, MATCH('UUW Backcast'!$C27, 'UUW BWQ'!$C$13:$C$47, 0), MATCH('UUW Backcast'!L$13, 'UUW BWQ'!$B$13:$V$13, 0))</f>
        <v>Excellent</v>
      </c>
      <c r="M27">
        <f>INDEX('UUW BWQ'!$B$13:$V$47, MATCH('UUW Backcast'!$C27, 'UUW BWQ'!$C$13:$C$47, 0), MATCH('UUW Backcast'!M$13, 'UUW BWQ'!$B$13:$V$13, 0))</f>
        <v>0</v>
      </c>
      <c r="N27" t="str">
        <f>INDEX('UUW BWQ'!$B$13:$V$47, MATCH('UUW Backcast'!$C27, 'UUW BWQ'!$C$13:$C$47, 0), MATCH('UUW Backcast'!N$13, 'UUW BWQ'!$B$13:$V$13, 0))</f>
        <v>Excellent</v>
      </c>
      <c r="O27" t="str">
        <f>INDEX('UUW BWQ'!$B$13:$V$47, MATCH('UUW Backcast'!$C27, 'UUW BWQ'!$C$13:$C$47, 0), MATCH('UUW Backcast'!O$13, 'UUW BWQ'!$B$13:$V$13, 0))</f>
        <v>Excellent</v>
      </c>
      <c r="P27">
        <f>INDEX('UUW BWQ'!$B$13:$V$47, MATCH('UUW Backcast'!$C27, 'UUW BWQ'!$C$13:$C$47, 0), MATCH('UUW Backcast'!P$13, 'UUW BWQ'!$B$13:$V$13, 0))</f>
        <v>0</v>
      </c>
      <c r="Q27" t="str">
        <f>INDEX('UUW BWQ'!$B$13:$V$47, MATCH('UUW Backcast'!$C27, 'UUW BWQ'!$C$13:$C$47, 0), MATCH('UUW Backcast'!Q$13, 'UUW BWQ'!$B$13:$V$13, 0))</f>
        <v>Excellent</v>
      </c>
      <c r="R27" t="str">
        <f>INDEX('UUW BWQ'!$B$13:$V$47, MATCH('UUW Backcast'!$C27, 'UUW BWQ'!$C$13:$C$47, 0), MATCH('UUW Backcast'!R$13, 'UUW BWQ'!$B$13:$V$13, 0))</f>
        <v>Excellent</v>
      </c>
      <c r="S27" t="str">
        <f>INDEX('UUW BWQ'!$B$13:$V$47, MATCH('UUW Backcast'!$C27, 'UUW BWQ'!$C$13:$C$47, 0), MATCH('UUW Backcast'!S$13, 'UUW BWQ'!$B$13:$V$13, 0))</f>
        <v>Excellent</v>
      </c>
      <c r="T27" t="str">
        <f>INDEX('UUW BWQ'!$B$13:$V$47, MATCH('UUW Backcast'!$C27, 'UUW BWQ'!$C$13:$C$47, 0), MATCH('UUW Backcast'!T$13, 'UUW BWQ'!$B$13:$V$13, 0))</f>
        <v>Excellent</v>
      </c>
      <c r="U27" t="str">
        <f>INDEX('UUW BWQ'!$B$13:$V$47, MATCH('UUW Backcast'!$C27, 'UUW BWQ'!$C$13:$C$47, 0), MATCH('UUW Backcast'!U$13, 'UUW BWQ'!$B$13:$V$13, 0))</f>
        <v>Excellent</v>
      </c>
      <c r="V27" t="str">
        <f>INDEX('UUW BWQ'!$B$13:$V$47, MATCH('UUW Backcast'!$C27, 'UUW BWQ'!$C$13:$C$47, 0), MATCH('UUW Backcast'!V$13, 'UUW BWQ'!$B$13:$V$13, 0))</f>
        <v>Excellent</v>
      </c>
    </row>
    <row r="28" spans="2:23">
      <c r="B28" t="s">
        <v>262</v>
      </c>
      <c r="C28" t="s">
        <v>810</v>
      </c>
      <c r="D28" t="s">
        <v>48</v>
      </c>
      <c r="E28" t="s">
        <v>49</v>
      </c>
      <c r="F28" t="s">
        <v>50</v>
      </c>
      <c r="H28" t="str">
        <f>INDEX('UUW BWQ'!$B$13:$V$47, MATCH('UUW Backcast'!$C28, 'UUW BWQ'!$C$13:$C$47, 0), MATCH('UUW Backcast'!H$13, 'UUW BWQ'!$B$13:$V$13, 0))</f>
        <v>Sufficient</v>
      </c>
      <c r="I28" t="str">
        <f>INDEX('UUW BWQ'!$B$13:$V$47, MATCH('UUW Backcast'!$C28, 'UUW BWQ'!$C$13:$C$47, 0), MATCH('UUW Backcast'!I$13, 'UUW BWQ'!$B$13:$V$13, 0))</f>
        <v>Sufficient</v>
      </c>
      <c r="J28" t="str">
        <f>INDEX('UUW BWQ'!$B$13:$V$47, MATCH('UUW Backcast'!$C28, 'UUW BWQ'!$C$13:$C$47, 0), MATCH('UUW Backcast'!J$13, 'UUW BWQ'!$B$13:$V$13, 0))</f>
        <v>Sufficient</v>
      </c>
      <c r="K28" t="str">
        <f>INDEX('UUW BWQ'!$B$13:$V$47, MATCH('UUW Backcast'!$C28, 'UUW BWQ'!$C$13:$C$47, 0), MATCH('UUW Backcast'!K$13, 'UUW BWQ'!$B$13:$V$13, 0))</f>
        <v>Sufficient</v>
      </c>
      <c r="L28" t="str">
        <f>INDEX('UUW BWQ'!$B$13:$V$47, MATCH('UUW Backcast'!$C28, 'UUW BWQ'!$C$13:$C$47, 0), MATCH('UUW Backcast'!L$13, 'UUW BWQ'!$B$13:$V$13, 0))</f>
        <v>Sufficient</v>
      </c>
      <c r="M28">
        <f>INDEX('UUW BWQ'!$B$13:$V$47, MATCH('UUW Backcast'!$C28, 'UUW BWQ'!$C$13:$C$47, 0), MATCH('UUW Backcast'!M$13, 'UUW BWQ'!$B$13:$V$13, 0))</f>
        <v>0</v>
      </c>
      <c r="N28" t="str">
        <f>INDEX('UUW BWQ'!$B$13:$V$47, MATCH('UUW Backcast'!$C28, 'UUW BWQ'!$C$13:$C$47, 0), MATCH('UUW Backcast'!N$13, 'UUW BWQ'!$B$13:$V$13, 0))</f>
        <v>Sufficient</v>
      </c>
      <c r="O28" t="str">
        <f>INDEX('UUW BWQ'!$B$13:$V$47, MATCH('UUW Backcast'!$C28, 'UUW BWQ'!$C$13:$C$47, 0), MATCH('UUW Backcast'!O$13, 'UUW BWQ'!$B$13:$V$13, 0))</f>
        <v>Sufficient</v>
      </c>
      <c r="P28">
        <f>INDEX('UUW BWQ'!$B$13:$V$47, MATCH('UUW Backcast'!$C28, 'UUW BWQ'!$C$13:$C$47, 0), MATCH('UUW Backcast'!P$13, 'UUW BWQ'!$B$13:$V$13, 0))</f>
        <v>0</v>
      </c>
      <c r="Q28" t="str">
        <f>INDEX('UUW BWQ'!$B$13:$V$47, MATCH('UUW Backcast'!$C28, 'UUW BWQ'!$C$13:$C$47, 0), MATCH('UUW Backcast'!Q$13, 'UUW BWQ'!$B$13:$V$13, 0))</f>
        <v>Sufficient</v>
      </c>
      <c r="R28" t="str">
        <f>INDEX('UUW BWQ'!$B$13:$V$47, MATCH('UUW Backcast'!$C28, 'UUW BWQ'!$C$13:$C$47, 0), MATCH('UUW Backcast'!R$13, 'UUW BWQ'!$B$13:$V$13, 0))</f>
        <v>Sufficient</v>
      </c>
      <c r="S28" t="str">
        <f>INDEX('UUW BWQ'!$B$13:$V$47, MATCH('UUW Backcast'!$C28, 'UUW BWQ'!$C$13:$C$47, 0), MATCH('UUW Backcast'!S$13, 'UUW BWQ'!$B$13:$V$13, 0))</f>
        <v>Sufficient</v>
      </c>
      <c r="T28" t="str">
        <f>INDEX('UUW BWQ'!$B$13:$V$47, MATCH('UUW Backcast'!$C28, 'UUW BWQ'!$C$13:$C$47, 0), MATCH('UUW Backcast'!T$13, 'UUW BWQ'!$B$13:$V$13, 0))</f>
        <v>Sufficient</v>
      </c>
      <c r="U28" t="str">
        <f>INDEX('UUW BWQ'!$B$13:$V$47, MATCH('UUW Backcast'!$C28, 'UUW BWQ'!$C$13:$C$47, 0), MATCH('UUW Backcast'!U$13, 'UUW BWQ'!$B$13:$V$13, 0))</f>
        <v>Sufficient</v>
      </c>
      <c r="V28" t="str">
        <f>INDEX('UUW BWQ'!$B$13:$V$47, MATCH('UUW Backcast'!$C28, 'UUW BWQ'!$C$13:$C$47, 0), MATCH('UUW Backcast'!V$13, 'UUW BWQ'!$B$13:$V$13, 0))</f>
        <v>Sufficient</v>
      </c>
    </row>
    <row r="29" spans="2:23">
      <c r="B29" t="s">
        <v>262</v>
      </c>
      <c r="C29" t="s">
        <v>811</v>
      </c>
      <c r="D29" t="s">
        <v>48</v>
      </c>
      <c r="E29" t="s">
        <v>49</v>
      </c>
      <c r="F29" t="s">
        <v>50</v>
      </c>
      <c r="H29" t="str">
        <f>INDEX('UUW BWQ'!$B$13:$V$47, MATCH('UUW Backcast'!$C29, 'UUW BWQ'!$C$13:$C$47, 0), MATCH('UUW Backcast'!H$13, 'UUW BWQ'!$B$13:$V$13, 0))</f>
        <v>Sufficient</v>
      </c>
      <c r="I29" t="str">
        <f>INDEX('UUW BWQ'!$B$13:$V$47, MATCH('UUW Backcast'!$C29, 'UUW BWQ'!$C$13:$C$47, 0), MATCH('UUW Backcast'!I$13, 'UUW BWQ'!$B$13:$V$13, 0))</f>
        <v>Sufficient</v>
      </c>
      <c r="J29" t="str">
        <f>INDEX('UUW BWQ'!$B$13:$V$47, MATCH('UUW Backcast'!$C29, 'UUW BWQ'!$C$13:$C$47, 0), MATCH('UUW Backcast'!J$13, 'UUW BWQ'!$B$13:$V$13, 0))</f>
        <v>Sufficient</v>
      </c>
      <c r="K29" t="str">
        <f>INDEX('UUW BWQ'!$B$13:$V$47, MATCH('UUW Backcast'!$C29, 'UUW BWQ'!$C$13:$C$47, 0), MATCH('UUW Backcast'!K$13, 'UUW BWQ'!$B$13:$V$13, 0))</f>
        <v>Sufficient</v>
      </c>
      <c r="L29" t="str">
        <f>INDEX('UUW BWQ'!$B$13:$V$47, MATCH('UUW Backcast'!$C29, 'UUW BWQ'!$C$13:$C$47, 0), MATCH('UUW Backcast'!L$13, 'UUW BWQ'!$B$13:$V$13, 0))</f>
        <v>Sufficient</v>
      </c>
      <c r="M29">
        <f>INDEX('UUW BWQ'!$B$13:$V$47, MATCH('UUW Backcast'!$C29, 'UUW BWQ'!$C$13:$C$47, 0), MATCH('UUW Backcast'!M$13, 'UUW BWQ'!$B$13:$V$13, 0))</f>
        <v>0</v>
      </c>
      <c r="N29" t="str">
        <f>INDEX('UUW BWQ'!$B$13:$V$47, MATCH('UUW Backcast'!$C29, 'UUW BWQ'!$C$13:$C$47, 0), MATCH('UUW Backcast'!N$13, 'UUW BWQ'!$B$13:$V$13, 0))</f>
        <v>Sufficient</v>
      </c>
      <c r="O29" t="str">
        <f>INDEX('UUW BWQ'!$B$13:$V$47, MATCH('UUW Backcast'!$C29, 'UUW BWQ'!$C$13:$C$47, 0), MATCH('UUW Backcast'!O$13, 'UUW BWQ'!$B$13:$V$13, 0))</f>
        <v>Sufficient</v>
      </c>
      <c r="P29">
        <f>INDEX('UUW BWQ'!$B$13:$V$47, MATCH('UUW Backcast'!$C29, 'UUW BWQ'!$C$13:$C$47, 0), MATCH('UUW Backcast'!P$13, 'UUW BWQ'!$B$13:$V$13, 0))</f>
        <v>0</v>
      </c>
      <c r="Q29" t="str">
        <f>INDEX('UUW BWQ'!$B$13:$V$47, MATCH('UUW Backcast'!$C29, 'UUW BWQ'!$C$13:$C$47, 0), MATCH('UUW Backcast'!Q$13, 'UUW BWQ'!$B$13:$V$13, 0))</f>
        <v>Sufficient</v>
      </c>
      <c r="R29" t="str">
        <f>INDEX('UUW BWQ'!$B$13:$V$47, MATCH('UUW Backcast'!$C29, 'UUW BWQ'!$C$13:$C$47, 0), MATCH('UUW Backcast'!R$13, 'UUW BWQ'!$B$13:$V$13, 0))</f>
        <v>Sufficient</v>
      </c>
      <c r="S29" t="str">
        <f>INDEX('UUW BWQ'!$B$13:$V$47, MATCH('UUW Backcast'!$C29, 'UUW BWQ'!$C$13:$C$47, 0), MATCH('UUW Backcast'!S$13, 'UUW BWQ'!$B$13:$V$13, 0))</f>
        <v>Sufficient</v>
      </c>
      <c r="T29" t="str">
        <f>INDEX('UUW BWQ'!$B$13:$V$47, MATCH('UUW Backcast'!$C29, 'UUW BWQ'!$C$13:$C$47, 0), MATCH('UUW Backcast'!T$13, 'UUW BWQ'!$B$13:$V$13, 0))</f>
        <v>Sufficient</v>
      </c>
      <c r="U29" t="str">
        <f>INDEX('UUW BWQ'!$B$13:$V$47, MATCH('UUW Backcast'!$C29, 'UUW BWQ'!$C$13:$C$47, 0), MATCH('UUW Backcast'!U$13, 'UUW BWQ'!$B$13:$V$13, 0))</f>
        <v>Sufficient</v>
      </c>
      <c r="V29" t="str">
        <f>INDEX('UUW BWQ'!$B$13:$V$47, MATCH('UUW Backcast'!$C29, 'UUW BWQ'!$C$13:$C$47, 0), MATCH('UUW Backcast'!V$13, 'UUW BWQ'!$B$13:$V$13, 0))</f>
        <v>Sufficient</v>
      </c>
    </row>
    <row r="30" spans="2:23">
      <c r="B30" t="s">
        <v>262</v>
      </c>
      <c r="C30" t="s">
        <v>812</v>
      </c>
      <c r="D30" t="s">
        <v>48</v>
      </c>
      <c r="E30" t="s">
        <v>49</v>
      </c>
      <c r="F30" t="s">
        <v>50</v>
      </c>
      <c r="H30" t="str">
        <f>INDEX('UUW BWQ'!$B$13:$V$47, MATCH('UUW Backcast'!$C30, 'UUW BWQ'!$C$13:$C$47, 0), MATCH('UUW Backcast'!H$13, 'UUW BWQ'!$B$13:$V$13, 0))</f>
        <v>Excellent</v>
      </c>
      <c r="I30" t="str">
        <f>INDEX('UUW BWQ'!$B$13:$V$47, MATCH('UUW Backcast'!$C30, 'UUW BWQ'!$C$13:$C$47, 0), MATCH('UUW Backcast'!I$13, 'UUW BWQ'!$B$13:$V$13, 0))</f>
        <v>Excellent</v>
      </c>
      <c r="J30" t="str">
        <f>INDEX('UUW BWQ'!$B$13:$V$47, MATCH('UUW Backcast'!$C30, 'UUW BWQ'!$C$13:$C$47, 0), MATCH('UUW Backcast'!J$13, 'UUW BWQ'!$B$13:$V$13, 0))</f>
        <v>Excellent</v>
      </c>
      <c r="K30" t="str">
        <f>INDEX('UUW BWQ'!$B$13:$V$47, MATCH('UUW Backcast'!$C30, 'UUW BWQ'!$C$13:$C$47, 0), MATCH('UUW Backcast'!K$13, 'UUW BWQ'!$B$13:$V$13, 0))</f>
        <v>Excellent</v>
      </c>
      <c r="L30" t="str">
        <f>INDEX('UUW BWQ'!$B$13:$V$47, MATCH('UUW Backcast'!$C30, 'UUW BWQ'!$C$13:$C$47, 0), MATCH('UUW Backcast'!L$13, 'UUW BWQ'!$B$13:$V$13, 0))</f>
        <v>Excellent</v>
      </c>
      <c r="M30">
        <f>INDEX('UUW BWQ'!$B$13:$V$47, MATCH('UUW Backcast'!$C30, 'UUW BWQ'!$C$13:$C$47, 0), MATCH('UUW Backcast'!M$13, 'UUW BWQ'!$B$13:$V$13, 0))</f>
        <v>0</v>
      </c>
      <c r="N30" t="str">
        <f>INDEX('UUW BWQ'!$B$13:$V$47, MATCH('UUW Backcast'!$C30, 'UUW BWQ'!$C$13:$C$47, 0), MATCH('UUW Backcast'!N$13, 'UUW BWQ'!$B$13:$V$13, 0))</f>
        <v>Excellent</v>
      </c>
      <c r="O30" t="str">
        <f>INDEX('UUW BWQ'!$B$13:$V$47, MATCH('UUW Backcast'!$C30, 'UUW BWQ'!$C$13:$C$47, 0), MATCH('UUW Backcast'!O$13, 'UUW BWQ'!$B$13:$V$13, 0))</f>
        <v>Excellent</v>
      </c>
      <c r="P30">
        <f>INDEX('UUW BWQ'!$B$13:$V$47, MATCH('UUW Backcast'!$C30, 'UUW BWQ'!$C$13:$C$47, 0), MATCH('UUW Backcast'!P$13, 'UUW BWQ'!$B$13:$V$13, 0))</f>
        <v>0</v>
      </c>
      <c r="Q30" t="str">
        <f>INDEX('UUW BWQ'!$B$13:$V$47, MATCH('UUW Backcast'!$C30, 'UUW BWQ'!$C$13:$C$47, 0), MATCH('UUW Backcast'!Q$13, 'UUW BWQ'!$B$13:$V$13, 0))</f>
        <v>Excellent</v>
      </c>
      <c r="R30" t="str">
        <f>INDEX('UUW BWQ'!$B$13:$V$47, MATCH('UUW Backcast'!$C30, 'UUW BWQ'!$C$13:$C$47, 0), MATCH('UUW Backcast'!R$13, 'UUW BWQ'!$B$13:$V$13, 0))</f>
        <v>Excellent</v>
      </c>
      <c r="S30" t="str">
        <f>INDEX('UUW BWQ'!$B$13:$V$47, MATCH('UUW Backcast'!$C30, 'UUW BWQ'!$C$13:$C$47, 0), MATCH('UUW Backcast'!S$13, 'UUW BWQ'!$B$13:$V$13, 0))</f>
        <v>Excellent</v>
      </c>
      <c r="T30" t="str">
        <f>INDEX('UUW BWQ'!$B$13:$V$47, MATCH('UUW Backcast'!$C30, 'UUW BWQ'!$C$13:$C$47, 0), MATCH('UUW Backcast'!T$13, 'UUW BWQ'!$B$13:$V$13, 0))</f>
        <v>Excellent</v>
      </c>
      <c r="U30" t="str">
        <f>INDEX('UUW BWQ'!$B$13:$V$47, MATCH('UUW Backcast'!$C30, 'UUW BWQ'!$C$13:$C$47, 0), MATCH('UUW Backcast'!U$13, 'UUW BWQ'!$B$13:$V$13, 0))</f>
        <v>Excellent</v>
      </c>
      <c r="V30" t="str">
        <f>INDEX('UUW BWQ'!$B$13:$V$47, MATCH('UUW Backcast'!$C30, 'UUW BWQ'!$C$13:$C$47, 0), MATCH('UUW Backcast'!V$13, 'UUW BWQ'!$B$13:$V$13, 0))</f>
        <v>Excellent</v>
      </c>
    </row>
    <row r="31" spans="2:23">
      <c r="B31" t="s">
        <v>262</v>
      </c>
      <c r="C31" t="s">
        <v>813</v>
      </c>
      <c r="D31" t="s">
        <v>48</v>
      </c>
      <c r="E31" t="s">
        <v>49</v>
      </c>
      <c r="F31" t="s">
        <v>63</v>
      </c>
      <c r="H31" t="s">
        <v>155</v>
      </c>
      <c r="I31" t="s">
        <v>155</v>
      </c>
      <c r="J31" t="s">
        <v>155</v>
      </c>
      <c r="K31" t="s">
        <v>155</v>
      </c>
      <c r="L31" t="s">
        <v>155</v>
      </c>
      <c r="M31">
        <f>INDEX('UUW BWQ'!$B$13:$V$47, MATCH('UUW Backcast'!$C31, 'UUW BWQ'!$C$13:$C$47, 0), MATCH('UUW Backcast'!M$13, 'UUW BWQ'!$B$13:$V$13, 0))</f>
        <v>0</v>
      </c>
      <c r="N31" t="s">
        <v>155</v>
      </c>
      <c r="O31" t="s">
        <v>155</v>
      </c>
      <c r="P31">
        <f>INDEX('UUW BWQ'!$B$13:$V$47, MATCH('UUW Backcast'!$C31, 'UUW BWQ'!$C$13:$C$47, 0), MATCH('UUW Backcast'!P$13, 'UUW BWQ'!$B$13:$V$13, 0))</f>
        <v>0</v>
      </c>
      <c r="Q31" t="str">
        <f>INDEX('UUW BWQ'!$B$13:$V$47, MATCH('UUW Backcast'!$C31, 'UUW BWQ'!$C$13:$C$47, 0), MATCH('UUW Backcast'!Q$13, 'UUW BWQ'!$B$13:$V$13, 0))</f>
        <v>Not applicable - not designated</v>
      </c>
      <c r="R31" t="str">
        <f>INDEX('UUW BWQ'!$B$13:$V$47, MATCH('UUW Backcast'!$C31, 'UUW BWQ'!$C$13:$C$47, 0), MATCH('UUW Backcast'!R$13, 'UUW BWQ'!$B$13:$V$13, 0))</f>
        <v>Not applicable - not designated</v>
      </c>
      <c r="S31" t="str">
        <f>INDEX('UUW BWQ'!$B$13:$V$47, MATCH('UUW Backcast'!$C31, 'UUW BWQ'!$C$13:$C$47, 0), MATCH('UUW Backcast'!S$13, 'UUW BWQ'!$B$13:$V$13, 0))</f>
        <v>Not applicable - not designated</v>
      </c>
      <c r="T31" t="str">
        <f>INDEX('UUW BWQ'!$B$13:$V$47, MATCH('UUW Backcast'!$C31, 'UUW BWQ'!$C$13:$C$47, 0), MATCH('UUW Backcast'!T$13, 'UUW BWQ'!$B$13:$V$13, 0))</f>
        <v>Not applicable - not designated</v>
      </c>
      <c r="U31" t="str">
        <f>INDEX('UUW BWQ'!$B$13:$V$47, MATCH('UUW Backcast'!$C31, 'UUW BWQ'!$C$13:$C$47, 0), MATCH('UUW Backcast'!U$13, 'UUW BWQ'!$B$13:$V$13, 0))</f>
        <v>Not applicable - not designated</v>
      </c>
      <c r="V31" t="str">
        <f>INDEX('UUW BWQ'!$B$13:$V$47, MATCH('UUW Backcast'!$C31, 'UUW BWQ'!$C$13:$C$47, 0), MATCH('UUW Backcast'!V$13, 'UUW BWQ'!$B$13:$V$13, 0))</f>
        <v>Not applicable - not designated</v>
      </c>
      <c r="W31" t="s">
        <v>798</v>
      </c>
    </row>
    <row r="32" spans="2:23">
      <c r="B32" t="s">
        <v>262</v>
      </c>
      <c r="C32" t="s">
        <v>814</v>
      </c>
      <c r="D32" t="s">
        <v>48</v>
      </c>
      <c r="E32" t="s">
        <v>49</v>
      </c>
      <c r="F32" t="s">
        <v>50</v>
      </c>
      <c r="H32" t="str">
        <f>INDEX('UUW BWQ'!$B$13:$V$47, MATCH('UUW Backcast'!$C32, 'UUW BWQ'!$C$13:$C$47, 0), MATCH('UUW Backcast'!H$13, 'UUW BWQ'!$B$13:$V$13, 0))</f>
        <v>Good</v>
      </c>
      <c r="I32" t="str">
        <f>INDEX('UUW BWQ'!$B$13:$V$47, MATCH('UUW Backcast'!$C32, 'UUW BWQ'!$C$13:$C$47, 0), MATCH('UUW Backcast'!I$13, 'UUW BWQ'!$B$13:$V$13, 0))</f>
        <v>Good</v>
      </c>
      <c r="J32" t="str">
        <f>INDEX('UUW BWQ'!$B$13:$V$47, MATCH('UUW Backcast'!$C32, 'UUW BWQ'!$C$13:$C$47, 0), MATCH('UUW Backcast'!J$13, 'UUW BWQ'!$B$13:$V$13, 0))</f>
        <v>Good</v>
      </c>
      <c r="K32" t="str">
        <f>INDEX('UUW BWQ'!$B$13:$V$47, MATCH('UUW Backcast'!$C32, 'UUW BWQ'!$C$13:$C$47, 0), MATCH('UUW Backcast'!K$13, 'UUW BWQ'!$B$13:$V$13, 0))</f>
        <v>Good</v>
      </c>
      <c r="L32" t="str">
        <f>INDEX('UUW BWQ'!$B$13:$V$47, MATCH('UUW Backcast'!$C32, 'UUW BWQ'!$C$13:$C$47, 0), MATCH('UUW Backcast'!L$13, 'UUW BWQ'!$B$13:$V$13, 0))</f>
        <v>Good</v>
      </c>
      <c r="M32">
        <f>INDEX('UUW BWQ'!$B$13:$V$47, MATCH('UUW Backcast'!$C32, 'UUW BWQ'!$C$13:$C$47, 0), MATCH('UUW Backcast'!M$13, 'UUW BWQ'!$B$13:$V$13, 0))</f>
        <v>0</v>
      </c>
      <c r="N32" t="str">
        <f>INDEX('UUW BWQ'!$B$13:$V$47, MATCH('UUW Backcast'!$C32, 'UUW BWQ'!$C$13:$C$47, 0), MATCH('UUW Backcast'!N$13, 'UUW BWQ'!$B$13:$V$13, 0))</f>
        <v>Good</v>
      </c>
      <c r="O32" t="str">
        <f>INDEX('UUW BWQ'!$B$13:$V$47, MATCH('UUW Backcast'!$C32, 'UUW BWQ'!$C$13:$C$47, 0), MATCH('UUW Backcast'!O$13, 'UUW BWQ'!$B$13:$V$13, 0))</f>
        <v>Good</v>
      </c>
      <c r="P32">
        <f>INDEX('UUW BWQ'!$B$13:$V$47, MATCH('UUW Backcast'!$C32, 'UUW BWQ'!$C$13:$C$47, 0), MATCH('UUW Backcast'!P$13, 'UUW BWQ'!$B$13:$V$13, 0))</f>
        <v>0</v>
      </c>
      <c r="Q32" t="str">
        <f>INDEX('UUW BWQ'!$B$13:$V$47, MATCH('UUW Backcast'!$C32, 'UUW BWQ'!$C$13:$C$47, 0), MATCH('UUW Backcast'!Q$13, 'UUW BWQ'!$B$13:$V$13, 0))</f>
        <v>Good</v>
      </c>
      <c r="R32" t="str">
        <f>INDEX('UUW BWQ'!$B$13:$V$47, MATCH('UUW Backcast'!$C32, 'UUW BWQ'!$C$13:$C$47, 0), MATCH('UUW Backcast'!R$13, 'UUW BWQ'!$B$13:$V$13, 0))</f>
        <v>Good</v>
      </c>
      <c r="S32" t="str">
        <f>INDEX('UUW BWQ'!$B$13:$V$47, MATCH('UUW Backcast'!$C32, 'UUW BWQ'!$C$13:$C$47, 0), MATCH('UUW Backcast'!S$13, 'UUW BWQ'!$B$13:$V$13, 0))</f>
        <v>Good</v>
      </c>
      <c r="T32" t="str">
        <f>INDEX('UUW BWQ'!$B$13:$V$47, MATCH('UUW Backcast'!$C32, 'UUW BWQ'!$C$13:$C$47, 0), MATCH('UUW Backcast'!T$13, 'UUW BWQ'!$B$13:$V$13, 0))</f>
        <v>Good</v>
      </c>
      <c r="U32" t="str">
        <f>INDEX('UUW BWQ'!$B$13:$V$47, MATCH('UUW Backcast'!$C32, 'UUW BWQ'!$C$13:$C$47, 0), MATCH('UUW Backcast'!U$13, 'UUW BWQ'!$B$13:$V$13, 0))</f>
        <v>Good</v>
      </c>
      <c r="V32" t="str">
        <f>INDEX('UUW BWQ'!$B$13:$V$47, MATCH('UUW Backcast'!$C32, 'UUW BWQ'!$C$13:$C$47, 0), MATCH('UUW Backcast'!V$13, 'UUW BWQ'!$B$13:$V$13, 0))</f>
        <v>Good</v>
      </c>
    </row>
    <row r="33" spans="1:23">
      <c r="B33" t="s">
        <v>262</v>
      </c>
      <c r="C33" t="s">
        <v>815</v>
      </c>
      <c r="D33" t="s">
        <v>48</v>
      </c>
      <c r="E33" t="s">
        <v>49</v>
      </c>
      <c r="F33" t="s">
        <v>50</v>
      </c>
      <c r="H33" t="str">
        <f>INDEX('UUW BWQ'!$B$13:$V$47, MATCH('UUW Backcast'!$C33, 'UUW BWQ'!$C$13:$C$47, 0), MATCH('UUW Backcast'!H$13, 'UUW BWQ'!$B$13:$V$13, 0))</f>
        <v>Excellent</v>
      </c>
      <c r="I33" t="str">
        <f>INDEX('UUW BWQ'!$B$13:$V$47, MATCH('UUW Backcast'!$C33, 'UUW BWQ'!$C$13:$C$47, 0), MATCH('UUW Backcast'!I$13, 'UUW BWQ'!$B$13:$V$13, 0))</f>
        <v>Excellent</v>
      </c>
      <c r="J33" t="str">
        <f>INDEX('UUW BWQ'!$B$13:$V$47, MATCH('UUW Backcast'!$C33, 'UUW BWQ'!$C$13:$C$47, 0), MATCH('UUW Backcast'!J$13, 'UUW BWQ'!$B$13:$V$13, 0))</f>
        <v>Excellent</v>
      </c>
      <c r="K33" t="str">
        <f>INDEX('UUW BWQ'!$B$13:$V$47, MATCH('UUW Backcast'!$C33, 'UUW BWQ'!$C$13:$C$47, 0), MATCH('UUW Backcast'!K$13, 'UUW BWQ'!$B$13:$V$13, 0))</f>
        <v>Excellent</v>
      </c>
      <c r="L33" t="str">
        <f>INDEX('UUW BWQ'!$B$13:$V$47, MATCH('UUW Backcast'!$C33, 'UUW BWQ'!$C$13:$C$47, 0), MATCH('UUW Backcast'!L$13, 'UUW BWQ'!$B$13:$V$13, 0))</f>
        <v>Excellent</v>
      </c>
      <c r="M33">
        <f>INDEX('UUW BWQ'!$B$13:$V$47, MATCH('UUW Backcast'!$C33, 'UUW BWQ'!$C$13:$C$47, 0), MATCH('UUW Backcast'!M$13, 'UUW BWQ'!$B$13:$V$13, 0))</f>
        <v>0</v>
      </c>
      <c r="N33" t="str">
        <f>INDEX('UUW BWQ'!$B$13:$V$47, MATCH('UUW Backcast'!$C33, 'UUW BWQ'!$C$13:$C$47, 0), MATCH('UUW Backcast'!N$13, 'UUW BWQ'!$B$13:$V$13, 0))</f>
        <v>Excellent</v>
      </c>
      <c r="O33" t="str">
        <f>INDEX('UUW BWQ'!$B$13:$V$47, MATCH('UUW Backcast'!$C33, 'UUW BWQ'!$C$13:$C$47, 0), MATCH('UUW Backcast'!O$13, 'UUW BWQ'!$B$13:$V$13, 0))</f>
        <v>Excellent</v>
      </c>
      <c r="P33">
        <f>INDEX('UUW BWQ'!$B$13:$V$47, MATCH('UUW Backcast'!$C33, 'UUW BWQ'!$C$13:$C$47, 0), MATCH('UUW Backcast'!P$13, 'UUW BWQ'!$B$13:$V$13, 0))</f>
        <v>0</v>
      </c>
      <c r="Q33" t="str">
        <f>INDEX('UUW BWQ'!$B$13:$V$47, MATCH('UUW Backcast'!$C33, 'UUW BWQ'!$C$13:$C$47, 0), MATCH('UUW Backcast'!Q$13, 'UUW BWQ'!$B$13:$V$13, 0))</f>
        <v>Excellent</v>
      </c>
      <c r="R33" t="str">
        <f>INDEX('UUW BWQ'!$B$13:$V$47, MATCH('UUW Backcast'!$C33, 'UUW BWQ'!$C$13:$C$47, 0), MATCH('UUW Backcast'!R$13, 'UUW BWQ'!$B$13:$V$13, 0))</f>
        <v>Excellent</v>
      </c>
      <c r="S33" t="str">
        <f>INDEX('UUW BWQ'!$B$13:$V$47, MATCH('UUW Backcast'!$C33, 'UUW BWQ'!$C$13:$C$47, 0), MATCH('UUW Backcast'!S$13, 'UUW BWQ'!$B$13:$V$13, 0))</f>
        <v>Excellent</v>
      </c>
      <c r="T33" t="str">
        <f>INDEX('UUW BWQ'!$B$13:$V$47, MATCH('UUW Backcast'!$C33, 'UUW BWQ'!$C$13:$C$47, 0), MATCH('UUW Backcast'!T$13, 'UUW BWQ'!$B$13:$V$13, 0))</f>
        <v>Excellent</v>
      </c>
      <c r="U33" t="str">
        <f>INDEX('UUW BWQ'!$B$13:$V$47, MATCH('UUW Backcast'!$C33, 'UUW BWQ'!$C$13:$C$47, 0), MATCH('UUW Backcast'!U$13, 'UUW BWQ'!$B$13:$V$13, 0))</f>
        <v>Excellent</v>
      </c>
      <c r="V33" t="str">
        <f>INDEX('UUW BWQ'!$B$13:$V$47, MATCH('UUW Backcast'!$C33, 'UUW BWQ'!$C$13:$C$47, 0), MATCH('UUW Backcast'!V$13, 'UUW BWQ'!$B$13:$V$13, 0))</f>
        <v>Excellent</v>
      </c>
    </row>
    <row r="34" spans="1:23">
      <c r="B34" t="s">
        <v>262</v>
      </c>
      <c r="C34" t="s">
        <v>816</v>
      </c>
      <c r="D34" t="s">
        <v>48</v>
      </c>
      <c r="E34" t="s">
        <v>49</v>
      </c>
      <c r="F34" t="s">
        <v>63</v>
      </c>
      <c r="H34" t="s">
        <v>155</v>
      </c>
      <c r="I34" t="s">
        <v>155</v>
      </c>
      <c r="J34" t="s">
        <v>155</v>
      </c>
      <c r="K34" t="s">
        <v>155</v>
      </c>
      <c r="L34" t="s">
        <v>155</v>
      </c>
      <c r="M34" t="s">
        <v>155</v>
      </c>
      <c r="N34" t="s">
        <v>155</v>
      </c>
      <c r="O34" t="s">
        <v>155</v>
      </c>
      <c r="P34">
        <f>INDEX('UUW BWQ'!$B$13:$V$47, MATCH('UUW Backcast'!$C34, 'UUW BWQ'!$C$13:$C$47, 0), MATCH('UUW Backcast'!P$13, 'UUW BWQ'!$B$13:$V$13, 0))</f>
        <v>0</v>
      </c>
      <c r="Q34" t="str">
        <f>INDEX('UUW BWQ'!$B$13:$V$47, MATCH('UUW Backcast'!$C34, 'UUW BWQ'!$C$13:$C$47, 0), MATCH('UUW Backcast'!Q$13, 'UUW BWQ'!$B$13:$V$13, 0))</f>
        <v>Not applicable - not designated</v>
      </c>
      <c r="R34" t="str">
        <f>INDEX('UUW BWQ'!$B$13:$V$47, MATCH('UUW Backcast'!$C34, 'UUW BWQ'!$C$13:$C$47, 0), MATCH('UUW Backcast'!R$13, 'UUW BWQ'!$B$13:$V$13, 0))</f>
        <v>Not applicable - not designated</v>
      </c>
      <c r="S34" t="str">
        <f>INDEX('UUW BWQ'!$B$13:$V$47, MATCH('UUW Backcast'!$C34, 'UUW BWQ'!$C$13:$C$47, 0), MATCH('UUW Backcast'!S$13, 'UUW BWQ'!$B$13:$V$13, 0))</f>
        <v>Not applicable - not designated</v>
      </c>
      <c r="T34" t="str">
        <f>INDEX('UUW BWQ'!$B$13:$V$47, MATCH('UUW Backcast'!$C34, 'UUW BWQ'!$C$13:$C$47, 0), MATCH('UUW Backcast'!T$13, 'UUW BWQ'!$B$13:$V$13, 0))</f>
        <v>Not applicable - not designated</v>
      </c>
      <c r="U34" t="str">
        <f>INDEX('UUW BWQ'!$B$13:$V$47, MATCH('UUW Backcast'!$C34, 'UUW BWQ'!$C$13:$C$47, 0), MATCH('UUW Backcast'!U$13, 'UUW BWQ'!$B$13:$V$13, 0))</f>
        <v>Not applicable - not designated</v>
      </c>
      <c r="V34" t="str">
        <f>INDEX('UUW BWQ'!$B$13:$V$47, MATCH('UUW Backcast'!$C34, 'UUW BWQ'!$C$13:$C$47, 0), MATCH('UUW Backcast'!V$13, 'UUW BWQ'!$B$13:$V$13, 0))</f>
        <v>Not applicable - not designated</v>
      </c>
      <c r="W34" t="s">
        <v>817</v>
      </c>
    </row>
    <row r="35" spans="1:23">
      <c r="B35" t="s">
        <v>262</v>
      </c>
      <c r="C35" t="s">
        <v>818</v>
      </c>
      <c r="D35" t="s">
        <v>48</v>
      </c>
      <c r="E35" t="s">
        <v>49</v>
      </c>
      <c r="F35" t="s">
        <v>50</v>
      </c>
      <c r="H35" t="str">
        <f>INDEX('UUW BWQ'!$B$13:$V$47, MATCH('UUW Backcast'!$C35, 'UUW BWQ'!$C$13:$C$47, 0), MATCH('UUW Backcast'!H$13, 'UUW BWQ'!$B$13:$V$13, 0))</f>
        <v>Poor</v>
      </c>
      <c r="I35" t="str">
        <f>INDEX('UUW BWQ'!$B$13:$V$47, MATCH('UUW Backcast'!$C35, 'UUW BWQ'!$C$13:$C$47, 0), MATCH('UUW Backcast'!I$13, 'UUW BWQ'!$B$13:$V$13, 0))</f>
        <v>Sufficient</v>
      </c>
      <c r="J35" t="str">
        <f>INDEX('UUW BWQ'!$B$13:$V$47, MATCH('UUW Backcast'!$C35, 'UUW BWQ'!$C$13:$C$47, 0), MATCH('UUW Backcast'!J$13, 'UUW BWQ'!$B$13:$V$13, 0))</f>
        <v>Sufficient</v>
      </c>
      <c r="K35" t="str">
        <f>INDEX('UUW BWQ'!$B$13:$V$47, MATCH('UUW Backcast'!$C35, 'UUW BWQ'!$C$13:$C$47, 0), MATCH('UUW Backcast'!K$13, 'UUW BWQ'!$B$13:$V$13, 0))</f>
        <v>Sufficient</v>
      </c>
      <c r="L35" t="str">
        <f>INDEX('UUW BWQ'!$B$13:$V$47, MATCH('UUW Backcast'!$C35, 'UUW BWQ'!$C$13:$C$47, 0), MATCH('UUW Backcast'!L$13, 'UUW BWQ'!$B$13:$V$13, 0))</f>
        <v>Sufficient</v>
      </c>
      <c r="M35">
        <f>INDEX('UUW BWQ'!$B$13:$V$47, MATCH('UUW Backcast'!$C35, 'UUW BWQ'!$C$13:$C$47, 0), MATCH('UUW Backcast'!M$13, 'UUW BWQ'!$B$13:$V$13, 0))</f>
        <v>0</v>
      </c>
      <c r="N35" t="str">
        <f>INDEX('UUW BWQ'!$B$13:$V$47, MATCH('UUW Backcast'!$C35, 'UUW BWQ'!$C$13:$C$47, 0), MATCH('UUW Backcast'!N$13, 'UUW BWQ'!$B$13:$V$13, 0))</f>
        <v>Sufficient</v>
      </c>
      <c r="O35" t="str">
        <f>INDEX('UUW BWQ'!$B$13:$V$47, MATCH('UUW Backcast'!$C35, 'UUW BWQ'!$C$13:$C$47, 0), MATCH('UUW Backcast'!O$13, 'UUW BWQ'!$B$13:$V$13, 0))</f>
        <v>Sufficient</v>
      </c>
      <c r="P35">
        <f>INDEX('UUW BWQ'!$B$13:$V$47, MATCH('UUW Backcast'!$C35, 'UUW BWQ'!$C$13:$C$47, 0), MATCH('UUW Backcast'!P$13, 'UUW BWQ'!$B$13:$V$13, 0))</f>
        <v>0</v>
      </c>
      <c r="Q35" t="str">
        <f>INDEX('UUW BWQ'!$B$13:$V$47, MATCH('UUW Backcast'!$C35, 'UUW BWQ'!$C$13:$C$47, 0), MATCH('UUW Backcast'!Q$13, 'UUW BWQ'!$B$13:$V$13, 0))</f>
        <v>Sufficient</v>
      </c>
      <c r="R35" t="str">
        <f>INDEX('UUW BWQ'!$B$13:$V$47, MATCH('UUW Backcast'!$C35, 'UUW BWQ'!$C$13:$C$47, 0), MATCH('UUW Backcast'!R$13, 'UUW BWQ'!$B$13:$V$13, 0))</f>
        <v>Sufficient</v>
      </c>
      <c r="S35" t="str">
        <f>INDEX('UUW BWQ'!$B$13:$V$47, MATCH('UUW Backcast'!$C35, 'UUW BWQ'!$C$13:$C$47, 0), MATCH('UUW Backcast'!S$13, 'UUW BWQ'!$B$13:$V$13, 0))</f>
        <v>Sufficient</v>
      </c>
      <c r="T35" t="str">
        <f>INDEX('UUW BWQ'!$B$13:$V$47, MATCH('UUW Backcast'!$C35, 'UUW BWQ'!$C$13:$C$47, 0), MATCH('UUW Backcast'!T$13, 'UUW BWQ'!$B$13:$V$13, 0))</f>
        <v>Sufficient</v>
      </c>
      <c r="U35" t="str">
        <f>INDEX('UUW BWQ'!$B$13:$V$47, MATCH('UUW Backcast'!$C35, 'UUW BWQ'!$C$13:$C$47, 0), MATCH('UUW Backcast'!U$13, 'UUW BWQ'!$B$13:$V$13, 0))</f>
        <v>Sufficient</v>
      </c>
      <c r="V35" t="str">
        <f>INDEX('UUW BWQ'!$B$13:$V$47, MATCH('UUW Backcast'!$C35, 'UUW BWQ'!$C$13:$C$47, 0), MATCH('UUW Backcast'!V$13, 'UUW BWQ'!$B$13:$V$13, 0))</f>
        <v>Sufficient</v>
      </c>
    </row>
    <row r="36" spans="1:23">
      <c r="B36" t="s">
        <v>262</v>
      </c>
      <c r="C36" t="s">
        <v>819</v>
      </c>
      <c r="D36" t="s">
        <v>48</v>
      </c>
      <c r="E36" t="s">
        <v>49</v>
      </c>
      <c r="F36" t="s">
        <v>50</v>
      </c>
      <c r="H36" t="str">
        <f>INDEX('UUW BWQ'!$B$13:$V$47, MATCH('UUW Backcast'!$C36, 'UUW BWQ'!$C$13:$C$47, 0), MATCH('UUW Backcast'!H$13, 'UUW BWQ'!$B$13:$V$13, 0))</f>
        <v>Poor</v>
      </c>
      <c r="I36" t="str">
        <f>INDEX('UUW BWQ'!$B$13:$V$47, MATCH('UUW Backcast'!$C36, 'UUW BWQ'!$C$13:$C$47, 0), MATCH('UUW Backcast'!I$13, 'UUW BWQ'!$B$13:$V$13, 0))</f>
        <v>Sufficient</v>
      </c>
      <c r="J36" t="str">
        <f>INDEX('UUW BWQ'!$B$13:$V$47, MATCH('UUW Backcast'!$C36, 'UUW BWQ'!$C$13:$C$47, 0), MATCH('UUW Backcast'!J$13, 'UUW BWQ'!$B$13:$V$13, 0))</f>
        <v>Sufficient</v>
      </c>
      <c r="K36" t="str">
        <f>INDEX('UUW BWQ'!$B$13:$V$47, MATCH('UUW Backcast'!$C36, 'UUW BWQ'!$C$13:$C$47, 0), MATCH('UUW Backcast'!K$13, 'UUW BWQ'!$B$13:$V$13, 0))</f>
        <v>Sufficient</v>
      </c>
      <c r="L36" t="str">
        <f>INDEX('UUW BWQ'!$B$13:$V$47, MATCH('UUW Backcast'!$C36, 'UUW BWQ'!$C$13:$C$47, 0), MATCH('UUW Backcast'!L$13, 'UUW BWQ'!$B$13:$V$13, 0))</f>
        <v>Poor</v>
      </c>
      <c r="M36">
        <f>INDEX('UUW BWQ'!$B$13:$V$47, MATCH('UUW Backcast'!$C36, 'UUW BWQ'!$C$13:$C$47, 0), MATCH('UUW Backcast'!M$13, 'UUW BWQ'!$B$13:$V$13, 0))</f>
        <v>0</v>
      </c>
      <c r="N36" t="str">
        <f>INDEX('UUW BWQ'!$B$13:$V$47, MATCH('UUW Backcast'!$C36, 'UUW BWQ'!$C$13:$C$47, 0), MATCH('UUW Backcast'!N$13, 'UUW BWQ'!$B$13:$V$13, 0))</f>
        <v>Sufficient</v>
      </c>
      <c r="O36" t="str">
        <f>INDEX('UUW BWQ'!$B$13:$V$47, MATCH('UUW Backcast'!$C36, 'UUW BWQ'!$C$13:$C$47, 0), MATCH('UUW Backcast'!O$13, 'UUW BWQ'!$B$13:$V$13, 0))</f>
        <v>Sufficient</v>
      </c>
      <c r="P36">
        <f>INDEX('UUW BWQ'!$B$13:$V$47, MATCH('UUW Backcast'!$C36, 'UUW BWQ'!$C$13:$C$47, 0), MATCH('UUW Backcast'!P$13, 'UUW BWQ'!$B$13:$V$13, 0))</f>
        <v>0</v>
      </c>
      <c r="Q36" t="str">
        <f>INDEX('UUW BWQ'!$B$13:$V$47, MATCH('UUW Backcast'!$C36, 'UUW BWQ'!$C$13:$C$47, 0), MATCH('UUW Backcast'!Q$13, 'UUW BWQ'!$B$13:$V$13, 0))</f>
        <v>Poor</v>
      </c>
      <c r="R36" t="str">
        <f>INDEX('UUW BWQ'!$B$13:$V$47, MATCH('UUW Backcast'!$C36, 'UUW BWQ'!$C$13:$C$47, 0), MATCH('UUW Backcast'!R$13, 'UUW BWQ'!$B$13:$V$13, 0))</f>
        <v>Poor</v>
      </c>
      <c r="S36" t="str">
        <f>INDEX('UUW BWQ'!$B$13:$V$47, MATCH('UUW Backcast'!$C36, 'UUW BWQ'!$C$13:$C$47, 0), MATCH('UUW Backcast'!S$13, 'UUW BWQ'!$B$13:$V$13, 0))</f>
        <v>Poor</v>
      </c>
      <c r="T36" t="str">
        <f>INDEX('UUW BWQ'!$B$13:$V$47, MATCH('UUW Backcast'!$C36, 'UUW BWQ'!$C$13:$C$47, 0), MATCH('UUW Backcast'!T$13, 'UUW BWQ'!$B$13:$V$13, 0))</f>
        <v>Poor</v>
      </c>
      <c r="U36" t="str">
        <f>INDEX('UUW BWQ'!$B$13:$V$47, MATCH('UUW Backcast'!$C36, 'UUW BWQ'!$C$13:$C$47, 0), MATCH('UUW Backcast'!U$13, 'UUW BWQ'!$B$13:$V$13, 0))</f>
        <v>Poor</v>
      </c>
      <c r="V36" t="str">
        <f>INDEX('UUW BWQ'!$B$13:$V$47, MATCH('UUW Backcast'!$C36, 'UUW BWQ'!$C$13:$C$47, 0), MATCH('UUW Backcast'!V$13, 'UUW BWQ'!$B$13:$V$13, 0))</f>
        <v>Poor</v>
      </c>
    </row>
    <row r="37" spans="1:23">
      <c r="B37" t="s">
        <v>262</v>
      </c>
      <c r="C37" t="s">
        <v>820</v>
      </c>
      <c r="D37" t="s">
        <v>48</v>
      </c>
      <c r="E37" t="s">
        <v>49</v>
      </c>
      <c r="F37" t="s">
        <v>50</v>
      </c>
      <c r="H37" t="str">
        <f>INDEX('UUW BWQ'!$B$13:$V$47, MATCH('UUW Backcast'!$C37, 'UUW BWQ'!$C$13:$C$47, 0), MATCH('UUW Backcast'!H$13, 'UUW BWQ'!$B$13:$V$13, 0))</f>
        <v>Poor</v>
      </c>
      <c r="I37" t="str">
        <f>INDEX('UUW BWQ'!$B$13:$V$47, MATCH('UUW Backcast'!$C37, 'UUW BWQ'!$C$13:$C$47, 0), MATCH('UUW Backcast'!I$13, 'UUW BWQ'!$B$13:$V$13, 0))</f>
        <v>Sufficient</v>
      </c>
      <c r="J37" t="str">
        <f>INDEX('UUW BWQ'!$B$13:$V$47, MATCH('UUW Backcast'!$C37, 'UUW BWQ'!$C$13:$C$47, 0), MATCH('UUW Backcast'!J$13, 'UUW BWQ'!$B$13:$V$13, 0))</f>
        <v>Sufficient</v>
      </c>
      <c r="K37" t="str">
        <f>INDEX('UUW BWQ'!$B$13:$V$47, MATCH('UUW Backcast'!$C37, 'UUW BWQ'!$C$13:$C$47, 0), MATCH('UUW Backcast'!K$13, 'UUW BWQ'!$B$13:$V$13, 0))</f>
        <v>Sufficient</v>
      </c>
      <c r="L37" t="str">
        <f>INDEX('UUW BWQ'!$B$13:$V$47, MATCH('UUW Backcast'!$C37, 'UUW BWQ'!$C$13:$C$47, 0), MATCH('UUW Backcast'!L$13, 'UUW BWQ'!$B$13:$V$13, 0))</f>
        <v>Poor</v>
      </c>
      <c r="M37">
        <f>INDEX('UUW BWQ'!$B$13:$V$47, MATCH('UUW Backcast'!$C37, 'UUW BWQ'!$C$13:$C$47, 0), MATCH('UUW Backcast'!M$13, 'UUW BWQ'!$B$13:$V$13, 0))</f>
        <v>0</v>
      </c>
      <c r="N37" t="str">
        <f>INDEX('UUW BWQ'!$B$13:$V$47, MATCH('UUW Backcast'!$C37, 'UUW BWQ'!$C$13:$C$47, 0), MATCH('UUW Backcast'!N$13, 'UUW BWQ'!$B$13:$V$13, 0))</f>
        <v>Poor</v>
      </c>
      <c r="O37" t="str">
        <f>INDEX('UUW BWQ'!$B$13:$V$47, MATCH('UUW Backcast'!$C37, 'UUW BWQ'!$C$13:$C$47, 0), MATCH('UUW Backcast'!O$13, 'UUW BWQ'!$B$13:$V$13, 0))</f>
        <v>Poor</v>
      </c>
      <c r="P37">
        <f>INDEX('UUW BWQ'!$B$13:$V$47, MATCH('UUW Backcast'!$C37, 'UUW BWQ'!$C$13:$C$47, 0), MATCH('UUW Backcast'!P$13, 'UUW BWQ'!$B$13:$V$13, 0))</f>
        <v>0</v>
      </c>
      <c r="Q37" t="str">
        <f>INDEX('UUW BWQ'!$B$13:$V$47, MATCH('UUW Backcast'!$C37, 'UUW BWQ'!$C$13:$C$47, 0), MATCH('UUW Backcast'!Q$13, 'UUW BWQ'!$B$13:$V$13, 0))</f>
        <v>Poor</v>
      </c>
      <c r="R37" t="str">
        <f>INDEX('UUW BWQ'!$B$13:$V$47, MATCH('UUW Backcast'!$C37, 'UUW BWQ'!$C$13:$C$47, 0), MATCH('UUW Backcast'!R$13, 'UUW BWQ'!$B$13:$V$13, 0))</f>
        <v>Poor</v>
      </c>
      <c r="S37" t="str">
        <f>INDEX('UUW BWQ'!$B$13:$V$47, MATCH('UUW Backcast'!$C37, 'UUW BWQ'!$C$13:$C$47, 0), MATCH('UUW Backcast'!S$13, 'UUW BWQ'!$B$13:$V$13, 0))</f>
        <v>Poor</v>
      </c>
      <c r="T37" t="str">
        <f>INDEX('UUW BWQ'!$B$13:$V$47, MATCH('UUW Backcast'!$C37, 'UUW BWQ'!$C$13:$C$47, 0), MATCH('UUW Backcast'!T$13, 'UUW BWQ'!$B$13:$V$13, 0))</f>
        <v>Poor</v>
      </c>
      <c r="U37" t="str">
        <f>INDEX('UUW BWQ'!$B$13:$V$47, MATCH('UUW Backcast'!$C37, 'UUW BWQ'!$C$13:$C$47, 0), MATCH('UUW Backcast'!U$13, 'UUW BWQ'!$B$13:$V$13, 0))</f>
        <v>Poor</v>
      </c>
      <c r="V37" t="str">
        <f>INDEX('UUW BWQ'!$B$13:$V$47, MATCH('UUW Backcast'!$C37, 'UUW BWQ'!$C$13:$C$47, 0), MATCH('UUW Backcast'!V$13, 'UUW BWQ'!$B$13:$V$13, 0))</f>
        <v>Poor</v>
      </c>
    </row>
    <row r="38" spans="1:23">
      <c r="B38" t="s">
        <v>262</v>
      </c>
      <c r="C38" t="s">
        <v>821</v>
      </c>
      <c r="D38" t="s">
        <v>48</v>
      </c>
      <c r="E38" t="s">
        <v>49</v>
      </c>
      <c r="F38" t="s">
        <v>50</v>
      </c>
      <c r="H38" t="str">
        <f>INDEX('UUW BWQ'!$B$13:$V$47, MATCH('UUW Backcast'!$C38, 'UUW BWQ'!$C$13:$C$47, 0), MATCH('UUW Backcast'!H$13, 'UUW BWQ'!$B$13:$V$13, 0))</f>
        <v>Good</v>
      </c>
      <c r="I38" t="str">
        <f>INDEX('UUW BWQ'!$B$13:$V$47, MATCH('UUW Backcast'!$C38, 'UUW BWQ'!$C$13:$C$47, 0), MATCH('UUW Backcast'!I$13, 'UUW BWQ'!$B$13:$V$13, 0))</f>
        <v>Good</v>
      </c>
      <c r="J38" t="str">
        <f>INDEX('UUW BWQ'!$B$13:$V$47, MATCH('UUW Backcast'!$C38, 'UUW BWQ'!$C$13:$C$47, 0), MATCH('UUW Backcast'!J$13, 'UUW BWQ'!$B$13:$V$13, 0))</f>
        <v>Good</v>
      </c>
      <c r="K38" t="str">
        <f>INDEX('UUW BWQ'!$B$13:$V$47, MATCH('UUW Backcast'!$C38, 'UUW BWQ'!$C$13:$C$47, 0), MATCH('UUW Backcast'!K$13, 'UUW BWQ'!$B$13:$V$13, 0))</f>
        <v>Good</v>
      </c>
      <c r="L38" t="str">
        <f>INDEX('UUW BWQ'!$B$13:$V$47, MATCH('UUW Backcast'!$C38, 'UUW BWQ'!$C$13:$C$47, 0), MATCH('UUW Backcast'!L$13, 'UUW BWQ'!$B$13:$V$13, 0))</f>
        <v>Good</v>
      </c>
      <c r="M38">
        <f>INDEX('UUW BWQ'!$B$13:$V$47, MATCH('UUW Backcast'!$C38, 'UUW BWQ'!$C$13:$C$47, 0), MATCH('UUW Backcast'!M$13, 'UUW BWQ'!$B$13:$V$13, 0))</f>
        <v>0</v>
      </c>
      <c r="N38" t="str">
        <f>INDEX('UUW BWQ'!$B$13:$V$47, MATCH('UUW Backcast'!$C38, 'UUW BWQ'!$C$13:$C$47, 0), MATCH('UUW Backcast'!N$13, 'UUW BWQ'!$B$13:$V$13, 0))</f>
        <v>Excellent</v>
      </c>
      <c r="O38" t="str">
        <f>INDEX('UUW BWQ'!$B$13:$V$47, MATCH('UUW Backcast'!$C38, 'UUW BWQ'!$C$13:$C$47, 0), MATCH('UUW Backcast'!O$13, 'UUW BWQ'!$B$13:$V$13, 0))</f>
        <v>Excellent</v>
      </c>
      <c r="P38">
        <f>INDEX('UUW BWQ'!$B$13:$V$47, MATCH('UUW Backcast'!$C38, 'UUW BWQ'!$C$13:$C$47, 0), MATCH('UUW Backcast'!P$13, 'UUW BWQ'!$B$13:$V$13, 0))</f>
        <v>0</v>
      </c>
      <c r="Q38" t="str">
        <f>INDEX('UUW BWQ'!$B$13:$V$47, MATCH('UUW Backcast'!$C38, 'UUW BWQ'!$C$13:$C$47, 0), MATCH('UUW Backcast'!Q$13, 'UUW BWQ'!$B$13:$V$13, 0))</f>
        <v>Excellent</v>
      </c>
      <c r="R38" t="str">
        <f>INDEX('UUW BWQ'!$B$13:$V$47, MATCH('UUW Backcast'!$C38, 'UUW BWQ'!$C$13:$C$47, 0), MATCH('UUW Backcast'!R$13, 'UUW BWQ'!$B$13:$V$13, 0))</f>
        <v>Excellent</v>
      </c>
      <c r="S38" t="str">
        <f>INDEX('UUW BWQ'!$B$13:$V$47, MATCH('UUW Backcast'!$C38, 'UUW BWQ'!$C$13:$C$47, 0), MATCH('UUW Backcast'!S$13, 'UUW BWQ'!$B$13:$V$13, 0))</f>
        <v>Excellent</v>
      </c>
      <c r="T38" t="str">
        <f>INDEX('UUW BWQ'!$B$13:$V$47, MATCH('UUW Backcast'!$C38, 'UUW BWQ'!$C$13:$C$47, 0), MATCH('UUW Backcast'!T$13, 'UUW BWQ'!$B$13:$V$13, 0))</f>
        <v>Excellent</v>
      </c>
      <c r="U38" t="str">
        <f>INDEX('UUW BWQ'!$B$13:$V$47, MATCH('UUW Backcast'!$C38, 'UUW BWQ'!$C$13:$C$47, 0), MATCH('UUW Backcast'!U$13, 'UUW BWQ'!$B$13:$V$13, 0))</f>
        <v>Excellent</v>
      </c>
      <c r="V38" t="str">
        <f>INDEX('UUW BWQ'!$B$13:$V$47, MATCH('UUW Backcast'!$C38, 'UUW BWQ'!$C$13:$C$47, 0), MATCH('UUW Backcast'!V$13, 'UUW BWQ'!$B$13:$V$13, 0))</f>
        <v>Excellent</v>
      </c>
    </row>
    <row r="39" spans="1:23">
      <c r="B39" t="s">
        <v>262</v>
      </c>
      <c r="C39" t="s">
        <v>822</v>
      </c>
      <c r="D39" t="s">
        <v>48</v>
      </c>
      <c r="E39" t="s">
        <v>49</v>
      </c>
      <c r="F39" t="s">
        <v>50</v>
      </c>
      <c r="H39" t="str">
        <f>INDEX('UUW BWQ'!$B$13:$V$47, MATCH('UUW Backcast'!$C39, 'UUW BWQ'!$C$13:$C$47, 0), MATCH('UUW Backcast'!H$13, 'UUW BWQ'!$B$13:$V$13, 0))</f>
        <v>Good</v>
      </c>
      <c r="I39" t="str">
        <f>INDEX('UUW BWQ'!$B$13:$V$47, MATCH('UUW Backcast'!$C39, 'UUW BWQ'!$C$13:$C$47, 0), MATCH('UUW Backcast'!I$13, 'UUW BWQ'!$B$13:$V$13, 0))</f>
        <v>Excellent</v>
      </c>
      <c r="J39" t="str">
        <f>INDEX('UUW BWQ'!$B$13:$V$47, MATCH('UUW Backcast'!$C39, 'UUW BWQ'!$C$13:$C$47, 0), MATCH('UUW Backcast'!J$13, 'UUW BWQ'!$B$13:$V$13, 0))</f>
        <v>Good</v>
      </c>
      <c r="K39" t="str">
        <f>INDEX('UUW BWQ'!$B$13:$V$47, MATCH('UUW Backcast'!$C39, 'UUW BWQ'!$C$13:$C$47, 0), MATCH('UUW Backcast'!K$13, 'UUW BWQ'!$B$13:$V$13, 0))</f>
        <v>Good</v>
      </c>
      <c r="L39" t="str">
        <f>INDEX('UUW BWQ'!$B$13:$V$47, MATCH('UUW Backcast'!$C39, 'UUW BWQ'!$C$13:$C$47, 0), MATCH('UUW Backcast'!L$13, 'UUW BWQ'!$B$13:$V$13, 0))</f>
        <v>Good</v>
      </c>
      <c r="M39">
        <f>INDEX('UUW BWQ'!$B$13:$V$47, MATCH('UUW Backcast'!$C39, 'UUW BWQ'!$C$13:$C$47, 0), MATCH('UUW Backcast'!M$13, 'UUW BWQ'!$B$13:$V$13, 0))</f>
        <v>0</v>
      </c>
      <c r="N39" t="str">
        <f>INDEX('UUW BWQ'!$B$13:$V$47, MATCH('UUW Backcast'!$C39, 'UUW BWQ'!$C$13:$C$47, 0), MATCH('UUW Backcast'!N$13, 'UUW BWQ'!$B$13:$V$13, 0))</f>
        <v>Good</v>
      </c>
      <c r="O39" t="str">
        <f>INDEX('UUW BWQ'!$B$13:$V$47, MATCH('UUW Backcast'!$C39, 'UUW BWQ'!$C$13:$C$47, 0), MATCH('UUW Backcast'!O$13, 'UUW BWQ'!$B$13:$V$13, 0))</f>
        <v>Excellent</v>
      </c>
      <c r="P39">
        <f>INDEX('UUW BWQ'!$B$13:$V$47, MATCH('UUW Backcast'!$C39, 'UUW BWQ'!$C$13:$C$47, 0), MATCH('UUW Backcast'!P$13, 'UUW BWQ'!$B$13:$V$13, 0))</f>
        <v>0</v>
      </c>
      <c r="Q39" t="str">
        <f>INDEX('UUW BWQ'!$B$13:$V$47, MATCH('UUW Backcast'!$C39, 'UUW BWQ'!$C$13:$C$47, 0), MATCH('UUW Backcast'!Q$13, 'UUW BWQ'!$B$13:$V$13, 0))</f>
        <v>Excellent</v>
      </c>
      <c r="R39" t="str">
        <f>INDEX('UUW BWQ'!$B$13:$V$47, MATCH('UUW Backcast'!$C39, 'UUW BWQ'!$C$13:$C$47, 0), MATCH('UUW Backcast'!R$13, 'UUW BWQ'!$B$13:$V$13, 0))</f>
        <v>Excellent</v>
      </c>
      <c r="S39" t="str">
        <f>INDEX('UUW BWQ'!$B$13:$V$47, MATCH('UUW Backcast'!$C39, 'UUW BWQ'!$C$13:$C$47, 0), MATCH('UUW Backcast'!S$13, 'UUW BWQ'!$B$13:$V$13, 0))</f>
        <v>Excellent</v>
      </c>
      <c r="T39" t="str">
        <f>INDEX('UUW BWQ'!$B$13:$V$47, MATCH('UUW Backcast'!$C39, 'UUW BWQ'!$C$13:$C$47, 0), MATCH('UUW Backcast'!T$13, 'UUW BWQ'!$B$13:$V$13, 0))</f>
        <v>Excellent</v>
      </c>
      <c r="U39" t="str">
        <f>INDEX('UUW BWQ'!$B$13:$V$47, MATCH('UUW Backcast'!$C39, 'UUW BWQ'!$C$13:$C$47, 0), MATCH('UUW Backcast'!U$13, 'UUW BWQ'!$B$13:$V$13, 0))</f>
        <v>Excellent</v>
      </c>
      <c r="V39" t="str">
        <f>INDEX('UUW BWQ'!$B$13:$V$47, MATCH('UUW Backcast'!$C39, 'UUW BWQ'!$C$13:$C$47, 0), MATCH('UUW Backcast'!V$13, 'UUW BWQ'!$B$13:$V$13, 0))</f>
        <v>Excellent</v>
      </c>
    </row>
    <row r="40" spans="1:23">
      <c r="B40" t="s">
        <v>262</v>
      </c>
      <c r="C40" t="s">
        <v>823</v>
      </c>
      <c r="D40" t="s">
        <v>48</v>
      </c>
      <c r="E40" t="s">
        <v>49</v>
      </c>
      <c r="F40" t="s">
        <v>50</v>
      </c>
      <c r="H40" t="str">
        <f>INDEX('UUW BWQ'!$B$13:$V$47, MATCH('UUW Backcast'!$C40, 'UUW BWQ'!$C$13:$C$47, 0), MATCH('UUW Backcast'!H$13, 'UUW BWQ'!$B$13:$V$13, 0))</f>
        <v>Sufficient</v>
      </c>
      <c r="I40" t="str">
        <f>INDEX('UUW BWQ'!$B$13:$V$47, MATCH('UUW Backcast'!$C40, 'UUW BWQ'!$C$13:$C$47, 0), MATCH('UUW Backcast'!I$13, 'UUW BWQ'!$B$13:$V$13, 0))</f>
        <v>Sufficient</v>
      </c>
      <c r="J40" t="str">
        <f>INDEX('UUW BWQ'!$B$13:$V$47, MATCH('UUW Backcast'!$C40, 'UUW BWQ'!$C$13:$C$47, 0), MATCH('UUW Backcast'!J$13, 'UUW BWQ'!$B$13:$V$13, 0))</f>
        <v>Poor</v>
      </c>
      <c r="K40" t="str">
        <f>INDEX('UUW BWQ'!$B$13:$V$47, MATCH('UUW Backcast'!$C40, 'UUW BWQ'!$C$13:$C$47, 0), MATCH('UUW Backcast'!K$13, 'UUW BWQ'!$B$13:$V$13, 0))</f>
        <v>Sufficient</v>
      </c>
      <c r="L40" t="str">
        <f>INDEX('UUW BWQ'!$B$13:$V$47, MATCH('UUW Backcast'!$C40, 'UUW BWQ'!$C$13:$C$47, 0), MATCH('UUW Backcast'!L$13, 'UUW BWQ'!$B$13:$V$13, 0))</f>
        <v>Sufficient</v>
      </c>
      <c r="M40">
        <f>INDEX('UUW BWQ'!$B$13:$V$47, MATCH('UUW Backcast'!$C40, 'UUW BWQ'!$C$13:$C$47, 0), MATCH('UUW Backcast'!M$13, 'UUW BWQ'!$B$13:$V$13, 0))</f>
        <v>0</v>
      </c>
      <c r="N40" t="str">
        <f>INDEX('UUW BWQ'!$B$13:$V$47, MATCH('UUW Backcast'!$C40, 'UUW BWQ'!$C$13:$C$47, 0), MATCH('UUW Backcast'!N$13, 'UUW BWQ'!$B$13:$V$13, 0))</f>
        <v>Sufficient</v>
      </c>
      <c r="O40" t="str">
        <f>INDEX('UUW BWQ'!$B$13:$V$47, MATCH('UUW Backcast'!$C40, 'UUW BWQ'!$C$13:$C$47, 0), MATCH('UUW Backcast'!O$13, 'UUW BWQ'!$B$13:$V$13, 0))</f>
        <v>Good</v>
      </c>
      <c r="P40">
        <f>INDEX('UUW BWQ'!$B$13:$V$47, MATCH('UUW Backcast'!$C40, 'UUW BWQ'!$C$13:$C$47, 0), MATCH('UUW Backcast'!P$13, 'UUW BWQ'!$B$13:$V$13, 0))</f>
        <v>0</v>
      </c>
      <c r="Q40" t="str">
        <f>INDEX('UUW BWQ'!$B$13:$V$47, MATCH('UUW Backcast'!$C40, 'UUW BWQ'!$C$13:$C$47, 0), MATCH('UUW Backcast'!Q$13, 'UUW BWQ'!$B$13:$V$13, 0))</f>
        <v>Good</v>
      </c>
      <c r="R40" t="str">
        <f>INDEX('UUW BWQ'!$B$13:$V$47, MATCH('UUW Backcast'!$C40, 'UUW BWQ'!$C$13:$C$47, 0), MATCH('UUW Backcast'!R$13, 'UUW BWQ'!$B$13:$V$13, 0))</f>
        <v>Good</v>
      </c>
      <c r="S40" t="str">
        <f>INDEX('UUW BWQ'!$B$13:$V$47, MATCH('UUW Backcast'!$C40, 'UUW BWQ'!$C$13:$C$47, 0), MATCH('UUW Backcast'!S$13, 'UUW BWQ'!$B$13:$V$13, 0))</f>
        <v>Good</v>
      </c>
      <c r="T40" t="str">
        <f>INDEX('UUW BWQ'!$B$13:$V$47, MATCH('UUW Backcast'!$C40, 'UUW BWQ'!$C$13:$C$47, 0), MATCH('UUW Backcast'!T$13, 'UUW BWQ'!$B$13:$V$13, 0))</f>
        <v>Good</v>
      </c>
      <c r="U40" t="str">
        <f>INDEX('UUW BWQ'!$B$13:$V$47, MATCH('UUW Backcast'!$C40, 'UUW BWQ'!$C$13:$C$47, 0), MATCH('UUW Backcast'!U$13, 'UUW BWQ'!$B$13:$V$13, 0))</f>
        <v>Good</v>
      </c>
      <c r="V40" t="str">
        <f>INDEX('UUW BWQ'!$B$13:$V$47, MATCH('UUW Backcast'!$C40, 'UUW BWQ'!$C$13:$C$47, 0), MATCH('UUW Backcast'!V$13, 'UUW BWQ'!$B$13:$V$13, 0))</f>
        <v>Good</v>
      </c>
    </row>
    <row r="41" spans="1:23">
      <c r="B41" t="s">
        <v>262</v>
      </c>
      <c r="C41" t="s">
        <v>824</v>
      </c>
      <c r="D41" t="s">
        <v>48</v>
      </c>
      <c r="E41" t="s">
        <v>49</v>
      </c>
      <c r="F41" t="s">
        <v>50</v>
      </c>
      <c r="H41" t="str">
        <f>INDEX('UUW BWQ'!$B$13:$V$47, MATCH('UUW Backcast'!$C41, 'UUW BWQ'!$C$13:$C$47, 0), MATCH('UUW Backcast'!H$13, 'UUW BWQ'!$B$13:$V$13, 0))</f>
        <v>Sufficient</v>
      </c>
      <c r="I41" t="str">
        <f>INDEX('UUW BWQ'!$B$13:$V$47, MATCH('UUW Backcast'!$C41, 'UUW BWQ'!$C$13:$C$47, 0), MATCH('UUW Backcast'!I$13, 'UUW BWQ'!$B$13:$V$13, 0))</f>
        <v>Sufficient</v>
      </c>
      <c r="J41" t="str">
        <f>INDEX('UUW BWQ'!$B$13:$V$47, MATCH('UUW Backcast'!$C41, 'UUW BWQ'!$C$13:$C$47, 0), MATCH('UUW Backcast'!J$13, 'UUW BWQ'!$B$13:$V$13, 0))</f>
        <v>Sufficient</v>
      </c>
      <c r="K41" t="str">
        <f>INDEX('UUW BWQ'!$B$13:$V$47, MATCH('UUW Backcast'!$C41, 'UUW BWQ'!$C$13:$C$47, 0), MATCH('UUW Backcast'!K$13, 'UUW BWQ'!$B$13:$V$13, 0))</f>
        <v>Sufficient</v>
      </c>
      <c r="L41" t="str">
        <f>INDEX('UUW BWQ'!$B$13:$V$47, MATCH('UUW Backcast'!$C41, 'UUW BWQ'!$C$13:$C$47, 0), MATCH('UUW Backcast'!L$13, 'UUW BWQ'!$B$13:$V$13, 0))</f>
        <v>Sufficient</v>
      </c>
      <c r="M41">
        <f>INDEX('UUW BWQ'!$B$13:$V$47, MATCH('UUW Backcast'!$C41, 'UUW BWQ'!$C$13:$C$47, 0), MATCH('UUW Backcast'!M$13, 'UUW BWQ'!$B$13:$V$13, 0))</f>
        <v>0</v>
      </c>
      <c r="N41" t="str">
        <f>INDEX('UUW BWQ'!$B$13:$V$47, MATCH('UUW Backcast'!$C41, 'UUW BWQ'!$C$13:$C$47, 0), MATCH('UUW Backcast'!N$13, 'UUW BWQ'!$B$13:$V$13, 0))</f>
        <v>Sufficient</v>
      </c>
      <c r="O41" t="str">
        <f>INDEX('UUW BWQ'!$B$13:$V$47, MATCH('UUW Backcast'!$C41, 'UUW BWQ'!$C$13:$C$47, 0), MATCH('UUW Backcast'!O$13, 'UUW BWQ'!$B$13:$V$13, 0))</f>
        <v>Good</v>
      </c>
      <c r="P41">
        <f>INDEX('UUW BWQ'!$B$13:$V$47, MATCH('UUW Backcast'!$C41, 'UUW BWQ'!$C$13:$C$47, 0), MATCH('UUW Backcast'!P$13, 'UUW BWQ'!$B$13:$V$13, 0))</f>
        <v>0</v>
      </c>
      <c r="Q41" t="str">
        <f>INDEX('UUW BWQ'!$B$13:$V$47, MATCH('UUW Backcast'!$C41, 'UUW BWQ'!$C$13:$C$47, 0), MATCH('UUW Backcast'!Q$13, 'UUW BWQ'!$B$13:$V$13, 0))</f>
        <v>Good</v>
      </c>
      <c r="R41" t="str">
        <f>INDEX('UUW BWQ'!$B$13:$V$47, MATCH('UUW Backcast'!$C41, 'UUW BWQ'!$C$13:$C$47, 0), MATCH('UUW Backcast'!R$13, 'UUW BWQ'!$B$13:$V$13, 0))</f>
        <v>Good</v>
      </c>
      <c r="S41" t="str">
        <f>INDEX('UUW BWQ'!$B$13:$V$47, MATCH('UUW Backcast'!$C41, 'UUW BWQ'!$C$13:$C$47, 0), MATCH('UUW Backcast'!S$13, 'UUW BWQ'!$B$13:$V$13, 0))</f>
        <v>Good</v>
      </c>
      <c r="T41" t="str">
        <f>INDEX('UUW BWQ'!$B$13:$V$47, MATCH('UUW Backcast'!$C41, 'UUW BWQ'!$C$13:$C$47, 0), MATCH('UUW Backcast'!T$13, 'UUW BWQ'!$B$13:$V$13, 0))</f>
        <v>Good</v>
      </c>
      <c r="U41" t="str">
        <f>INDEX('UUW BWQ'!$B$13:$V$47, MATCH('UUW Backcast'!$C41, 'UUW BWQ'!$C$13:$C$47, 0), MATCH('UUW Backcast'!U$13, 'UUW BWQ'!$B$13:$V$13, 0))</f>
        <v>Good</v>
      </c>
      <c r="V41" t="str">
        <f>INDEX('UUW BWQ'!$B$13:$V$47, MATCH('UUW Backcast'!$C41, 'UUW BWQ'!$C$13:$C$47, 0), MATCH('UUW Backcast'!V$13, 'UUW BWQ'!$B$13:$V$13, 0))</f>
        <v>Good</v>
      </c>
    </row>
    <row r="42" spans="1:23">
      <c r="B42" t="s">
        <v>262</v>
      </c>
      <c r="C42" t="s">
        <v>825</v>
      </c>
      <c r="D42" t="s">
        <v>48</v>
      </c>
      <c r="E42" t="s">
        <v>49</v>
      </c>
      <c r="F42" t="s">
        <v>50</v>
      </c>
      <c r="H42" t="str">
        <f>INDEX('UUW BWQ'!$B$13:$V$47, MATCH('UUW Backcast'!$C42, 'UUW BWQ'!$C$13:$C$47, 0), MATCH('UUW Backcast'!H$13, 'UUW BWQ'!$B$13:$V$13, 0))</f>
        <v>Sufficient</v>
      </c>
      <c r="I42" t="str">
        <f>INDEX('UUW BWQ'!$B$13:$V$47, MATCH('UUW Backcast'!$C42, 'UUW BWQ'!$C$13:$C$47, 0), MATCH('UUW Backcast'!I$13, 'UUW BWQ'!$B$13:$V$13, 0))</f>
        <v>Sufficient</v>
      </c>
      <c r="J42" t="str">
        <f>INDEX('UUW BWQ'!$B$13:$V$47, MATCH('UUW Backcast'!$C42, 'UUW BWQ'!$C$13:$C$47, 0), MATCH('UUW Backcast'!J$13, 'UUW BWQ'!$B$13:$V$13, 0))</f>
        <v>Sufficient</v>
      </c>
      <c r="K42" t="str">
        <f>INDEX('UUW BWQ'!$B$13:$V$47, MATCH('UUW Backcast'!$C42, 'UUW BWQ'!$C$13:$C$47, 0), MATCH('UUW Backcast'!K$13, 'UUW BWQ'!$B$13:$V$13, 0))</f>
        <v>Sufficient</v>
      </c>
      <c r="L42" t="str">
        <f>INDEX('UUW BWQ'!$B$13:$V$47, MATCH('UUW Backcast'!$C42, 'UUW BWQ'!$C$13:$C$47, 0), MATCH('UUW Backcast'!L$13, 'UUW BWQ'!$B$13:$V$13, 0))</f>
        <v>Sufficient</v>
      </c>
      <c r="M42">
        <f>INDEX('UUW BWQ'!$B$13:$V$47, MATCH('UUW Backcast'!$C42, 'UUW BWQ'!$C$13:$C$47, 0), MATCH('UUW Backcast'!M$13, 'UUW BWQ'!$B$13:$V$13, 0))</f>
        <v>0</v>
      </c>
      <c r="N42" t="str">
        <f>INDEX('UUW BWQ'!$B$13:$V$47, MATCH('UUW Backcast'!$C42, 'UUW BWQ'!$C$13:$C$47, 0), MATCH('UUW Backcast'!N$13, 'UUW BWQ'!$B$13:$V$13, 0))</f>
        <v>Good</v>
      </c>
      <c r="O42" t="str">
        <f>INDEX('UUW BWQ'!$B$13:$V$47, MATCH('UUW Backcast'!$C42, 'UUW BWQ'!$C$13:$C$47, 0), MATCH('UUW Backcast'!O$13, 'UUW BWQ'!$B$13:$V$13, 0))</f>
        <v>Good</v>
      </c>
      <c r="P42">
        <f>INDEX('UUW BWQ'!$B$13:$V$47, MATCH('UUW Backcast'!$C42, 'UUW BWQ'!$C$13:$C$47, 0), MATCH('UUW Backcast'!P$13, 'UUW BWQ'!$B$13:$V$13, 0))</f>
        <v>0</v>
      </c>
      <c r="Q42" t="str">
        <f>INDEX('UUW BWQ'!$B$13:$V$47, MATCH('UUW Backcast'!$C42, 'UUW BWQ'!$C$13:$C$47, 0), MATCH('UUW Backcast'!Q$13, 'UUW BWQ'!$B$13:$V$13, 0))</f>
        <v>Excellent</v>
      </c>
      <c r="R42" t="str">
        <f>INDEX('UUW BWQ'!$B$13:$V$47, MATCH('UUW Backcast'!$C42, 'UUW BWQ'!$C$13:$C$47, 0), MATCH('UUW Backcast'!R$13, 'UUW BWQ'!$B$13:$V$13, 0))</f>
        <v>Excellent</v>
      </c>
      <c r="S42" t="str">
        <f>INDEX('UUW BWQ'!$B$13:$V$47, MATCH('UUW Backcast'!$C42, 'UUW BWQ'!$C$13:$C$47, 0), MATCH('UUW Backcast'!S$13, 'UUW BWQ'!$B$13:$V$13, 0))</f>
        <v>Excellent</v>
      </c>
      <c r="T42" t="str">
        <f>INDEX('UUW BWQ'!$B$13:$V$47, MATCH('UUW Backcast'!$C42, 'UUW BWQ'!$C$13:$C$47, 0), MATCH('UUW Backcast'!T$13, 'UUW BWQ'!$B$13:$V$13, 0))</f>
        <v>Excellent</v>
      </c>
      <c r="U42" t="str">
        <f>INDEX('UUW BWQ'!$B$13:$V$47, MATCH('UUW Backcast'!$C42, 'UUW BWQ'!$C$13:$C$47, 0), MATCH('UUW Backcast'!U$13, 'UUW BWQ'!$B$13:$V$13, 0))</f>
        <v>Excellent</v>
      </c>
      <c r="V42" t="str">
        <f>INDEX('UUW BWQ'!$B$13:$V$47, MATCH('UUW Backcast'!$C42, 'UUW BWQ'!$C$13:$C$47, 0), MATCH('UUW Backcast'!V$13, 'UUW BWQ'!$B$13:$V$13, 0))</f>
        <v>Excellent</v>
      </c>
    </row>
    <row r="43" spans="1:23">
      <c r="B43" t="s">
        <v>262</v>
      </c>
      <c r="C43" t="s">
        <v>826</v>
      </c>
      <c r="D43" t="s">
        <v>48</v>
      </c>
      <c r="E43" t="s">
        <v>49</v>
      </c>
      <c r="F43" t="s">
        <v>50</v>
      </c>
      <c r="H43" t="str">
        <f>INDEX('UUW BWQ'!$B$13:$V$47, MATCH('UUW Backcast'!$C43, 'UUW BWQ'!$C$13:$C$47, 0), MATCH('UUW Backcast'!H$13, 'UUW BWQ'!$B$13:$V$13, 0))</f>
        <v>Excellent</v>
      </c>
      <c r="I43" t="str">
        <f>INDEX('UUW BWQ'!$B$13:$V$47, MATCH('UUW Backcast'!$C43, 'UUW BWQ'!$C$13:$C$47, 0), MATCH('UUW Backcast'!I$13, 'UUW BWQ'!$B$13:$V$13, 0))</f>
        <v>Excellent</v>
      </c>
      <c r="J43" t="str">
        <f>INDEX('UUW BWQ'!$B$13:$V$47, MATCH('UUW Backcast'!$C43, 'UUW BWQ'!$C$13:$C$47, 0), MATCH('UUW Backcast'!J$13, 'UUW BWQ'!$B$13:$V$13, 0))</f>
        <v>Excellent</v>
      </c>
      <c r="K43" t="str">
        <f>INDEX('UUW BWQ'!$B$13:$V$47, MATCH('UUW Backcast'!$C43, 'UUW BWQ'!$C$13:$C$47, 0), MATCH('UUW Backcast'!K$13, 'UUW BWQ'!$B$13:$V$13, 0))</f>
        <v>Excellent</v>
      </c>
      <c r="L43" t="str">
        <f>INDEX('UUW BWQ'!$B$13:$V$47, MATCH('UUW Backcast'!$C43, 'UUW BWQ'!$C$13:$C$47, 0), MATCH('UUW Backcast'!L$13, 'UUW BWQ'!$B$13:$V$13, 0))</f>
        <v>Excellent</v>
      </c>
      <c r="M43">
        <f>INDEX('UUW BWQ'!$B$13:$V$47, MATCH('UUW Backcast'!$C43, 'UUW BWQ'!$C$13:$C$47, 0), MATCH('UUW Backcast'!M$13, 'UUW BWQ'!$B$13:$V$13, 0))</f>
        <v>0</v>
      </c>
      <c r="N43" t="str">
        <f>INDEX('UUW BWQ'!$B$13:$V$47, MATCH('UUW Backcast'!$C43, 'UUW BWQ'!$C$13:$C$47, 0), MATCH('UUW Backcast'!N$13, 'UUW BWQ'!$B$13:$V$13, 0))</f>
        <v>Excellent</v>
      </c>
      <c r="O43" t="str">
        <f>INDEX('UUW BWQ'!$B$13:$V$47, MATCH('UUW Backcast'!$C43, 'UUW BWQ'!$C$13:$C$47, 0), MATCH('UUW Backcast'!O$13, 'UUW BWQ'!$B$13:$V$13, 0))</f>
        <v>Excellent</v>
      </c>
      <c r="P43">
        <f>INDEX('UUW BWQ'!$B$13:$V$47, MATCH('UUW Backcast'!$C43, 'UUW BWQ'!$C$13:$C$47, 0), MATCH('UUW Backcast'!P$13, 'UUW BWQ'!$B$13:$V$13, 0))</f>
        <v>0</v>
      </c>
      <c r="Q43" t="str">
        <f>INDEX('UUW BWQ'!$B$13:$V$47, MATCH('UUW Backcast'!$C43, 'UUW BWQ'!$C$13:$C$47, 0), MATCH('UUW Backcast'!Q$13, 'UUW BWQ'!$B$13:$V$13, 0))</f>
        <v>Good</v>
      </c>
      <c r="R43" t="str">
        <f>INDEX('UUW BWQ'!$B$13:$V$47, MATCH('UUW Backcast'!$C43, 'UUW BWQ'!$C$13:$C$47, 0), MATCH('UUW Backcast'!R$13, 'UUW BWQ'!$B$13:$V$13, 0))</f>
        <v>Good</v>
      </c>
      <c r="S43" t="str">
        <f>INDEX('UUW BWQ'!$B$13:$V$47, MATCH('UUW Backcast'!$C43, 'UUW BWQ'!$C$13:$C$47, 0), MATCH('UUW Backcast'!S$13, 'UUW BWQ'!$B$13:$V$13, 0))</f>
        <v>Good</v>
      </c>
      <c r="T43" t="str">
        <f>INDEX('UUW BWQ'!$B$13:$V$47, MATCH('UUW Backcast'!$C43, 'UUW BWQ'!$C$13:$C$47, 0), MATCH('UUW Backcast'!T$13, 'UUW BWQ'!$B$13:$V$13, 0))</f>
        <v>Good</v>
      </c>
      <c r="U43" t="str">
        <f>INDEX('UUW BWQ'!$B$13:$V$47, MATCH('UUW Backcast'!$C43, 'UUW BWQ'!$C$13:$C$47, 0), MATCH('UUW Backcast'!U$13, 'UUW BWQ'!$B$13:$V$13, 0))</f>
        <v>Good</v>
      </c>
      <c r="V43" t="str">
        <f>INDEX('UUW BWQ'!$B$13:$V$47, MATCH('UUW Backcast'!$C43, 'UUW BWQ'!$C$13:$C$47, 0), MATCH('UUW Backcast'!V$13, 'UUW BWQ'!$B$13:$V$13, 0))</f>
        <v>Good</v>
      </c>
    </row>
    <row r="44" spans="1:23">
      <c r="B44" t="s">
        <v>262</v>
      </c>
      <c r="C44" t="s">
        <v>827</v>
      </c>
      <c r="D44" t="s">
        <v>428</v>
      </c>
      <c r="E44" t="s">
        <v>49</v>
      </c>
      <c r="F44" t="s">
        <v>50</v>
      </c>
      <c r="H44" t="str">
        <f>INDEX('UUW BWQ'!$B$13:$V$47, MATCH('UUW Backcast'!$C44, 'UUW BWQ'!$C$13:$C$47, 0), MATCH('UUW Backcast'!H$13, 'UUW BWQ'!$B$13:$V$13, 0))</f>
        <v>Excellent</v>
      </c>
      <c r="I44" t="str">
        <f>INDEX('UUW BWQ'!$B$13:$V$47, MATCH('UUW Backcast'!$C44, 'UUW BWQ'!$C$13:$C$47, 0), MATCH('UUW Backcast'!I$13, 'UUW BWQ'!$B$13:$V$13, 0))</f>
        <v>Excellent</v>
      </c>
      <c r="J44" t="str">
        <f>INDEX('UUW BWQ'!$B$13:$V$47, MATCH('UUW Backcast'!$C44, 'UUW BWQ'!$C$13:$C$47, 0), MATCH('UUW Backcast'!J$13, 'UUW BWQ'!$B$13:$V$13, 0))</f>
        <v>Excellent</v>
      </c>
      <c r="K44" t="str">
        <f>INDEX('UUW BWQ'!$B$13:$V$47, MATCH('UUW Backcast'!$C44, 'UUW BWQ'!$C$13:$C$47, 0), MATCH('UUW Backcast'!K$13, 'UUW BWQ'!$B$13:$V$13, 0))</f>
        <v>Excellent</v>
      </c>
      <c r="L44" t="str">
        <f>INDEX('UUW BWQ'!$B$13:$V$47, MATCH('UUW Backcast'!$C44, 'UUW BWQ'!$C$13:$C$47, 0), MATCH('UUW Backcast'!L$13, 'UUW BWQ'!$B$13:$V$13, 0))</f>
        <v>Excellent</v>
      </c>
      <c r="M44">
        <f>INDEX('UUW BWQ'!$B$13:$V$47, MATCH('UUW Backcast'!$C44, 'UUW BWQ'!$C$13:$C$47, 0), MATCH('UUW Backcast'!M$13, 'UUW BWQ'!$B$13:$V$13, 0))</f>
        <v>0</v>
      </c>
      <c r="N44" t="str">
        <f>INDEX('UUW BWQ'!$B$13:$V$47, MATCH('UUW Backcast'!$C44, 'UUW BWQ'!$C$13:$C$47, 0), MATCH('UUW Backcast'!N$13, 'UUW BWQ'!$B$13:$V$13, 0))</f>
        <v>Excellent</v>
      </c>
      <c r="O44" t="str">
        <f>INDEX('UUW BWQ'!$B$13:$V$47, MATCH('UUW Backcast'!$C44, 'UUW BWQ'!$C$13:$C$47, 0), MATCH('UUW Backcast'!O$13, 'UUW BWQ'!$B$13:$V$13, 0))</f>
        <v>Excellent</v>
      </c>
      <c r="P44">
        <f>INDEX('UUW BWQ'!$B$13:$V$47, MATCH('UUW Backcast'!$C44, 'UUW BWQ'!$C$13:$C$47, 0), MATCH('UUW Backcast'!P$13, 'UUW BWQ'!$B$13:$V$13, 0))</f>
        <v>0</v>
      </c>
      <c r="Q44" t="str">
        <f>INDEX('UUW BWQ'!$B$13:$V$47, MATCH('UUW Backcast'!$C44, 'UUW BWQ'!$C$13:$C$47, 0), MATCH('UUW Backcast'!Q$13, 'UUW BWQ'!$B$13:$V$13, 0))</f>
        <v>Excellent</v>
      </c>
      <c r="R44" t="str">
        <f>INDEX('UUW BWQ'!$B$13:$V$47, MATCH('UUW Backcast'!$C44, 'UUW BWQ'!$C$13:$C$47, 0), MATCH('UUW Backcast'!R$13, 'UUW BWQ'!$B$13:$V$13, 0))</f>
        <v>Excellent</v>
      </c>
      <c r="S44" t="str">
        <f>INDEX('UUW BWQ'!$B$13:$V$47, MATCH('UUW Backcast'!$C44, 'UUW BWQ'!$C$13:$C$47, 0), MATCH('UUW Backcast'!S$13, 'UUW BWQ'!$B$13:$V$13, 0))</f>
        <v>Excellent</v>
      </c>
      <c r="T44" t="str">
        <f>INDEX('UUW BWQ'!$B$13:$V$47, MATCH('UUW Backcast'!$C44, 'UUW BWQ'!$C$13:$C$47, 0), MATCH('UUW Backcast'!T$13, 'UUW BWQ'!$B$13:$V$13, 0))</f>
        <v>Excellent</v>
      </c>
      <c r="U44" t="str">
        <f>INDEX('UUW BWQ'!$B$13:$V$47, MATCH('UUW Backcast'!$C44, 'UUW BWQ'!$C$13:$C$47, 0), MATCH('UUW Backcast'!U$13, 'UUW BWQ'!$B$13:$V$13, 0))</f>
        <v>Excellent</v>
      </c>
      <c r="V44" t="str">
        <f>INDEX('UUW BWQ'!$B$13:$V$47, MATCH('UUW Backcast'!$C44, 'UUW BWQ'!$C$13:$C$47, 0), MATCH('UUW Backcast'!V$13, 'UUW BWQ'!$B$13:$V$13, 0))</f>
        <v>Excellent</v>
      </c>
    </row>
    <row r="45" spans="1:23">
      <c r="B45" t="s">
        <v>262</v>
      </c>
      <c r="C45" t="s">
        <v>828</v>
      </c>
      <c r="D45" t="s">
        <v>428</v>
      </c>
      <c r="E45" t="s">
        <v>49</v>
      </c>
      <c r="F45" t="s">
        <v>50</v>
      </c>
      <c r="H45" t="str">
        <f>INDEX('UUW BWQ'!$B$13:$V$47, MATCH('UUW Backcast'!$C45, 'UUW BWQ'!$C$13:$C$47, 0), MATCH('UUW Backcast'!H$13, 'UUW BWQ'!$B$13:$V$13, 0))</f>
        <v>Excellent</v>
      </c>
      <c r="I45" t="str">
        <f>INDEX('UUW BWQ'!$B$13:$V$47, MATCH('UUW Backcast'!$C45, 'UUW BWQ'!$C$13:$C$47, 0), MATCH('UUW Backcast'!I$13, 'UUW BWQ'!$B$13:$V$13, 0))</f>
        <v>Excellent</v>
      </c>
      <c r="J45" t="str">
        <f>INDEX('UUW BWQ'!$B$13:$V$47, MATCH('UUW Backcast'!$C45, 'UUW BWQ'!$C$13:$C$47, 0), MATCH('UUW Backcast'!J$13, 'UUW BWQ'!$B$13:$V$13, 0))</f>
        <v>Excellent</v>
      </c>
      <c r="K45" t="str">
        <f>INDEX('UUW BWQ'!$B$13:$V$47, MATCH('UUW Backcast'!$C45, 'UUW BWQ'!$C$13:$C$47, 0), MATCH('UUW Backcast'!K$13, 'UUW BWQ'!$B$13:$V$13, 0))</f>
        <v>Excellent</v>
      </c>
      <c r="L45" t="str">
        <f>INDEX('UUW BWQ'!$B$13:$V$47, MATCH('UUW Backcast'!$C45, 'UUW BWQ'!$C$13:$C$47, 0), MATCH('UUW Backcast'!L$13, 'UUW BWQ'!$B$13:$V$13, 0))</f>
        <v>Excellent</v>
      </c>
      <c r="M45">
        <f>INDEX('UUW BWQ'!$B$13:$V$47, MATCH('UUW Backcast'!$C45, 'UUW BWQ'!$C$13:$C$47, 0), MATCH('UUW Backcast'!M$13, 'UUW BWQ'!$B$13:$V$13, 0))</f>
        <v>0</v>
      </c>
      <c r="N45" t="str">
        <f>INDEX('UUW BWQ'!$B$13:$V$47, MATCH('UUW Backcast'!$C45, 'UUW BWQ'!$C$13:$C$47, 0), MATCH('UUW Backcast'!N$13, 'UUW BWQ'!$B$13:$V$13, 0))</f>
        <v>Excellent</v>
      </c>
      <c r="O45" t="str">
        <f>INDEX('UUW BWQ'!$B$13:$V$47, MATCH('UUW Backcast'!$C45, 'UUW BWQ'!$C$13:$C$47, 0), MATCH('UUW Backcast'!O$13, 'UUW BWQ'!$B$13:$V$13, 0))</f>
        <v>Excellent</v>
      </c>
      <c r="P45">
        <f>INDEX('UUW BWQ'!$B$13:$V$47, MATCH('UUW Backcast'!$C45, 'UUW BWQ'!$C$13:$C$47, 0), MATCH('UUW Backcast'!P$13, 'UUW BWQ'!$B$13:$V$13, 0))</f>
        <v>0</v>
      </c>
      <c r="Q45" t="str">
        <f>INDEX('UUW BWQ'!$B$13:$V$47, MATCH('UUW Backcast'!$C45, 'UUW BWQ'!$C$13:$C$47, 0), MATCH('UUW Backcast'!Q$13, 'UUW BWQ'!$B$13:$V$13, 0))</f>
        <v>Excellent</v>
      </c>
      <c r="R45" t="str">
        <f>INDEX('UUW BWQ'!$B$13:$V$47, MATCH('UUW Backcast'!$C45, 'UUW BWQ'!$C$13:$C$47, 0), MATCH('UUW Backcast'!R$13, 'UUW BWQ'!$B$13:$V$13, 0))</f>
        <v>Excellent</v>
      </c>
      <c r="S45" t="str">
        <f>INDEX('UUW BWQ'!$B$13:$V$47, MATCH('UUW Backcast'!$C45, 'UUW BWQ'!$C$13:$C$47, 0), MATCH('UUW Backcast'!S$13, 'UUW BWQ'!$B$13:$V$13, 0))</f>
        <v>Excellent</v>
      </c>
      <c r="T45" t="str">
        <f>INDEX('UUW BWQ'!$B$13:$V$47, MATCH('UUW Backcast'!$C45, 'UUW BWQ'!$C$13:$C$47, 0), MATCH('UUW Backcast'!T$13, 'UUW BWQ'!$B$13:$V$13, 0))</f>
        <v>Excellent</v>
      </c>
      <c r="U45" t="str">
        <f>INDEX('UUW BWQ'!$B$13:$V$47, MATCH('UUW Backcast'!$C45, 'UUW BWQ'!$C$13:$C$47, 0), MATCH('UUW Backcast'!U$13, 'UUW BWQ'!$B$13:$V$13, 0))</f>
        <v>Excellent</v>
      </c>
      <c r="V45" t="str">
        <f>INDEX('UUW BWQ'!$B$13:$V$47, MATCH('UUW Backcast'!$C45, 'UUW BWQ'!$C$13:$C$47, 0), MATCH('UUW Backcast'!V$13, 'UUW BWQ'!$B$13:$V$13, 0))</f>
        <v>Excellent</v>
      </c>
    </row>
    <row r="46" spans="1:23">
      <c r="B46" t="s">
        <v>262</v>
      </c>
      <c r="C46" t="s">
        <v>829</v>
      </c>
      <c r="D46" t="s">
        <v>428</v>
      </c>
      <c r="E46" t="s">
        <v>49</v>
      </c>
      <c r="F46" t="s">
        <v>50</v>
      </c>
      <c r="H46" t="str">
        <f>INDEX('UUW BWQ'!$B$13:$V$47, MATCH('UUW Backcast'!$C46, 'UUW BWQ'!$C$13:$C$47, 0), MATCH('UUW Backcast'!H$13, 'UUW BWQ'!$B$13:$V$13, 0))</f>
        <v>Excellent</v>
      </c>
      <c r="I46" t="str">
        <f>INDEX('UUW BWQ'!$B$13:$V$47, MATCH('UUW Backcast'!$C46, 'UUW BWQ'!$C$13:$C$47, 0), MATCH('UUW Backcast'!I$13, 'UUW BWQ'!$B$13:$V$13, 0))</f>
        <v>Excellent</v>
      </c>
      <c r="J46" t="str">
        <f>INDEX('UUW BWQ'!$B$13:$V$47, MATCH('UUW Backcast'!$C46, 'UUW BWQ'!$C$13:$C$47, 0), MATCH('UUW Backcast'!J$13, 'UUW BWQ'!$B$13:$V$13, 0))</f>
        <v>Excellent</v>
      </c>
      <c r="K46" t="str">
        <f>INDEX('UUW BWQ'!$B$13:$V$47, MATCH('UUW Backcast'!$C46, 'UUW BWQ'!$C$13:$C$47, 0), MATCH('UUW Backcast'!K$13, 'UUW BWQ'!$B$13:$V$13, 0))</f>
        <v>Excellent</v>
      </c>
      <c r="L46" t="str">
        <f>INDEX('UUW BWQ'!$B$13:$V$47, MATCH('UUW Backcast'!$C46, 'UUW BWQ'!$C$13:$C$47, 0), MATCH('UUW Backcast'!L$13, 'UUW BWQ'!$B$13:$V$13, 0))</f>
        <v>Excellent</v>
      </c>
      <c r="M46">
        <f>INDEX('UUW BWQ'!$B$13:$V$47, MATCH('UUW Backcast'!$C46, 'UUW BWQ'!$C$13:$C$47, 0), MATCH('UUW Backcast'!M$13, 'UUW BWQ'!$B$13:$V$13, 0))</f>
        <v>0</v>
      </c>
      <c r="N46" t="str">
        <f>INDEX('UUW BWQ'!$B$13:$V$47, MATCH('UUW Backcast'!$C46, 'UUW BWQ'!$C$13:$C$47, 0), MATCH('UUW Backcast'!N$13, 'UUW BWQ'!$B$13:$V$13, 0))</f>
        <v>Excellent</v>
      </c>
      <c r="O46" t="str">
        <f>INDEX('UUW BWQ'!$B$13:$V$47, MATCH('UUW Backcast'!$C46, 'UUW BWQ'!$C$13:$C$47, 0), MATCH('UUW Backcast'!O$13, 'UUW BWQ'!$B$13:$V$13, 0))</f>
        <v>Excellent</v>
      </c>
      <c r="P46">
        <f>INDEX('UUW BWQ'!$B$13:$V$47, MATCH('UUW Backcast'!$C46, 'UUW BWQ'!$C$13:$C$47, 0), MATCH('UUW Backcast'!P$13, 'UUW BWQ'!$B$13:$V$13, 0))</f>
        <v>0</v>
      </c>
      <c r="Q46" t="str">
        <f>INDEX('UUW BWQ'!$B$13:$V$47, MATCH('UUW Backcast'!$C46, 'UUW BWQ'!$C$13:$C$47, 0), MATCH('UUW Backcast'!Q$13, 'UUW BWQ'!$B$13:$V$13, 0))</f>
        <v>Excellent</v>
      </c>
      <c r="R46" t="str">
        <f>INDEX('UUW BWQ'!$B$13:$V$47, MATCH('UUW Backcast'!$C46, 'UUW BWQ'!$C$13:$C$47, 0), MATCH('UUW Backcast'!R$13, 'UUW BWQ'!$B$13:$V$13, 0))</f>
        <v>Excellent</v>
      </c>
      <c r="S46" t="str">
        <f>INDEX('UUW BWQ'!$B$13:$V$47, MATCH('UUW Backcast'!$C46, 'UUW BWQ'!$C$13:$C$47, 0), MATCH('UUW Backcast'!S$13, 'UUW BWQ'!$B$13:$V$13, 0))</f>
        <v>Excellent</v>
      </c>
      <c r="T46" t="str">
        <f>INDEX('UUW BWQ'!$B$13:$V$47, MATCH('UUW Backcast'!$C46, 'UUW BWQ'!$C$13:$C$47, 0), MATCH('UUW Backcast'!T$13, 'UUW BWQ'!$B$13:$V$13, 0))</f>
        <v>Excellent</v>
      </c>
      <c r="U46" t="str">
        <f>INDEX('UUW BWQ'!$B$13:$V$47, MATCH('UUW Backcast'!$C46, 'UUW BWQ'!$C$13:$C$47, 0), MATCH('UUW Backcast'!U$13, 'UUW BWQ'!$B$13:$V$13, 0))</f>
        <v>Excellent</v>
      </c>
      <c r="V46" t="str">
        <f>INDEX('UUW BWQ'!$B$13:$V$47, MATCH('UUW Backcast'!$C46, 'UUW BWQ'!$C$13:$C$47, 0), MATCH('UUW Backcast'!V$13, 'UUW BWQ'!$B$13:$V$13, 0))</f>
        <v>Excellent</v>
      </c>
    </row>
    <row r="47" spans="1:23">
      <c r="B47" t="s">
        <v>262</v>
      </c>
      <c r="C47" t="s">
        <v>830</v>
      </c>
      <c r="D47" t="s">
        <v>428</v>
      </c>
      <c r="E47" t="s">
        <v>49</v>
      </c>
      <c r="F47" t="s">
        <v>50</v>
      </c>
      <c r="H47" t="str">
        <f>INDEX('UUW BWQ'!$B$13:$V$47, MATCH('UUW Backcast'!$C47, 'UUW BWQ'!$C$13:$C$47, 0), MATCH('UUW Backcast'!H$13, 'UUW BWQ'!$B$13:$V$13, 0))</f>
        <v>Excellent</v>
      </c>
      <c r="I47" t="str">
        <f>INDEX('UUW BWQ'!$B$13:$V$47, MATCH('UUW Backcast'!$C47, 'UUW BWQ'!$C$13:$C$47, 0), MATCH('UUW Backcast'!I$13, 'UUW BWQ'!$B$13:$V$13, 0))</f>
        <v>Excellent</v>
      </c>
      <c r="J47" t="str">
        <f>INDEX('UUW BWQ'!$B$13:$V$47, MATCH('UUW Backcast'!$C47, 'UUW BWQ'!$C$13:$C$47, 0), MATCH('UUW Backcast'!J$13, 'UUW BWQ'!$B$13:$V$13, 0))</f>
        <v>Excellent</v>
      </c>
      <c r="K47" t="str">
        <f>INDEX('UUW BWQ'!$B$13:$V$47, MATCH('UUW Backcast'!$C47, 'UUW BWQ'!$C$13:$C$47, 0), MATCH('UUW Backcast'!K$13, 'UUW BWQ'!$B$13:$V$13, 0))</f>
        <v>Excellent</v>
      </c>
      <c r="L47" t="str">
        <f>INDEX('UUW BWQ'!$B$13:$V$47, MATCH('UUW Backcast'!$C47, 'UUW BWQ'!$C$13:$C$47, 0), MATCH('UUW Backcast'!L$13, 'UUW BWQ'!$B$13:$V$13, 0))</f>
        <v>Excellent</v>
      </c>
      <c r="M47">
        <f>INDEX('UUW BWQ'!$B$13:$V$47, MATCH('UUW Backcast'!$C47, 'UUW BWQ'!$C$13:$C$47, 0), MATCH('UUW Backcast'!M$13, 'UUW BWQ'!$B$13:$V$13, 0))</f>
        <v>0</v>
      </c>
      <c r="N47" t="str">
        <f>INDEX('UUW BWQ'!$B$13:$V$47, MATCH('UUW Backcast'!$C47, 'UUW BWQ'!$C$13:$C$47, 0), MATCH('UUW Backcast'!N$13, 'UUW BWQ'!$B$13:$V$13, 0))</f>
        <v>Excellent</v>
      </c>
      <c r="O47" t="str">
        <f>INDEX('UUW BWQ'!$B$13:$V$47, MATCH('UUW Backcast'!$C47, 'UUW BWQ'!$C$13:$C$47, 0), MATCH('UUW Backcast'!O$13, 'UUW BWQ'!$B$13:$V$13, 0))</f>
        <v>Excellent</v>
      </c>
      <c r="P47">
        <f>INDEX('UUW BWQ'!$B$13:$V$47, MATCH('UUW Backcast'!$C47, 'UUW BWQ'!$C$13:$C$47, 0), MATCH('UUW Backcast'!P$13, 'UUW BWQ'!$B$13:$V$13, 0))</f>
        <v>0</v>
      </c>
      <c r="Q47" t="str">
        <f>INDEX('UUW BWQ'!$B$13:$V$47, MATCH('UUW Backcast'!$C47, 'UUW BWQ'!$C$13:$C$47, 0), MATCH('UUW Backcast'!Q$13, 'UUW BWQ'!$B$13:$V$13, 0))</f>
        <v>Excellent</v>
      </c>
      <c r="R47" t="str">
        <f>INDEX('UUW BWQ'!$B$13:$V$47, MATCH('UUW Backcast'!$C47, 'UUW BWQ'!$C$13:$C$47, 0), MATCH('UUW Backcast'!R$13, 'UUW BWQ'!$B$13:$V$13, 0))</f>
        <v>Excellent</v>
      </c>
      <c r="S47" t="str">
        <f>INDEX('UUW BWQ'!$B$13:$V$47, MATCH('UUW Backcast'!$C47, 'UUW BWQ'!$C$13:$C$47, 0), MATCH('UUW Backcast'!S$13, 'UUW BWQ'!$B$13:$V$13, 0))</f>
        <v>Excellent</v>
      </c>
      <c r="T47" t="str">
        <f>INDEX('UUW BWQ'!$B$13:$V$47, MATCH('UUW Backcast'!$C47, 'UUW BWQ'!$C$13:$C$47, 0), MATCH('UUW Backcast'!T$13, 'UUW BWQ'!$B$13:$V$13, 0))</f>
        <v>Excellent</v>
      </c>
      <c r="U47" t="str">
        <f>INDEX('UUW BWQ'!$B$13:$V$47, MATCH('UUW Backcast'!$C47, 'UUW BWQ'!$C$13:$C$47, 0), MATCH('UUW Backcast'!U$13, 'UUW BWQ'!$B$13:$V$13, 0))</f>
        <v>Excellent</v>
      </c>
      <c r="V47" t="str">
        <f>INDEX('UUW BWQ'!$B$13:$V$47, MATCH('UUW Backcast'!$C47, 'UUW BWQ'!$C$13:$C$47, 0), MATCH('UUW Backcast'!V$13, 'UUW BWQ'!$B$13:$V$13, 0))</f>
        <v>Excellent</v>
      </c>
    </row>
    <row r="48" spans="1:23">
      <c r="A48" s="158" t="s">
        <v>138</v>
      </c>
      <c r="B48" s="158" t="s">
        <v>262</v>
      </c>
      <c r="C48" s="158" t="s">
        <v>831</v>
      </c>
      <c r="D48" s="158"/>
      <c r="E48" s="158" t="s">
        <v>49</v>
      </c>
      <c r="F48" s="158" t="s">
        <v>140</v>
      </c>
    </row>
    <row r="49" spans="1:22">
      <c r="A49" s="158" t="s">
        <v>138</v>
      </c>
      <c r="B49" s="158" t="s">
        <v>262</v>
      </c>
      <c r="C49" s="158" t="s">
        <v>832</v>
      </c>
      <c r="D49" s="158"/>
      <c r="E49" s="158" t="s">
        <v>49</v>
      </c>
      <c r="F49" s="158" t="s">
        <v>140</v>
      </c>
    </row>
    <row r="50" spans="1:22">
      <c r="A50" s="158" t="s">
        <v>138</v>
      </c>
      <c r="B50" s="158" t="s">
        <v>262</v>
      </c>
      <c r="C50" s="158" t="s">
        <v>833</v>
      </c>
      <c r="D50" s="158"/>
      <c r="E50" s="158" t="s">
        <v>49</v>
      </c>
      <c r="F50" s="158" t="s">
        <v>140</v>
      </c>
    </row>
    <row r="51" spans="1:22">
      <c r="A51" s="158" t="s">
        <v>138</v>
      </c>
      <c r="B51" s="158" t="s">
        <v>262</v>
      </c>
      <c r="C51" s="158" t="s">
        <v>834</v>
      </c>
      <c r="D51" s="158"/>
      <c r="E51" s="158" t="s">
        <v>49</v>
      </c>
      <c r="F51" s="158" t="s">
        <v>140</v>
      </c>
    </row>
    <row r="52" spans="1:22">
      <c r="A52" s="158" t="s">
        <v>138</v>
      </c>
      <c r="B52" s="158" t="s">
        <v>262</v>
      </c>
      <c r="C52" s="158" t="s">
        <v>835</v>
      </c>
      <c r="D52" s="158"/>
      <c r="E52" s="158" t="s">
        <v>49</v>
      </c>
      <c r="F52" s="158" t="s">
        <v>140</v>
      </c>
    </row>
    <row r="54" spans="1:22">
      <c r="B54" t="s">
        <v>57</v>
      </c>
      <c r="E54" s="10" t="s">
        <v>144</v>
      </c>
      <c r="F54" t="s">
        <v>57</v>
      </c>
      <c r="H54">
        <f t="shared" ref="H54:V54" si="0">COUNTIF(H$14:H$52, $F54) + COUNTIF(H$14:H$52, $B61)</f>
        <v>9</v>
      </c>
      <c r="I54">
        <f t="shared" si="0"/>
        <v>10</v>
      </c>
      <c r="J54">
        <f t="shared" si="0"/>
        <v>9</v>
      </c>
      <c r="K54">
        <f t="shared" si="0"/>
        <v>9</v>
      </c>
      <c r="L54">
        <f t="shared" si="0"/>
        <v>9</v>
      </c>
      <c r="M54">
        <f t="shared" si="0"/>
        <v>0</v>
      </c>
      <c r="N54">
        <f t="shared" si="0"/>
        <v>10</v>
      </c>
      <c r="O54">
        <f t="shared" si="0"/>
        <v>11</v>
      </c>
      <c r="P54">
        <f t="shared" si="0"/>
        <v>0</v>
      </c>
      <c r="Q54">
        <f t="shared" si="0"/>
        <v>11</v>
      </c>
      <c r="R54">
        <f t="shared" si="0"/>
        <v>11</v>
      </c>
      <c r="S54">
        <f t="shared" si="0"/>
        <v>11</v>
      </c>
      <c r="T54">
        <f t="shared" si="0"/>
        <v>11</v>
      </c>
      <c r="U54">
        <f t="shared" si="0"/>
        <v>11</v>
      </c>
      <c r="V54">
        <f t="shared" si="0"/>
        <v>11</v>
      </c>
    </row>
    <row r="55" spans="1:22">
      <c r="B55" t="s">
        <v>56</v>
      </c>
      <c r="F55" t="s">
        <v>56</v>
      </c>
      <c r="H55">
        <f t="shared" ref="H55:V55" si="1">COUNTIF(H$14:H$52, $F55) + COUNTIF(H$14:H$52, $B62)</f>
        <v>3</v>
      </c>
      <c r="I55">
        <f t="shared" si="1"/>
        <v>6</v>
      </c>
      <c r="J55">
        <f t="shared" si="1"/>
        <v>9</v>
      </c>
      <c r="K55">
        <f t="shared" si="1"/>
        <v>8</v>
      </c>
      <c r="L55">
        <f t="shared" si="1"/>
        <v>6</v>
      </c>
      <c r="M55">
        <f t="shared" si="1"/>
        <v>0</v>
      </c>
      <c r="N55">
        <f t="shared" si="1"/>
        <v>7</v>
      </c>
      <c r="O55">
        <f t="shared" si="1"/>
        <v>8</v>
      </c>
      <c r="P55">
        <f t="shared" si="1"/>
        <v>0</v>
      </c>
      <c r="Q55">
        <f t="shared" si="1"/>
        <v>7</v>
      </c>
      <c r="R55">
        <f t="shared" si="1"/>
        <v>7</v>
      </c>
      <c r="S55">
        <f t="shared" si="1"/>
        <v>7</v>
      </c>
      <c r="T55">
        <f t="shared" si="1"/>
        <v>7</v>
      </c>
      <c r="U55">
        <f t="shared" si="1"/>
        <v>7</v>
      </c>
      <c r="V55">
        <f t="shared" si="1"/>
        <v>7</v>
      </c>
    </row>
    <row r="56" spans="1:22">
      <c r="B56" t="s">
        <v>97</v>
      </c>
      <c r="F56" t="s">
        <v>97</v>
      </c>
      <c r="H56">
        <f t="shared" ref="H56:V56" si="2">COUNTIF(H$14:H$52, $F56) + COUNTIF(H$14:H$52, $B63)</f>
        <v>9</v>
      </c>
      <c r="I56">
        <f t="shared" si="2"/>
        <v>12</v>
      </c>
      <c r="J56">
        <f t="shared" si="2"/>
        <v>9</v>
      </c>
      <c r="K56">
        <f t="shared" si="2"/>
        <v>11</v>
      </c>
      <c r="L56">
        <f t="shared" si="2"/>
        <v>10</v>
      </c>
      <c r="M56">
        <f t="shared" si="2"/>
        <v>0</v>
      </c>
      <c r="N56">
        <f t="shared" si="2"/>
        <v>9</v>
      </c>
      <c r="O56">
        <f t="shared" si="2"/>
        <v>5</v>
      </c>
      <c r="P56">
        <f t="shared" si="2"/>
        <v>0</v>
      </c>
      <c r="Q56">
        <f t="shared" si="2"/>
        <v>5</v>
      </c>
      <c r="R56">
        <f t="shared" si="2"/>
        <v>5</v>
      </c>
      <c r="S56">
        <f t="shared" si="2"/>
        <v>5</v>
      </c>
      <c r="T56">
        <f t="shared" si="2"/>
        <v>5</v>
      </c>
      <c r="U56">
        <f t="shared" si="2"/>
        <v>5</v>
      </c>
      <c r="V56">
        <f t="shared" si="2"/>
        <v>5</v>
      </c>
    </row>
    <row r="57" spans="1:22">
      <c r="B57" t="s">
        <v>96</v>
      </c>
      <c r="F57" t="s">
        <v>96</v>
      </c>
      <c r="H57">
        <f t="shared" ref="H57:V57" si="3">COUNTIF(H$14:H$52, $F57) + COUNTIF(H$14:H$52, $B64)</f>
        <v>8</v>
      </c>
      <c r="I57">
        <f t="shared" si="3"/>
        <v>1</v>
      </c>
      <c r="J57">
        <f t="shared" si="3"/>
        <v>2</v>
      </c>
      <c r="K57">
        <f t="shared" si="3"/>
        <v>1</v>
      </c>
      <c r="L57">
        <f t="shared" si="3"/>
        <v>4</v>
      </c>
      <c r="M57">
        <f t="shared" si="3"/>
        <v>0</v>
      </c>
      <c r="N57">
        <f t="shared" si="3"/>
        <v>3</v>
      </c>
      <c r="O57">
        <f t="shared" si="3"/>
        <v>5</v>
      </c>
      <c r="P57">
        <f t="shared" si="3"/>
        <v>0</v>
      </c>
      <c r="Q57">
        <f t="shared" si="3"/>
        <v>6</v>
      </c>
      <c r="R57">
        <f t="shared" si="3"/>
        <v>6</v>
      </c>
      <c r="S57">
        <f t="shared" si="3"/>
        <v>6</v>
      </c>
      <c r="T57">
        <f t="shared" si="3"/>
        <v>6</v>
      </c>
      <c r="U57">
        <f t="shared" si="3"/>
        <v>6</v>
      </c>
      <c r="V57">
        <f t="shared" si="3"/>
        <v>6</v>
      </c>
    </row>
    <row r="58" spans="1:22">
      <c r="B58" t="s">
        <v>147</v>
      </c>
      <c r="F58" t="s">
        <v>367</v>
      </c>
      <c r="H58">
        <f t="shared" ref="H58:V58" si="4">SUM(H54:H57)</f>
        <v>29</v>
      </c>
      <c r="I58">
        <f t="shared" si="4"/>
        <v>29</v>
      </c>
      <c r="J58">
        <f t="shared" si="4"/>
        <v>29</v>
      </c>
      <c r="K58">
        <f t="shared" si="4"/>
        <v>29</v>
      </c>
      <c r="L58">
        <f t="shared" si="4"/>
        <v>29</v>
      </c>
      <c r="M58">
        <f t="shared" si="4"/>
        <v>0</v>
      </c>
      <c r="N58">
        <f t="shared" si="4"/>
        <v>29</v>
      </c>
      <c r="O58">
        <f t="shared" si="4"/>
        <v>29</v>
      </c>
      <c r="P58">
        <f t="shared" si="4"/>
        <v>0</v>
      </c>
      <c r="Q58">
        <f t="shared" si="4"/>
        <v>29</v>
      </c>
      <c r="R58">
        <f t="shared" si="4"/>
        <v>29</v>
      </c>
      <c r="S58">
        <f t="shared" si="4"/>
        <v>29</v>
      </c>
      <c r="T58">
        <f t="shared" si="4"/>
        <v>29</v>
      </c>
      <c r="U58">
        <f t="shared" si="4"/>
        <v>29</v>
      </c>
      <c r="V58">
        <f t="shared" si="4"/>
        <v>29</v>
      </c>
    </row>
    <row r="59" spans="1:22">
      <c r="B59" t="s">
        <v>149</v>
      </c>
      <c r="F59" t="s">
        <v>368</v>
      </c>
      <c r="H59">
        <f t="shared" ref="H59:V59" si="5">IF(H58&lt;&gt;0,ROWS(H$14:H$52)-H58,0)</f>
        <v>10</v>
      </c>
      <c r="I59">
        <f t="shared" si="5"/>
        <v>10</v>
      </c>
      <c r="J59">
        <f t="shared" si="5"/>
        <v>10</v>
      </c>
      <c r="K59">
        <f t="shared" si="5"/>
        <v>10</v>
      </c>
      <c r="L59">
        <f t="shared" si="5"/>
        <v>10</v>
      </c>
      <c r="M59">
        <f t="shared" si="5"/>
        <v>0</v>
      </c>
      <c r="N59">
        <f t="shared" si="5"/>
        <v>10</v>
      </c>
      <c r="O59">
        <f t="shared" si="5"/>
        <v>10</v>
      </c>
      <c r="P59">
        <f t="shared" si="5"/>
        <v>0</v>
      </c>
      <c r="Q59">
        <f t="shared" si="5"/>
        <v>10</v>
      </c>
      <c r="R59">
        <f t="shared" si="5"/>
        <v>10</v>
      </c>
      <c r="S59">
        <f t="shared" si="5"/>
        <v>10</v>
      </c>
      <c r="T59">
        <f t="shared" si="5"/>
        <v>10</v>
      </c>
      <c r="U59">
        <f t="shared" si="5"/>
        <v>10</v>
      </c>
      <c r="V59">
        <f t="shared" si="5"/>
        <v>10</v>
      </c>
    </row>
    <row r="60" spans="1:22">
      <c r="B60" t="s">
        <v>150</v>
      </c>
    </row>
    <row r="61" spans="1:22">
      <c r="B61" t="s">
        <v>154</v>
      </c>
      <c r="E61" s="10" t="s">
        <v>919</v>
      </c>
      <c r="F61" t="s">
        <v>313</v>
      </c>
      <c r="H61" s="26">
        <f>SUM(H62:H65)/H58</f>
        <v>0.48103448275862071</v>
      </c>
      <c r="I61" s="26">
        <f t="shared" ref="I61:V61" si="6">SUM(I62:I65)/I58</f>
        <v>0.61793103448275866</v>
      </c>
      <c r="J61" s="26">
        <f t="shared" si="6"/>
        <v>0.61758620689655175</v>
      </c>
      <c r="K61" s="26">
        <f t="shared" si="6"/>
        <v>0.61758620689655175</v>
      </c>
      <c r="L61" s="26">
        <f t="shared" si="6"/>
        <v>0.56068965517241387</v>
      </c>
      <c r="M61" s="26"/>
      <c r="N61" s="26">
        <f t="shared" si="6"/>
        <v>0.60655172413793101</v>
      </c>
      <c r="O61" s="26">
        <f t="shared" si="6"/>
        <v>0.61827586206896545</v>
      </c>
      <c r="P61" s="26"/>
      <c r="Q61" s="26">
        <f t="shared" si="6"/>
        <v>0.59551724137931028</v>
      </c>
      <c r="R61" s="26">
        <f t="shared" si="6"/>
        <v>0.59551724137931028</v>
      </c>
      <c r="S61" s="26">
        <f t="shared" si="6"/>
        <v>0.59551724137931028</v>
      </c>
      <c r="T61" s="26">
        <f t="shared" si="6"/>
        <v>0.59551724137931028</v>
      </c>
      <c r="U61" s="26">
        <f t="shared" si="6"/>
        <v>0.59551724137931028</v>
      </c>
      <c r="V61" s="26">
        <f t="shared" si="6"/>
        <v>0.59551724137931028</v>
      </c>
    </row>
    <row r="62" spans="1:22">
      <c r="B62" t="s">
        <v>153</v>
      </c>
      <c r="E62" s="47">
        <v>1</v>
      </c>
      <c r="F62" t="s">
        <v>57</v>
      </c>
      <c r="H62">
        <f>$E62*H54</f>
        <v>9</v>
      </c>
      <c r="I62">
        <f t="shared" ref="I62:V62" si="7">$E62*I54</f>
        <v>10</v>
      </c>
      <c r="J62">
        <f t="shared" si="7"/>
        <v>9</v>
      </c>
      <c r="K62">
        <f t="shared" si="7"/>
        <v>9</v>
      </c>
      <c r="L62">
        <f t="shared" si="7"/>
        <v>9</v>
      </c>
      <c r="M62">
        <f t="shared" si="7"/>
        <v>0</v>
      </c>
      <c r="N62">
        <f t="shared" si="7"/>
        <v>10</v>
      </c>
      <c r="O62">
        <f t="shared" si="7"/>
        <v>11</v>
      </c>
      <c r="P62">
        <f t="shared" si="7"/>
        <v>0</v>
      </c>
      <c r="Q62">
        <f t="shared" si="7"/>
        <v>11</v>
      </c>
      <c r="R62">
        <f t="shared" si="7"/>
        <v>11</v>
      </c>
      <c r="S62">
        <f t="shared" si="7"/>
        <v>11</v>
      </c>
      <c r="T62">
        <f t="shared" si="7"/>
        <v>11</v>
      </c>
      <c r="U62">
        <f t="shared" si="7"/>
        <v>11</v>
      </c>
      <c r="V62">
        <f t="shared" si="7"/>
        <v>11</v>
      </c>
    </row>
    <row r="63" spans="1:22">
      <c r="B63" t="s">
        <v>152</v>
      </c>
      <c r="E63" s="47">
        <v>0.66</v>
      </c>
      <c r="F63" t="s">
        <v>56</v>
      </c>
      <c r="H63">
        <f t="shared" ref="H63:V65" si="8">$E63*H55</f>
        <v>1.98</v>
      </c>
      <c r="I63">
        <f t="shared" si="8"/>
        <v>3.96</v>
      </c>
      <c r="J63">
        <f t="shared" si="8"/>
        <v>5.94</v>
      </c>
      <c r="K63">
        <f t="shared" si="8"/>
        <v>5.28</v>
      </c>
      <c r="L63">
        <f t="shared" si="8"/>
        <v>3.96</v>
      </c>
      <c r="M63">
        <f t="shared" si="8"/>
        <v>0</v>
      </c>
      <c r="N63">
        <f t="shared" si="8"/>
        <v>4.62</v>
      </c>
      <c r="O63">
        <f t="shared" si="8"/>
        <v>5.28</v>
      </c>
      <c r="P63">
        <f t="shared" si="8"/>
        <v>0</v>
      </c>
      <c r="Q63">
        <f t="shared" si="8"/>
        <v>4.62</v>
      </c>
      <c r="R63">
        <f t="shared" si="8"/>
        <v>4.62</v>
      </c>
      <c r="S63">
        <f t="shared" si="8"/>
        <v>4.62</v>
      </c>
      <c r="T63">
        <f t="shared" si="8"/>
        <v>4.62</v>
      </c>
      <c r="U63">
        <f t="shared" si="8"/>
        <v>4.62</v>
      </c>
      <c r="V63">
        <f t="shared" si="8"/>
        <v>4.62</v>
      </c>
    </row>
    <row r="64" spans="1:22">
      <c r="B64" t="s">
        <v>151</v>
      </c>
      <c r="E64" s="47">
        <v>0.33</v>
      </c>
      <c r="F64" t="s">
        <v>97</v>
      </c>
      <c r="H64">
        <f t="shared" si="8"/>
        <v>2.97</v>
      </c>
      <c r="I64">
        <f t="shared" si="8"/>
        <v>3.96</v>
      </c>
      <c r="J64">
        <f t="shared" si="8"/>
        <v>2.97</v>
      </c>
      <c r="K64">
        <f t="shared" si="8"/>
        <v>3.6300000000000003</v>
      </c>
      <c r="L64">
        <f t="shared" si="8"/>
        <v>3.3000000000000003</v>
      </c>
      <c r="M64">
        <f t="shared" si="8"/>
        <v>0</v>
      </c>
      <c r="N64">
        <f t="shared" si="8"/>
        <v>2.97</v>
      </c>
      <c r="O64">
        <f t="shared" si="8"/>
        <v>1.6500000000000001</v>
      </c>
      <c r="P64">
        <f t="shared" si="8"/>
        <v>0</v>
      </c>
      <c r="Q64">
        <f t="shared" si="8"/>
        <v>1.6500000000000001</v>
      </c>
      <c r="R64">
        <f t="shared" si="8"/>
        <v>1.6500000000000001</v>
      </c>
      <c r="S64">
        <f t="shared" si="8"/>
        <v>1.6500000000000001</v>
      </c>
      <c r="T64">
        <f t="shared" si="8"/>
        <v>1.6500000000000001</v>
      </c>
      <c r="U64">
        <f t="shared" si="8"/>
        <v>1.6500000000000001</v>
      </c>
      <c r="V64">
        <f t="shared" si="8"/>
        <v>1.6500000000000001</v>
      </c>
    </row>
    <row r="65" spans="1:22">
      <c r="B65" t="s">
        <v>155</v>
      </c>
      <c r="E65" s="47">
        <v>0</v>
      </c>
      <c r="F65" t="s">
        <v>96</v>
      </c>
      <c r="H65">
        <f t="shared" si="8"/>
        <v>0</v>
      </c>
      <c r="I65">
        <f t="shared" si="8"/>
        <v>0</v>
      </c>
      <c r="J65">
        <f t="shared" si="8"/>
        <v>0</v>
      </c>
      <c r="K65">
        <f t="shared" si="8"/>
        <v>0</v>
      </c>
      <c r="L65">
        <f t="shared" si="8"/>
        <v>0</v>
      </c>
      <c r="M65">
        <f t="shared" si="8"/>
        <v>0</v>
      </c>
      <c r="N65">
        <f t="shared" si="8"/>
        <v>0</v>
      </c>
      <c r="O65">
        <f t="shared" si="8"/>
        <v>0</v>
      </c>
      <c r="P65">
        <f t="shared" si="8"/>
        <v>0</v>
      </c>
      <c r="Q65">
        <f t="shared" si="8"/>
        <v>0</v>
      </c>
      <c r="R65">
        <f t="shared" si="8"/>
        <v>0</v>
      </c>
      <c r="S65">
        <f t="shared" si="8"/>
        <v>0</v>
      </c>
      <c r="T65">
        <f t="shared" si="8"/>
        <v>0</v>
      </c>
      <c r="U65">
        <f t="shared" si="8"/>
        <v>0</v>
      </c>
      <c r="V65">
        <f t="shared" si="8"/>
        <v>0</v>
      </c>
    </row>
    <row r="68" spans="1:22" s="11" customFormat="1">
      <c r="A68" s="11" t="s">
        <v>156</v>
      </c>
    </row>
  </sheetData>
  <conditionalFormatting sqref="A1:XFD1048576">
    <cfRule type="cellIs" dxfId="790" priority="1" operator="equal">
      <formula>"Not applicable (removed)"</formula>
    </cfRule>
    <cfRule type="cellIs" dxfId="789" priority="2" operator="equal">
      <formula>"Poor (backcast)"</formula>
    </cfRule>
    <cfRule type="cellIs" dxfId="788" priority="3" operator="equal">
      <formula>"Sufficient (backcast)"</formula>
    </cfRule>
    <cfRule type="cellIs" dxfId="787" priority="4" operator="equal">
      <formula>"Good (backcast)"</formula>
    </cfRule>
    <cfRule type="cellIs" dxfId="786" priority="5" operator="equal">
      <formula>"Excellent (backcast)"</formula>
    </cfRule>
  </conditionalFormatting>
  <pageMargins left="0.7" right="0.7" top="0.75" bottom="0.75" header="0.3" footer="0.3"/>
  <pageSetup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90563-B835-48AB-8630-A23189922877}">
  <sheetPr>
    <tabColor theme="6" tint="0.79998168889431442"/>
  </sheetPr>
  <dimension ref="A3:W81"/>
  <sheetViews>
    <sheetView zoomScale="80" zoomScaleNormal="80" workbookViewId="0">
      <selection activeCell="D10" sqref="D10"/>
    </sheetView>
  </sheetViews>
  <sheetFormatPr defaultRowHeight="14.1"/>
  <cols>
    <col min="1" max="1" width="14.75" bestFit="1" customWidth="1"/>
    <col min="2" max="2" width="23.875" customWidth="1"/>
    <col min="3" max="3" width="26" bestFit="1" customWidth="1"/>
    <col min="4" max="4" width="15.25" customWidth="1"/>
    <col min="5" max="6" width="16.5" customWidth="1"/>
    <col min="7" max="7" width="6.125" customWidth="1"/>
    <col min="8" max="17" width="14" customWidth="1"/>
    <col min="18" max="22" width="12.375" customWidth="1"/>
    <col min="23" max="23" width="87.25" customWidth="1"/>
  </cols>
  <sheetData>
    <row r="3" spans="2:23" ht="17.45">
      <c r="B3" s="1" t="s">
        <v>245</v>
      </c>
    </row>
    <row r="4" spans="2:23" ht="17.45">
      <c r="B4" s="1" t="s">
        <v>836</v>
      </c>
    </row>
    <row r="5" spans="2:23" ht="30" customHeight="1">
      <c r="B5" s="30" t="s">
        <v>2</v>
      </c>
      <c r="C5" s="30"/>
      <c r="D5" s="30"/>
      <c r="E5" s="30"/>
      <c r="F5" s="30"/>
      <c r="G5" s="30"/>
      <c r="H5" s="30"/>
      <c r="I5" s="30"/>
      <c r="J5" s="30"/>
      <c r="K5" s="30"/>
      <c r="L5" s="30"/>
      <c r="M5" s="30"/>
      <c r="N5" s="30"/>
      <c r="O5" s="30"/>
      <c r="P5" s="30"/>
      <c r="Q5" s="30"/>
      <c r="R5" s="30"/>
      <c r="S5" s="30"/>
      <c r="T5" s="30"/>
      <c r="U5" s="30"/>
      <c r="V5" s="30"/>
      <c r="W5" s="2"/>
    </row>
    <row r="7" spans="2:23">
      <c r="B7" s="3" t="s">
        <v>3</v>
      </c>
      <c r="C7" s="3" t="s">
        <v>4</v>
      </c>
      <c r="D7" s="3" t="s">
        <v>5</v>
      </c>
    </row>
    <row r="8" spans="2:23">
      <c r="B8" s="4" t="s">
        <v>7</v>
      </c>
      <c r="C8" s="4" t="s">
        <v>8</v>
      </c>
      <c r="D8" s="4">
        <f>COUNTIF(C14:C66,"&lt;&gt;")</f>
        <v>52</v>
      </c>
    </row>
    <row r="9" spans="2:23">
      <c r="B9" s="5" t="s">
        <v>10</v>
      </c>
      <c r="C9" s="4" t="s">
        <v>8</v>
      </c>
      <c r="D9" s="4">
        <f>COUNTIF(F14:F79,"Included")</f>
        <v>47</v>
      </c>
    </row>
    <row r="10" spans="2:23" ht="42">
      <c r="B10" s="5" t="s">
        <v>12</v>
      </c>
      <c r="C10" s="4" t="s">
        <v>8</v>
      </c>
      <c r="D10" s="12">
        <f xml:space="preserve"> _xlfn.XLOOKUP(B3,'Input_Final Data'!$B$57:$B$77,'Input_Final Data'!$R$57:$R$77)</f>
        <v>47</v>
      </c>
    </row>
    <row r="11" spans="2:23" ht="14.45" thickBot="1">
      <c r="B11" t="s">
        <v>486</v>
      </c>
    </row>
    <row r="12" spans="2:23"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23" ht="47.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23">
      <c r="B14" t="s">
        <v>245</v>
      </c>
      <c r="C14" t="s">
        <v>837</v>
      </c>
      <c r="D14" t="s">
        <v>48</v>
      </c>
      <c r="E14" t="s">
        <v>49</v>
      </c>
      <c r="F14" t="s">
        <v>50</v>
      </c>
      <c r="H14" t="str">
        <f>INDEX('WSX BWQ'!$B$13:$V$62, MATCH('WSX Backcast'!$C14, 'WSX BWQ'!$C$13:$C$62, 0), MATCH('WSX Backcast'!H$13, 'WSX BWQ'!$B$13:$V$13, 0))</f>
        <v>Good</v>
      </c>
      <c r="I14" t="str">
        <f>INDEX('WSX BWQ'!$B$13:$V$62, MATCH('WSX Backcast'!$C14, 'WSX BWQ'!$C$13:$C$62, 0), MATCH('WSX Backcast'!I$13, 'WSX BWQ'!$B$13:$V$13, 0))</f>
        <v>Good</v>
      </c>
      <c r="J14" t="str">
        <f>INDEX('WSX BWQ'!$B$13:$V$62, MATCH('WSX Backcast'!$C14, 'WSX BWQ'!$C$13:$C$62, 0), MATCH('WSX Backcast'!J$13, 'WSX BWQ'!$B$13:$V$13, 0))</f>
        <v>Good</v>
      </c>
      <c r="K14" t="str">
        <f>INDEX('WSX BWQ'!$B$13:$V$62, MATCH('WSX Backcast'!$C14, 'WSX BWQ'!$C$13:$C$62, 0), MATCH('WSX Backcast'!K$13, 'WSX BWQ'!$B$13:$V$13, 0))</f>
        <v>Good</v>
      </c>
      <c r="L14" t="str">
        <f>INDEX('WSX BWQ'!$B$13:$V$62, MATCH('WSX Backcast'!$C14, 'WSX BWQ'!$C$13:$C$62, 0), MATCH('WSX Backcast'!L$13, 'WSX BWQ'!$B$13:$V$13, 0))</f>
        <v>Excellent</v>
      </c>
      <c r="M14">
        <f>INDEX('WSX BWQ'!$B$13:$V$62, MATCH('WSX Backcast'!$C14, 'WSX BWQ'!$C$13:$C$62, 0), MATCH('WSX Backcast'!M$13, 'WSX BWQ'!$B$13:$V$13, 0))</f>
        <v>0</v>
      </c>
      <c r="N14" t="str">
        <f>INDEX('WSX BWQ'!$B$13:$V$62, MATCH('WSX Backcast'!$C14, 'WSX BWQ'!$C$13:$C$62, 0), MATCH('WSX Backcast'!N$13, 'WSX BWQ'!$B$13:$V$13, 0))</f>
        <v>Good</v>
      </c>
      <c r="O14" t="str">
        <f>INDEX('WSX BWQ'!$B$13:$V$62, MATCH('WSX Backcast'!$C14, 'WSX BWQ'!$C$13:$C$62, 0), MATCH('WSX Backcast'!O$13, 'WSX BWQ'!$B$13:$V$13, 0))</f>
        <v>Excellent</v>
      </c>
      <c r="P14">
        <f>INDEX('WSX BWQ'!$B$13:$V$62, MATCH('WSX Backcast'!$C14, 'WSX BWQ'!$C$13:$C$62, 0), MATCH('WSX Backcast'!P$13, 'WSX BWQ'!$B$13:$V$13, 0))</f>
        <v>0</v>
      </c>
      <c r="Q14" t="str">
        <f>INDEX('WSX BWQ'!$B$13:$V$62, MATCH('WSX Backcast'!$C14, 'WSX BWQ'!$C$13:$C$62, 0), MATCH('WSX Backcast'!Q$13, 'WSX BWQ'!$B$13:$V$13, 0))</f>
        <v>Excellent</v>
      </c>
      <c r="R14" t="str">
        <f>INDEX('WSX BWQ'!$B$13:$V$62, MATCH('WSX Backcast'!$C14, 'WSX BWQ'!$C$13:$C$62, 0), MATCH('WSX Backcast'!R$13, 'WSX BWQ'!$B$13:$V$13, 0))</f>
        <v>Excellent</v>
      </c>
      <c r="S14" t="str">
        <f>INDEX('WSX BWQ'!$B$13:$V$62, MATCH('WSX Backcast'!$C14, 'WSX BWQ'!$C$13:$C$62, 0), MATCH('WSX Backcast'!S$13, 'WSX BWQ'!$B$13:$V$13, 0))</f>
        <v>Excellent</v>
      </c>
      <c r="T14" t="str">
        <f>INDEX('WSX BWQ'!$B$13:$V$62, MATCH('WSX Backcast'!$C14, 'WSX BWQ'!$C$13:$C$62, 0), MATCH('WSX Backcast'!T$13, 'WSX BWQ'!$B$13:$V$13, 0))</f>
        <v>Excellent</v>
      </c>
      <c r="U14" t="str">
        <f>INDEX('WSX BWQ'!$B$13:$V$62, MATCH('WSX Backcast'!$C14, 'WSX BWQ'!$C$13:$C$62, 0), MATCH('WSX Backcast'!U$13, 'WSX BWQ'!$B$13:$V$13, 0))</f>
        <v>Excellent</v>
      </c>
      <c r="V14" t="str">
        <f>INDEX('WSX BWQ'!$B$13:$V$62, MATCH('WSX Backcast'!$C14, 'WSX BWQ'!$C$13:$C$62, 0), MATCH('WSX Backcast'!V$13, 'WSX BWQ'!$B$13:$V$13, 0))</f>
        <v>Excellent</v>
      </c>
    </row>
    <row r="15" spans="2:23">
      <c r="B15" t="s">
        <v>245</v>
      </c>
      <c r="C15" t="s">
        <v>838</v>
      </c>
      <c r="D15" t="s">
        <v>48</v>
      </c>
      <c r="E15" t="s">
        <v>49</v>
      </c>
      <c r="F15" t="s">
        <v>50</v>
      </c>
      <c r="H15" t="str">
        <f>INDEX('WSX BWQ'!$B$13:$V$62, MATCH('WSX Backcast'!$C15, 'WSX BWQ'!$C$13:$C$62, 0), MATCH('WSX Backcast'!H$13, 'WSX BWQ'!$B$13:$V$13, 0))</f>
        <v>Good</v>
      </c>
      <c r="I15" t="str">
        <f>INDEX('WSX BWQ'!$B$13:$V$62, MATCH('WSX Backcast'!$C15, 'WSX BWQ'!$C$13:$C$62, 0), MATCH('WSX Backcast'!I$13, 'WSX BWQ'!$B$13:$V$13, 0))</f>
        <v>Sufficient</v>
      </c>
      <c r="J15" t="str">
        <f>INDEX('WSX BWQ'!$B$13:$V$62, MATCH('WSX Backcast'!$C15, 'WSX BWQ'!$C$13:$C$62, 0), MATCH('WSX Backcast'!J$13, 'WSX BWQ'!$B$13:$V$13, 0))</f>
        <v>Sufficient</v>
      </c>
      <c r="K15" t="str">
        <f>INDEX('WSX BWQ'!$B$13:$V$62, MATCH('WSX Backcast'!$C15, 'WSX BWQ'!$C$13:$C$62, 0), MATCH('WSX Backcast'!K$13, 'WSX BWQ'!$B$13:$V$13, 0))</f>
        <v>Sufficient</v>
      </c>
      <c r="L15" t="str">
        <f>INDEX('WSX BWQ'!$B$13:$V$62, MATCH('WSX Backcast'!$C15, 'WSX BWQ'!$C$13:$C$62, 0), MATCH('WSX Backcast'!L$13, 'WSX BWQ'!$B$13:$V$13, 0))</f>
        <v>Sufficient</v>
      </c>
      <c r="M15">
        <f>INDEX('WSX BWQ'!$B$13:$V$62, MATCH('WSX Backcast'!$C15, 'WSX BWQ'!$C$13:$C$62, 0), MATCH('WSX Backcast'!M$13, 'WSX BWQ'!$B$13:$V$13, 0))</f>
        <v>0</v>
      </c>
      <c r="N15" t="str">
        <f>INDEX('WSX BWQ'!$B$13:$V$62, MATCH('WSX Backcast'!$C15, 'WSX BWQ'!$C$13:$C$62, 0), MATCH('WSX Backcast'!N$13, 'WSX BWQ'!$B$13:$V$13, 0))</f>
        <v>Sufficient</v>
      </c>
      <c r="O15" t="str">
        <f>INDEX('WSX BWQ'!$B$13:$V$62, MATCH('WSX Backcast'!$C15, 'WSX BWQ'!$C$13:$C$62, 0), MATCH('WSX Backcast'!O$13, 'WSX BWQ'!$B$13:$V$13, 0))</f>
        <v>Poor</v>
      </c>
      <c r="P15">
        <f>INDEX('WSX BWQ'!$B$13:$V$62, MATCH('WSX Backcast'!$C15, 'WSX BWQ'!$C$13:$C$62, 0), MATCH('WSX Backcast'!P$13, 'WSX BWQ'!$B$13:$V$13, 0))</f>
        <v>0</v>
      </c>
      <c r="Q15" t="str">
        <f>INDEX('WSX BWQ'!$B$13:$V$62, MATCH('WSX Backcast'!$C15, 'WSX BWQ'!$C$13:$C$62, 0), MATCH('WSX Backcast'!Q$13, 'WSX BWQ'!$B$13:$V$13, 0))</f>
        <v>Sufficient</v>
      </c>
      <c r="R15" t="str">
        <f>INDEX('WSX BWQ'!$B$13:$V$62, MATCH('WSX Backcast'!$C15, 'WSX BWQ'!$C$13:$C$62, 0), MATCH('WSX Backcast'!R$13, 'WSX BWQ'!$B$13:$V$13, 0))</f>
        <v>Sufficient</v>
      </c>
      <c r="S15" t="str">
        <f>INDEX('WSX BWQ'!$B$13:$V$62, MATCH('WSX Backcast'!$C15, 'WSX BWQ'!$C$13:$C$62, 0), MATCH('WSX Backcast'!S$13, 'WSX BWQ'!$B$13:$V$13, 0))</f>
        <v>Sufficient</v>
      </c>
      <c r="T15" t="str">
        <f>INDEX('WSX BWQ'!$B$13:$V$62, MATCH('WSX Backcast'!$C15, 'WSX BWQ'!$C$13:$C$62, 0), MATCH('WSX Backcast'!T$13, 'WSX BWQ'!$B$13:$V$13, 0))</f>
        <v>Sufficient</v>
      </c>
      <c r="U15" t="str">
        <f>INDEX('WSX BWQ'!$B$13:$V$62, MATCH('WSX Backcast'!$C15, 'WSX BWQ'!$C$13:$C$62, 0), MATCH('WSX Backcast'!U$13, 'WSX BWQ'!$B$13:$V$13, 0))</f>
        <v>Sufficient</v>
      </c>
      <c r="V15" t="str">
        <f>INDEX('WSX BWQ'!$B$13:$V$62, MATCH('WSX Backcast'!$C15, 'WSX BWQ'!$C$13:$C$62, 0), MATCH('WSX Backcast'!V$13, 'WSX BWQ'!$B$13:$V$13, 0))</f>
        <v>Sufficient</v>
      </c>
    </row>
    <row r="16" spans="2:23">
      <c r="B16" t="s">
        <v>245</v>
      </c>
      <c r="C16" t="s">
        <v>839</v>
      </c>
      <c r="D16" t="s">
        <v>48</v>
      </c>
      <c r="E16" t="s">
        <v>49</v>
      </c>
      <c r="F16" t="s">
        <v>50</v>
      </c>
      <c r="H16" t="str">
        <f>INDEX('WSX BWQ'!$B$13:$V$62, MATCH('WSX Backcast'!$C16, 'WSX BWQ'!$C$13:$C$62, 0), MATCH('WSX Backcast'!H$13, 'WSX BWQ'!$B$13:$V$13, 0))</f>
        <v>Excellent</v>
      </c>
      <c r="I16" t="str">
        <f>INDEX('WSX BWQ'!$B$13:$V$62, MATCH('WSX Backcast'!$C16, 'WSX BWQ'!$C$13:$C$62, 0), MATCH('WSX Backcast'!I$13, 'WSX BWQ'!$B$13:$V$13, 0))</f>
        <v>Excellent</v>
      </c>
      <c r="J16" t="str">
        <f>INDEX('WSX BWQ'!$B$13:$V$62, MATCH('WSX Backcast'!$C16, 'WSX BWQ'!$C$13:$C$62, 0), MATCH('WSX Backcast'!J$13, 'WSX BWQ'!$B$13:$V$13, 0))</f>
        <v>Excellent</v>
      </c>
      <c r="K16" t="str">
        <f>INDEX('WSX BWQ'!$B$13:$V$62, MATCH('WSX Backcast'!$C16, 'WSX BWQ'!$C$13:$C$62, 0), MATCH('WSX Backcast'!K$13, 'WSX BWQ'!$B$13:$V$13, 0))</f>
        <v>Excellent</v>
      </c>
      <c r="L16" t="str">
        <f>INDEX('WSX BWQ'!$B$13:$V$62, MATCH('WSX Backcast'!$C16, 'WSX BWQ'!$C$13:$C$62, 0), MATCH('WSX Backcast'!L$13, 'WSX BWQ'!$B$13:$V$13, 0))</f>
        <v>Excellent</v>
      </c>
      <c r="M16">
        <f>INDEX('WSX BWQ'!$B$13:$V$62, MATCH('WSX Backcast'!$C16, 'WSX BWQ'!$C$13:$C$62, 0), MATCH('WSX Backcast'!M$13, 'WSX BWQ'!$B$13:$V$13, 0))</f>
        <v>0</v>
      </c>
      <c r="N16" t="str">
        <f>INDEX('WSX BWQ'!$B$13:$V$62, MATCH('WSX Backcast'!$C16, 'WSX BWQ'!$C$13:$C$62, 0), MATCH('WSX Backcast'!N$13, 'WSX BWQ'!$B$13:$V$13, 0))</f>
        <v>Excellent</v>
      </c>
      <c r="O16" t="str">
        <f>INDEX('WSX BWQ'!$B$13:$V$62, MATCH('WSX Backcast'!$C16, 'WSX BWQ'!$C$13:$C$62, 0), MATCH('WSX Backcast'!O$13, 'WSX BWQ'!$B$13:$V$13, 0))</f>
        <v>Excellent</v>
      </c>
      <c r="P16">
        <f>INDEX('WSX BWQ'!$B$13:$V$62, MATCH('WSX Backcast'!$C16, 'WSX BWQ'!$C$13:$C$62, 0), MATCH('WSX Backcast'!P$13, 'WSX BWQ'!$B$13:$V$13, 0))</f>
        <v>0</v>
      </c>
      <c r="Q16" t="str">
        <f>INDEX('WSX BWQ'!$B$13:$V$62, MATCH('WSX Backcast'!$C16, 'WSX BWQ'!$C$13:$C$62, 0), MATCH('WSX Backcast'!Q$13, 'WSX BWQ'!$B$13:$V$13, 0))</f>
        <v>Excellent</v>
      </c>
      <c r="R16" t="str">
        <f>INDEX('WSX BWQ'!$B$13:$V$62, MATCH('WSX Backcast'!$C16, 'WSX BWQ'!$C$13:$C$62, 0), MATCH('WSX Backcast'!R$13, 'WSX BWQ'!$B$13:$V$13, 0))</f>
        <v>Excellent</v>
      </c>
      <c r="S16" t="str">
        <f>INDEX('WSX BWQ'!$B$13:$V$62, MATCH('WSX Backcast'!$C16, 'WSX BWQ'!$C$13:$C$62, 0), MATCH('WSX Backcast'!S$13, 'WSX BWQ'!$B$13:$V$13, 0))</f>
        <v>Excellent</v>
      </c>
      <c r="T16" t="str">
        <f>INDEX('WSX BWQ'!$B$13:$V$62, MATCH('WSX Backcast'!$C16, 'WSX BWQ'!$C$13:$C$62, 0), MATCH('WSX Backcast'!T$13, 'WSX BWQ'!$B$13:$V$13, 0))</f>
        <v>Excellent</v>
      </c>
      <c r="U16" t="str">
        <f>INDEX('WSX BWQ'!$B$13:$V$62, MATCH('WSX Backcast'!$C16, 'WSX BWQ'!$C$13:$C$62, 0), MATCH('WSX Backcast'!U$13, 'WSX BWQ'!$B$13:$V$13, 0))</f>
        <v>Excellent</v>
      </c>
      <c r="V16" t="str">
        <f>INDEX('WSX BWQ'!$B$13:$V$62, MATCH('WSX Backcast'!$C16, 'WSX BWQ'!$C$13:$C$62, 0), MATCH('WSX Backcast'!V$13, 'WSX BWQ'!$B$13:$V$13, 0))</f>
        <v>Excellent</v>
      </c>
    </row>
    <row r="17" spans="2:23">
      <c r="B17" t="s">
        <v>245</v>
      </c>
      <c r="C17" t="s">
        <v>840</v>
      </c>
      <c r="D17" t="s">
        <v>48</v>
      </c>
      <c r="E17" t="s">
        <v>49</v>
      </c>
      <c r="F17" t="s">
        <v>50</v>
      </c>
      <c r="H17" t="str">
        <f>INDEX('WSX BWQ'!$B$13:$V$62, MATCH('WSX Backcast'!$C17, 'WSX BWQ'!$C$13:$C$62, 0), MATCH('WSX Backcast'!H$13, 'WSX BWQ'!$B$13:$V$13, 0))</f>
        <v>Good</v>
      </c>
      <c r="I17" t="str">
        <f>INDEX('WSX BWQ'!$B$13:$V$62, MATCH('WSX Backcast'!$C17, 'WSX BWQ'!$C$13:$C$62, 0), MATCH('WSX Backcast'!I$13, 'WSX BWQ'!$B$13:$V$13, 0))</f>
        <v>Good</v>
      </c>
      <c r="J17" t="str">
        <f>INDEX('WSX BWQ'!$B$13:$V$62, MATCH('WSX Backcast'!$C17, 'WSX BWQ'!$C$13:$C$62, 0), MATCH('WSX Backcast'!J$13, 'WSX BWQ'!$B$13:$V$13, 0))</f>
        <v>Excellent</v>
      </c>
      <c r="K17" t="str">
        <f>INDEX('WSX BWQ'!$B$13:$V$62, MATCH('WSX Backcast'!$C17, 'WSX BWQ'!$C$13:$C$62, 0), MATCH('WSX Backcast'!K$13, 'WSX BWQ'!$B$13:$V$13, 0))</f>
        <v>Good</v>
      </c>
      <c r="L17" t="str">
        <f>INDEX('WSX BWQ'!$B$13:$V$62, MATCH('WSX Backcast'!$C17, 'WSX BWQ'!$C$13:$C$62, 0), MATCH('WSX Backcast'!L$13, 'WSX BWQ'!$B$13:$V$13, 0))</f>
        <v>Good</v>
      </c>
      <c r="M17">
        <f>INDEX('WSX BWQ'!$B$13:$V$62, MATCH('WSX Backcast'!$C17, 'WSX BWQ'!$C$13:$C$62, 0), MATCH('WSX Backcast'!M$13, 'WSX BWQ'!$B$13:$V$13, 0))</f>
        <v>0</v>
      </c>
      <c r="N17" t="str">
        <f>INDEX('WSX BWQ'!$B$13:$V$62, MATCH('WSX Backcast'!$C17, 'WSX BWQ'!$C$13:$C$62, 0), MATCH('WSX Backcast'!N$13, 'WSX BWQ'!$B$13:$V$13, 0))</f>
        <v>Excellent</v>
      </c>
      <c r="O17" t="str">
        <f>INDEX('WSX BWQ'!$B$13:$V$62, MATCH('WSX Backcast'!$C17, 'WSX BWQ'!$C$13:$C$62, 0), MATCH('WSX Backcast'!O$13, 'WSX BWQ'!$B$13:$V$13, 0))</f>
        <v>Good</v>
      </c>
      <c r="P17">
        <f>INDEX('WSX BWQ'!$B$13:$V$62, MATCH('WSX Backcast'!$C17, 'WSX BWQ'!$C$13:$C$62, 0), MATCH('WSX Backcast'!P$13, 'WSX BWQ'!$B$13:$V$13, 0))</f>
        <v>0</v>
      </c>
      <c r="Q17" t="str">
        <f>INDEX('WSX BWQ'!$B$13:$V$62, MATCH('WSX Backcast'!$C17, 'WSX BWQ'!$C$13:$C$62, 0), MATCH('WSX Backcast'!Q$13, 'WSX BWQ'!$B$13:$V$13, 0))</f>
        <v>Good</v>
      </c>
      <c r="R17" t="str">
        <f>INDEX('WSX BWQ'!$B$13:$V$62, MATCH('WSX Backcast'!$C17, 'WSX BWQ'!$C$13:$C$62, 0), MATCH('WSX Backcast'!R$13, 'WSX BWQ'!$B$13:$V$13, 0))</f>
        <v>Good</v>
      </c>
      <c r="S17" t="str">
        <f>INDEX('WSX BWQ'!$B$13:$V$62, MATCH('WSX Backcast'!$C17, 'WSX BWQ'!$C$13:$C$62, 0), MATCH('WSX Backcast'!S$13, 'WSX BWQ'!$B$13:$V$13, 0))</f>
        <v>Good</v>
      </c>
      <c r="T17" t="str">
        <f>INDEX('WSX BWQ'!$B$13:$V$62, MATCH('WSX Backcast'!$C17, 'WSX BWQ'!$C$13:$C$62, 0), MATCH('WSX Backcast'!T$13, 'WSX BWQ'!$B$13:$V$13, 0))</f>
        <v>Good</v>
      </c>
      <c r="U17" t="str">
        <f>INDEX('WSX BWQ'!$B$13:$V$62, MATCH('WSX Backcast'!$C17, 'WSX BWQ'!$C$13:$C$62, 0), MATCH('WSX Backcast'!U$13, 'WSX BWQ'!$B$13:$V$13, 0))</f>
        <v>Good</v>
      </c>
      <c r="V17" t="str">
        <f>INDEX('WSX BWQ'!$B$13:$V$62, MATCH('WSX Backcast'!$C17, 'WSX BWQ'!$C$13:$C$62, 0), MATCH('WSX Backcast'!V$13, 'WSX BWQ'!$B$13:$V$13, 0))</f>
        <v>Good</v>
      </c>
    </row>
    <row r="18" spans="2:23">
      <c r="B18" t="s">
        <v>245</v>
      </c>
      <c r="C18" t="s">
        <v>841</v>
      </c>
      <c r="D18" t="s">
        <v>48</v>
      </c>
      <c r="E18" t="s">
        <v>49</v>
      </c>
      <c r="F18" t="s">
        <v>50</v>
      </c>
      <c r="H18" t="str">
        <f>INDEX('WSX BWQ'!$B$13:$V$62, MATCH('WSX Backcast'!$C18, 'WSX BWQ'!$C$13:$C$62, 0), MATCH('WSX Backcast'!H$13, 'WSX BWQ'!$B$13:$V$13, 0))</f>
        <v>Excellent</v>
      </c>
      <c r="I18" t="str">
        <f>INDEX('WSX BWQ'!$B$13:$V$62, MATCH('WSX Backcast'!$C18, 'WSX BWQ'!$C$13:$C$62, 0), MATCH('WSX Backcast'!I$13, 'WSX BWQ'!$B$13:$V$13, 0))</f>
        <v>Excellent</v>
      </c>
      <c r="J18" t="str">
        <f>INDEX('WSX BWQ'!$B$13:$V$62, MATCH('WSX Backcast'!$C18, 'WSX BWQ'!$C$13:$C$62, 0), MATCH('WSX Backcast'!J$13, 'WSX BWQ'!$B$13:$V$13, 0))</f>
        <v>Excellent</v>
      </c>
      <c r="K18" t="str">
        <f>INDEX('WSX BWQ'!$B$13:$V$62, MATCH('WSX Backcast'!$C18, 'WSX BWQ'!$C$13:$C$62, 0), MATCH('WSX Backcast'!K$13, 'WSX BWQ'!$B$13:$V$13, 0))</f>
        <v>Excellent</v>
      </c>
      <c r="L18" t="str">
        <f>INDEX('WSX BWQ'!$B$13:$V$62, MATCH('WSX Backcast'!$C18, 'WSX BWQ'!$C$13:$C$62, 0), MATCH('WSX Backcast'!L$13, 'WSX BWQ'!$B$13:$V$13, 0))</f>
        <v>Excellent</v>
      </c>
      <c r="M18">
        <f>INDEX('WSX BWQ'!$B$13:$V$62, MATCH('WSX Backcast'!$C18, 'WSX BWQ'!$C$13:$C$62, 0), MATCH('WSX Backcast'!M$13, 'WSX BWQ'!$B$13:$V$13, 0))</f>
        <v>0</v>
      </c>
      <c r="N18" t="str">
        <f>INDEX('WSX BWQ'!$B$13:$V$62, MATCH('WSX Backcast'!$C18, 'WSX BWQ'!$C$13:$C$62, 0), MATCH('WSX Backcast'!N$13, 'WSX BWQ'!$B$13:$V$13, 0))</f>
        <v>Excellent</v>
      </c>
      <c r="O18" t="str">
        <f>INDEX('WSX BWQ'!$B$13:$V$62, MATCH('WSX Backcast'!$C18, 'WSX BWQ'!$C$13:$C$62, 0), MATCH('WSX Backcast'!O$13, 'WSX BWQ'!$B$13:$V$13, 0))</f>
        <v>Excellent</v>
      </c>
      <c r="P18">
        <f>INDEX('WSX BWQ'!$B$13:$V$62, MATCH('WSX Backcast'!$C18, 'WSX BWQ'!$C$13:$C$62, 0), MATCH('WSX Backcast'!P$13, 'WSX BWQ'!$B$13:$V$13, 0))</f>
        <v>0</v>
      </c>
      <c r="Q18" t="str">
        <f>INDEX('WSX BWQ'!$B$13:$V$62, MATCH('WSX Backcast'!$C18, 'WSX BWQ'!$C$13:$C$62, 0), MATCH('WSX Backcast'!Q$13, 'WSX BWQ'!$B$13:$V$13, 0))</f>
        <v>Excellent</v>
      </c>
      <c r="R18" t="str">
        <f>INDEX('WSX BWQ'!$B$13:$V$62, MATCH('WSX Backcast'!$C18, 'WSX BWQ'!$C$13:$C$62, 0), MATCH('WSX Backcast'!R$13, 'WSX BWQ'!$B$13:$V$13, 0))</f>
        <v>Excellent</v>
      </c>
      <c r="S18" t="str">
        <f>INDEX('WSX BWQ'!$B$13:$V$62, MATCH('WSX Backcast'!$C18, 'WSX BWQ'!$C$13:$C$62, 0), MATCH('WSX Backcast'!S$13, 'WSX BWQ'!$B$13:$V$13, 0))</f>
        <v>Excellent</v>
      </c>
      <c r="T18" t="str">
        <f>INDEX('WSX BWQ'!$B$13:$V$62, MATCH('WSX Backcast'!$C18, 'WSX BWQ'!$C$13:$C$62, 0), MATCH('WSX Backcast'!T$13, 'WSX BWQ'!$B$13:$V$13, 0))</f>
        <v>Excellent</v>
      </c>
      <c r="U18" t="str">
        <f>INDEX('WSX BWQ'!$B$13:$V$62, MATCH('WSX Backcast'!$C18, 'WSX BWQ'!$C$13:$C$62, 0), MATCH('WSX Backcast'!U$13, 'WSX BWQ'!$B$13:$V$13, 0))</f>
        <v>Excellent</v>
      </c>
      <c r="V18" t="str">
        <f>INDEX('WSX BWQ'!$B$13:$V$62, MATCH('WSX Backcast'!$C18, 'WSX BWQ'!$C$13:$C$62, 0), MATCH('WSX Backcast'!V$13, 'WSX BWQ'!$B$13:$V$13, 0))</f>
        <v>Excellent</v>
      </c>
    </row>
    <row r="19" spans="2:23">
      <c r="B19" t="s">
        <v>245</v>
      </c>
      <c r="C19" t="s">
        <v>842</v>
      </c>
      <c r="D19" t="s">
        <v>48</v>
      </c>
      <c r="E19" t="s">
        <v>49</v>
      </c>
      <c r="F19" t="s">
        <v>50</v>
      </c>
      <c r="H19" t="str">
        <f>INDEX('WSX BWQ'!$B$13:$V$62, MATCH('WSX Backcast'!$C19, 'WSX BWQ'!$C$13:$C$62, 0), MATCH('WSX Backcast'!H$13, 'WSX BWQ'!$B$13:$V$13, 0))</f>
        <v>Excellent</v>
      </c>
      <c r="I19" t="str">
        <f>INDEX('WSX BWQ'!$B$13:$V$62, MATCH('WSX Backcast'!$C19, 'WSX BWQ'!$C$13:$C$62, 0), MATCH('WSX Backcast'!I$13, 'WSX BWQ'!$B$13:$V$13, 0))</f>
        <v>Excellent</v>
      </c>
      <c r="J19" t="str">
        <f>INDEX('WSX BWQ'!$B$13:$V$62, MATCH('WSX Backcast'!$C19, 'WSX BWQ'!$C$13:$C$62, 0), MATCH('WSX Backcast'!J$13, 'WSX BWQ'!$B$13:$V$13, 0))</f>
        <v>Excellent</v>
      </c>
      <c r="K19" t="str">
        <f>INDEX('WSX BWQ'!$B$13:$V$62, MATCH('WSX Backcast'!$C19, 'WSX BWQ'!$C$13:$C$62, 0), MATCH('WSX Backcast'!K$13, 'WSX BWQ'!$B$13:$V$13, 0))</f>
        <v>Excellent</v>
      </c>
      <c r="L19" t="str">
        <f>INDEX('WSX BWQ'!$B$13:$V$62, MATCH('WSX Backcast'!$C19, 'WSX BWQ'!$C$13:$C$62, 0), MATCH('WSX Backcast'!L$13, 'WSX BWQ'!$B$13:$V$13, 0))</f>
        <v>Excellent</v>
      </c>
      <c r="M19">
        <f>INDEX('WSX BWQ'!$B$13:$V$62, MATCH('WSX Backcast'!$C19, 'WSX BWQ'!$C$13:$C$62, 0), MATCH('WSX Backcast'!M$13, 'WSX BWQ'!$B$13:$V$13, 0))</f>
        <v>0</v>
      </c>
      <c r="N19" t="str">
        <f>INDEX('WSX BWQ'!$B$13:$V$62, MATCH('WSX Backcast'!$C19, 'WSX BWQ'!$C$13:$C$62, 0), MATCH('WSX Backcast'!N$13, 'WSX BWQ'!$B$13:$V$13, 0))</f>
        <v>Excellent</v>
      </c>
      <c r="O19" t="str">
        <f>INDEX('WSX BWQ'!$B$13:$V$62, MATCH('WSX Backcast'!$C19, 'WSX BWQ'!$C$13:$C$62, 0), MATCH('WSX Backcast'!O$13, 'WSX BWQ'!$B$13:$V$13, 0))</f>
        <v>Excellent</v>
      </c>
      <c r="P19">
        <f>INDEX('WSX BWQ'!$B$13:$V$62, MATCH('WSX Backcast'!$C19, 'WSX BWQ'!$C$13:$C$62, 0), MATCH('WSX Backcast'!P$13, 'WSX BWQ'!$B$13:$V$13, 0))</f>
        <v>0</v>
      </c>
      <c r="Q19" t="str">
        <f>INDEX('WSX BWQ'!$B$13:$V$62, MATCH('WSX Backcast'!$C19, 'WSX BWQ'!$C$13:$C$62, 0), MATCH('WSX Backcast'!Q$13, 'WSX BWQ'!$B$13:$V$13, 0))</f>
        <v>Excellent</v>
      </c>
      <c r="R19" t="str">
        <f>INDEX('WSX BWQ'!$B$13:$V$62, MATCH('WSX Backcast'!$C19, 'WSX BWQ'!$C$13:$C$62, 0), MATCH('WSX Backcast'!R$13, 'WSX BWQ'!$B$13:$V$13, 0))</f>
        <v>Excellent</v>
      </c>
      <c r="S19" t="str">
        <f>INDEX('WSX BWQ'!$B$13:$V$62, MATCH('WSX Backcast'!$C19, 'WSX BWQ'!$C$13:$C$62, 0), MATCH('WSX Backcast'!S$13, 'WSX BWQ'!$B$13:$V$13, 0))</f>
        <v>Excellent</v>
      </c>
      <c r="T19" t="str">
        <f>INDEX('WSX BWQ'!$B$13:$V$62, MATCH('WSX Backcast'!$C19, 'WSX BWQ'!$C$13:$C$62, 0), MATCH('WSX Backcast'!T$13, 'WSX BWQ'!$B$13:$V$13, 0))</f>
        <v>Excellent</v>
      </c>
      <c r="U19" t="str">
        <f>INDEX('WSX BWQ'!$B$13:$V$62, MATCH('WSX Backcast'!$C19, 'WSX BWQ'!$C$13:$C$62, 0), MATCH('WSX Backcast'!U$13, 'WSX BWQ'!$B$13:$V$13, 0))</f>
        <v>Excellent</v>
      </c>
      <c r="V19" t="str">
        <f>INDEX('WSX BWQ'!$B$13:$V$62, MATCH('WSX Backcast'!$C19, 'WSX BWQ'!$C$13:$C$62, 0), MATCH('WSX Backcast'!V$13, 'WSX BWQ'!$B$13:$V$13, 0))</f>
        <v>Excellent</v>
      </c>
    </row>
    <row r="20" spans="2:23">
      <c r="B20" t="s">
        <v>245</v>
      </c>
      <c r="C20" t="s">
        <v>843</v>
      </c>
      <c r="D20" t="s">
        <v>48</v>
      </c>
      <c r="E20" t="s">
        <v>49</v>
      </c>
      <c r="F20" t="s">
        <v>50</v>
      </c>
      <c r="H20" t="str">
        <f>INDEX('WSX BWQ'!$B$13:$V$62, MATCH('WSX Backcast'!$C20, 'WSX BWQ'!$C$13:$C$62, 0), MATCH('WSX Backcast'!H$13, 'WSX BWQ'!$B$13:$V$13, 0))</f>
        <v>Excellent</v>
      </c>
      <c r="I20" t="str">
        <f>INDEX('WSX BWQ'!$B$13:$V$62, MATCH('WSX Backcast'!$C20, 'WSX BWQ'!$C$13:$C$62, 0), MATCH('WSX Backcast'!I$13, 'WSX BWQ'!$B$13:$V$13, 0))</f>
        <v>Excellent</v>
      </c>
      <c r="J20" t="str">
        <f>INDEX('WSX BWQ'!$B$13:$V$62, MATCH('WSX Backcast'!$C20, 'WSX BWQ'!$C$13:$C$62, 0), MATCH('WSX Backcast'!J$13, 'WSX BWQ'!$B$13:$V$13, 0))</f>
        <v>Excellent</v>
      </c>
      <c r="K20" t="str">
        <f>INDEX('WSX BWQ'!$B$13:$V$62, MATCH('WSX Backcast'!$C20, 'WSX BWQ'!$C$13:$C$62, 0), MATCH('WSX Backcast'!K$13, 'WSX BWQ'!$B$13:$V$13, 0))</f>
        <v>Excellent</v>
      </c>
      <c r="L20" t="str">
        <f>INDEX('WSX BWQ'!$B$13:$V$62, MATCH('WSX Backcast'!$C20, 'WSX BWQ'!$C$13:$C$62, 0), MATCH('WSX Backcast'!L$13, 'WSX BWQ'!$B$13:$V$13, 0))</f>
        <v>Excellent</v>
      </c>
      <c r="M20">
        <f>INDEX('WSX BWQ'!$B$13:$V$62, MATCH('WSX Backcast'!$C20, 'WSX BWQ'!$C$13:$C$62, 0), MATCH('WSX Backcast'!M$13, 'WSX BWQ'!$B$13:$V$13, 0))</f>
        <v>0</v>
      </c>
      <c r="N20" t="str">
        <f>INDEX('WSX BWQ'!$B$13:$V$62, MATCH('WSX Backcast'!$C20, 'WSX BWQ'!$C$13:$C$62, 0), MATCH('WSX Backcast'!N$13, 'WSX BWQ'!$B$13:$V$13, 0))</f>
        <v>Excellent</v>
      </c>
      <c r="O20" t="str">
        <f>INDEX('WSX BWQ'!$B$13:$V$62, MATCH('WSX Backcast'!$C20, 'WSX BWQ'!$C$13:$C$62, 0), MATCH('WSX Backcast'!O$13, 'WSX BWQ'!$B$13:$V$13, 0))</f>
        <v>Excellent</v>
      </c>
      <c r="P20">
        <f>INDEX('WSX BWQ'!$B$13:$V$62, MATCH('WSX Backcast'!$C20, 'WSX BWQ'!$C$13:$C$62, 0), MATCH('WSX Backcast'!P$13, 'WSX BWQ'!$B$13:$V$13, 0))</f>
        <v>0</v>
      </c>
      <c r="Q20" t="str">
        <f>INDEX('WSX BWQ'!$B$13:$V$62, MATCH('WSX Backcast'!$C20, 'WSX BWQ'!$C$13:$C$62, 0), MATCH('WSX Backcast'!Q$13, 'WSX BWQ'!$B$13:$V$13, 0))</f>
        <v>Excellent</v>
      </c>
      <c r="R20" t="str">
        <f>INDEX('WSX BWQ'!$B$13:$V$62, MATCH('WSX Backcast'!$C20, 'WSX BWQ'!$C$13:$C$62, 0), MATCH('WSX Backcast'!R$13, 'WSX BWQ'!$B$13:$V$13, 0))</f>
        <v>Excellent</v>
      </c>
      <c r="S20" t="str">
        <f>INDEX('WSX BWQ'!$B$13:$V$62, MATCH('WSX Backcast'!$C20, 'WSX BWQ'!$C$13:$C$62, 0), MATCH('WSX Backcast'!S$13, 'WSX BWQ'!$B$13:$V$13, 0))</f>
        <v>Excellent</v>
      </c>
      <c r="T20" t="str">
        <f>INDEX('WSX BWQ'!$B$13:$V$62, MATCH('WSX Backcast'!$C20, 'WSX BWQ'!$C$13:$C$62, 0), MATCH('WSX Backcast'!T$13, 'WSX BWQ'!$B$13:$V$13, 0))</f>
        <v>Excellent</v>
      </c>
      <c r="U20" t="str">
        <f>INDEX('WSX BWQ'!$B$13:$V$62, MATCH('WSX Backcast'!$C20, 'WSX BWQ'!$C$13:$C$62, 0), MATCH('WSX Backcast'!U$13, 'WSX BWQ'!$B$13:$V$13, 0))</f>
        <v>Excellent</v>
      </c>
      <c r="V20" t="str">
        <f>INDEX('WSX BWQ'!$B$13:$V$62, MATCH('WSX Backcast'!$C20, 'WSX BWQ'!$C$13:$C$62, 0), MATCH('WSX Backcast'!V$13, 'WSX BWQ'!$B$13:$V$13, 0))</f>
        <v>Excellent</v>
      </c>
    </row>
    <row r="21" spans="2:23">
      <c r="B21" t="s">
        <v>245</v>
      </c>
      <c r="C21" t="s">
        <v>844</v>
      </c>
      <c r="D21" t="s">
        <v>48</v>
      </c>
      <c r="E21" t="s">
        <v>49</v>
      </c>
      <c r="F21" t="s">
        <v>50</v>
      </c>
      <c r="H21" t="s">
        <v>154</v>
      </c>
      <c r="I21" t="s">
        <v>154</v>
      </c>
      <c r="J21" t="s">
        <v>154</v>
      </c>
      <c r="K21" t="str">
        <f>INDEX('WSX BWQ'!$B$13:$V$62, MATCH('WSX Backcast'!$C21, 'WSX BWQ'!$C$13:$C$62, 0), MATCH('WSX Backcast'!K$13, 'WSX BWQ'!$B$13:$V$13, 0))</f>
        <v>Excellent</v>
      </c>
      <c r="L21" t="str">
        <f>INDEX('WSX BWQ'!$B$13:$V$62, MATCH('WSX Backcast'!$C21, 'WSX BWQ'!$C$13:$C$62, 0), MATCH('WSX Backcast'!L$13, 'WSX BWQ'!$B$13:$V$13, 0))</f>
        <v>Excellent</v>
      </c>
      <c r="M21">
        <f>INDEX('WSX BWQ'!$B$13:$V$62, MATCH('WSX Backcast'!$C21, 'WSX BWQ'!$C$13:$C$62, 0), MATCH('WSX Backcast'!M$13, 'WSX BWQ'!$B$13:$V$13, 0))</f>
        <v>0</v>
      </c>
      <c r="N21" t="str">
        <f>INDEX('WSX BWQ'!$B$13:$V$62, MATCH('WSX Backcast'!$C21, 'WSX BWQ'!$C$13:$C$62, 0), MATCH('WSX Backcast'!N$13, 'WSX BWQ'!$B$13:$V$13, 0))</f>
        <v>Excellent</v>
      </c>
      <c r="O21" t="str">
        <f>INDEX('WSX BWQ'!$B$13:$V$62, MATCH('WSX Backcast'!$C21, 'WSX BWQ'!$C$13:$C$62, 0), MATCH('WSX Backcast'!O$13, 'WSX BWQ'!$B$13:$V$13, 0))</f>
        <v>Excellent</v>
      </c>
      <c r="P21">
        <f>INDEX('WSX BWQ'!$B$13:$V$62, MATCH('WSX Backcast'!$C21, 'WSX BWQ'!$C$13:$C$62, 0), MATCH('WSX Backcast'!P$13, 'WSX BWQ'!$B$13:$V$13, 0))</f>
        <v>0</v>
      </c>
      <c r="Q21" t="str">
        <f>INDEX('WSX BWQ'!$B$13:$V$62, MATCH('WSX Backcast'!$C21, 'WSX BWQ'!$C$13:$C$62, 0), MATCH('WSX Backcast'!Q$13, 'WSX BWQ'!$B$13:$V$13, 0))</f>
        <v>Excellent</v>
      </c>
      <c r="R21" t="str">
        <f>INDEX('WSX BWQ'!$B$13:$V$62, MATCH('WSX Backcast'!$C21, 'WSX BWQ'!$C$13:$C$62, 0), MATCH('WSX Backcast'!R$13, 'WSX BWQ'!$B$13:$V$13, 0))</f>
        <v>Excellent</v>
      </c>
      <c r="S21" t="str">
        <f>INDEX('WSX BWQ'!$B$13:$V$62, MATCH('WSX Backcast'!$C21, 'WSX BWQ'!$C$13:$C$62, 0), MATCH('WSX Backcast'!S$13, 'WSX BWQ'!$B$13:$V$13, 0))</f>
        <v>Excellent</v>
      </c>
      <c r="T21" t="str">
        <f>INDEX('WSX BWQ'!$B$13:$V$62, MATCH('WSX Backcast'!$C21, 'WSX BWQ'!$C$13:$C$62, 0), MATCH('WSX Backcast'!T$13, 'WSX BWQ'!$B$13:$V$13, 0))</f>
        <v>Excellent</v>
      </c>
      <c r="U21" t="str">
        <f>INDEX('WSX BWQ'!$B$13:$V$62, MATCH('WSX Backcast'!$C21, 'WSX BWQ'!$C$13:$C$62, 0), MATCH('WSX Backcast'!U$13, 'WSX BWQ'!$B$13:$V$13, 0))</f>
        <v>Excellent</v>
      </c>
      <c r="V21" t="str">
        <f>INDEX('WSX BWQ'!$B$13:$V$62, MATCH('WSX Backcast'!$C21, 'WSX BWQ'!$C$13:$C$62, 0), MATCH('WSX Backcast'!V$13, 'WSX BWQ'!$B$13:$V$13, 0))</f>
        <v>Excellent</v>
      </c>
    </row>
    <row r="22" spans="2:23">
      <c r="B22" t="s">
        <v>245</v>
      </c>
      <c r="C22" t="s">
        <v>845</v>
      </c>
      <c r="D22" t="s">
        <v>48</v>
      </c>
      <c r="E22" t="s">
        <v>49</v>
      </c>
      <c r="F22" t="s">
        <v>50</v>
      </c>
      <c r="H22" t="str">
        <f>INDEX('WSX BWQ'!$B$13:$V$62, MATCH('WSX Backcast'!$C22, 'WSX BWQ'!$C$13:$C$62, 0), MATCH('WSX Backcast'!H$13, 'WSX BWQ'!$B$13:$V$13, 0))</f>
        <v>Good</v>
      </c>
      <c r="I22" t="str">
        <f>INDEX('WSX BWQ'!$B$13:$V$62, MATCH('WSX Backcast'!$C22, 'WSX BWQ'!$C$13:$C$62, 0), MATCH('WSX Backcast'!I$13, 'WSX BWQ'!$B$13:$V$13, 0))</f>
        <v>Good</v>
      </c>
      <c r="J22" t="str">
        <f>INDEX('WSX BWQ'!$B$13:$V$62, MATCH('WSX Backcast'!$C22, 'WSX BWQ'!$C$13:$C$62, 0), MATCH('WSX Backcast'!J$13, 'WSX BWQ'!$B$13:$V$13, 0))</f>
        <v>Good</v>
      </c>
      <c r="K22" t="str">
        <f>INDEX('WSX BWQ'!$B$13:$V$62, MATCH('WSX Backcast'!$C22, 'WSX BWQ'!$C$13:$C$62, 0), MATCH('WSX Backcast'!K$13, 'WSX BWQ'!$B$13:$V$13, 0))</f>
        <v>Good</v>
      </c>
      <c r="L22" t="str">
        <f>INDEX('WSX BWQ'!$B$13:$V$62, MATCH('WSX Backcast'!$C22, 'WSX BWQ'!$C$13:$C$62, 0), MATCH('WSX Backcast'!L$13, 'WSX BWQ'!$B$13:$V$13, 0))</f>
        <v>Excellent</v>
      </c>
      <c r="M22">
        <f>INDEX('WSX BWQ'!$B$13:$V$62, MATCH('WSX Backcast'!$C22, 'WSX BWQ'!$C$13:$C$62, 0), MATCH('WSX Backcast'!M$13, 'WSX BWQ'!$B$13:$V$13, 0))</f>
        <v>0</v>
      </c>
      <c r="N22" t="str">
        <f>INDEX('WSX BWQ'!$B$13:$V$62, MATCH('WSX Backcast'!$C22, 'WSX BWQ'!$C$13:$C$62, 0), MATCH('WSX Backcast'!N$13, 'WSX BWQ'!$B$13:$V$13, 0))</f>
        <v>Excellent</v>
      </c>
      <c r="O22" t="str">
        <f>INDEX('WSX BWQ'!$B$13:$V$62, MATCH('WSX Backcast'!$C22, 'WSX BWQ'!$C$13:$C$62, 0), MATCH('WSX Backcast'!O$13, 'WSX BWQ'!$B$13:$V$13, 0))</f>
        <v>Excellent</v>
      </c>
      <c r="P22">
        <f>INDEX('WSX BWQ'!$B$13:$V$62, MATCH('WSX Backcast'!$C22, 'WSX BWQ'!$C$13:$C$62, 0), MATCH('WSX Backcast'!P$13, 'WSX BWQ'!$B$13:$V$13, 0))</f>
        <v>0</v>
      </c>
      <c r="Q22" t="str">
        <f>INDEX('WSX BWQ'!$B$13:$V$62, MATCH('WSX Backcast'!$C22, 'WSX BWQ'!$C$13:$C$62, 0), MATCH('WSX Backcast'!Q$13, 'WSX BWQ'!$B$13:$V$13, 0))</f>
        <v>Excellent</v>
      </c>
      <c r="R22" t="str">
        <f>INDEX('WSX BWQ'!$B$13:$V$62, MATCH('WSX Backcast'!$C22, 'WSX BWQ'!$C$13:$C$62, 0), MATCH('WSX Backcast'!R$13, 'WSX BWQ'!$B$13:$V$13, 0))</f>
        <v>Excellent</v>
      </c>
      <c r="S22" t="str">
        <f>INDEX('WSX BWQ'!$B$13:$V$62, MATCH('WSX Backcast'!$C22, 'WSX BWQ'!$C$13:$C$62, 0), MATCH('WSX Backcast'!S$13, 'WSX BWQ'!$B$13:$V$13, 0))</f>
        <v>Excellent</v>
      </c>
      <c r="T22" t="str">
        <f>INDEX('WSX BWQ'!$B$13:$V$62, MATCH('WSX Backcast'!$C22, 'WSX BWQ'!$C$13:$C$62, 0), MATCH('WSX Backcast'!T$13, 'WSX BWQ'!$B$13:$V$13, 0))</f>
        <v>Excellent</v>
      </c>
      <c r="U22" t="str">
        <f>INDEX('WSX BWQ'!$B$13:$V$62, MATCH('WSX Backcast'!$C22, 'WSX BWQ'!$C$13:$C$62, 0), MATCH('WSX Backcast'!U$13, 'WSX BWQ'!$B$13:$V$13, 0))</f>
        <v>Excellent</v>
      </c>
      <c r="V22" t="str">
        <f>INDEX('WSX BWQ'!$B$13:$V$62, MATCH('WSX Backcast'!$C22, 'WSX BWQ'!$C$13:$C$62, 0), MATCH('WSX Backcast'!V$13, 'WSX BWQ'!$B$13:$V$13, 0))</f>
        <v>Excellent</v>
      </c>
    </row>
    <row r="23" spans="2:23">
      <c r="B23" t="s">
        <v>245</v>
      </c>
      <c r="C23" t="s">
        <v>846</v>
      </c>
      <c r="D23" t="s">
        <v>48</v>
      </c>
      <c r="E23" t="s">
        <v>49</v>
      </c>
      <c r="F23" t="s">
        <v>50</v>
      </c>
      <c r="H23" t="str">
        <f>INDEX('WSX BWQ'!$B$13:$V$62, MATCH('WSX Backcast'!$C23, 'WSX BWQ'!$C$13:$C$62, 0), MATCH('WSX Backcast'!H$13, 'WSX BWQ'!$B$13:$V$13, 0))</f>
        <v>Excellent</v>
      </c>
      <c r="I23" t="str">
        <f>INDEX('WSX BWQ'!$B$13:$V$62, MATCH('WSX Backcast'!$C23, 'WSX BWQ'!$C$13:$C$62, 0), MATCH('WSX Backcast'!I$13, 'WSX BWQ'!$B$13:$V$13, 0))</f>
        <v>Excellent</v>
      </c>
      <c r="J23" t="str">
        <f>INDEX('WSX BWQ'!$B$13:$V$62, MATCH('WSX Backcast'!$C23, 'WSX BWQ'!$C$13:$C$62, 0), MATCH('WSX Backcast'!J$13, 'WSX BWQ'!$B$13:$V$13, 0))</f>
        <v>Excellent</v>
      </c>
      <c r="K23" t="str">
        <f>INDEX('WSX BWQ'!$B$13:$V$62, MATCH('WSX Backcast'!$C23, 'WSX BWQ'!$C$13:$C$62, 0), MATCH('WSX Backcast'!K$13, 'WSX BWQ'!$B$13:$V$13, 0))</f>
        <v>Excellent</v>
      </c>
      <c r="L23" t="str">
        <f>INDEX('WSX BWQ'!$B$13:$V$62, MATCH('WSX Backcast'!$C23, 'WSX BWQ'!$C$13:$C$62, 0), MATCH('WSX Backcast'!L$13, 'WSX BWQ'!$B$13:$V$13, 0))</f>
        <v>Excellent</v>
      </c>
      <c r="M23">
        <f>INDEX('WSX BWQ'!$B$13:$V$62, MATCH('WSX Backcast'!$C23, 'WSX BWQ'!$C$13:$C$62, 0), MATCH('WSX Backcast'!M$13, 'WSX BWQ'!$B$13:$V$13, 0))</f>
        <v>0</v>
      </c>
      <c r="N23" t="str">
        <f>INDEX('WSX BWQ'!$B$13:$V$62, MATCH('WSX Backcast'!$C23, 'WSX BWQ'!$C$13:$C$62, 0), MATCH('WSX Backcast'!N$13, 'WSX BWQ'!$B$13:$V$13, 0))</f>
        <v>Excellent</v>
      </c>
      <c r="O23" t="str">
        <f>INDEX('WSX BWQ'!$B$13:$V$62, MATCH('WSX Backcast'!$C23, 'WSX BWQ'!$C$13:$C$62, 0), MATCH('WSX Backcast'!O$13, 'WSX BWQ'!$B$13:$V$13, 0))</f>
        <v>Excellent</v>
      </c>
      <c r="P23">
        <f>INDEX('WSX BWQ'!$B$13:$V$62, MATCH('WSX Backcast'!$C23, 'WSX BWQ'!$C$13:$C$62, 0), MATCH('WSX Backcast'!P$13, 'WSX BWQ'!$B$13:$V$13, 0))</f>
        <v>0</v>
      </c>
      <c r="Q23" t="str">
        <f>INDEX('WSX BWQ'!$B$13:$V$62, MATCH('WSX Backcast'!$C23, 'WSX BWQ'!$C$13:$C$62, 0), MATCH('WSX Backcast'!Q$13, 'WSX BWQ'!$B$13:$V$13, 0))</f>
        <v>Excellent</v>
      </c>
      <c r="R23" t="str">
        <f>INDEX('WSX BWQ'!$B$13:$V$62, MATCH('WSX Backcast'!$C23, 'WSX BWQ'!$C$13:$C$62, 0), MATCH('WSX Backcast'!R$13, 'WSX BWQ'!$B$13:$V$13, 0))</f>
        <v>Excellent</v>
      </c>
      <c r="S23" t="str">
        <f>INDEX('WSX BWQ'!$B$13:$V$62, MATCH('WSX Backcast'!$C23, 'WSX BWQ'!$C$13:$C$62, 0), MATCH('WSX Backcast'!S$13, 'WSX BWQ'!$B$13:$V$13, 0))</f>
        <v>Excellent</v>
      </c>
      <c r="T23" t="str">
        <f>INDEX('WSX BWQ'!$B$13:$V$62, MATCH('WSX Backcast'!$C23, 'WSX BWQ'!$C$13:$C$62, 0), MATCH('WSX Backcast'!T$13, 'WSX BWQ'!$B$13:$V$13, 0))</f>
        <v>Excellent</v>
      </c>
      <c r="U23" t="str">
        <f>INDEX('WSX BWQ'!$B$13:$V$62, MATCH('WSX Backcast'!$C23, 'WSX BWQ'!$C$13:$C$62, 0), MATCH('WSX Backcast'!U$13, 'WSX BWQ'!$B$13:$V$13, 0))</f>
        <v>Excellent</v>
      </c>
      <c r="V23" t="str">
        <f>INDEX('WSX BWQ'!$B$13:$V$62, MATCH('WSX Backcast'!$C23, 'WSX BWQ'!$C$13:$C$62, 0), MATCH('WSX Backcast'!V$13, 'WSX BWQ'!$B$13:$V$13, 0))</f>
        <v>Excellent</v>
      </c>
    </row>
    <row r="24" spans="2:23">
      <c r="B24" t="s">
        <v>245</v>
      </c>
      <c r="C24" t="s">
        <v>847</v>
      </c>
      <c r="D24" t="s">
        <v>48</v>
      </c>
      <c r="E24" t="s">
        <v>49</v>
      </c>
      <c r="F24" t="s">
        <v>50</v>
      </c>
      <c r="H24" t="str">
        <f>INDEX('WSX BWQ'!$B$13:$V$62, MATCH('WSX Backcast'!$C24, 'WSX BWQ'!$C$13:$C$62, 0), MATCH('WSX Backcast'!H$13, 'WSX BWQ'!$B$13:$V$13, 0))</f>
        <v>Good</v>
      </c>
      <c r="I24" t="str">
        <f>INDEX('WSX BWQ'!$B$13:$V$62, MATCH('WSX Backcast'!$C24, 'WSX BWQ'!$C$13:$C$62, 0), MATCH('WSX Backcast'!I$13, 'WSX BWQ'!$B$13:$V$13, 0))</f>
        <v>Excellent</v>
      </c>
      <c r="J24" t="str">
        <f>INDEX('WSX BWQ'!$B$13:$V$62, MATCH('WSX Backcast'!$C24, 'WSX BWQ'!$C$13:$C$62, 0), MATCH('WSX Backcast'!J$13, 'WSX BWQ'!$B$13:$V$13, 0))</f>
        <v>Excellent</v>
      </c>
      <c r="K24" t="str">
        <f>INDEX('WSX BWQ'!$B$13:$V$62, MATCH('WSX Backcast'!$C24, 'WSX BWQ'!$C$13:$C$62, 0), MATCH('WSX Backcast'!K$13, 'WSX BWQ'!$B$13:$V$13, 0))</f>
        <v>Excellent</v>
      </c>
      <c r="L24" t="str">
        <f>INDEX('WSX BWQ'!$B$13:$V$62, MATCH('WSX Backcast'!$C24, 'WSX BWQ'!$C$13:$C$62, 0), MATCH('WSX Backcast'!L$13, 'WSX BWQ'!$B$13:$V$13, 0))</f>
        <v>Excellent</v>
      </c>
      <c r="M24">
        <f>INDEX('WSX BWQ'!$B$13:$V$62, MATCH('WSX Backcast'!$C24, 'WSX BWQ'!$C$13:$C$62, 0), MATCH('WSX Backcast'!M$13, 'WSX BWQ'!$B$13:$V$13, 0))</f>
        <v>0</v>
      </c>
      <c r="N24" t="str">
        <f>INDEX('WSX BWQ'!$B$13:$V$62, MATCH('WSX Backcast'!$C24, 'WSX BWQ'!$C$13:$C$62, 0), MATCH('WSX Backcast'!N$13, 'WSX BWQ'!$B$13:$V$13, 0))</f>
        <v>Good</v>
      </c>
      <c r="O24" t="str">
        <f>INDEX('WSX BWQ'!$B$13:$V$62, MATCH('WSX Backcast'!$C24, 'WSX BWQ'!$C$13:$C$62, 0), MATCH('WSX Backcast'!O$13, 'WSX BWQ'!$B$13:$V$13, 0))</f>
        <v>Sufficient</v>
      </c>
      <c r="P24">
        <f>INDEX('WSX BWQ'!$B$13:$V$62, MATCH('WSX Backcast'!$C24, 'WSX BWQ'!$C$13:$C$62, 0), MATCH('WSX Backcast'!P$13, 'WSX BWQ'!$B$13:$V$13, 0))</f>
        <v>0</v>
      </c>
      <c r="Q24" t="str">
        <f>INDEX('WSX BWQ'!$B$13:$V$62, MATCH('WSX Backcast'!$C24, 'WSX BWQ'!$C$13:$C$62, 0), MATCH('WSX Backcast'!Q$13, 'WSX BWQ'!$B$13:$V$13, 0))</f>
        <v>Sufficient</v>
      </c>
      <c r="R24" t="str">
        <f>INDEX('WSX BWQ'!$B$13:$V$62, MATCH('WSX Backcast'!$C24, 'WSX BWQ'!$C$13:$C$62, 0), MATCH('WSX Backcast'!R$13, 'WSX BWQ'!$B$13:$V$13, 0))</f>
        <v>Sufficient</v>
      </c>
      <c r="S24" t="str">
        <f>INDEX('WSX BWQ'!$B$13:$V$62, MATCH('WSX Backcast'!$C24, 'WSX BWQ'!$C$13:$C$62, 0), MATCH('WSX Backcast'!S$13, 'WSX BWQ'!$B$13:$V$13, 0))</f>
        <v>Sufficient</v>
      </c>
      <c r="T24" t="str">
        <f>INDEX('WSX BWQ'!$B$13:$V$62, MATCH('WSX Backcast'!$C24, 'WSX BWQ'!$C$13:$C$62, 0), MATCH('WSX Backcast'!T$13, 'WSX BWQ'!$B$13:$V$13, 0))</f>
        <v>Sufficient</v>
      </c>
      <c r="U24" t="str">
        <f>INDEX('WSX BWQ'!$B$13:$V$62, MATCH('WSX Backcast'!$C24, 'WSX BWQ'!$C$13:$C$62, 0), MATCH('WSX Backcast'!U$13, 'WSX BWQ'!$B$13:$V$13, 0))</f>
        <v>Sufficient</v>
      </c>
      <c r="V24" t="str">
        <f>INDEX('WSX BWQ'!$B$13:$V$62, MATCH('WSX Backcast'!$C24, 'WSX BWQ'!$C$13:$C$62, 0), MATCH('WSX Backcast'!V$13, 'WSX BWQ'!$B$13:$V$13, 0))</f>
        <v>Sufficient</v>
      </c>
    </row>
    <row r="25" spans="2:23">
      <c r="B25" t="s">
        <v>245</v>
      </c>
      <c r="C25" t="s">
        <v>848</v>
      </c>
      <c r="D25" t="s">
        <v>48</v>
      </c>
      <c r="E25" t="s">
        <v>49</v>
      </c>
      <c r="F25" t="s">
        <v>50</v>
      </c>
      <c r="H25" t="str">
        <f>INDEX('WSX BWQ'!$B$13:$V$62, MATCH('WSX Backcast'!$C25, 'WSX BWQ'!$C$13:$C$62, 0), MATCH('WSX Backcast'!H$13, 'WSX BWQ'!$B$13:$V$13, 0))</f>
        <v>Excellent</v>
      </c>
      <c r="I25" t="str">
        <f>INDEX('WSX BWQ'!$B$13:$V$62, MATCH('WSX Backcast'!$C25, 'WSX BWQ'!$C$13:$C$62, 0), MATCH('WSX Backcast'!I$13, 'WSX BWQ'!$B$13:$V$13, 0))</f>
        <v>Excellent</v>
      </c>
      <c r="J25" t="str">
        <f>INDEX('WSX BWQ'!$B$13:$V$62, MATCH('WSX Backcast'!$C25, 'WSX BWQ'!$C$13:$C$62, 0), MATCH('WSX Backcast'!J$13, 'WSX BWQ'!$B$13:$V$13, 0))</f>
        <v>Excellent</v>
      </c>
      <c r="K25" t="str">
        <f>INDEX('WSX BWQ'!$B$13:$V$62, MATCH('WSX Backcast'!$C25, 'WSX BWQ'!$C$13:$C$62, 0), MATCH('WSX Backcast'!K$13, 'WSX BWQ'!$B$13:$V$13, 0))</f>
        <v>Excellent</v>
      </c>
      <c r="L25" t="str">
        <f>INDEX('WSX BWQ'!$B$13:$V$62, MATCH('WSX Backcast'!$C25, 'WSX BWQ'!$C$13:$C$62, 0), MATCH('WSX Backcast'!L$13, 'WSX BWQ'!$B$13:$V$13, 0))</f>
        <v>Excellent</v>
      </c>
      <c r="M25">
        <f>INDEX('WSX BWQ'!$B$13:$V$62, MATCH('WSX Backcast'!$C25, 'WSX BWQ'!$C$13:$C$62, 0), MATCH('WSX Backcast'!M$13, 'WSX BWQ'!$B$13:$V$13, 0))</f>
        <v>0</v>
      </c>
      <c r="N25" t="str">
        <f>INDEX('WSX BWQ'!$B$13:$V$62, MATCH('WSX Backcast'!$C25, 'WSX BWQ'!$C$13:$C$62, 0), MATCH('WSX Backcast'!N$13, 'WSX BWQ'!$B$13:$V$13, 0))</f>
        <v>Good</v>
      </c>
      <c r="O25" t="str">
        <f>INDEX('WSX BWQ'!$B$13:$V$62, MATCH('WSX Backcast'!$C25, 'WSX BWQ'!$C$13:$C$62, 0), MATCH('WSX Backcast'!O$13, 'WSX BWQ'!$B$13:$V$13, 0))</f>
        <v>Good</v>
      </c>
      <c r="P25">
        <f>INDEX('WSX BWQ'!$B$13:$V$62, MATCH('WSX Backcast'!$C25, 'WSX BWQ'!$C$13:$C$62, 0), MATCH('WSX Backcast'!P$13, 'WSX BWQ'!$B$13:$V$13, 0))</f>
        <v>0</v>
      </c>
      <c r="Q25" t="str">
        <f>INDEX('WSX BWQ'!$B$13:$V$62, MATCH('WSX Backcast'!$C25, 'WSX BWQ'!$C$13:$C$62, 0), MATCH('WSX Backcast'!Q$13, 'WSX BWQ'!$B$13:$V$13, 0))</f>
        <v>Good</v>
      </c>
      <c r="R25" t="str">
        <f>INDEX('WSX BWQ'!$B$13:$V$62, MATCH('WSX Backcast'!$C25, 'WSX BWQ'!$C$13:$C$62, 0), MATCH('WSX Backcast'!R$13, 'WSX BWQ'!$B$13:$V$13, 0))</f>
        <v>Good</v>
      </c>
      <c r="S25" t="str">
        <f>INDEX('WSX BWQ'!$B$13:$V$62, MATCH('WSX Backcast'!$C25, 'WSX BWQ'!$C$13:$C$62, 0), MATCH('WSX Backcast'!S$13, 'WSX BWQ'!$B$13:$V$13, 0))</f>
        <v>Good</v>
      </c>
      <c r="T25" t="str">
        <f>INDEX('WSX BWQ'!$B$13:$V$62, MATCH('WSX Backcast'!$C25, 'WSX BWQ'!$C$13:$C$62, 0), MATCH('WSX Backcast'!T$13, 'WSX BWQ'!$B$13:$V$13, 0))</f>
        <v>Good</v>
      </c>
      <c r="U25" t="str">
        <f>INDEX('WSX BWQ'!$B$13:$V$62, MATCH('WSX Backcast'!$C25, 'WSX BWQ'!$C$13:$C$62, 0), MATCH('WSX Backcast'!U$13, 'WSX BWQ'!$B$13:$V$13, 0))</f>
        <v>Good</v>
      </c>
      <c r="V25" t="str">
        <f>INDEX('WSX BWQ'!$B$13:$V$62, MATCH('WSX Backcast'!$C25, 'WSX BWQ'!$C$13:$C$62, 0), MATCH('WSX Backcast'!V$13, 'WSX BWQ'!$B$13:$V$13, 0))</f>
        <v>Good</v>
      </c>
    </row>
    <row r="26" spans="2:23">
      <c r="B26" t="s">
        <v>245</v>
      </c>
      <c r="C26" t="s">
        <v>849</v>
      </c>
      <c r="D26" t="s">
        <v>48</v>
      </c>
      <c r="E26" t="s">
        <v>49</v>
      </c>
      <c r="F26" t="s">
        <v>63</v>
      </c>
      <c r="H26" t="s">
        <v>155</v>
      </c>
      <c r="I26" t="s">
        <v>155</v>
      </c>
      <c r="J26" t="s">
        <v>155</v>
      </c>
      <c r="K26" t="s">
        <v>155</v>
      </c>
      <c r="L26" t="s">
        <v>155</v>
      </c>
      <c r="M26">
        <f>INDEX('WSX BWQ'!$B$13:$V$62, MATCH('WSX Backcast'!$C26, 'WSX BWQ'!$C$13:$C$62, 0), MATCH('WSX Backcast'!M$13, 'WSX BWQ'!$B$13:$V$13, 0))</f>
        <v>0</v>
      </c>
      <c r="N26" t="s">
        <v>155</v>
      </c>
      <c r="O26" t="s">
        <v>155</v>
      </c>
      <c r="P26">
        <f>INDEX('WSX BWQ'!$B$13:$V$62, MATCH('WSX Backcast'!$C26, 'WSX BWQ'!$C$13:$C$62, 0), MATCH('WSX Backcast'!P$13, 'WSX BWQ'!$B$13:$V$13, 0))</f>
        <v>0</v>
      </c>
      <c r="Q26" t="str">
        <f>INDEX('WSX BWQ'!$B$13:$V$62, MATCH('WSX Backcast'!$C26, 'WSX BWQ'!$C$13:$C$62, 0), MATCH('WSX Backcast'!Q$13, 'WSX BWQ'!$B$13:$V$13, 0))</f>
        <v>Not applicable - not designated</v>
      </c>
      <c r="R26" t="str">
        <f>INDEX('WSX BWQ'!$B$13:$V$62, MATCH('WSX Backcast'!$C26, 'WSX BWQ'!$C$13:$C$62, 0), MATCH('WSX Backcast'!R$13, 'WSX BWQ'!$B$13:$V$13, 0))</f>
        <v>Not applicable - not designated</v>
      </c>
      <c r="S26" t="str">
        <f>INDEX('WSX BWQ'!$B$13:$V$62, MATCH('WSX Backcast'!$C26, 'WSX BWQ'!$C$13:$C$62, 0), MATCH('WSX Backcast'!S$13, 'WSX BWQ'!$B$13:$V$13, 0))</f>
        <v>Not applicable - not designated</v>
      </c>
      <c r="T26" t="str">
        <f>INDEX('WSX BWQ'!$B$13:$V$62, MATCH('WSX Backcast'!$C26, 'WSX BWQ'!$C$13:$C$62, 0), MATCH('WSX Backcast'!T$13, 'WSX BWQ'!$B$13:$V$13, 0))</f>
        <v>Not applicable - not designated</v>
      </c>
      <c r="U26" t="str">
        <f>INDEX('WSX BWQ'!$B$13:$V$62, MATCH('WSX Backcast'!$C26, 'WSX BWQ'!$C$13:$C$62, 0), MATCH('WSX Backcast'!U$13, 'WSX BWQ'!$B$13:$V$13, 0))</f>
        <v>Not applicable - not designated</v>
      </c>
      <c r="V26" t="str">
        <f>INDEX('WSX BWQ'!$B$13:$V$62, MATCH('WSX Backcast'!$C26, 'WSX BWQ'!$C$13:$C$62, 0), MATCH('WSX Backcast'!V$13, 'WSX BWQ'!$B$13:$V$13, 0))</f>
        <v>Not applicable - not designated</v>
      </c>
      <c r="W26" t="s">
        <v>850</v>
      </c>
    </row>
    <row r="27" spans="2:23">
      <c r="B27" t="s">
        <v>245</v>
      </c>
      <c r="C27" t="s">
        <v>851</v>
      </c>
      <c r="D27" t="s">
        <v>48</v>
      </c>
      <c r="E27" t="s">
        <v>49</v>
      </c>
      <c r="F27" t="s">
        <v>50</v>
      </c>
      <c r="H27" t="str">
        <f>INDEX('WSX BWQ'!$B$13:$V$62, MATCH('WSX Backcast'!$C27, 'WSX BWQ'!$C$13:$C$62, 0), MATCH('WSX Backcast'!H$13, 'WSX BWQ'!$B$13:$V$13, 0))</f>
        <v>Good</v>
      </c>
      <c r="I27" t="str">
        <f>INDEX('WSX BWQ'!$B$13:$V$62, MATCH('WSX Backcast'!$C27, 'WSX BWQ'!$C$13:$C$62, 0), MATCH('WSX Backcast'!I$13, 'WSX BWQ'!$B$13:$V$13, 0))</f>
        <v>Excellent</v>
      </c>
      <c r="J27" t="str">
        <f>INDEX('WSX BWQ'!$B$13:$V$62, MATCH('WSX Backcast'!$C27, 'WSX BWQ'!$C$13:$C$62, 0), MATCH('WSX Backcast'!J$13, 'WSX BWQ'!$B$13:$V$13, 0))</f>
        <v>Good</v>
      </c>
      <c r="K27" t="str">
        <f>INDEX('WSX BWQ'!$B$13:$V$62, MATCH('WSX Backcast'!$C27, 'WSX BWQ'!$C$13:$C$62, 0), MATCH('WSX Backcast'!K$13, 'WSX BWQ'!$B$13:$V$13, 0))</f>
        <v>Excellent</v>
      </c>
      <c r="L27" t="str">
        <f>INDEX('WSX BWQ'!$B$13:$V$62, MATCH('WSX Backcast'!$C27, 'WSX BWQ'!$C$13:$C$62, 0), MATCH('WSX Backcast'!L$13, 'WSX BWQ'!$B$13:$V$13, 0))</f>
        <v>Excellent</v>
      </c>
      <c r="M27">
        <f>INDEX('WSX BWQ'!$B$13:$V$62, MATCH('WSX Backcast'!$C27, 'WSX BWQ'!$C$13:$C$62, 0), MATCH('WSX Backcast'!M$13, 'WSX BWQ'!$B$13:$V$13, 0))</f>
        <v>0</v>
      </c>
      <c r="N27" t="str">
        <f>INDEX('WSX BWQ'!$B$13:$V$62, MATCH('WSX Backcast'!$C27, 'WSX BWQ'!$C$13:$C$62, 0), MATCH('WSX Backcast'!N$13, 'WSX BWQ'!$B$13:$V$13, 0))</f>
        <v>Excellent</v>
      </c>
      <c r="O27" t="str">
        <f>INDEX('WSX BWQ'!$B$13:$V$62, MATCH('WSX Backcast'!$C27, 'WSX BWQ'!$C$13:$C$62, 0), MATCH('WSX Backcast'!O$13, 'WSX BWQ'!$B$13:$V$13, 0))</f>
        <v>Excellent</v>
      </c>
      <c r="P27">
        <f>INDEX('WSX BWQ'!$B$13:$V$62, MATCH('WSX Backcast'!$C27, 'WSX BWQ'!$C$13:$C$62, 0), MATCH('WSX Backcast'!P$13, 'WSX BWQ'!$B$13:$V$13, 0))</f>
        <v>0</v>
      </c>
      <c r="Q27" t="str">
        <f>INDEX('WSX BWQ'!$B$13:$V$62, MATCH('WSX Backcast'!$C27, 'WSX BWQ'!$C$13:$C$62, 0), MATCH('WSX Backcast'!Q$13, 'WSX BWQ'!$B$13:$V$13, 0))</f>
        <v>Excellent</v>
      </c>
      <c r="R27" t="str">
        <f>INDEX('WSX BWQ'!$B$13:$V$62, MATCH('WSX Backcast'!$C27, 'WSX BWQ'!$C$13:$C$62, 0), MATCH('WSX Backcast'!R$13, 'WSX BWQ'!$B$13:$V$13, 0))</f>
        <v>Excellent</v>
      </c>
      <c r="S27" t="str">
        <f>INDEX('WSX BWQ'!$B$13:$V$62, MATCH('WSX Backcast'!$C27, 'WSX BWQ'!$C$13:$C$62, 0), MATCH('WSX Backcast'!S$13, 'WSX BWQ'!$B$13:$V$13, 0))</f>
        <v>Excellent</v>
      </c>
      <c r="T27" t="str">
        <f>INDEX('WSX BWQ'!$B$13:$V$62, MATCH('WSX Backcast'!$C27, 'WSX BWQ'!$C$13:$C$62, 0), MATCH('WSX Backcast'!T$13, 'WSX BWQ'!$B$13:$V$13, 0))</f>
        <v>Excellent</v>
      </c>
      <c r="U27" t="str">
        <f>INDEX('WSX BWQ'!$B$13:$V$62, MATCH('WSX Backcast'!$C27, 'WSX BWQ'!$C$13:$C$62, 0), MATCH('WSX Backcast'!U$13, 'WSX BWQ'!$B$13:$V$13, 0))</f>
        <v>Excellent</v>
      </c>
      <c r="V27" t="str">
        <f>INDEX('WSX BWQ'!$B$13:$V$62, MATCH('WSX Backcast'!$C27, 'WSX BWQ'!$C$13:$C$62, 0), MATCH('WSX Backcast'!V$13, 'WSX BWQ'!$B$13:$V$13, 0))</f>
        <v>Excellent</v>
      </c>
    </row>
    <row r="28" spans="2:23">
      <c r="B28" t="s">
        <v>245</v>
      </c>
      <c r="C28" t="s">
        <v>852</v>
      </c>
      <c r="D28" t="s">
        <v>48</v>
      </c>
      <c r="E28" t="s">
        <v>49</v>
      </c>
      <c r="F28" t="s">
        <v>50</v>
      </c>
      <c r="H28" t="str">
        <f>INDEX('WSX BWQ'!$B$13:$V$62, MATCH('WSX Backcast'!$C28, 'WSX BWQ'!$C$13:$C$62, 0), MATCH('WSX Backcast'!H$13, 'WSX BWQ'!$B$13:$V$13, 0))</f>
        <v>Good</v>
      </c>
      <c r="I28" t="str">
        <f>INDEX('WSX BWQ'!$B$13:$V$62, MATCH('WSX Backcast'!$C28, 'WSX BWQ'!$C$13:$C$62, 0), MATCH('WSX Backcast'!I$13, 'WSX BWQ'!$B$13:$V$13, 0))</f>
        <v>Good</v>
      </c>
      <c r="J28" t="str">
        <f>INDEX('WSX BWQ'!$B$13:$V$62, MATCH('WSX Backcast'!$C28, 'WSX BWQ'!$C$13:$C$62, 0), MATCH('WSX Backcast'!J$13, 'WSX BWQ'!$B$13:$V$13, 0))</f>
        <v>Good</v>
      </c>
      <c r="K28" t="str">
        <f>INDEX('WSX BWQ'!$B$13:$V$62, MATCH('WSX Backcast'!$C28, 'WSX BWQ'!$C$13:$C$62, 0), MATCH('WSX Backcast'!K$13, 'WSX BWQ'!$B$13:$V$13, 0))</f>
        <v>Excellent</v>
      </c>
      <c r="L28" t="str">
        <f>INDEX('WSX BWQ'!$B$13:$V$62, MATCH('WSX Backcast'!$C28, 'WSX BWQ'!$C$13:$C$62, 0), MATCH('WSX Backcast'!L$13, 'WSX BWQ'!$B$13:$V$13, 0))</f>
        <v>Excellent</v>
      </c>
      <c r="M28">
        <f>INDEX('WSX BWQ'!$B$13:$V$62, MATCH('WSX Backcast'!$C28, 'WSX BWQ'!$C$13:$C$62, 0), MATCH('WSX Backcast'!M$13, 'WSX BWQ'!$B$13:$V$13, 0))</f>
        <v>0</v>
      </c>
      <c r="N28" t="str">
        <f>INDEX('WSX BWQ'!$B$13:$V$62, MATCH('WSX Backcast'!$C28, 'WSX BWQ'!$C$13:$C$62, 0), MATCH('WSX Backcast'!N$13, 'WSX BWQ'!$B$13:$V$13, 0))</f>
        <v>Excellent</v>
      </c>
      <c r="O28" t="str">
        <f>INDEX('WSX BWQ'!$B$13:$V$62, MATCH('WSX Backcast'!$C28, 'WSX BWQ'!$C$13:$C$62, 0), MATCH('WSX Backcast'!O$13, 'WSX BWQ'!$B$13:$V$13, 0))</f>
        <v>Excellent</v>
      </c>
      <c r="P28">
        <f>INDEX('WSX BWQ'!$B$13:$V$62, MATCH('WSX Backcast'!$C28, 'WSX BWQ'!$C$13:$C$62, 0), MATCH('WSX Backcast'!P$13, 'WSX BWQ'!$B$13:$V$13, 0))</f>
        <v>0</v>
      </c>
      <c r="Q28" t="str">
        <f>INDEX('WSX BWQ'!$B$13:$V$62, MATCH('WSX Backcast'!$C28, 'WSX BWQ'!$C$13:$C$62, 0), MATCH('WSX Backcast'!Q$13, 'WSX BWQ'!$B$13:$V$13, 0))</f>
        <v>Excellent</v>
      </c>
      <c r="R28" t="str">
        <f>INDEX('WSX BWQ'!$B$13:$V$62, MATCH('WSX Backcast'!$C28, 'WSX BWQ'!$C$13:$C$62, 0), MATCH('WSX Backcast'!R$13, 'WSX BWQ'!$B$13:$V$13, 0))</f>
        <v>Excellent</v>
      </c>
      <c r="S28" t="str">
        <f>INDEX('WSX BWQ'!$B$13:$V$62, MATCH('WSX Backcast'!$C28, 'WSX BWQ'!$C$13:$C$62, 0), MATCH('WSX Backcast'!S$13, 'WSX BWQ'!$B$13:$V$13, 0))</f>
        <v>Excellent</v>
      </c>
      <c r="T28" t="str">
        <f>INDEX('WSX BWQ'!$B$13:$V$62, MATCH('WSX Backcast'!$C28, 'WSX BWQ'!$C$13:$C$62, 0), MATCH('WSX Backcast'!T$13, 'WSX BWQ'!$B$13:$V$13, 0))</f>
        <v>Excellent</v>
      </c>
      <c r="U28" t="str">
        <f>INDEX('WSX BWQ'!$B$13:$V$62, MATCH('WSX Backcast'!$C28, 'WSX BWQ'!$C$13:$C$62, 0), MATCH('WSX Backcast'!U$13, 'WSX BWQ'!$B$13:$V$13, 0))</f>
        <v>Excellent</v>
      </c>
      <c r="V28" t="str">
        <f>INDEX('WSX BWQ'!$B$13:$V$62, MATCH('WSX Backcast'!$C28, 'WSX BWQ'!$C$13:$C$62, 0), MATCH('WSX Backcast'!V$13, 'WSX BWQ'!$B$13:$V$13, 0))</f>
        <v>Excellent</v>
      </c>
    </row>
    <row r="29" spans="2:23">
      <c r="B29" t="s">
        <v>245</v>
      </c>
      <c r="C29" t="s">
        <v>853</v>
      </c>
      <c r="D29" t="s">
        <v>48</v>
      </c>
      <c r="E29" t="s">
        <v>49</v>
      </c>
      <c r="F29" t="s">
        <v>50</v>
      </c>
      <c r="H29" t="str">
        <f>INDEX('WSX BWQ'!$B$13:$V$62, MATCH('WSX Backcast'!$C29, 'WSX BWQ'!$C$13:$C$62, 0), MATCH('WSX Backcast'!H$13, 'WSX BWQ'!$B$13:$V$13, 0))</f>
        <v>Excellent</v>
      </c>
      <c r="I29" t="str">
        <f>INDEX('WSX BWQ'!$B$13:$V$62, MATCH('WSX Backcast'!$C29, 'WSX BWQ'!$C$13:$C$62, 0), MATCH('WSX Backcast'!I$13, 'WSX BWQ'!$B$13:$V$13, 0))</f>
        <v>Excellent</v>
      </c>
      <c r="J29" t="str">
        <f>INDEX('WSX BWQ'!$B$13:$V$62, MATCH('WSX Backcast'!$C29, 'WSX BWQ'!$C$13:$C$62, 0), MATCH('WSX Backcast'!J$13, 'WSX BWQ'!$B$13:$V$13, 0))</f>
        <v>Excellent</v>
      </c>
      <c r="K29" t="str">
        <f>INDEX('WSX BWQ'!$B$13:$V$62, MATCH('WSX Backcast'!$C29, 'WSX BWQ'!$C$13:$C$62, 0), MATCH('WSX Backcast'!K$13, 'WSX BWQ'!$B$13:$V$13, 0))</f>
        <v>Excellent</v>
      </c>
      <c r="L29" t="str">
        <f>INDEX('WSX BWQ'!$B$13:$V$62, MATCH('WSX Backcast'!$C29, 'WSX BWQ'!$C$13:$C$62, 0), MATCH('WSX Backcast'!L$13, 'WSX BWQ'!$B$13:$V$13, 0))</f>
        <v>Excellent</v>
      </c>
      <c r="M29">
        <f>INDEX('WSX BWQ'!$B$13:$V$62, MATCH('WSX Backcast'!$C29, 'WSX BWQ'!$C$13:$C$62, 0), MATCH('WSX Backcast'!M$13, 'WSX BWQ'!$B$13:$V$13, 0))</f>
        <v>0</v>
      </c>
      <c r="N29" t="str">
        <f>INDEX('WSX BWQ'!$B$13:$V$62, MATCH('WSX Backcast'!$C29, 'WSX BWQ'!$C$13:$C$62, 0), MATCH('WSX Backcast'!N$13, 'WSX BWQ'!$B$13:$V$13, 0))</f>
        <v>Excellent</v>
      </c>
      <c r="O29" t="str">
        <f>INDEX('WSX BWQ'!$B$13:$V$62, MATCH('WSX Backcast'!$C29, 'WSX BWQ'!$C$13:$C$62, 0), MATCH('WSX Backcast'!O$13, 'WSX BWQ'!$B$13:$V$13, 0))</f>
        <v>Excellent</v>
      </c>
      <c r="P29">
        <f>INDEX('WSX BWQ'!$B$13:$V$62, MATCH('WSX Backcast'!$C29, 'WSX BWQ'!$C$13:$C$62, 0), MATCH('WSX Backcast'!P$13, 'WSX BWQ'!$B$13:$V$13, 0))</f>
        <v>0</v>
      </c>
      <c r="Q29" t="str">
        <f>INDEX('WSX BWQ'!$B$13:$V$62, MATCH('WSX Backcast'!$C29, 'WSX BWQ'!$C$13:$C$62, 0), MATCH('WSX Backcast'!Q$13, 'WSX BWQ'!$B$13:$V$13, 0))</f>
        <v>Excellent</v>
      </c>
      <c r="R29" t="str">
        <f>INDEX('WSX BWQ'!$B$13:$V$62, MATCH('WSX Backcast'!$C29, 'WSX BWQ'!$C$13:$C$62, 0), MATCH('WSX Backcast'!R$13, 'WSX BWQ'!$B$13:$V$13, 0))</f>
        <v>Excellent</v>
      </c>
      <c r="S29" t="str">
        <f>INDEX('WSX BWQ'!$B$13:$V$62, MATCH('WSX Backcast'!$C29, 'WSX BWQ'!$C$13:$C$62, 0), MATCH('WSX Backcast'!S$13, 'WSX BWQ'!$B$13:$V$13, 0))</f>
        <v>Excellent</v>
      </c>
      <c r="T29" t="str">
        <f>INDEX('WSX BWQ'!$B$13:$V$62, MATCH('WSX Backcast'!$C29, 'WSX BWQ'!$C$13:$C$62, 0), MATCH('WSX Backcast'!T$13, 'WSX BWQ'!$B$13:$V$13, 0))</f>
        <v>Excellent</v>
      </c>
      <c r="U29" t="str">
        <f>INDEX('WSX BWQ'!$B$13:$V$62, MATCH('WSX Backcast'!$C29, 'WSX BWQ'!$C$13:$C$62, 0), MATCH('WSX Backcast'!U$13, 'WSX BWQ'!$B$13:$V$13, 0))</f>
        <v>Excellent</v>
      </c>
      <c r="V29" t="str">
        <f>INDEX('WSX BWQ'!$B$13:$V$62, MATCH('WSX Backcast'!$C29, 'WSX BWQ'!$C$13:$C$62, 0), MATCH('WSX Backcast'!V$13, 'WSX BWQ'!$B$13:$V$13, 0))</f>
        <v>Excellent</v>
      </c>
    </row>
    <row r="30" spans="2:23">
      <c r="B30" t="s">
        <v>245</v>
      </c>
      <c r="C30" t="s">
        <v>854</v>
      </c>
      <c r="D30" t="s">
        <v>48</v>
      </c>
      <c r="E30" t="s">
        <v>49</v>
      </c>
      <c r="F30" t="s">
        <v>50</v>
      </c>
      <c r="H30" t="str">
        <f>INDEX('WSX BWQ'!$B$13:$V$62, MATCH('WSX Backcast'!$C30, 'WSX BWQ'!$C$13:$C$62, 0), MATCH('WSX Backcast'!H$13, 'WSX BWQ'!$B$13:$V$13, 0))</f>
        <v>Excellent</v>
      </c>
      <c r="I30" t="str">
        <f>INDEX('WSX BWQ'!$B$13:$V$62, MATCH('WSX Backcast'!$C30, 'WSX BWQ'!$C$13:$C$62, 0), MATCH('WSX Backcast'!I$13, 'WSX BWQ'!$B$13:$V$13, 0))</f>
        <v>Excellent</v>
      </c>
      <c r="J30" t="str">
        <f>INDEX('WSX BWQ'!$B$13:$V$62, MATCH('WSX Backcast'!$C30, 'WSX BWQ'!$C$13:$C$62, 0), MATCH('WSX Backcast'!J$13, 'WSX BWQ'!$B$13:$V$13, 0))</f>
        <v>Excellent</v>
      </c>
      <c r="K30" t="str">
        <f>INDEX('WSX BWQ'!$B$13:$V$62, MATCH('WSX Backcast'!$C30, 'WSX BWQ'!$C$13:$C$62, 0), MATCH('WSX Backcast'!K$13, 'WSX BWQ'!$B$13:$V$13, 0))</f>
        <v>Excellent</v>
      </c>
      <c r="L30" t="str">
        <f>INDEX('WSX BWQ'!$B$13:$V$62, MATCH('WSX Backcast'!$C30, 'WSX BWQ'!$C$13:$C$62, 0), MATCH('WSX Backcast'!L$13, 'WSX BWQ'!$B$13:$V$13, 0))</f>
        <v>Excellent</v>
      </c>
      <c r="M30">
        <f>INDEX('WSX BWQ'!$B$13:$V$62, MATCH('WSX Backcast'!$C30, 'WSX BWQ'!$C$13:$C$62, 0), MATCH('WSX Backcast'!M$13, 'WSX BWQ'!$B$13:$V$13, 0))</f>
        <v>0</v>
      </c>
      <c r="N30" t="str">
        <f>INDEX('WSX BWQ'!$B$13:$V$62, MATCH('WSX Backcast'!$C30, 'WSX BWQ'!$C$13:$C$62, 0), MATCH('WSX Backcast'!N$13, 'WSX BWQ'!$B$13:$V$13, 0))</f>
        <v>Excellent</v>
      </c>
      <c r="O30" t="str">
        <f>INDEX('WSX BWQ'!$B$13:$V$62, MATCH('WSX Backcast'!$C30, 'WSX BWQ'!$C$13:$C$62, 0), MATCH('WSX Backcast'!O$13, 'WSX BWQ'!$B$13:$V$13, 0))</f>
        <v>Excellent</v>
      </c>
      <c r="P30">
        <f>INDEX('WSX BWQ'!$B$13:$V$62, MATCH('WSX Backcast'!$C30, 'WSX BWQ'!$C$13:$C$62, 0), MATCH('WSX Backcast'!P$13, 'WSX BWQ'!$B$13:$V$13, 0))</f>
        <v>0</v>
      </c>
      <c r="Q30" t="str">
        <f>INDEX('WSX BWQ'!$B$13:$V$62, MATCH('WSX Backcast'!$C30, 'WSX BWQ'!$C$13:$C$62, 0), MATCH('WSX Backcast'!Q$13, 'WSX BWQ'!$B$13:$V$13, 0))</f>
        <v>Excellent</v>
      </c>
      <c r="R30" t="str">
        <f>INDEX('WSX BWQ'!$B$13:$V$62, MATCH('WSX Backcast'!$C30, 'WSX BWQ'!$C$13:$C$62, 0), MATCH('WSX Backcast'!R$13, 'WSX BWQ'!$B$13:$V$13, 0))</f>
        <v>Excellent</v>
      </c>
      <c r="S30" t="str">
        <f>INDEX('WSX BWQ'!$B$13:$V$62, MATCH('WSX Backcast'!$C30, 'WSX BWQ'!$C$13:$C$62, 0), MATCH('WSX Backcast'!S$13, 'WSX BWQ'!$B$13:$V$13, 0))</f>
        <v>Excellent</v>
      </c>
      <c r="T30" t="str">
        <f>INDEX('WSX BWQ'!$B$13:$V$62, MATCH('WSX Backcast'!$C30, 'WSX BWQ'!$C$13:$C$62, 0), MATCH('WSX Backcast'!T$13, 'WSX BWQ'!$B$13:$V$13, 0))</f>
        <v>Excellent</v>
      </c>
      <c r="U30" t="str">
        <f>INDEX('WSX BWQ'!$B$13:$V$62, MATCH('WSX Backcast'!$C30, 'WSX BWQ'!$C$13:$C$62, 0), MATCH('WSX Backcast'!U$13, 'WSX BWQ'!$B$13:$V$13, 0))</f>
        <v>Excellent</v>
      </c>
      <c r="V30" t="str">
        <f>INDEX('WSX BWQ'!$B$13:$V$62, MATCH('WSX Backcast'!$C30, 'WSX BWQ'!$C$13:$C$62, 0), MATCH('WSX Backcast'!V$13, 'WSX BWQ'!$B$13:$V$13, 0))</f>
        <v>Excellent</v>
      </c>
    </row>
    <row r="31" spans="2:23">
      <c r="B31" t="s">
        <v>245</v>
      </c>
      <c r="C31" t="s">
        <v>855</v>
      </c>
      <c r="D31" t="s">
        <v>48</v>
      </c>
      <c r="E31" t="s">
        <v>49</v>
      </c>
      <c r="F31" t="s">
        <v>50</v>
      </c>
      <c r="H31" t="str">
        <f>INDEX('WSX BWQ'!$B$13:$V$62, MATCH('WSX Backcast'!$C31, 'WSX BWQ'!$C$13:$C$62, 0), MATCH('WSX Backcast'!H$13, 'WSX BWQ'!$B$13:$V$13, 0))</f>
        <v>Excellent</v>
      </c>
      <c r="I31" t="str">
        <f>INDEX('WSX BWQ'!$B$13:$V$62, MATCH('WSX Backcast'!$C31, 'WSX BWQ'!$C$13:$C$62, 0), MATCH('WSX Backcast'!I$13, 'WSX BWQ'!$B$13:$V$13, 0))</f>
        <v>Excellent</v>
      </c>
      <c r="J31" t="str">
        <f>INDEX('WSX BWQ'!$B$13:$V$62, MATCH('WSX Backcast'!$C31, 'WSX BWQ'!$C$13:$C$62, 0), MATCH('WSX Backcast'!J$13, 'WSX BWQ'!$B$13:$V$13, 0))</f>
        <v>Excellent</v>
      </c>
      <c r="K31" t="str">
        <f>INDEX('WSX BWQ'!$B$13:$V$62, MATCH('WSX Backcast'!$C31, 'WSX BWQ'!$C$13:$C$62, 0), MATCH('WSX Backcast'!K$13, 'WSX BWQ'!$B$13:$V$13, 0))</f>
        <v>Excellent</v>
      </c>
      <c r="L31" t="str">
        <f>INDEX('WSX BWQ'!$B$13:$V$62, MATCH('WSX Backcast'!$C31, 'WSX BWQ'!$C$13:$C$62, 0), MATCH('WSX Backcast'!L$13, 'WSX BWQ'!$B$13:$V$13, 0))</f>
        <v>Excellent</v>
      </c>
      <c r="M31">
        <f>INDEX('WSX BWQ'!$B$13:$V$62, MATCH('WSX Backcast'!$C31, 'WSX BWQ'!$C$13:$C$62, 0), MATCH('WSX Backcast'!M$13, 'WSX BWQ'!$B$13:$V$13, 0))</f>
        <v>0</v>
      </c>
      <c r="N31" t="str">
        <f>INDEX('WSX BWQ'!$B$13:$V$62, MATCH('WSX Backcast'!$C31, 'WSX BWQ'!$C$13:$C$62, 0), MATCH('WSX Backcast'!N$13, 'WSX BWQ'!$B$13:$V$13, 0))</f>
        <v>Excellent</v>
      </c>
      <c r="O31" t="str">
        <f>INDEX('WSX BWQ'!$B$13:$V$62, MATCH('WSX Backcast'!$C31, 'WSX BWQ'!$C$13:$C$62, 0), MATCH('WSX Backcast'!O$13, 'WSX BWQ'!$B$13:$V$13, 0))</f>
        <v>Excellent</v>
      </c>
      <c r="P31">
        <f>INDEX('WSX BWQ'!$B$13:$V$62, MATCH('WSX Backcast'!$C31, 'WSX BWQ'!$C$13:$C$62, 0), MATCH('WSX Backcast'!P$13, 'WSX BWQ'!$B$13:$V$13, 0))</f>
        <v>0</v>
      </c>
      <c r="Q31" t="str">
        <f>INDEX('WSX BWQ'!$B$13:$V$62, MATCH('WSX Backcast'!$C31, 'WSX BWQ'!$C$13:$C$62, 0), MATCH('WSX Backcast'!Q$13, 'WSX BWQ'!$B$13:$V$13, 0))</f>
        <v>Excellent</v>
      </c>
      <c r="R31" t="str">
        <f>INDEX('WSX BWQ'!$B$13:$V$62, MATCH('WSX Backcast'!$C31, 'WSX BWQ'!$C$13:$C$62, 0), MATCH('WSX Backcast'!R$13, 'WSX BWQ'!$B$13:$V$13, 0))</f>
        <v>Excellent</v>
      </c>
      <c r="S31" t="str">
        <f>INDEX('WSX BWQ'!$B$13:$V$62, MATCH('WSX Backcast'!$C31, 'WSX BWQ'!$C$13:$C$62, 0), MATCH('WSX Backcast'!S$13, 'WSX BWQ'!$B$13:$V$13, 0))</f>
        <v>Excellent</v>
      </c>
      <c r="T31" t="str">
        <f>INDEX('WSX BWQ'!$B$13:$V$62, MATCH('WSX Backcast'!$C31, 'WSX BWQ'!$C$13:$C$62, 0), MATCH('WSX Backcast'!T$13, 'WSX BWQ'!$B$13:$V$13, 0))</f>
        <v>Excellent</v>
      </c>
      <c r="U31" t="str">
        <f>INDEX('WSX BWQ'!$B$13:$V$62, MATCH('WSX Backcast'!$C31, 'WSX BWQ'!$C$13:$C$62, 0), MATCH('WSX Backcast'!U$13, 'WSX BWQ'!$B$13:$V$13, 0))</f>
        <v>Excellent</v>
      </c>
      <c r="V31" t="str">
        <f>INDEX('WSX BWQ'!$B$13:$V$62, MATCH('WSX Backcast'!$C31, 'WSX BWQ'!$C$13:$C$62, 0), MATCH('WSX Backcast'!V$13, 'WSX BWQ'!$B$13:$V$13, 0))</f>
        <v>Excellent</v>
      </c>
    </row>
    <row r="32" spans="2:23">
      <c r="B32" t="s">
        <v>245</v>
      </c>
      <c r="C32" t="s">
        <v>856</v>
      </c>
      <c r="D32" t="s">
        <v>48</v>
      </c>
      <c r="E32" t="s">
        <v>49</v>
      </c>
      <c r="F32" t="s">
        <v>50</v>
      </c>
      <c r="H32" t="str">
        <f>INDEX('WSX BWQ'!$B$13:$V$62, MATCH('WSX Backcast'!$C32, 'WSX BWQ'!$C$13:$C$62, 0), MATCH('WSX Backcast'!H$13, 'WSX BWQ'!$B$13:$V$13, 0))</f>
        <v>Excellent</v>
      </c>
      <c r="I32" t="str">
        <f>INDEX('WSX BWQ'!$B$13:$V$62, MATCH('WSX Backcast'!$C32, 'WSX BWQ'!$C$13:$C$62, 0), MATCH('WSX Backcast'!I$13, 'WSX BWQ'!$B$13:$V$13, 0))</f>
        <v>Excellent</v>
      </c>
      <c r="J32" t="str">
        <f>INDEX('WSX BWQ'!$B$13:$V$62, MATCH('WSX Backcast'!$C32, 'WSX BWQ'!$C$13:$C$62, 0), MATCH('WSX Backcast'!J$13, 'WSX BWQ'!$B$13:$V$13, 0))</f>
        <v>Excellent</v>
      </c>
      <c r="K32" t="str">
        <f>INDEX('WSX BWQ'!$B$13:$V$62, MATCH('WSX Backcast'!$C32, 'WSX BWQ'!$C$13:$C$62, 0), MATCH('WSX Backcast'!K$13, 'WSX BWQ'!$B$13:$V$13, 0))</f>
        <v>Excellent</v>
      </c>
      <c r="L32" t="str">
        <f>INDEX('WSX BWQ'!$B$13:$V$62, MATCH('WSX Backcast'!$C32, 'WSX BWQ'!$C$13:$C$62, 0), MATCH('WSX Backcast'!L$13, 'WSX BWQ'!$B$13:$V$13, 0))</f>
        <v>Excellent</v>
      </c>
      <c r="M32">
        <f>INDEX('WSX BWQ'!$B$13:$V$62, MATCH('WSX Backcast'!$C32, 'WSX BWQ'!$C$13:$C$62, 0), MATCH('WSX Backcast'!M$13, 'WSX BWQ'!$B$13:$V$13, 0))</f>
        <v>0</v>
      </c>
      <c r="N32" t="str">
        <f>INDEX('WSX BWQ'!$B$13:$V$62, MATCH('WSX Backcast'!$C32, 'WSX BWQ'!$C$13:$C$62, 0), MATCH('WSX Backcast'!N$13, 'WSX BWQ'!$B$13:$V$13, 0))</f>
        <v>Excellent</v>
      </c>
      <c r="O32" t="str">
        <f>INDEX('WSX BWQ'!$B$13:$V$62, MATCH('WSX Backcast'!$C32, 'WSX BWQ'!$C$13:$C$62, 0), MATCH('WSX Backcast'!O$13, 'WSX BWQ'!$B$13:$V$13, 0))</f>
        <v>Excellent</v>
      </c>
      <c r="P32">
        <f>INDEX('WSX BWQ'!$B$13:$V$62, MATCH('WSX Backcast'!$C32, 'WSX BWQ'!$C$13:$C$62, 0), MATCH('WSX Backcast'!P$13, 'WSX BWQ'!$B$13:$V$13, 0))</f>
        <v>0</v>
      </c>
      <c r="Q32" t="str">
        <f>INDEX('WSX BWQ'!$B$13:$V$62, MATCH('WSX Backcast'!$C32, 'WSX BWQ'!$C$13:$C$62, 0), MATCH('WSX Backcast'!Q$13, 'WSX BWQ'!$B$13:$V$13, 0))</f>
        <v>Excellent</v>
      </c>
      <c r="R32" t="str">
        <f>INDEX('WSX BWQ'!$B$13:$V$62, MATCH('WSX Backcast'!$C32, 'WSX BWQ'!$C$13:$C$62, 0), MATCH('WSX Backcast'!R$13, 'WSX BWQ'!$B$13:$V$13, 0))</f>
        <v>Excellent</v>
      </c>
      <c r="S32" t="str">
        <f>INDEX('WSX BWQ'!$B$13:$V$62, MATCH('WSX Backcast'!$C32, 'WSX BWQ'!$C$13:$C$62, 0), MATCH('WSX Backcast'!S$13, 'WSX BWQ'!$B$13:$V$13, 0))</f>
        <v>Excellent</v>
      </c>
      <c r="T32" t="str">
        <f>INDEX('WSX BWQ'!$B$13:$V$62, MATCH('WSX Backcast'!$C32, 'WSX BWQ'!$C$13:$C$62, 0), MATCH('WSX Backcast'!T$13, 'WSX BWQ'!$B$13:$V$13, 0))</f>
        <v>Excellent</v>
      </c>
      <c r="U32" t="str">
        <f>INDEX('WSX BWQ'!$B$13:$V$62, MATCH('WSX Backcast'!$C32, 'WSX BWQ'!$C$13:$C$62, 0), MATCH('WSX Backcast'!U$13, 'WSX BWQ'!$B$13:$V$13, 0))</f>
        <v>Excellent</v>
      </c>
      <c r="V32" t="str">
        <f>INDEX('WSX BWQ'!$B$13:$V$62, MATCH('WSX Backcast'!$C32, 'WSX BWQ'!$C$13:$C$62, 0), MATCH('WSX Backcast'!V$13, 'WSX BWQ'!$B$13:$V$13, 0))</f>
        <v>Excellent</v>
      </c>
    </row>
    <row r="33" spans="2:22">
      <c r="B33" t="s">
        <v>245</v>
      </c>
      <c r="C33" t="s">
        <v>857</v>
      </c>
      <c r="D33" t="s">
        <v>48</v>
      </c>
      <c r="E33" t="s">
        <v>49</v>
      </c>
      <c r="F33" t="s">
        <v>50</v>
      </c>
      <c r="H33" t="str">
        <f>INDEX('WSX BWQ'!$B$13:$V$62, MATCH('WSX Backcast'!$C33, 'WSX BWQ'!$C$13:$C$62, 0), MATCH('WSX Backcast'!H$13, 'WSX BWQ'!$B$13:$V$13, 0))</f>
        <v>Good</v>
      </c>
      <c r="I33" t="str">
        <f>INDEX('WSX BWQ'!$B$13:$V$62, MATCH('WSX Backcast'!$C33, 'WSX BWQ'!$C$13:$C$62, 0), MATCH('WSX Backcast'!I$13, 'WSX BWQ'!$B$13:$V$13, 0))</f>
        <v>Good</v>
      </c>
      <c r="J33" t="str">
        <f>INDEX('WSX BWQ'!$B$13:$V$62, MATCH('WSX Backcast'!$C33, 'WSX BWQ'!$C$13:$C$62, 0), MATCH('WSX Backcast'!J$13, 'WSX BWQ'!$B$13:$V$13, 0))</f>
        <v>Good</v>
      </c>
      <c r="K33" t="str">
        <f>INDEX('WSX BWQ'!$B$13:$V$62, MATCH('WSX Backcast'!$C33, 'WSX BWQ'!$C$13:$C$62, 0), MATCH('WSX Backcast'!K$13, 'WSX BWQ'!$B$13:$V$13, 0))</f>
        <v>Good</v>
      </c>
      <c r="L33" t="str">
        <f>INDEX('WSX BWQ'!$B$13:$V$62, MATCH('WSX Backcast'!$C33, 'WSX BWQ'!$C$13:$C$62, 0), MATCH('WSX Backcast'!L$13, 'WSX BWQ'!$B$13:$V$13, 0))</f>
        <v>Good</v>
      </c>
      <c r="M33">
        <f>INDEX('WSX BWQ'!$B$13:$V$62, MATCH('WSX Backcast'!$C33, 'WSX BWQ'!$C$13:$C$62, 0), MATCH('WSX Backcast'!M$13, 'WSX BWQ'!$B$13:$V$13, 0))</f>
        <v>0</v>
      </c>
      <c r="N33" t="str">
        <f>INDEX('WSX BWQ'!$B$13:$V$62, MATCH('WSX Backcast'!$C33, 'WSX BWQ'!$C$13:$C$62, 0), MATCH('WSX Backcast'!N$13, 'WSX BWQ'!$B$13:$V$13, 0))</f>
        <v>Sufficient</v>
      </c>
      <c r="O33" t="str">
        <f>INDEX('WSX BWQ'!$B$13:$V$62, MATCH('WSX Backcast'!$C33, 'WSX BWQ'!$C$13:$C$62, 0), MATCH('WSX Backcast'!O$13, 'WSX BWQ'!$B$13:$V$13, 0))</f>
        <v>Good</v>
      </c>
      <c r="P33">
        <f>INDEX('WSX BWQ'!$B$13:$V$62, MATCH('WSX Backcast'!$C33, 'WSX BWQ'!$C$13:$C$62, 0), MATCH('WSX Backcast'!P$13, 'WSX BWQ'!$B$13:$V$13, 0))</f>
        <v>0</v>
      </c>
      <c r="Q33" t="str">
        <f>INDEX('WSX BWQ'!$B$13:$V$62, MATCH('WSX Backcast'!$C33, 'WSX BWQ'!$C$13:$C$62, 0), MATCH('WSX Backcast'!Q$13, 'WSX BWQ'!$B$13:$V$13, 0))</f>
        <v>Good</v>
      </c>
      <c r="R33" t="str">
        <f>INDEX('WSX BWQ'!$B$13:$V$62, MATCH('WSX Backcast'!$C33, 'WSX BWQ'!$C$13:$C$62, 0), MATCH('WSX Backcast'!R$13, 'WSX BWQ'!$B$13:$V$13, 0))</f>
        <v>Good</v>
      </c>
      <c r="S33" t="str">
        <f>INDEX('WSX BWQ'!$B$13:$V$62, MATCH('WSX Backcast'!$C33, 'WSX BWQ'!$C$13:$C$62, 0), MATCH('WSX Backcast'!S$13, 'WSX BWQ'!$B$13:$V$13, 0))</f>
        <v>Good</v>
      </c>
      <c r="T33" t="str">
        <f>INDEX('WSX BWQ'!$B$13:$V$62, MATCH('WSX Backcast'!$C33, 'WSX BWQ'!$C$13:$C$62, 0), MATCH('WSX Backcast'!T$13, 'WSX BWQ'!$B$13:$V$13, 0))</f>
        <v>Good</v>
      </c>
      <c r="U33" t="str">
        <f>INDEX('WSX BWQ'!$B$13:$V$62, MATCH('WSX Backcast'!$C33, 'WSX BWQ'!$C$13:$C$62, 0), MATCH('WSX Backcast'!U$13, 'WSX BWQ'!$B$13:$V$13, 0))</f>
        <v>Good</v>
      </c>
      <c r="V33" t="str">
        <f>INDEX('WSX BWQ'!$B$13:$V$62, MATCH('WSX Backcast'!$C33, 'WSX BWQ'!$C$13:$C$62, 0), MATCH('WSX Backcast'!V$13, 'WSX BWQ'!$B$13:$V$13, 0))</f>
        <v>Good</v>
      </c>
    </row>
    <row r="34" spans="2:22">
      <c r="B34" t="s">
        <v>245</v>
      </c>
      <c r="C34" t="s">
        <v>858</v>
      </c>
      <c r="D34" t="s">
        <v>48</v>
      </c>
      <c r="E34" t="s">
        <v>49</v>
      </c>
      <c r="F34" t="s">
        <v>50</v>
      </c>
      <c r="H34" t="str">
        <f>INDEX('WSX BWQ'!$B$13:$V$62, MATCH('WSX Backcast'!$C34, 'WSX BWQ'!$C$13:$C$62, 0), MATCH('WSX Backcast'!H$13, 'WSX BWQ'!$B$13:$V$13, 0))</f>
        <v>Good</v>
      </c>
      <c r="I34" t="str">
        <f>INDEX('WSX BWQ'!$B$13:$V$62, MATCH('WSX Backcast'!$C34, 'WSX BWQ'!$C$13:$C$62, 0), MATCH('WSX Backcast'!I$13, 'WSX BWQ'!$B$13:$V$13, 0))</f>
        <v>Good</v>
      </c>
      <c r="J34" t="str">
        <f>INDEX('WSX BWQ'!$B$13:$V$62, MATCH('WSX Backcast'!$C34, 'WSX BWQ'!$C$13:$C$62, 0), MATCH('WSX Backcast'!J$13, 'WSX BWQ'!$B$13:$V$13, 0))</f>
        <v>Good</v>
      </c>
      <c r="K34" t="str">
        <f>INDEX('WSX BWQ'!$B$13:$V$62, MATCH('WSX Backcast'!$C34, 'WSX BWQ'!$C$13:$C$62, 0), MATCH('WSX Backcast'!K$13, 'WSX BWQ'!$B$13:$V$13, 0))</f>
        <v>Sufficient</v>
      </c>
      <c r="L34" t="str">
        <f>INDEX('WSX BWQ'!$B$13:$V$62, MATCH('WSX Backcast'!$C34, 'WSX BWQ'!$C$13:$C$62, 0), MATCH('WSX Backcast'!L$13, 'WSX BWQ'!$B$13:$V$13, 0))</f>
        <v>Sufficient</v>
      </c>
      <c r="M34">
        <f>INDEX('WSX BWQ'!$B$13:$V$62, MATCH('WSX Backcast'!$C34, 'WSX BWQ'!$C$13:$C$62, 0), MATCH('WSX Backcast'!M$13, 'WSX BWQ'!$B$13:$V$13, 0))</f>
        <v>0</v>
      </c>
      <c r="N34" t="str">
        <f>INDEX('WSX BWQ'!$B$13:$V$62, MATCH('WSX Backcast'!$C34, 'WSX BWQ'!$C$13:$C$62, 0), MATCH('WSX Backcast'!N$13, 'WSX BWQ'!$B$13:$V$13, 0))</f>
        <v>Poor</v>
      </c>
      <c r="O34" t="str">
        <f>INDEX('WSX BWQ'!$B$13:$V$62, MATCH('WSX Backcast'!$C34, 'WSX BWQ'!$C$13:$C$62, 0), MATCH('WSX Backcast'!O$13, 'WSX BWQ'!$B$13:$V$13, 0))</f>
        <v>Poor</v>
      </c>
      <c r="P34">
        <f>INDEX('WSX BWQ'!$B$13:$V$62, MATCH('WSX Backcast'!$C34, 'WSX BWQ'!$C$13:$C$62, 0), MATCH('WSX Backcast'!P$13, 'WSX BWQ'!$B$13:$V$13, 0))</f>
        <v>0</v>
      </c>
      <c r="Q34" t="str">
        <f>INDEX('WSX BWQ'!$B$13:$V$62, MATCH('WSX Backcast'!$C34, 'WSX BWQ'!$C$13:$C$62, 0), MATCH('WSX Backcast'!Q$13, 'WSX BWQ'!$B$13:$V$13, 0))</f>
        <v>Poor</v>
      </c>
      <c r="R34" t="str">
        <f>INDEX('WSX BWQ'!$B$13:$V$62, MATCH('WSX Backcast'!$C34, 'WSX BWQ'!$C$13:$C$62, 0), MATCH('WSX Backcast'!R$13, 'WSX BWQ'!$B$13:$V$13, 0))</f>
        <v>Poor</v>
      </c>
      <c r="S34" t="str">
        <f>INDEX('WSX BWQ'!$B$13:$V$62, MATCH('WSX Backcast'!$C34, 'WSX BWQ'!$C$13:$C$62, 0), MATCH('WSX Backcast'!S$13, 'WSX BWQ'!$B$13:$V$13, 0))</f>
        <v>Poor</v>
      </c>
      <c r="T34" t="str">
        <f>INDEX('WSX BWQ'!$B$13:$V$62, MATCH('WSX Backcast'!$C34, 'WSX BWQ'!$C$13:$C$62, 0), MATCH('WSX Backcast'!T$13, 'WSX BWQ'!$B$13:$V$13, 0))</f>
        <v>Poor</v>
      </c>
      <c r="U34" t="str">
        <f>INDEX('WSX BWQ'!$B$13:$V$62, MATCH('WSX Backcast'!$C34, 'WSX BWQ'!$C$13:$C$62, 0), MATCH('WSX Backcast'!U$13, 'WSX BWQ'!$B$13:$V$13, 0))</f>
        <v>Poor</v>
      </c>
      <c r="V34" t="str">
        <f>INDEX('WSX BWQ'!$B$13:$V$62, MATCH('WSX Backcast'!$C34, 'WSX BWQ'!$C$13:$C$62, 0), MATCH('WSX Backcast'!V$13, 'WSX BWQ'!$B$13:$V$13, 0))</f>
        <v>Poor</v>
      </c>
    </row>
    <row r="35" spans="2:22">
      <c r="B35" t="s">
        <v>245</v>
      </c>
      <c r="C35" t="s">
        <v>859</v>
      </c>
      <c r="D35" t="s">
        <v>48</v>
      </c>
      <c r="E35" t="s">
        <v>49</v>
      </c>
      <c r="F35" t="s">
        <v>50</v>
      </c>
      <c r="H35" t="str">
        <f>INDEX('WSX BWQ'!$B$13:$V$62, MATCH('WSX Backcast'!$C35, 'WSX BWQ'!$C$13:$C$62, 0), MATCH('WSX Backcast'!H$13, 'WSX BWQ'!$B$13:$V$13, 0))</f>
        <v>Excellent</v>
      </c>
      <c r="I35" t="str">
        <f>INDEX('WSX BWQ'!$B$13:$V$62, MATCH('WSX Backcast'!$C35, 'WSX BWQ'!$C$13:$C$62, 0), MATCH('WSX Backcast'!I$13, 'WSX BWQ'!$B$13:$V$13, 0))</f>
        <v>Excellent</v>
      </c>
      <c r="J35" t="str">
        <f>INDEX('WSX BWQ'!$B$13:$V$62, MATCH('WSX Backcast'!$C35, 'WSX BWQ'!$C$13:$C$62, 0), MATCH('WSX Backcast'!J$13, 'WSX BWQ'!$B$13:$V$13, 0))</f>
        <v>Excellent</v>
      </c>
      <c r="K35" t="str">
        <f>INDEX('WSX BWQ'!$B$13:$V$62, MATCH('WSX Backcast'!$C35, 'WSX BWQ'!$C$13:$C$62, 0), MATCH('WSX Backcast'!K$13, 'WSX BWQ'!$B$13:$V$13, 0))</f>
        <v>Excellent</v>
      </c>
      <c r="L35" t="str">
        <f>INDEX('WSX BWQ'!$B$13:$V$62, MATCH('WSX Backcast'!$C35, 'WSX BWQ'!$C$13:$C$62, 0), MATCH('WSX Backcast'!L$13, 'WSX BWQ'!$B$13:$V$13, 0))</f>
        <v>Excellent</v>
      </c>
      <c r="M35">
        <f>INDEX('WSX BWQ'!$B$13:$V$62, MATCH('WSX Backcast'!$C35, 'WSX BWQ'!$C$13:$C$62, 0), MATCH('WSX Backcast'!M$13, 'WSX BWQ'!$B$13:$V$13, 0))</f>
        <v>0</v>
      </c>
      <c r="N35" t="str">
        <f>INDEX('WSX BWQ'!$B$13:$V$62, MATCH('WSX Backcast'!$C35, 'WSX BWQ'!$C$13:$C$62, 0), MATCH('WSX Backcast'!N$13, 'WSX BWQ'!$B$13:$V$13, 0))</f>
        <v>Excellent</v>
      </c>
      <c r="O35" t="str">
        <f>INDEX('WSX BWQ'!$B$13:$V$62, MATCH('WSX Backcast'!$C35, 'WSX BWQ'!$C$13:$C$62, 0), MATCH('WSX Backcast'!O$13, 'WSX BWQ'!$B$13:$V$13, 0))</f>
        <v>Excellent</v>
      </c>
      <c r="P35">
        <f>INDEX('WSX BWQ'!$B$13:$V$62, MATCH('WSX Backcast'!$C35, 'WSX BWQ'!$C$13:$C$62, 0), MATCH('WSX Backcast'!P$13, 'WSX BWQ'!$B$13:$V$13, 0))</f>
        <v>0</v>
      </c>
      <c r="Q35" t="str">
        <f>INDEX('WSX BWQ'!$B$13:$V$62, MATCH('WSX Backcast'!$C35, 'WSX BWQ'!$C$13:$C$62, 0), MATCH('WSX Backcast'!Q$13, 'WSX BWQ'!$B$13:$V$13, 0))</f>
        <v>Excellent</v>
      </c>
      <c r="R35" t="str">
        <f>INDEX('WSX BWQ'!$B$13:$V$62, MATCH('WSX Backcast'!$C35, 'WSX BWQ'!$C$13:$C$62, 0), MATCH('WSX Backcast'!R$13, 'WSX BWQ'!$B$13:$V$13, 0))</f>
        <v>Excellent</v>
      </c>
      <c r="S35" t="str">
        <f>INDEX('WSX BWQ'!$B$13:$V$62, MATCH('WSX Backcast'!$C35, 'WSX BWQ'!$C$13:$C$62, 0), MATCH('WSX Backcast'!S$13, 'WSX BWQ'!$B$13:$V$13, 0))</f>
        <v>Excellent</v>
      </c>
      <c r="T35" t="str">
        <f>INDEX('WSX BWQ'!$B$13:$V$62, MATCH('WSX Backcast'!$C35, 'WSX BWQ'!$C$13:$C$62, 0), MATCH('WSX Backcast'!T$13, 'WSX BWQ'!$B$13:$V$13, 0))</f>
        <v>Excellent</v>
      </c>
      <c r="U35" t="str">
        <f>INDEX('WSX BWQ'!$B$13:$V$62, MATCH('WSX Backcast'!$C35, 'WSX BWQ'!$C$13:$C$62, 0), MATCH('WSX Backcast'!U$13, 'WSX BWQ'!$B$13:$V$13, 0))</f>
        <v>Excellent</v>
      </c>
      <c r="V35" t="str">
        <f>INDEX('WSX BWQ'!$B$13:$V$62, MATCH('WSX Backcast'!$C35, 'WSX BWQ'!$C$13:$C$62, 0), MATCH('WSX Backcast'!V$13, 'WSX BWQ'!$B$13:$V$13, 0))</f>
        <v>Excellent</v>
      </c>
    </row>
    <row r="36" spans="2:22">
      <c r="B36" t="s">
        <v>245</v>
      </c>
      <c r="C36" t="s">
        <v>860</v>
      </c>
      <c r="D36" t="s">
        <v>48</v>
      </c>
      <c r="E36" t="s">
        <v>49</v>
      </c>
      <c r="F36" t="s">
        <v>50</v>
      </c>
      <c r="H36" t="str">
        <f>INDEX('WSX BWQ'!$B$13:$V$62, MATCH('WSX Backcast'!$C36, 'WSX BWQ'!$C$13:$C$62, 0), MATCH('WSX Backcast'!H$13, 'WSX BWQ'!$B$13:$V$13, 0))</f>
        <v>Excellent</v>
      </c>
      <c r="I36" t="str">
        <f>INDEX('WSX BWQ'!$B$13:$V$62, MATCH('WSX Backcast'!$C36, 'WSX BWQ'!$C$13:$C$62, 0), MATCH('WSX Backcast'!I$13, 'WSX BWQ'!$B$13:$V$13, 0))</f>
        <v>Excellent</v>
      </c>
      <c r="J36" t="str">
        <f>INDEX('WSX BWQ'!$B$13:$V$62, MATCH('WSX Backcast'!$C36, 'WSX BWQ'!$C$13:$C$62, 0), MATCH('WSX Backcast'!J$13, 'WSX BWQ'!$B$13:$V$13, 0))</f>
        <v>Excellent</v>
      </c>
      <c r="K36" t="str">
        <f>INDEX('WSX BWQ'!$B$13:$V$62, MATCH('WSX Backcast'!$C36, 'WSX BWQ'!$C$13:$C$62, 0), MATCH('WSX Backcast'!K$13, 'WSX BWQ'!$B$13:$V$13, 0))</f>
        <v>Excellent</v>
      </c>
      <c r="L36" t="str">
        <f>INDEX('WSX BWQ'!$B$13:$V$62, MATCH('WSX Backcast'!$C36, 'WSX BWQ'!$C$13:$C$62, 0), MATCH('WSX Backcast'!L$13, 'WSX BWQ'!$B$13:$V$13, 0))</f>
        <v>Excellent</v>
      </c>
      <c r="M36">
        <f>INDEX('WSX BWQ'!$B$13:$V$62, MATCH('WSX Backcast'!$C36, 'WSX BWQ'!$C$13:$C$62, 0), MATCH('WSX Backcast'!M$13, 'WSX BWQ'!$B$13:$V$13, 0))</f>
        <v>0</v>
      </c>
      <c r="N36" t="str">
        <f>INDEX('WSX BWQ'!$B$13:$V$62, MATCH('WSX Backcast'!$C36, 'WSX BWQ'!$C$13:$C$62, 0), MATCH('WSX Backcast'!N$13, 'WSX BWQ'!$B$13:$V$13, 0))</f>
        <v>Excellent</v>
      </c>
      <c r="O36" t="str">
        <f>INDEX('WSX BWQ'!$B$13:$V$62, MATCH('WSX Backcast'!$C36, 'WSX BWQ'!$C$13:$C$62, 0), MATCH('WSX Backcast'!O$13, 'WSX BWQ'!$B$13:$V$13, 0))</f>
        <v>Excellent</v>
      </c>
      <c r="P36">
        <f>INDEX('WSX BWQ'!$B$13:$V$62, MATCH('WSX Backcast'!$C36, 'WSX BWQ'!$C$13:$C$62, 0), MATCH('WSX Backcast'!P$13, 'WSX BWQ'!$B$13:$V$13, 0))</f>
        <v>0</v>
      </c>
      <c r="Q36" t="str">
        <f>INDEX('WSX BWQ'!$B$13:$V$62, MATCH('WSX Backcast'!$C36, 'WSX BWQ'!$C$13:$C$62, 0), MATCH('WSX Backcast'!Q$13, 'WSX BWQ'!$B$13:$V$13, 0))</f>
        <v>Excellent</v>
      </c>
      <c r="R36" t="str">
        <f>INDEX('WSX BWQ'!$B$13:$V$62, MATCH('WSX Backcast'!$C36, 'WSX BWQ'!$C$13:$C$62, 0), MATCH('WSX Backcast'!R$13, 'WSX BWQ'!$B$13:$V$13, 0))</f>
        <v>Excellent</v>
      </c>
      <c r="S36" t="str">
        <f>INDEX('WSX BWQ'!$B$13:$V$62, MATCH('WSX Backcast'!$C36, 'WSX BWQ'!$C$13:$C$62, 0), MATCH('WSX Backcast'!S$13, 'WSX BWQ'!$B$13:$V$13, 0))</f>
        <v>Excellent</v>
      </c>
      <c r="T36" t="str">
        <f>INDEX('WSX BWQ'!$B$13:$V$62, MATCH('WSX Backcast'!$C36, 'WSX BWQ'!$C$13:$C$62, 0), MATCH('WSX Backcast'!T$13, 'WSX BWQ'!$B$13:$V$13, 0))</f>
        <v>Excellent</v>
      </c>
      <c r="U36" t="str">
        <f>INDEX('WSX BWQ'!$B$13:$V$62, MATCH('WSX Backcast'!$C36, 'WSX BWQ'!$C$13:$C$62, 0), MATCH('WSX Backcast'!U$13, 'WSX BWQ'!$B$13:$V$13, 0))</f>
        <v>Excellent</v>
      </c>
      <c r="V36" t="str">
        <f>INDEX('WSX BWQ'!$B$13:$V$62, MATCH('WSX Backcast'!$C36, 'WSX BWQ'!$C$13:$C$62, 0), MATCH('WSX Backcast'!V$13, 'WSX BWQ'!$B$13:$V$13, 0))</f>
        <v>Excellent</v>
      </c>
    </row>
    <row r="37" spans="2:22">
      <c r="B37" t="s">
        <v>245</v>
      </c>
      <c r="C37" t="s">
        <v>861</v>
      </c>
      <c r="D37" t="s">
        <v>48</v>
      </c>
      <c r="E37" t="s">
        <v>49</v>
      </c>
      <c r="F37" t="s">
        <v>50</v>
      </c>
      <c r="H37" t="str">
        <f>INDEX('WSX BWQ'!$B$13:$V$62, MATCH('WSX Backcast'!$C37, 'WSX BWQ'!$C$13:$C$62, 0), MATCH('WSX Backcast'!H$13, 'WSX BWQ'!$B$13:$V$13, 0))</f>
        <v>Excellent</v>
      </c>
      <c r="I37" t="str">
        <f>INDEX('WSX BWQ'!$B$13:$V$62, MATCH('WSX Backcast'!$C37, 'WSX BWQ'!$C$13:$C$62, 0), MATCH('WSX Backcast'!I$13, 'WSX BWQ'!$B$13:$V$13, 0))</f>
        <v>Excellent</v>
      </c>
      <c r="J37" t="str">
        <f>INDEX('WSX BWQ'!$B$13:$V$62, MATCH('WSX Backcast'!$C37, 'WSX BWQ'!$C$13:$C$62, 0), MATCH('WSX Backcast'!J$13, 'WSX BWQ'!$B$13:$V$13, 0))</f>
        <v>Excellent</v>
      </c>
      <c r="K37" t="str">
        <f>INDEX('WSX BWQ'!$B$13:$V$62, MATCH('WSX Backcast'!$C37, 'WSX BWQ'!$C$13:$C$62, 0), MATCH('WSX Backcast'!K$13, 'WSX BWQ'!$B$13:$V$13, 0))</f>
        <v>Excellent</v>
      </c>
      <c r="L37" t="str">
        <f>INDEX('WSX BWQ'!$B$13:$V$62, MATCH('WSX Backcast'!$C37, 'WSX BWQ'!$C$13:$C$62, 0), MATCH('WSX Backcast'!L$13, 'WSX BWQ'!$B$13:$V$13, 0))</f>
        <v>Excellent</v>
      </c>
      <c r="M37">
        <f>INDEX('WSX BWQ'!$B$13:$V$62, MATCH('WSX Backcast'!$C37, 'WSX BWQ'!$C$13:$C$62, 0), MATCH('WSX Backcast'!M$13, 'WSX BWQ'!$B$13:$V$13, 0))</f>
        <v>0</v>
      </c>
      <c r="N37" t="str">
        <f>INDEX('WSX BWQ'!$B$13:$V$62, MATCH('WSX Backcast'!$C37, 'WSX BWQ'!$C$13:$C$62, 0), MATCH('WSX Backcast'!N$13, 'WSX BWQ'!$B$13:$V$13, 0))</f>
        <v>Excellent</v>
      </c>
      <c r="O37" t="str">
        <f>INDEX('WSX BWQ'!$B$13:$V$62, MATCH('WSX Backcast'!$C37, 'WSX BWQ'!$C$13:$C$62, 0), MATCH('WSX Backcast'!O$13, 'WSX BWQ'!$B$13:$V$13, 0))</f>
        <v>Excellent</v>
      </c>
      <c r="P37">
        <f>INDEX('WSX BWQ'!$B$13:$V$62, MATCH('WSX Backcast'!$C37, 'WSX BWQ'!$C$13:$C$62, 0), MATCH('WSX Backcast'!P$13, 'WSX BWQ'!$B$13:$V$13, 0))</f>
        <v>0</v>
      </c>
      <c r="Q37" t="str">
        <f>INDEX('WSX BWQ'!$B$13:$V$62, MATCH('WSX Backcast'!$C37, 'WSX BWQ'!$C$13:$C$62, 0), MATCH('WSX Backcast'!Q$13, 'WSX BWQ'!$B$13:$V$13, 0))</f>
        <v>Excellent</v>
      </c>
      <c r="R37" t="str">
        <f>INDEX('WSX BWQ'!$B$13:$V$62, MATCH('WSX Backcast'!$C37, 'WSX BWQ'!$C$13:$C$62, 0), MATCH('WSX Backcast'!R$13, 'WSX BWQ'!$B$13:$V$13, 0))</f>
        <v>Excellent</v>
      </c>
      <c r="S37" t="str">
        <f>INDEX('WSX BWQ'!$B$13:$V$62, MATCH('WSX Backcast'!$C37, 'WSX BWQ'!$C$13:$C$62, 0), MATCH('WSX Backcast'!S$13, 'WSX BWQ'!$B$13:$V$13, 0))</f>
        <v>Excellent</v>
      </c>
      <c r="T37" t="str">
        <f>INDEX('WSX BWQ'!$B$13:$V$62, MATCH('WSX Backcast'!$C37, 'WSX BWQ'!$C$13:$C$62, 0), MATCH('WSX Backcast'!T$13, 'WSX BWQ'!$B$13:$V$13, 0))</f>
        <v>Excellent</v>
      </c>
      <c r="U37" t="str">
        <f>INDEX('WSX BWQ'!$B$13:$V$62, MATCH('WSX Backcast'!$C37, 'WSX BWQ'!$C$13:$C$62, 0), MATCH('WSX Backcast'!U$13, 'WSX BWQ'!$B$13:$V$13, 0))</f>
        <v>Excellent</v>
      </c>
      <c r="V37" t="str">
        <f>INDEX('WSX BWQ'!$B$13:$V$62, MATCH('WSX Backcast'!$C37, 'WSX BWQ'!$C$13:$C$62, 0), MATCH('WSX Backcast'!V$13, 'WSX BWQ'!$B$13:$V$13, 0))</f>
        <v>Excellent</v>
      </c>
    </row>
    <row r="38" spans="2:22">
      <c r="B38" t="s">
        <v>245</v>
      </c>
      <c r="C38" t="s">
        <v>862</v>
      </c>
      <c r="D38" t="s">
        <v>428</v>
      </c>
      <c r="E38" t="s">
        <v>49</v>
      </c>
      <c r="F38" t="s">
        <v>63</v>
      </c>
      <c r="H38" t="s">
        <v>155</v>
      </c>
      <c r="I38" t="s">
        <v>155</v>
      </c>
      <c r="J38" t="s">
        <v>155</v>
      </c>
      <c r="K38" t="s">
        <v>155</v>
      </c>
      <c r="L38" t="s">
        <v>155</v>
      </c>
      <c r="M38">
        <f>INDEX('WSX BWQ'!$B$13:$V$62, MATCH('WSX Backcast'!$C38, 'WSX BWQ'!$C$13:$C$62, 0), MATCH('WSX Backcast'!M$13, 'WSX BWQ'!$B$13:$V$13, 0))</f>
        <v>0</v>
      </c>
      <c r="N38" t="s">
        <v>155</v>
      </c>
      <c r="O38" t="s">
        <v>155</v>
      </c>
      <c r="P38">
        <f>INDEX('WSX BWQ'!$B$13:$V$62, MATCH('WSX Backcast'!$C38, 'WSX BWQ'!$C$13:$C$62, 0), MATCH('WSX Backcast'!P$13, 'WSX BWQ'!$B$13:$V$13, 0))</f>
        <v>0</v>
      </c>
      <c r="Q38" t="str">
        <f>INDEX('WSX BWQ'!$B$13:$V$62, MATCH('WSX Backcast'!$C38, 'WSX BWQ'!$C$13:$C$62, 0), MATCH('WSX Backcast'!Q$13, 'WSX BWQ'!$B$13:$V$13, 0))</f>
        <v>Not applicable - not impacting</v>
      </c>
      <c r="R38" t="str">
        <f>INDEX('WSX BWQ'!$B$13:$V$62, MATCH('WSX Backcast'!$C38, 'WSX BWQ'!$C$13:$C$62, 0), MATCH('WSX Backcast'!R$13, 'WSX BWQ'!$B$13:$V$13, 0))</f>
        <v>Not applicable - not impacting</v>
      </c>
      <c r="S38" t="str">
        <f>INDEX('WSX BWQ'!$B$13:$V$62, MATCH('WSX Backcast'!$C38, 'WSX BWQ'!$C$13:$C$62, 0), MATCH('WSX Backcast'!S$13, 'WSX BWQ'!$B$13:$V$13, 0))</f>
        <v>Not applicable - not impacting</v>
      </c>
      <c r="T38" t="str">
        <f>INDEX('WSX BWQ'!$B$13:$V$62, MATCH('WSX Backcast'!$C38, 'WSX BWQ'!$C$13:$C$62, 0), MATCH('WSX Backcast'!T$13, 'WSX BWQ'!$B$13:$V$13, 0))</f>
        <v>Not applicable - not impacting</v>
      </c>
      <c r="U38" t="str">
        <f>INDEX('WSX BWQ'!$B$13:$V$62, MATCH('WSX Backcast'!$C38, 'WSX BWQ'!$C$13:$C$62, 0), MATCH('WSX Backcast'!U$13, 'WSX BWQ'!$B$13:$V$13, 0))</f>
        <v>Not applicable - not impacting</v>
      </c>
      <c r="V38" t="str">
        <f>INDEX('WSX BWQ'!$B$13:$V$62, MATCH('WSX Backcast'!$C38, 'WSX BWQ'!$C$13:$C$62, 0), MATCH('WSX Backcast'!V$13, 'WSX BWQ'!$B$13:$V$13, 0))</f>
        <v>Not applicable - not impacting</v>
      </c>
    </row>
    <row r="39" spans="2:22">
      <c r="B39" t="s">
        <v>245</v>
      </c>
      <c r="C39" t="s">
        <v>863</v>
      </c>
      <c r="D39" t="s">
        <v>48</v>
      </c>
      <c r="E39" t="s">
        <v>49</v>
      </c>
      <c r="F39" t="s">
        <v>50</v>
      </c>
      <c r="H39" t="str">
        <f>INDEX('WSX BWQ'!$B$13:$V$62, MATCH('WSX Backcast'!$C39, 'WSX BWQ'!$C$13:$C$62, 0), MATCH('WSX Backcast'!H$13, 'WSX BWQ'!$B$13:$V$13, 0))</f>
        <v>Excellent</v>
      </c>
      <c r="I39" t="str">
        <f>INDEX('WSX BWQ'!$B$13:$V$62, MATCH('WSX Backcast'!$C39, 'WSX BWQ'!$C$13:$C$62, 0), MATCH('WSX Backcast'!I$13, 'WSX BWQ'!$B$13:$V$13, 0))</f>
        <v>Excellent</v>
      </c>
      <c r="J39" t="str">
        <f>INDEX('WSX BWQ'!$B$13:$V$62, MATCH('WSX Backcast'!$C39, 'WSX BWQ'!$C$13:$C$62, 0), MATCH('WSX Backcast'!J$13, 'WSX BWQ'!$B$13:$V$13, 0))</f>
        <v>Excellent</v>
      </c>
      <c r="K39" t="str">
        <f>INDEX('WSX BWQ'!$B$13:$V$62, MATCH('WSX Backcast'!$C39, 'WSX BWQ'!$C$13:$C$62, 0), MATCH('WSX Backcast'!K$13, 'WSX BWQ'!$B$13:$V$13, 0))</f>
        <v>Excellent</v>
      </c>
      <c r="L39" t="str">
        <f>INDEX('WSX BWQ'!$B$13:$V$62, MATCH('WSX Backcast'!$C39, 'WSX BWQ'!$C$13:$C$62, 0), MATCH('WSX Backcast'!L$13, 'WSX BWQ'!$B$13:$V$13, 0))</f>
        <v>Excellent</v>
      </c>
      <c r="M39">
        <f>INDEX('WSX BWQ'!$B$13:$V$62, MATCH('WSX Backcast'!$C39, 'WSX BWQ'!$C$13:$C$62, 0), MATCH('WSX Backcast'!M$13, 'WSX BWQ'!$B$13:$V$13, 0))</f>
        <v>0</v>
      </c>
      <c r="N39" t="str">
        <f>INDEX('WSX BWQ'!$B$13:$V$62, MATCH('WSX Backcast'!$C39, 'WSX BWQ'!$C$13:$C$62, 0), MATCH('WSX Backcast'!N$13, 'WSX BWQ'!$B$13:$V$13, 0))</f>
        <v>Excellent</v>
      </c>
      <c r="O39" t="str">
        <f>INDEX('WSX BWQ'!$B$13:$V$62, MATCH('WSX Backcast'!$C39, 'WSX BWQ'!$C$13:$C$62, 0), MATCH('WSX Backcast'!O$13, 'WSX BWQ'!$B$13:$V$13, 0))</f>
        <v>Excellent</v>
      </c>
      <c r="P39">
        <f>INDEX('WSX BWQ'!$B$13:$V$62, MATCH('WSX Backcast'!$C39, 'WSX BWQ'!$C$13:$C$62, 0), MATCH('WSX Backcast'!P$13, 'WSX BWQ'!$B$13:$V$13, 0))</f>
        <v>0</v>
      </c>
      <c r="Q39" t="str">
        <f>INDEX('WSX BWQ'!$B$13:$V$62, MATCH('WSX Backcast'!$C39, 'WSX BWQ'!$C$13:$C$62, 0), MATCH('WSX Backcast'!Q$13, 'WSX BWQ'!$B$13:$V$13, 0))</f>
        <v>Excellent</v>
      </c>
      <c r="R39" t="str">
        <f>INDEX('WSX BWQ'!$B$13:$V$62, MATCH('WSX Backcast'!$C39, 'WSX BWQ'!$C$13:$C$62, 0), MATCH('WSX Backcast'!R$13, 'WSX BWQ'!$B$13:$V$13, 0))</f>
        <v>Excellent</v>
      </c>
      <c r="S39" t="str">
        <f>INDEX('WSX BWQ'!$B$13:$V$62, MATCH('WSX Backcast'!$C39, 'WSX BWQ'!$C$13:$C$62, 0), MATCH('WSX Backcast'!S$13, 'WSX BWQ'!$B$13:$V$13, 0))</f>
        <v>Excellent</v>
      </c>
      <c r="T39" t="str">
        <f>INDEX('WSX BWQ'!$B$13:$V$62, MATCH('WSX Backcast'!$C39, 'WSX BWQ'!$C$13:$C$62, 0), MATCH('WSX Backcast'!T$13, 'WSX BWQ'!$B$13:$V$13, 0))</f>
        <v>Excellent</v>
      </c>
      <c r="U39" t="str">
        <f>INDEX('WSX BWQ'!$B$13:$V$62, MATCH('WSX Backcast'!$C39, 'WSX BWQ'!$C$13:$C$62, 0), MATCH('WSX Backcast'!U$13, 'WSX BWQ'!$B$13:$V$13, 0))</f>
        <v>Excellent</v>
      </c>
      <c r="V39" t="str">
        <f>INDEX('WSX BWQ'!$B$13:$V$62, MATCH('WSX Backcast'!$C39, 'WSX BWQ'!$C$13:$C$62, 0), MATCH('WSX Backcast'!V$13, 'WSX BWQ'!$B$13:$V$13, 0))</f>
        <v>Excellent</v>
      </c>
    </row>
    <row r="40" spans="2:22">
      <c r="B40" t="s">
        <v>245</v>
      </c>
      <c r="C40" t="s">
        <v>864</v>
      </c>
      <c r="D40" t="s">
        <v>48</v>
      </c>
      <c r="E40" t="s">
        <v>49</v>
      </c>
      <c r="F40" t="s">
        <v>50</v>
      </c>
      <c r="H40" t="str">
        <f>INDEX('WSX BWQ'!$B$13:$V$62, MATCH('WSX Backcast'!$C40, 'WSX BWQ'!$C$13:$C$62, 0), MATCH('WSX Backcast'!H$13, 'WSX BWQ'!$B$13:$V$13, 0))</f>
        <v>Excellent</v>
      </c>
      <c r="I40" t="str">
        <f>INDEX('WSX BWQ'!$B$13:$V$62, MATCH('WSX Backcast'!$C40, 'WSX BWQ'!$C$13:$C$62, 0), MATCH('WSX Backcast'!I$13, 'WSX BWQ'!$B$13:$V$13, 0))</f>
        <v>Excellent</v>
      </c>
      <c r="J40" t="str">
        <f>INDEX('WSX BWQ'!$B$13:$V$62, MATCH('WSX Backcast'!$C40, 'WSX BWQ'!$C$13:$C$62, 0), MATCH('WSX Backcast'!J$13, 'WSX BWQ'!$B$13:$V$13, 0))</f>
        <v>Excellent</v>
      </c>
      <c r="K40" t="str">
        <f>INDEX('WSX BWQ'!$B$13:$V$62, MATCH('WSX Backcast'!$C40, 'WSX BWQ'!$C$13:$C$62, 0), MATCH('WSX Backcast'!K$13, 'WSX BWQ'!$B$13:$V$13, 0))</f>
        <v>Excellent</v>
      </c>
      <c r="L40" t="str">
        <f>INDEX('WSX BWQ'!$B$13:$V$62, MATCH('WSX Backcast'!$C40, 'WSX BWQ'!$C$13:$C$62, 0), MATCH('WSX Backcast'!L$13, 'WSX BWQ'!$B$13:$V$13, 0))</f>
        <v>Excellent</v>
      </c>
      <c r="M40">
        <f>INDEX('WSX BWQ'!$B$13:$V$62, MATCH('WSX Backcast'!$C40, 'WSX BWQ'!$C$13:$C$62, 0), MATCH('WSX Backcast'!M$13, 'WSX BWQ'!$B$13:$V$13, 0))</f>
        <v>0</v>
      </c>
      <c r="N40" t="str">
        <f>INDEX('WSX BWQ'!$B$13:$V$62, MATCH('WSX Backcast'!$C40, 'WSX BWQ'!$C$13:$C$62, 0), MATCH('WSX Backcast'!N$13, 'WSX BWQ'!$B$13:$V$13, 0))</f>
        <v>Excellent</v>
      </c>
      <c r="O40" t="str">
        <f>INDEX('WSX BWQ'!$B$13:$V$62, MATCH('WSX Backcast'!$C40, 'WSX BWQ'!$C$13:$C$62, 0), MATCH('WSX Backcast'!O$13, 'WSX BWQ'!$B$13:$V$13, 0))</f>
        <v>Excellent</v>
      </c>
      <c r="P40">
        <f>INDEX('WSX BWQ'!$B$13:$V$62, MATCH('WSX Backcast'!$C40, 'WSX BWQ'!$C$13:$C$62, 0), MATCH('WSX Backcast'!P$13, 'WSX BWQ'!$B$13:$V$13, 0))</f>
        <v>0</v>
      </c>
      <c r="Q40" t="str">
        <f>INDEX('WSX BWQ'!$B$13:$V$62, MATCH('WSX Backcast'!$C40, 'WSX BWQ'!$C$13:$C$62, 0), MATCH('WSX Backcast'!Q$13, 'WSX BWQ'!$B$13:$V$13, 0))</f>
        <v>Excellent</v>
      </c>
      <c r="R40" t="str">
        <f>INDEX('WSX BWQ'!$B$13:$V$62, MATCH('WSX Backcast'!$C40, 'WSX BWQ'!$C$13:$C$62, 0), MATCH('WSX Backcast'!R$13, 'WSX BWQ'!$B$13:$V$13, 0))</f>
        <v>Excellent</v>
      </c>
      <c r="S40" t="str">
        <f>INDEX('WSX BWQ'!$B$13:$V$62, MATCH('WSX Backcast'!$C40, 'WSX BWQ'!$C$13:$C$62, 0), MATCH('WSX Backcast'!S$13, 'WSX BWQ'!$B$13:$V$13, 0))</f>
        <v>Excellent</v>
      </c>
      <c r="T40" t="str">
        <f>INDEX('WSX BWQ'!$B$13:$V$62, MATCH('WSX Backcast'!$C40, 'WSX BWQ'!$C$13:$C$62, 0), MATCH('WSX Backcast'!T$13, 'WSX BWQ'!$B$13:$V$13, 0))</f>
        <v>Excellent</v>
      </c>
      <c r="U40" t="str">
        <f>INDEX('WSX BWQ'!$B$13:$V$62, MATCH('WSX Backcast'!$C40, 'WSX BWQ'!$C$13:$C$62, 0), MATCH('WSX Backcast'!U$13, 'WSX BWQ'!$B$13:$V$13, 0))</f>
        <v>Excellent</v>
      </c>
      <c r="V40" t="str">
        <f>INDEX('WSX BWQ'!$B$13:$V$62, MATCH('WSX Backcast'!$C40, 'WSX BWQ'!$C$13:$C$62, 0), MATCH('WSX Backcast'!V$13, 'WSX BWQ'!$B$13:$V$13, 0))</f>
        <v>Excellent</v>
      </c>
    </row>
    <row r="41" spans="2:22">
      <c r="B41" t="s">
        <v>245</v>
      </c>
      <c r="C41" t="s">
        <v>865</v>
      </c>
      <c r="D41" t="s">
        <v>48</v>
      </c>
      <c r="E41" t="s">
        <v>49</v>
      </c>
      <c r="F41" t="s">
        <v>50</v>
      </c>
      <c r="H41" t="str">
        <f>INDEX('WSX BWQ'!$B$13:$V$62, MATCH('WSX Backcast'!$C41, 'WSX BWQ'!$C$13:$C$62, 0), MATCH('WSX Backcast'!H$13, 'WSX BWQ'!$B$13:$V$13, 0))</f>
        <v>Good</v>
      </c>
      <c r="I41" t="str">
        <f>INDEX('WSX BWQ'!$B$13:$V$62, MATCH('WSX Backcast'!$C41, 'WSX BWQ'!$C$13:$C$62, 0), MATCH('WSX Backcast'!I$13, 'WSX BWQ'!$B$13:$V$13, 0))</f>
        <v>Good</v>
      </c>
      <c r="J41" t="str">
        <f>INDEX('WSX BWQ'!$B$13:$V$62, MATCH('WSX Backcast'!$C41, 'WSX BWQ'!$C$13:$C$62, 0), MATCH('WSX Backcast'!J$13, 'WSX BWQ'!$B$13:$V$13, 0))</f>
        <v>Excellent</v>
      </c>
      <c r="K41" t="str">
        <f>INDEX('WSX BWQ'!$B$13:$V$62, MATCH('WSX Backcast'!$C41, 'WSX BWQ'!$C$13:$C$62, 0), MATCH('WSX Backcast'!K$13, 'WSX BWQ'!$B$13:$V$13, 0))</f>
        <v>Good</v>
      </c>
      <c r="L41" t="str">
        <f>INDEX('WSX BWQ'!$B$13:$V$62, MATCH('WSX Backcast'!$C41, 'WSX BWQ'!$C$13:$C$62, 0), MATCH('WSX Backcast'!L$13, 'WSX BWQ'!$B$13:$V$13, 0))</f>
        <v>Excellent</v>
      </c>
      <c r="M41">
        <f>INDEX('WSX BWQ'!$B$13:$V$62, MATCH('WSX Backcast'!$C41, 'WSX BWQ'!$C$13:$C$62, 0), MATCH('WSX Backcast'!M$13, 'WSX BWQ'!$B$13:$V$13, 0))</f>
        <v>0</v>
      </c>
      <c r="N41" t="str">
        <f>INDEX('WSX BWQ'!$B$13:$V$62, MATCH('WSX Backcast'!$C41, 'WSX BWQ'!$C$13:$C$62, 0), MATCH('WSX Backcast'!N$13, 'WSX BWQ'!$B$13:$V$13, 0))</f>
        <v>Excellent</v>
      </c>
      <c r="O41" t="str">
        <f>INDEX('WSX BWQ'!$B$13:$V$62, MATCH('WSX Backcast'!$C41, 'WSX BWQ'!$C$13:$C$62, 0), MATCH('WSX Backcast'!O$13, 'WSX BWQ'!$B$13:$V$13, 0))</f>
        <v>Excellent</v>
      </c>
      <c r="P41">
        <f>INDEX('WSX BWQ'!$B$13:$V$62, MATCH('WSX Backcast'!$C41, 'WSX BWQ'!$C$13:$C$62, 0), MATCH('WSX Backcast'!P$13, 'WSX BWQ'!$B$13:$V$13, 0))</f>
        <v>0</v>
      </c>
      <c r="Q41" t="str">
        <f>INDEX('WSX BWQ'!$B$13:$V$62, MATCH('WSX Backcast'!$C41, 'WSX BWQ'!$C$13:$C$62, 0), MATCH('WSX Backcast'!Q$13, 'WSX BWQ'!$B$13:$V$13, 0))</f>
        <v>Excellent</v>
      </c>
      <c r="R41" t="str">
        <f>INDEX('WSX BWQ'!$B$13:$V$62, MATCH('WSX Backcast'!$C41, 'WSX BWQ'!$C$13:$C$62, 0), MATCH('WSX Backcast'!R$13, 'WSX BWQ'!$B$13:$V$13, 0))</f>
        <v>Excellent</v>
      </c>
      <c r="S41" t="str">
        <f>INDEX('WSX BWQ'!$B$13:$V$62, MATCH('WSX Backcast'!$C41, 'WSX BWQ'!$C$13:$C$62, 0), MATCH('WSX Backcast'!S$13, 'WSX BWQ'!$B$13:$V$13, 0))</f>
        <v>Excellent</v>
      </c>
      <c r="T41" t="str">
        <f>INDEX('WSX BWQ'!$B$13:$V$62, MATCH('WSX Backcast'!$C41, 'WSX BWQ'!$C$13:$C$62, 0), MATCH('WSX Backcast'!T$13, 'WSX BWQ'!$B$13:$V$13, 0))</f>
        <v>Excellent</v>
      </c>
      <c r="U41" t="str">
        <f>INDEX('WSX BWQ'!$B$13:$V$62, MATCH('WSX Backcast'!$C41, 'WSX BWQ'!$C$13:$C$62, 0), MATCH('WSX Backcast'!U$13, 'WSX BWQ'!$B$13:$V$13, 0))</f>
        <v>Excellent</v>
      </c>
      <c r="V41" t="str">
        <f>INDEX('WSX BWQ'!$B$13:$V$62, MATCH('WSX Backcast'!$C41, 'WSX BWQ'!$C$13:$C$62, 0), MATCH('WSX Backcast'!V$13, 'WSX BWQ'!$B$13:$V$13, 0))</f>
        <v>Excellent</v>
      </c>
    </row>
    <row r="42" spans="2:22">
      <c r="B42" t="s">
        <v>245</v>
      </c>
      <c r="C42" t="s">
        <v>866</v>
      </c>
      <c r="D42" t="s">
        <v>48</v>
      </c>
      <c r="E42" t="s">
        <v>49</v>
      </c>
      <c r="F42" t="s">
        <v>50</v>
      </c>
      <c r="H42" t="str">
        <f>INDEX('WSX BWQ'!$B$13:$V$62, MATCH('WSX Backcast'!$C42, 'WSX BWQ'!$C$13:$C$62, 0), MATCH('WSX Backcast'!H$13, 'WSX BWQ'!$B$13:$V$13, 0))</f>
        <v>Good</v>
      </c>
      <c r="I42" t="str">
        <f>INDEX('WSX BWQ'!$B$13:$V$62, MATCH('WSX Backcast'!$C42, 'WSX BWQ'!$C$13:$C$62, 0), MATCH('WSX Backcast'!I$13, 'WSX BWQ'!$B$13:$V$13, 0))</f>
        <v>Good</v>
      </c>
      <c r="J42" t="str">
        <f>INDEX('WSX BWQ'!$B$13:$V$62, MATCH('WSX Backcast'!$C42, 'WSX BWQ'!$C$13:$C$62, 0), MATCH('WSX Backcast'!J$13, 'WSX BWQ'!$B$13:$V$13, 0))</f>
        <v>Good</v>
      </c>
      <c r="K42" t="str">
        <f>INDEX('WSX BWQ'!$B$13:$V$62, MATCH('WSX Backcast'!$C42, 'WSX BWQ'!$C$13:$C$62, 0), MATCH('WSX Backcast'!K$13, 'WSX BWQ'!$B$13:$V$13, 0))</f>
        <v>Good</v>
      </c>
      <c r="L42" t="str">
        <f>INDEX('WSX BWQ'!$B$13:$V$62, MATCH('WSX Backcast'!$C42, 'WSX BWQ'!$C$13:$C$62, 0), MATCH('WSX Backcast'!L$13, 'WSX BWQ'!$B$13:$V$13, 0))</f>
        <v>Good</v>
      </c>
      <c r="M42">
        <f>INDEX('WSX BWQ'!$B$13:$V$62, MATCH('WSX Backcast'!$C42, 'WSX BWQ'!$C$13:$C$62, 0), MATCH('WSX Backcast'!M$13, 'WSX BWQ'!$B$13:$V$13, 0))</f>
        <v>0</v>
      </c>
      <c r="N42" t="str">
        <f>INDEX('WSX BWQ'!$B$13:$V$62, MATCH('WSX Backcast'!$C42, 'WSX BWQ'!$C$13:$C$62, 0), MATCH('WSX Backcast'!N$13, 'WSX BWQ'!$B$13:$V$13, 0))</f>
        <v>Good</v>
      </c>
      <c r="O42" t="str">
        <f>INDEX('WSX BWQ'!$B$13:$V$62, MATCH('WSX Backcast'!$C42, 'WSX BWQ'!$C$13:$C$62, 0), MATCH('WSX Backcast'!O$13, 'WSX BWQ'!$B$13:$V$13, 0))</f>
        <v>Good</v>
      </c>
      <c r="P42">
        <f>INDEX('WSX BWQ'!$B$13:$V$62, MATCH('WSX Backcast'!$C42, 'WSX BWQ'!$C$13:$C$62, 0), MATCH('WSX Backcast'!P$13, 'WSX BWQ'!$B$13:$V$13, 0))</f>
        <v>0</v>
      </c>
      <c r="Q42" t="str">
        <f>INDEX('WSX BWQ'!$B$13:$V$62, MATCH('WSX Backcast'!$C42, 'WSX BWQ'!$C$13:$C$62, 0), MATCH('WSX Backcast'!Q$13, 'WSX BWQ'!$B$13:$V$13, 0))</f>
        <v>Good</v>
      </c>
      <c r="R42" t="str">
        <f>INDEX('WSX BWQ'!$B$13:$V$62, MATCH('WSX Backcast'!$C42, 'WSX BWQ'!$C$13:$C$62, 0), MATCH('WSX Backcast'!R$13, 'WSX BWQ'!$B$13:$V$13, 0))</f>
        <v>Good</v>
      </c>
      <c r="S42" t="str">
        <f>INDEX('WSX BWQ'!$B$13:$V$62, MATCH('WSX Backcast'!$C42, 'WSX BWQ'!$C$13:$C$62, 0), MATCH('WSX Backcast'!S$13, 'WSX BWQ'!$B$13:$V$13, 0))</f>
        <v>Good</v>
      </c>
      <c r="T42" t="str">
        <f>INDEX('WSX BWQ'!$B$13:$V$62, MATCH('WSX Backcast'!$C42, 'WSX BWQ'!$C$13:$C$62, 0), MATCH('WSX Backcast'!T$13, 'WSX BWQ'!$B$13:$V$13, 0))</f>
        <v>Good</v>
      </c>
      <c r="U42" t="str">
        <f>INDEX('WSX BWQ'!$B$13:$V$62, MATCH('WSX Backcast'!$C42, 'WSX BWQ'!$C$13:$C$62, 0), MATCH('WSX Backcast'!U$13, 'WSX BWQ'!$B$13:$V$13, 0))</f>
        <v>Good</v>
      </c>
      <c r="V42" t="str">
        <f>INDEX('WSX BWQ'!$B$13:$V$62, MATCH('WSX Backcast'!$C42, 'WSX BWQ'!$C$13:$C$62, 0), MATCH('WSX Backcast'!V$13, 'WSX BWQ'!$B$13:$V$13, 0))</f>
        <v>Good</v>
      </c>
    </row>
    <row r="43" spans="2:22">
      <c r="B43" t="s">
        <v>245</v>
      </c>
      <c r="C43" t="s">
        <v>867</v>
      </c>
      <c r="D43" t="s">
        <v>48</v>
      </c>
      <c r="E43" t="s">
        <v>49</v>
      </c>
      <c r="F43" t="s">
        <v>50</v>
      </c>
      <c r="H43" t="str">
        <f>INDEX('WSX BWQ'!$B$13:$V$62, MATCH('WSX Backcast'!$C43, 'WSX BWQ'!$C$13:$C$62, 0), MATCH('WSX Backcast'!H$13, 'WSX BWQ'!$B$13:$V$13, 0))</f>
        <v>Excellent</v>
      </c>
      <c r="I43" t="str">
        <f>INDEX('WSX BWQ'!$B$13:$V$62, MATCH('WSX Backcast'!$C43, 'WSX BWQ'!$C$13:$C$62, 0), MATCH('WSX Backcast'!I$13, 'WSX BWQ'!$B$13:$V$13, 0))</f>
        <v>Excellent</v>
      </c>
      <c r="J43" t="str">
        <f>INDEX('WSX BWQ'!$B$13:$V$62, MATCH('WSX Backcast'!$C43, 'WSX BWQ'!$C$13:$C$62, 0), MATCH('WSX Backcast'!J$13, 'WSX BWQ'!$B$13:$V$13, 0))</f>
        <v>Excellent</v>
      </c>
      <c r="K43" t="str">
        <f>INDEX('WSX BWQ'!$B$13:$V$62, MATCH('WSX Backcast'!$C43, 'WSX BWQ'!$C$13:$C$62, 0), MATCH('WSX Backcast'!K$13, 'WSX BWQ'!$B$13:$V$13, 0))</f>
        <v>Excellent</v>
      </c>
      <c r="L43" t="str">
        <f>INDEX('WSX BWQ'!$B$13:$V$62, MATCH('WSX Backcast'!$C43, 'WSX BWQ'!$C$13:$C$62, 0), MATCH('WSX Backcast'!L$13, 'WSX BWQ'!$B$13:$V$13, 0))</f>
        <v>Excellent</v>
      </c>
      <c r="M43">
        <f>INDEX('WSX BWQ'!$B$13:$V$62, MATCH('WSX Backcast'!$C43, 'WSX BWQ'!$C$13:$C$62, 0), MATCH('WSX Backcast'!M$13, 'WSX BWQ'!$B$13:$V$13, 0))</f>
        <v>0</v>
      </c>
      <c r="N43" t="str">
        <f>INDEX('WSX BWQ'!$B$13:$V$62, MATCH('WSX Backcast'!$C43, 'WSX BWQ'!$C$13:$C$62, 0), MATCH('WSX Backcast'!N$13, 'WSX BWQ'!$B$13:$V$13, 0))</f>
        <v>Excellent</v>
      </c>
      <c r="O43" t="str">
        <f>INDEX('WSX BWQ'!$B$13:$V$62, MATCH('WSX Backcast'!$C43, 'WSX BWQ'!$C$13:$C$62, 0), MATCH('WSX Backcast'!O$13, 'WSX BWQ'!$B$13:$V$13, 0))</f>
        <v>Excellent</v>
      </c>
      <c r="P43">
        <f>INDEX('WSX BWQ'!$B$13:$V$62, MATCH('WSX Backcast'!$C43, 'WSX BWQ'!$C$13:$C$62, 0), MATCH('WSX Backcast'!P$13, 'WSX BWQ'!$B$13:$V$13, 0))</f>
        <v>0</v>
      </c>
      <c r="Q43" t="str">
        <f>INDEX('WSX BWQ'!$B$13:$V$62, MATCH('WSX Backcast'!$C43, 'WSX BWQ'!$C$13:$C$62, 0), MATCH('WSX Backcast'!Q$13, 'WSX BWQ'!$B$13:$V$13, 0))</f>
        <v>Excellent</v>
      </c>
      <c r="R43" t="str">
        <f>INDEX('WSX BWQ'!$B$13:$V$62, MATCH('WSX Backcast'!$C43, 'WSX BWQ'!$C$13:$C$62, 0), MATCH('WSX Backcast'!R$13, 'WSX BWQ'!$B$13:$V$13, 0))</f>
        <v>Excellent</v>
      </c>
      <c r="S43" t="str">
        <f>INDEX('WSX BWQ'!$B$13:$V$62, MATCH('WSX Backcast'!$C43, 'WSX BWQ'!$C$13:$C$62, 0), MATCH('WSX Backcast'!S$13, 'WSX BWQ'!$B$13:$V$13, 0))</f>
        <v>Excellent</v>
      </c>
      <c r="T43" t="str">
        <f>INDEX('WSX BWQ'!$B$13:$V$62, MATCH('WSX Backcast'!$C43, 'WSX BWQ'!$C$13:$C$62, 0), MATCH('WSX Backcast'!T$13, 'WSX BWQ'!$B$13:$V$13, 0))</f>
        <v>Excellent</v>
      </c>
      <c r="U43" t="str">
        <f>INDEX('WSX BWQ'!$B$13:$V$62, MATCH('WSX Backcast'!$C43, 'WSX BWQ'!$C$13:$C$62, 0), MATCH('WSX Backcast'!U$13, 'WSX BWQ'!$B$13:$V$13, 0))</f>
        <v>Excellent</v>
      </c>
      <c r="V43" t="str">
        <f>INDEX('WSX BWQ'!$B$13:$V$62, MATCH('WSX Backcast'!$C43, 'WSX BWQ'!$C$13:$C$62, 0), MATCH('WSX Backcast'!V$13, 'WSX BWQ'!$B$13:$V$13, 0))</f>
        <v>Excellent</v>
      </c>
    </row>
    <row r="44" spans="2:22">
      <c r="B44" t="s">
        <v>245</v>
      </c>
      <c r="C44" t="s">
        <v>868</v>
      </c>
      <c r="D44" t="s">
        <v>48</v>
      </c>
      <c r="E44" t="s">
        <v>49</v>
      </c>
      <c r="F44" t="s">
        <v>50</v>
      </c>
      <c r="H44" t="str">
        <f>INDEX('WSX BWQ'!$B$13:$V$62, MATCH('WSX Backcast'!$C44, 'WSX BWQ'!$C$13:$C$62, 0), MATCH('WSX Backcast'!H$13, 'WSX BWQ'!$B$13:$V$13, 0))</f>
        <v>Excellent</v>
      </c>
      <c r="I44" t="str">
        <f>INDEX('WSX BWQ'!$B$13:$V$62, MATCH('WSX Backcast'!$C44, 'WSX BWQ'!$C$13:$C$62, 0), MATCH('WSX Backcast'!I$13, 'WSX BWQ'!$B$13:$V$13, 0))</f>
        <v>Excellent</v>
      </c>
      <c r="J44" t="str">
        <f>INDEX('WSX BWQ'!$B$13:$V$62, MATCH('WSX Backcast'!$C44, 'WSX BWQ'!$C$13:$C$62, 0), MATCH('WSX Backcast'!J$13, 'WSX BWQ'!$B$13:$V$13, 0))</f>
        <v>Excellent</v>
      </c>
      <c r="K44" t="str">
        <f>INDEX('WSX BWQ'!$B$13:$V$62, MATCH('WSX Backcast'!$C44, 'WSX BWQ'!$C$13:$C$62, 0), MATCH('WSX Backcast'!K$13, 'WSX BWQ'!$B$13:$V$13, 0))</f>
        <v>Excellent</v>
      </c>
      <c r="L44" t="str">
        <f>INDEX('WSX BWQ'!$B$13:$V$62, MATCH('WSX Backcast'!$C44, 'WSX BWQ'!$C$13:$C$62, 0), MATCH('WSX Backcast'!L$13, 'WSX BWQ'!$B$13:$V$13, 0))</f>
        <v>Excellent</v>
      </c>
      <c r="M44">
        <f>INDEX('WSX BWQ'!$B$13:$V$62, MATCH('WSX Backcast'!$C44, 'WSX BWQ'!$C$13:$C$62, 0), MATCH('WSX Backcast'!M$13, 'WSX BWQ'!$B$13:$V$13, 0))</f>
        <v>0</v>
      </c>
      <c r="N44" t="str">
        <f>INDEX('WSX BWQ'!$B$13:$V$62, MATCH('WSX Backcast'!$C44, 'WSX BWQ'!$C$13:$C$62, 0), MATCH('WSX Backcast'!N$13, 'WSX BWQ'!$B$13:$V$13, 0))</f>
        <v>Excellent</v>
      </c>
      <c r="O44" t="str">
        <f>INDEX('WSX BWQ'!$B$13:$V$62, MATCH('WSX Backcast'!$C44, 'WSX BWQ'!$C$13:$C$62, 0), MATCH('WSX Backcast'!O$13, 'WSX BWQ'!$B$13:$V$13, 0))</f>
        <v>Excellent</v>
      </c>
      <c r="P44">
        <f>INDEX('WSX BWQ'!$B$13:$V$62, MATCH('WSX Backcast'!$C44, 'WSX BWQ'!$C$13:$C$62, 0), MATCH('WSX Backcast'!P$13, 'WSX BWQ'!$B$13:$V$13, 0))</f>
        <v>0</v>
      </c>
      <c r="Q44" t="str">
        <f>INDEX('WSX BWQ'!$B$13:$V$62, MATCH('WSX Backcast'!$C44, 'WSX BWQ'!$C$13:$C$62, 0), MATCH('WSX Backcast'!Q$13, 'WSX BWQ'!$B$13:$V$13, 0))</f>
        <v>Excellent</v>
      </c>
      <c r="R44" t="str">
        <f>INDEX('WSX BWQ'!$B$13:$V$62, MATCH('WSX Backcast'!$C44, 'WSX BWQ'!$C$13:$C$62, 0), MATCH('WSX Backcast'!R$13, 'WSX BWQ'!$B$13:$V$13, 0))</f>
        <v>Excellent</v>
      </c>
      <c r="S44" t="str">
        <f>INDEX('WSX BWQ'!$B$13:$V$62, MATCH('WSX Backcast'!$C44, 'WSX BWQ'!$C$13:$C$62, 0), MATCH('WSX Backcast'!S$13, 'WSX BWQ'!$B$13:$V$13, 0))</f>
        <v>Excellent</v>
      </c>
      <c r="T44" t="str">
        <f>INDEX('WSX BWQ'!$B$13:$V$62, MATCH('WSX Backcast'!$C44, 'WSX BWQ'!$C$13:$C$62, 0), MATCH('WSX Backcast'!T$13, 'WSX BWQ'!$B$13:$V$13, 0))</f>
        <v>Excellent</v>
      </c>
      <c r="U44" t="str">
        <f>INDEX('WSX BWQ'!$B$13:$V$62, MATCH('WSX Backcast'!$C44, 'WSX BWQ'!$C$13:$C$62, 0), MATCH('WSX Backcast'!U$13, 'WSX BWQ'!$B$13:$V$13, 0))</f>
        <v>Excellent</v>
      </c>
      <c r="V44" t="str">
        <f>INDEX('WSX BWQ'!$B$13:$V$62, MATCH('WSX Backcast'!$C44, 'WSX BWQ'!$C$13:$C$62, 0), MATCH('WSX Backcast'!V$13, 'WSX BWQ'!$B$13:$V$13, 0))</f>
        <v>Excellent</v>
      </c>
    </row>
    <row r="45" spans="2:22">
      <c r="B45" t="s">
        <v>245</v>
      </c>
      <c r="C45" t="s">
        <v>869</v>
      </c>
      <c r="D45" t="s">
        <v>48</v>
      </c>
      <c r="E45" t="s">
        <v>49</v>
      </c>
      <c r="F45" t="s">
        <v>50</v>
      </c>
      <c r="H45" t="str">
        <f>INDEX('WSX BWQ'!$B$13:$V$62, MATCH('WSX Backcast'!$C45, 'WSX BWQ'!$C$13:$C$62, 0), MATCH('WSX Backcast'!H$13, 'WSX BWQ'!$B$13:$V$13, 0))</f>
        <v>Excellent</v>
      </c>
      <c r="I45" t="str">
        <f>INDEX('WSX BWQ'!$B$13:$V$62, MATCH('WSX Backcast'!$C45, 'WSX BWQ'!$C$13:$C$62, 0), MATCH('WSX Backcast'!I$13, 'WSX BWQ'!$B$13:$V$13, 0))</f>
        <v>Excellent</v>
      </c>
      <c r="J45" t="str">
        <f>INDEX('WSX BWQ'!$B$13:$V$62, MATCH('WSX Backcast'!$C45, 'WSX BWQ'!$C$13:$C$62, 0), MATCH('WSX Backcast'!J$13, 'WSX BWQ'!$B$13:$V$13, 0))</f>
        <v>Excellent</v>
      </c>
      <c r="K45" t="str">
        <f>INDEX('WSX BWQ'!$B$13:$V$62, MATCH('WSX Backcast'!$C45, 'WSX BWQ'!$C$13:$C$62, 0), MATCH('WSX Backcast'!K$13, 'WSX BWQ'!$B$13:$V$13, 0))</f>
        <v>Excellent</v>
      </c>
      <c r="L45" t="str">
        <f>INDEX('WSX BWQ'!$B$13:$V$62, MATCH('WSX Backcast'!$C45, 'WSX BWQ'!$C$13:$C$62, 0), MATCH('WSX Backcast'!L$13, 'WSX BWQ'!$B$13:$V$13, 0))</f>
        <v>Excellent</v>
      </c>
      <c r="M45">
        <f>INDEX('WSX BWQ'!$B$13:$V$62, MATCH('WSX Backcast'!$C45, 'WSX BWQ'!$C$13:$C$62, 0), MATCH('WSX Backcast'!M$13, 'WSX BWQ'!$B$13:$V$13, 0))</f>
        <v>0</v>
      </c>
      <c r="N45" t="str">
        <f>INDEX('WSX BWQ'!$B$13:$V$62, MATCH('WSX Backcast'!$C45, 'WSX BWQ'!$C$13:$C$62, 0), MATCH('WSX Backcast'!N$13, 'WSX BWQ'!$B$13:$V$13, 0))</f>
        <v>Excellent</v>
      </c>
      <c r="O45" t="str">
        <f>INDEX('WSX BWQ'!$B$13:$V$62, MATCH('WSX Backcast'!$C45, 'WSX BWQ'!$C$13:$C$62, 0), MATCH('WSX Backcast'!O$13, 'WSX BWQ'!$B$13:$V$13, 0))</f>
        <v>Excellent</v>
      </c>
      <c r="P45">
        <f>INDEX('WSX BWQ'!$B$13:$V$62, MATCH('WSX Backcast'!$C45, 'WSX BWQ'!$C$13:$C$62, 0), MATCH('WSX Backcast'!P$13, 'WSX BWQ'!$B$13:$V$13, 0))</f>
        <v>0</v>
      </c>
      <c r="Q45" t="str">
        <f>INDEX('WSX BWQ'!$B$13:$V$62, MATCH('WSX Backcast'!$C45, 'WSX BWQ'!$C$13:$C$62, 0), MATCH('WSX Backcast'!Q$13, 'WSX BWQ'!$B$13:$V$13, 0))</f>
        <v>Excellent</v>
      </c>
      <c r="R45" t="str">
        <f>INDEX('WSX BWQ'!$B$13:$V$62, MATCH('WSX Backcast'!$C45, 'WSX BWQ'!$C$13:$C$62, 0), MATCH('WSX Backcast'!R$13, 'WSX BWQ'!$B$13:$V$13, 0))</f>
        <v>Excellent</v>
      </c>
      <c r="S45" t="str">
        <f>INDEX('WSX BWQ'!$B$13:$V$62, MATCH('WSX Backcast'!$C45, 'WSX BWQ'!$C$13:$C$62, 0), MATCH('WSX Backcast'!S$13, 'WSX BWQ'!$B$13:$V$13, 0))</f>
        <v>Excellent</v>
      </c>
      <c r="T45" t="str">
        <f>INDEX('WSX BWQ'!$B$13:$V$62, MATCH('WSX Backcast'!$C45, 'WSX BWQ'!$C$13:$C$62, 0), MATCH('WSX Backcast'!T$13, 'WSX BWQ'!$B$13:$V$13, 0))</f>
        <v>Excellent</v>
      </c>
      <c r="U45" t="str">
        <f>INDEX('WSX BWQ'!$B$13:$V$62, MATCH('WSX Backcast'!$C45, 'WSX BWQ'!$C$13:$C$62, 0), MATCH('WSX Backcast'!U$13, 'WSX BWQ'!$B$13:$V$13, 0))</f>
        <v>Excellent</v>
      </c>
      <c r="V45" t="str">
        <f>INDEX('WSX BWQ'!$B$13:$V$62, MATCH('WSX Backcast'!$C45, 'WSX BWQ'!$C$13:$C$62, 0), MATCH('WSX Backcast'!V$13, 'WSX BWQ'!$B$13:$V$13, 0))</f>
        <v>Excellent</v>
      </c>
    </row>
    <row r="46" spans="2:22">
      <c r="B46" t="s">
        <v>245</v>
      </c>
      <c r="C46" t="s">
        <v>870</v>
      </c>
      <c r="D46" t="s">
        <v>48</v>
      </c>
      <c r="E46" t="s">
        <v>49</v>
      </c>
      <c r="F46" t="s">
        <v>50</v>
      </c>
      <c r="H46" t="str">
        <f>INDEX('WSX BWQ'!$B$13:$V$62, MATCH('WSX Backcast'!$C46, 'WSX BWQ'!$C$13:$C$62, 0), MATCH('WSX Backcast'!H$13, 'WSX BWQ'!$B$13:$V$13, 0))</f>
        <v>Excellent</v>
      </c>
      <c r="I46" t="str">
        <f>INDEX('WSX BWQ'!$B$13:$V$62, MATCH('WSX Backcast'!$C46, 'WSX BWQ'!$C$13:$C$62, 0), MATCH('WSX Backcast'!I$13, 'WSX BWQ'!$B$13:$V$13, 0))</f>
        <v>Excellent</v>
      </c>
      <c r="J46" t="str">
        <f>INDEX('WSX BWQ'!$B$13:$V$62, MATCH('WSX Backcast'!$C46, 'WSX BWQ'!$C$13:$C$62, 0), MATCH('WSX Backcast'!J$13, 'WSX BWQ'!$B$13:$V$13, 0))</f>
        <v>Excellent</v>
      </c>
      <c r="K46" t="str">
        <f>INDEX('WSX BWQ'!$B$13:$V$62, MATCH('WSX Backcast'!$C46, 'WSX BWQ'!$C$13:$C$62, 0), MATCH('WSX Backcast'!K$13, 'WSX BWQ'!$B$13:$V$13, 0))</f>
        <v>Excellent</v>
      </c>
      <c r="L46" t="str">
        <f>INDEX('WSX BWQ'!$B$13:$V$62, MATCH('WSX Backcast'!$C46, 'WSX BWQ'!$C$13:$C$62, 0), MATCH('WSX Backcast'!L$13, 'WSX BWQ'!$B$13:$V$13, 0))</f>
        <v>Excellent</v>
      </c>
      <c r="M46">
        <f>INDEX('WSX BWQ'!$B$13:$V$62, MATCH('WSX Backcast'!$C46, 'WSX BWQ'!$C$13:$C$62, 0), MATCH('WSX Backcast'!M$13, 'WSX BWQ'!$B$13:$V$13, 0))</f>
        <v>0</v>
      </c>
      <c r="N46" t="str">
        <f>INDEX('WSX BWQ'!$B$13:$V$62, MATCH('WSX Backcast'!$C46, 'WSX BWQ'!$C$13:$C$62, 0), MATCH('WSX Backcast'!N$13, 'WSX BWQ'!$B$13:$V$13, 0))</f>
        <v>Good</v>
      </c>
      <c r="O46" t="str">
        <f>INDEX('WSX BWQ'!$B$13:$V$62, MATCH('WSX Backcast'!$C46, 'WSX BWQ'!$C$13:$C$62, 0), MATCH('WSX Backcast'!O$13, 'WSX BWQ'!$B$13:$V$13, 0))</f>
        <v>Good</v>
      </c>
      <c r="P46">
        <f>INDEX('WSX BWQ'!$B$13:$V$62, MATCH('WSX Backcast'!$C46, 'WSX BWQ'!$C$13:$C$62, 0), MATCH('WSX Backcast'!P$13, 'WSX BWQ'!$B$13:$V$13, 0))</f>
        <v>0</v>
      </c>
      <c r="Q46" t="str">
        <f>INDEX('WSX BWQ'!$B$13:$V$62, MATCH('WSX Backcast'!$C46, 'WSX BWQ'!$C$13:$C$62, 0), MATCH('WSX Backcast'!Q$13, 'WSX BWQ'!$B$13:$V$13, 0))</f>
        <v>Good</v>
      </c>
      <c r="R46" t="str">
        <f>INDEX('WSX BWQ'!$B$13:$V$62, MATCH('WSX Backcast'!$C46, 'WSX BWQ'!$C$13:$C$62, 0), MATCH('WSX Backcast'!R$13, 'WSX BWQ'!$B$13:$V$13, 0))</f>
        <v>Good</v>
      </c>
      <c r="S46" t="str">
        <f>INDEX('WSX BWQ'!$B$13:$V$62, MATCH('WSX Backcast'!$C46, 'WSX BWQ'!$C$13:$C$62, 0), MATCH('WSX Backcast'!S$13, 'WSX BWQ'!$B$13:$V$13, 0))</f>
        <v>Good</v>
      </c>
      <c r="T46" t="str">
        <f>INDEX('WSX BWQ'!$B$13:$V$62, MATCH('WSX Backcast'!$C46, 'WSX BWQ'!$C$13:$C$62, 0), MATCH('WSX Backcast'!T$13, 'WSX BWQ'!$B$13:$V$13, 0))</f>
        <v>Good</v>
      </c>
      <c r="U46" t="str">
        <f>INDEX('WSX BWQ'!$B$13:$V$62, MATCH('WSX Backcast'!$C46, 'WSX BWQ'!$C$13:$C$62, 0), MATCH('WSX Backcast'!U$13, 'WSX BWQ'!$B$13:$V$13, 0))</f>
        <v>Good</v>
      </c>
      <c r="V46" t="str">
        <f>INDEX('WSX BWQ'!$B$13:$V$62, MATCH('WSX Backcast'!$C46, 'WSX BWQ'!$C$13:$C$62, 0), MATCH('WSX Backcast'!V$13, 'WSX BWQ'!$B$13:$V$13, 0))</f>
        <v>Good</v>
      </c>
    </row>
    <row r="47" spans="2:22">
      <c r="B47" t="s">
        <v>245</v>
      </c>
      <c r="C47" t="s">
        <v>871</v>
      </c>
      <c r="D47" t="s">
        <v>48</v>
      </c>
      <c r="E47" t="s">
        <v>49</v>
      </c>
      <c r="F47" t="s">
        <v>50</v>
      </c>
      <c r="H47" t="str">
        <f>INDEX('WSX BWQ'!$B$13:$V$62, MATCH('WSX Backcast'!$C47, 'WSX BWQ'!$C$13:$C$62, 0), MATCH('WSX Backcast'!H$13, 'WSX BWQ'!$B$13:$V$13, 0))</f>
        <v>Excellent</v>
      </c>
      <c r="I47" t="str">
        <f>INDEX('WSX BWQ'!$B$13:$V$62, MATCH('WSX Backcast'!$C47, 'WSX BWQ'!$C$13:$C$62, 0), MATCH('WSX Backcast'!I$13, 'WSX BWQ'!$B$13:$V$13, 0))</f>
        <v>Excellent</v>
      </c>
      <c r="J47" t="str">
        <f>INDEX('WSX BWQ'!$B$13:$V$62, MATCH('WSX Backcast'!$C47, 'WSX BWQ'!$C$13:$C$62, 0), MATCH('WSX Backcast'!J$13, 'WSX BWQ'!$B$13:$V$13, 0))</f>
        <v>Excellent</v>
      </c>
      <c r="K47" t="str">
        <f>INDEX('WSX BWQ'!$B$13:$V$62, MATCH('WSX Backcast'!$C47, 'WSX BWQ'!$C$13:$C$62, 0), MATCH('WSX Backcast'!K$13, 'WSX BWQ'!$B$13:$V$13, 0))</f>
        <v>Excellent</v>
      </c>
      <c r="L47" t="str">
        <f>INDEX('WSX BWQ'!$B$13:$V$62, MATCH('WSX Backcast'!$C47, 'WSX BWQ'!$C$13:$C$62, 0), MATCH('WSX Backcast'!L$13, 'WSX BWQ'!$B$13:$V$13, 0))</f>
        <v>Excellent</v>
      </c>
      <c r="M47">
        <f>INDEX('WSX BWQ'!$B$13:$V$62, MATCH('WSX Backcast'!$C47, 'WSX BWQ'!$C$13:$C$62, 0), MATCH('WSX Backcast'!M$13, 'WSX BWQ'!$B$13:$V$13, 0))</f>
        <v>0</v>
      </c>
      <c r="N47" t="str">
        <f>INDEX('WSX BWQ'!$B$13:$V$62, MATCH('WSX Backcast'!$C47, 'WSX BWQ'!$C$13:$C$62, 0), MATCH('WSX Backcast'!N$13, 'WSX BWQ'!$B$13:$V$13, 0))</f>
        <v>Excellent</v>
      </c>
      <c r="O47" t="str">
        <f>INDEX('WSX BWQ'!$B$13:$V$62, MATCH('WSX Backcast'!$C47, 'WSX BWQ'!$C$13:$C$62, 0), MATCH('WSX Backcast'!O$13, 'WSX BWQ'!$B$13:$V$13, 0))</f>
        <v>Excellent</v>
      </c>
      <c r="P47">
        <f>INDEX('WSX BWQ'!$B$13:$V$62, MATCH('WSX Backcast'!$C47, 'WSX BWQ'!$C$13:$C$62, 0), MATCH('WSX Backcast'!P$13, 'WSX BWQ'!$B$13:$V$13, 0))</f>
        <v>0</v>
      </c>
      <c r="Q47" t="str">
        <f>INDEX('WSX BWQ'!$B$13:$V$62, MATCH('WSX Backcast'!$C47, 'WSX BWQ'!$C$13:$C$62, 0), MATCH('WSX Backcast'!Q$13, 'WSX BWQ'!$B$13:$V$13, 0))</f>
        <v>Excellent</v>
      </c>
      <c r="R47" t="str">
        <f>INDEX('WSX BWQ'!$B$13:$V$62, MATCH('WSX Backcast'!$C47, 'WSX BWQ'!$C$13:$C$62, 0), MATCH('WSX Backcast'!R$13, 'WSX BWQ'!$B$13:$V$13, 0))</f>
        <v>Excellent</v>
      </c>
      <c r="S47" t="str">
        <f>INDEX('WSX BWQ'!$B$13:$V$62, MATCH('WSX Backcast'!$C47, 'WSX BWQ'!$C$13:$C$62, 0), MATCH('WSX Backcast'!S$13, 'WSX BWQ'!$B$13:$V$13, 0))</f>
        <v>Excellent</v>
      </c>
      <c r="T47" t="str">
        <f>INDEX('WSX BWQ'!$B$13:$V$62, MATCH('WSX Backcast'!$C47, 'WSX BWQ'!$C$13:$C$62, 0), MATCH('WSX Backcast'!T$13, 'WSX BWQ'!$B$13:$V$13, 0))</f>
        <v>Excellent</v>
      </c>
      <c r="U47" t="str">
        <f>INDEX('WSX BWQ'!$B$13:$V$62, MATCH('WSX Backcast'!$C47, 'WSX BWQ'!$C$13:$C$62, 0), MATCH('WSX Backcast'!U$13, 'WSX BWQ'!$B$13:$V$13, 0))</f>
        <v>Excellent</v>
      </c>
      <c r="V47" t="str">
        <f>INDEX('WSX BWQ'!$B$13:$V$62, MATCH('WSX Backcast'!$C47, 'WSX BWQ'!$C$13:$C$62, 0), MATCH('WSX Backcast'!V$13, 'WSX BWQ'!$B$13:$V$13, 0))</f>
        <v>Excellent</v>
      </c>
    </row>
    <row r="48" spans="2:22">
      <c r="B48" t="s">
        <v>245</v>
      </c>
      <c r="C48" t="s">
        <v>872</v>
      </c>
      <c r="D48" t="s">
        <v>48</v>
      </c>
      <c r="E48" t="s">
        <v>49</v>
      </c>
      <c r="F48" t="s">
        <v>50</v>
      </c>
      <c r="H48" t="str">
        <f>INDEX('WSX BWQ'!$B$13:$V$62, MATCH('WSX Backcast'!$C48, 'WSX BWQ'!$C$13:$C$62, 0), MATCH('WSX Backcast'!H$13, 'WSX BWQ'!$B$13:$V$13, 0))</f>
        <v>Excellent</v>
      </c>
      <c r="I48" t="str">
        <f>INDEX('WSX BWQ'!$B$13:$V$62, MATCH('WSX Backcast'!$C48, 'WSX BWQ'!$C$13:$C$62, 0), MATCH('WSX Backcast'!I$13, 'WSX BWQ'!$B$13:$V$13, 0))</f>
        <v>Excellent</v>
      </c>
      <c r="J48" t="str">
        <f>INDEX('WSX BWQ'!$B$13:$V$62, MATCH('WSX Backcast'!$C48, 'WSX BWQ'!$C$13:$C$62, 0), MATCH('WSX Backcast'!J$13, 'WSX BWQ'!$B$13:$V$13, 0))</f>
        <v>Excellent</v>
      </c>
      <c r="K48" t="str">
        <f>INDEX('WSX BWQ'!$B$13:$V$62, MATCH('WSX Backcast'!$C48, 'WSX BWQ'!$C$13:$C$62, 0), MATCH('WSX Backcast'!K$13, 'WSX BWQ'!$B$13:$V$13, 0))</f>
        <v>Excellent</v>
      </c>
      <c r="L48" t="str">
        <f>INDEX('WSX BWQ'!$B$13:$V$62, MATCH('WSX Backcast'!$C48, 'WSX BWQ'!$C$13:$C$62, 0), MATCH('WSX Backcast'!L$13, 'WSX BWQ'!$B$13:$V$13, 0))</f>
        <v>Excellent</v>
      </c>
      <c r="M48">
        <f>INDEX('WSX BWQ'!$B$13:$V$62, MATCH('WSX Backcast'!$C48, 'WSX BWQ'!$C$13:$C$62, 0), MATCH('WSX Backcast'!M$13, 'WSX BWQ'!$B$13:$V$13, 0))</f>
        <v>0</v>
      </c>
      <c r="N48" t="str">
        <f>INDEX('WSX BWQ'!$B$13:$V$62, MATCH('WSX Backcast'!$C48, 'WSX BWQ'!$C$13:$C$62, 0), MATCH('WSX Backcast'!N$13, 'WSX BWQ'!$B$13:$V$13, 0))</f>
        <v>Excellent</v>
      </c>
      <c r="O48" t="str">
        <f>INDEX('WSX BWQ'!$B$13:$V$62, MATCH('WSX Backcast'!$C48, 'WSX BWQ'!$C$13:$C$62, 0), MATCH('WSX Backcast'!O$13, 'WSX BWQ'!$B$13:$V$13, 0))</f>
        <v>Excellent</v>
      </c>
      <c r="P48">
        <f>INDEX('WSX BWQ'!$B$13:$V$62, MATCH('WSX Backcast'!$C48, 'WSX BWQ'!$C$13:$C$62, 0), MATCH('WSX Backcast'!P$13, 'WSX BWQ'!$B$13:$V$13, 0))</f>
        <v>0</v>
      </c>
      <c r="Q48" t="str">
        <f>INDEX('WSX BWQ'!$B$13:$V$62, MATCH('WSX Backcast'!$C48, 'WSX BWQ'!$C$13:$C$62, 0), MATCH('WSX Backcast'!Q$13, 'WSX BWQ'!$B$13:$V$13, 0))</f>
        <v>Excellent</v>
      </c>
      <c r="R48" t="str">
        <f>INDEX('WSX BWQ'!$B$13:$V$62, MATCH('WSX Backcast'!$C48, 'WSX BWQ'!$C$13:$C$62, 0), MATCH('WSX Backcast'!R$13, 'WSX BWQ'!$B$13:$V$13, 0))</f>
        <v>Excellent</v>
      </c>
      <c r="S48" t="str">
        <f>INDEX('WSX BWQ'!$B$13:$V$62, MATCH('WSX Backcast'!$C48, 'WSX BWQ'!$C$13:$C$62, 0), MATCH('WSX Backcast'!S$13, 'WSX BWQ'!$B$13:$V$13, 0))</f>
        <v>Excellent</v>
      </c>
      <c r="T48" t="str">
        <f>INDEX('WSX BWQ'!$B$13:$V$62, MATCH('WSX Backcast'!$C48, 'WSX BWQ'!$C$13:$C$62, 0), MATCH('WSX Backcast'!T$13, 'WSX BWQ'!$B$13:$V$13, 0))</f>
        <v>Excellent</v>
      </c>
      <c r="U48" t="str">
        <f>INDEX('WSX BWQ'!$B$13:$V$62, MATCH('WSX Backcast'!$C48, 'WSX BWQ'!$C$13:$C$62, 0), MATCH('WSX Backcast'!U$13, 'WSX BWQ'!$B$13:$V$13, 0))</f>
        <v>Excellent</v>
      </c>
      <c r="V48" t="str">
        <f>INDEX('WSX BWQ'!$B$13:$V$62, MATCH('WSX Backcast'!$C48, 'WSX BWQ'!$C$13:$C$62, 0), MATCH('WSX Backcast'!V$13, 'WSX BWQ'!$B$13:$V$13, 0))</f>
        <v>Excellent</v>
      </c>
    </row>
    <row r="49" spans="1:22">
      <c r="B49" t="s">
        <v>245</v>
      </c>
      <c r="C49" t="s">
        <v>873</v>
      </c>
      <c r="D49" t="s">
        <v>48</v>
      </c>
      <c r="E49" t="s">
        <v>49</v>
      </c>
      <c r="F49" t="s">
        <v>50</v>
      </c>
      <c r="H49" t="str">
        <f>INDEX('WSX BWQ'!$B$13:$V$62, MATCH('WSX Backcast'!$C49, 'WSX BWQ'!$C$13:$C$62, 0), MATCH('WSX Backcast'!H$13, 'WSX BWQ'!$B$13:$V$13, 0))</f>
        <v>Excellent</v>
      </c>
      <c r="I49" t="str">
        <f>INDEX('WSX BWQ'!$B$13:$V$62, MATCH('WSX Backcast'!$C49, 'WSX BWQ'!$C$13:$C$62, 0), MATCH('WSX Backcast'!I$13, 'WSX BWQ'!$B$13:$V$13, 0))</f>
        <v>Excellent</v>
      </c>
      <c r="J49" t="str">
        <f>INDEX('WSX BWQ'!$B$13:$V$62, MATCH('WSX Backcast'!$C49, 'WSX BWQ'!$C$13:$C$62, 0), MATCH('WSX Backcast'!J$13, 'WSX BWQ'!$B$13:$V$13, 0))</f>
        <v>Excellent</v>
      </c>
      <c r="K49" t="str">
        <f>INDEX('WSX BWQ'!$B$13:$V$62, MATCH('WSX Backcast'!$C49, 'WSX BWQ'!$C$13:$C$62, 0), MATCH('WSX Backcast'!K$13, 'WSX BWQ'!$B$13:$V$13, 0))</f>
        <v>Excellent</v>
      </c>
      <c r="L49" t="str">
        <f>INDEX('WSX BWQ'!$B$13:$V$62, MATCH('WSX Backcast'!$C49, 'WSX BWQ'!$C$13:$C$62, 0), MATCH('WSX Backcast'!L$13, 'WSX BWQ'!$B$13:$V$13, 0))</f>
        <v>Excellent</v>
      </c>
      <c r="M49">
        <f>INDEX('WSX BWQ'!$B$13:$V$62, MATCH('WSX Backcast'!$C49, 'WSX BWQ'!$C$13:$C$62, 0), MATCH('WSX Backcast'!M$13, 'WSX BWQ'!$B$13:$V$13, 0))</f>
        <v>0</v>
      </c>
      <c r="N49" t="str">
        <f>INDEX('WSX BWQ'!$B$13:$V$62, MATCH('WSX Backcast'!$C49, 'WSX BWQ'!$C$13:$C$62, 0), MATCH('WSX Backcast'!N$13, 'WSX BWQ'!$B$13:$V$13, 0))</f>
        <v>Excellent</v>
      </c>
      <c r="O49" t="str">
        <f>INDEX('WSX BWQ'!$B$13:$V$62, MATCH('WSX Backcast'!$C49, 'WSX BWQ'!$C$13:$C$62, 0), MATCH('WSX Backcast'!O$13, 'WSX BWQ'!$B$13:$V$13, 0))</f>
        <v>Excellent</v>
      </c>
      <c r="P49">
        <f>INDEX('WSX BWQ'!$B$13:$V$62, MATCH('WSX Backcast'!$C49, 'WSX BWQ'!$C$13:$C$62, 0), MATCH('WSX Backcast'!P$13, 'WSX BWQ'!$B$13:$V$13, 0))</f>
        <v>0</v>
      </c>
      <c r="Q49" t="str">
        <f>INDEX('WSX BWQ'!$B$13:$V$62, MATCH('WSX Backcast'!$C49, 'WSX BWQ'!$C$13:$C$62, 0), MATCH('WSX Backcast'!Q$13, 'WSX BWQ'!$B$13:$V$13, 0))</f>
        <v>Excellent</v>
      </c>
      <c r="R49" t="str">
        <f>INDEX('WSX BWQ'!$B$13:$V$62, MATCH('WSX Backcast'!$C49, 'WSX BWQ'!$C$13:$C$62, 0), MATCH('WSX Backcast'!R$13, 'WSX BWQ'!$B$13:$V$13, 0))</f>
        <v>Excellent</v>
      </c>
      <c r="S49" t="str">
        <f>INDEX('WSX BWQ'!$B$13:$V$62, MATCH('WSX Backcast'!$C49, 'WSX BWQ'!$C$13:$C$62, 0), MATCH('WSX Backcast'!S$13, 'WSX BWQ'!$B$13:$V$13, 0))</f>
        <v>Excellent</v>
      </c>
      <c r="T49" t="str">
        <f>INDEX('WSX BWQ'!$B$13:$V$62, MATCH('WSX Backcast'!$C49, 'WSX BWQ'!$C$13:$C$62, 0), MATCH('WSX Backcast'!T$13, 'WSX BWQ'!$B$13:$V$13, 0))</f>
        <v>Excellent</v>
      </c>
      <c r="U49" t="str">
        <f>INDEX('WSX BWQ'!$B$13:$V$62, MATCH('WSX Backcast'!$C49, 'WSX BWQ'!$C$13:$C$62, 0), MATCH('WSX Backcast'!U$13, 'WSX BWQ'!$B$13:$V$13, 0))</f>
        <v>Excellent</v>
      </c>
      <c r="V49" t="str">
        <f>INDEX('WSX BWQ'!$B$13:$V$62, MATCH('WSX Backcast'!$C49, 'WSX BWQ'!$C$13:$C$62, 0), MATCH('WSX Backcast'!V$13, 'WSX BWQ'!$B$13:$V$13, 0))</f>
        <v>Excellent</v>
      </c>
    </row>
    <row r="50" spans="1:22">
      <c r="B50" t="s">
        <v>245</v>
      </c>
      <c r="C50" t="s">
        <v>874</v>
      </c>
      <c r="D50" t="s">
        <v>48</v>
      </c>
      <c r="E50" t="s">
        <v>49</v>
      </c>
      <c r="F50" t="s">
        <v>50</v>
      </c>
      <c r="H50" t="str">
        <f>INDEX('WSX BWQ'!$B$13:$V$62, MATCH('WSX Backcast'!$C50, 'WSX BWQ'!$C$13:$C$62, 0), MATCH('WSX Backcast'!H$13, 'WSX BWQ'!$B$13:$V$13, 0))</f>
        <v>Good</v>
      </c>
      <c r="I50" t="str">
        <f>INDEX('WSX BWQ'!$B$13:$V$62, MATCH('WSX Backcast'!$C50, 'WSX BWQ'!$C$13:$C$62, 0), MATCH('WSX Backcast'!I$13, 'WSX BWQ'!$B$13:$V$13, 0))</f>
        <v>Excellent</v>
      </c>
      <c r="J50" t="str">
        <f>INDEX('WSX BWQ'!$B$13:$V$62, MATCH('WSX Backcast'!$C50, 'WSX BWQ'!$C$13:$C$62, 0), MATCH('WSX Backcast'!J$13, 'WSX BWQ'!$B$13:$V$13, 0))</f>
        <v>Good</v>
      </c>
      <c r="K50" t="s">
        <v>154</v>
      </c>
      <c r="L50" t="str">
        <f>INDEX('WSX BWQ'!$B$13:$V$62, MATCH('WSX Backcast'!$C50, 'WSX BWQ'!$C$13:$C$62, 0), MATCH('WSX Backcast'!L$13, 'WSX BWQ'!$B$13:$V$13, 0))</f>
        <v>Excellent</v>
      </c>
      <c r="M50">
        <f>INDEX('WSX BWQ'!$B$13:$V$62, MATCH('WSX Backcast'!$C50, 'WSX BWQ'!$C$13:$C$62, 0), MATCH('WSX Backcast'!M$13, 'WSX BWQ'!$B$13:$V$13, 0))</f>
        <v>0</v>
      </c>
      <c r="N50" t="str">
        <f>INDEX('WSX BWQ'!$B$13:$V$62, MATCH('WSX Backcast'!$C50, 'WSX BWQ'!$C$13:$C$62, 0), MATCH('WSX Backcast'!N$13, 'WSX BWQ'!$B$13:$V$13, 0))</f>
        <v>Excellent</v>
      </c>
      <c r="O50" t="str">
        <f>INDEX('WSX BWQ'!$B$13:$V$62, MATCH('WSX Backcast'!$C50, 'WSX BWQ'!$C$13:$C$62, 0), MATCH('WSX Backcast'!O$13, 'WSX BWQ'!$B$13:$V$13, 0))</f>
        <v>Excellent</v>
      </c>
      <c r="P50">
        <f>INDEX('WSX BWQ'!$B$13:$V$62, MATCH('WSX Backcast'!$C50, 'WSX BWQ'!$C$13:$C$62, 0), MATCH('WSX Backcast'!P$13, 'WSX BWQ'!$B$13:$V$13, 0))</f>
        <v>0</v>
      </c>
      <c r="Q50" t="str">
        <f>INDEX('WSX BWQ'!$B$13:$V$62, MATCH('WSX Backcast'!$C50, 'WSX BWQ'!$C$13:$C$62, 0), MATCH('WSX Backcast'!Q$13, 'WSX BWQ'!$B$13:$V$13, 0))</f>
        <v>Excellent</v>
      </c>
      <c r="R50" t="str">
        <f>INDEX('WSX BWQ'!$B$13:$V$62, MATCH('WSX Backcast'!$C50, 'WSX BWQ'!$C$13:$C$62, 0), MATCH('WSX Backcast'!R$13, 'WSX BWQ'!$B$13:$V$13, 0))</f>
        <v>Excellent</v>
      </c>
      <c r="S50" t="str">
        <f>INDEX('WSX BWQ'!$B$13:$V$62, MATCH('WSX Backcast'!$C50, 'WSX BWQ'!$C$13:$C$62, 0), MATCH('WSX Backcast'!S$13, 'WSX BWQ'!$B$13:$V$13, 0))</f>
        <v>Excellent</v>
      </c>
      <c r="T50" t="str">
        <f>INDEX('WSX BWQ'!$B$13:$V$62, MATCH('WSX Backcast'!$C50, 'WSX BWQ'!$C$13:$C$62, 0), MATCH('WSX Backcast'!T$13, 'WSX BWQ'!$B$13:$V$13, 0))</f>
        <v>Excellent</v>
      </c>
      <c r="U50" t="str">
        <f>INDEX('WSX BWQ'!$B$13:$V$62, MATCH('WSX Backcast'!$C50, 'WSX BWQ'!$C$13:$C$62, 0), MATCH('WSX Backcast'!U$13, 'WSX BWQ'!$B$13:$V$13, 0))</f>
        <v>Excellent</v>
      </c>
      <c r="V50" t="str">
        <f>INDEX('WSX BWQ'!$B$13:$V$62, MATCH('WSX Backcast'!$C50, 'WSX BWQ'!$C$13:$C$62, 0), MATCH('WSX Backcast'!V$13, 'WSX BWQ'!$B$13:$V$13, 0))</f>
        <v>Excellent</v>
      </c>
    </row>
    <row r="51" spans="1:22">
      <c r="B51" t="s">
        <v>245</v>
      </c>
      <c r="C51" t="s">
        <v>875</v>
      </c>
      <c r="D51" t="s">
        <v>48</v>
      </c>
      <c r="E51" t="s">
        <v>49</v>
      </c>
      <c r="F51" t="s">
        <v>50</v>
      </c>
      <c r="H51" t="str">
        <f>INDEX('WSX BWQ'!$B$13:$V$62, MATCH('WSX Backcast'!$C51, 'WSX BWQ'!$C$13:$C$62, 0), MATCH('WSX Backcast'!H$13, 'WSX BWQ'!$B$13:$V$13, 0))</f>
        <v>Good</v>
      </c>
      <c r="I51" t="str">
        <f>INDEX('WSX BWQ'!$B$13:$V$62, MATCH('WSX Backcast'!$C51, 'WSX BWQ'!$C$13:$C$62, 0), MATCH('WSX Backcast'!I$13, 'WSX BWQ'!$B$13:$V$13, 0))</f>
        <v>Excellent</v>
      </c>
      <c r="J51" t="str">
        <f>INDEX('WSX BWQ'!$B$13:$V$62, MATCH('WSX Backcast'!$C51, 'WSX BWQ'!$C$13:$C$62, 0), MATCH('WSX Backcast'!J$13, 'WSX BWQ'!$B$13:$V$13, 0))</f>
        <v>Good</v>
      </c>
      <c r="K51" t="str">
        <f>INDEX('WSX BWQ'!$B$13:$V$62, MATCH('WSX Backcast'!$C51, 'WSX BWQ'!$C$13:$C$62, 0), MATCH('WSX Backcast'!K$13, 'WSX BWQ'!$B$13:$V$13, 0))</f>
        <v>Excellent</v>
      </c>
      <c r="L51" t="str">
        <f>INDEX('WSX BWQ'!$B$13:$V$62, MATCH('WSX Backcast'!$C51, 'WSX BWQ'!$C$13:$C$62, 0), MATCH('WSX Backcast'!L$13, 'WSX BWQ'!$B$13:$V$13, 0))</f>
        <v>Good</v>
      </c>
      <c r="M51">
        <f>INDEX('WSX BWQ'!$B$13:$V$62, MATCH('WSX Backcast'!$C51, 'WSX BWQ'!$C$13:$C$62, 0), MATCH('WSX Backcast'!M$13, 'WSX BWQ'!$B$13:$V$13, 0))</f>
        <v>0</v>
      </c>
      <c r="N51" t="str">
        <f>INDEX('WSX BWQ'!$B$13:$V$62, MATCH('WSX Backcast'!$C51, 'WSX BWQ'!$C$13:$C$62, 0), MATCH('WSX Backcast'!N$13, 'WSX BWQ'!$B$13:$V$13, 0))</f>
        <v>Good</v>
      </c>
      <c r="O51" t="str">
        <f>INDEX('WSX BWQ'!$B$13:$V$62, MATCH('WSX Backcast'!$C51, 'WSX BWQ'!$C$13:$C$62, 0), MATCH('WSX Backcast'!O$13, 'WSX BWQ'!$B$13:$V$13, 0))</f>
        <v>Excellent</v>
      </c>
      <c r="P51">
        <f>INDEX('WSX BWQ'!$B$13:$V$62, MATCH('WSX Backcast'!$C51, 'WSX BWQ'!$C$13:$C$62, 0), MATCH('WSX Backcast'!P$13, 'WSX BWQ'!$B$13:$V$13, 0))</f>
        <v>0</v>
      </c>
      <c r="Q51" t="str">
        <f>INDEX('WSX BWQ'!$B$13:$V$62, MATCH('WSX Backcast'!$C51, 'WSX BWQ'!$C$13:$C$62, 0), MATCH('WSX Backcast'!Q$13, 'WSX BWQ'!$B$13:$V$13, 0))</f>
        <v>Excellent</v>
      </c>
      <c r="R51" t="str">
        <f>INDEX('WSX BWQ'!$B$13:$V$62, MATCH('WSX Backcast'!$C51, 'WSX BWQ'!$C$13:$C$62, 0), MATCH('WSX Backcast'!R$13, 'WSX BWQ'!$B$13:$V$13, 0))</f>
        <v>Excellent</v>
      </c>
      <c r="S51" t="str">
        <f>INDEX('WSX BWQ'!$B$13:$V$62, MATCH('WSX Backcast'!$C51, 'WSX BWQ'!$C$13:$C$62, 0), MATCH('WSX Backcast'!S$13, 'WSX BWQ'!$B$13:$V$13, 0))</f>
        <v>Excellent</v>
      </c>
      <c r="T51" t="str">
        <f>INDEX('WSX BWQ'!$B$13:$V$62, MATCH('WSX Backcast'!$C51, 'WSX BWQ'!$C$13:$C$62, 0), MATCH('WSX Backcast'!T$13, 'WSX BWQ'!$B$13:$V$13, 0))</f>
        <v>Excellent</v>
      </c>
      <c r="U51" t="str">
        <f>INDEX('WSX BWQ'!$B$13:$V$62, MATCH('WSX Backcast'!$C51, 'WSX BWQ'!$C$13:$C$62, 0), MATCH('WSX Backcast'!U$13, 'WSX BWQ'!$B$13:$V$13, 0))</f>
        <v>Excellent</v>
      </c>
      <c r="V51" t="str">
        <f>INDEX('WSX BWQ'!$B$13:$V$62, MATCH('WSX Backcast'!$C51, 'WSX BWQ'!$C$13:$C$62, 0), MATCH('WSX Backcast'!V$13, 'WSX BWQ'!$B$13:$V$13, 0))</f>
        <v>Excellent</v>
      </c>
    </row>
    <row r="52" spans="1:22">
      <c r="B52" t="s">
        <v>245</v>
      </c>
      <c r="C52" t="s">
        <v>876</v>
      </c>
      <c r="D52" t="s">
        <v>48</v>
      </c>
      <c r="E52" t="s">
        <v>49</v>
      </c>
      <c r="F52" t="s">
        <v>50</v>
      </c>
      <c r="H52" t="str">
        <f>INDEX('WSX BWQ'!$B$13:$V$62, MATCH('WSX Backcast'!$C52, 'WSX BWQ'!$C$13:$C$62, 0), MATCH('WSX Backcast'!H$13, 'WSX BWQ'!$B$13:$V$13, 0))</f>
        <v>Excellent</v>
      </c>
      <c r="I52" t="str">
        <f>INDEX('WSX BWQ'!$B$13:$V$62, MATCH('WSX Backcast'!$C52, 'WSX BWQ'!$C$13:$C$62, 0), MATCH('WSX Backcast'!I$13, 'WSX BWQ'!$B$13:$V$13, 0))</f>
        <v>Excellent</v>
      </c>
      <c r="J52" t="str">
        <f>INDEX('WSX BWQ'!$B$13:$V$62, MATCH('WSX Backcast'!$C52, 'WSX BWQ'!$C$13:$C$62, 0), MATCH('WSX Backcast'!J$13, 'WSX BWQ'!$B$13:$V$13, 0))</f>
        <v>Excellent</v>
      </c>
      <c r="K52" t="str">
        <f>INDEX('WSX BWQ'!$B$13:$V$62, MATCH('WSX Backcast'!$C52, 'WSX BWQ'!$C$13:$C$62, 0), MATCH('WSX Backcast'!K$13, 'WSX BWQ'!$B$13:$V$13, 0))</f>
        <v>Excellent</v>
      </c>
      <c r="L52" t="str">
        <f>INDEX('WSX BWQ'!$B$13:$V$62, MATCH('WSX Backcast'!$C52, 'WSX BWQ'!$C$13:$C$62, 0), MATCH('WSX Backcast'!L$13, 'WSX BWQ'!$B$13:$V$13, 0))</f>
        <v>Excellent</v>
      </c>
      <c r="M52">
        <f>INDEX('WSX BWQ'!$B$13:$V$62, MATCH('WSX Backcast'!$C52, 'WSX BWQ'!$C$13:$C$62, 0), MATCH('WSX Backcast'!M$13, 'WSX BWQ'!$B$13:$V$13, 0))</f>
        <v>0</v>
      </c>
      <c r="N52" t="str">
        <f>INDEX('WSX BWQ'!$B$13:$V$62, MATCH('WSX Backcast'!$C52, 'WSX BWQ'!$C$13:$C$62, 0), MATCH('WSX Backcast'!N$13, 'WSX BWQ'!$B$13:$V$13, 0))</f>
        <v>Excellent</v>
      </c>
      <c r="O52" t="str">
        <f>INDEX('WSX BWQ'!$B$13:$V$62, MATCH('WSX Backcast'!$C52, 'WSX BWQ'!$C$13:$C$62, 0), MATCH('WSX Backcast'!O$13, 'WSX BWQ'!$B$13:$V$13, 0))</f>
        <v>Excellent</v>
      </c>
      <c r="P52">
        <f>INDEX('WSX BWQ'!$B$13:$V$62, MATCH('WSX Backcast'!$C52, 'WSX BWQ'!$C$13:$C$62, 0), MATCH('WSX Backcast'!P$13, 'WSX BWQ'!$B$13:$V$13, 0))</f>
        <v>0</v>
      </c>
      <c r="Q52" t="str">
        <f>INDEX('WSX BWQ'!$B$13:$V$62, MATCH('WSX Backcast'!$C52, 'WSX BWQ'!$C$13:$C$62, 0), MATCH('WSX Backcast'!Q$13, 'WSX BWQ'!$B$13:$V$13, 0))</f>
        <v>Excellent</v>
      </c>
      <c r="R52" t="str">
        <f>INDEX('WSX BWQ'!$B$13:$V$62, MATCH('WSX Backcast'!$C52, 'WSX BWQ'!$C$13:$C$62, 0), MATCH('WSX Backcast'!R$13, 'WSX BWQ'!$B$13:$V$13, 0))</f>
        <v>Excellent</v>
      </c>
      <c r="S52" t="str">
        <f>INDEX('WSX BWQ'!$B$13:$V$62, MATCH('WSX Backcast'!$C52, 'WSX BWQ'!$C$13:$C$62, 0), MATCH('WSX Backcast'!S$13, 'WSX BWQ'!$B$13:$V$13, 0))</f>
        <v>Excellent</v>
      </c>
      <c r="T52" t="str">
        <f>INDEX('WSX BWQ'!$B$13:$V$62, MATCH('WSX Backcast'!$C52, 'WSX BWQ'!$C$13:$C$62, 0), MATCH('WSX Backcast'!T$13, 'WSX BWQ'!$B$13:$V$13, 0))</f>
        <v>Excellent</v>
      </c>
      <c r="U52" t="str">
        <f>INDEX('WSX BWQ'!$B$13:$V$62, MATCH('WSX Backcast'!$C52, 'WSX BWQ'!$C$13:$C$62, 0), MATCH('WSX Backcast'!U$13, 'WSX BWQ'!$B$13:$V$13, 0))</f>
        <v>Excellent</v>
      </c>
      <c r="V52" t="str">
        <f>INDEX('WSX BWQ'!$B$13:$V$62, MATCH('WSX Backcast'!$C52, 'WSX BWQ'!$C$13:$C$62, 0), MATCH('WSX Backcast'!V$13, 'WSX BWQ'!$B$13:$V$13, 0))</f>
        <v>Excellent</v>
      </c>
    </row>
    <row r="53" spans="1:22">
      <c r="B53" t="s">
        <v>245</v>
      </c>
      <c r="C53" t="s">
        <v>877</v>
      </c>
      <c r="D53" t="s">
        <v>48</v>
      </c>
      <c r="E53" t="s">
        <v>49</v>
      </c>
      <c r="F53" t="s">
        <v>50</v>
      </c>
      <c r="H53" t="str">
        <f>INDEX('WSX BWQ'!$B$13:$V$62, MATCH('WSX Backcast'!$C53, 'WSX BWQ'!$C$13:$C$62, 0), MATCH('WSX Backcast'!H$13, 'WSX BWQ'!$B$13:$V$13, 0))</f>
        <v>Excellent</v>
      </c>
      <c r="I53" t="str">
        <f>INDEX('WSX BWQ'!$B$13:$V$62, MATCH('WSX Backcast'!$C53, 'WSX BWQ'!$C$13:$C$62, 0), MATCH('WSX Backcast'!I$13, 'WSX BWQ'!$B$13:$V$13, 0))</f>
        <v>Excellent</v>
      </c>
      <c r="J53" t="str">
        <f>INDEX('WSX BWQ'!$B$13:$V$62, MATCH('WSX Backcast'!$C53, 'WSX BWQ'!$C$13:$C$62, 0), MATCH('WSX Backcast'!J$13, 'WSX BWQ'!$B$13:$V$13, 0))</f>
        <v>Excellent</v>
      </c>
      <c r="K53" t="str">
        <f>INDEX('WSX BWQ'!$B$13:$V$62, MATCH('WSX Backcast'!$C53, 'WSX BWQ'!$C$13:$C$62, 0), MATCH('WSX Backcast'!K$13, 'WSX BWQ'!$B$13:$V$13, 0))</f>
        <v>Excellent</v>
      </c>
      <c r="L53" t="str">
        <f>INDEX('WSX BWQ'!$B$13:$V$62, MATCH('WSX Backcast'!$C53, 'WSX BWQ'!$C$13:$C$62, 0), MATCH('WSX Backcast'!L$13, 'WSX BWQ'!$B$13:$V$13, 0))</f>
        <v>Excellent</v>
      </c>
      <c r="M53">
        <f>INDEX('WSX BWQ'!$B$13:$V$62, MATCH('WSX Backcast'!$C53, 'WSX BWQ'!$C$13:$C$62, 0), MATCH('WSX Backcast'!M$13, 'WSX BWQ'!$B$13:$V$13, 0))</f>
        <v>0</v>
      </c>
      <c r="N53" t="str">
        <f>INDEX('WSX BWQ'!$B$13:$V$62, MATCH('WSX Backcast'!$C53, 'WSX BWQ'!$C$13:$C$62, 0), MATCH('WSX Backcast'!N$13, 'WSX BWQ'!$B$13:$V$13, 0))</f>
        <v>Excellent</v>
      </c>
      <c r="O53" t="str">
        <f>INDEX('WSX BWQ'!$B$13:$V$62, MATCH('WSX Backcast'!$C53, 'WSX BWQ'!$C$13:$C$62, 0), MATCH('WSX Backcast'!O$13, 'WSX BWQ'!$B$13:$V$13, 0))</f>
        <v>Excellent</v>
      </c>
      <c r="P53">
        <f>INDEX('WSX BWQ'!$B$13:$V$62, MATCH('WSX Backcast'!$C53, 'WSX BWQ'!$C$13:$C$62, 0), MATCH('WSX Backcast'!P$13, 'WSX BWQ'!$B$13:$V$13, 0))</f>
        <v>0</v>
      </c>
      <c r="Q53" t="str">
        <f>INDEX('WSX BWQ'!$B$13:$V$62, MATCH('WSX Backcast'!$C53, 'WSX BWQ'!$C$13:$C$62, 0), MATCH('WSX Backcast'!Q$13, 'WSX BWQ'!$B$13:$V$13, 0))</f>
        <v>Excellent</v>
      </c>
      <c r="R53" t="str">
        <f>INDEX('WSX BWQ'!$B$13:$V$62, MATCH('WSX Backcast'!$C53, 'WSX BWQ'!$C$13:$C$62, 0), MATCH('WSX Backcast'!R$13, 'WSX BWQ'!$B$13:$V$13, 0))</f>
        <v>Excellent</v>
      </c>
      <c r="S53" t="str">
        <f>INDEX('WSX BWQ'!$B$13:$V$62, MATCH('WSX Backcast'!$C53, 'WSX BWQ'!$C$13:$C$62, 0), MATCH('WSX Backcast'!S$13, 'WSX BWQ'!$B$13:$V$13, 0))</f>
        <v>Excellent</v>
      </c>
      <c r="T53" t="str">
        <f>INDEX('WSX BWQ'!$B$13:$V$62, MATCH('WSX Backcast'!$C53, 'WSX BWQ'!$C$13:$C$62, 0), MATCH('WSX Backcast'!T$13, 'WSX BWQ'!$B$13:$V$13, 0))</f>
        <v>Excellent</v>
      </c>
      <c r="U53" t="str">
        <f>INDEX('WSX BWQ'!$B$13:$V$62, MATCH('WSX Backcast'!$C53, 'WSX BWQ'!$C$13:$C$62, 0), MATCH('WSX Backcast'!U$13, 'WSX BWQ'!$B$13:$V$13, 0))</f>
        <v>Excellent</v>
      </c>
      <c r="V53" t="str">
        <f>INDEX('WSX BWQ'!$B$13:$V$62, MATCH('WSX Backcast'!$C53, 'WSX BWQ'!$C$13:$C$62, 0), MATCH('WSX Backcast'!V$13, 'WSX BWQ'!$B$13:$V$13, 0))</f>
        <v>Excellent</v>
      </c>
    </row>
    <row r="54" spans="1:22">
      <c r="B54" t="s">
        <v>245</v>
      </c>
      <c r="C54" t="s">
        <v>878</v>
      </c>
      <c r="D54" t="s">
        <v>48</v>
      </c>
      <c r="E54" t="s">
        <v>49</v>
      </c>
      <c r="F54" t="s">
        <v>50</v>
      </c>
      <c r="H54" t="str">
        <f>INDEX('WSX BWQ'!$B$13:$V$62, MATCH('WSX Backcast'!$C54, 'WSX BWQ'!$C$13:$C$62, 0), MATCH('WSX Backcast'!H$13, 'WSX BWQ'!$B$13:$V$13, 0))</f>
        <v>Excellent</v>
      </c>
      <c r="I54" t="str">
        <f>INDEX('WSX BWQ'!$B$13:$V$62, MATCH('WSX Backcast'!$C54, 'WSX BWQ'!$C$13:$C$62, 0), MATCH('WSX Backcast'!I$13, 'WSX BWQ'!$B$13:$V$13, 0))</f>
        <v>Excellent</v>
      </c>
      <c r="J54" t="str">
        <f>INDEX('WSX BWQ'!$B$13:$V$62, MATCH('WSX Backcast'!$C54, 'WSX BWQ'!$C$13:$C$62, 0), MATCH('WSX Backcast'!J$13, 'WSX BWQ'!$B$13:$V$13, 0))</f>
        <v>Excellent</v>
      </c>
      <c r="K54" t="str">
        <f>INDEX('WSX BWQ'!$B$13:$V$62, MATCH('WSX Backcast'!$C54, 'WSX BWQ'!$C$13:$C$62, 0), MATCH('WSX Backcast'!K$13, 'WSX BWQ'!$B$13:$V$13, 0))</f>
        <v>Excellent</v>
      </c>
      <c r="L54" t="str">
        <f>INDEX('WSX BWQ'!$B$13:$V$62, MATCH('WSX Backcast'!$C54, 'WSX BWQ'!$C$13:$C$62, 0), MATCH('WSX Backcast'!L$13, 'WSX BWQ'!$B$13:$V$13, 0))</f>
        <v>Excellent</v>
      </c>
      <c r="M54">
        <f>INDEX('WSX BWQ'!$B$13:$V$62, MATCH('WSX Backcast'!$C54, 'WSX BWQ'!$C$13:$C$62, 0), MATCH('WSX Backcast'!M$13, 'WSX BWQ'!$B$13:$V$13, 0))</f>
        <v>0</v>
      </c>
      <c r="N54" t="str">
        <f>INDEX('WSX BWQ'!$B$13:$V$62, MATCH('WSX Backcast'!$C54, 'WSX BWQ'!$C$13:$C$62, 0), MATCH('WSX Backcast'!N$13, 'WSX BWQ'!$B$13:$V$13, 0))</f>
        <v>Excellent</v>
      </c>
      <c r="O54" t="str">
        <f>INDEX('WSX BWQ'!$B$13:$V$62, MATCH('WSX Backcast'!$C54, 'WSX BWQ'!$C$13:$C$62, 0), MATCH('WSX Backcast'!O$13, 'WSX BWQ'!$B$13:$V$13, 0))</f>
        <v>Excellent</v>
      </c>
      <c r="P54">
        <f>INDEX('WSX BWQ'!$B$13:$V$62, MATCH('WSX Backcast'!$C54, 'WSX BWQ'!$C$13:$C$62, 0), MATCH('WSX Backcast'!P$13, 'WSX BWQ'!$B$13:$V$13, 0))</f>
        <v>0</v>
      </c>
      <c r="Q54" t="str">
        <f>INDEX('WSX BWQ'!$B$13:$V$62, MATCH('WSX Backcast'!$C54, 'WSX BWQ'!$C$13:$C$62, 0), MATCH('WSX Backcast'!Q$13, 'WSX BWQ'!$B$13:$V$13, 0))</f>
        <v>Excellent</v>
      </c>
      <c r="R54" t="str">
        <f>INDEX('WSX BWQ'!$B$13:$V$62, MATCH('WSX Backcast'!$C54, 'WSX BWQ'!$C$13:$C$62, 0), MATCH('WSX Backcast'!R$13, 'WSX BWQ'!$B$13:$V$13, 0))</f>
        <v>Excellent</v>
      </c>
      <c r="S54" t="str">
        <f>INDEX('WSX BWQ'!$B$13:$V$62, MATCH('WSX Backcast'!$C54, 'WSX BWQ'!$C$13:$C$62, 0), MATCH('WSX Backcast'!S$13, 'WSX BWQ'!$B$13:$V$13, 0))</f>
        <v>Excellent</v>
      </c>
      <c r="T54" t="str">
        <f>INDEX('WSX BWQ'!$B$13:$V$62, MATCH('WSX Backcast'!$C54, 'WSX BWQ'!$C$13:$C$62, 0), MATCH('WSX Backcast'!T$13, 'WSX BWQ'!$B$13:$V$13, 0))</f>
        <v>Excellent</v>
      </c>
      <c r="U54" t="str">
        <f>INDEX('WSX BWQ'!$B$13:$V$62, MATCH('WSX Backcast'!$C54, 'WSX BWQ'!$C$13:$C$62, 0), MATCH('WSX Backcast'!U$13, 'WSX BWQ'!$B$13:$V$13, 0))</f>
        <v>Excellent</v>
      </c>
      <c r="V54" t="str">
        <f>INDEX('WSX BWQ'!$B$13:$V$62, MATCH('WSX Backcast'!$C54, 'WSX BWQ'!$C$13:$C$62, 0), MATCH('WSX Backcast'!V$13, 'WSX BWQ'!$B$13:$V$13, 0))</f>
        <v>Excellent</v>
      </c>
    </row>
    <row r="55" spans="1:22">
      <c r="B55" t="s">
        <v>245</v>
      </c>
      <c r="C55" t="s">
        <v>879</v>
      </c>
      <c r="D55" t="s">
        <v>48</v>
      </c>
      <c r="E55" t="s">
        <v>49</v>
      </c>
      <c r="F55" t="s">
        <v>50</v>
      </c>
      <c r="H55" t="str">
        <f>INDEX('WSX BWQ'!$B$13:$V$62, MATCH('WSX Backcast'!$C55, 'WSX BWQ'!$C$13:$C$62, 0), MATCH('WSX Backcast'!H$13, 'WSX BWQ'!$B$13:$V$13, 0))</f>
        <v>Excellent</v>
      </c>
      <c r="I55" t="str">
        <f>INDEX('WSX BWQ'!$B$13:$V$62, MATCH('WSX Backcast'!$C55, 'WSX BWQ'!$C$13:$C$62, 0), MATCH('WSX Backcast'!I$13, 'WSX BWQ'!$B$13:$V$13, 0))</f>
        <v>Excellent</v>
      </c>
      <c r="J55" t="str">
        <f>INDEX('WSX BWQ'!$B$13:$V$62, MATCH('WSX Backcast'!$C55, 'WSX BWQ'!$C$13:$C$62, 0), MATCH('WSX Backcast'!J$13, 'WSX BWQ'!$B$13:$V$13, 0))</f>
        <v>Excellent</v>
      </c>
      <c r="K55" t="str">
        <f>INDEX('WSX BWQ'!$B$13:$V$62, MATCH('WSX Backcast'!$C55, 'WSX BWQ'!$C$13:$C$62, 0), MATCH('WSX Backcast'!K$13, 'WSX BWQ'!$B$13:$V$13, 0))</f>
        <v>Excellent</v>
      </c>
      <c r="L55" t="str">
        <f>INDEX('WSX BWQ'!$B$13:$V$62, MATCH('WSX Backcast'!$C55, 'WSX BWQ'!$C$13:$C$62, 0), MATCH('WSX Backcast'!L$13, 'WSX BWQ'!$B$13:$V$13, 0))</f>
        <v>Excellent</v>
      </c>
      <c r="M55">
        <f>INDEX('WSX BWQ'!$B$13:$V$62, MATCH('WSX Backcast'!$C55, 'WSX BWQ'!$C$13:$C$62, 0), MATCH('WSX Backcast'!M$13, 'WSX BWQ'!$B$13:$V$13, 0))</f>
        <v>0</v>
      </c>
      <c r="N55" t="str">
        <f>INDEX('WSX BWQ'!$B$13:$V$62, MATCH('WSX Backcast'!$C55, 'WSX BWQ'!$C$13:$C$62, 0), MATCH('WSX Backcast'!N$13, 'WSX BWQ'!$B$13:$V$13, 0))</f>
        <v>Excellent</v>
      </c>
      <c r="O55" t="str">
        <f>INDEX('WSX BWQ'!$B$13:$V$62, MATCH('WSX Backcast'!$C55, 'WSX BWQ'!$C$13:$C$62, 0), MATCH('WSX Backcast'!O$13, 'WSX BWQ'!$B$13:$V$13, 0))</f>
        <v>Excellent</v>
      </c>
      <c r="P55">
        <f>INDEX('WSX BWQ'!$B$13:$V$62, MATCH('WSX Backcast'!$C55, 'WSX BWQ'!$C$13:$C$62, 0), MATCH('WSX Backcast'!P$13, 'WSX BWQ'!$B$13:$V$13, 0))</f>
        <v>0</v>
      </c>
      <c r="Q55" t="str">
        <f>INDEX('WSX BWQ'!$B$13:$V$62, MATCH('WSX Backcast'!$C55, 'WSX BWQ'!$C$13:$C$62, 0), MATCH('WSX Backcast'!Q$13, 'WSX BWQ'!$B$13:$V$13, 0))</f>
        <v>Excellent</v>
      </c>
      <c r="R55" t="str">
        <f>INDEX('WSX BWQ'!$B$13:$V$62, MATCH('WSX Backcast'!$C55, 'WSX BWQ'!$C$13:$C$62, 0), MATCH('WSX Backcast'!R$13, 'WSX BWQ'!$B$13:$V$13, 0))</f>
        <v>Excellent</v>
      </c>
      <c r="S55" t="str">
        <f>INDEX('WSX BWQ'!$B$13:$V$62, MATCH('WSX Backcast'!$C55, 'WSX BWQ'!$C$13:$C$62, 0), MATCH('WSX Backcast'!S$13, 'WSX BWQ'!$B$13:$V$13, 0))</f>
        <v>Excellent</v>
      </c>
      <c r="T55" t="str">
        <f>INDEX('WSX BWQ'!$B$13:$V$62, MATCH('WSX Backcast'!$C55, 'WSX BWQ'!$C$13:$C$62, 0), MATCH('WSX Backcast'!T$13, 'WSX BWQ'!$B$13:$V$13, 0))</f>
        <v>Excellent</v>
      </c>
      <c r="U55" t="str">
        <f>INDEX('WSX BWQ'!$B$13:$V$62, MATCH('WSX Backcast'!$C55, 'WSX BWQ'!$C$13:$C$62, 0), MATCH('WSX Backcast'!U$13, 'WSX BWQ'!$B$13:$V$13, 0))</f>
        <v>Excellent</v>
      </c>
      <c r="V55" t="str">
        <f>INDEX('WSX BWQ'!$B$13:$V$62, MATCH('WSX Backcast'!$C55, 'WSX BWQ'!$C$13:$C$62, 0), MATCH('WSX Backcast'!V$13, 'WSX BWQ'!$B$13:$V$13, 0))</f>
        <v>Excellent</v>
      </c>
    </row>
    <row r="56" spans="1:22">
      <c r="B56" t="s">
        <v>245</v>
      </c>
      <c r="C56" t="s">
        <v>880</v>
      </c>
      <c r="D56" t="s">
        <v>48</v>
      </c>
      <c r="E56" t="s">
        <v>49</v>
      </c>
      <c r="F56" t="s">
        <v>50</v>
      </c>
      <c r="H56" t="str">
        <f>INDEX('WSX BWQ'!$B$13:$V$62, MATCH('WSX Backcast'!$C56, 'WSX BWQ'!$C$13:$C$62, 0), MATCH('WSX Backcast'!H$13, 'WSX BWQ'!$B$13:$V$13, 0))</f>
        <v>Excellent</v>
      </c>
      <c r="I56" t="str">
        <f>INDEX('WSX BWQ'!$B$13:$V$62, MATCH('WSX Backcast'!$C56, 'WSX BWQ'!$C$13:$C$62, 0), MATCH('WSX Backcast'!I$13, 'WSX BWQ'!$B$13:$V$13, 0))</f>
        <v>Excellent</v>
      </c>
      <c r="J56" t="str">
        <f>INDEX('WSX BWQ'!$B$13:$V$62, MATCH('WSX Backcast'!$C56, 'WSX BWQ'!$C$13:$C$62, 0), MATCH('WSX Backcast'!J$13, 'WSX BWQ'!$B$13:$V$13, 0))</f>
        <v>Excellent</v>
      </c>
      <c r="K56" t="str">
        <f>INDEX('WSX BWQ'!$B$13:$V$62, MATCH('WSX Backcast'!$C56, 'WSX BWQ'!$C$13:$C$62, 0), MATCH('WSX Backcast'!K$13, 'WSX BWQ'!$B$13:$V$13, 0))</f>
        <v>Excellent</v>
      </c>
      <c r="L56" t="str">
        <f>INDEX('WSX BWQ'!$B$13:$V$62, MATCH('WSX Backcast'!$C56, 'WSX BWQ'!$C$13:$C$62, 0), MATCH('WSX Backcast'!L$13, 'WSX BWQ'!$B$13:$V$13, 0))</f>
        <v>Excellent</v>
      </c>
      <c r="M56">
        <f>INDEX('WSX BWQ'!$B$13:$V$62, MATCH('WSX Backcast'!$C56, 'WSX BWQ'!$C$13:$C$62, 0), MATCH('WSX Backcast'!M$13, 'WSX BWQ'!$B$13:$V$13, 0))</f>
        <v>0</v>
      </c>
      <c r="N56" t="str">
        <f>INDEX('WSX BWQ'!$B$13:$V$62, MATCH('WSX Backcast'!$C56, 'WSX BWQ'!$C$13:$C$62, 0), MATCH('WSX Backcast'!N$13, 'WSX BWQ'!$B$13:$V$13, 0))</f>
        <v>Excellent</v>
      </c>
      <c r="O56" t="str">
        <f>INDEX('WSX BWQ'!$B$13:$V$62, MATCH('WSX Backcast'!$C56, 'WSX BWQ'!$C$13:$C$62, 0), MATCH('WSX Backcast'!O$13, 'WSX BWQ'!$B$13:$V$13, 0))</f>
        <v>Excellent</v>
      </c>
      <c r="P56">
        <f>INDEX('WSX BWQ'!$B$13:$V$62, MATCH('WSX Backcast'!$C56, 'WSX BWQ'!$C$13:$C$62, 0), MATCH('WSX Backcast'!P$13, 'WSX BWQ'!$B$13:$V$13, 0))</f>
        <v>0</v>
      </c>
      <c r="Q56" t="str">
        <f>INDEX('WSX BWQ'!$B$13:$V$62, MATCH('WSX Backcast'!$C56, 'WSX BWQ'!$C$13:$C$62, 0), MATCH('WSX Backcast'!Q$13, 'WSX BWQ'!$B$13:$V$13, 0))</f>
        <v>Excellent</v>
      </c>
      <c r="R56" t="str">
        <f>INDEX('WSX BWQ'!$B$13:$V$62, MATCH('WSX Backcast'!$C56, 'WSX BWQ'!$C$13:$C$62, 0), MATCH('WSX Backcast'!R$13, 'WSX BWQ'!$B$13:$V$13, 0))</f>
        <v>Excellent</v>
      </c>
      <c r="S56" t="str">
        <f>INDEX('WSX BWQ'!$B$13:$V$62, MATCH('WSX Backcast'!$C56, 'WSX BWQ'!$C$13:$C$62, 0), MATCH('WSX Backcast'!S$13, 'WSX BWQ'!$B$13:$V$13, 0))</f>
        <v>Excellent</v>
      </c>
      <c r="T56" t="str">
        <f>INDEX('WSX BWQ'!$B$13:$V$62, MATCH('WSX Backcast'!$C56, 'WSX BWQ'!$C$13:$C$62, 0), MATCH('WSX Backcast'!T$13, 'WSX BWQ'!$B$13:$V$13, 0))</f>
        <v>Excellent</v>
      </c>
      <c r="U56" t="str">
        <f>INDEX('WSX BWQ'!$B$13:$V$62, MATCH('WSX Backcast'!$C56, 'WSX BWQ'!$C$13:$C$62, 0), MATCH('WSX Backcast'!U$13, 'WSX BWQ'!$B$13:$V$13, 0))</f>
        <v>Excellent</v>
      </c>
      <c r="V56" t="str">
        <f>INDEX('WSX BWQ'!$B$13:$V$62, MATCH('WSX Backcast'!$C56, 'WSX BWQ'!$C$13:$C$62, 0), MATCH('WSX Backcast'!V$13, 'WSX BWQ'!$B$13:$V$13, 0))</f>
        <v>Excellent</v>
      </c>
    </row>
    <row r="57" spans="1:22">
      <c r="B57" t="s">
        <v>245</v>
      </c>
      <c r="C57" t="s">
        <v>881</v>
      </c>
      <c r="D57" t="s">
        <v>48</v>
      </c>
      <c r="E57" t="s">
        <v>49</v>
      </c>
      <c r="F57" t="s">
        <v>50</v>
      </c>
      <c r="H57" t="str">
        <f>INDEX('WSX BWQ'!$B$13:$V$62, MATCH('WSX Backcast'!$C57, 'WSX BWQ'!$C$13:$C$62, 0), MATCH('WSX Backcast'!H$13, 'WSX BWQ'!$B$13:$V$13, 0))</f>
        <v>Excellent</v>
      </c>
      <c r="I57" t="str">
        <f>INDEX('WSX BWQ'!$B$13:$V$62, MATCH('WSX Backcast'!$C57, 'WSX BWQ'!$C$13:$C$62, 0), MATCH('WSX Backcast'!I$13, 'WSX BWQ'!$B$13:$V$13, 0))</f>
        <v>Excellent</v>
      </c>
      <c r="J57" t="str">
        <f>INDEX('WSX BWQ'!$B$13:$V$62, MATCH('WSX Backcast'!$C57, 'WSX BWQ'!$C$13:$C$62, 0), MATCH('WSX Backcast'!J$13, 'WSX BWQ'!$B$13:$V$13, 0))</f>
        <v>Excellent</v>
      </c>
      <c r="K57" t="str">
        <f>INDEX('WSX BWQ'!$B$13:$V$62, MATCH('WSX Backcast'!$C57, 'WSX BWQ'!$C$13:$C$62, 0), MATCH('WSX Backcast'!K$13, 'WSX BWQ'!$B$13:$V$13, 0))</f>
        <v>Excellent</v>
      </c>
      <c r="L57" t="str">
        <f>INDEX('WSX BWQ'!$B$13:$V$62, MATCH('WSX Backcast'!$C57, 'WSX BWQ'!$C$13:$C$62, 0), MATCH('WSX Backcast'!L$13, 'WSX BWQ'!$B$13:$V$13, 0))</f>
        <v>Excellent</v>
      </c>
      <c r="M57">
        <f>INDEX('WSX BWQ'!$B$13:$V$62, MATCH('WSX Backcast'!$C57, 'WSX BWQ'!$C$13:$C$62, 0), MATCH('WSX Backcast'!M$13, 'WSX BWQ'!$B$13:$V$13, 0))</f>
        <v>0</v>
      </c>
      <c r="N57" t="str">
        <f>INDEX('WSX BWQ'!$B$13:$V$62, MATCH('WSX Backcast'!$C57, 'WSX BWQ'!$C$13:$C$62, 0), MATCH('WSX Backcast'!N$13, 'WSX BWQ'!$B$13:$V$13, 0))</f>
        <v>Excellent</v>
      </c>
      <c r="O57" t="str">
        <f>INDEX('WSX BWQ'!$B$13:$V$62, MATCH('WSX Backcast'!$C57, 'WSX BWQ'!$C$13:$C$62, 0), MATCH('WSX Backcast'!O$13, 'WSX BWQ'!$B$13:$V$13, 0))</f>
        <v>Excellent</v>
      </c>
      <c r="P57">
        <f>INDEX('WSX BWQ'!$B$13:$V$62, MATCH('WSX Backcast'!$C57, 'WSX BWQ'!$C$13:$C$62, 0), MATCH('WSX Backcast'!P$13, 'WSX BWQ'!$B$13:$V$13, 0))</f>
        <v>0</v>
      </c>
      <c r="Q57" t="str">
        <f>INDEX('WSX BWQ'!$B$13:$V$62, MATCH('WSX Backcast'!$C57, 'WSX BWQ'!$C$13:$C$62, 0), MATCH('WSX Backcast'!Q$13, 'WSX BWQ'!$B$13:$V$13, 0))</f>
        <v>Excellent</v>
      </c>
      <c r="R57" t="str">
        <f>INDEX('WSX BWQ'!$B$13:$V$62, MATCH('WSX Backcast'!$C57, 'WSX BWQ'!$C$13:$C$62, 0), MATCH('WSX Backcast'!R$13, 'WSX BWQ'!$B$13:$V$13, 0))</f>
        <v>Excellent</v>
      </c>
      <c r="S57" t="str">
        <f>INDEX('WSX BWQ'!$B$13:$V$62, MATCH('WSX Backcast'!$C57, 'WSX BWQ'!$C$13:$C$62, 0), MATCH('WSX Backcast'!S$13, 'WSX BWQ'!$B$13:$V$13, 0))</f>
        <v>Excellent</v>
      </c>
      <c r="T57" t="str">
        <f>INDEX('WSX BWQ'!$B$13:$V$62, MATCH('WSX Backcast'!$C57, 'WSX BWQ'!$C$13:$C$62, 0), MATCH('WSX Backcast'!T$13, 'WSX BWQ'!$B$13:$V$13, 0))</f>
        <v>Excellent</v>
      </c>
      <c r="U57" t="str">
        <f>INDEX('WSX BWQ'!$B$13:$V$62, MATCH('WSX Backcast'!$C57, 'WSX BWQ'!$C$13:$C$62, 0), MATCH('WSX Backcast'!U$13, 'WSX BWQ'!$B$13:$V$13, 0))</f>
        <v>Excellent</v>
      </c>
      <c r="V57" t="str">
        <f>INDEX('WSX BWQ'!$B$13:$V$62, MATCH('WSX Backcast'!$C57, 'WSX BWQ'!$C$13:$C$62, 0), MATCH('WSX Backcast'!V$13, 'WSX BWQ'!$B$13:$V$13, 0))</f>
        <v>Excellent</v>
      </c>
    </row>
    <row r="58" spans="1:22">
      <c r="B58" t="s">
        <v>245</v>
      </c>
      <c r="C58" t="s">
        <v>882</v>
      </c>
      <c r="D58" t="s">
        <v>48</v>
      </c>
      <c r="E58" t="s">
        <v>49</v>
      </c>
      <c r="F58" t="s">
        <v>50</v>
      </c>
      <c r="H58" t="str">
        <f>INDEX('WSX BWQ'!$B$13:$V$62, MATCH('WSX Backcast'!$C58, 'WSX BWQ'!$C$13:$C$62, 0), MATCH('WSX Backcast'!H$13, 'WSX BWQ'!$B$13:$V$13, 0))</f>
        <v>Good</v>
      </c>
      <c r="I58" t="str">
        <f>INDEX('WSX BWQ'!$B$13:$V$62, MATCH('WSX Backcast'!$C58, 'WSX BWQ'!$C$13:$C$62, 0), MATCH('WSX Backcast'!I$13, 'WSX BWQ'!$B$13:$V$13, 0))</f>
        <v>Sufficient</v>
      </c>
      <c r="J58" t="str">
        <f>INDEX('WSX BWQ'!$B$13:$V$62, MATCH('WSX Backcast'!$C58, 'WSX BWQ'!$C$13:$C$62, 0), MATCH('WSX Backcast'!J$13, 'WSX BWQ'!$B$13:$V$13, 0))</f>
        <v>Sufficient</v>
      </c>
      <c r="K58" t="str">
        <f>INDEX('WSX BWQ'!$B$13:$V$62, MATCH('WSX Backcast'!$C58, 'WSX BWQ'!$C$13:$C$62, 0), MATCH('WSX Backcast'!K$13, 'WSX BWQ'!$B$13:$V$13, 0))</f>
        <v>Poor</v>
      </c>
      <c r="L58" t="str">
        <f>INDEX('WSX BWQ'!$B$13:$V$62, MATCH('WSX Backcast'!$C58, 'WSX BWQ'!$C$13:$C$62, 0), MATCH('WSX Backcast'!L$13, 'WSX BWQ'!$B$13:$V$13, 0))</f>
        <v>Poor</v>
      </c>
      <c r="M58">
        <f>INDEX('WSX BWQ'!$B$13:$V$62, MATCH('WSX Backcast'!$C58, 'WSX BWQ'!$C$13:$C$62, 0), MATCH('WSX Backcast'!M$13, 'WSX BWQ'!$B$13:$V$13, 0))</f>
        <v>0</v>
      </c>
      <c r="N58" t="str">
        <f>INDEX('WSX BWQ'!$B$13:$V$62, MATCH('WSX Backcast'!$C58, 'WSX BWQ'!$C$13:$C$62, 0), MATCH('WSX Backcast'!N$13, 'WSX BWQ'!$B$13:$V$13, 0))</f>
        <v>Poor</v>
      </c>
      <c r="O58" t="str">
        <f>INDEX('WSX BWQ'!$B$13:$V$62, MATCH('WSX Backcast'!$C58, 'WSX BWQ'!$C$13:$C$62, 0), MATCH('WSX Backcast'!O$13, 'WSX BWQ'!$B$13:$V$13, 0))</f>
        <v>Poor</v>
      </c>
      <c r="P58">
        <f>INDEX('WSX BWQ'!$B$13:$V$62, MATCH('WSX Backcast'!$C58, 'WSX BWQ'!$C$13:$C$62, 0), MATCH('WSX Backcast'!P$13, 'WSX BWQ'!$B$13:$V$13, 0))</f>
        <v>0</v>
      </c>
      <c r="Q58" t="str">
        <f>INDEX('WSX BWQ'!$B$13:$V$62, MATCH('WSX Backcast'!$C58, 'WSX BWQ'!$C$13:$C$62, 0), MATCH('WSX Backcast'!Q$13, 'WSX BWQ'!$B$13:$V$13, 0))</f>
        <v>Poor</v>
      </c>
      <c r="R58" t="str">
        <f>INDEX('WSX BWQ'!$B$13:$V$62, MATCH('WSX Backcast'!$C58, 'WSX BWQ'!$C$13:$C$62, 0), MATCH('WSX Backcast'!R$13, 'WSX BWQ'!$B$13:$V$13, 0))</f>
        <v>Poor</v>
      </c>
      <c r="S58" t="str">
        <f>INDEX('WSX BWQ'!$B$13:$V$62, MATCH('WSX Backcast'!$C58, 'WSX BWQ'!$C$13:$C$62, 0), MATCH('WSX Backcast'!S$13, 'WSX BWQ'!$B$13:$V$13, 0))</f>
        <v>Poor</v>
      </c>
      <c r="T58" t="str">
        <f>INDEX('WSX BWQ'!$B$13:$V$62, MATCH('WSX Backcast'!$C58, 'WSX BWQ'!$C$13:$C$62, 0), MATCH('WSX Backcast'!T$13, 'WSX BWQ'!$B$13:$V$13, 0))</f>
        <v>Poor</v>
      </c>
      <c r="U58" t="str">
        <f>INDEX('WSX BWQ'!$B$13:$V$62, MATCH('WSX Backcast'!$C58, 'WSX BWQ'!$C$13:$C$62, 0), MATCH('WSX Backcast'!U$13, 'WSX BWQ'!$B$13:$V$13, 0))</f>
        <v>Poor</v>
      </c>
      <c r="V58" t="str">
        <f>INDEX('WSX BWQ'!$B$13:$V$62, MATCH('WSX Backcast'!$C58, 'WSX BWQ'!$C$13:$C$62, 0), MATCH('WSX Backcast'!V$13, 'WSX BWQ'!$B$13:$V$13, 0))</f>
        <v>Poor</v>
      </c>
    </row>
    <row r="59" spans="1:22">
      <c r="B59" t="s">
        <v>245</v>
      </c>
      <c r="C59" t="s">
        <v>883</v>
      </c>
      <c r="D59" t="s">
        <v>48</v>
      </c>
      <c r="E59" t="s">
        <v>49</v>
      </c>
      <c r="F59" t="s">
        <v>50</v>
      </c>
      <c r="H59" t="str">
        <f>INDEX('WSX BWQ'!$B$13:$V$62, MATCH('WSX Backcast'!$C59, 'WSX BWQ'!$C$13:$C$62, 0), MATCH('WSX Backcast'!H$13, 'WSX BWQ'!$B$13:$V$13, 0))</f>
        <v>Good</v>
      </c>
      <c r="I59" t="str">
        <f>INDEX('WSX BWQ'!$B$13:$V$62, MATCH('WSX Backcast'!$C59, 'WSX BWQ'!$C$13:$C$62, 0), MATCH('WSX Backcast'!I$13, 'WSX BWQ'!$B$13:$V$13, 0))</f>
        <v>Good</v>
      </c>
      <c r="J59" t="str">
        <f>INDEX('WSX BWQ'!$B$13:$V$62, MATCH('WSX Backcast'!$C59, 'WSX BWQ'!$C$13:$C$62, 0), MATCH('WSX Backcast'!J$13, 'WSX BWQ'!$B$13:$V$13, 0))</f>
        <v>Good</v>
      </c>
      <c r="K59" t="str">
        <f>INDEX('WSX BWQ'!$B$13:$V$62, MATCH('WSX Backcast'!$C59, 'WSX BWQ'!$C$13:$C$62, 0), MATCH('WSX Backcast'!K$13, 'WSX BWQ'!$B$13:$V$13, 0))</f>
        <v>Good</v>
      </c>
      <c r="L59" t="str">
        <f>INDEX('WSX BWQ'!$B$13:$V$62, MATCH('WSX Backcast'!$C59, 'WSX BWQ'!$C$13:$C$62, 0), MATCH('WSX Backcast'!L$13, 'WSX BWQ'!$B$13:$V$13, 0))</f>
        <v>Sufficient</v>
      </c>
      <c r="M59">
        <f>INDEX('WSX BWQ'!$B$13:$V$62, MATCH('WSX Backcast'!$C59, 'WSX BWQ'!$C$13:$C$62, 0), MATCH('WSX Backcast'!M$13, 'WSX BWQ'!$B$13:$V$13, 0))</f>
        <v>0</v>
      </c>
      <c r="N59" t="str">
        <f>INDEX('WSX BWQ'!$B$13:$V$62, MATCH('WSX Backcast'!$C59, 'WSX BWQ'!$C$13:$C$62, 0), MATCH('WSX Backcast'!N$13, 'WSX BWQ'!$B$13:$V$13, 0))</f>
        <v>Sufficient</v>
      </c>
      <c r="O59" t="str">
        <f>INDEX('WSX BWQ'!$B$13:$V$62, MATCH('WSX Backcast'!$C59, 'WSX BWQ'!$C$13:$C$62, 0), MATCH('WSX Backcast'!O$13, 'WSX BWQ'!$B$13:$V$13, 0))</f>
        <v>Poor</v>
      </c>
      <c r="P59">
        <f>INDEX('WSX BWQ'!$B$13:$V$62, MATCH('WSX Backcast'!$C59, 'WSX BWQ'!$C$13:$C$62, 0), MATCH('WSX Backcast'!P$13, 'WSX BWQ'!$B$13:$V$13, 0))</f>
        <v>0</v>
      </c>
      <c r="Q59" t="str">
        <f>INDEX('WSX BWQ'!$B$13:$V$62, MATCH('WSX Backcast'!$C59, 'WSX BWQ'!$C$13:$C$62, 0), MATCH('WSX Backcast'!Q$13, 'WSX BWQ'!$B$13:$V$13, 0))</f>
        <v>Poor</v>
      </c>
      <c r="R59" t="str">
        <f>INDEX('WSX BWQ'!$B$13:$V$62, MATCH('WSX Backcast'!$C59, 'WSX BWQ'!$C$13:$C$62, 0), MATCH('WSX Backcast'!R$13, 'WSX BWQ'!$B$13:$V$13, 0))</f>
        <v>Poor</v>
      </c>
      <c r="S59" t="str">
        <f>INDEX('WSX BWQ'!$B$13:$V$62, MATCH('WSX Backcast'!$C59, 'WSX BWQ'!$C$13:$C$62, 0), MATCH('WSX Backcast'!S$13, 'WSX BWQ'!$B$13:$V$13, 0))</f>
        <v>Poor</v>
      </c>
      <c r="T59" t="str">
        <f>INDEX('WSX BWQ'!$B$13:$V$62, MATCH('WSX Backcast'!$C59, 'WSX BWQ'!$C$13:$C$62, 0), MATCH('WSX Backcast'!T$13, 'WSX BWQ'!$B$13:$V$13, 0))</f>
        <v>Poor</v>
      </c>
      <c r="U59" t="str">
        <f>INDEX('WSX BWQ'!$B$13:$V$62, MATCH('WSX Backcast'!$C59, 'WSX BWQ'!$C$13:$C$62, 0), MATCH('WSX Backcast'!U$13, 'WSX BWQ'!$B$13:$V$13, 0))</f>
        <v>Poor</v>
      </c>
      <c r="V59" t="str">
        <f>INDEX('WSX BWQ'!$B$13:$V$62, MATCH('WSX Backcast'!$C59, 'WSX BWQ'!$C$13:$C$62, 0), MATCH('WSX Backcast'!V$13, 'WSX BWQ'!$B$13:$V$13, 0))</f>
        <v>Poor</v>
      </c>
    </row>
    <row r="60" spans="1:22">
      <c r="B60" t="s">
        <v>245</v>
      </c>
      <c r="C60" t="s">
        <v>884</v>
      </c>
      <c r="D60" t="s">
        <v>48</v>
      </c>
      <c r="E60" t="s">
        <v>49</v>
      </c>
      <c r="F60" t="s">
        <v>50</v>
      </c>
      <c r="H60" t="str">
        <f>INDEX('WSX BWQ'!$B$13:$V$62, MATCH('WSX Backcast'!$C60, 'WSX BWQ'!$C$13:$C$62, 0), MATCH('WSX Backcast'!H$13, 'WSX BWQ'!$B$13:$V$13, 0))</f>
        <v>Sufficient</v>
      </c>
      <c r="I60" t="str">
        <f>INDEX('WSX BWQ'!$B$13:$V$62, MATCH('WSX Backcast'!$C60, 'WSX BWQ'!$C$13:$C$62, 0), MATCH('WSX Backcast'!I$13, 'WSX BWQ'!$B$13:$V$13, 0))</f>
        <v>Sufficient</v>
      </c>
      <c r="J60" t="str">
        <f>INDEX('WSX BWQ'!$B$13:$V$62, MATCH('WSX Backcast'!$C60, 'WSX BWQ'!$C$13:$C$62, 0), MATCH('WSX Backcast'!J$13, 'WSX BWQ'!$B$13:$V$13, 0))</f>
        <v>Poor</v>
      </c>
      <c r="K60" t="str">
        <f>INDEX('WSX BWQ'!$B$13:$V$62, MATCH('WSX Backcast'!$C60, 'WSX BWQ'!$C$13:$C$62, 0), MATCH('WSX Backcast'!K$13, 'WSX BWQ'!$B$13:$V$13, 0))</f>
        <v>Poor</v>
      </c>
      <c r="L60" t="str">
        <f>INDEX('WSX BWQ'!$B$13:$V$62, MATCH('WSX Backcast'!$C60, 'WSX BWQ'!$C$13:$C$62, 0), MATCH('WSX Backcast'!L$13, 'WSX BWQ'!$B$13:$V$13, 0))</f>
        <v>Poor</v>
      </c>
      <c r="M60">
        <f>INDEX('WSX BWQ'!$B$13:$V$62, MATCH('WSX Backcast'!$C60, 'WSX BWQ'!$C$13:$C$62, 0), MATCH('WSX Backcast'!M$13, 'WSX BWQ'!$B$13:$V$13, 0))</f>
        <v>0</v>
      </c>
      <c r="N60" t="str">
        <f>INDEX('WSX BWQ'!$B$13:$V$62, MATCH('WSX Backcast'!$C60, 'WSX BWQ'!$C$13:$C$62, 0), MATCH('WSX Backcast'!N$13, 'WSX BWQ'!$B$13:$V$13, 0))</f>
        <v>Poor</v>
      </c>
      <c r="O60" t="str">
        <f>INDEX('WSX BWQ'!$B$13:$V$62, MATCH('WSX Backcast'!$C60, 'WSX BWQ'!$C$13:$C$62, 0), MATCH('WSX Backcast'!O$13, 'WSX BWQ'!$B$13:$V$13, 0))</f>
        <v>Poor</v>
      </c>
      <c r="P60">
        <f>INDEX('WSX BWQ'!$B$13:$V$62, MATCH('WSX Backcast'!$C60, 'WSX BWQ'!$C$13:$C$62, 0), MATCH('WSX Backcast'!P$13, 'WSX BWQ'!$B$13:$V$13, 0))</f>
        <v>0</v>
      </c>
      <c r="Q60" t="str">
        <f>INDEX('WSX BWQ'!$B$13:$V$62, MATCH('WSX Backcast'!$C60, 'WSX BWQ'!$C$13:$C$62, 0), MATCH('WSX Backcast'!Q$13, 'WSX BWQ'!$B$13:$V$13, 0))</f>
        <v>Sufficient</v>
      </c>
      <c r="R60" t="str">
        <f>INDEX('WSX BWQ'!$B$13:$V$62, MATCH('WSX Backcast'!$C60, 'WSX BWQ'!$C$13:$C$62, 0), MATCH('WSX Backcast'!R$13, 'WSX BWQ'!$B$13:$V$13, 0))</f>
        <v>Sufficient</v>
      </c>
      <c r="S60" t="str">
        <f>INDEX('WSX BWQ'!$B$13:$V$62, MATCH('WSX Backcast'!$C60, 'WSX BWQ'!$C$13:$C$62, 0), MATCH('WSX Backcast'!S$13, 'WSX BWQ'!$B$13:$V$13, 0))</f>
        <v>Sufficient</v>
      </c>
      <c r="T60" t="str">
        <f>INDEX('WSX BWQ'!$B$13:$V$62, MATCH('WSX Backcast'!$C60, 'WSX BWQ'!$C$13:$C$62, 0), MATCH('WSX Backcast'!T$13, 'WSX BWQ'!$B$13:$V$13, 0))</f>
        <v>Sufficient</v>
      </c>
      <c r="U60" t="str">
        <f>INDEX('WSX BWQ'!$B$13:$V$62, MATCH('WSX Backcast'!$C60, 'WSX BWQ'!$C$13:$C$62, 0), MATCH('WSX Backcast'!U$13, 'WSX BWQ'!$B$13:$V$13, 0))</f>
        <v>Sufficient</v>
      </c>
      <c r="V60" t="str">
        <f>INDEX('WSX BWQ'!$B$13:$V$62, MATCH('WSX Backcast'!$C60, 'WSX BWQ'!$C$13:$C$62, 0), MATCH('WSX Backcast'!V$13, 'WSX BWQ'!$B$13:$V$13, 0))</f>
        <v>Sufficient</v>
      </c>
    </row>
    <row r="61" spans="1:22">
      <c r="B61" t="s">
        <v>245</v>
      </c>
      <c r="C61" t="s">
        <v>885</v>
      </c>
      <c r="D61" t="s">
        <v>48</v>
      </c>
      <c r="E61" t="s">
        <v>49</v>
      </c>
      <c r="F61" t="s">
        <v>50</v>
      </c>
      <c r="H61" t="str">
        <f>INDEX('WSX BWQ'!$B$13:$V$62, MATCH('WSX Backcast'!$C61, 'WSX BWQ'!$C$13:$C$62, 0), MATCH('WSX Backcast'!H$13, 'WSX BWQ'!$B$13:$V$13, 0))</f>
        <v>Excellent</v>
      </c>
      <c r="I61" t="str">
        <f>INDEX('WSX BWQ'!$B$13:$V$62, MATCH('WSX Backcast'!$C61, 'WSX BWQ'!$C$13:$C$62, 0), MATCH('WSX Backcast'!I$13, 'WSX BWQ'!$B$13:$V$13, 0))</f>
        <v>Excellent</v>
      </c>
      <c r="J61" t="str">
        <f>INDEX('WSX BWQ'!$B$13:$V$62, MATCH('WSX Backcast'!$C61, 'WSX BWQ'!$C$13:$C$62, 0), MATCH('WSX Backcast'!J$13, 'WSX BWQ'!$B$13:$V$13, 0))</f>
        <v>Excellent</v>
      </c>
      <c r="K61" t="str">
        <f>INDEX('WSX BWQ'!$B$13:$V$62, MATCH('WSX Backcast'!$C61, 'WSX BWQ'!$C$13:$C$62, 0), MATCH('WSX Backcast'!K$13, 'WSX BWQ'!$B$13:$V$13, 0))</f>
        <v>Excellent</v>
      </c>
      <c r="L61" t="str">
        <f>INDEX('WSX BWQ'!$B$13:$V$62, MATCH('WSX Backcast'!$C61, 'WSX BWQ'!$C$13:$C$62, 0), MATCH('WSX Backcast'!L$13, 'WSX BWQ'!$B$13:$V$13, 0))</f>
        <v>Excellent</v>
      </c>
      <c r="M61">
        <f>INDEX('WSX BWQ'!$B$13:$V$62, MATCH('WSX Backcast'!$C61, 'WSX BWQ'!$C$13:$C$62, 0), MATCH('WSX Backcast'!M$13, 'WSX BWQ'!$B$13:$V$13, 0))</f>
        <v>0</v>
      </c>
      <c r="N61" t="str">
        <f>INDEX('WSX BWQ'!$B$13:$V$62, MATCH('WSX Backcast'!$C61, 'WSX BWQ'!$C$13:$C$62, 0), MATCH('WSX Backcast'!N$13, 'WSX BWQ'!$B$13:$V$13, 0))</f>
        <v>Excellent</v>
      </c>
      <c r="O61" t="str">
        <f>INDEX('WSX BWQ'!$B$13:$V$62, MATCH('WSX Backcast'!$C61, 'WSX BWQ'!$C$13:$C$62, 0), MATCH('WSX Backcast'!O$13, 'WSX BWQ'!$B$13:$V$13, 0))</f>
        <v>Excellent</v>
      </c>
      <c r="P61">
        <f>INDEX('WSX BWQ'!$B$13:$V$62, MATCH('WSX Backcast'!$C61, 'WSX BWQ'!$C$13:$C$62, 0), MATCH('WSX Backcast'!P$13, 'WSX BWQ'!$B$13:$V$13, 0))</f>
        <v>0</v>
      </c>
      <c r="Q61" t="str">
        <f>INDEX('WSX BWQ'!$B$13:$V$62, MATCH('WSX Backcast'!$C61, 'WSX BWQ'!$C$13:$C$62, 0), MATCH('WSX Backcast'!Q$13, 'WSX BWQ'!$B$13:$V$13, 0))</f>
        <v>Excellent</v>
      </c>
      <c r="R61" t="str">
        <f>INDEX('WSX BWQ'!$B$13:$V$62, MATCH('WSX Backcast'!$C61, 'WSX BWQ'!$C$13:$C$62, 0), MATCH('WSX Backcast'!R$13, 'WSX BWQ'!$B$13:$V$13, 0))</f>
        <v>Excellent</v>
      </c>
      <c r="S61" t="str">
        <f>INDEX('WSX BWQ'!$B$13:$V$62, MATCH('WSX Backcast'!$C61, 'WSX BWQ'!$C$13:$C$62, 0), MATCH('WSX Backcast'!S$13, 'WSX BWQ'!$B$13:$V$13, 0))</f>
        <v>Excellent</v>
      </c>
      <c r="T61" t="str">
        <f>INDEX('WSX BWQ'!$B$13:$V$62, MATCH('WSX Backcast'!$C61, 'WSX BWQ'!$C$13:$C$62, 0), MATCH('WSX Backcast'!T$13, 'WSX BWQ'!$B$13:$V$13, 0))</f>
        <v>Excellent</v>
      </c>
      <c r="U61" t="str">
        <f>INDEX('WSX BWQ'!$B$13:$V$62, MATCH('WSX Backcast'!$C61, 'WSX BWQ'!$C$13:$C$62, 0), MATCH('WSX Backcast'!U$13, 'WSX BWQ'!$B$13:$V$13, 0))</f>
        <v>Excellent</v>
      </c>
      <c r="V61" t="str">
        <f>INDEX('WSX BWQ'!$B$13:$V$62, MATCH('WSX Backcast'!$C61, 'WSX BWQ'!$C$13:$C$62, 0), MATCH('WSX Backcast'!V$13, 'WSX BWQ'!$B$13:$V$13, 0))</f>
        <v>Excellent</v>
      </c>
    </row>
    <row r="62" spans="1:22">
      <c r="B62" t="s">
        <v>245</v>
      </c>
      <c r="C62" t="s">
        <v>886</v>
      </c>
      <c r="D62" t="s">
        <v>48</v>
      </c>
      <c r="E62" t="s">
        <v>49</v>
      </c>
      <c r="F62" t="s">
        <v>50</v>
      </c>
      <c r="H62" t="str">
        <f>INDEX('WSX BWQ'!$B$13:$V$62, MATCH('WSX Backcast'!$C62, 'WSX BWQ'!$C$13:$C$62, 0), MATCH('WSX Backcast'!H$13, 'WSX BWQ'!$B$13:$V$13, 0))</f>
        <v>Excellent</v>
      </c>
      <c r="I62" t="str">
        <f>INDEX('WSX BWQ'!$B$13:$V$62, MATCH('WSX Backcast'!$C62, 'WSX BWQ'!$C$13:$C$62, 0), MATCH('WSX Backcast'!I$13, 'WSX BWQ'!$B$13:$V$13, 0))</f>
        <v>Excellent</v>
      </c>
      <c r="J62" t="str">
        <f>INDEX('WSX BWQ'!$B$13:$V$62, MATCH('WSX Backcast'!$C62, 'WSX BWQ'!$C$13:$C$62, 0), MATCH('WSX Backcast'!J$13, 'WSX BWQ'!$B$13:$V$13, 0))</f>
        <v>Excellent</v>
      </c>
      <c r="K62" t="str">
        <f>INDEX('WSX BWQ'!$B$13:$V$62, MATCH('WSX Backcast'!$C62, 'WSX BWQ'!$C$13:$C$62, 0), MATCH('WSX Backcast'!K$13, 'WSX BWQ'!$B$13:$V$13, 0))</f>
        <v>Excellent</v>
      </c>
      <c r="L62" t="str">
        <f>INDEX('WSX BWQ'!$B$13:$V$62, MATCH('WSX Backcast'!$C62, 'WSX BWQ'!$C$13:$C$62, 0), MATCH('WSX Backcast'!L$13, 'WSX BWQ'!$B$13:$V$13, 0))</f>
        <v>Excellent</v>
      </c>
      <c r="M62">
        <f>INDEX('WSX BWQ'!$B$13:$V$62, MATCH('WSX Backcast'!$C62, 'WSX BWQ'!$C$13:$C$62, 0), MATCH('WSX Backcast'!M$13, 'WSX BWQ'!$B$13:$V$13, 0))</f>
        <v>0</v>
      </c>
      <c r="N62" t="str">
        <f>INDEX('WSX BWQ'!$B$13:$V$62, MATCH('WSX Backcast'!$C62, 'WSX BWQ'!$C$13:$C$62, 0), MATCH('WSX Backcast'!N$13, 'WSX BWQ'!$B$13:$V$13, 0))</f>
        <v>Excellent</v>
      </c>
      <c r="O62" t="str">
        <f>INDEX('WSX BWQ'!$B$13:$V$62, MATCH('WSX Backcast'!$C62, 'WSX BWQ'!$C$13:$C$62, 0), MATCH('WSX Backcast'!O$13, 'WSX BWQ'!$B$13:$V$13, 0))</f>
        <v>Excellent</v>
      </c>
      <c r="P62">
        <f>INDEX('WSX BWQ'!$B$13:$V$62, MATCH('WSX Backcast'!$C62, 'WSX BWQ'!$C$13:$C$62, 0), MATCH('WSX Backcast'!P$13, 'WSX BWQ'!$B$13:$V$13, 0))</f>
        <v>0</v>
      </c>
      <c r="Q62" t="str">
        <f>INDEX('WSX BWQ'!$B$13:$V$62, MATCH('WSX Backcast'!$C62, 'WSX BWQ'!$C$13:$C$62, 0), MATCH('WSX Backcast'!Q$13, 'WSX BWQ'!$B$13:$V$13, 0))</f>
        <v>Excellent</v>
      </c>
      <c r="R62" t="str">
        <f>INDEX('WSX BWQ'!$B$13:$V$62, MATCH('WSX Backcast'!$C62, 'WSX BWQ'!$C$13:$C$62, 0), MATCH('WSX Backcast'!R$13, 'WSX BWQ'!$B$13:$V$13, 0))</f>
        <v>Excellent</v>
      </c>
      <c r="S62" t="str">
        <f>INDEX('WSX BWQ'!$B$13:$V$62, MATCH('WSX Backcast'!$C62, 'WSX BWQ'!$C$13:$C$62, 0), MATCH('WSX Backcast'!S$13, 'WSX BWQ'!$B$13:$V$13, 0))</f>
        <v>Excellent</v>
      </c>
      <c r="T62" t="str">
        <f>INDEX('WSX BWQ'!$B$13:$V$62, MATCH('WSX Backcast'!$C62, 'WSX BWQ'!$C$13:$C$62, 0), MATCH('WSX Backcast'!T$13, 'WSX BWQ'!$B$13:$V$13, 0))</f>
        <v>Excellent</v>
      </c>
      <c r="U62" t="str">
        <f>INDEX('WSX BWQ'!$B$13:$V$62, MATCH('WSX Backcast'!$C62, 'WSX BWQ'!$C$13:$C$62, 0), MATCH('WSX Backcast'!U$13, 'WSX BWQ'!$B$13:$V$13, 0))</f>
        <v>Excellent</v>
      </c>
      <c r="V62" t="str">
        <f>INDEX('WSX BWQ'!$B$13:$V$62, MATCH('WSX Backcast'!$C62, 'WSX BWQ'!$C$13:$C$62, 0), MATCH('WSX Backcast'!V$13, 'WSX BWQ'!$B$13:$V$13, 0))</f>
        <v>Excellent</v>
      </c>
    </row>
    <row r="63" spans="1:22">
      <c r="A63" s="158" t="s">
        <v>138</v>
      </c>
      <c r="B63" s="158" t="s">
        <v>245</v>
      </c>
      <c r="C63" s="158" t="s">
        <v>887</v>
      </c>
      <c r="D63" s="158"/>
      <c r="E63" s="158" t="s">
        <v>49</v>
      </c>
      <c r="F63" s="158" t="s">
        <v>140</v>
      </c>
    </row>
    <row r="64" spans="1:22">
      <c r="A64" s="158" t="s">
        <v>138</v>
      </c>
      <c r="B64" s="158" t="s">
        <v>245</v>
      </c>
      <c r="C64" s="158" t="s">
        <v>888</v>
      </c>
      <c r="D64" s="158"/>
      <c r="E64" s="158" t="s">
        <v>49</v>
      </c>
      <c r="F64" s="158" t="s">
        <v>140</v>
      </c>
    </row>
    <row r="65" spans="1:22">
      <c r="A65" s="158" t="s">
        <v>138</v>
      </c>
      <c r="B65" s="158" t="s">
        <v>245</v>
      </c>
      <c r="C65" s="158" t="s">
        <v>889</v>
      </c>
      <c r="D65" s="158"/>
      <c r="E65" s="158" t="s">
        <v>49</v>
      </c>
      <c r="F65" s="158" t="s">
        <v>140</v>
      </c>
    </row>
    <row r="67" spans="1:22">
      <c r="B67" t="s">
        <v>57</v>
      </c>
      <c r="E67" s="10" t="s">
        <v>144</v>
      </c>
      <c r="F67" t="s">
        <v>57</v>
      </c>
      <c r="H67">
        <f t="shared" ref="H67:V67" si="0">COUNTIF(H$14:H$65, $F67) + COUNTIF(H$14:H$65, $B74)</f>
        <v>31</v>
      </c>
      <c r="I67">
        <f t="shared" si="0"/>
        <v>35</v>
      </c>
      <c r="J67">
        <f t="shared" si="0"/>
        <v>34</v>
      </c>
      <c r="K67">
        <f t="shared" si="0"/>
        <v>36</v>
      </c>
      <c r="L67">
        <f t="shared" si="0"/>
        <v>38</v>
      </c>
      <c r="M67">
        <f t="shared" si="0"/>
        <v>0</v>
      </c>
      <c r="N67">
        <f t="shared" si="0"/>
        <v>35</v>
      </c>
      <c r="O67">
        <f t="shared" si="0"/>
        <v>36</v>
      </c>
      <c r="P67">
        <f t="shared" si="0"/>
        <v>0</v>
      </c>
      <c r="Q67">
        <f t="shared" si="0"/>
        <v>36</v>
      </c>
      <c r="R67">
        <f t="shared" si="0"/>
        <v>36</v>
      </c>
      <c r="S67">
        <f t="shared" si="0"/>
        <v>36</v>
      </c>
      <c r="T67">
        <f t="shared" si="0"/>
        <v>36</v>
      </c>
      <c r="U67">
        <f t="shared" si="0"/>
        <v>36</v>
      </c>
      <c r="V67">
        <f t="shared" si="0"/>
        <v>36</v>
      </c>
    </row>
    <row r="68" spans="1:22">
      <c r="B68" t="s">
        <v>56</v>
      </c>
      <c r="F68" t="s">
        <v>56</v>
      </c>
      <c r="H68">
        <f t="shared" ref="H68:V68" si="1">COUNTIF(H$14:H$65, $F68) + COUNTIF(H$14:H$65, $B75)</f>
        <v>15</v>
      </c>
      <c r="I68">
        <f t="shared" si="1"/>
        <v>9</v>
      </c>
      <c r="J68">
        <f t="shared" si="1"/>
        <v>10</v>
      </c>
      <c r="K68">
        <f t="shared" si="1"/>
        <v>7</v>
      </c>
      <c r="L68">
        <f t="shared" si="1"/>
        <v>4</v>
      </c>
      <c r="M68">
        <f t="shared" si="1"/>
        <v>0</v>
      </c>
      <c r="N68">
        <f t="shared" si="1"/>
        <v>6</v>
      </c>
      <c r="O68">
        <f t="shared" si="1"/>
        <v>5</v>
      </c>
      <c r="P68">
        <f t="shared" si="1"/>
        <v>0</v>
      </c>
      <c r="Q68">
        <f t="shared" si="1"/>
        <v>5</v>
      </c>
      <c r="R68">
        <f t="shared" si="1"/>
        <v>5</v>
      </c>
      <c r="S68">
        <f t="shared" si="1"/>
        <v>5</v>
      </c>
      <c r="T68">
        <f t="shared" si="1"/>
        <v>5</v>
      </c>
      <c r="U68">
        <f t="shared" si="1"/>
        <v>5</v>
      </c>
      <c r="V68">
        <f t="shared" si="1"/>
        <v>5</v>
      </c>
    </row>
    <row r="69" spans="1:22">
      <c r="B69" t="s">
        <v>97</v>
      </c>
      <c r="F69" t="s">
        <v>97</v>
      </c>
      <c r="H69">
        <f t="shared" ref="H69:V69" si="2">COUNTIF(H$14:H$65, $F69) + COUNTIF(H$14:H$65, $B76)</f>
        <v>1</v>
      </c>
      <c r="I69">
        <f t="shared" si="2"/>
        <v>3</v>
      </c>
      <c r="J69">
        <f t="shared" si="2"/>
        <v>2</v>
      </c>
      <c r="K69">
        <f t="shared" si="2"/>
        <v>2</v>
      </c>
      <c r="L69">
        <f t="shared" si="2"/>
        <v>3</v>
      </c>
      <c r="M69">
        <f t="shared" si="2"/>
        <v>0</v>
      </c>
      <c r="N69">
        <f t="shared" si="2"/>
        <v>3</v>
      </c>
      <c r="O69">
        <f t="shared" si="2"/>
        <v>1</v>
      </c>
      <c r="P69">
        <f t="shared" si="2"/>
        <v>0</v>
      </c>
      <c r="Q69">
        <f t="shared" si="2"/>
        <v>3</v>
      </c>
      <c r="R69">
        <f t="shared" si="2"/>
        <v>3</v>
      </c>
      <c r="S69">
        <f t="shared" si="2"/>
        <v>3</v>
      </c>
      <c r="T69">
        <f t="shared" si="2"/>
        <v>3</v>
      </c>
      <c r="U69">
        <f t="shared" si="2"/>
        <v>3</v>
      </c>
      <c r="V69">
        <f t="shared" si="2"/>
        <v>3</v>
      </c>
    </row>
    <row r="70" spans="1:22">
      <c r="B70" t="s">
        <v>96</v>
      </c>
      <c r="F70" t="s">
        <v>96</v>
      </c>
      <c r="H70">
        <f t="shared" ref="H70:V70" si="3">COUNTIF(H$14:H$65, $F70) + COUNTIF(H$14:H$65, $B77)</f>
        <v>0</v>
      </c>
      <c r="I70">
        <f t="shared" si="3"/>
        <v>0</v>
      </c>
      <c r="J70">
        <f t="shared" si="3"/>
        <v>1</v>
      </c>
      <c r="K70">
        <f t="shared" si="3"/>
        <v>2</v>
      </c>
      <c r="L70">
        <f t="shared" si="3"/>
        <v>2</v>
      </c>
      <c r="M70">
        <f t="shared" si="3"/>
        <v>0</v>
      </c>
      <c r="N70">
        <f t="shared" si="3"/>
        <v>3</v>
      </c>
      <c r="O70">
        <f t="shared" si="3"/>
        <v>5</v>
      </c>
      <c r="P70">
        <f t="shared" si="3"/>
        <v>0</v>
      </c>
      <c r="Q70">
        <f t="shared" si="3"/>
        <v>3</v>
      </c>
      <c r="R70">
        <f t="shared" si="3"/>
        <v>3</v>
      </c>
      <c r="S70">
        <f t="shared" si="3"/>
        <v>3</v>
      </c>
      <c r="T70">
        <f t="shared" si="3"/>
        <v>3</v>
      </c>
      <c r="U70">
        <f t="shared" si="3"/>
        <v>3</v>
      </c>
      <c r="V70">
        <f t="shared" si="3"/>
        <v>3</v>
      </c>
    </row>
    <row r="71" spans="1:22">
      <c r="B71" t="s">
        <v>147</v>
      </c>
      <c r="F71" t="s">
        <v>367</v>
      </c>
      <c r="H71">
        <f t="shared" ref="H71:V71" si="4">SUM(H67:H70)</f>
        <v>47</v>
      </c>
      <c r="I71">
        <f t="shared" si="4"/>
        <v>47</v>
      </c>
      <c r="J71">
        <f t="shared" si="4"/>
        <v>47</v>
      </c>
      <c r="K71">
        <f t="shared" si="4"/>
        <v>47</v>
      </c>
      <c r="L71">
        <f t="shared" si="4"/>
        <v>47</v>
      </c>
      <c r="M71">
        <f t="shared" si="4"/>
        <v>0</v>
      </c>
      <c r="N71">
        <f t="shared" si="4"/>
        <v>47</v>
      </c>
      <c r="O71">
        <f t="shared" si="4"/>
        <v>47</v>
      </c>
      <c r="P71">
        <f t="shared" si="4"/>
        <v>0</v>
      </c>
      <c r="Q71">
        <f t="shared" si="4"/>
        <v>47</v>
      </c>
      <c r="R71">
        <f t="shared" si="4"/>
        <v>47</v>
      </c>
      <c r="S71">
        <f t="shared" si="4"/>
        <v>47</v>
      </c>
      <c r="T71">
        <f t="shared" si="4"/>
        <v>47</v>
      </c>
      <c r="U71">
        <f t="shared" si="4"/>
        <v>47</v>
      </c>
      <c r="V71">
        <f t="shared" si="4"/>
        <v>47</v>
      </c>
    </row>
    <row r="72" spans="1:22">
      <c r="B72" t="s">
        <v>149</v>
      </c>
      <c r="F72" t="s">
        <v>368</v>
      </c>
      <c r="H72">
        <f t="shared" ref="H72:V72" si="5">IF(H71&lt;&gt;0,ROWS(H$14:H$65)-H71,0)</f>
        <v>5</v>
      </c>
      <c r="I72">
        <f t="shared" si="5"/>
        <v>5</v>
      </c>
      <c r="J72">
        <f t="shared" si="5"/>
        <v>5</v>
      </c>
      <c r="K72">
        <f t="shared" si="5"/>
        <v>5</v>
      </c>
      <c r="L72">
        <f t="shared" si="5"/>
        <v>5</v>
      </c>
      <c r="M72">
        <f t="shared" si="5"/>
        <v>0</v>
      </c>
      <c r="N72">
        <f t="shared" si="5"/>
        <v>5</v>
      </c>
      <c r="O72">
        <f t="shared" si="5"/>
        <v>5</v>
      </c>
      <c r="P72">
        <f t="shared" si="5"/>
        <v>0</v>
      </c>
      <c r="Q72">
        <f t="shared" si="5"/>
        <v>5</v>
      </c>
      <c r="R72">
        <f t="shared" si="5"/>
        <v>5</v>
      </c>
      <c r="S72">
        <f t="shared" si="5"/>
        <v>5</v>
      </c>
      <c r="T72">
        <f t="shared" si="5"/>
        <v>5</v>
      </c>
      <c r="U72">
        <f t="shared" si="5"/>
        <v>5</v>
      </c>
      <c r="V72">
        <f t="shared" si="5"/>
        <v>5</v>
      </c>
    </row>
    <row r="73" spans="1:22">
      <c r="B73" t="s">
        <v>150</v>
      </c>
    </row>
    <row r="74" spans="1:22">
      <c r="B74" t="s">
        <v>154</v>
      </c>
      <c r="E74" s="10" t="s">
        <v>919</v>
      </c>
      <c r="F74" t="s">
        <v>313</v>
      </c>
      <c r="H74" s="26">
        <f>SUM(H75:H78)/H71</f>
        <v>0.87723404255319137</v>
      </c>
      <c r="I74" s="26">
        <f t="shared" ref="I74:V74" si="6">SUM(I75:I78)/I71</f>
        <v>0.89212765957446805</v>
      </c>
      <c r="J74" s="26">
        <f t="shared" si="6"/>
        <v>0.87787234042553186</v>
      </c>
      <c r="K74" s="26">
        <f t="shared" si="6"/>
        <v>0.87829787234042545</v>
      </c>
      <c r="L74" s="26">
        <f t="shared" si="6"/>
        <v>0.88574468085106384</v>
      </c>
      <c r="M74" s="26"/>
      <c r="N74" s="26">
        <f t="shared" si="6"/>
        <v>0.85000000000000009</v>
      </c>
      <c r="O74" s="26">
        <f t="shared" si="6"/>
        <v>0.84319148936170207</v>
      </c>
      <c r="P74" s="26"/>
      <c r="Q74" s="26">
        <f t="shared" si="6"/>
        <v>0.85723404255319147</v>
      </c>
      <c r="R74" s="26">
        <f t="shared" si="6"/>
        <v>0.85723404255319147</v>
      </c>
      <c r="S74" s="26">
        <f t="shared" si="6"/>
        <v>0.85723404255319147</v>
      </c>
      <c r="T74" s="26">
        <f t="shared" si="6"/>
        <v>0.85723404255319147</v>
      </c>
      <c r="U74" s="26">
        <f t="shared" si="6"/>
        <v>0.85723404255319147</v>
      </c>
      <c r="V74" s="26">
        <f t="shared" si="6"/>
        <v>0.85723404255319147</v>
      </c>
    </row>
    <row r="75" spans="1:22">
      <c r="B75" t="s">
        <v>153</v>
      </c>
      <c r="E75" s="47">
        <v>1</v>
      </c>
      <c r="F75" t="s">
        <v>57</v>
      </c>
      <c r="H75">
        <f>$E75*H67</f>
        <v>31</v>
      </c>
      <c r="I75">
        <f t="shared" ref="I75:V75" si="7">$E75*I67</f>
        <v>35</v>
      </c>
      <c r="J75">
        <f t="shared" si="7"/>
        <v>34</v>
      </c>
      <c r="K75">
        <f t="shared" si="7"/>
        <v>36</v>
      </c>
      <c r="L75">
        <f t="shared" si="7"/>
        <v>38</v>
      </c>
      <c r="M75">
        <f t="shared" si="7"/>
        <v>0</v>
      </c>
      <c r="N75">
        <f t="shared" si="7"/>
        <v>35</v>
      </c>
      <c r="O75">
        <f t="shared" si="7"/>
        <v>36</v>
      </c>
      <c r="P75">
        <f t="shared" si="7"/>
        <v>0</v>
      </c>
      <c r="Q75">
        <f t="shared" si="7"/>
        <v>36</v>
      </c>
      <c r="R75">
        <f t="shared" si="7"/>
        <v>36</v>
      </c>
      <c r="S75">
        <f t="shared" si="7"/>
        <v>36</v>
      </c>
      <c r="T75">
        <f t="shared" si="7"/>
        <v>36</v>
      </c>
      <c r="U75">
        <f t="shared" si="7"/>
        <v>36</v>
      </c>
      <c r="V75">
        <f t="shared" si="7"/>
        <v>36</v>
      </c>
    </row>
    <row r="76" spans="1:22">
      <c r="B76" t="s">
        <v>152</v>
      </c>
      <c r="E76" s="47">
        <v>0.66</v>
      </c>
      <c r="F76" t="s">
        <v>56</v>
      </c>
      <c r="H76">
        <f t="shared" ref="H76:V78" si="8">$E76*H68</f>
        <v>9.9</v>
      </c>
      <c r="I76">
        <f t="shared" si="8"/>
        <v>5.94</v>
      </c>
      <c r="J76">
        <f t="shared" si="8"/>
        <v>6.6000000000000005</v>
      </c>
      <c r="K76">
        <f t="shared" si="8"/>
        <v>4.62</v>
      </c>
      <c r="L76">
        <f t="shared" si="8"/>
        <v>2.64</v>
      </c>
      <c r="M76">
        <f t="shared" si="8"/>
        <v>0</v>
      </c>
      <c r="N76">
        <f t="shared" si="8"/>
        <v>3.96</v>
      </c>
      <c r="O76">
        <f t="shared" si="8"/>
        <v>3.3000000000000003</v>
      </c>
      <c r="P76">
        <f t="shared" si="8"/>
        <v>0</v>
      </c>
      <c r="Q76">
        <f t="shared" si="8"/>
        <v>3.3000000000000003</v>
      </c>
      <c r="R76">
        <f t="shared" si="8"/>
        <v>3.3000000000000003</v>
      </c>
      <c r="S76">
        <f t="shared" si="8"/>
        <v>3.3000000000000003</v>
      </c>
      <c r="T76">
        <f t="shared" si="8"/>
        <v>3.3000000000000003</v>
      </c>
      <c r="U76">
        <f t="shared" si="8"/>
        <v>3.3000000000000003</v>
      </c>
      <c r="V76">
        <f t="shared" si="8"/>
        <v>3.3000000000000003</v>
      </c>
    </row>
    <row r="77" spans="1:22">
      <c r="B77" t="s">
        <v>151</v>
      </c>
      <c r="E77" s="47">
        <v>0.33</v>
      </c>
      <c r="F77" t="s">
        <v>97</v>
      </c>
      <c r="H77">
        <f t="shared" si="8"/>
        <v>0.33</v>
      </c>
      <c r="I77">
        <f t="shared" si="8"/>
        <v>0.99</v>
      </c>
      <c r="J77">
        <f t="shared" si="8"/>
        <v>0.66</v>
      </c>
      <c r="K77">
        <f t="shared" si="8"/>
        <v>0.66</v>
      </c>
      <c r="L77">
        <f t="shared" si="8"/>
        <v>0.99</v>
      </c>
      <c r="M77">
        <f t="shared" si="8"/>
        <v>0</v>
      </c>
      <c r="N77">
        <f t="shared" si="8"/>
        <v>0.99</v>
      </c>
      <c r="O77">
        <f t="shared" si="8"/>
        <v>0.33</v>
      </c>
      <c r="P77">
        <f t="shared" si="8"/>
        <v>0</v>
      </c>
      <c r="Q77">
        <f t="shared" si="8"/>
        <v>0.99</v>
      </c>
      <c r="R77">
        <f t="shared" si="8"/>
        <v>0.99</v>
      </c>
      <c r="S77">
        <f t="shared" si="8"/>
        <v>0.99</v>
      </c>
      <c r="T77">
        <f t="shared" si="8"/>
        <v>0.99</v>
      </c>
      <c r="U77">
        <f t="shared" si="8"/>
        <v>0.99</v>
      </c>
      <c r="V77">
        <f t="shared" si="8"/>
        <v>0.99</v>
      </c>
    </row>
    <row r="78" spans="1:22">
      <c r="B78" t="s">
        <v>155</v>
      </c>
      <c r="E78" s="47">
        <v>0</v>
      </c>
      <c r="F78" t="s">
        <v>96</v>
      </c>
      <c r="H78">
        <f t="shared" si="8"/>
        <v>0</v>
      </c>
      <c r="I78">
        <f t="shared" si="8"/>
        <v>0</v>
      </c>
      <c r="J78">
        <f t="shared" si="8"/>
        <v>0</v>
      </c>
      <c r="K78">
        <f t="shared" si="8"/>
        <v>0</v>
      </c>
      <c r="L78">
        <f t="shared" si="8"/>
        <v>0</v>
      </c>
      <c r="M78">
        <f t="shared" si="8"/>
        <v>0</v>
      </c>
      <c r="N78">
        <f t="shared" si="8"/>
        <v>0</v>
      </c>
      <c r="O78">
        <f t="shared" si="8"/>
        <v>0</v>
      </c>
      <c r="P78">
        <f t="shared" si="8"/>
        <v>0</v>
      </c>
      <c r="Q78">
        <f t="shared" si="8"/>
        <v>0</v>
      </c>
      <c r="R78">
        <f t="shared" si="8"/>
        <v>0</v>
      </c>
      <c r="S78">
        <f t="shared" si="8"/>
        <v>0</v>
      </c>
      <c r="T78">
        <f t="shared" si="8"/>
        <v>0</v>
      </c>
      <c r="U78">
        <f t="shared" si="8"/>
        <v>0</v>
      </c>
      <c r="V78">
        <f t="shared" si="8"/>
        <v>0</v>
      </c>
    </row>
    <row r="81" spans="1:1" s="11" customFormat="1">
      <c r="A81" s="11" t="s">
        <v>156</v>
      </c>
    </row>
  </sheetData>
  <conditionalFormatting sqref="A1:XFD1048576">
    <cfRule type="cellIs" dxfId="785" priority="1" operator="equal">
      <formula>"Not applicable (removed)"</formula>
    </cfRule>
    <cfRule type="cellIs" dxfId="784" priority="2" operator="equal">
      <formula>"Poor (backcast)"</formula>
    </cfRule>
    <cfRule type="cellIs" dxfId="783" priority="3" operator="equal">
      <formula>"Sufficient (backcast)"</formula>
    </cfRule>
    <cfRule type="cellIs" dxfId="782" priority="4" operator="equal">
      <formula>"Good (backcast)"</formula>
    </cfRule>
    <cfRule type="cellIs" dxfId="781" priority="5" operator="equal">
      <formula>"Excellent (backcast)"</formula>
    </cfRule>
  </conditionalFormatting>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70CCC-CCD8-4D48-82A4-AA2EB202D672}">
  <sheetPr>
    <tabColor theme="6" tint="0.79998168889431442"/>
  </sheetPr>
  <dimension ref="A3:W52"/>
  <sheetViews>
    <sheetView zoomScale="80" zoomScaleNormal="80" workbookViewId="0">
      <selection activeCell="F30" sqref="F30"/>
    </sheetView>
  </sheetViews>
  <sheetFormatPr defaultRowHeight="14.1"/>
  <cols>
    <col min="1" max="1" width="14.75" bestFit="1" customWidth="1"/>
    <col min="2" max="2" width="25.125" customWidth="1"/>
    <col min="3" max="3" width="26" bestFit="1" customWidth="1"/>
    <col min="4" max="4" width="15.25" customWidth="1"/>
    <col min="5" max="5" width="16.5" customWidth="1"/>
    <col min="6" max="6" width="21" customWidth="1"/>
    <col min="7" max="7" width="5.625" customWidth="1"/>
    <col min="8" max="17" width="14" customWidth="1"/>
    <col min="18" max="22" width="12.375" customWidth="1"/>
    <col min="23" max="23" width="73.375" customWidth="1"/>
  </cols>
  <sheetData>
    <row r="3" spans="2:23" ht="17.45">
      <c r="B3" s="1" t="s">
        <v>246</v>
      </c>
    </row>
    <row r="4" spans="2:23" ht="17.45">
      <c r="B4" s="1" t="s">
        <v>890</v>
      </c>
    </row>
    <row r="5" spans="2:23" ht="30" customHeight="1">
      <c r="B5" s="30" t="s">
        <v>2</v>
      </c>
      <c r="C5" s="30"/>
      <c r="D5" s="30"/>
      <c r="E5" s="30"/>
      <c r="F5" s="30"/>
      <c r="G5" s="30"/>
      <c r="H5" s="30"/>
      <c r="I5" s="30"/>
      <c r="J5" s="30"/>
      <c r="K5" s="30"/>
      <c r="L5" s="30"/>
      <c r="M5" s="30"/>
      <c r="N5" s="30"/>
      <c r="O5" s="30"/>
      <c r="P5" s="30"/>
      <c r="Q5" s="30"/>
      <c r="R5" s="30"/>
      <c r="S5" s="30"/>
      <c r="T5" s="30"/>
      <c r="U5" s="30"/>
      <c r="V5" s="30"/>
      <c r="W5" s="2"/>
    </row>
    <row r="7" spans="2:23">
      <c r="B7" s="3" t="s">
        <v>3</v>
      </c>
      <c r="C7" s="3" t="s">
        <v>4</v>
      </c>
      <c r="D7" s="3" t="s">
        <v>5</v>
      </c>
    </row>
    <row r="8" spans="2:23">
      <c r="B8" s="4" t="s">
        <v>7</v>
      </c>
      <c r="C8" s="4" t="s">
        <v>8</v>
      </c>
      <c r="D8" s="4">
        <f>COUNTIF(C14:C39,"&lt;&gt;")</f>
        <v>23</v>
      </c>
    </row>
    <row r="9" spans="2:23">
      <c r="B9" s="5" t="s">
        <v>10</v>
      </c>
      <c r="C9" s="4" t="s">
        <v>8</v>
      </c>
      <c r="D9" s="4">
        <f>COUNTIF(F14:F42,"Included")</f>
        <v>19</v>
      </c>
    </row>
    <row r="10" spans="2:23" ht="42">
      <c r="B10" s="5" t="s">
        <v>12</v>
      </c>
      <c r="C10" s="4" t="s">
        <v>8</v>
      </c>
      <c r="D10" s="12">
        <f xml:space="preserve"> _xlfn.XLOOKUP(B3,'Input_Final Data'!$B$57:$B$77,'Input_Final Data'!$R$57:$R$77)</f>
        <v>19</v>
      </c>
      <c r="G10" s="19"/>
      <c r="H10" s="19"/>
      <c r="I10" s="19"/>
      <c r="J10" s="19"/>
      <c r="K10" s="19"/>
      <c r="L10" s="19"/>
      <c r="M10" s="19"/>
      <c r="N10" s="19"/>
      <c r="O10" s="19"/>
      <c r="P10" s="19"/>
      <c r="Q10" s="19"/>
      <c r="R10" s="19"/>
      <c r="S10" s="19"/>
      <c r="T10" s="19"/>
      <c r="U10" s="19"/>
      <c r="V10" s="19"/>
    </row>
    <row r="11" spans="2:23" ht="14.45" thickBot="1">
      <c r="B11" t="s">
        <v>14</v>
      </c>
    </row>
    <row r="12" spans="2:23"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row>
    <row r="13" spans="2:23" ht="47.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row>
    <row r="14" spans="2:23">
      <c r="B14" t="s">
        <v>246</v>
      </c>
      <c r="C14" t="s">
        <v>891</v>
      </c>
      <c r="D14" t="s">
        <v>48</v>
      </c>
      <c r="E14" t="s">
        <v>49</v>
      </c>
      <c r="F14" t="s">
        <v>50</v>
      </c>
      <c r="H14" t="str">
        <f>INDEX('YKY BWQ'!$B$13:$V$36, MATCH('YKY Backcast'!$C14, 'YKY BWQ'!$C$13:$C$36, 0), MATCH('YKY Backcast'!H$13, 'YKY BWQ'!$B$13:$V$13, 0))</f>
        <v>Good</v>
      </c>
      <c r="I14" t="str">
        <f>INDEX('YKY BWQ'!$B$13:$V$36, MATCH('YKY Backcast'!$C14, 'YKY BWQ'!$C$13:$C$36, 0), MATCH('YKY Backcast'!I$13, 'YKY BWQ'!$B$13:$V$13, 0))</f>
        <v>Good</v>
      </c>
      <c r="J14" t="str">
        <f>INDEX('YKY BWQ'!$B$13:$V$36, MATCH('YKY Backcast'!$C14, 'YKY BWQ'!$C$13:$C$36, 0), MATCH('YKY Backcast'!J$13, 'YKY BWQ'!$B$13:$V$13, 0))</f>
        <v>Sufficient</v>
      </c>
      <c r="K14" t="str">
        <f>INDEX('YKY BWQ'!$B$13:$V$36, MATCH('YKY Backcast'!$C14, 'YKY BWQ'!$C$13:$C$36, 0), MATCH('YKY Backcast'!K$13, 'YKY BWQ'!$B$13:$V$13, 0))</f>
        <v>Sufficient</v>
      </c>
      <c r="L14" t="str">
        <f>INDEX('YKY BWQ'!$B$13:$V$36, MATCH('YKY Backcast'!$C14, 'YKY BWQ'!$C$13:$C$36, 0), MATCH('YKY Backcast'!L$13, 'YKY BWQ'!$B$13:$V$13, 0))</f>
        <v>Sufficient</v>
      </c>
      <c r="M14">
        <f>INDEX('YKY BWQ'!$B$13:$V$36, MATCH('YKY Backcast'!$C14, 'YKY BWQ'!$C$13:$C$36, 0), MATCH('YKY Backcast'!M$13, 'YKY BWQ'!$B$13:$V$13, 0))</f>
        <v>0</v>
      </c>
      <c r="N14" t="str">
        <f>INDEX('YKY BWQ'!$B$13:$V$36, MATCH('YKY Backcast'!$C14, 'YKY BWQ'!$C$13:$C$36, 0), MATCH('YKY Backcast'!N$13, 'YKY BWQ'!$B$13:$V$13, 0))</f>
        <v>Sufficient</v>
      </c>
      <c r="O14" t="str">
        <f>INDEX('YKY BWQ'!$B$13:$V$36, MATCH('YKY Backcast'!$C14, 'YKY BWQ'!$C$13:$C$36, 0), MATCH('YKY Backcast'!O$13, 'YKY BWQ'!$B$13:$V$13, 0))</f>
        <v>Good</v>
      </c>
      <c r="P14">
        <f>INDEX('YKY BWQ'!$B$13:$V$36, MATCH('YKY Backcast'!$C14, 'YKY BWQ'!$C$13:$C$36, 0), MATCH('YKY Backcast'!P$13, 'YKY BWQ'!$B$13:$V$13, 0))</f>
        <v>0</v>
      </c>
      <c r="Q14" t="str">
        <f>INDEX('YKY BWQ'!$B$13:$V$36, MATCH('YKY Backcast'!$C14, 'YKY BWQ'!$C$13:$C$36, 0), MATCH('YKY Backcast'!Q$13, 'YKY BWQ'!$B$13:$V$13, 0))</f>
        <v>Good</v>
      </c>
      <c r="R14" t="str">
        <f>INDEX('YKY BWQ'!$B$13:$V$36, MATCH('YKY Backcast'!$C14, 'YKY BWQ'!$C$13:$C$36, 0), MATCH('YKY Backcast'!R$13, 'YKY BWQ'!$B$13:$V$13, 0))</f>
        <v>Good</v>
      </c>
      <c r="S14" t="str">
        <f>INDEX('YKY BWQ'!$B$13:$V$36, MATCH('YKY Backcast'!$C14, 'YKY BWQ'!$C$13:$C$36, 0), MATCH('YKY Backcast'!S$13, 'YKY BWQ'!$B$13:$V$13, 0))</f>
        <v>Good</v>
      </c>
      <c r="T14" t="str">
        <f>INDEX('YKY BWQ'!$B$13:$V$36, MATCH('YKY Backcast'!$C14, 'YKY BWQ'!$C$13:$C$36, 0), MATCH('YKY Backcast'!T$13, 'YKY BWQ'!$B$13:$V$13, 0))</f>
        <v>Good</v>
      </c>
      <c r="U14" t="str">
        <f>INDEX('YKY BWQ'!$B$13:$V$36, MATCH('YKY Backcast'!$C14, 'YKY BWQ'!$C$13:$C$36, 0), MATCH('YKY Backcast'!U$13, 'YKY BWQ'!$B$13:$V$13, 0))</f>
        <v>Good</v>
      </c>
      <c r="V14" t="str">
        <f>INDEX('YKY BWQ'!$B$13:$V$36, MATCH('YKY Backcast'!$C14, 'YKY BWQ'!$C$13:$C$36, 0), MATCH('YKY Backcast'!V$13, 'YKY BWQ'!$B$13:$V$13, 0))</f>
        <v>Good</v>
      </c>
    </row>
    <row r="15" spans="2:23">
      <c r="B15" t="s">
        <v>246</v>
      </c>
      <c r="C15" t="s">
        <v>892</v>
      </c>
      <c r="D15" t="s">
        <v>48</v>
      </c>
      <c r="E15" t="s">
        <v>49</v>
      </c>
      <c r="F15" t="s">
        <v>50</v>
      </c>
      <c r="H15" t="str">
        <f>INDEX('YKY BWQ'!$B$13:$V$36, MATCH('YKY Backcast'!$C15, 'YKY BWQ'!$C$13:$C$36, 0), MATCH('YKY Backcast'!H$13, 'YKY BWQ'!$B$13:$V$13, 0))</f>
        <v>Good</v>
      </c>
      <c r="I15" t="str">
        <f>INDEX('YKY BWQ'!$B$13:$V$36, MATCH('YKY Backcast'!$C15, 'YKY BWQ'!$C$13:$C$36, 0), MATCH('YKY Backcast'!I$13, 'YKY BWQ'!$B$13:$V$13, 0))</f>
        <v>Good</v>
      </c>
      <c r="J15" t="str">
        <f>INDEX('YKY BWQ'!$B$13:$V$36, MATCH('YKY Backcast'!$C15, 'YKY BWQ'!$C$13:$C$36, 0), MATCH('YKY Backcast'!J$13, 'YKY BWQ'!$B$13:$V$13, 0))</f>
        <v>Good</v>
      </c>
      <c r="K15" t="str">
        <f>INDEX('YKY BWQ'!$B$13:$V$36, MATCH('YKY Backcast'!$C15, 'YKY BWQ'!$C$13:$C$36, 0), MATCH('YKY Backcast'!K$13, 'YKY BWQ'!$B$13:$V$13, 0))</f>
        <v>Sufficient</v>
      </c>
      <c r="L15" t="str">
        <f>INDEX('YKY BWQ'!$B$13:$V$36, MATCH('YKY Backcast'!$C15, 'YKY BWQ'!$C$13:$C$36, 0), MATCH('YKY Backcast'!L$13, 'YKY BWQ'!$B$13:$V$13, 0))</f>
        <v>Sufficient</v>
      </c>
      <c r="M15">
        <f>INDEX('YKY BWQ'!$B$13:$V$36, MATCH('YKY Backcast'!$C15, 'YKY BWQ'!$C$13:$C$36, 0), MATCH('YKY Backcast'!M$13, 'YKY BWQ'!$B$13:$V$13, 0))</f>
        <v>0</v>
      </c>
      <c r="N15" t="str">
        <f>INDEX('YKY BWQ'!$B$13:$V$36, MATCH('YKY Backcast'!$C15, 'YKY BWQ'!$C$13:$C$36, 0), MATCH('YKY Backcast'!N$13, 'YKY BWQ'!$B$13:$V$13, 0))</f>
        <v>Poor</v>
      </c>
      <c r="O15" t="str">
        <f>INDEX('YKY BWQ'!$B$13:$V$36, MATCH('YKY Backcast'!$C15, 'YKY BWQ'!$C$13:$C$36, 0), MATCH('YKY Backcast'!O$13, 'YKY BWQ'!$B$13:$V$13, 0))</f>
        <v>Poor</v>
      </c>
      <c r="P15">
        <f>INDEX('YKY BWQ'!$B$13:$V$36, MATCH('YKY Backcast'!$C15, 'YKY BWQ'!$C$13:$C$36, 0), MATCH('YKY Backcast'!P$13, 'YKY BWQ'!$B$13:$V$13, 0))</f>
        <v>0</v>
      </c>
      <c r="Q15" t="str">
        <f>INDEX('YKY BWQ'!$B$13:$V$36, MATCH('YKY Backcast'!$C15, 'YKY BWQ'!$C$13:$C$36, 0), MATCH('YKY Backcast'!Q$13, 'YKY BWQ'!$B$13:$V$13, 0))</f>
        <v>Poor</v>
      </c>
      <c r="R15" t="str">
        <f>INDEX('YKY BWQ'!$B$13:$V$36, MATCH('YKY Backcast'!$C15, 'YKY BWQ'!$C$13:$C$36, 0), MATCH('YKY Backcast'!R$13, 'YKY BWQ'!$B$13:$V$13, 0))</f>
        <v>Poor</v>
      </c>
      <c r="S15" t="str">
        <f>INDEX('YKY BWQ'!$B$13:$V$36, MATCH('YKY Backcast'!$C15, 'YKY BWQ'!$C$13:$C$36, 0), MATCH('YKY Backcast'!S$13, 'YKY BWQ'!$B$13:$V$13, 0))</f>
        <v>Poor</v>
      </c>
      <c r="T15" t="str">
        <f>INDEX('YKY BWQ'!$B$13:$V$36, MATCH('YKY Backcast'!$C15, 'YKY BWQ'!$C$13:$C$36, 0), MATCH('YKY Backcast'!T$13, 'YKY BWQ'!$B$13:$V$13, 0))</f>
        <v>Poor</v>
      </c>
      <c r="U15" t="str">
        <f>INDEX('YKY BWQ'!$B$13:$V$36, MATCH('YKY Backcast'!$C15, 'YKY BWQ'!$C$13:$C$36, 0), MATCH('YKY Backcast'!U$13, 'YKY BWQ'!$B$13:$V$13, 0))</f>
        <v>Sufficient</v>
      </c>
      <c r="V15" t="str">
        <f>INDEX('YKY BWQ'!$B$13:$V$36, MATCH('YKY Backcast'!$C15, 'YKY BWQ'!$C$13:$C$36, 0), MATCH('YKY Backcast'!V$13, 'YKY BWQ'!$B$13:$V$13, 0))</f>
        <v>Sufficient</v>
      </c>
    </row>
    <row r="16" spans="2:23">
      <c r="B16" t="s">
        <v>246</v>
      </c>
      <c r="C16" t="s">
        <v>893</v>
      </c>
      <c r="D16" t="s">
        <v>48</v>
      </c>
      <c r="E16" t="s">
        <v>49</v>
      </c>
      <c r="F16" t="s">
        <v>50</v>
      </c>
      <c r="H16" t="str">
        <f>INDEX('YKY BWQ'!$B$13:$V$36, MATCH('YKY Backcast'!$C16, 'YKY BWQ'!$C$13:$C$36, 0), MATCH('YKY Backcast'!H$13, 'YKY BWQ'!$B$13:$V$13, 0))</f>
        <v>Excellent</v>
      </c>
      <c r="I16" t="str">
        <f>INDEX('YKY BWQ'!$B$13:$V$36, MATCH('YKY Backcast'!$C16, 'YKY BWQ'!$C$13:$C$36, 0), MATCH('YKY Backcast'!I$13, 'YKY BWQ'!$B$13:$V$13, 0))</f>
        <v>Excellent</v>
      </c>
      <c r="J16" t="str">
        <f>INDEX('YKY BWQ'!$B$13:$V$36, MATCH('YKY Backcast'!$C16, 'YKY BWQ'!$C$13:$C$36, 0), MATCH('YKY Backcast'!J$13, 'YKY BWQ'!$B$13:$V$13, 0))</f>
        <v>Excellent</v>
      </c>
      <c r="K16" t="str">
        <f>INDEX('YKY BWQ'!$B$13:$V$36, MATCH('YKY Backcast'!$C16, 'YKY BWQ'!$C$13:$C$36, 0), MATCH('YKY Backcast'!K$13, 'YKY BWQ'!$B$13:$V$13, 0))</f>
        <v>Excellent</v>
      </c>
      <c r="L16" t="str">
        <f>INDEX('YKY BWQ'!$B$13:$V$36, MATCH('YKY Backcast'!$C16, 'YKY BWQ'!$C$13:$C$36, 0), MATCH('YKY Backcast'!L$13, 'YKY BWQ'!$B$13:$V$13, 0))</f>
        <v>Excellent</v>
      </c>
      <c r="M16">
        <f>INDEX('YKY BWQ'!$B$13:$V$36, MATCH('YKY Backcast'!$C16, 'YKY BWQ'!$C$13:$C$36, 0), MATCH('YKY Backcast'!M$13, 'YKY BWQ'!$B$13:$V$13, 0))</f>
        <v>0</v>
      </c>
      <c r="N16" t="str">
        <f>INDEX('YKY BWQ'!$B$13:$V$36, MATCH('YKY Backcast'!$C16, 'YKY BWQ'!$C$13:$C$36, 0), MATCH('YKY Backcast'!N$13, 'YKY BWQ'!$B$13:$V$13, 0))</f>
        <v>Excellent</v>
      </c>
      <c r="O16" t="str">
        <f>INDEX('YKY BWQ'!$B$13:$V$36, MATCH('YKY Backcast'!$C16, 'YKY BWQ'!$C$13:$C$36, 0), MATCH('YKY Backcast'!O$13, 'YKY BWQ'!$B$13:$V$13, 0))</f>
        <v>Excellent</v>
      </c>
      <c r="P16">
        <f>INDEX('YKY BWQ'!$B$13:$V$36, MATCH('YKY Backcast'!$C16, 'YKY BWQ'!$C$13:$C$36, 0), MATCH('YKY Backcast'!P$13, 'YKY BWQ'!$B$13:$V$13, 0))</f>
        <v>0</v>
      </c>
      <c r="Q16" t="str">
        <f>INDEX('YKY BWQ'!$B$13:$V$36, MATCH('YKY Backcast'!$C16, 'YKY BWQ'!$C$13:$C$36, 0), MATCH('YKY Backcast'!Q$13, 'YKY BWQ'!$B$13:$V$13, 0))</f>
        <v>Excellent</v>
      </c>
      <c r="R16" t="str">
        <f>INDEX('YKY BWQ'!$B$13:$V$36, MATCH('YKY Backcast'!$C16, 'YKY BWQ'!$C$13:$C$36, 0), MATCH('YKY Backcast'!R$13, 'YKY BWQ'!$B$13:$V$13, 0))</f>
        <v>Excellent</v>
      </c>
      <c r="S16" t="str">
        <f>INDEX('YKY BWQ'!$B$13:$V$36, MATCH('YKY Backcast'!$C16, 'YKY BWQ'!$C$13:$C$36, 0), MATCH('YKY Backcast'!S$13, 'YKY BWQ'!$B$13:$V$13, 0))</f>
        <v>Excellent</v>
      </c>
      <c r="T16" t="str">
        <f>INDEX('YKY BWQ'!$B$13:$V$36, MATCH('YKY Backcast'!$C16, 'YKY BWQ'!$C$13:$C$36, 0), MATCH('YKY Backcast'!T$13, 'YKY BWQ'!$B$13:$V$13, 0))</f>
        <v>Excellent</v>
      </c>
      <c r="U16" t="str">
        <f>INDEX('YKY BWQ'!$B$13:$V$36, MATCH('YKY Backcast'!$C16, 'YKY BWQ'!$C$13:$C$36, 0), MATCH('YKY Backcast'!U$13, 'YKY BWQ'!$B$13:$V$13, 0))</f>
        <v>Excellent</v>
      </c>
      <c r="V16" t="str">
        <f>INDEX('YKY BWQ'!$B$13:$V$36, MATCH('YKY Backcast'!$C16, 'YKY BWQ'!$C$13:$C$36, 0), MATCH('YKY Backcast'!V$13, 'YKY BWQ'!$B$13:$V$13, 0))</f>
        <v>Excellent</v>
      </c>
    </row>
    <row r="17" spans="2:23">
      <c r="B17" t="s">
        <v>246</v>
      </c>
      <c r="C17" t="s">
        <v>894</v>
      </c>
      <c r="D17" t="s">
        <v>48</v>
      </c>
      <c r="E17" t="s">
        <v>49</v>
      </c>
      <c r="F17" t="s">
        <v>50</v>
      </c>
      <c r="H17" t="str">
        <f>INDEX('YKY BWQ'!$B$13:$V$36, MATCH('YKY Backcast'!$C17, 'YKY BWQ'!$C$13:$C$36, 0), MATCH('YKY Backcast'!H$13, 'YKY BWQ'!$B$13:$V$13, 0))</f>
        <v>Excellent</v>
      </c>
      <c r="I17" t="str">
        <f>INDEX('YKY BWQ'!$B$13:$V$36, MATCH('YKY Backcast'!$C17, 'YKY BWQ'!$C$13:$C$36, 0), MATCH('YKY Backcast'!I$13, 'YKY BWQ'!$B$13:$V$13, 0))</f>
        <v>Excellent</v>
      </c>
      <c r="J17" t="str">
        <f>INDEX('YKY BWQ'!$B$13:$V$36, MATCH('YKY Backcast'!$C17, 'YKY BWQ'!$C$13:$C$36, 0), MATCH('YKY Backcast'!J$13, 'YKY BWQ'!$B$13:$V$13, 0))</f>
        <v>Excellent</v>
      </c>
      <c r="K17" t="str">
        <f>INDEX('YKY BWQ'!$B$13:$V$36, MATCH('YKY Backcast'!$C17, 'YKY BWQ'!$C$13:$C$36, 0), MATCH('YKY Backcast'!K$13, 'YKY BWQ'!$B$13:$V$13, 0))</f>
        <v>Excellent</v>
      </c>
      <c r="L17" t="str">
        <f>INDEX('YKY BWQ'!$B$13:$V$36, MATCH('YKY Backcast'!$C17, 'YKY BWQ'!$C$13:$C$36, 0), MATCH('YKY Backcast'!L$13, 'YKY BWQ'!$B$13:$V$13, 0))</f>
        <v>Excellent</v>
      </c>
      <c r="M17">
        <f>INDEX('YKY BWQ'!$B$13:$V$36, MATCH('YKY Backcast'!$C17, 'YKY BWQ'!$C$13:$C$36, 0), MATCH('YKY Backcast'!M$13, 'YKY BWQ'!$B$13:$V$13, 0))</f>
        <v>0</v>
      </c>
      <c r="N17" t="str">
        <f>INDEX('YKY BWQ'!$B$13:$V$36, MATCH('YKY Backcast'!$C17, 'YKY BWQ'!$C$13:$C$36, 0), MATCH('YKY Backcast'!N$13, 'YKY BWQ'!$B$13:$V$13, 0))</f>
        <v>Excellent</v>
      </c>
      <c r="O17" t="str">
        <f>INDEX('YKY BWQ'!$B$13:$V$36, MATCH('YKY Backcast'!$C17, 'YKY BWQ'!$C$13:$C$36, 0), MATCH('YKY Backcast'!O$13, 'YKY BWQ'!$B$13:$V$13, 0))</f>
        <v>Excellent</v>
      </c>
      <c r="P17">
        <f>INDEX('YKY BWQ'!$B$13:$V$36, MATCH('YKY Backcast'!$C17, 'YKY BWQ'!$C$13:$C$36, 0), MATCH('YKY Backcast'!P$13, 'YKY BWQ'!$B$13:$V$13, 0))</f>
        <v>0</v>
      </c>
      <c r="Q17" t="str">
        <f>INDEX('YKY BWQ'!$B$13:$V$36, MATCH('YKY Backcast'!$C17, 'YKY BWQ'!$C$13:$C$36, 0), MATCH('YKY Backcast'!Q$13, 'YKY BWQ'!$B$13:$V$13, 0))</f>
        <v>Excellent</v>
      </c>
      <c r="R17" t="str">
        <f>INDEX('YKY BWQ'!$B$13:$V$36, MATCH('YKY Backcast'!$C17, 'YKY BWQ'!$C$13:$C$36, 0), MATCH('YKY Backcast'!R$13, 'YKY BWQ'!$B$13:$V$13, 0))</f>
        <v>Excellent</v>
      </c>
      <c r="S17" t="str">
        <f>INDEX('YKY BWQ'!$B$13:$V$36, MATCH('YKY Backcast'!$C17, 'YKY BWQ'!$C$13:$C$36, 0), MATCH('YKY Backcast'!S$13, 'YKY BWQ'!$B$13:$V$13, 0))</f>
        <v>Excellent</v>
      </c>
      <c r="T17" t="str">
        <f>INDEX('YKY BWQ'!$B$13:$V$36, MATCH('YKY Backcast'!$C17, 'YKY BWQ'!$C$13:$C$36, 0), MATCH('YKY Backcast'!T$13, 'YKY BWQ'!$B$13:$V$13, 0))</f>
        <v>Excellent</v>
      </c>
      <c r="U17" t="str">
        <f>INDEX('YKY BWQ'!$B$13:$V$36, MATCH('YKY Backcast'!$C17, 'YKY BWQ'!$C$13:$C$36, 0), MATCH('YKY Backcast'!U$13, 'YKY BWQ'!$B$13:$V$13, 0))</f>
        <v>Excellent</v>
      </c>
      <c r="V17" t="str">
        <f>INDEX('YKY BWQ'!$B$13:$V$36, MATCH('YKY Backcast'!$C17, 'YKY BWQ'!$C$13:$C$36, 0), MATCH('YKY Backcast'!V$13, 'YKY BWQ'!$B$13:$V$13, 0))</f>
        <v>Excellent</v>
      </c>
    </row>
    <row r="18" spans="2:23">
      <c r="B18" t="s">
        <v>246</v>
      </c>
      <c r="C18" t="s">
        <v>895</v>
      </c>
      <c r="D18" t="s">
        <v>48</v>
      </c>
      <c r="E18" t="s">
        <v>49</v>
      </c>
      <c r="F18" t="s">
        <v>50</v>
      </c>
      <c r="H18" t="str">
        <f>INDEX('YKY BWQ'!$B$13:$V$36, MATCH('YKY Backcast'!$C18, 'YKY BWQ'!$C$13:$C$36, 0), MATCH('YKY Backcast'!H$13, 'YKY BWQ'!$B$13:$V$13, 0))</f>
        <v>Good</v>
      </c>
      <c r="I18" t="str">
        <f>INDEX('YKY BWQ'!$B$13:$V$36, MATCH('YKY Backcast'!$C18, 'YKY BWQ'!$C$13:$C$36, 0), MATCH('YKY Backcast'!I$13, 'YKY BWQ'!$B$13:$V$13, 0))</f>
        <v>Good</v>
      </c>
      <c r="J18" t="str">
        <f>INDEX('YKY BWQ'!$B$13:$V$36, MATCH('YKY Backcast'!$C18, 'YKY BWQ'!$C$13:$C$36, 0), MATCH('YKY Backcast'!J$13, 'YKY BWQ'!$B$13:$V$13, 0))</f>
        <v>Good</v>
      </c>
      <c r="K18" t="str">
        <f>INDEX('YKY BWQ'!$B$13:$V$36, MATCH('YKY Backcast'!$C18, 'YKY BWQ'!$C$13:$C$36, 0), MATCH('YKY Backcast'!K$13, 'YKY BWQ'!$B$13:$V$13, 0))</f>
        <v>Good</v>
      </c>
      <c r="L18" t="str">
        <f>INDEX('YKY BWQ'!$B$13:$V$36, MATCH('YKY Backcast'!$C18, 'YKY BWQ'!$C$13:$C$36, 0), MATCH('YKY Backcast'!L$13, 'YKY BWQ'!$B$13:$V$13, 0))</f>
        <v>Good</v>
      </c>
      <c r="M18">
        <f>INDEX('YKY BWQ'!$B$13:$V$36, MATCH('YKY Backcast'!$C18, 'YKY BWQ'!$C$13:$C$36, 0), MATCH('YKY Backcast'!M$13, 'YKY BWQ'!$B$13:$V$13, 0))</f>
        <v>0</v>
      </c>
      <c r="N18" t="str">
        <f>INDEX('YKY BWQ'!$B$13:$V$36, MATCH('YKY Backcast'!$C18, 'YKY BWQ'!$C$13:$C$36, 0), MATCH('YKY Backcast'!N$13, 'YKY BWQ'!$B$13:$V$13, 0))</f>
        <v>Good</v>
      </c>
      <c r="O18" t="str">
        <f>INDEX('YKY BWQ'!$B$13:$V$36, MATCH('YKY Backcast'!$C18, 'YKY BWQ'!$C$13:$C$36, 0), MATCH('YKY Backcast'!O$13, 'YKY BWQ'!$B$13:$V$13, 0))</f>
        <v>Good</v>
      </c>
      <c r="P18">
        <f>INDEX('YKY BWQ'!$B$13:$V$36, MATCH('YKY Backcast'!$C18, 'YKY BWQ'!$C$13:$C$36, 0), MATCH('YKY Backcast'!P$13, 'YKY BWQ'!$B$13:$V$13, 0))</f>
        <v>0</v>
      </c>
      <c r="Q18" t="str">
        <f>INDEX('YKY BWQ'!$B$13:$V$36, MATCH('YKY Backcast'!$C18, 'YKY BWQ'!$C$13:$C$36, 0), MATCH('YKY Backcast'!Q$13, 'YKY BWQ'!$B$13:$V$13, 0))</f>
        <v>Good</v>
      </c>
      <c r="R18" t="str">
        <f>INDEX('YKY BWQ'!$B$13:$V$36, MATCH('YKY Backcast'!$C18, 'YKY BWQ'!$C$13:$C$36, 0), MATCH('YKY Backcast'!R$13, 'YKY BWQ'!$B$13:$V$13, 0))</f>
        <v>Good</v>
      </c>
      <c r="S18" t="str">
        <f>INDEX('YKY BWQ'!$B$13:$V$36, MATCH('YKY Backcast'!$C18, 'YKY BWQ'!$C$13:$C$36, 0), MATCH('YKY Backcast'!S$13, 'YKY BWQ'!$B$13:$V$13, 0))</f>
        <v>Good</v>
      </c>
      <c r="T18" t="str">
        <f>INDEX('YKY BWQ'!$B$13:$V$36, MATCH('YKY Backcast'!$C18, 'YKY BWQ'!$C$13:$C$36, 0), MATCH('YKY Backcast'!T$13, 'YKY BWQ'!$B$13:$V$13, 0))</f>
        <v>Good</v>
      </c>
      <c r="U18" t="str">
        <f>INDEX('YKY BWQ'!$B$13:$V$36, MATCH('YKY Backcast'!$C18, 'YKY BWQ'!$C$13:$C$36, 0), MATCH('YKY Backcast'!U$13, 'YKY BWQ'!$B$13:$V$13, 0))</f>
        <v>Excellent</v>
      </c>
      <c r="V18" t="str">
        <f>INDEX('YKY BWQ'!$B$13:$V$36, MATCH('YKY Backcast'!$C18, 'YKY BWQ'!$C$13:$C$36, 0), MATCH('YKY Backcast'!V$13, 'YKY BWQ'!$B$13:$V$13, 0))</f>
        <v>Excellent</v>
      </c>
    </row>
    <row r="19" spans="2:23">
      <c r="B19" t="s">
        <v>246</v>
      </c>
      <c r="C19" t="s">
        <v>896</v>
      </c>
      <c r="D19" t="s">
        <v>48</v>
      </c>
      <c r="E19" t="s">
        <v>49</v>
      </c>
      <c r="F19" t="s">
        <v>50</v>
      </c>
      <c r="H19" t="str">
        <f>INDEX('YKY BWQ'!$B$13:$V$36, MATCH('YKY Backcast'!$C19, 'YKY BWQ'!$C$13:$C$36, 0), MATCH('YKY Backcast'!H$13, 'YKY BWQ'!$B$13:$V$13, 0))</f>
        <v>Excellent</v>
      </c>
      <c r="I19" t="str">
        <f>INDEX('YKY BWQ'!$B$13:$V$36, MATCH('YKY Backcast'!$C19, 'YKY BWQ'!$C$13:$C$36, 0), MATCH('YKY Backcast'!I$13, 'YKY BWQ'!$B$13:$V$13, 0))</f>
        <v>Excellent</v>
      </c>
      <c r="J19" t="str">
        <f>INDEX('YKY BWQ'!$B$13:$V$36, MATCH('YKY Backcast'!$C19, 'YKY BWQ'!$C$13:$C$36, 0), MATCH('YKY Backcast'!J$13, 'YKY BWQ'!$B$13:$V$13, 0))</f>
        <v>Good</v>
      </c>
      <c r="K19" t="str">
        <f>INDEX('YKY BWQ'!$B$13:$V$36, MATCH('YKY Backcast'!$C19, 'YKY BWQ'!$C$13:$C$36, 0), MATCH('YKY Backcast'!K$13, 'YKY BWQ'!$B$13:$V$13, 0))</f>
        <v>Good</v>
      </c>
      <c r="L19" t="str">
        <f>INDEX('YKY BWQ'!$B$13:$V$36, MATCH('YKY Backcast'!$C19, 'YKY BWQ'!$C$13:$C$36, 0), MATCH('YKY Backcast'!L$13, 'YKY BWQ'!$B$13:$V$13, 0))</f>
        <v>Good</v>
      </c>
      <c r="M19">
        <f>INDEX('YKY BWQ'!$B$13:$V$36, MATCH('YKY Backcast'!$C19, 'YKY BWQ'!$C$13:$C$36, 0), MATCH('YKY Backcast'!M$13, 'YKY BWQ'!$B$13:$V$13, 0))</f>
        <v>0</v>
      </c>
      <c r="N19" t="str">
        <f>INDEX('YKY BWQ'!$B$13:$V$36, MATCH('YKY Backcast'!$C19, 'YKY BWQ'!$C$13:$C$36, 0), MATCH('YKY Backcast'!N$13, 'YKY BWQ'!$B$13:$V$13, 0))</f>
        <v>Good</v>
      </c>
      <c r="O19" t="str">
        <f>INDEX('YKY BWQ'!$B$13:$V$36, MATCH('YKY Backcast'!$C19, 'YKY BWQ'!$C$13:$C$36, 0), MATCH('YKY Backcast'!O$13, 'YKY BWQ'!$B$13:$V$13, 0))</f>
        <v>Excellent</v>
      </c>
      <c r="P19">
        <f>INDEX('YKY BWQ'!$B$13:$V$36, MATCH('YKY Backcast'!$C19, 'YKY BWQ'!$C$13:$C$36, 0), MATCH('YKY Backcast'!P$13, 'YKY BWQ'!$B$13:$V$13, 0))</f>
        <v>0</v>
      </c>
      <c r="Q19" t="str">
        <f>INDEX('YKY BWQ'!$B$13:$V$36, MATCH('YKY Backcast'!$C19, 'YKY BWQ'!$C$13:$C$36, 0), MATCH('YKY Backcast'!Q$13, 'YKY BWQ'!$B$13:$V$13, 0))</f>
        <v>Excellent</v>
      </c>
      <c r="R19" t="str">
        <f>INDEX('YKY BWQ'!$B$13:$V$36, MATCH('YKY Backcast'!$C19, 'YKY BWQ'!$C$13:$C$36, 0), MATCH('YKY Backcast'!R$13, 'YKY BWQ'!$B$13:$V$13, 0))</f>
        <v>Excellent</v>
      </c>
      <c r="S19" t="str">
        <f>INDEX('YKY BWQ'!$B$13:$V$36, MATCH('YKY Backcast'!$C19, 'YKY BWQ'!$C$13:$C$36, 0), MATCH('YKY Backcast'!S$13, 'YKY BWQ'!$B$13:$V$13, 0))</f>
        <v>Excellent</v>
      </c>
      <c r="T19" t="str">
        <f>INDEX('YKY BWQ'!$B$13:$V$36, MATCH('YKY Backcast'!$C19, 'YKY BWQ'!$C$13:$C$36, 0), MATCH('YKY Backcast'!T$13, 'YKY BWQ'!$B$13:$V$13, 0))</f>
        <v>Excellent</v>
      </c>
      <c r="U19" t="str">
        <f>INDEX('YKY BWQ'!$B$13:$V$36, MATCH('YKY Backcast'!$C19, 'YKY BWQ'!$C$13:$C$36, 0), MATCH('YKY Backcast'!U$13, 'YKY BWQ'!$B$13:$V$13, 0))</f>
        <v>Excellent</v>
      </c>
      <c r="V19" t="str">
        <f>INDEX('YKY BWQ'!$B$13:$V$36, MATCH('YKY Backcast'!$C19, 'YKY BWQ'!$C$13:$C$36, 0), MATCH('YKY Backcast'!V$13, 'YKY BWQ'!$B$13:$V$13, 0))</f>
        <v>Excellent</v>
      </c>
    </row>
    <row r="20" spans="2:23">
      <c r="B20" t="s">
        <v>246</v>
      </c>
      <c r="C20" t="s">
        <v>897</v>
      </c>
      <c r="D20" t="s">
        <v>48</v>
      </c>
      <c r="E20" t="s">
        <v>49</v>
      </c>
      <c r="F20" t="s">
        <v>50</v>
      </c>
      <c r="H20" t="str">
        <f>INDEX('YKY BWQ'!$B$13:$V$36, MATCH('YKY Backcast'!$C20, 'YKY BWQ'!$C$13:$C$36, 0), MATCH('YKY Backcast'!H$13, 'YKY BWQ'!$B$13:$V$13, 0))</f>
        <v>Good</v>
      </c>
      <c r="I20" t="str">
        <f>INDEX('YKY BWQ'!$B$13:$V$36, MATCH('YKY Backcast'!$C20, 'YKY BWQ'!$C$13:$C$36, 0), MATCH('YKY Backcast'!I$13, 'YKY BWQ'!$B$13:$V$13, 0))</f>
        <v>Good</v>
      </c>
      <c r="J20" t="str">
        <f>INDEX('YKY BWQ'!$B$13:$V$36, MATCH('YKY Backcast'!$C20, 'YKY BWQ'!$C$13:$C$36, 0), MATCH('YKY Backcast'!J$13, 'YKY BWQ'!$B$13:$V$13, 0))</f>
        <v>Good</v>
      </c>
      <c r="K20" t="str">
        <f>INDEX('YKY BWQ'!$B$13:$V$36, MATCH('YKY Backcast'!$C20, 'YKY BWQ'!$C$13:$C$36, 0), MATCH('YKY Backcast'!K$13, 'YKY BWQ'!$B$13:$V$13, 0))</f>
        <v>Good</v>
      </c>
      <c r="L20" t="str">
        <f>INDEX('YKY BWQ'!$B$13:$V$36, MATCH('YKY Backcast'!$C20, 'YKY BWQ'!$C$13:$C$36, 0), MATCH('YKY Backcast'!L$13, 'YKY BWQ'!$B$13:$V$13, 0))</f>
        <v>Good</v>
      </c>
      <c r="M20">
        <f>INDEX('YKY BWQ'!$B$13:$V$36, MATCH('YKY Backcast'!$C20, 'YKY BWQ'!$C$13:$C$36, 0), MATCH('YKY Backcast'!M$13, 'YKY BWQ'!$B$13:$V$13, 0))</f>
        <v>0</v>
      </c>
      <c r="N20" t="str">
        <f>INDEX('YKY BWQ'!$B$13:$V$36, MATCH('YKY Backcast'!$C20, 'YKY BWQ'!$C$13:$C$36, 0), MATCH('YKY Backcast'!N$13, 'YKY BWQ'!$B$13:$V$13, 0))</f>
        <v>Good</v>
      </c>
      <c r="O20" t="str">
        <f>INDEX('YKY BWQ'!$B$13:$V$36, MATCH('YKY Backcast'!$C20, 'YKY BWQ'!$C$13:$C$36, 0), MATCH('YKY Backcast'!O$13, 'YKY BWQ'!$B$13:$V$13, 0))</f>
        <v>Good</v>
      </c>
      <c r="P20">
        <f>INDEX('YKY BWQ'!$B$13:$V$36, MATCH('YKY Backcast'!$C20, 'YKY BWQ'!$C$13:$C$36, 0), MATCH('YKY Backcast'!P$13, 'YKY BWQ'!$B$13:$V$13, 0))</f>
        <v>0</v>
      </c>
      <c r="Q20" t="str">
        <f>INDEX('YKY BWQ'!$B$13:$V$36, MATCH('YKY Backcast'!$C20, 'YKY BWQ'!$C$13:$C$36, 0), MATCH('YKY Backcast'!Q$13, 'YKY BWQ'!$B$13:$V$13, 0))</f>
        <v>Good</v>
      </c>
      <c r="R20" t="str">
        <f>INDEX('YKY BWQ'!$B$13:$V$36, MATCH('YKY Backcast'!$C20, 'YKY BWQ'!$C$13:$C$36, 0), MATCH('YKY Backcast'!R$13, 'YKY BWQ'!$B$13:$V$13, 0))</f>
        <v>Good</v>
      </c>
      <c r="S20" t="str">
        <f>INDEX('YKY BWQ'!$B$13:$V$36, MATCH('YKY Backcast'!$C20, 'YKY BWQ'!$C$13:$C$36, 0), MATCH('YKY Backcast'!S$13, 'YKY BWQ'!$B$13:$V$13, 0))</f>
        <v>Good</v>
      </c>
      <c r="T20" t="str">
        <f>INDEX('YKY BWQ'!$B$13:$V$36, MATCH('YKY Backcast'!$C20, 'YKY BWQ'!$C$13:$C$36, 0), MATCH('YKY Backcast'!T$13, 'YKY BWQ'!$B$13:$V$13, 0))</f>
        <v>Good</v>
      </c>
      <c r="U20" t="str">
        <f>INDEX('YKY BWQ'!$B$13:$V$36, MATCH('YKY Backcast'!$C20, 'YKY BWQ'!$C$13:$C$36, 0), MATCH('YKY Backcast'!U$13, 'YKY BWQ'!$B$13:$V$13, 0))</f>
        <v>Good</v>
      </c>
      <c r="V20" t="str">
        <f>INDEX('YKY BWQ'!$B$13:$V$36, MATCH('YKY Backcast'!$C20, 'YKY BWQ'!$C$13:$C$36, 0), MATCH('YKY Backcast'!V$13, 'YKY BWQ'!$B$13:$V$13, 0))</f>
        <v>Good</v>
      </c>
    </row>
    <row r="21" spans="2:23">
      <c r="B21" t="s">
        <v>246</v>
      </c>
      <c r="C21" t="s">
        <v>898</v>
      </c>
      <c r="D21" t="s">
        <v>48</v>
      </c>
      <c r="E21" t="s">
        <v>49</v>
      </c>
      <c r="F21" t="s">
        <v>50</v>
      </c>
      <c r="H21" t="str">
        <f>INDEX('YKY BWQ'!$B$13:$V$36, MATCH('YKY Backcast'!$C21, 'YKY BWQ'!$C$13:$C$36, 0), MATCH('YKY Backcast'!H$13, 'YKY BWQ'!$B$13:$V$13, 0))</f>
        <v>Excellent</v>
      </c>
      <c r="I21" t="str">
        <f>INDEX('YKY BWQ'!$B$13:$V$36, MATCH('YKY Backcast'!$C21, 'YKY BWQ'!$C$13:$C$36, 0), MATCH('YKY Backcast'!I$13, 'YKY BWQ'!$B$13:$V$13, 0))</f>
        <v>Excellent</v>
      </c>
      <c r="J21" t="str">
        <f>INDEX('YKY BWQ'!$B$13:$V$36, MATCH('YKY Backcast'!$C21, 'YKY BWQ'!$C$13:$C$36, 0), MATCH('YKY Backcast'!J$13, 'YKY BWQ'!$B$13:$V$13, 0))</f>
        <v>Good</v>
      </c>
      <c r="K21" t="str">
        <f>INDEX('YKY BWQ'!$B$13:$V$36, MATCH('YKY Backcast'!$C21, 'YKY BWQ'!$C$13:$C$36, 0), MATCH('YKY Backcast'!K$13, 'YKY BWQ'!$B$13:$V$13, 0))</f>
        <v>Good</v>
      </c>
      <c r="L21" t="str">
        <f>INDEX('YKY BWQ'!$B$13:$V$36, MATCH('YKY Backcast'!$C21, 'YKY BWQ'!$C$13:$C$36, 0), MATCH('YKY Backcast'!L$13, 'YKY BWQ'!$B$13:$V$13, 0))</f>
        <v>Excellent</v>
      </c>
      <c r="M21">
        <f>INDEX('YKY BWQ'!$B$13:$V$36, MATCH('YKY Backcast'!$C21, 'YKY BWQ'!$C$13:$C$36, 0), MATCH('YKY Backcast'!M$13, 'YKY BWQ'!$B$13:$V$13, 0))</f>
        <v>0</v>
      </c>
      <c r="N21" t="str">
        <f>INDEX('YKY BWQ'!$B$13:$V$36, MATCH('YKY Backcast'!$C21, 'YKY BWQ'!$C$13:$C$36, 0), MATCH('YKY Backcast'!N$13, 'YKY BWQ'!$B$13:$V$13, 0))</f>
        <v>Good</v>
      </c>
      <c r="O21" t="str">
        <f>INDEX('YKY BWQ'!$B$13:$V$36, MATCH('YKY Backcast'!$C21, 'YKY BWQ'!$C$13:$C$36, 0), MATCH('YKY Backcast'!O$13, 'YKY BWQ'!$B$13:$V$13, 0))</f>
        <v>Excellent</v>
      </c>
      <c r="P21">
        <f>INDEX('YKY BWQ'!$B$13:$V$36, MATCH('YKY Backcast'!$C21, 'YKY BWQ'!$C$13:$C$36, 0), MATCH('YKY Backcast'!P$13, 'YKY BWQ'!$B$13:$V$13, 0))</f>
        <v>0</v>
      </c>
      <c r="Q21" t="str">
        <f>INDEX('YKY BWQ'!$B$13:$V$36, MATCH('YKY Backcast'!$C21, 'YKY BWQ'!$C$13:$C$36, 0), MATCH('YKY Backcast'!Q$13, 'YKY BWQ'!$B$13:$V$13, 0))</f>
        <v>Excellent</v>
      </c>
      <c r="R21" t="str">
        <f>INDEX('YKY BWQ'!$B$13:$V$36, MATCH('YKY Backcast'!$C21, 'YKY BWQ'!$C$13:$C$36, 0), MATCH('YKY Backcast'!R$13, 'YKY BWQ'!$B$13:$V$13, 0))</f>
        <v>Excellent</v>
      </c>
      <c r="S21" t="str">
        <f>INDEX('YKY BWQ'!$B$13:$V$36, MATCH('YKY Backcast'!$C21, 'YKY BWQ'!$C$13:$C$36, 0), MATCH('YKY Backcast'!S$13, 'YKY BWQ'!$B$13:$V$13, 0))</f>
        <v>Excellent</v>
      </c>
      <c r="T21" t="str">
        <f>INDEX('YKY BWQ'!$B$13:$V$36, MATCH('YKY Backcast'!$C21, 'YKY BWQ'!$C$13:$C$36, 0), MATCH('YKY Backcast'!T$13, 'YKY BWQ'!$B$13:$V$13, 0))</f>
        <v>Excellent</v>
      </c>
      <c r="U21" t="str">
        <f>INDEX('YKY BWQ'!$B$13:$V$36, MATCH('YKY Backcast'!$C21, 'YKY BWQ'!$C$13:$C$36, 0), MATCH('YKY Backcast'!U$13, 'YKY BWQ'!$B$13:$V$13, 0))</f>
        <v>Excellent</v>
      </c>
      <c r="V21" t="str">
        <f>INDEX('YKY BWQ'!$B$13:$V$36, MATCH('YKY Backcast'!$C21, 'YKY BWQ'!$C$13:$C$36, 0), MATCH('YKY Backcast'!V$13, 'YKY BWQ'!$B$13:$V$13, 0))</f>
        <v>Excellent</v>
      </c>
    </row>
    <row r="22" spans="2:23">
      <c r="B22" t="s">
        <v>246</v>
      </c>
      <c r="C22" t="s">
        <v>899</v>
      </c>
      <c r="D22" t="s">
        <v>48</v>
      </c>
      <c r="E22" t="s">
        <v>49</v>
      </c>
      <c r="F22" t="s">
        <v>50</v>
      </c>
      <c r="H22" t="str">
        <f>INDEX('YKY BWQ'!$B$13:$V$36, MATCH('YKY Backcast'!$C22, 'YKY BWQ'!$C$13:$C$36, 0), MATCH('YKY Backcast'!H$13, 'YKY BWQ'!$B$13:$V$13, 0))</f>
        <v>Good</v>
      </c>
      <c r="I22" t="str">
        <f>INDEX('YKY BWQ'!$B$13:$V$36, MATCH('YKY Backcast'!$C22, 'YKY BWQ'!$C$13:$C$36, 0), MATCH('YKY Backcast'!I$13, 'YKY BWQ'!$B$13:$V$13, 0))</f>
        <v>Sufficient</v>
      </c>
      <c r="J22" t="str">
        <f>INDEX('YKY BWQ'!$B$13:$V$36, MATCH('YKY Backcast'!$C22, 'YKY BWQ'!$C$13:$C$36, 0), MATCH('YKY Backcast'!J$13, 'YKY BWQ'!$B$13:$V$13, 0))</f>
        <v>Good</v>
      </c>
      <c r="K22" t="str">
        <f>INDEX('YKY BWQ'!$B$13:$V$36, MATCH('YKY Backcast'!$C22, 'YKY BWQ'!$C$13:$C$36, 0), MATCH('YKY Backcast'!K$13, 'YKY BWQ'!$B$13:$V$13, 0))</f>
        <v>Good</v>
      </c>
      <c r="L22" t="str">
        <f>INDEX('YKY BWQ'!$B$13:$V$36, MATCH('YKY Backcast'!$C22, 'YKY BWQ'!$C$13:$C$36, 0), MATCH('YKY Backcast'!L$13, 'YKY BWQ'!$B$13:$V$13, 0))</f>
        <v>Excellent</v>
      </c>
      <c r="M22">
        <f>INDEX('YKY BWQ'!$B$13:$V$36, MATCH('YKY Backcast'!$C22, 'YKY BWQ'!$C$13:$C$36, 0), MATCH('YKY Backcast'!M$13, 'YKY BWQ'!$B$13:$V$13, 0))</f>
        <v>0</v>
      </c>
      <c r="N22" t="str">
        <f>INDEX('YKY BWQ'!$B$13:$V$36, MATCH('YKY Backcast'!$C22, 'YKY BWQ'!$C$13:$C$36, 0), MATCH('YKY Backcast'!N$13, 'YKY BWQ'!$B$13:$V$13, 0))</f>
        <v>Excellent</v>
      </c>
      <c r="O22" t="str">
        <f>INDEX('YKY BWQ'!$B$13:$V$36, MATCH('YKY Backcast'!$C22, 'YKY BWQ'!$C$13:$C$36, 0), MATCH('YKY Backcast'!O$13, 'YKY BWQ'!$B$13:$V$13, 0))</f>
        <v>Excellent</v>
      </c>
      <c r="P22">
        <f>INDEX('YKY BWQ'!$B$13:$V$36, MATCH('YKY Backcast'!$C22, 'YKY BWQ'!$C$13:$C$36, 0), MATCH('YKY Backcast'!P$13, 'YKY BWQ'!$B$13:$V$13, 0))</f>
        <v>0</v>
      </c>
      <c r="Q22" t="str">
        <f>INDEX('YKY BWQ'!$B$13:$V$36, MATCH('YKY Backcast'!$C22, 'YKY BWQ'!$C$13:$C$36, 0), MATCH('YKY Backcast'!Q$13, 'YKY BWQ'!$B$13:$V$13, 0))</f>
        <v>Excellent</v>
      </c>
      <c r="R22" t="str">
        <f>INDEX('YKY BWQ'!$B$13:$V$36, MATCH('YKY Backcast'!$C22, 'YKY BWQ'!$C$13:$C$36, 0), MATCH('YKY Backcast'!R$13, 'YKY BWQ'!$B$13:$V$13, 0))</f>
        <v>Excellent</v>
      </c>
      <c r="S22" t="str">
        <f>INDEX('YKY BWQ'!$B$13:$V$36, MATCH('YKY Backcast'!$C22, 'YKY BWQ'!$C$13:$C$36, 0), MATCH('YKY Backcast'!S$13, 'YKY BWQ'!$B$13:$V$13, 0))</f>
        <v>Excellent</v>
      </c>
      <c r="T22" t="str">
        <f>INDEX('YKY BWQ'!$B$13:$V$36, MATCH('YKY Backcast'!$C22, 'YKY BWQ'!$C$13:$C$36, 0), MATCH('YKY Backcast'!T$13, 'YKY BWQ'!$B$13:$V$13, 0))</f>
        <v>Excellent</v>
      </c>
      <c r="U22" t="str">
        <f>INDEX('YKY BWQ'!$B$13:$V$36, MATCH('YKY Backcast'!$C22, 'YKY BWQ'!$C$13:$C$36, 0), MATCH('YKY Backcast'!U$13, 'YKY BWQ'!$B$13:$V$13, 0))</f>
        <v>Excellent</v>
      </c>
      <c r="V22" t="str">
        <f>INDEX('YKY BWQ'!$B$13:$V$36, MATCH('YKY Backcast'!$C22, 'YKY BWQ'!$C$13:$C$36, 0), MATCH('YKY Backcast'!V$13, 'YKY BWQ'!$B$13:$V$13, 0))</f>
        <v>Excellent</v>
      </c>
    </row>
    <row r="23" spans="2:23">
      <c r="B23" t="s">
        <v>246</v>
      </c>
      <c r="C23" t="s">
        <v>900</v>
      </c>
      <c r="D23" t="s">
        <v>48</v>
      </c>
      <c r="E23" t="s">
        <v>49</v>
      </c>
      <c r="F23" t="s">
        <v>50</v>
      </c>
      <c r="H23" t="str">
        <f>INDEX('YKY BWQ'!$B$13:$V$36, MATCH('YKY Backcast'!$C23, 'YKY BWQ'!$C$13:$C$36, 0), MATCH('YKY Backcast'!H$13, 'YKY BWQ'!$B$13:$V$13, 0))</f>
        <v>Good</v>
      </c>
      <c r="I23" t="str">
        <f>INDEX('YKY BWQ'!$B$13:$V$36, MATCH('YKY Backcast'!$C23, 'YKY BWQ'!$C$13:$C$36, 0), MATCH('YKY Backcast'!I$13, 'YKY BWQ'!$B$13:$V$13, 0))</f>
        <v>Good</v>
      </c>
      <c r="J23" t="str">
        <f>INDEX('YKY BWQ'!$B$13:$V$36, MATCH('YKY Backcast'!$C23, 'YKY BWQ'!$C$13:$C$36, 0), MATCH('YKY Backcast'!J$13, 'YKY BWQ'!$B$13:$V$13, 0))</f>
        <v>Good</v>
      </c>
      <c r="K23" t="str">
        <f>INDEX('YKY BWQ'!$B$13:$V$36, MATCH('YKY Backcast'!$C23, 'YKY BWQ'!$C$13:$C$36, 0), MATCH('YKY Backcast'!K$13, 'YKY BWQ'!$B$13:$V$13, 0))</f>
        <v>Good</v>
      </c>
      <c r="L23" t="str">
        <f>INDEX('YKY BWQ'!$B$13:$V$36, MATCH('YKY Backcast'!$C23, 'YKY BWQ'!$C$13:$C$36, 0), MATCH('YKY Backcast'!L$13, 'YKY BWQ'!$B$13:$V$13, 0))</f>
        <v>Good</v>
      </c>
      <c r="M23">
        <f>INDEX('YKY BWQ'!$B$13:$V$36, MATCH('YKY Backcast'!$C23, 'YKY BWQ'!$C$13:$C$36, 0), MATCH('YKY Backcast'!M$13, 'YKY BWQ'!$B$13:$V$13, 0))</f>
        <v>0</v>
      </c>
      <c r="N23" t="str">
        <f>INDEX('YKY BWQ'!$B$13:$V$36, MATCH('YKY Backcast'!$C23, 'YKY BWQ'!$C$13:$C$36, 0), MATCH('YKY Backcast'!N$13, 'YKY BWQ'!$B$13:$V$13, 0))</f>
        <v>Sufficient</v>
      </c>
      <c r="O23" t="str">
        <f>INDEX('YKY BWQ'!$B$13:$V$36, MATCH('YKY Backcast'!$C23, 'YKY BWQ'!$C$13:$C$36, 0), MATCH('YKY Backcast'!O$13, 'YKY BWQ'!$B$13:$V$13, 0))</f>
        <v>Good</v>
      </c>
      <c r="P23">
        <f>INDEX('YKY BWQ'!$B$13:$V$36, MATCH('YKY Backcast'!$C23, 'YKY BWQ'!$C$13:$C$36, 0), MATCH('YKY Backcast'!P$13, 'YKY BWQ'!$B$13:$V$13, 0))</f>
        <v>0</v>
      </c>
      <c r="Q23" t="str">
        <f>INDEX('YKY BWQ'!$B$13:$V$36, MATCH('YKY Backcast'!$C23, 'YKY BWQ'!$C$13:$C$36, 0), MATCH('YKY Backcast'!Q$13, 'YKY BWQ'!$B$13:$V$13, 0))</f>
        <v>Sufficient</v>
      </c>
      <c r="R23" t="str">
        <f>INDEX('YKY BWQ'!$B$13:$V$36, MATCH('YKY Backcast'!$C23, 'YKY BWQ'!$C$13:$C$36, 0), MATCH('YKY Backcast'!R$13, 'YKY BWQ'!$B$13:$V$13, 0))</f>
        <v>Good</v>
      </c>
      <c r="S23" t="str">
        <f>INDEX('YKY BWQ'!$B$13:$V$36, MATCH('YKY Backcast'!$C23, 'YKY BWQ'!$C$13:$C$36, 0), MATCH('YKY Backcast'!S$13, 'YKY BWQ'!$B$13:$V$13, 0))</f>
        <v>Good</v>
      </c>
      <c r="T23" t="str">
        <f>INDEX('YKY BWQ'!$B$13:$V$36, MATCH('YKY Backcast'!$C23, 'YKY BWQ'!$C$13:$C$36, 0), MATCH('YKY Backcast'!T$13, 'YKY BWQ'!$B$13:$V$13, 0))</f>
        <v>Good</v>
      </c>
      <c r="U23" t="str">
        <f>INDEX('YKY BWQ'!$B$13:$V$36, MATCH('YKY Backcast'!$C23, 'YKY BWQ'!$C$13:$C$36, 0), MATCH('YKY Backcast'!U$13, 'YKY BWQ'!$B$13:$V$13, 0))</f>
        <v>Good</v>
      </c>
      <c r="V23" t="str">
        <f>INDEX('YKY BWQ'!$B$13:$V$36, MATCH('YKY Backcast'!$C23, 'YKY BWQ'!$C$13:$C$36, 0), MATCH('YKY Backcast'!V$13, 'YKY BWQ'!$B$13:$V$13, 0))</f>
        <v>Good</v>
      </c>
    </row>
    <row r="24" spans="2:23">
      <c r="B24" t="s">
        <v>246</v>
      </c>
      <c r="C24" t="s">
        <v>901</v>
      </c>
      <c r="D24" t="s">
        <v>48</v>
      </c>
      <c r="E24" t="s">
        <v>49</v>
      </c>
      <c r="F24" t="s">
        <v>50</v>
      </c>
      <c r="H24" t="str">
        <f>INDEX('YKY BWQ'!$B$13:$V$36, MATCH('YKY Backcast'!$C24, 'YKY BWQ'!$C$13:$C$36, 0), MATCH('YKY Backcast'!H$13, 'YKY BWQ'!$B$13:$V$13, 0))</f>
        <v>Good</v>
      </c>
      <c r="I24" t="str">
        <f>INDEX('YKY BWQ'!$B$13:$V$36, MATCH('YKY Backcast'!$C24, 'YKY BWQ'!$C$13:$C$36, 0), MATCH('YKY Backcast'!I$13, 'YKY BWQ'!$B$13:$V$13, 0))</f>
        <v>Good</v>
      </c>
      <c r="J24" t="str">
        <f>INDEX('YKY BWQ'!$B$13:$V$36, MATCH('YKY Backcast'!$C24, 'YKY BWQ'!$C$13:$C$36, 0), MATCH('YKY Backcast'!J$13, 'YKY BWQ'!$B$13:$V$13, 0))</f>
        <v>Good</v>
      </c>
      <c r="K24" t="str">
        <f>INDEX('YKY BWQ'!$B$13:$V$36, MATCH('YKY Backcast'!$C24, 'YKY BWQ'!$C$13:$C$36, 0), MATCH('YKY Backcast'!K$13, 'YKY BWQ'!$B$13:$V$13, 0))</f>
        <v>Good</v>
      </c>
      <c r="L24" t="str">
        <f>INDEX('YKY BWQ'!$B$13:$V$36, MATCH('YKY Backcast'!$C24, 'YKY BWQ'!$C$13:$C$36, 0), MATCH('YKY Backcast'!L$13, 'YKY BWQ'!$B$13:$V$13, 0))</f>
        <v>Excellent</v>
      </c>
      <c r="M24">
        <f>INDEX('YKY BWQ'!$B$13:$V$36, MATCH('YKY Backcast'!$C24, 'YKY BWQ'!$C$13:$C$36, 0), MATCH('YKY Backcast'!M$13, 'YKY BWQ'!$B$13:$V$13, 0))</f>
        <v>0</v>
      </c>
      <c r="N24" t="str">
        <f>INDEX('YKY BWQ'!$B$13:$V$36, MATCH('YKY Backcast'!$C24, 'YKY BWQ'!$C$13:$C$36, 0), MATCH('YKY Backcast'!N$13, 'YKY BWQ'!$B$13:$V$13, 0))</f>
        <v>Excellent</v>
      </c>
      <c r="O24" t="str">
        <f>INDEX('YKY BWQ'!$B$13:$V$36, MATCH('YKY Backcast'!$C24, 'YKY BWQ'!$C$13:$C$36, 0), MATCH('YKY Backcast'!O$13, 'YKY BWQ'!$B$13:$V$13, 0))</f>
        <v>Excellent</v>
      </c>
      <c r="P24">
        <f>INDEX('YKY BWQ'!$B$13:$V$36, MATCH('YKY Backcast'!$C24, 'YKY BWQ'!$C$13:$C$36, 0), MATCH('YKY Backcast'!P$13, 'YKY BWQ'!$B$13:$V$13, 0))</f>
        <v>0</v>
      </c>
      <c r="Q24" t="str">
        <f>INDEX('YKY BWQ'!$B$13:$V$36, MATCH('YKY Backcast'!$C24, 'YKY BWQ'!$C$13:$C$36, 0), MATCH('YKY Backcast'!Q$13, 'YKY BWQ'!$B$13:$V$13, 0))</f>
        <v>Good</v>
      </c>
      <c r="R24" t="str">
        <f>INDEX('YKY BWQ'!$B$13:$V$36, MATCH('YKY Backcast'!$C24, 'YKY BWQ'!$C$13:$C$36, 0), MATCH('YKY Backcast'!R$13, 'YKY BWQ'!$B$13:$V$13, 0))</f>
        <v>Good</v>
      </c>
      <c r="S24" t="str">
        <f>INDEX('YKY BWQ'!$B$13:$V$36, MATCH('YKY Backcast'!$C24, 'YKY BWQ'!$C$13:$C$36, 0), MATCH('YKY Backcast'!S$13, 'YKY BWQ'!$B$13:$V$13, 0))</f>
        <v>Good</v>
      </c>
      <c r="T24" t="str">
        <f>INDEX('YKY BWQ'!$B$13:$V$36, MATCH('YKY Backcast'!$C24, 'YKY BWQ'!$C$13:$C$36, 0), MATCH('YKY Backcast'!T$13, 'YKY BWQ'!$B$13:$V$13, 0))</f>
        <v>Good</v>
      </c>
      <c r="U24" t="str">
        <f>INDEX('YKY BWQ'!$B$13:$V$36, MATCH('YKY Backcast'!$C24, 'YKY BWQ'!$C$13:$C$36, 0), MATCH('YKY Backcast'!U$13, 'YKY BWQ'!$B$13:$V$13, 0))</f>
        <v>Excellent</v>
      </c>
      <c r="V24" t="str">
        <f>INDEX('YKY BWQ'!$B$13:$V$36, MATCH('YKY Backcast'!$C24, 'YKY BWQ'!$C$13:$C$36, 0), MATCH('YKY Backcast'!V$13, 'YKY BWQ'!$B$13:$V$13, 0))</f>
        <v>Excellent</v>
      </c>
    </row>
    <row r="25" spans="2:23">
      <c r="B25" t="s">
        <v>246</v>
      </c>
      <c r="C25" t="s">
        <v>902</v>
      </c>
      <c r="D25" t="s">
        <v>48</v>
      </c>
      <c r="E25" t="s">
        <v>49</v>
      </c>
      <c r="F25" t="s">
        <v>50</v>
      </c>
      <c r="H25" t="str">
        <f>INDEX('YKY BWQ'!$B$13:$V$36, MATCH('YKY Backcast'!$C25, 'YKY BWQ'!$C$13:$C$36, 0), MATCH('YKY Backcast'!H$13, 'YKY BWQ'!$B$13:$V$13, 0))</f>
        <v>Good</v>
      </c>
      <c r="I25" t="str">
        <f>INDEX('YKY BWQ'!$B$13:$V$36, MATCH('YKY Backcast'!$C25, 'YKY BWQ'!$C$13:$C$36, 0), MATCH('YKY Backcast'!I$13, 'YKY BWQ'!$B$13:$V$13, 0))</f>
        <v>Good</v>
      </c>
      <c r="J25" t="str">
        <f>INDEX('YKY BWQ'!$B$13:$V$36, MATCH('YKY Backcast'!$C25, 'YKY BWQ'!$C$13:$C$36, 0), MATCH('YKY Backcast'!J$13, 'YKY BWQ'!$B$13:$V$13, 0))</f>
        <v>Good</v>
      </c>
      <c r="K25" t="str">
        <f>INDEX('YKY BWQ'!$B$13:$V$36, MATCH('YKY Backcast'!$C25, 'YKY BWQ'!$C$13:$C$36, 0), MATCH('YKY Backcast'!K$13, 'YKY BWQ'!$B$13:$V$13, 0))</f>
        <v>Good</v>
      </c>
      <c r="L25" t="str">
        <f>INDEX('YKY BWQ'!$B$13:$V$36, MATCH('YKY Backcast'!$C25, 'YKY BWQ'!$C$13:$C$36, 0), MATCH('YKY Backcast'!L$13, 'YKY BWQ'!$B$13:$V$13, 0))</f>
        <v>Good</v>
      </c>
      <c r="M25">
        <f>INDEX('YKY BWQ'!$B$13:$V$36, MATCH('YKY Backcast'!$C25, 'YKY BWQ'!$C$13:$C$36, 0), MATCH('YKY Backcast'!M$13, 'YKY BWQ'!$B$13:$V$13, 0))</f>
        <v>0</v>
      </c>
      <c r="N25" t="str">
        <f>INDEX('YKY BWQ'!$B$13:$V$36, MATCH('YKY Backcast'!$C25, 'YKY BWQ'!$C$13:$C$36, 0), MATCH('YKY Backcast'!N$13, 'YKY BWQ'!$B$13:$V$13, 0))</f>
        <v>Good</v>
      </c>
      <c r="O25" t="str">
        <f>INDEX('YKY BWQ'!$B$13:$V$36, MATCH('YKY Backcast'!$C25, 'YKY BWQ'!$C$13:$C$36, 0), MATCH('YKY Backcast'!O$13, 'YKY BWQ'!$B$13:$V$13, 0))</f>
        <v>Excellent</v>
      </c>
      <c r="P25">
        <f>INDEX('YKY BWQ'!$B$13:$V$36, MATCH('YKY Backcast'!$C25, 'YKY BWQ'!$C$13:$C$36, 0), MATCH('YKY Backcast'!P$13, 'YKY BWQ'!$B$13:$V$13, 0))</f>
        <v>0</v>
      </c>
      <c r="Q25" t="str">
        <f>INDEX('YKY BWQ'!$B$13:$V$36, MATCH('YKY Backcast'!$C25, 'YKY BWQ'!$C$13:$C$36, 0), MATCH('YKY Backcast'!Q$13, 'YKY BWQ'!$B$13:$V$13, 0))</f>
        <v>Excellent</v>
      </c>
      <c r="R25" t="str">
        <f>INDEX('YKY BWQ'!$B$13:$V$36, MATCH('YKY Backcast'!$C25, 'YKY BWQ'!$C$13:$C$36, 0), MATCH('YKY Backcast'!R$13, 'YKY BWQ'!$B$13:$V$13, 0))</f>
        <v>Excellent</v>
      </c>
      <c r="S25" t="str">
        <f>INDEX('YKY BWQ'!$B$13:$V$36, MATCH('YKY Backcast'!$C25, 'YKY BWQ'!$C$13:$C$36, 0), MATCH('YKY Backcast'!S$13, 'YKY BWQ'!$B$13:$V$13, 0))</f>
        <v>Excellent</v>
      </c>
      <c r="T25" t="str">
        <f>INDEX('YKY BWQ'!$B$13:$V$36, MATCH('YKY Backcast'!$C25, 'YKY BWQ'!$C$13:$C$36, 0), MATCH('YKY Backcast'!T$13, 'YKY BWQ'!$B$13:$V$13, 0))</f>
        <v>Excellent</v>
      </c>
      <c r="U25" t="str">
        <f>INDEX('YKY BWQ'!$B$13:$V$36, MATCH('YKY Backcast'!$C25, 'YKY BWQ'!$C$13:$C$36, 0), MATCH('YKY Backcast'!U$13, 'YKY BWQ'!$B$13:$V$13, 0))</f>
        <v>Excellent</v>
      </c>
      <c r="V25" t="str">
        <f>INDEX('YKY BWQ'!$B$13:$V$36, MATCH('YKY Backcast'!$C25, 'YKY BWQ'!$C$13:$C$36, 0), MATCH('YKY Backcast'!V$13, 'YKY BWQ'!$B$13:$V$13, 0))</f>
        <v>Excellent</v>
      </c>
    </row>
    <row r="26" spans="2:23">
      <c r="B26" t="s">
        <v>246</v>
      </c>
      <c r="C26" t="s">
        <v>903</v>
      </c>
      <c r="D26" t="s">
        <v>48</v>
      </c>
      <c r="E26" t="s">
        <v>49</v>
      </c>
      <c r="F26" t="s">
        <v>50</v>
      </c>
      <c r="H26" t="str">
        <f>INDEX('YKY BWQ'!$B$13:$V$36, MATCH('YKY Backcast'!$C26, 'YKY BWQ'!$C$13:$C$36, 0), MATCH('YKY Backcast'!H$13, 'YKY BWQ'!$B$13:$V$13, 0))</f>
        <v>Excellent</v>
      </c>
      <c r="I26" t="str">
        <f>INDEX('YKY BWQ'!$B$13:$V$36, MATCH('YKY Backcast'!$C26, 'YKY BWQ'!$C$13:$C$36, 0), MATCH('YKY Backcast'!I$13, 'YKY BWQ'!$B$13:$V$13, 0))</f>
        <v>Excellent</v>
      </c>
      <c r="J26" t="str">
        <f>INDEX('YKY BWQ'!$B$13:$V$36, MATCH('YKY Backcast'!$C26, 'YKY BWQ'!$C$13:$C$36, 0), MATCH('YKY Backcast'!J$13, 'YKY BWQ'!$B$13:$V$13, 0))</f>
        <v>Good</v>
      </c>
      <c r="K26" t="str">
        <f>INDEX('YKY BWQ'!$B$13:$V$36, MATCH('YKY Backcast'!$C26, 'YKY BWQ'!$C$13:$C$36, 0), MATCH('YKY Backcast'!K$13, 'YKY BWQ'!$B$13:$V$13, 0))</f>
        <v>Good</v>
      </c>
      <c r="L26" t="str">
        <f>INDEX('YKY BWQ'!$B$13:$V$36, MATCH('YKY Backcast'!$C26, 'YKY BWQ'!$C$13:$C$36, 0), MATCH('YKY Backcast'!L$13, 'YKY BWQ'!$B$13:$V$13, 0))</f>
        <v>Excellent</v>
      </c>
      <c r="M26">
        <f>INDEX('YKY BWQ'!$B$13:$V$36, MATCH('YKY Backcast'!$C26, 'YKY BWQ'!$C$13:$C$36, 0), MATCH('YKY Backcast'!M$13, 'YKY BWQ'!$B$13:$V$13, 0))</f>
        <v>0</v>
      </c>
      <c r="N26" t="str">
        <f>INDEX('YKY BWQ'!$B$13:$V$36, MATCH('YKY Backcast'!$C26, 'YKY BWQ'!$C$13:$C$36, 0), MATCH('YKY Backcast'!N$13, 'YKY BWQ'!$B$13:$V$13, 0))</f>
        <v>Excellent</v>
      </c>
      <c r="O26" t="str">
        <f>INDEX('YKY BWQ'!$B$13:$V$36, MATCH('YKY Backcast'!$C26, 'YKY BWQ'!$C$13:$C$36, 0), MATCH('YKY Backcast'!O$13, 'YKY BWQ'!$B$13:$V$13, 0))</f>
        <v>Excellent</v>
      </c>
      <c r="P26">
        <f>INDEX('YKY BWQ'!$B$13:$V$36, MATCH('YKY Backcast'!$C26, 'YKY BWQ'!$C$13:$C$36, 0), MATCH('YKY Backcast'!P$13, 'YKY BWQ'!$B$13:$V$13, 0))</f>
        <v>0</v>
      </c>
      <c r="Q26" t="str">
        <f>INDEX('YKY BWQ'!$B$13:$V$36, MATCH('YKY Backcast'!$C26, 'YKY BWQ'!$C$13:$C$36, 0), MATCH('YKY Backcast'!Q$13, 'YKY BWQ'!$B$13:$V$13, 0))</f>
        <v>Good</v>
      </c>
      <c r="R26" t="str">
        <f>INDEX('YKY BWQ'!$B$13:$V$36, MATCH('YKY Backcast'!$C26, 'YKY BWQ'!$C$13:$C$36, 0), MATCH('YKY Backcast'!R$13, 'YKY BWQ'!$B$13:$V$13, 0))</f>
        <v>Excellent</v>
      </c>
      <c r="S26" t="str">
        <f>INDEX('YKY BWQ'!$B$13:$V$36, MATCH('YKY Backcast'!$C26, 'YKY BWQ'!$C$13:$C$36, 0), MATCH('YKY Backcast'!S$13, 'YKY BWQ'!$B$13:$V$13, 0))</f>
        <v>Excellent</v>
      </c>
      <c r="T26" t="str">
        <f>INDEX('YKY BWQ'!$B$13:$V$36, MATCH('YKY Backcast'!$C26, 'YKY BWQ'!$C$13:$C$36, 0), MATCH('YKY Backcast'!T$13, 'YKY BWQ'!$B$13:$V$13, 0))</f>
        <v>Excellent</v>
      </c>
      <c r="U26" t="str">
        <f>INDEX('YKY BWQ'!$B$13:$V$36, MATCH('YKY Backcast'!$C26, 'YKY BWQ'!$C$13:$C$36, 0), MATCH('YKY Backcast'!U$13, 'YKY BWQ'!$B$13:$V$13, 0))</f>
        <v>Excellent</v>
      </c>
      <c r="V26" t="str">
        <f>INDEX('YKY BWQ'!$B$13:$V$36, MATCH('YKY Backcast'!$C26, 'YKY BWQ'!$C$13:$C$36, 0), MATCH('YKY Backcast'!V$13, 'YKY BWQ'!$B$13:$V$13, 0))</f>
        <v>Excellent</v>
      </c>
    </row>
    <row r="27" spans="2:23">
      <c r="B27" t="s">
        <v>246</v>
      </c>
      <c r="C27" t="s">
        <v>904</v>
      </c>
      <c r="D27" t="s">
        <v>48</v>
      </c>
      <c r="E27" t="s">
        <v>49</v>
      </c>
      <c r="F27" t="s">
        <v>50</v>
      </c>
      <c r="H27" t="str">
        <f>INDEX('YKY BWQ'!$B$13:$V$36, MATCH('YKY Backcast'!$C27, 'YKY BWQ'!$C$13:$C$36, 0), MATCH('YKY Backcast'!H$13, 'YKY BWQ'!$B$13:$V$13, 0))</f>
        <v>Sufficient</v>
      </c>
      <c r="I27" t="str">
        <f>INDEX('YKY BWQ'!$B$13:$V$36, MATCH('YKY Backcast'!$C27, 'YKY BWQ'!$C$13:$C$36, 0), MATCH('YKY Backcast'!I$13, 'YKY BWQ'!$B$13:$V$13, 0))</f>
        <v>Poor</v>
      </c>
      <c r="J27" t="str">
        <f>INDEX('YKY BWQ'!$B$13:$V$36, MATCH('YKY Backcast'!$C27, 'YKY BWQ'!$C$13:$C$36, 0), MATCH('YKY Backcast'!J$13, 'YKY BWQ'!$B$13:$V$13, 0))</f>
        <v>Poor</v>
      </c>
      <c r="K27" t="str">
        <f>INDEX('YKY BWQ'!$B$13:$V$36, MATCH('YKY Backcast'!$C27, 'YKY BWQ'!$C$13:$C$36, 0), MATCH('YKY Backcast'!K$13, 'YKY BWQ'!$B$13:$V$13, 0))</f>
        <v>Poor</v>
      </c>
      <c r="L27" t="str">
        <f>INDEX('YKY BWQ'!$B$13:$V$36, MATCH('YKY Backcast'!$C27, 'YKY BWQ'!$C$13:$C$36, 0), MATCH('YKY Backcast'!L$13, 'YKY BWQ'!$B$13:$V$13, 0))</f>
        <v>Poor</v>
      </c>
      <c r="M27">
        <f>INDEX('YKY BWQ'!$B$13:$V$36, MATCH('YKY Backcast'!$C27, 'YKY BWQ'!$C$13:$C$36, 0), MATCH('YKY Backcast'!M$13, 'YKY BWQ'!$B$13:$V$13, 0))</f>
        <v>0</v>
      </c>
      <c r="N27" t="str">
        <f>INDEX('YKY BWQ'!$B$13:$V$36, MATCH('YKY Backcast'!$C27, 'YKY BWQ'!$C$13:$C$36, 0), MATCH('YKY Backcast'!N$13, 'YKY BWQ'!$B$13:$V$13, 0))</f>
        <v>Sufficient</v>
      </c>
      <c r="O27" t="str">
        <f>INDEX('YKY BWQ'!$B$13:$V$36, MATCH('YKY Backcast'!$C27, 'YKY BWQ'!$C$13:$C$36, 0), MATCH('YKY Backcast'!O$13, 'YKY BWQ'!$B$13:$V$13, 0))</f>
        <v>Poor</v>
      </c>
      <c r="P27">
        <f>INDEX('YKY BWQ'!$B$13:$V$36, MATCH('YKY Backcast'!$C27, 'YKY BWQ'!$C$13:$C$36, 0), MATCH('YKY Backcast'!P$13, 'YKY BWQ'!$B$13:$V$13, 0))</f>
        <v>0</v>
      </c>
      <c r="Q27" t="str">
        <f>INDEX('YKY BWQ'!$B$13:$V$36, MATCH('YKY Backcast'!$C27, 'YKY BWQ'!$C$13:$C$36, 0), MATCH('YKY Backcast'!Q$13, 'YKY BWQ'!$B$13:$V$13, 0))</f>
        <v>Poor</v>
      </c>
      <c r="R27" t="str">
        <f>INDEX('YKY BWQ'!$B$13:$V$36, MATCH('YKY Backcast'!$C27, 'YKY BWQ'!$C$13:$C$36, 0), MATCH('YKY Backcast'!R$13, 'YKY BWQ'!$B$13:$V$13, 0))</f>
        <v>Poor</v>
      </c>
      <c r="S27" t="str">
        <f>INDEX('YKY BWQ'!$B$13:$V$36, MATCH('YKY Backcast'!$C27, 'YKY BWQ'!$C$13:$C$36, 0), MATCH('YKY Backcast'!S$13, 'YKY BWQ'!$B$13:$V$13, 0))</f>
        <v>Poor</v>
      </c>
      <c r="T27" t="str">
        <f>INDEX('YKY BWQ'!$B$13:$V$36, MATCH('YKY Backcast'!$C27, 'YKY BWQ'!$C$13:$C$36, 0), MATCH('YKY Backcast'!T$13, 'YKY BWQ'!$B$13:$V$13, 0))</f>
        <v>Poor</v>
      </c>
      <c r="U27" t="str">
        <f>INDEX('YKY BWQ'!$B$13:$V$36, MATCH('YKY Backcast'!$C27, 'YKY BWQ'!$C$13:$C$36, 0), MATCH('YKY Backcast'!U$13, 'YKY BWQ'!$B$13:$V$13, 0))</f>
        <v>Sufficient</v>
      </c>
      <c r="V27" t="str">
        <f>INDEX('YKY BWQ'!$B$13:$V$36, MATCH('YKY Backcast'!$C27, 'YKY BWQ'!$C$13:$C$36, 0), MATCH('YKY Backcast'!V$13, 'YKY BWQ'!$B$13:$V$13, 0))</f>
        <v>Sufficient</v>
      </c>
    </row>
    <row r="28" spans="2:23">
      <c r="B28" t="s">
        <v>246</v>
      </c>
      <c r="C28" t="s">
        <v>905</v>
      </c>
      <c r="D28" t="s">
        <v>48</v>
      </c>
      <c r="E28" t="s">
        <v>49</v>
      </c>
      <c r="F28" t="s">
        <v>50</v>
      </c>
      <c r="H28" t="str">
        <f>INDEX('YKY BWQ'!$B$13:$V$36, MATCH('YKY Backcast'!$C28, 'YKY BWQ'!$C$13:$C$36, 0), MATCH('YKY Backcast'!H$13, 'YKY BWQ'!$B$13:$V$13, 0))</f>
        <v>Good</v>
      </c>
      <c r="I28" t="str">
        <f>INDEX('YKY BWQ'!$B$13:$V$36, MATCH('YKY Backcast'!$C28, 'YKY BWQ'!$C$13:$C$36, 0), MATCH('YKY Backcast'!I$13, 'YKY BWQ'!$B$13:$V$13, 0))</f>
        <v>Good</v>
      </c>
      <c r="J28" t="str">
        <f>INDEX('YKY BWQ'!$B$13:$V$36, MATCH('YKY Backcast'!$C28, 'YKY BWQ'!$C$13:$C$36, 0), MATCH('YKY Backcast'!J$13, 'YKY BWQ'!$B$13:$V$13, 0))</f>
        <v>Good</v>
      </c>
      <c r="K28" t="str">
        <f>INDEX('YKY BWQ'!$B$13:$V$36, MATCH('YKY Backcast'!$C28, 'YKY BWQ'!$C$13:$C$36, 0), MATCH('YKY Backcast'!K$13, 'YKY BWQ'!$B$13:$V$13, 0))</f>
        <v>Good</v>
      </c>
      <c r="L28" t="str">
        <f>INDEX('YKY BWQ'!$B$13:$V$36, MATCH('YKY Backcast'!$C28, 'YKY BWQ'!$C$13:$C$36, 0), MATCH('YKY Backcast'!L$13, 'YKY BWQ'!$B$13:$V$13, 0))</f>
        <v>Good</v>
      </c>
      <c r="M28">
        <f>INDEX('YKY BWQ'!$B$13:$V$36, MATCH('YKY Backcast'!$C28, 'YKY BWQ'!$C$13:$C$36, 0), MATCH('YKY Backcast'!M$13, 'YKY BWQ'!$B$13:$V$13, 0))</f>
        <v>0</v>
      </c>
      <c r="N28" t="str">
        <f>INDEX('YKY BWQ'!$B$13:$V$36, MATCH('YKY Backcast'!$C28, 'YKY BWQ'!$C$13:$C$36, 0), MATCH('YKY Backcast'!N$13, 'YKY BWQ'!$B$13:$V$13, 0))</f>
        <v>Good</v>
      </c>
      <c r="O28" t="str">
        <f>INDEX('YKY BWQ'!$B$13:$V$36, MATCH('YKY Backcast'!$C28, 'YKY BWQ'!$C$13:$C$36, 0), MATCH('YKY Backcast'!O$13, 'YKY BWQ'!$B$13:$V$13, 0))</f>
        <v>Excellent</v>
      </c>
      <c r="P28">
        <f>INDEX('YKY BWQ'!$B$13:$V$36, MATCH('YKY Backcast'!$C28, 'YKY BWQ'!$C$13:$C$36, 0), MATCH('YKY Backcast'!P$13, 'YKY BWQ'!$B$13:$V$13, 0))</f>
        <v>0</v>
      </c>
      <c r="Q28" t="str">
        <f>INDEX('YKY BWQ'!$B$13:$V$36, MATCH('YKY Backcast'!$C28, 'YKY BWQ'!$C$13:$C$36, 0), MATCH('YKY Backcast'!Q$13, 'YKY BWQ'!$B$13:$V$13, 0))</f>
        <v>Good</v>
      </c>
      <c r="R28" t="str">
        <f>INDEX('YKY BWQ'!$B$13:$V$36, MATCH('YKY Backcast'!$C28, 'YKY BWQ'!$C$13:$C$36, 0), MATCH('YKY Backcast'!R$13, 'YKY BWQ'!$B$13:$V$13, 0))</f>
        <v>Excellent</v>
      </c>
      <c r="S28" t="str">
        <f>INDEX('YKY BWQ'!$B$13:$V$36, MATCH('YKY Backcast'!$C28, 'YKY BWQ'!$C$13:$C$36, 0), MATCH('YKY Backcast'!S$13, 'YKY BWQ'!$B$13:$V$13, 0))</f>
        <v>Excellent</v>
      </c>
      <c r="T28" t="str">
        <f>INDEX('YKY BWQ'!$B$13:$V$36, MATCH('YKY Backcast'!$C28, 'YKY BWQ'!$C$13:$C$36, 0), MATCH('YKY Backcast'!T$13, 'YKY BWQ'!$B$13:$V$13, 0))</f>
        <v>Excellent</v>
      </c>
      <c r="U28" t="str">
        <f>INDEX('YKY BWQ'!$B$13:$V$36, MATCH('YKY Backcast'!$C28, 'YKY BWQ'!$C$13:$C$36, 0), MATCH('YKY Backcast'!U$13, 'YKY BWQ'!$B$13:$V$13, 0))</f>
        <v>Excellent</v>
      </c>
      <c r="V28" t="str">
        <f>INDEX('YKY BWQ'!$B$13:$V$36, MATCH('YKY Backcast'!$C28, 'YKY BWQ'!$C$13:$C$36, 0), MATCH('YKY Backcast'!V$13, 'YKY BWQ'!$B$13:$V$13, 0))</f>
        <v>Excellent</v>
      </c>
    </row>
    <row r="29" spans="2:23">
      <c r="B29" t="s">
        <v>246</v>
      </c>
      <c r="C29" t="s">
        <v>906</v>
      </c>
      <c r="D29" t="s">
        <v>48</v>
      </c>
      <c r="E29" t="s">
        <v>49</v>
      </c>
      <c r="F29" t="s">
        <v>63</v>
      </c>
      <c r="H29" t="s">
        <v>155</v>
      </c>
      <c r="I29" t="s">
        <v>155</v>
      </c>
      <c r="J29" t="s">
        <v>155</v>
      </c>
      <c r="K29" t="s">
        <v>155</v>
      </c>
      <c r="L29" t="s">
        <v>155</v>
      </c>
      <c r="M29">
        <f>INDEX('YKY BWQ'!$B$13:$V$36, MATCH('YKY Backcast'!$C29, 'YKY BWQ'!$C$13:$C$36, 0), MATCH('YKY Backcast'!M$13, 'YKY BWQ'!$B$13:$V$13, 0))</f>
        <v>0</v>
      </c>
      <c r="N29" t="s">
        <v>155</v>
      </c>
      <c r="O29" t="s">
        <v>155</v>
      </c>
      <c r="P29">
        <f>INDEX('YKY BWQ'!$B$13:$V$36, MATCH('YKY Backcast'!$C29, 'YKY BWQ'!$C$13:$C$36, 0), MATCH('YKY Backcast'!P$13, 'YKY BWQ'!$B$13:$V$13, 0))</f>
        <v>0</v>
      </c>
      <c r="Q29" t="str">
        <f>INDEX('YKY BWQ'!$B$13:$V$36, MATCH('YKY Backcast'!$C29, 'YKY BWQ'!$C$13:$C$36, 0), MATCH('YKY Backcast'!Q$13, 'YKY BWQ'!$B$13:$V$13, 0))</f>
        <v>Not applicable - not designated</v>
      </c>
      <c r="R29" t="str">
        <f>INDEX('YKY BWQ'!$B$13:$V$36, MATCH('YKY Backcast'!$C29, 'YKY BWQ'!$C$13:$C$36, 0), MATCH('YKY Backcast'!R$13, 'YKY BWQ'!$B$13:$V$13, 0))</f>
        <v>Not applicable - not designated</v>
      </c>
      <c r="S29" t="str">
        <f>INDEX('YKY BWQ'!$B$13:$V$36, MATCH('YKY Backcast'!$C29, 'YKY BWQ'!$C$13:$C$36, 0), MATCH('YKY Backcast'!S$13, 'YKY BWQ'!$B$13:$V$13, 0))</f>
        <v>Not applicable - not designated</v>
      </c>
      <c r="T29" t="str">
        <f>INDEX('YKY BWQ'!$B$13:$V$36, MATCH('YKY Backcast'!$C29, 'YKY BWQ'!$C$13:$C$36, 0), MATCH('YKY Backcast'!T$13, 'YKY BWQ'!$B$13:$V$13, 0))</f>
        <v>Not applicable - not designated</v>
      </c>
      <c r="U29" t="str">
        <f>INDEX('YKY BWQ'!$B$13:$V$36, MATCH('YKY Backcast'!$C29, 'YKY BWQ'!$C$13:$C$36, 0), MATCH('YKY Backcast'!U$13, 'YKY BWQ'!$B$13:$V$13, 0))</f>
        <v>Not applicable - not designated</v>
      </c>
      <c r="V29" t="str">
        <f>INDEX('YKY BWQ'!$B$13:$V$36, MATCH('YKY Backcast'!$C29, 'YKY BWQ'!$C$13:$C$36, 0), MATCH('YKY Backcast'!V$13, 'YKY BWQ'!$B$13:$V$13, 0))</f>
        <v>Not applicable - not designated</v>
      </c>
      <c r="W29" t="s">
        <v>907</v>
      </c>
    </row>
    <row r="30" spans="2:23">
      <c r="B30" t="s">
        <v>246</v>
      </c>
      <c r="C30" t="s">
        <v>908</v>
      </c>
      <c r="D30" t="s">
        <v>48</v>
      </c>
      <c r="E30" t="s">
        <v>49</v>
      </c>
      <c r="F30" t="s">
        <v>63</v>
      </c>
      <c r="H30" t="s">
        <v>155</v>
      </c>
      <c r="I30" t="s">
        <v>155</v>
      </c>
      <c r="J30" t="s">
        <v>155</v>
      </c>
      <c r="K30" t="s">
        <v>155</v>
      </c>
      <c r="L30" t="s">
        <v>155</v>
      </c>
      <c r="M30">
        <f>INDEX('YKY BWQ'!$B$13:$V$36, MATCH('YKY Backcast'!$C30, 'YKY BWQ'!$C$13:$C$36, 0), MATCH('YKY Backcast'!M$13, 'YKY BWQ'!$B$13:$V$13, 0))</f>
        <v>0</v>
      </c>
      <c r="N30" t="s">
        <v>155</v>
      </c>
      <c r="O30" t="s">
        <v>155</v>
      </c>
      <c r="P30">
        <f>INDEX('YKY BWQ'!$B$13:$V$36, MATCH('YKY Backcast'!$C30, 'YKY BWQ'!$C$13:$C$36, 0), MATCH('YKY Backcast'!P$13, 'YKY BWQ'!$B$13:$V$13, 0))</f>
        <v>0</v>
      </c>
      <c r="Q30" t="s">
        <v>155</v>
      </c>
      <c r="R30" t="str">
        <f>INDEX('YKY BWQ'!$B$13:$V$36, MATCH('YKY Backcast'!$C30, 'YKY BWQ'!$C$13:$C$36, 0), MATCH('YKY Backcast'!R$13, 'YKY BWQ'!$B$13:$V$13, 0))</f>
        <v>Not applicable - not designated</v>
      </c>
      <c r="S30" t="str">
        <f>INDEX('YKY BWQ'!$B$13:$V$36, MATCH('YKY Backcast'!$C30, 'YKY BWQ'!$C$13:$C$36, 0), MATCH('YKY Backcast'!S$13, 'YKY BWQ'!$B$13:$V$13, 0))</f>
        <v>Not applicable - not designated</v>
      </c>
      <c r="T30" t="str">
        <f>INDEX('YKY BWQ'!$B$13:$V$36, MATCH('YKY Backcast'!$C30, 'YKY BWQ'!$C$13:$C$36, 0), MATCH('YKY Backcast'!T$13, 'YKY BWQ'!$B$13:$V$13, 0))</f>
        <v>Not applicable - not designated</v>
      </c>
      <c r="U30" t="str">
        <f>INDEX('YKY BWQ'!$B$13:$V$36, MATCH('YKY Backcast'!$C30, 'YKY BWQ'!$C$13:$C$36, 0), MATCH('YKY Backcast'!U$13, 'YKY BWQ'!$B$13:$V$13, 0))</f>
        <v>Not applicable - not designated</v>
      </c>
      <c r="V30" t="str">
        <f>INDEX('YKY BWQ'!$B$13:$V$36, MATCH('YKY Backcast'!$C30, 'YKY BWQ'!$C$13:$C$36, 0), MATCH('YKY Backcast'!V$13, 'YKY BWQ'!$B$13:$V$13, 0))</f>
        <v>Not applicable - not designated</v>
      </c>
      <c r="W30" t="s">
        <v>909</v>
      </c>
    </row>
    <row r="31" spans="2:23">
      <c r="B31" t="s">
        <v>246</v>
      </c>
      <c r="C31" t="s">
        <v>910</v>
      </c>
      <c r="D31" t="s">
        <v>428</v>
      </c>
      <c r="E31" t="s">
        <v>49</v>
      </c>
      <c r="F31" t="s">
        <v>50</v>
      </c>
      <c r="H31" t="s">
        <v>151</v>
      </c>
      <c r="I31" t="s">
        <v>151</v>
      </c>
      <c r="J31" t="s">
        <v>151</v>
      </c>
      <c r="K31" t="s">
        <v>151</v>
      </c>
      <c r="L31" t="s">
        <v>151</v>
      </c>
      <c r="M31">
        <f>INDEX('YKY BWQ'!$B$13:$V$36, MATCH('YKY Backcast'!$C31, 'YKY BWQ'!$C$13:$C$36, 0), MATCH('YKY Backcast'!M$13, 'YKY BWQ'!$B$13:$V$13, 0))</f>
        <v>0</v>
      </c>
      <c r="N31" t="s">
        <v>151</v>
      </c>
      <c r="O31" t="s">
        <v>151</v>
      </c>
      <c r="P31">
        <f>INDEX('YKY BWQ'!$B$13:$V$36, MATCH('YKY Backcast'!$C31, 'YKY BWQ'!$C$13:$C$36, 0), MATCH('YKY Backcast'!P$13, 'YKY BWQ'!$B$13:$V$13, 0))</f>
        <v>0</v>
      </c>
      <c r="Q31" t="s">
        <v>151</v>
      </c>
      <c r="R31" t="str">
        <f>INDEX('YKY BWQ'!$B$13:$V$36, MATCH('YKY Backcast'!$C31, 'YKY BWQ'!$C$13:$C$36, 0), MATCH('YKY Backcast'!R$13, 'YKY BWQ'!$B$13:$V$13, 0))</f>
        <v>Poor</v>
      </c>
      <c r="S31" t="str">
        <f>INDEX('YKY BWQ'!$B$13:$V$36, MATCH('YKY Backcast'!$C31, 'YKY BWQ'!$C$13:$C$36, 0), MATCH('YKY Backcast'!S$13, 'YKY BWQ'!$B$13:$V$13, 0))</f>
        <v>Poor</v>
      </c>
      <c r="T31" t="str">
        <f>INDEX('YKY BWQ'!$B$13:$V$36, MATCH('YKY Backcast'!$C31, 'YKY BWQ'!$C$13:$C$36, 0), MATCH('YKY Backcast'!T$13, 'YKY BWQ'!$B$13:$V$13, 0))</f>
        <v>Poor</v>
      </c>
      <c r="U31" t="str">
        <f>INDEX('YKY BWQ'!$B$13:$V$36, MATCH('YKY Backcast'!$C31, 'YKY BWQ'!$C$13:$C$36, 0), MATCH('YKY Backcast'!U$13, 'YKY BWQ'!$B$13:$V$13, 0))</f>
        <v>Poor</v>
      </c>
      <c r="V31" t="str">
        <f>INDEX('YKY BWQ'!$B$13:$V$36, MATCH('YKY Backcast'!$C31, 'YKY BWQ'!$C$13:$C$36, 0), MATCH('YKY Backcast'!V$13, 'YKY BWQ'!$B$13:$V$13, 0))</f>
        <v>Poor</v>
      </c>
      <c r="W31" t="s">
        <v>911</v>
      </c>
    </row>
    <row r="32" spans="2:23">
      <c r="B32" t="s">
        <v>246</v>
      </c>
      <c r="C32" t="s">
        <v>912</v>
      </c>
      <c r="D32" t="s">
        <v>48</v>
      </c>
      <c r="E32" t="s">
        <v>49</v>
      </c>
      <c r="F32" t="s">
        <v>50</v>
      </c>
      <c r="H32" t="str">
        <f>INDEX('YKY BWQ'!$B$13:$V$36, MATCH('YKY Backcast'!$C32, 'YKY BWQ'!$C$13:$C$36, 0), MATCH('YKY Backcast'!H$13, 'YKY BWQ'!$B$13:$V$13, 0))</f>
        <v>Excellent</v>
      </c>
      <c r="I32" t="str">
        <f>INDEX('YKY BWQ'!$B$13:$V$36, MATCH('YKY Backcast'!$C32, 'YKY BWQ'!$C$13:$C$36, 0), MATCH('YKY Backcast'!I$13, 'YKY BWQ'!$B$13:$V$13, 0))</f>
        <v>Excellent</v>
      </c>
      <c r="J32" t="str">
        <f>INDEX('YKY BWQ'!$B$13:$V$36, MATCH('YKY Backcast'!$C32, 'YKY BWQ'!$C$13:$C$36, 0), MATCH('YKY Backcast'!J$13, 'YKY BWQ'!$B$13:$V$13, 0))</f>
        <v>Excellent</v>
      </c>
      <c r="K32" t="str">
        <f>INDEX('YKY BWQ'!$B$13:$V$36, MATCH('YKY Backcast'!$C32, 'YKY BWQ'!$C$13:$C$36, 0), MATCH('YKY Backcast'!K$13, 'YKY BWQ'!$B$13:$V$13, 0))</f>
        <v>Excellent</v>
      </c>
      <c r="L32" t="str">
        <f>INDEX('YKY BWQ'!$B$13:$V$36, MATCH('YKY Backcast'!$C32, 'YKY BWQ'!$C$13:$C$36, 0), MATCH('YKY Backcast'!L$13, 'YKY BWQ'!$B$13:$V$13, 0))</f>
        <v>Excellent</v>
      </c>
      <c r="M32">
        <f>INDEX('YKY BWQ'!$B$13:$V$36, MATCH('YKY Backcast'!$C32, 'YKY BWQ'!$C$13:$C$36, 0), MATCH('YKY Backcast'!M$13, 'YKY BWQ'!$B$13:$V$13, 0))</f>
        <v>0</v>
      </c>
      <c r="N32" t="str">
        <f>INDEX('YKY BWQ'!$B$13:$V$36, MATCH('YKY Backcast'!$C32, 'YKY BWQ'!$C$13:$C$36, 0), MATCH('YKY Backcast'!N$13, 'YKY BWQ'!$B$13:$V$13, 0))</f>
        <v>Excellent</v>
      </c>
      <c r="O32" t="str">
        <f>INDEX('YKY BWQ'!$B$13:$V$36, MATCH('YKY Backcast'!$C32, 'YKY BWQ'!$C$13:$C$36, 0), MATCH('YKY Backcast'!O$13, 'YKY BWQ'!$B$13:$V$13, 0))</f>
        <v>Excellent</v>
      </c>
      <c r="P32">
        <f>INDEX('YKY BWQ'!$B$13:$V$36, MATCH('YKY Backcast'!$C32, 'YKY BWQ'!$C$13:$C$36, 0), MATCH('YKY Backcast'!P$13, 'YKY BWQ'!$B$13:$V$13, 0))</f>
        <v>0</v>
      </c>
      <c r="Q32" t="str">
        <f>INDEX('YKY BWQ'!$B$13:$V$36, MATCH('YKY Backcast'!$C32, 'YKY BWQ'!$C$13:$C$36, 0), MATCH('YKY Backcast'!Q$13, 'YKY BWQ'!$B$13:$V$13, 0))</f>
        <v>Excellent</v>
      </c>
      <c r="R32" t="str">
        <f>INDEX('YKY BWQ'!$B$13:$V$36, MATCH('YKY Backcast'!$C32, 'YKY BWQ'!$C$13:$C$36, 0), MATCH('YKY Backcast'!R$13, 'YKY BWQ'!$B$13:$V$13, 0))</f>
        <v>Excellent</v>
      </c>
      <c r="S32" t="str">
        <f>INDEX('YKY BWQ'!$B$13:$V$36, MATCH('YKY Backcast'!$C32, 'YKY BWQ'!$C$13:$C$36, 0), MATCH('YKY Backcast'!S$13, 'YKY BWQ'!$B$13:$V$13, 0))</f>
        <v>Excellent</v>
      </c>
      <c r="T32" t="str">
        <f>INDEX('YKY BWQ'!$B$13:$V$36, MATCH('YKY Backcast'!$C32, 'YKY BWQ'!$C$13:$C$36, 0), MATCH('YKY Backcast'!T$13, 'YKY BWQ'!$B$13:$V$13, 0))</f>
        <v>Excellent</v>
      </c>
      <c r="U32" t="str">
        <f>INDEX('YKY BWQ'!$B$13:$V$36, MATCH('YKY Backcast'!$C32, 'YKY BWQ'!$C$13:$C$36, 0), MATCH('YKY Backcast'!U$13, 'YKY BWQ'!$B$13:$V$13, 0))</f>
        <v>Excellent</v>
      </c>
      <c r="V32" t="str">
        <f>INDEX('YKY BWQ'!$B$13:$V$36, MATCH('YKY Backcast'!$C32, 'YKY BWQ'!$C$13:$C$36, 0), MATCH('YKY Backcast'!V$13, 'YKY BWQ'!$B$13:$V$13, 0))</f>
        <v>Excellent</v>
      </c>
    </row>
    <row r="33" spans="1:23">
      <c r="B33" t="s">
        <v>246</v>
      </c>
      <c r="C33" t="s">
        <v>913</v>
      </c>
      <c r="D33" t="s">
        <v>48</v>
      </c>
      <c r="E33" t="s">
        <v>49</v>
      </c>
      <c r="F33" t="s">
        <v>50</v>
      </c>
      <c r="H33" t="str">
        <f>INDEX('YKY BWQ'!$B$13:$V$36, MATCH('YKY Backcast'!$C33, 'YKY BWQ'!$C$13:$C$36, 0), MATCH('YKY Backcast'!H$13, 'YKY BWQ'!$B$13:$V$13, 0))</f>
        <v>Good</v>
      </c>
      <c r="I33" t="str">
        <f>INDEX('YKY BWQ'!$B$13:$V$36, MATCH('YKY Backcast'!$C33, 'YKY BWQ'!$C$13:$C$36, 0), MATCH('YKY Backcast'!I$13, 'YKY BWQ'!$B$13:$V$13, 0))</f>
        <v>Good</v>
      </c>
      <c r="J33" t="str">
        <f>INDEX('YKY BWQ'!$B$13:$V$36, MATCH('YKY Backcast'!$C33, 'YKY BWQ'!$C$13:$C$36, 0), MATCH('YKY Backcast'!J$13, 'YKY BWQ'!$B$13:$V$13, 0))</f>
        <v>Good</v>
      </c>
      <c r="K33" t="str">
        <f>INDEX('YKY BWQ'!$B$13:$V$36, MATCH('YKY Backcast'!$C33, 'YKY BWQ'!$C$13:$C$36, 0), MATCH('YKY Backcast'!K$13, 'YKY BWQ'!$B$13:$V$13, 0))</f>
        <v>Good</v>
      </c>
      <c r="L33" t="str">
        <f>INDEX('YKY BWQ'!$B$13:$V$36, MATCH('YKY Backcast'!$C33, 'YKY BWQ'!$C$13:$C$36, 0), MATCH('YKY Backcast'!L$13, 'YKY BWQ'!$B$13:$V$13, 0))</f>
        <v>Good</v>
      </c>
      <c r="M33">
        <f>INDEX('YKY BWQ'!$B$13:$V$36, MATCH('YKY Backcast'!$C33, 'YKY BWQ'!$C$13:$C$36, 0), MATCH('YKY Backcast'!M$13, 'YKY BWQ'!$B$13:$V$13, 0))</f>
        <v>0</v>
      </c>
      <c r="N33" t="str">
        <f>INDEX('YKY BWQ'!$B$13:$V$36, MATCH('YKY Backcast'!$C33, 'YKY BWQ'!$C$13:$C$36, 0), MATCH('YKY Backcast'!N$13, 'YKY BWQ'!$B$13:$V$13, 0))</f>
        <v>Good</v>
      </c>
      <c r="O33" t="str">
        <f>INDEX('YKY BWQ'!$B$13:$V$36, MATCH('YKY Backcast'!$C33, 'YKY BWQ'!$C$13:$C$36, 0), MATCH('YKY Backcast'!O$13, 'YKY BWQ'!$B$13:$V$13, 0))</f>
        <v>Good</v>
      </c>
      <c r="P33">
        <f>INDEX('YKY BWQ'!$B$13:$V$36, MATCH('YKY Backcast'!$C33, 'YKY BWQ'!$C$13:$C$36, 0), MATCH('YKY Backcast'!P$13, 'YKY BWQ'!$B$13:$V$13, 0))</f>
        <v>0</v>
      </c>
      <c r="Q33" t="str">
        <f>INDEX('YKY BWQ'!$B$13:$V$36, MATCH('YKY Backcast'!$C33, 'YKY BWQ'!$C$13:$C$36, 0), MATCH('YKY Backcast'!Q$13, 'YKY BWQ'!$B$13:$V$13, 0))</f>
        <v>Good</v>
      </c>
      <c r="R33" t="str">
        <f>INDEX('YKY BWQ'!$B$13:$V$36, MATCH('YKY Backcast'!$C33, 'YKY BWQ'!$C$13:$C$36, 0), MATCH('YKY Backcast'!R$13, 'YKY BWQ'!$B$13:$V$13, 0))</f>
        <v>Good</v>
      </c>
      <c r="S33" t="str">
        <f>INDEX('YKY BWQ'!$B$13:$V$36, MATCH('YKY Backcast'!$C33, 'YKY BWQ'!$C$13:$C$36, 0), MATCH('YKY Backcast'!S$13, 'YKY BWQ'!$B$13:$V$13, 0))</f>
        <v>Good</v>
      </c>
      <c r="T33" t="str">
        <f>INDEX('YKY BWQ'!$B$13:$V$36, MATCH('YKY Backcast'!$C33, 'YKY BWQ'!$C$13:$C$36, 0), MATCH('YKY Backcast'!T$13, 'YKY BWQ'!$B$13:$V$13, 0))</f>
        <v>Good</v>
      </c>
      <c r="U33" t="str">
        <f>INDEX('YKY BWQ'!$B$13:$V$36, MATCH('YKY Backcast'!$C33, 'YKY BWQ'!$C$13:$C$36, 0), MATCH('YKY Backcast'!U$13, 'YKY BWQ'!$B$13:$V$13, 0))</f>
        <v>Excellent</v>
      </c>
      <c r="V33" t="str">
        <f>INDEX('YKY BWQ'!$B$13:$V$36, MATCH('YKY Backcast'!$C33, 'YKY BWQ'!$C$13:$C$36, 0), MATCH('YKY Backcast'!V$13, 'YKY BWQ'!$B$13:$V$13, 0))</f>
        <v>Excellent</v>
      </c>
    </row>
    <row r="34" spans="1:23">
      <c r="B34" t="s">
        <v>246</v>
      </c>
      <c r="C34" t="s">
        <v>914</v>
      </c>
      <c r="D34" t="s">
        <v>48</v>
      </c>
      <c r="E34" t="s">
        <v>49</v>
      </c>
      <c r="F34" t="s">
        <v>50</v>
      </c>
      <c r="H34" t="str">
        <f>INDEX('YKY BWQ'!$B$13:$V$36, MATCH('YKY Backcast'!$C34, 'YKY BWQ'!$C$13:$C$36, 0), MATCH('YKY Backcast'!H$13, 'YKY BWQ'!$B$13:$V$13, 0))</f>
        <v>Excellent</v>
      </c>
      <c r="I34" t="str">
        <f>INDEX('YKY BWQ'!$B$13:$V$36, MATCH('YKY Backcast'!$C34, 'YKY BWQ'!$C$13:$C$36, 0), MATCH('YKY Backcast'!I$13, 'YKY BWQ'!$B$13:$V$13, 0))</f>
        <v>Excellent</v>
      </c>
      <c r="J34" t="str">
        <f>INDEX('YKY BWQ'!$B$13:$V$36, MATCH('YKY Backcast'!$C34, 'YKY BWQ'!$C$13:$C$36, 0), MATCH('YKY Backcast'!J$13, 'YKY BWQ'!$B$13:$V$13, 0))</f>
        <v>Good</v>
      </c>
      <c r="K34" t="str">
        <f>INDEX('YKY BWQ'!$B$13:$V$36, MATCH('YKY Backcast'!$C34, 'YKY BWQ'!$C$13:$C$36, 0), MATCH('YKY Backcast'!K$13, 'YKY BWQ'!$B$13:$V$13, 0))</f>
        <v>Good</v>
      </c>
      <c r="L34" t="str">
        <f>INDEX('YKY BWQ'!$B$13:$V$36, MATCH('YKY Backcast'!$C34, 'YKY BWQ'!$C$13:$C$36, 0), MATCH('YKY Backcast'!L$13, 'YKY BWQ'!$B$13:$V$13, 0))</f>
        <v>Good</v>
      </c>
      <c r="M34">
        <f>INDEX('YKY BWQ'!$B$13:$V$36, MATCH('YKY Backcast'!$C34, 'YKY BWQ'!$C$13:$C$36, 0), MATCH('YKY Backcast'!M$13, 'YKY BWQ'!$B$13:$V$13, 0))</f>
        <v>0</v>
      </c>
      <c r="N34" t="str">
        <f>INDEX('YKY BWQ'!$B$13:$V$36, MATCH('YKY Backcast'!$C34, 'YKY BWQ'!$C$13:$C$36, 0), MATCH('YKY Backcast'!N$13, 'YKY BWQ'!$B$13:$V$13, 0))</f>
        <v>Good</v>
      </c>
      <c r="O34" t="str">
        <f>INDEX('YKY BWQ'!$B$13:$V$36, MATCH('YKY Backcast'!$C34, 'YKY BWQ'!$C$13:$C$36, 0), MATCH('YKY Backcast'!O$13, 'YKY BWQ'!$B$13:$V$13, 0))</f>
        <v>Excellent</v>
      </c>
      <c r="P34">
        <f>INDEX('YKY BWQ'!$B$13:$V$36, MATCH('YKY Backcast'!$C34, 'YKY BWQ'!$C$13:$C$36, 0), MATCH('YKY Backcast'!P$13, 'YKY BWQ'!$B$13:$V$13, 0))</f>
        <v>0</v>
      </c>
      <c r="Q34" t="str">
        <f>INDEX('YKY BWQ'!$B$13:$V$36, MATCH('YKY Backcast'!$C34, 'YKY BWQ'!$C$13:$C$36, 0), MATCH('YKY Backcast'!Q$13, 'YKY BWQ'!$B$13:$V$13, 0))</f>
        <v>Excellent</v>
      </c>
      <c r="R34" t="str">
        <f>INDEX('YKY BWQ'!$B$13:$V$36, MATCH('YKY Backcast'!$C34, 'YKY BWQ'!$C$13:$C$36, 0), MATCH('YKY Backcast'!R$13, 'YKY BWQ'!$B$13:$V$13, 0))</f>
        <v>Excellent</v>
      </c>
      <c r="S34" t="str">
        <f>INDEX('YKY BWQ'!$B$13:$V$36, MATCH('YKY Backcast'!$C34, 'YKY BWQ'!$C$13:$C$36, 0), MATCH('YKY Backcast'!S$13, 'YKY BWQ'!$B$13:$V$13, 0))</f>
        <v>Excellent</v>
      </c>
      <c r="T34" t="str">
        <f>INDEX('YKY BWQ'!$B$13:$V$36, MATCH('YKY Backcast'!$C34, 'YKY BWQ'!$C$13:$C$36, 0), MATCH('YKY Backcast'!T$13, 'YKY BWQ'!$B$13:$V$13, 0))</f>
        <v>Excellent</v>
      </c>
      <c r="U34" t="str">
        <f>INDEX('YKY BWQ'!$B$13:$V$36, MATCH('YKY Backcast'!$C34, 'YKY BWQ'!$C$13:$C$36, 0), MATCH('YKY Backcast'!U$13, 'YKY BWQ'!$B$13:$V$13, 0))</f>
        <v>Excellent</v>
      </c>
      <c r="V34" t="str">
        <f>INDEX('YKY BWQ'!$B$13:$V$36, MATCH('YKY Backcast'!$C34, 'YKY BWQ'!$C$13:$C$36, 0), MATCH('YKY Backcast'!V$13, 'YKY BWQ'!$B$13:$V$13, 0))</f>
        <v>Excellent</v>
      </c>
    </row>
    <row r="35" spans="1:23">
      <c r="A35" s="158" t="s">
        <v>138</v>
      </c>
      <c r="B35" s="158" t="s">
        <v>246</v>
      </c>
      <c r="C35" s="158" t="s">
        <v>915</v>
      </c>
      <c r="D35" s="158" t="s">
        <v>916</v>
      </c>
      <c r="E35" s="158" t="s">
        <v>140</v>
      </c>
      <c r="F35" s="158" t="s">
        <v>63</v>
      </c>
      <c r="H35" t="s">
        <v>155</v>
      </c>
      <c r="I35" t="s">
        <v>155</v>
      </c>
      <c r="J35" t="s">
        <v>155</v>
      </c>
      <c r="K35" t="s">
        <v>155</v>
      </c>
      <c r="L35" t="s">
        <v>155</v>
      </c>
      <c r="M35">
        <f>INDEX('YKY BWQ'!$B$13:$V$36, MATCH('YKY Backcast'!$C35, 'YKY BWQ'!$C$13:$C$36, 0), MATCH('YKY Backcast'!M$13, 'YKY BWQ'!$B$13:$V$13, 0))</f>
        <v>0</v>
      </c>
      <c r="N35" t="s">
        <v>155</v>
      </c>
      <c r="O35" t="s">
        <v>155</v>
      </c>
      <c r="P35">
        <f>INDEX('YKY BWQ'!$B$13:$V$36, MATCH('YKY Backcast'!$C35, 'YKY BWQ'!$C$13:$C$36, 0), MATCH('YKY Backcast'!P$13, 'YKY BWQ'!$B$13:$V$13, 0))</f>
        <v>0</v>
      </c>
      <c r="Q35" t="s">
        <v>155</v>
      </c>
      <c r="R35" t="s">
        <v>155</v>
      </c>
      <c r="S35" t="s">
        <v>155</v>
      </c>
      <c r="T35" t="s">
        <v>155</v>
      </c>
      <c r="U35" t="s">
        <v>155</v>
      </c>
      <c r="V35" t="s">
        <v>155</v>
      </c>
      <c r="W35" t="s">
        <v>917</v>
      </c>
    </row>
    <row r="36" spans="1:23">
      <c r="A36" s="158" t="s">
        <v>138</v>
      </c>
      <c r="B36" s="158" t="s">
        <v>246</v>
      </c>
      <c r="C36" s="158" t="s">
        <v>918</v>
      </c>
      <c r="D36" s="158" t="s">
        <v>916</v>
      </c>
      <c r="E36" s="158" t="s">
        <v>140</v>
      </c>
      <c r="F36" s="158" t="s">
        <v>63</v>
      </c>
      <c r="H36" t="s">
        <v>155</v>
      </c>
      <c r="I36" t="s">
        <v>155</v>
      </c>
      <c r="J36" t="s">
        <v>155</v>
      </c>
      <c r="K36" t="s">
        <v>155</v>
      </c>
      <c r="L36" t="s">
        <v>155</v>
      </c>
      <c r="M36">
        <f>INDEX('YKY BWQ'!$B$13:$V$36, MATCH('YKY Backcast'!$C36, 'YKY BWQ'!$C$13:$C$36, 0), MATCH('YKY Backcast'!M$13, 'YKY BWQ'!$B$13:$V$13, 0))</f>
        <v>0</v>
      </c>
      <c r="N36" t="s">
        <v>155</v>
      </c>
      <c r="O36" t="s">
        <v>155</v>
      </c>
      <c r="P36">
        <f>INDEX('YKY BWQ'!$B$13:$V$36, MATCH('YKY Backcast'!$C36, 'YKY BWQ'!$C$13:$C$36, 0), MATCH('YKY Backcast'!P$13, 'YKY BWQ'!$B$13:$V$13, 0))</f>
        <v>0</v>
      </c>
      <c r="Q36" t="s">
        <v>155</v>
      </c>
      <c r="R36" t="s">
        <v>155</v>
      </c>
      <c r="S36" t="s">
        <v>155</v>
      </c>
      <c r="T36" t="s">
        <v>155</v>
      </c>
      <c r="U36" t="s">
        <v>155</v>
      </c>
      <c r="V36" t="s">
        <v>155</v>
      </c>
      <c r="W36" t="s">
        <v>917</v>
      </c>
    </row>
    <row r="38" spans="1:23">
      <c r="B38" t="s">
        <v>57</v>
      </c>
      <c r="E38" s="10" t="s">
        <v>144</v>
      </c>
      <c r="F38" t="s">
        <v>57</v>
      </c>
      <c r="H38">
        <f>COUNTIF(H$14:H$36, $F38) + COUNTIF(H$14:H$36, $B45)</f>
        <v>7</v>
      </c>
      <c r="I38">
        <f t="shared" ref="I38:V38" si="0">COUNTIF(I$14:I$36, $F38) + COUNTIF(I$14:I$36, $B45)</f>
        <v>7</v>
      </c>
      <c r="J38">
        <f t="shared" si="0"/>
        <v>3</v>
      </c>
      <c r="K38">
        <f t="shared" si="0"/>
        <v>3</v>
      </c>
      <c r="L38">
        <f t="shared" si="0"/>
        <v>7</v>
      </c>
      <c r="M38">
        <f t="shared" si="0"/>
        <v>0</v>
      </c>
      <c r="N38">
        <f t="shared" si="0"/>
        <v>6</v>
      </c>
      <c r="O38">
        <f t="shared" si="0"/>
        <v>11</v>
      </c>
      <c r="P38">
        <f t="shared" si="0"/>
        <v>0</v>
      </c>
      <c r="Q38">
        <f t="shared" si="0"/>
        <v>8</v>
      </c>
      <c r="R38">
        <f t="shared" si="0"/>
        <v>10</v>
      </c>
      <c r="S38">
        <f t="shared" si="0"/>
        <v>10</v>
      </c>
      <c r="T38">
        <f t="shared" si="0"/>
        <v>10</v>
      </c>
      <c r="U38">
        <f t="shared" si="0"/>
        <v>13</v>
      </c>
      <c r="V38">
        <f t="shared" si="0"/>
        <v>13</v>
      </c>
    </row>
    <row r="39" spans="1:23">
      <c r="B39" t="s">
        <v>56</v>
      </c>
      <c r="F39" t="s">
        <v>56</v>
      </c>
      <c r="H39">
        <f t="shared" ref="H39:V41" si="1">COUNTIF(H$14:H$36, $F39) + COUNTIF(H$14:H$36, $B46)</f>
        <v>10</v>
      </c>
      <c r="I39">
        <f t="shared" si="1"/>
        <v>9</v>
      </c>
      <c r="J39">
        <f t="shared" si="1"/>
        <v>13</v>
      </c>
      <c r="K39">
        <f t="shared" si="1"/>
        <v>12</v>
      </c>
      <c r="L39">
        <f t="shared" si="1"/>
        <v>8</v>
      </c>
      <c r="M39">
        <f t="shared" si="1"/>
        <v>0</v>
      </c>
      <c r="N39">
        <f t="shared" si="1"/>
        <v>8</v>
      </c>
      <c r="O39">
        <f t="shared" si="1"/>
        <v>5</v>
      </c>
      <c r="P39">
        <f t="shared" si="1"/>
        <v>0</v>
      </c>
      <c r="Q39">
        <f t="shared" si="1"/>
        <v>7</v>
      </c>
      <c r="R39">
        <f t="shared" si="1"/>
        <v>6</v>
      </c>
      <c r="S39">
        <f t="shared" si="1"/>
        <v>6</v>
      </c>
      <c r="T39">
        <f t="shared" si="1"/>
        <v>6</v>
      </c>
      <c r="U39">
        <f t="shared" si="1"/>
        <v>3</v>
      </c>
      <c r="V39">
        <f t="shared" si="1"/>
        <v>3</v>
      </c>
    </row>
    <row r="40" spans="1:23">
      <c r="B40" t="s">
        <v>97</v>
      </c>
      <c r="F40" t="s">
        <v>97</v>
      </c>
      <c r="H40">
        <f t="shared" si="1"/>
        <v>1</v>
      </c>
      <c r="I40">
        <f t="shared" si="1"/>
        <v>1</v>
      </c>
      <c r="J40">
        <f t="shared" si="1"/>
        <v>1</v>
      </c>
      <c r="K40">
        <f t="shared" si="1"/>
        <v>2</v>
      </c>
      <c r="L40">
        <f t="shared" si="1"/>
        <v>2</v>
      </c>
      <c r="M40">
        <f t="shared" si="1"/>
        <v>0</v>
      </c>
      <c r="N40">
        <f t="shared" si="1"/>
        <v>3</v>
      </c>
      <c r="O40">
        <f t="shared" si="1"/>
        <v>0</v>
      </c>
      <c r="P40">
        <f t="shared" si="1"/>
        <v>0</v>
      </c>
      <c r="Q40">
        <f t="shared" si="1"/>
        <v>1</v>
      </c>
      <c r="R40">
        <f t="shared" si="1"/>
        <v>0</v>
      </c>
      <c r="S40">
        <f t="shared" si="1"/>
        <v>0</v>
      </c>
      <c r="T40">
        <f t="shared" si="1"/>
        <v>0</v>
      </c>
      <c r="U40">
        <f t="shared" si="1"/>
        <v>2</v>
      </c>
      <c r="V40">
        <f t="shared" si="1"/>
        <v>2</v>
      </c>
    </row>
    <row r="41" spans="1:23">
      <c r="B41" t="s">
        <v>96</v>
      </c>
      <c r="F41" t="s">
        <v>96</v>
      </c>
      <c r="H41">
        <f t="shared" si="1"/>
        <v>1</v>
      </c>
      <c r="I41">
        <f t="shared" si="1"/>
        <v>2</v>
      </c>
      <c r="J41">
        <f t="shared" si="1"/>
        <v>2</v>
      </c>
      <c r="K41">
        <f t="shared" si="1"/>
        <v>2</v>
      </c>
      <c r="L41">
        <f t="shared" si="1"/>
        <v>2</v>
      </c>
      <c r="M41">
        <f t="shared" si="1"/>
        <v>0</v>
      </c>
      <c r="N41">
        <f t="shared" si="1"/>
        <v>2</v>
      </c>
      <c r="O41">
        <f t="shared" si="1"/>
        <v>3</v>
      </c>
      <c r="P41">
        <f t="shared" si="1"/>
        <v>0</v>
      </c>
      <c r="Q41">
        <f t="shared" si="1"/>
        <v>3</v>
      </c>
      <c r="R41">
        <f t="shared" si="1"/>
        <v>3</v>
      </c>
      <c r="S41">
        <f t="shared" si="1"/>
        <v>3</v>
      </c>
      <c r="T41">
        <f t="shared" si="1"/>
        <v>3</v>
      </c>
      <c r="U41">
        <f t="shared" si="1"/>
        <v>1</v>
      </c>
      <c r="V41">
        <f t="shared" si="1"/>
        <v>1</v>
      </c>
    </row>
    <row r="42" spans="1:23">
      <c r="B42" t="s">
        <v>147</v>
      </c>
      <c r="F42" t="s">
        <v>367</v>
      </c>
      <c r="H42">
        <f>SUM(H38:H41)</f>
        <v>19</v>
      </c>
      <c r="I42">
        <f t="shared" ref="I42:V42" si="2">SUM(I38:I41)</f>
        <v>19</v>
      </c>
      <c r="J42">
        <f t="shared" si="2"/>
        <v>19</v>
      </c>
      <c r="K42">
        <f t="shared" si="2"/>
        <v>19</v>
      </c>
      <c r="L42">
        <f t="shared" si="2"/>
        <v>19</v>
      </c>
      <c r="M42">
        <f t="shared" si="2"/>
        <v>0</v>
      </c>
      <c r="N42">
        <f t="shared" si="2"/>
        <v>19</v>
      </c>
      <c r="O42">
        <f t="shared" si="2"/>
        <v>19</v>
      </c>
      <c r="P42">
        <f t="shared" si="2"/>
        <v>0</v>
      </c>
      <c r="Q42">
        <f t="shared" si="2"/>
        <v>19</v>
      </c>
      <c r="R42">
        <f t="shared" si="2"/>
        <v>19</v>
      </c>
      <c r="S42">
        <f t="shared" si="2"/>
        <v>19</v>
      </c>
      <c r="T42">
        <f t="shared" si="2"/>
        <v>19</v>
      </c>
      <c r="U42">
        <f t="shared" si="2"/>
        <v>19</v>
      </c>
      <c r="V42">
        <f t="shared" si="2"/>
        <v>19</v>
      </c>
    </row>
    <row r="43" spans="1:23">
      <c r="B43" t="s">
        <v>149</v>
      </c>
      <c r="F43" t="s">
        <v>368</v>
      </c>
      <c r="H43">
        <f>IF(H42&lt;&gt;0,ROWS(H$14:H$36)-H42,0)</f>
        <v>4</v>
      </c>
      <c r="I43">
        <f t="shared" ref="I43:V43" si="3">IF(I42&lt;&gt;0,ROWS(I$14:I$36)-I42,0)</f>
        <v>4</v>
      </c>
      <c r="J43">
        <f t="shared" si="3"/>
        <v>4</v>
      </c>
      <c r="K43">
        <f t="shared" si="3"/>
        <v>4</v>
      </c>
      <c r="L43">
        <f t="shared" si="3"/>
        <v>4</v>
      </c>
      <c r="M43">
        <f t="shared" si="3"/>
        <v>0</v>
      </c>
      <c r="N43">
        <f t="shared" si="3"/>
        <v>4</v>
      </c>
      <c r="O43">
        <f t="shared" si="3"/>
        <v>4</v>
      </c>
      <c r="P43">
        <f t="shared" si="3"/>
        <v>0</v>
      </c>
      <c r="Q43">
        <f t="shared" si="3"/>
        <v>4</v>
      </c>
      <c r="R43">
        <f t="shared" si="3"/>
        <v>4</v>
      </c>
      <c r="S43">
        <f t="shared" si="3"/>
        <v>4</v>
      </c>
      <c r="T43">
        <f t="shared" si="3"/>
        <v>4</v>
      </c>
      <c r="U43">
        <f t="shared" si="3"/>
        <v>4</v>
      </c>
      <c r="V43">
        <f t="shared" si="3"/>
        <v>4</v>
      </c>
    </row>
    <row r="44" spans="1:23">
      <c r="B44" t="s">
        <v>150</v>
      </c>
    </row>
    <row r="45" spans="1:23">
      <c r="B45" t="s">
        <v>154</v>
      </c>
      <c r="E45" s="10" t="s">
        <v>919</v>
      </c>
      <c r="F45" t="s">
        <v>313</v>
      </c>
      <c r="H45" s="26">
        <f>SUM(H46:H49)/H42</f>
        <v>0.73315789473684223</v>
      </c>
      <c r="I45" s="26">
        <f t="shared" ref="I45:V45" si="4">SUM(I46:I49)/I42</f>
        <v>0.69842105263157905</v>
      </c>
      <c r="J45" s="26">
        <f t="shared" si="4"/>
        <v>0.62684210526315787</v>
      </c>
      <c r="K45" s="26">
        <f t="shared" si="4"/>
        <v>0.60947368421052628</v>
      </c>
      <c r="L45" s="26">
        <f t="shared" si="4"/>
        <v>0.68105263157894746</v>
      </c>
      <c r="M45" s="26"/>
      <c r="N45" s="26">
        <f t="shared" si="4"/>
        <v>0.64578947368421058</v>
      </c>
      <c r="O45" s="26">
        <f t="shared" si="4"/>
        <v>0.75263157894736843</v>
      </c>
      <c r="P45" s="26"/>
      <c r="Q45" s="26">
        <f t="shared" si="4"/>
        <v>0.68157894736842106</v>
      </c>
      <c r="R45" s="26">
        <f t="shared" si="4"/>
        <v>0.73473684210526324</v>
      </c>
      <c r="S45" s="26">
        <f t="shared" si="4"/>
        <v>0.73473684210526324</v>
      </c>
      <c r="T45" s="26">
        <f t="shared" si="4"/>
        <v>0.73473684210526324</v>
      </c>
      <c r="U45" s="26">
        <f t="shared" si="4"/>
        <v>0.82315789473684209</v>
      </c>
      <c r="V45" s="26">
        <f t="shared" si="4"/>
        <v>0.82315789473684209</v>
      </c>
    </row>
    <row r="46" spans="1:23">
      <c r="B46" t="s">
        <v>153</v>
      </c>
      <c r="E46" s="47">
        <v>1</v>
      </c>
      <c r="F46" t="s">
        <v>57</v>
      </c>
      <c r="H46">
        <f>$E46*H38</f>
        <v>7</v>
      </c>
      <c r="I46">
        <f t="shared" ref="I46:V46" si="5">$E46*I38</f>
        <v>7</v>
      </c>
      <c r="J46">
        <f t="shared" si="5"/>
        <v>3</v>
      </c>
      <c r="K46">
        <f t="shared" si="5"/>
        <v>3</v>
      </c>
      <c r="L46">
        <f t="shared" si="5"/>
        <v>7</v>
      </c>
      <c r="M46">
        <f t="shared" si="5"/>
        <v>0</v>
      </c>
      <c r="N46">
        <f t="shared" si="5"/>
        <v>6</v>
      </c>
      <c r="O46">
        <f t="shared" si="5"/>
        <v>11</v>
      </c>
      <c r="P46">
        <f t="shared" si="5"/>
        <v>0</v>
      </c>
      <c r="Q46">
        <f t="shared" si="5"/>
        <v>8</v>
      </c>
      <c r="R46">
        <f t="shared" si="5"/>
        <v>10</v>
      </c>
      <c r="S46">
        <f t="shared" si="5"/>
        <v>10</v>
      </c>
      <c r="T46">
        <f t="shared" si="5"/>
        <v>10</v>
      </c>
      <c r="U46">
        <f t="shared" si="5"/>
        <v>13</v>
      </c>
      <c r="V46">
        <f t="shared" si="5"/>
        <v>13</v>
      </c>
    </row>
    <row r="47" spans="1:23">
      <c r="B47" t="s">
        <v>152</v>
      </c>
      <c r="E47" s="47">
        <v>0.66</v>
      </c>
      <c r="F47" t="s">
        <v>56</v>
      </c>
      <c r="H47">
        <f t="shared" ref="H47:V49" si="6">$E47*H39</f>
        <v>6.6000000000000005</v>
      </c>
      <c r="I47">
        <f t="shared" si="6"/>
        <v>5.94</v>
      </c>
      <c r="J47">
        <f t="shared" si="6"/>
        <v>8.58</v>
      </c>
      <c r="K47">
        <f t="shared" si="6"/>
        <v>7.92</v>
      </c>
      <c r="L47">
        <f t="shared" si="6"/>
        <v>5.28</v>
      </c>
      <c r="M47">
        <f t="shared" si="6"/>
        <v>0</v>
      </c>
      <c r="N47">
        <f t="shared" si="6"/>
        <v>5.28</v>
      </c>
      <c r="O47">
        <f t="shared" si="6"/>
        <v>3.3000000000000003</v>
      </c>
      <c r="P47">
        <f t="shared" si="6"/>
        <v>0</v>
      </c>
      <c r="Q47">
        <f t="shared" si="6"/>
        <v>4.62</v>
      </c>
      <c r="R47">
        <f t="shared" si="6"/>
        <v>3.96</v>
      </c>
      <c r="S47">
        <f t="shared" si="6"/>
        <v>3.96</v>
      </c>
      <c r="T47">
        <f t="shared" si="6"/>
        <v>3.96</v>
      </c>
      <c r="U47">
        <f t="shared" si="6"/>
        <v>1.98</v>
      </c>
      <c r="V47">
        <f t="shared" si="6"/>
        <v>1.98</v>
      </c>
    </row>
    <row r="48" spans="1:23">
      <c r="B48" t="s">
        <v>151</v>
      </c>
      <c r="E48" s="47">
        <v>0.33</v>
      </c>
      <c r="F48" t="s">
        <v>97</v>
      </c>
      <c r="H48">
        <f t="shared" si="6"/>
        <v>0.33</v>
      </c>
      <c r="I48">
        <f t="shared" si="6"/>
        <v>0.33</v>
      </c>
      <c r="J48">
        <f t="shared" si="6"/>
        <v>0.33</v>
      </c>
      <c r="K48">
        <f t="shared" si="6"/>
        <v>0.66</v>
      </c>
      <c r="L48">
        <f t="shared" si="6"/>
        <v>0.66</v>
      </c>
      <c r="M48">
        <f t="shared" si="6"/>
        <v>0</v>
      </c>
      <c r="N48">
        <f t="shared" si="6"/>
        <v>0.99</v>
      </c>
      <c r="O48">
        <f t="shared" si="6"/>
        <v>0</v>
      </c>
      <c r="P48">
        <f t="shared" si="6"/>
        <v>0</v>
      </c>
      <c r="Q48">
        <f t="shared" si="6"/>
        <v>0.33</v>
      </c>
      <c r="R48">
        <f t="shared" si="6"/>
        <v>0</v>
      </c>
      <c r="S48">
        <f t="shared" si="6"/>
        <v>0</v>
      </c>
      <c r="T48">
        <f t="shared" si="6"/>
        <v>0</v>
      </c>
      <c r="U48">
        <f t="shared" si="6"/>
        <v>0.66</v>
      </c>
      <c r="V48">
        <f t="shared" si="6"/>
        <v>0.66</v>
      </c>
    </row>
    <row r="49" spans="1:22">
      <c r="B49" t="s">
        <v>155</v>
      </c>
      <c r="E49" s="47">
        <v>0</v>
      </c>
      <c r="F49" t="s">
        <v>96</v>
      </c>
      <c r="H49">
        <f t="shared" si="6"/>
        <v>0</v>
      </c>
      <c r="I49">
        <f t="shared" si="6"/>
        <v>0</v>
      </c>
      <c r="J49">
        <f t="shared" si="6"/>
        <v>0</v>
      </c>
      <c r="K49">
        <f t="shared" si="6"/>
        <v>0</v>
      </c>
      <c r="L49">
        <f t="shared" si="6"/>
        <v>0</v>
      </c>
      <c r="M49">
        <f t="shared" si="6"/>
        <v>0</v>
      </c>
      <c r="N49">
        <f t="shared" si="6"/>
        <v>0</v>
      </c>
      <c r="O49">
        <f t="shared" si="6"/>
        <v>0</v>
      </c>
      <c r="P49">
        <f t="shared" si="6"/>
        <v>0</v>
      </c>
      <c r="Q49">
        <f t="shared" si="6"/>
        <v>0</v>
      </c>
      <c r="R49">
        <f t="shared" si="6"/>
        <v>0</v>
      </c>
      <c r="S49">
        <f t="shared" si="6"/>
        <v>0</v>
      </c>
      <c r="T49">
        <f t="shared" si="6"/>
        <v>0</v>
      </c>
      <c r="U49">
        <f t="shared" si="6"/>
        <v>0</v>
      </c>
      <c r="V49">
        <f t="shared" si="6"/>
        <v>0</v>
      </c>
    </row>
    <row r="52" spans="1:22" s="11" customFormat="1">
      <c r="A52" s="11" t="s">
        <v>156</v>
      </c>
    </row>
  </sheetData>
  <conditionalFormatting sqref="A1:XFD1048576">
    <cfRule type="cellIs" dxfId="780" priority="1" operator="equal">
      <formula>"Not applicable (removed)"</formula>
    </cfRule>
    <cfRule type="cellIs" dxfId="779" priority="2" operator="equal">
      <formula>"Poor (backcast)"</formula>
    </cfRule>
    <cfRule type="cellIs" dxfId="778" priority="3" operator="equal">
      <formula>"Sufficient (backcast)"</formula>
    </cfRule>
    <cfRule type="cellIs" dxfId="777" priority="4" operator="equal">
      <formula>"Good (backcast)"</formula>
    </cfRule>
    <cfRule type="cellIs" dxfId="776" priority="5" operator="equal">
      <formula>"Excellent (backcast)"</formula>
    </cfRule>
  </conditionalFormatting>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E3500-0024-4F58-B01E-87A1AEA3917D}">
  <sheetPr>
    <tabColor theme="6" tint="0.79998168889431442"/>
  </sheetPr>
  <dimension ref="A1:U151"/>
  <sheetViews>
    <sheetView zoomScale="80" zoomScaleNormal="80" workbookViewId="0">
      <selection activeCell="B12" sqref="B12"/>
    </sheetView>
  </sheetViews>
  <sheetFormatPr defaultRowHeight="14.1"/>
  <cols>
    <col min="1" max="1" width="5.125" customWidth="1"/>
    <col min="3" max="3" width="23.75" customWidth="1"/>
    <col min="4" max="18" width="11" customWidth="1"/>
  </cols>
  <sheetData>
    <row r="1" spans="1:20" s="74" customFormat="1" ht="35.450000000000003">
      <c r="A1" s="38"/>
      <c r="B1" s="51" t="str">
        <f>Overview!B2&amp; " - Backcast Dataset"</f>
        <v>Bathing Water Quality - Backcast Dataset</v>
      </c>
      <c r="C1" s="51"/>
      <c r="D1" s="38"/>
      <c r="E1" s="38"/>
      <c r="F1" s="38"/>
      <c r="G1" s="38"/>
      <c r="H1" s="38"/>
      <c r="I1" s="38"/>
      <c r="J1" s="38"/>
      <c r="K1" s="38"/>
      <c r="L1" s="38"/>
      <c r="M1" s="38"/>
      <c r="N1" s="38"/>
      <c r="O1" s="38"/>
      <c r="P1" s="38"/>
      <c r="Q1" s="38"/>
      <c r="R1" s="38"/>
    </row>
    <row r="2" spans="1:20" ht="16.350000000000001" customHeight="1">
      <c r="A2" s="17"/>
      <c r="B2" s="73"/>
      <c r="C2" s="73"/>
      <c r="D2" s="17"/>
      <c r="E2" s="17"/>
      <c r="F2" s="17"/>
      <c r="G2" s="17"/>
      <c r="H2" s="17"/>
      <c r="I2" s="17"/>
      <c r="J2" s="17"/>
      <c r="K2" s="17"/>
      <c r="L2" s="17"/>
      <c r="M2" s="17"/>
      <c r="N2" s="17"/>
      <c r="O2" s="17"/>
      <c r="P2" s="17"/>
      <c r="Q2" s="17"/>
      <c r="R2" s="17"/>
    </row>
    <row r="3" spans="1:20" ht="35.450000000000003">
      <c r="A3" s="17"/>
      <c r="B3" s="73"/>
      <c r="C3" s="73"/>
      <c r="D3" s="17"/>
      <c r="E3" s="17"/>
      <c r="F3" s="17"/>
      <c r="G3" s="17"/>
      <c r="H3" s="17"/>
      <c r="I3" s="17"/>
      <c r="N3" s="17"/>
      <c r="O3" s="17"/>
      <c r="P3" s="17"/>
      <c r="Q3" s="79"/>
      <c r="R3" s="17" t="s">
        <v>285</v>
      </c>
      <c r="S3" s="17"/>
      <c r="T3" s="17"/>
    </row>
    <row r="4" spans="1:20" ht="16.350000000000001" customHeight="1">
      <c r="A4" s="17"/>
      <c r="B4" s="73"/>
      <c r="C4" s="73"/>
      <c r="D4" s="17"/>
      <c r="E4" s="17"/>
      <c r="F4" s="17"/>
      <c r="G4" s="17"/>
      <c r="H4" s="17"/>
      <c r="I4" s="17"/>
      <c r="N4" s="17"/>
      <c r="O4" s="17"/>
      <c r="P4" s="17"/>
      <c r="Q4" s="17"/>
      <c r="R4" s="17"/>
      <c r="S4" s="17"/>
      <c r="T4" s="17"/>
    </row>
    <row r="5" spans="1:20" ht="35.450000000000003">
      <c r="A5" s="17"/>
      <c r="B5" s="73"/>
      <c r="C5" s="73"/>
      <c r="D5" s="17"/>
      <c r="E5" s="17"/>
      <c r="F5" s="17"/>
      <c r="G5" s="17"/>
      <c r="H5" s="17"/>
      <c r="I5" s="17"/>
      <c r="N5" s="17"/>
      <c r="O5" s="17"/>
      <c r="P5" s="17"/>
      <c r="Q5" s="80"/>
      <c r="R5" s="17" t="s">
        <v>286</v>
      </c>
      <c r="S5" s="17"/>
      <c r="T5" s="17"/>
    </row>
    <row r="6" spans="1:20" ht="181.9" customHeight="1">
      <c r="A6" s="17"/>
      <c r="B6" s="73"/>
      <c r="C6" s="73"/>
      <c r="D6" s="17"/>
      <c r="E6" s="17"/>
      <c r="F6" s="17"/>
      <c r="G6" s="17"/>
      <c r="H6" s="17"/>
      <c r="I6" s="17"/>
      <c r="J6" s="17"/>
      <c r="K6" s="17"/>
      <c r="L6" s="17"/>
      <c r="M6" s="17"/>
      <c r="N6" s="17"/>
      <c r="O6" s="17"/>
      <c r="P6" s="17"/>
      <c r="Q6" s="17"/>
      <c r="R6" s="17"/>
    </row>
    <row r="7" spans="1:20" s="74" customFormat="1" ht="21.95">
      <c r="A7" s="38"/>
      <c r="B7" s="39" t="s">
        <v>287</v>
      </c>
      <c r="C7" s="38"/>
      <c r="D7" s="38"/>
      <c r="E7" s="38"/>
      <c r="F7" s="38"/>
      <c r="G7" s="38"/>
      <c r="H7" s="38"/>
      <c r="I7" s="38"/>
      <c r="J7" s="38"/>
      <c r="K7" s="38"/>
      <c r="L7" s="38"/>
      <c r="M7" s="38"/>
      <c r="N7" s="38"/>
      <c r="O7" s="38"/>
      <c r="P7" s="38"/>
      <c r="Q7" s="38"/>
      <c r="R7" s="38"/>
    </row>
    <row r="8" spans="1:20">
      <c r="A8" s="197"/>
      <c r="B8" s="197"/>
      <c r="C8" s="17"/>
      <c r="D8" s="17"/>
      <c r="E8" s="17"/>
      <c r="F8" s="17"/>
      <c r="G8" s="17"/>
      <c r="H8" s="17"/>
      <c r="I8" s="17"/>
      <c r="J8" s="17"/>
      <c r="K8" s="17"/>
      <c r="L8" s="17"/>
      <c r="M8" s="17"/>
      <c r="N8" s="17"/>
      <c r="O8" s="17"/>
      <c r="P8" s="17"/>
      <c r="Q8" s="17"/>
      <c r="R8" s="17"/>
    </row>
    <row r="9" spans="1:20" ht="21.95">
      <c r="A9" s="81"/>
      <c r="B9" s="59" t="s">
        <v>259</v>
      </c>
      <c r="C9" s="75"/>
      <c r="D9" s="82" t="s">
        <v>25</v>
      </c>
      <c r="E9" s="82" t="s">
        <v>26</v>
      </c>
      <c r="F9" s="82" t="s">
        <v>27</v>
      </c>
      <c r="G9" s="82" t="s">
        <v>28</v>
      </c>
      <c r="H9" s="82" t="s">
        <v>29</v>
      </c>
      <c r="I9" s="82" t="s">
        <v>30</v>
      </c>
      <c r="J9" s="82" t="s">
        <v>31</v>
      </c>
      <c r="K9" s="82" t="s">
        <v>32</v>
      </c>
      <c r="L9" s="83" t="s">
        <v>33</v>
      </c>
      <c r="M9" s="83" t="s">
        <v>34</v>
      </c>
      <c r="N9" s="83" t="s">
        <v>35</v>
      </c>
      <c r="O9" s="83" t="s">
        <v>36</v>
      </c>
      <c r="P9" s="83" t="s">
        <v>37</v>
      </c>
      <c r="Q9" s="83" t="s">
        <v>38</v>
      </c>
      <c r="R9" s="83" t="s">
        <v>39</v>
      </c>
    </row>
    <row r="10" spans="1:20" ht="21.95">
      <c r="A10" s="84"/>
      <c r="B10" s="62" t="s">
        <v>20</v>
      </c>
      <c r="C10" s="62" t="s">
        <v>23</v>
      </c>
      <c r="D10" s="62"/>
      <c r="E10" s="62"/>
      <c r="F10" s="62"/>
      <c r="G10" s="62"/>
      <c r="H10" s="62"/>
      <c r="I10" s="62"/>
      <c r="J10" s="62"/>
      <c r="K10" s="62"/>
      <c r="L10" s="62"/>
      <c r="M10" s="62"/>
      <c r="N10" s="62"/>
      <c r="O10" s="62"/>
      <c r="P10" s="62"/>
      <c r="Q10" s="62"/>
      <c r="R10" s="62"/>
    </row>
    <row r="11" spans="1:20" ht="21.95">
      <c r="A11" s="58"/>
      <c r="B11" s="41" t="s">
        <v>0</v>
      </c>
      <c r="C11" s="44" t="s">
        <v>199</v>
      </c>
      <c r="D11" s="167">
        <f>ROUND(_xlfn.XLOOKUP("Overall score", 'ANH Backcast'!$F$70:$F$77, 'ANH Backcast'!H$70:H$77),3)</f>
        <v>0.874</v>
      </c>
      <c r="E11" s="167">
        <f>ROUND(_xlfn.XLOOKUP("Overall score", 'ANH Backcast'!$F$70:$F$77, 'ANH Backcast'!I$70:I$77),3)</f>
        <v>0.86099999999999999</v>
      </c>
      <c r="F11" s="167">
        <f>ROUND(_xlfn.XLOOKUP("Overall score", 'ANH Backcast'!$F$70:$F$77, 'ANH Backcast'!J$70:J$77),3)</f>
        <v>0.81499999999999995</v>
      </c>
      <c r="G11" s="167">
        <f>ROUND(_xlfn.XLOOKUP("Overall score", 'ANH Backcast'!$F$70:$F$77, 'ANH Backcast'!K$70:K$77),3)</f>
        <v>0.80200000000000005</v>
      </c>
      <c r="H11" s="167">
        <f>ROUND(_xlfn.XLOOKUP("Overall score", 'ANH Backcast'!$F$70:$F$77, 'ANH Backcast'!L$70:L$77),3)</f>
        <v>0.82799999999999996</v>
      </c>
      <c r="I11" s="167" t="s">
        <v>261</v>
      </c>
      <c r="J11" s="167">
        <f>ROUND(_xlfn.XLOOKUP("Overall score", 'ANH Backcast'!$F$70:$F$77, 'ANH Backcast'!N$70:N$77),3)</f>
        <v>0.83499999999999996</v>
      </c>
      <c r="K11" s="167">
        <f>ROUND(_xlfn.XLOOKUP("Overall score", 'ANH Backcast'!$F$70:$F$77, 'ANH Backcast'!O$70:O$77),3)</f>
        <v>0.83499999999999996</v>
      </c>
      <c r="L11" s="167">
        <f>ROUND(_xlfn.XLOOKUP("Overall score", 'ANH Backcast'!$F$70:$F$77, 'ANH Backcast'!P$70:P$77),3)</f>
        <v>0.81499999999999995</v>
      </c>
      <c r="M11" s="167">
        <f>ROUND(_xlfn.XLOOKUP("Overall score", 'ANH Backcast'!$F$70:$F$77, 'ANH Backcast'!Q$70:Q$77),3)</f>
        <v>0.80200000000000005</v>
      </c>
      <c r="N11" s="167">
        <f>ROUND(_xlfn.XLOOKUP("Overall score", 'ANH Backcast'!$F$70:$F$77, 'ANH Backcast'!R$70:R$77),3)</f>
        <v>0.80800000000000005</v>
      </c>
      <c r="O11" s="167">
        <f>ROUND(_xlfn.XLOOKUP("Overall score", 'ANH Backcast'!$F$70:$F$77, 'ANH Backcast'!S$70:S$77),3)</f>
        <v>0.82799999999999996</v>
      </c>
      <c r="P11" s="167">
        <f>ROUND(_xlfn.XLOOKUP("Overall score", 'ANH Backcast'!$F$70:$F$77, 'ANH Backcast'!T$70:T$77),3)</f>
        <v>0.84099999999999997</v>
      </c>
      <c r="Q11" s="167">
        <f>ROUND(_xlfn.XLOOKUP("Overall score", 'ANH Backcast'!$F$70:$F$77, 'ANH Backcast'!U$70:U$77),3)</f>
        <v>0.84099999999999997</v>
      </c>
      <c r="R11" s="167">
        <f>ROUND(_xlfn.XLOOKUP("Overall score", 'ANH Backcast'!$F$70:$F$77, 'ANH Backcast'!V$70:V$77),3)</f>
        <v>0.86799999999999999</v>
      </c>
    </row>
    <row r="12" spans="1:20" ht="21.95">
      <c r="A12" s="58"/>
      <c r="B12" s="41" t="s">
        <v>232</v>
      </c>
      <c r="C12" s="44" t="str">
        <f>$C$11</f>
        <v>%</v>
      </c>
      <c r="D12" s="167">
        <f>ROUND(_xlfn.XLOOKUP("Overall score", 'WSH Backcast'!$F$126:$F$133, 'WSH Backcast'!H$126:H$133),3)</f>
        <v>0.88300000000000001</v>
      </c>
      <c r="E12" s="167">
        <f>ROUND(_xlfn.XLOOKUP("Overall score", 'WSH Backcast'!$F$126:$F$133, 'WSH Backcast'!I$126:I$133),3)</f>
        <v>0.89500000000000002</v>
      </c>
      <c r="F12" s="167">
        <f>ROUND(_xlfn.XLOOKUP("Overall score", 'WSH Backcast'!$F$126:$F$133, 'WSH Backcast'!J$126:J$133),3)</f>
        <v>0.873</v>
      </c>
      <c r="G12" s="167">
        <f>ROUND(_xlfn.XLOOKUP("Overall score", 'WSH Backcast'!$F$126:$F$133, 'WSH Backcast'!K$126:K$133),3)</f>
        <v>0.879</v>
      </c>
      <c r="H12" s="167">
        <f>ROUND(_xlfn.XLOOKUP("Overall score", 'WSH Backcast'!$F$126:$F$133, 'WSH Backcast'!L$126:L$133),3)</f>
        <v>0.89200000000000002</v>
      </c>
      <c r="I12" s="167">
        <f>ROUND(_xlfn.XLOOKUP("Overall score", 'WSH Backcast'!$F$126:$F$133, 'WSH Backcast'!M$126:M$133),3)</f>
        <v>0.877</v>
      </c>
      <c r="J12" s="167">
        <f>ROUND(_xlfn.XLOOKUP("Overall score", 'WSH Backcast'!$F$126:$F$133, 'WSH Backcast'!N$126:N$133),3)</f>
        <v>0.88600000000000001</v>
      </c>
      <c r="K12" s="167">
        <f>ROUND(_xlfn.XLOOKUP("Overall score", 'WSH Backcast'!$F$126:$F$133, 'WSH Backcast'!O$126:O$133),3)</f>
        <v>0.88600000000000001</v>
      </c>
      <c r="L12" s="167" t="s">
        <v>261</v>
      </c>
      <c r="M12" s="167">
        <f>ROUND(_xlfn.XLOOKUP("Overall score", 'WSH Backcast'!$F$126:$F$133, 'WSH Backcast'!Q$126:Q$133),3)</f>
        <v>0.88300000000000001</v>
      </c>
      <c r="N12" s="167">
        <f>ROUND(_xlfn.XLOOKUP("Overall score", 'WSH Backcast'!$F$126:$F$133, 'WSH Backcast'!R$126:R$133),3)</f>
        <v>0.88300000000000001</v>
      </c>
      <c r="O12" s="167">
        <f>ROUND(_xlfn.XLOOKUP("Overall score", 'WSH Backcast'!$F$126:$F$133, 'WSH Backcast'!S$126:S$133),3)</f>
        <v>0.88300000000000001</v>
      </c>
      <c r="P12" s="167">
        <f>ROUND(_xlfn.XLOOKUP("Overall score", 'WSH Backcast'!$F$126:$F$133, 'WSH Backcast'!T$126:T$133),3)</f>
        <v>0.88300000000000001</v>
      </c>
      <c r="Q12" s="167">
        <f>ROUND(_xlfn.XLOOKUP("Overall score", 'WSH Backcast'!$F$126:$F$133, 'WSH Backcast'!U$126:U$133),3)</f>
        <v>0.88300000000000001</v>
      </c>
      <c r="R12" s="167">
        <f>ROUND(_xlfn.XLOOKUP("Overall score", 'WSH Backcast'!$F$126:$F$133, 'WSH Backcast'!V$126:V$133),3)</f>
        <v>0.88300000000000001</v>
      </c>
    </row>
    <row r="13" spans="1:20" ht="21.95">
      <c r="A13" s="58"/>
      <c r="B13" s="41" t="s">
        <v>233</v>
      </c>
      <c r="C13" s="44" t="str">
        <f t="shared" ref="C13:C29" si="0">$C$11</f>
        <v>%</v>
      </c>
      <c r="D13" s="87" t="s">
        <v>261</v>
      </c>
      <c r="E13" s="87" t="s">
        <v>261</v>
      </c>
      <c r="F13" s="87" t="s">
        <v>261</v>
      </c>
      <c r="G13" s="87" t="s">
        <v>261</v>
      </c>
      <c r="H13" s="87" t="s">
        <v>261</v>
      </c>
      <c r="I13" s="87" t="s">
        <v>261</v>
      </c>
      <c r="J13" s="87" t="s">
        <v>261</v>
      </c>
      <c r="K13" s="87" t="s">
        <v>261</v>
      </c>
      <c r="L13" s="87" t="s">
        <v>261</v>
      </c>
      <c r="M13" s="87" t="s">
        <v>261</v>
      </c>
      <c r="N13" s="87" t="s">
        <v>261</v>
      </c>
      <c r="O13" s="87" t="s">
        <v>261</v>
      </c>
      <c r="P13" s="87" t="s">
        <v>261</v>
      </c>
      <c r="Q13" s="87" t="s">
        <v>261</v>
      </c>
      <c r="R13" s="87" t="s">
        <v>261</v>
      </c>
    </row>
    <row r="14" spans="1:20" ht="21.95">
      <c r="A14" s="58"/>
      <c r="B14" s="41" t="s">
        <v>236</v>
      </c>
      <c r="C14" s="44" t="str">
        <f t="shared" si="0"/>
        <v>%</v>
      </c>
      <c r="D14" s="167">
        <f>ROUND(_xlfn.XLOOKUP("Overall score", 'NES Backcast'!$F$50:$F$57, 'NES Backcast'!H$50:H$57),3)</f>
        <v>0.76500000000000001</v>
      </c>
      <c r="E14" s="167">
        <f>ROUND(_xlfn.XLOOKUP("Overall score", 'NES Backcast'!$F$50:$F$57, 'NES Backcast'!I$50:I$57),3)</f>
        <v>0.85599999999999998</v>
      </c>
      <c r="F14" s="167">
        <f>ROUND(_xlfn.XLOOKUP("Overall score", 'NES Backcast'!$F$50:$F$57, 'NES Backcast'!J$50:J$57),3)</f>
        <v>0.83599999999999997</v>
      </c>
      <c r="G14" s="167">
        <f>ROUND(_xlfn.XLOOKUP("Overall score", 'NES Backcast'!$F$50:$F$57, 'NES Backcast'!K$50:K$57),3)</f>
        <v>0.85699999999999998</v>
      </c>
      <c r="H14" s="167">
        <f>ROUND(_xlfn.XLOOKUP("Overall score", 'NES Backcast'!$F$50:$F$57, 'NES Backcast'!L$50:L$57),3)</f>
        <v>0.84699999999999998</v>
      </c>
      <c r="I14" s="167" t="s">
        <v>261</v>
      </c>
      <c r="J14" s="167">
        <f>ROUND(_xlfn.XLOOKUP("Overall score", 'NES Backcast'!$F$50:$F$57, 'NES Backcast'!N$50:N$57),3)</f>
        <v>0.85699999999999998</v>
      </c>
      <c r="K14" s="167">
        <f>ROUND(_xlfn.XLOOKUP("Overall score", 'NES Backcast'!$F$50:$F$57, 'NES Backcast'!O$50:O$57),3)</f>
        <v>0.81599999999999995</v>
      </c>
      <c r="L14" s="167" t="s">
        <v>261</v>
      </c>
      <c r="M14" s="167">
        <f>ROUND(_xlfn.XLOOKUP("Overall score", 'NES Backcast'!$F$50:$F$57, 'NES Backcast'!Q$50:Q$57),3)</f>
        <v>0.79500000000000004</v>
      </c>
      <c r="N14" s="167">
        <f>ROUND(_xlfn.XLOOKUP("Overall score", 'NES Backcast'!$F$50:$F$57, 'NES Backcast'!R$50:R$57),3)</f>
        <v>0.79500000000000004</v>
      </c>
      <c r="O14" s="167">
        <f>ROUND(_xlfn.XLOOKUP("Overall score", 'NES Backcast'!$F$50:$F$57, 'NES Backcast'!S$50:S$57),3)</f>
        <v>0.79500000000000004</v>
      </c>
      <c r="P14" s="167">
        <f>ROUND(_xlfn.XLOOKUP("Overall score", 'NES Backcast'!$F$50:$F$57, 'NES Backcast'!T$50:T$57),3)</f>
        <v>0.80500000000000005</v>
      </c>
      <c r="Q14" s="167">
        <f>ROUND(_xlfn.XLOOKUP("Overall score", 'NES Backcast'!$F$50:$F$57, 'NES Backcast'!U$50:U$57),3)</f>
        <v>0.81499999999999995</v>
      </c>
      <c r="R14" s="167">
        <f>ROUND(_xlfn.XLOOKUP("Overall score", 'NES Backcast'!$F$50:$F$57, 'NES Backcast'!V$50:V$57),3)</f>
        <v>0.86699999999999999</v>
      </c>
    </row>
    <row r="15" spans="1:20" ht="21.95">
      <c r="A15" s="58"/>
      <c r="B15" s="41" t="s">
        <v>237</v>
      </c>
      <c r="C15" s="44" t="str">
        <f t="shared" si="0"/>
        <v>%</v>
      </c>
      <c r="D15" s="87">
        <f>_xlfn.XLOOKUP("Overall score", 'SVE Backcast'!$F$18:$F$25, 'SVE Backcast'!H$18:H$25)</f>
        <v>0</v>
      </c>
      <c r="E15" s="87">
        <f>_xlfn.XLOOKUP("Overall score", 'SVE Backcast'!$F$18:$F$25, 'SVE Backcast'!I$18:I$25)</f>
        <v>0</v>
      </c>
      <c r="F15" s="87">
        <f>_xlfn.XLOOKUP("Overall score", 'SVE Backcast'!$F$18:$F$25, 'SVE Backcast'!J$18:J$25)</f>
        <v>0</v>
      </c>
      <c r="G15" s="87">
        <f>_xlfn.XLOOKUP("Overall score", 'SVE Backcast'!$F$18:$F$25, 'SVE Backcast'!K$18:K$25)</f>
        <v>0</v>
      </c>
      <c r="H15" s="87">
        <f>_xlfn.XLOOKUP("Overall score", 'SVE Backcast'!$F$18:$F$25, 'SVE Backcast'!L$18:L$25)</f>
        <v>0</v>
      </c>
      <c r="I15" s="87">
        <f>_xlfn.XLOOKUP("Overall score", 'SVE Backcast'!$F$18:$F$25, 'SVE Backcast'!M$18:M$25)</f>
        <v>0</v>
      </c>
      <c r="J15" s="87">
        <f>_xlfn.XLOOKUP("Overall score", 'SVE Backcast'!$F$18:$F$25, 'SVE Backcast'!N$18:N$25)</f>
        <v>0</v>
      </c>
      <c r="K15" s="87">
        <f>_xlfn.XLOOKUP("Overall score", 'SVE Backcast'!$F$18:$F$25, 'SVE Backcast'!O$18:O$25)</f>
        <v>0</v>
      </c>
      <c r="L15" s="87">
        <f>_xlfn.XLOOKUP("Overall score", 'SVE Backcast'!$F$18:$F$25, 'SVE Backcast'!P$18:P$25)</f>
        <v>0</v>
      </c>
      <c r="M15" s="87">
        <f>_xlfn.XLOOKUP("Overall score", 'SVE Backcast'!$F$18:$F$25, 'SVE Backcast'!Q$18:Q$25)</f>
        <v>0</v>
      </c>
      <c r="N15" s="87">
        <f>_xlfn.XLOOKUP("Overall score", 'SVE Backcast'!$F$18:$F$25, 'SVE Backcast'!R$18:R$25)</f>
        <v>0</v>
      </c>
      <c r="O15" s="87">
        <f>_xlfn.XLOOKUP("Overall score", 'SVE Backcast'!$F$18:$F$25, 'SVE Backcast'!S$18:S$25)</f>
        <v>0</v>
      </c>
      <c r="P15" s="87">
        <f>_xlfn.XLOOKUP("Overall score", 'SVE Backcast'!$F$18:$F$25, 'SVE Backcast'!T$18:T$25)</f>
        <v>0</v>
      </c>
      <c r="Q15" s="87">
        <f>_xlfn.XLOOKUP("Overall score", 'SVE Backcast'!$F$18:$F$25, 'SVE Backcast'!U$18:U$25)</f>
        <v>0</v>
      </c>
      <c r="R15" s="87">
        <f>_xlfn.XLOOKUP("Overall score", 'SVE Backcast'!$F$18:$F$25, 'SVE Backcast'!V$18:V$25)</f>
        <v>0</v>
      </c>
    </row>
    <row r="16" spans="1:20" ht="21.95">
      <c r="A16" s="58"/>
      <c r="B16" s="41" t="s">
        <v>241</v>
      </c>
      <c r="C16" s="44" t="str">
        <f t="shared" si="0"/>
        <v>%</v>
      </c>
      <c r="D16" s="87" t="s">
        <v>261</v>
      </c>
      <c r="E16" s="87" t="s">
        <v>261</v>
      </c>
      <c r="F16" s="87" t="s">
        <v>261</v>
      </c>
      <c r="G16" s="87" t="s">
        <v>261</v>
      </c>
      <c r="H16" s="87" t="s">
        <v>261</v>
      </c>
      <c r="I16" s="87" t="s">
        <v>261</v>
      </c>
      <c r="J16" s="87" t="s">
        <v>261</v>
      </c>
      <c r="K16" s="87" t="s">
        <v>261</v>
      </c>
      <c r="L16" s="87" t="s">
        <v>261</v>
      </c>
      <c r="M16" s="87" t="s">
        <v>261</v>
      </c>
      <c r="N16" s="87" t="s">
        <v>261</v>
      </c>
      <c r="O16" s="87" t="s">
        <v>261</v>
      </c>
      <c r="P16" s="87" t="s">
        <v>261</v>
      </c>
      <c r="Q16" s="87" t="s">
        <v>261</v>
      </c>
      <c r="R16" s="87" t="s">
        <v>261</v>
      </c>
    </row>
    <row r="17" spans="1:21" ht="21.95">
      <c r="A17" s="58"/>
      <c r="B17" s="41" t="s">
        <v>242</v>
      </c>
      <c r="C17" s="44" t="str">
        <f t="shared" si="0"/>
        <v>%</v>
      </c>
      <c r="D17" s="167">
        <f>ROUND(_xlfn.XLOOKUP("Overall score", 'SRN Backcast'!$F$102:$F$109, 'SRN Backcast'!H$102:H$109),3)</f>
        <v>0.83899999999999997</v>
      </c>
      <c r="E17" s="167">
        <f>ROUND(_xlfn.XLOOKUP("Overall score", 'SRN Backcast'!$F$102:$F$109, 'SRN Backcast'!I$102:I$109),3)</f>
        <v>0.83099999999999996</v>
      </c>
      <c r="F17" s="167">
        <f>ROUND(_xlfn.XLOOKUP("Overall score", 'SRN Backcast'!$F$102:$F$109, 'SRN Backcast'!J$102:J$109),3)</f>
        <v>0.83099999999999996</v>
      </c>
      <c r="G17" s="167">
        <f>ROUND(_xlfn.XLOOKUP("Overall score", 'SRN Backcast'!$F$102:$F$109, 'SRN Backcast'!K$102:K$109),3)</f>
        <v>0.83499999999999996</v>
      </c>
      <c r="H17" s="167">
        <f>ROUND(_xlfn.XLOOKUP("Overall score", 'SRN Backcast'!$F$102:$F$109, 'SRN Backcast'!L$102:L$109),3)</f>
        <v>0.86299999999999999</v>
      </c>
      <c r="I17" s="167" t="s">
        <v>261</v>
      </c>
      <c r="J17" s="167">
        <f>ROUND(_xlfn.XLOOKUP("Overall score", 'SRN Backcast'!$F$102:$F$109, 'SRN Backcast'!N$102:N$109),3)</f>
        <v>0.86699999999999999</v>
      </c>
      <c r="K17" s="167">
        <f>ROUND(_xlfn.XLOOKUP("Overall score", 'SRN Backcast'!$F$102:$F$109, 'SRN Backcast'!O$102:O$109),3)</f>
        <v>0.83899999999999997</v>
      </c>
      <c r="L17" s="167" t="s">
        <v>261</v>
      </c>
      <c r="M17" s="167">
        <f>ROUND(_xlfn.XLOOKUP("Overall score", 'SRN Backcast'!$F$102:$F$109, 'SRN Backcast'!Q$102:Q$109),3)</f>
        <v>0.81499999999999995</v>
      </c>
      <c r="N17" s="167">
        <f>ROUND(_xlfn.XLOOKUP("Overall score", 'SRN Backcast'!$F$102:$F$109, 'SRN Backcast'!R$102:R$109),3)</f>
        <v>0.85899999999999999</v>
      </c>
      <c r="O17" s="167">
        <f>ROUND(_xlfn.XLOOKUP("Overall score", 'SRN Backcast'!$F$102:$F$109, 'SRN Backcast'!S$102:S$109),3)</f>
        <v>0.86699999999999999</v>
      </c>
      <c r="P17" s="167">
        <f>ROUND(_xlfn.XLOOKUP("Overall score", 'SRN Backcast'!$F$102:$F$109, 'SRN Backcast'!T$102:T$109),3)</f>
        <v>0.88300000000000001</v>
      </c>
      <c r="Q17" s="167">
        <f>ROUND(_xlfn.XLOOKUP("Overall score", 'SRN Backcast'!$F$102:$F$109, 'SRN Backcast'!U$102:U$109),3)</f>
        <v>0.88300000000000001</v>
      </c>
      <c r="R17" s="167">
        <f>ROUND(_xlfn.XLOOKUP("Overall score", 'SRN Backcast'!$F$102:$F$109, 'SRN Backcast'!V$102:V$109),3)</f>
        <v>0.88300000000000001</v>
      </c>
      <c r="S17" s="167"/>
    </row>
    <row r="18" spans="1:21" ht="21.95">
      <c r="A18" s="58"/>
      <c r="B18" s="41" t="s">
        <v>243</v>
      </c>
      <c r="C18" s="44" t="str">
        <f t="shared" si="0"/>
        <v>%</v>
      </c>
      <c r="D18" s="167">
        <f>ROUND(_xlfn.XLOOKUP("Overall score", 'TMS Backcast'!$F$25:$F$32, 'TMS Backcast'!H$25:H$32),3)</f>
        <v>0.33</v>
      </c>
      <c r="E18" s="167">
        <f>ROUND(_xlfn.XLOOKUP("Overall score", 'TMS Backcast'!$F$25:$F$32, 'TMS Backcast'!I$25:I$32),3)</f>
        <v>0.5</v>
      </c>
      <c r="F18" s="167">
        <f>ROUND(_xlfn.XLOOKUP("Overall score", 'TMS Backcast'!$F$25:$F$32, 'TMS Backcast'!J$25:J$32),3)</f>
        <v>0.5</v>
      </c>
      <c r="G18" s="167">
        <f>ROUND(_xlfn.XLOOKUP("Overall score", 'TMS Backcast'!$F$25:$F$32, 'TMS Backcast'!K$25:K$32),3)</f>
        <v>0.5</v>
      </c>
      <c r="H18" s="167">
        <f>ROUND(_xlfn.XLOOKUP("Overall score", 'TMS Backcast'!$F$25:$F$32, 'TMS Backcast'!L$25:L$32),3)</f>
        <v>0.5</v>
      </c>
      <c r="I18" s="167" t="s">
        <v>261</v>
      </c>
      <c r="J18" s="167">
        <f>ROUND(_xlfn.XLOOKUP("Overall score", 'TMS Backcast'!$F$25:$F$32, 'TMS Backcast'!N$25:N$32),3)</f>
        <v>0.5</v>
      </c>
      <c r="K18" s="167">
        <f>ROUND(_xlfn.XLOOKUP("Overall score", 'TMS Backcast'!$F$25:$F$32, 'TMS Backcast'!O$25:O$32),3)</f>
        <v>0.5</v>
      </c>
      <c r="L18" s="167" t="s">
        <v>261</v>
      </c>
      <c r="M18" s="167">
        <f>ROUND(_xlfn.XLOOKUP("Overall score", 'TMS Backcast'!$F$25:$F$32, 'TMS Backcast'!Q$25:Q$32),3)</f>
        <v>0.5</v>
      </c>
      <c r="N18" s="167">
        <f>ROUND(_xlfn.XLOOKUP("Overall score", 'TMS Backcast'!$F$25:$F$32, 'TMS Backcast'!R$25:R$32),3)</f>
        <v>0.5</v>
      </c>
      <c r="O18" s="167">
        <f>ROUND(_xlfn.XLOOKUP("Overall score", 'TMS Backcast'!$F$25:$F$32, 'TMS Backcast'!S$25:S$32),3)</f>
        <v>0.5</v>
      </c>
      <c r="P18" s="167">
        <f>ROUND(_xlfn.XLOOKUP("Overall score", 'TMS Backcast'!$F$25:$F$32, 'TMS Backcast'!T$25:T$32),3)</f>
        <v>0.5</v>
      </c>
      <c r="Q18" s="167">
        <f>ROUND(_xlfn.XLOOKUP("Overall score", 'TMS Backcast'!$F$25:$F$32, 'TMS Backcast'!U$25:U$32),3)</f>
        <v>0.5</v>
      </c>
      <c r="R18" s="167">
        <f>ROUND(_xlfn.XLOOKUP("Overall score", 'TMS Backcast'!$F$25:$F$32, 'TMS Backcast'!V$25:V$32),3)</f>
        <v>0.66500000000000004</v>
      </c>
    </row>
    <row r="19" spans="1:21" ht="21.95">
      <c r="A19" s="48"/>
      <c r="B19" s="66" t="s">
        <v>262</v>
      </c>
      <c r="C19" s="44" t="str">
        <f t="shared" si="0"/>
        <v>%</v>
      </c>
      <c r="D19" s="167">
        <f>ROUND(_xlfn.XLOOKUP("Overall score", 'UUW Backcast'!$F$54:$F$61, 'UUW Backcast'!H$54:H$61),3)</f>
        <v>0.48099999999999998</v>
      </c>
      <c r="E19" s="167">
        <f>ROUND(_xlfn.XLOOKUP("Overall score", 'UUW Backcast'!$F$54:$F$61, 'UUW Backcast'!I$54:I$61),3)</f>
        <v>0.61799999999999999</v>
      </c>
      <c r="F19" s="167">
        <f>ROUND(_xlfn.XLOOKUP("Overall score", 'UUW Backcast'!$F$54:$F$61, 'UUW Backcast'!J$54:J$61),3)</f>
        <v>0.61799999999999999</v>
      </c>
      <c r="G19" s="167">
        <f>ROUND(_xlfn.XLOOKUP("Overall score", 'UUW Backcast'!$F$54:$F$61, 'UUW Backcast'!K$54:K$61),3)</f>
        <v>0.61799999999999999</v>
      </c>
      <c r="H19" s="167">
        <f>ROUND(_xlfn.XLOOKUP("Overall score", 'UUW Backcast'!$F$54:$F$61, 'UUW Backcast'!L$54:L$61),3)</f>
        <v>0.56100000000000005</v>
      </c>
      <c r="I19" s="167" t="s">
        <v>261</v>
      </c>
      <c r="J19" s="167">
        <f>ROUND(_xlfn.XLOOKUP("Overall score", 'UUW Backcast'!$F$54:$F$61, 'UUW Backcast'!N$54:N$61),3)</f>
        <v>0.60699999999999998</v>
      </c>
      <c r="K19" s="167">
        <f>ROUND(_xlfn.XLOOKUP("Overall score", 'UUW Backcast'!$F$54:$F$61, 'UUW Backcast'!O$54:O$61),3)</f>
        <v>0.61799999999999999</v>
      </c>
      <c r="L19" s="167" t="s">
        <v>261</v>
      </c>
      <c r="M19" s="167">
        <f>ROUND(_xlfn.XLOOKUP("Overall score", 'UUW Backcast'!$F$54:$F$61, 'UUW Backcast'!Q$54:Q$61),3)</f>
        <v>0.59599999999999997</v>
      </c>
      <c r="N19" s="167">
        <f>ROUND(_xlfn.XLOOKUP("Overall score", 'UUW Backcast'!$F$54:$F$61, 'UUW Backcast'!R$54:R$61),3)</f>
        <v>0.59599999999999997</v>
      </c>
      <c r="O19" s="167">
        <f>ROUND(_xlfn.XLOOKUP("Overall score", 'UUW Backcast'!$F$54:$F$61, 'UUW Backcast'!S$54:S$61),3)</f>
        <v>0.59599999999999997</v>
      </c>
      <c r="P19" s="167">
        <f>ROUND(_xlfn.XLOOKUP("Overall score", 'UUW Backcast'!$F$54:$F$61, 'UUW Backcast'!T$54:T$61),3)</f>
        <v>0.59599999999999997</v>
      </c>
      <c r="Q19" s="167">
        <f>ROUND(_xlfn.XLOOKUP("Overall score", 'UUW Backcast'!$F$54:$F$61, 'UUW Backcast'!U$54:U$61),3)</f>
        <v>0.59599999999999997</v>
      </c>
      <c r="R19" s="167">
        <f>ROUND(_xlfn.XLOOKUP("Overall score", 'UUW Backcast'!$F$54:$F$61, 'UUW Backcast'!V$54:V$61),3)</f>
        <v>0.59599999999999997</v>
      </c>
    </row>
    <row r="20" spans="1:21" ht="21.95">
      <c r="A20" s="58"/>
      <c r="B20" s="41" t="s">
        <v>245</v>
      </c>
      <c r="C20" s="44" t="str">
        <f t="shared" si="0"/>
        <v>%</v>
      </c>
      <c r="D20" s="167">
        <f>ROUND(_xlfn.XLOOKUP("Overall score", 'WSX Backcast'!$F$67:$F$74, 'WSX Backcast'!H$67:H$74),3)</f>
        <v>0.877</v>
      </c>
      <c r="E20" s="167">
        <f>ROUND(_xlfn.XLOOKUP("Overall score", 'WSX Backcast'!$F$67:$F$74, 'WSX Backcast'!I$67:I$74),3)</f>
        <v>0.89200000000000002</v>
      </c>
      <c r="F20" s="167">
        <f>ROUND(_xlfn.XLOOKUP("Overall score", 'WSX Backcast'!$F$67:$F$74, 'WSX Backcast'!J$67:J$74),3)</f>
        <v>0.878</v>
      </c>
      <c r="G20" s="167">
        <f>ROUND(_xlfn.XLOOKUP("Overall score", 'WSX Backcast'!$F$67:$F$74, 'WSX Backcast'!K$67:K$74),3)</f>
        <v>0.878</v>
      </c>
      <c r="H20" s="167">
        <f>ROUND(_xlfn.XLOOKUP("Overall score", 'WSX Backcast'!$F$67:$F$74, 'WSX Backcast'!L$67:L$74),3)</f>
        <v>0.88600000000000001</v>
      </c>
      <c r="I20" s="167" t="s">
        <v>261</v>
      </c>
      <c r="J20" s="167">
        <f>ROUND(_xlfn.XLOOKUP("Overall score", 'WSX Backcast'!$F$67:$F$74, 'WSX Backcast'!N$67:N$74),3)</f>
        <v>0.85</v>
      </c>
      <c r="K20" s="167">
        <f>ROUND(_xlfn.XLOOKUP("Overall score", 'WSX Backcast'!$F$67:$F$74, 'WSX Backcast'!O$67:O$74),3)</f>
        <v>0.84299999999999997</v>
      </c>
      <c r="L20" s="167" t="s">
        <v>261</v>
      </c>
      <c r="M20" s="167">
        <f>ROUND(_xlfn.XLOOKUP("Overall score", 'WSX Backcast'!$F$67:$F$74, 'WSX Backcast'!Q$67:Q$74),3)</f>
        <v>0.85699999999999998</v>
      </c>
      <c r="N20" s="167">
        <f>ROUND(_xlfn.XLOOKUP("Overall score", 'WSX Backcast'!$F$67:$F$74, 'WSX Backcast'!R$67:R$74),3)</f>
        <v>0.85699999999999998</v>
      </c>
      <c r="O20" s="167">
        <f>ROUND(_xlfn.XLOOKUP("Overall score", 'WSX Backcast'!$F$67:$F$74, 'WSX Backcast'!S$67:S$74),3)</f>
        <v>0.85699999999999998</v>
      </c>
      <c r="P20" s="167">
        <f>ROUND(_xlfn.XLOOKUP("Overall score", 'WSX Backcast'!$F$67:$F$74, 'WSX Backcast'!T$67:T$74),3)</f>
        <v>0.85699999999999998</v>
      </c>
      <c r="Q20" s="167">
        <f>ROUND(_xlfn.XLOOKUP("Overall score", 'WSX Backcast'!$F$67:$F$74, 'WSX Backcast'!U$67:U$74),3)</f>
        <v>0.85699999999999998</v>
      </c>
      <c r="R20" s="167">
        <f>ROUND(_xlfn.XLOOKUP("Overall score", 'WSX Backcast'!$F$67:$F$74, 'WSX Backcast'!V$67:V$74),3)</f>
        <v>0.85699999999999998</v>
      </c>
    </row>
    <row r="21" spans="1:21" ht="21.95">
      <c r="A21" s="58"/>
      <c r="B21" s="41" t="s">
        <v>246</v>
      </c>
      <c r="C21" s="44" t="str">
        <f t="shared" si="0"/>
        <v>%</v>
      </c>
      <c r="D21" s="167">
        <f>ROUND(_xlfn.XLOOKUP("Overall score", 'YKY Backcast'!$F$38:$F$45, 'YKY Backcast'!H$38:H$45),3)</f>
        <v>0.73299999999999998</v>
      </c>
      <c r="E21" s="167">
        <f>ROUND(_xlfn.XLOOKUP("Overall score", 'YKY Backcast'!$F$38:$F$45, 'YKY Backcast'!I$38:I$45),3)</f>
        <v>0.69799999999999995</v>
      </c>
      <c r="F21" s="167">
        <f>ROUND(_xlfn.XLOOKUP("Overall score", 'YKY Backcast'!$F$38:$F$45, 'YKY Backcast'!J$38:J$45),3)</f>
        <v>0.627</v>
      </c>
      <c r="G21" s="167">
        <f>ROUND(_xlfn.XLOOKUP("Overall score", 'YKY Backcast'!$F$38:$F$45, 'YKY Backcast'!K$38:K$45),3)</f>
        <v>0.60899999999999999</v>
      </c>
      <c r="H21" s="167">
        <f>ROUND(_xlfn.XLOOKUP("Overall score", 'YKY Backcast'!$F$38:$F$45, 'YKY Backcast'!L$38:L$45),3)</f>
        <v>0.68100000000000005</v>
      </c>
      <c r="I21" s="167" t="s">
        <v>261</v>
      </c>
      <c r="J21" s="167">
        <f>ROUND(_xlfn.XLOOKUP("Overall score", 'YKY Backcast'!$F$38:$F$45, 'YKY Backcast'!N$38:N$45),3)</f>
        <v>0.64600000000000002</v>
      </c>
      <c r="K21" s="167">
        <f>ROUND(_xlfn.XLOOKUP("Overall score", 'YKY Backcast'!$F$38:$F$45, 'YKY Backcast'!O$38:O$45),3)</f>
        <v>0.753</v>
      </c>
      <c r="L21" s="167" t="s">
        <v>261</v>
      </c>
      <c r="M21" s="167">
        <f>ROUND(_xlfn.XLOOKUP("Overall score", 'YKY Backcast'!$F$38:$F$45, 'YKY Backcast'!Q$38:Q$45),3)</f>
        <v>0.68200000000000005</v>
      </c>
      <c r="N21" s="167">
        <f>ROUND(_xlfn.XLOOKUP("Overall score", 'YKY Backcast'!$F$38:$F$45, 'YKY Backcast'!R$38:R$45),3)</f>
        <v>0.73499999999999999</v>
      </c>
      <c r="O21" s="167">
        <f>ROUND(_xlfn.XLOOKUP("Overall score", 'YKY Backcast'!$F$38:$F$45, 'YKY Backcast'!S$38:S$45),3)</f>
        <v>0.73499999999999999</v>
      </c>
      <c r="P21" s="167">
        <f>ROUND(_xlfn.XLOOKUP("Overall score", 'YKY Backcast'!$F$38:$F$45, 'YKY Backcast'!T$38:T$45),3)</f>
        <v>0.73499999999999999</v>
      </c>
      <c r="Q21" s="167">
        <f>ROUND(_xlfn.XLOOKUP("Overall score", 'YKY Backcast'!$F$38:$F$45, 'YKY Backcast'!U$38:U$45),3)</f>
        <v>0.82299999999999995</v>
      </c>
      <c r="R21" s="167">
        <f>ROUND(_xlfn.XLOOKUP("Overall score", 'YKY Backcast'!$F$38:$F$45, 'YKY Backcast'!V$38:V$45),3)</f>
        <v>0.82299999999999995</v>
      </c>
    </row>
    <row r="22" spans="1:21" ht="21.95">
      <c r="A22" s="58"/>
      <c r="B22" s="41" t="s">
        <v>247</v>
      </c>
      <c r="C22" s="44" t="str">
        <f t="shared" si="0"/>
        <v>%</v>
      </c>
      <c r="D22" s="87" t="s">
        <v>261</v>
      </c>
      <c r="E22" s="87" t="s">
        <v>261</v>
      </c>
      <c r="F22" s="87" t="s">
        <v>261</v>
      </c>
      <c r="G22" s="87" t="s">
        <v>261</v>
      </c>
      <c r="H22" s="87" t="s">
        <v>261</v>
      </c>
      <c r="I22" s="87" t="s">
        <v>261</v>
      </c>
      <c r="J22" s="87" t="s">
        <v>261</v>
      </c>
      <c r="K22" s="87" t="s">
        <v>261</v>
      </c>
      <c r="L22" s="87" t="s">
        <v>261</v>
      </c>
      <c r="M22" s="87" t="s">
        <v>261</v>
      </c>
      <c r="N22" s="87" t="s">
        <v>261</v>
      </c>
      <c r="O22" s="87" t="s">
        <v>261</v>
      </c>
      <c r="P22" s="87" t="s">
        <v>261</v>
      </c>
      <c r="Q22" s="87" t="s">
        <v>261</v>
      </c>
      <c r="R22" s="87" t="s">
        <v>261</v>
      </c>
    </row>
    <row r="23" spans="1:21" ht="21.95">
      <c r="A23" s="48"/>
      <c r="B23" s="41" t="s">
        <v>253</v>
      </c>
      <c r="C23" s="44" t="str">
        <f t="shared" si="0"/>
        <v>%</v>
      </c>
      <c r="D23" s="87" t="s">
        <v>261</v>
      </c>
      <c r="E23" s="87" t="s">
        <v>261</v>
      </c>
      <c r="F23" s="87" t="s">
        <v>261</v>
      </c>
      <c r="G23" s="87" t="s">
        <v>261</v>
      </c>
      <c r="H23" s="87" t="s">
        <v>261</v>
      </c>
      <c r="I23" s="87" t="s">
        <v>261</v>
      </c>
      <c r="J23" s="87" t="s">
        <v>261</v>
      </c>
      <c r="K23" s="87" t="s">
        <v>261</v>
      </c>
      <c r="L23" s="87" t="s">
        <v>261</v>
      </c>
      <c r="M23" s="87" t="s">
        <v>261</v>
      </c>
      <c r="N23" s="87" t="s">
        <v>261</v>
      </c>
      <c r="O23" s="87" t="s">
        <v>261</v>
      </c>
      <c r="P23" s="87" t="s">
        <v>261</v>
      </c>
      <c r="Q23" s="87" t="s">
        <v>261</v>
      </c>
      <c r="R23" s="87" t="s">
        <v>261</v>
      </c>
    </row>
    <row r="24" spans="1:21" ht="21.95">
      <c r="A24" s="58"/>
      <c r="B24" s="41" t="s">
        <v>254</v>
      </c>
      <c r="C24" s="44" t="str">
        <f t="shared" si="0"/>
        <v>%</v>
      </c>
      <c r="D24" s="87" t="s">
        <v>261</v>
      </c>
      <c r="E24" s="87" t="s">
        <v>261</v>
      </c>
      <c r="F24" s="87" t="s">
        <v>261</v>
      </c>
      <c r="G24" s="87" t="s">
        <v>261</v>
      </c>
      <c r="H24" s="87" t="s">
        <v>261</v>
      </c>
      <c r="I24" s="87" t="s">
        <v>261</v>
      </c>
      <c r="J24" s="87" t="s">
        <v>261</v>
      </c>
      <c r="K24" s="87" t="s">
        <v>261</v>
      </c>
      <c r="L24" s="87" t="s">
        <v>261</v>
      </c>
      <c r="M24" s="87" t="s">
        <v>261</v>
      </c>
      <c r="N24" s="87" t="s">
        <v>261</v>
      </c>
      <c r="O24" s="87" t="s">
        <v>261</v>
      </c>
      <c r="P24" s="87" t="s">
        <v>261</v>
      </c>
      <c r="Q24" s="87" t="s">
        <v>261</v>
      </c>
      <c r="R24" s="87" t="s">
        <v>261</v>
      </c>
    </row>
    <row r="25" spans="1:21" ht="21.95">
      <c r="A25" s="58"/>
      <c r="B25" s="41" t="s">
        <v>255</v>
      </c>
      <c r="C25" s="44" t="str">
        <f t="shared" si="0"/>
        <v>%</v>
      </c>
      <c r="D25" s="87" t="s">
        <v>261</v>
      </c>
      <c r="E25" s="87" t="s">
        <v>261</v>
      </c>
      <c r="F25" s="87" t="s">
        <v>261</v>
      </c>
      <c r="G25" s="87" t="s">
        <v>261</v>
      </c>
      <c r="H25" s="87" t="s">
        <v>261</v>
      </c>
      <c r="I25" s="87" t="s">
        <v>261</v>
      </c>
      <c r="J25" s="87" t="s">
        <v>261</v>
      </c>
      <c r="K25" s="87" t="s">
        <v>261</v>
      </c>
      <c r="L25" s="87" t="s">
        <v>261</v>
      </c>
      <c r="M25" s="87" t="s">
        <v>261</v>
      </c>
      <c r="N25" s="87" t="s">
        <v>261</v>
      </c>
      <c r="O25" s="87" t="s">
        <v>261</v>
      </c>
      <c r="P25" s="87" t="s">
        <v>261</v>
      </c>
      <c r="Q25" s="87" t="s">
        <v>261</v>
      </c>
      <c r="R25" s="87" t="s">
        <v>261</v>
      </c>
    </row>
    <row r="26" spans="1:21" ht="21.95">
      <c r="A26" s="58"/>
      <c r="B26" s="41" t="s">
        <v>257</v>
      </c>
      <c r="C26" s="44" t="str">
        <f t="shared" si="0"/>
        <v>%</v>
      </c>
      <c r="D26" s="87" t="s">
        <v>261</v>
      </c>
      <c r="E26" s="87" t="s">
        <v>261</v>
      </c>
      <c r="F26" s="87" t="s">
        <v>261</v>
      </c>
      <c r="G26" s="87" t="s">
        <v>261</v>
      </c>
      <c r="H26" s="87" t="s">
        <v>261</v>
      </c>
      <c r="I26" s="87" t="s">
        <v>261</v>
      </c>
      <c r="J26" s="87" t="s">
        <v>261</v>
      </c>
      <c r="K26" s="87" t="s">
        <v>261</v>
      </c>
      <c r="L26" s="87" t="s">
        <v>261</v>
      </c>
      <c r="M26" s="87" t="s">
        <v>261</v>
      </c>
      <c r="N26" s="87" t="s">
        <v>261</v>
      </c>
      <c r="O26" s="87" t="s">
        <v>261</v>
      </c>
      <c r="P26" s="87" t="s">
        <v>261</v>
      </c>
      <c r="Q26" s="87" t="s">
        <v>261</v>
      </c>
      <c r="R26" s="87" t="s">
        <v>261</v>
      </c>
    </row>
    <row r="27" spans="1:21" ht="21.95">
      <c r="A27" s="58"/>
    </row>
    <row r="28" spans="1:21" ht="21.95">
      <c r="A28" s="58"/>
      <c r="B28" s="41" t="s">
        <v>239</v>
      </c>
      <c r="C28" s="44" t="str">
        <f t="shared" si="0"/>
        <v>%</v>
      </c>
      <c r="D28" s="167">
        <f>ROUND(_xlfn.XLOOKUP("Overall score", 'SWB Backcast'!$F$176:$F$183, 'SWB Backcast'!H$176:H$183),3)</f>
        <v>0.871</v>
      </c>
      <c r="E28" s="167">
        <f>ROUND(_xlfn.XLOOKUP("Overall score", 'SWB Backcast'!$F$176:$F$183, 'SWB Backcast'!I$176:I$183),3)</f>
        <v>0.91300000000000003</v>
      </c>
      <c r="F28" s="167">
        <f>ROUND(_xlfn.XLOOKUP("Overall score", 'SWB Backcast'!$F$176:$F$183, 'SWB Backcast'!J$176:J$183),3)</f>
        <v>0.871</v>
      </c>
      <c r="G28" s="167">
        <f>ROUND(_xlfn.XLOOKUP("Overall score", 'SWB Backcast'!$F$176:$F$183, 'SWB Backcast'!K$176:K$183),3)</f>
        <v>0.88200000000000001</v>
      </c>
      <c r="H28" s="167">
        <f>ROUND(_xlfn.XLOOKUP("Overall score", 'SWB Backcast'!$F$176:$F$183, 'SWB Backcast'!L$176:L$183),3)</f>
        <v>0.90400000000000003</v>
      </c>
      <c r="I28" s="167" t="s">
        <v>261</v>
      </c>
      <c r="J28" s="167">
        <f>ROUND(_xlfn.XLOOKUP("Overall score", 'SWB Backcast'!$F$176:$F$183, 'SWB Backcast'!N$176:N$183),3)</f>
        <v>0.88600000000000001</v>
      </c>
      <c r="K28" s="167">
        <f>ROUND(_xlfn.XLOOKUP("Overall score", 'SWB Backcast'!$F$176:$F$183, 'SWB Backcast'!O$176:O$183),3)</f>
        <v>0.91300000000000003</v>
      </c>
      <c r="L28" s="167" t="s">
        <v>261</v>
      </c>
      <c r="M28" s="167">
        <f>ROUND(_xlfn.XLOOKUP("Overall score", 'SWB Backcast'!$F$176:$F$183, 'SWB Backcast'!Q$176:Q$183),3)</f>
        <v>0.93500000000000005</v>
      </c>
      <c r="N28" s="167">
        <f>ROUND(_xlfn.XLOOKUP("Overall score", 'SWB Backcast'!$F$176:$F$183, 'SWB Backcast'!R$176:R$183),3)</f>
        <v>0.93500000000000005</v>
      </c>
      <c r="O28" s="167">
        <f>ROUND(_xlfn.XLOOKUP("Overall score", 'SWB Backcast'!$F$176:$F$183, 'SWB Backcast'!S$176:S$183),3)</f>
        <v>0.93500000000000005</v>
      </c>
      <c r="P28" s="167">
        <f>ROUND(_xlfn.XLOOKUP("Overall score", 'SWB Backcast'!$F$176:$F$183, 'SWB Backcast'!T$176:T$183),3)</f>
        <v>0.93700000000000006</v>
      </c>
      <c r="Q28" s="167">
        <f>ROUND(_xlfn.XLOOKUP("Overall score", 'SWB Backcast'!$F$176:$F$183, 'SWB Backcast'!U$176:U$183),3)</f>
        <v>0.94199999999999995</v>
      </c>
      <c r="R28" s="167">
        <f>ROUND(_xlfn.XLOOKUP("Overall score", 'SWB Backcast'!$F$176:$F$183, 'SWB Backcast'!V$176:V$183),3)</f>
        <v>0.94199999999999995</v>
      </c>
      <c r="U28" s="27"/>
    </row>
    <row r="29" spans="1:21" ht="21.95">
      <c r="A29" s="58"/>
      <c r="B29" s="41" t="s">
        <v>249</v>
      </c>
      <c r="C29" s="44" t="str">
        <f t="shared" si="0"/>
        <v>%</v>
      </c>
      <c r="D29" s="87" t="str">
        <f>IFERROR(ROUND(IF(Overrides!I25&lt;&gt;"",Overrides!I25,#REF!),3),"-")</f>
        <v>-</v>
      </c>
      <c r="E29" s="87" t="str">
        <f>IFERROR(ROUND(IF(Overrides!J25&lt;&gt;"",Overrides!J25,#REF!),3),"-")</f>
        <v>-</v>
      </c>
      <c r="F29" s="87" t="str">
        <f>IFERROR(ROUND(IF(Overrides!K25&lt;&gt;"",Overrides!K25,#REF!),3),"-")</f>
        <v>-</v>
      </c>
      <c r="G29" s="87" t="str">
        <f>IFERROR(ROUND(IF(Overrides!L25&lt;&gt;"",Overrides!L25,#REF!),3),"-")</f>
        <v>-</v>
      </c>
      <c r="H29" s="87" t="str">
        <f>IFERROR(ROUND(IF(Overrides!M25&lt;&gt;"",Overrides!M25,#REF!),3),"-")</f>
        <v>-</v>
      </c>
      <c r="I29" s="87" t="str">
        <f>IFERROR(ROUND(IF(Overrides!N25&lt;&gt;"",Overrides!N25,#REF!),3),"-")</f>
        <v>-</v>
      </c>
      <c r="J29" s="87" t="str">
        <f>IFERROR(ROUND(IF(Overrides!O25&lt;&gt;"",Overrides!O25,#REF!),3),"-")</f>
        <v>-</v>
      </c>
      <c r="K29" s="87" t="str">
        <f>IFERROR(ROUND(IF(Overrides!P25&lt;&gt;"",Overrides!P25,#REF!),3),"-")</f>
        <v>-</v>
      </c>
      <c r="L29" s="87" t="str">
        <f>IFERROR(ROUND(IF(Overrides!Q25&lt;&gt;"",Overrides!Q25,#REF!),3),"-")</f>
        <v>-</v>
      </c>
      <c r="M29" s="87" t="str">
        <f>IFERROR(ROUND(IF(Overrides!R25&lt;&gt;"",Overrides!R25,#REF!),3),"-")</f>
        <v>-</v>
      </c>
      <c r="N29" s="87" t="str">
        <f>IFERROR(ROUND(IF(Overrides!S25&lt;&gt;"",Overrides!S25,#REF!),3),"-")</f>
        <v>-</v>
      </c>
      <c r="O29" s="87" t="str">
        <f>IFERROR(ROUND(IF(Overrides!T25&lt;&gt;"",Overrides!T25,#REF!),3),"-")</f>
        <v>-</v>
      </c>
      <c r="P29" s="87" t="str">
        <f>IFERROR(ROUND(IF(Overrides!U25&lt;&gt;"",Overrides!U25,#REF!),3),"-")</f>
        <v>-</v>
      </c>
      <c r="Q29" s="87" t="str">
        <f>IFERROR(ROUND(IF(Overrides!V25&lt;&gt;"",Overrides!V25,#REF!),3),"-")</f>
        <v>-</v>
      </c>
      <c r="R29" s="87" t="str">
        <f>IFERROR(ROUND(IF(Overrides!W25&lt;&gt;"",Overrides!W25,#REF!),3),"-")</f>
        <v>-</v>
      </c>
    </row>
    <row r="30" spans="1:21" ht="21.95">
      <c r="A30" s="58"/>
      <c r="B30" s="48"/>
      <c r="C30" s="48"/>
      <c r="D30" s="48"/>
      <c r="E30" s="48"/>
      <c r="F30" s="48"/>
      <c r="G30" s="48"/>
      <c r="H30" s="48"/>
      <c r="I30" s="48"/>
      <c r="J30" s="48"/>
      <c r="K30" s="48"/>
      <c r="L30" s="48"/>
      <c r="M30" s="48"/>
      <c r="N30" s="48"/>
      <c r="O30" s="48"/>
      <c r="P30" s="48"/>
      <c r="Q30" s="48"/>
      <c r="R30" s="48"/>
    </row>
    <row r="31" spans="1:21" ht="21.95">
      <c r="A31" s="39"/>
      <c r="B31" s="39" t="s">
        <v>271</v>
      </c>
      <c r="C31" s="39"/>
      <c r="D31" s="39"/>
      <c r="E31" s="39"/>
      <c r="F31" s="39"/>
      <c r="G31" s="39"/>
      <c r="H31" s="39"/>
      <c r="I31" s="39"/>
      <c r="J31" s="39"/>
      <c r="K31" s="39"/>
      <c r="L31" s="39"/>
      <c r="M31" s="39"/>
      <c r="N31" s="39"/>
      <c r="O31" s="39"/>
      <c r="P31" s="39"/>
      <c r="Q31" s="39"/>
      <c r="R31" s="39"/>
    </row>
    <row r="32" spans="1:21" ht="21.95">
      <c r="A32" s="198"/>
      <c r="B32" s="198"/>
      <c r="C32" s="48"/>
      <c r="D32" s="48"/>
      <c r="E32" s="48"/>
      <c r="F32" s="48"/>
      <c r="G32" s="48"/>
      <c r="H32" s="48"/>
      <c r="I32" s="48"/>
      <c r="J32" s="48"/>
      <c r="K32" s="48"/>
      <c r="L32" s="48"/>
      <c r="M32" s="48"/>
      <c r="N32" s="48"/>
      <c r="O32" s="48"/>
      <c r="P32" s="48"/>
      <c r="Q32" s="48"/>
      <c r="R32" s="48"/>
    </row>
    <row r="33" spans="1:18" ht="21.95">
      <c r="A33" s="81"/>
      <c r="B33" s="59" t="s">
        <v>259</v>
      </c>
      <c r="C33" s="75"/>
      <c r="D33" s="82" t="s">
        <v>25</v>
      </c>
      <c r="E33" s="82" t="s">
        <v>26</v>
      </c>
      <c r="F33" s="82" t="s">
        <v>27</v>
      </c>
      <c r="G33" s="82" t="s">
        <v>28</v>
      </c>
      <c r="H33" s="82" t="s">
        <v>29</v>
      </c>
      <c r="I33" s="82" t="s">
        <v>30</v>
      </c>
      <c r="J33" s="82" t="s">
        <v>31</v>
      </c>
      <c r="K33" s="82" t="s">
        <v>32</v>
      </c>
      <c r="L33" s="83" t="s">
        <v>33</v>
      </c>
      <c r="M33" s="83" t="s">
        <v>34</v>
      </c>
      <c r="N33" s="83" t="s">
        <v>35</v>
      </c>
      <c r="O33" s="83" t="s">
        <v>36</v>
      </c>
      <c r="P33" s="83" t="s">
        <v>37</v>
      </c>
      <c r="Q33" s="83" t="s">
        <v>38</v>
      </c>
      <c r="R33" s="83" t="s">
        <v>39</v>
      </c>
    </row>
    <row r="34" spans="1:18" ht="21.95">
      <c r="A34" s="58"/>
      <c r="B34" s="44" t="s">
        <v>20</v>
      </c>
      <c r="C34" s="44" t="s">
        <v>4</v>
      </c>
      <c r="D34" s="72"/>
      <c r="E34" s="72"/>
      <c r="F34" s="72"/>
      <c r="G34" s="72"/>
      <c r="H34" s="72"/>
      <c r="I34" s="72"/>
      <c r="J34" s="72"/>
      <c r="K34" s="72"/>
      <c r="L34" s="72"/>
      <c r="M34" s="72"/>
      <c r="N34" s="72"/>
      <c r="O34" s="72"/>
      <c r="P34" s="72"/>
      <c r="Q34" s="72"/>
      <c r="R34" s="72"/>
    </row>
    <row r="35" spans="1:18" ht="21.95">
      <c r="A35" s="58"/>
      <c r="B35" s="41" t="s">
        <v>0</v>
      </c>
      <c r="C35" s="44" t="s">
        <v>215</v>
      </c>
      <c r="D35" s="85">
        <f>_xlfn.XLOOKUP("Total", 'ANH Backcast'!$F$70:$F$77, 'ANH Backcast'!H$70:H$77)</f>
        <v>51</v>
      </c>
      <c r="E35" s="85">
        <f>_xlfn.XLOOKUP("Total", 'ANH Backcast'!$F$70:$F$77, 'ANH Backcast'!I$70:I$77)</f>
        <v>51</v>
      </c>
      <c r="F35" s="85">
        <f>_xlfn.XLOOKUP("Total", 'ANH Backcast'!$F$70:$F$77, 'ANH Backcast'!J$70:J$77)</f>
        <v>51</v>
      </c>
      <c r="G35" s="85">
        <f>_xlfn.XLOOKUP("Total", 'ANH Backcast'!$F$70:$F$77, 'ANH Backcast'!K$70:K$77)</f>
        <v>51</v>
      </c>
      <c r="H35" s="85">
        <f>_xlfn.XLOOKUP("Total", 'ANH Backcast'!$F$70:$F$77, 'ANH Backcast'!L$70:L$77)</f>
        <v>51</v>
      </c>
      <c r="I35" s="85" t="s">
        <v>261</v>
      </c>
      <c r="J35" s="85">
        <f>_xlfn.XLOOKUP("Total", 'ANH Backcast'!$F$70:$F$77, 'ANH Backcast'!N$70:N$77)</f>
        <v>51</v>
      </c>
      <c r="K35" s="85">
        <f>_xlfn.XLOOKUP("Total", 'ANH Backcast'!$F$70:$F$77, 'ANH Backcast'!O$70:O$77)</f>
        <v>51</v>
      </c>
      <c r="L35" s="85">
        <f>_xlfn.XLOOKUP("Total", 'ANH Backcast'!$F$70:$F$77, 'ANH Backcast'!P$70:P$77)</f>
        <v>51</v>
      </c>
      <c r="M35" s="85">
        <f>_xlfn.XLOOKUP("Total", 'ANH Backcast'!$F$70:$F$77, 'ANH Backcast'!Q$70:Q$77)</f>
        <v>51</v>
      </c>
      <c r="N35" s="85">
        <f>_xlfn.XLOOKUP("Total", 'ANH Backcast'!$F$70:$F$77, 'ANH Backcast'!R$70:R$77)</f>
        <v>51</v>
      </c>
      <c r="O35" s="85">
        <f>_xlfn.XLOOKUP("Total", 'ANH Backcast'!$F$70:$F$77, 'ANH Backcast'!S$70:S$77)</f>
        <v>51</v>
      </c>
      <c r="P35" s="85">
        <f>_xlfn.XLOOKUP("Total", 'ANH Backcast'!$F$70:$F$77, 'ANH Backcast'!T$70:T$77)</f>
        <v>51</v>
      </c>
      <c r="Q35" s="85">
        <f>_xlfn.XLOOKUP("Total", 'ANH Backcast'!$F$70:$F$77, 'ANH Backcast'!U$70:U$77)</f>
        <v>51</v>
      </c>
      <c r="R35" s="85">
        <f>_xlfn.XLOOKUP("Total", 'ANH Backcast'!$F$70:$F$77, 'ANH Backcast'!V$70:V$77)</f>
        <v>51</v>
      </c>
    </row>
    <row r="36" spans="1:18" ht="21.95">
      <c r="A36" s="58"/>
      <c r="B36" s="41" t="s">
        <v>232</v>
      </c>
      <c r="C36" s="44" t="str">
        <f>C$35</f>
        <v>Number</v>
      </c>
      <c r="D36" s="85">
        <f>_xlfn.XLOOKUP("Total", 'WSH Backcast'!$F$126:$F$133, 'WSH Backcast'!H$126:H$133)</f>
        <v>109</v>
      </c>
      <c r="E36" s="85">
        <f>_xlfn.XLOOKUP("Total", 'WSH Backcast'!$F$126:$F$133, 'WSH Backcast'!I$126:I$133)</f>
        <v>109</v>
      </c>
      <c r="F36" s="85">
        <f>_xlfn.XLOOKUP("Total", 'WSH Backcast'!$F$126:$F$133, 'WSH Backcast'!J$126:J$133)</f>
        <v>109</v>
      </c>
      <c r="G36" s="85">
        <f>_xlfn.XLOOKUP("Total", 'WSH Backcast'!$F$126:$F$133, 'WSH Backcast'!K$126:K$133)</f>
        <v>109</v>
      </c>
      <c r="H36" s="85">
        <f>_xlfn.XLOOKUP("Total", 'WSH Backcast'!$F$126:$F$133, 'WSH Backcast'!L$126:L$133)</f>
        <v>109</v>
      </c>
      <c r="I36" s="85">
        <f>_xlfn.XLOOKUP("Total", 'WSH Backcast'!$F$126:$F$133, 'WSH Backcast'!M$126:M$133)</f>
        <v>109</v>
      </c>
      <c r="J36" s="85">
        <f>_xlfn.XLOOKUP("Total", 'WSH Backcast'!$F$126:$F$133, 'WSH Backcast'!N$126:N$133)</f>
        <v>109</v>
      </c>
      <c r="K36" s="85">
        <f>_xlfn.XLOOKUP("Total", 'WSH Backcast'!$F$126:$F$133, 'WSH Backcast'!O$126:O$133)</f>
        <v>109</v>
      </c>
      <c r="L36" s="85" t="s">
        <v>261</v>
      </c>
      <c r="M36" s="85">
        <f>_xlfn.XLOOKUP("Total", 'WSH Backcast'!$F$126:$F$133, 'WSH Backcast'!Q$126:Q$133)</f>
        <v>109</v>
      </c>
      <c r="N36" s="85">
        <f>_xlfn.XLOOKUP("Total", 'WSH Backcast'!$F$126:$F$133, 'WSH Backcast'!R$126:R$133)</f>
        <v>109</v>
      </c>
      <c r="O36" s="85">
        <f>_xlfn.XLOOKUP("Total", 'WSH Backcast'!$F$126:$F$133, 'WSH Backcast'!S$126:S$133)</f>
        <v>109</v>
      </c>
      <c r="P36" s="85">
        <f>_xlfn.XLOOKUP("Total", 'WSH Backcast'!$F$126:$F$133, 'WSH Backcast'!T$126:T$133)</f>
        <v>109</v>
      </c>
      <c r="Q36" s="85">
        <f>_xlfn.XLOOKUP("Total", 'WSH Backcast'!$F$126:$F$133, 'WSH Backcast'!U$126:U$133)</f>
        <v>109</v>
      </c>
      <c r="R36" s="85">
        <f>_xlfn.XLOOKUP("Total", 'WSH Backcast'!$F$126:$F$133, 'WSH Backcast'!V$126:V$133)</f>
        <v>109</v>
      </c>
    </row>
    <row r="37" spans="1:18" ht="21.95">
      <c r="A37" s="58"/>
      <c r="B37" s="41" t="s">
        <v>233</v>
      </c>
      <c r="C37" s="44" t="str">
        <f t="shared" ref="C37:C53" si="1">C$35</f>
        <v>Number</v>
      </c>
      <c r="D37" s="85" t="s">
        <v>261</v>
      </c>
      <c r="E37" s="85" t="s">
        <v>261</v>
      </c>
      <c r="F37" s="85" t="s">
        <v>261</v>
      </c>
      <c r="G37" s="85" t="s">
        <v>261</v>
      </c>
      <c r="H37" s="85" t="s">
        <v>261</v>
      </c>
      <c r="I37" s="85" t="s">
        <v>261</v>
      </c>
      <c r="J37" s="85" t="s">
        <v>261</v>
      </c>
      <c r="K37" s="85" t="s">
        <v>261</v>
      </c>
      <c r="L37" s="85" t="s">
        <v>261</v>
      </c>
      <c r="M37" s="85" t="s">
        <v>261</v>
      </c>
      <c r="N37" s="85" t="s">
        <v>261</v>
      </c>
      <c r="O37" s="85" t="s">
        <v>261</v>
      </c>
      <c r="P37" s="85" t="s">
        <v>261</v>
      </c>
      <c r="Q37" s="85" t="s">
        <v>261</v>
      </c>
      <c r="R37" s="85" t="s">
        <v>261</v>
      </c>
    </row>
    <row r="38" spans="1:18" ht="21.95">
      <c r="A38" s="58"/>
      <c r="B38" s="41" t="s">
        <v>236</v>
      </c>
      <c r="C38" s="44" t="str">
        <f t="shared" si="1"/>
        <v>Number</v>
      </c>
      <c r="D38" s="85">
        <f>_xlfn.XLOOKUP("Total", 'NES Backcast'!$F$50:$F$57, 'NES Backcast'!H$50:H$57)</f>
        <v>33</v>
      </c>
      <c r="E38" s="85">
        <f>_xlfn.XLOOKUP("Total", 'NES Backcast'!$F$50:$F$57, 'NES Backcast'!I$50:I$57)</f>
        <v>33</v>
      </c>
      <c r="F38" s="85">
        <f>_xlfn.XLOOKUP("Total", 'NES Backcast'!$F$50:$F$57, 'NES Backcast'!J$50:J$57)</f>
        <v>33</v>
      </c>
      <c r="G38" s="85">
        <f>_xlfn.XLOOKUP("Total", 'NES Backcast'!$F$50:$F$57, 'NES Backcast'!K$50:K$57)</f>
        <v>33</v>
      </c>
      <c r="H38" s="85">
        <f>_xlfn.XLOOKUP("Total", 'NES Backcast'!$F$50:$F$57, 'NES Backcast'!L$50:L$57)</f>
        <v>33</v>
      </c>
      <c r="I38" s="85" t="s">
        <v>261</v>
      </c>
      <c r="J38" s="85">
        <f>_xlfn.XLOOKUP("Total", 'NES Backcast'!$F$50:$F$57, 'NES Backcast'!N$50:N$57)</f>
        <v>33</v>
      </c>
      <c r="K38" s="85">
        <f>_xlfn.XLOOKUP("Total", 'NES Backcast'!$F$50:$F$57, 'NES Backcast'!O$50:O$57)</f>
        <v>33</v>
      </c>
      <c r="L38" s="85" t="s">
        <v>261</v>
      </c>
      <c r="M38" s="85">
        <f>_xlfn.XLOOKUP("Total", 'NES Backcast'!$F$50:$F$57, 'NES Backcast'!Q$50:Q$57)</f>
        <v>33</v>
      </c>
      <c r="N38" s="85">
        <f>_xlfn.XLOOKUP("Total", 'NES Backcast'!$F$50:$F$57, 'NES Backcast'!R$50:R$57)</f>
        <v>33</v>
      </c>
      <c r="O38" s="85">
        <f>_xlfn.XLOOKUP("Total", 'NES Backcast'!$F$50:$F$57, 'NES Backcast'!S$50:S$57)</f>
        <v>33</v>
      </c>
      <c r="P38" s="85">
        <f>_xlfn.XLOOKUP("Total", 'NES Backcast'!$F$50:$F$57, 'NES Backcast'!T$50:T$57)</f>
        <v>33</v>
      </c>
      <c r="Q38" s="85">
        <f>_xlfn.XLOOKUP("Total", 'NES Backcast'!$F$50:$F$57, 'NES Backcast'!U$50:U$57)</f>
        <v>33</v>
      </c>
      <c r="R38" s="85">
        <f>_xlfn.XLOOKUP("Total", 'NES Backcast'!$F$50:$F$57, 'NES Backcast'!V$50:V$57)</f>
        <v>33</v>
      </c>
    </row>
    <row r="39" spans="1:18" ht="21.95">
      <c r="A39" s="58"/>
      <c r="B39" s="41" t="s">
        <v>237</v>
      </c>
      <c r="C39" s="44" t="str">
        <f t="shared" si="1"/>
        <v>Number</v>
      </c>
      <c r="D39" s="85">
        <f>_xlfn.XLOOKUP("Total", 'SVE Backcast'!$F$18:$F$25, 'SVE Backcast'!H$18:H$25)</f>
        <v>0</v>
      </c>
      <c r="E39" s="85">
        <f>_xlfn.XLOOKUP("Total", 'SVE Backcast'!$F$18:$F$25, 'SVE Backcast'!I$18:I$25)</f>
        <v>0</v>
      </c>
      <c r="F39" s="85">
        <f>_xlfn.XLOOKUP("Total", 'SVE Backcast'!$F$18:$F$25, 'SVE Backcast'!J$18:J$25)</f>
        <v>0</v>
      </c>
      <c r="G39" s="85">
        <f>_xlfn.XLOOKUP("Total", 'SVE Backcast'!$F$18:$F$25, 'SVE Backcast'!K$18:K$25)</f>
        <v>0</v>
      </c>
      <c r="H39" s="85">
        <f>_xlfn.XLOOKUP("Total", 'SVE Backcast'!$F$18:$F$25, 'SVE Backcast'!L$18:L$25)</f>
        <v>0</v>
      </c>
      <c r="I39" s="85">
        <f>_xlfn.XLOOKUP("Total", 'SVE Backcast'!$F$18:$F$25, 'SVE Backcast'!M$18:M$25)</f>
        <v>0</v>
      </c>
      <c r="J39" s="85">
        <f>_xlfn.XLOOKUP("Total", 'SVE Backcast'!$F$18:$F$25, 'SVE Backcast'!N$18:N$25)</f>
        <v>0</v>
      </c>
      <c r="K39" s="85">
        <f>_xlfn.XLOOKUP("Total", 'SVE Backcast'!$F$18:$F$25, 'SVE Backcast'!O$18:O$25)</f>
        <v>0</v>
      </c>
      <c r="L39" s="85">
        <f>_xlfn.XLOOKUP("Total", 'SVE Backcast'!$F$18:$F$25, 'SVE Backcast'!P$18:P$25)</f>
        <v>0</v>
      </c>
      <c r="M39" s="85">
        <f>_xlfn.XLOOKUP("Total", 'SVE Backcast'!$F$18:$F$25, 'SVE Backcast'!Q$18:Q$25)</f>
        <v>0</v>
      </c>
      <c r="N39" s="85">
        <f>_xlfn.XLOOKUP("Total", 'SVE Backcast'!$F$18:$F$25, 'SVE Backcast'!R$18:R$25)</f>
        <v>0</v>
      </c>
      <c r="O39" s="85">
        <f>_xlfn.XLOOKUP("Total", 'SVE Backcast'!$F$18:$F$25, 'SVE Backcast'!S$18:S$25)</f>
        <v>0</v>
      </c>
      <c r="P39" s="85">
        <f>_xlfn.XLOOKUP("Total", 'SVE Backcast'!$F$18:$F$25, 'SVE Backcast'!T$18:T$25)</f>
        <v>0</v>
      </c>
      <c r="Q39" s="85">
        <f>_xlfn.XLOOKUP("Total", 'SVE Backcast'!$F$18:$F$25, 'SVE Backcast'!U$18:U$25)</f>
        <v>0</v>
      </c>
      <c r="R39" s="85">
        <f>_xlfn.XLOOKUP("Total", 'SVE Backcast'!$F$18:$F$25, 'SVE Backcast'!V$18:V$25)</f>
        <v>0</v>
      </c>
    </row>
    <row r="40" spans="1:18" ht="21.95">
      <c r="A40" s="58"/>
      <c r="B40" s="41" t="s">
        <v>241</v>
      </c>
      <c r="C40" s="44" t="str">
        <f t="shared" si="1"/>
        <v>Number</v>
      </c>
      <c r="D40" s="85" t="s">
        <v>261</v>
      </c>
      <c r="E40" s="85" t="s">
        <v>261</v>
      </c>
      <c r="F40" s="85" t="s">
        <v>261</v>
      </c>
      <c r="G40" s="85" t="s">
        <v>261</v>
      </c>
      <c r="H40" s="85" t="s">
        <v>261</v>
      </c>
      <c r="I40" s="85" t="s">
        <v>261</v>
      </c>
      <c r="J40" s="85" t="s">
        <v>261</v>
      </c>
      <c r="K40" s="85" t="s">
        <v>261</v>
      </c>
      <c r="L40" s="85" t="s">
        <v>261</v>
      </c>
      <c r="M40" s="85" t="s">
        <v>261</v>
      </c>
      <c r="N40" s="85" t="s">
        <v>261</v>
      </c>
      <c r="O40" s="85" t="s">
        <v>261</v>
      </c>
      <c r="P40" s="85" t="s">
        <v>261</v>
      </c>
      <c r="Q40" s="85" t="s">
        <v>261</v>
      </c>
      <c r="R40" s="85" t="s">
        <v>261</v>
      </c>
    </row>
    <row r="41" spans="1:18" ht="21.95">
      <c r="A41" s="58"/>
      <c r="B41" s="41" t="s">
        <v>242</v>
      </c>
      <c r="C41" s="44" t="str">
        <f t="shared" si="1"/>
        <v>Number</v>
      </c>
      <c r="D41" s="85">
        <f>_xlfn.XLOOKUP("Total", 'SRN Backcast'!$F$102:$F$109, 'SRN Backcast'!H$102:H$109)</f>
        <v>84</v>
      </c>
      <c r="E41" s="85">
        <f>_xlfn.XLOOKUP("Total", 'SRN Backcast'!$F$102:$F$109, 'SRN Backcast'!I$102:I$109)</f>
        <v>84</v>
      </c>
      <c r="F41" s="85">
        <f>_xlfn.XLOOKUP("Total", 'SRN Backcast'!$F$102:$F$109, 'SRN Backcast'!J$102:J$109)</f>
        <v>84</v>
      </c>
      <c r="G41" s="85">
        <f>_xlfn.XLOOKUP("Total", 'SRN Backcast'!$F$102:$F$109, 'SRN Backcast'!K$102:K$109)</f>
        <v>84</v>
      </c>
      <c r="H41" s="85">
        <f>_xlfn.XLOOKUP("Total", 'SRN Backcast'!$F$102:$F$109, 'SRN Backcast'!L$102:L$109)</f>
        <v>84</v>
      </c>
      <c r="I41" s="85" t="s">
        <v>261</v>
      </c>
      <c r="J41" s="85">
        <f>_xlfn.XLOOKUP("Total", 'SRN Backcast'!$F$102:$F$109, 'SRN Backcast'!N$102:N$109)</f>
        <v>84</v>
      </c>
      <c r="K41" s="85">
        <f>_xlfn.XLOOKUP("Total", 'SRN Backcast'!$F$102:$F$109, 'SRN Backcast'!O$102:O$109)</f>
        <v>84</v>
      </c>
      <c r="L41" s="85" t="s">
        <v>261</v>
      </c>
      <c r="M41" s="85">
        <f>_xlfn.XLOOKUP("Total", 'SRN Backcast'!$F$102:$F$109, 'SRN Backcast'!Q$102:Q$109)</f>
        <v>84</v>
      </c>
      <c r="N41" s="85">
        <f>_xlfn.XLOOKUP("Total", 'SRN Backcast'!$F$102:$F$109, 'SRN Backcast'!R$102:R$109)</f>
        <v>84</v>
      </c>
      <c r="O41" s="85">
        <f>_xlfn.XLOOKUP("Total", 'SRN Backcast'!$F$102:$F$109, 'SRN Backcast'!S$102:S$109)</f>
        <v>84</v>
      </c>
      <c r="P41" s="85">
        <f>_xlfn.XLOOKUP("Total", 'SRN Backcast'!$F$102:$F$109, 'SRN Backcast'!T$102:T$109)</f>
        <v>84</v>
      </c>
      <c r="Q41" s="85">
        <f>_xlfn.XLOOKUP("Total", 'SRN Backcast'!$F$102:$F$109, 'SRN Backcast'!U$102:U$109)</f>
        <v>84</v>
      </c>
      <c r="R41" s="85">
        <f>_xlfn.XLOOKUP("Total", 'SRN Backcast'!$F$102:$F$109, 'SRN Backcast'!V$102:V$109)</f>
        <v>84</v>
      </c>
    </row>
    <row r="42" spans="1:18" ht="21.95">
      <c r="A42" s="58"/>
      <c r="B42" s="41" t="s">
        <v>243</v>
      </c>
      <c r="C42" s="44" t="str">
        <f t="shared" si="1"/>
        <v>Number</v>
      </c>
      <c r="D42" s="85">
        <f>_xlfn.XLOOKUP("Total", 'TMS Backcast'!$F$25:$F$32, 'TMS Backcast'!H$25:H$32)</f>
        <v>2</v>
      </c>
      <c r="E42" s="85">
        <f>_xlfn.XLOOKUP("Total", 'TMS Backcast'!$F$25:$F$32, 'TMS Backcast'!I$25:I$32)</f>
        <v>2</v>
      </c>
      <c r="F42" s="85">
        <f>_xlfn.XLOOKUP("Total", 'TMS Backcast'!$F$25:$F$32, 'TMS Backcast'!J$25:J$32)</f>
        <v>2</v>
      </c>
      <c r="G42" s="85">
        <f>_xlfn.XLOOKUP("Total", 'TMS Backcast'!$F$25:$F$32, 'TMS Backcast'!K$25:K$32)</f>
        <v>2</v>
      </c>
      <c r="H42" s="85">
        <f>_xlfn.XLOOKUP("Total", 'TMS Backcast'!$F$25:$F$32, 'TMS Backcast'!L$25:L$32)</f>
        <v>2</v>
      </c>
      <c r="I42" s="85" t="s">
        <v>261</v>
      </c>
      <c r="J42" s="85">
        <f>_xlfn.XLOOKUP("Total", 'TMS Backcast'!$F$25:$F$32, 'TMS Backcast'!N$25:N$32)</f>
        <v>2</v>
      </c>
      <c r="K42" s="85">
        <f>_xlfn.XLOOKUP("Total", 'TMS Backcast'!$F$25:$F$32, 'TMS Backcast'!O$25:O$32)</f>
        <v>2</v>
      </c>
      <c r="L42" s="85" t="s">
        <v>261</v>
      </c>
      <c r="M42" s="85">
        <f>_xlfn.XLOOKUP("Total", 'TMS Backcast'!$F$25:$F$32, 'TMS Backcast'!Q$25:Q$32)</f>
        <v>2</v>
      </c>
      <c r="N42" s="85">
        <f>_xlfn.XLOOKUP("Total", 'TMS Backcast'!$F$25:$F$32, 'TMS Backcast'!R$25:R$32)</f>
        <v>2</v>
      </c>
      <c r="O42" s="85">
        <f>_xlfn.XLOOKUP("Total", 'TMS Backcast'!$F$25:$F$32, 'TMS Backcast'!S$25:S$32)</f>
        <v>2</v>
      </c>
      <c r="P42" s="85">
        <f>_xlfn.XLOOKUP("Total", 'TMS Backcast'!$F$25:$F$32, 'TMS Backcast'!T$25:T$32)</f>
        <v>2</v>
      </c>
      <c r="Q42" s="85">
        <f>_xlfn.XLOOKUP("Total", 'TMS Backcast'!$F$25:$F$32, 'TMS Backcast'!U$25:U$32)</f>
        <v>2</v>
      </c>
      <c r="R42" s="85">
        <f>_xlfn.XLOOKUP("Total", 'TMS Backcast'!$F$25:$F$32, 'TMS Backcast'!V$25:V$32)</f>
        <v>2</v>
      </c>
    </row>
    <row r="43" spans="1:18" ht="21.95">
      <c r="A43" s="48"/>
      <c r="B43" s="41" t="s">
        <v>262</v>
      </c>
      <c r="C43" s="44" t="str">
        <f t="shared" si="1"/>
        <v>Number</v>
      </c>
      <c r="D43" s="85">
        <f>_xlfn.XLOOKUP("Total", 'UUW Backcast'!$F$54:$F$61, 'UUW Backcast'!H$54:H$61)</f>
        <v>29</v>
      </c>
      <c r="E43" s="85">
        <f>_xlfn.XLOOKUP("Total", 'UUW Backcast'!$F$54:$F$61, 'UUW Backcast'!I$54:I$61)</f>
        <v>29</v>
      </c>
      <c r="F43" s="85">
        <f>_xlfn.XLOOKUP("Total", 'UUW Backcast'!$F$54:$F$61, 'UUW Backcast'!J$54:J$61)</f>
        <v>29</v>
      </c>
      <c r="G43" s="85">
        <f>_xlfn.XLOOKUP("Total", 'UUW Backcast'!$F$54:$F$61, 'UUW Backcast'!K$54:K$61)</f>
        <v>29</v>
      </c>
      <c r="H43" s="85">
        <f>_xlfn.XLOOKUP("Total", 'UUW Backcast'!$F$54:$F$61, 'UUW Backcast'!L$54:L$61)</f>
        <v>29</v>
      </c>
      <c r="I43" s="85" t="s">
        <v>261</v>
      </c>
      <c r="J43" s="85">
        <f>_xlfn.XLOOKUP("Total", 'UUW Backcast'!$F$54:$F$61, 'UUW Backcast'!N$54:N$61)</f>
        <v>29</v>
      </c>
      <c r="K43" s="85">
        <f>_xlfn.XLOOKUP("Total", 'UUW Backcast'!$F$54:$F$61, 'UUW Backcast'!O$54:O$61)</f>
        <v>29</v>
      </c>
      <c r="L43" s="85" t="s">
        <v>261</v>
      </c>
      <c r="M43" s="85">
        <f>_xlfn.XLOOKUP("Total", 'UUW Backcast'!$F$54:$F$61, 'UUW Backcast'!Q$54:Q$61)</f>
        <v>29</v>
      </c>
      <c r="N43" s="85">
        <f>_xlfn.XLOOKUP("Total", 'UUW Backcast'!$F$54:$F$61, 'UUW Backcast'!R$54:R$61)</f>
        <v>29</v>
      </c>
      <c r="O43" s="85">
        <f>_xlfn.XLOOKUP("Total", 'UUW Backcast'!$F$54:$F$61, 'UUW Backcast'!S$54:S$61)</f>
        <v>29</v>
      </c>
      <c r="P43" s="85">
        <f>_xlfn.XLOOKUP("Total", 'UUW Backcast'!$F$54:$F$61, 'UUW Backcast'!T$54:T$61)</f>
        <v>29</v>
      </c>
      <c r="Q43" s="85">
        <f>_xlfn.XLOOKUP("Total", 'UUW Backcast'!$F$54:$F$61, 'UUW Backcast'!U$54:U$61)</f>
        <v>29</v>
      </c>
      <c r="R43" s="85">
        <f>_xlfn.XLOOKUP("Total", 'UUW Backcast'!$F$54:$F$61, 'UUW Backcast'!V$54:V$61)</f>
        <v>29</v>
      </c>
    </row>
    <row r="44" spans="1:18" ht="21.95">
      <c r="A44" s="58"/>
      <c r="B44" s="41" t="s">
        <v>245</v>
      </c>
      <c r="C44" s="44" t="str">
        <f t="shared" si="1"/>
        <v>Number</v>
      </c>
      <c r="D44" s="85">
        <f>_xlfn.XLOOKUP("Total", 'WSX Backcast'!$F$67:$F$74, 'WSX Backcast'!H$67:H$74)</f>
        <v>47</v>
      </c>
      <c r="E44" s="85">
        <f>_xlfn.XLOOKUP("Total", 'WSX Backcast'!$F$67:$F$74, 'WSX Backcast'!I$67:I$74)</f>
        <v>47</v>
      </c>
      <c r="F44" s="85">
        <f>_xlfn.XLOOKUP("Total", 'WSX Backcast'!$F$67:$F$74, 'WSX Backcast'!J$67:J$74)</f>
        <v>47</v>
      </c>
      <c r="G44" s="85">
        <f>_xlfn.XLOOKUP("Total", 'WSX Backcast'!$F$67:$F$74, 'WSX Backcast'!K$67:K$74)</f>
        <v>47</v>
      </c>
      <c r="H44" s="85">
        <f>_xlfn.XLOOKUP("Total", 'WSX Backcast'!$F$67:$F$74, 'WSX Backcast'!L$67:L$74)</f>
        <v>47</v>
      </c>
      <c r="I44" s="85" t="s">
        <v>261</v>
      </c>
      <c r="J44" s="85">
        <f>_xlfn.XLOOKUP("Total", 'WSX Backcast'!$F$67:$F$74, 'WSX Backcast'!N$67:N$74)</f>
        <v>47</v>
      </c>
      <c r="K44" s="85">
        <f>_xlfn.XLOOKUP("Total", 'WSX Backcast'!$F$67:$F$74, 'WSX Backcast'!O$67:O$74)</f>
        <v>47</v>
      </c>
      <c r="L44" s="85" t="s">
        <v>261</v>
      </c>
      <c r="M44" s="85">
        <f>_xlfn.XLOOKUP("Total", 'WSX Backcast'!$F$67:$F$74, 'WSX Backcast'!Q$67:Q$74)</f>
        <v>47</v>
      </c>
      <c r="N44" s="85">
        <f>_xlfn.XLOOKUP("Total", 'WSX Backcast'!$F$67:$F$74, 'WSX Backcast'!R$67:R$74)</f>
        <v>47</v>
      </c>
      <c r="O44" s="85">
        <f>_xlfn.XLOOKUP("Total", 'WSX Backcast'!$F$67:$F$74, 'WSX Backcast'!S$67:S$74)</f>
        <v>47</v>
      </c>
      <c r="P44" s="85">
        <f>_xlfn.XLOOKUP("Total", 'WSX Backcast'!$F$67:$F$74, 'WSX Backcast'!T$67:T$74)</f>
        <v>47</v>
      </c>
      <c r="Q44" s="85">
        <f>_xlfn.XLOOKUP("Total", 'WSX Backcast'!$F$67:$F$74, 'WSX Backcast'!U$67:U$74)</f>
        <v>47</v>
      </c>
      <c r="R44" s="85">
        <f>_xlfn.XLOOKUP("Total", 'WSX Backcast'!$F$67:$F$74, 'WSX Backcast'!V$67:V$74)</f>
        <v>47</v>
      </c>
    </row>
    <row r="45" spans="1:18" ht="21.95">
      <c r="A45" s="58"/>
      <c r="B45" s="41" t="s">
        <v>246</v>
      </c>
      <c r="C45" s="44" t="str">
        <f t="shared" si="1"/>
        <v>Number</v>
      </c>
      <c r="D45" s="85">
        <f>_xlfn.XLOOKUP("Total", 'YKY Backcast'!$F$38:$F$45, 'YKY Backcast'!H$38:H$45)</f>
        <v>19</v>
      </c>
      <c r="E45" s="85">
        <f>_xlfn.XLOOKUP("Total", 'YKY Backcast'!$F$38:$F$45, 'YKY Backcast'!I$38:I$45)</f>
        <v>19</v>
      </c>
      <c r="F45" s="85">
        <f>_xlfn.XLOOKUP("Total", 'YKY Backcast'!$F$38:$F$45, 'YKY Backcast'!J$38:J$45)</f>
        <v>19</v>
      </c>
      <c r="G45" s="85">
        <f>_xlfn.XLOOKUP("Total", 'YKY Backcast'!$F$38:$F$45, 'YKY Backcast'!K$38:K$45)</f>
        <v>19</v>
      </c>
      <c r="H45" s="85">
        <f>_xlfn.XLOOKUP("Total", 'YKY Backcast'!$F$38:$F$45, 'YKY Backcast'!L$38:L$45)</f>
        <v>19</v>
      </c>
      <c r="I45" s="85" t="s">
        <v>261</v>
      </c>
      <c r="J45" s="85">
        <f>_xlfn.XLOOKUP("Total", 'YKY Backcast'!$F$38:$F$45, 'YKY Backcast'!N$38:N$45)</f>
        <v>19</v>
      </c>
      <c r="K45" s="85">
        <f>_xlfn.XLOOKUP("Total", 'YKY Backcast'!$F$38:$F$45, 'YKY Backcast'!O$38:O$45)</f>
        <v>19</v>
      </c>
      <c r="L45" s="85" t="s">
        <v>261</v>
      </c>
      <c r="M45" s="85">
        <f>_xlfn.XLOOKUP("Total", 'YKY Backcast'!$F$38:$F$45, 'YKY Backcast'!Q$38:Q$45)</f>
        <v>19</v>
      </c>
      <c r="N45" s="85">
        <f>_xlfn.XLOOKUP("Total", 'YKY Backcast'!$F$38:$F$45, 'YKY Backcast'!R$38:R$45)</f>
        <v>19</v>
      </c>
      <c r="O45" s="85">
        <f>_xlfn.XLOOKUP("Total", 'YKY Backcast'!$F$38:$F$45, 'YKY Backcast'!S$38:S$45)</f>
        <v>19</v>
      </c>
      <c r="P45" s="85">
        <f>_xlfn.XLOOKUP("Total", 'YKY Backcast'!$F$38:$F$45, 'YKY Backcast'!T$38:T$45)</f>
        <v>19</v>
      </c>
      <c r="Q45" s="85">
        <f>_xlfn.XLOOKUP("Total", 'YKY Backcast'!$F$38:$F$45, 'YKY Backcast'!U$38:U$45)</f>
        <v>19</v>
      </c>
      <c r="R45" s="85">
        <f>_xlfn.XLOOKUP("Total", 'YKY Backcast'!$F$38:$F$45, 'YKY Backcast'!V$38:V$45)</f>
        <v>19</v>
      </c>
    </row>
    <row r="46" spans="1:18" ht="21.95">
      <c r="A46" s="58"/>
      <c r="B46" s="41" t="s">
        <v>247</v>
      </c>
      <c r="C46" s="44" t="str">
        <f t="shared" si="1"/>
        <v>Number</v>
      </c>
      <c r="D46" s="85" t="s">
        <v>261</v>
      </c>
      <c r="E46" s="85" t="s">
        <v>261</v>
      </c>
      <c r="F46" s="85" t="s">
        <v>261</v>
      </c>
      <c r="G46" s="85" t="s">
        <v>261</v>
      </c>
      <c r="H46" s="85" t="s">
        <v>261</v>
      </c>
      <c r="I46" s="85" t="s">
        <v>261</v>
      </c>
      <c r="J46" s="85" t="s">
        <v>261</v>
      </c>
      <c r="K46" s="85" t="s">
        <v>261</v>
      </c>
      <c r="L46" s="85" t="s">
        <v>261</v>
      </c>
      <c r="M46" s="85" t="s">
        <v>261</v>
      </c>
      <c r="N46" s="85" t="s">
        <v>261</v>
      </c>
      <c r="O46" s="85" t="s">
        <v>261</v>
      </c>
      <c r="P46" s="85" t="s">
        <v>261</v>
      </c>
      <c r="Q46" s="85" t="s">
        <v>261</v>
      </c>
      <c r="R46" s="85" t="s">
        <v>261</v>
      </c>
    </row>
    <row r="47" spans="1:18" ht="21.95">
      <c r="A47" s="48"/>
      <c r="B47" s="41" t="s">
        <v>253</v>
      </c>
      <c r="C47" s="44" t="str">
        <f t="shared" si="1"/>
        <v>Number</v>
      </c>
      <c r="D47" s="85" t="s">
        <v>261</v>
      </c>
      <c r="E47" s="85" t="s">
        <v>261</v>
      </c>
      <c r="F47" s="85" t="s">
        <v>261</v>
      </c>
      <c r="G47" s="85" t="s">
        <v>261</v>
      </c>
      <c r="H47" s="85" t="s">
        <v>261</v>
      </c>
      <c r="I47" s="85" t="s">
        <v>261</v>
      </c>
      <c r="J47" s="85" t="s">
        <v>261</v>
      </c>
      <c r="K47" s="85" t="s">
        <v>261</v>
      </c>
      <c r="L47" s="85" t="s">
        <v>261</v>
      </c>
      <c r="M47" s="85" t="s">
        <v>261</v>
      </c>
      <c r="N47" s="85" t="s">
        <v>261</v>
      </c>
      <c r="O47" s="85" t="s">
        <v>261</v>
      </c>
      <c r="P47" s="85" t="s">
        <v>261</v>
      </c>
      <c r="Q47" s="85" t="s">
        <v>261</v>
      </c>
      <c r="R47" s="85" t="s">
        <v>261</v>
      </c>
    </row>
    <row r="48" spans="1:18" ht="21.95">
      <c r="A48" s="58"/>
      <c r="B48" s="41" t="s">
        <v>254</v>
      </c>
      <c r="C48" s="44" t="str">
        <f t="shared" si="1"/>
        <v>Number</v>
      </c>
      <c r="D48" s="85" t="s">
        <v>261</v>
      </c>
      <c r="E48" s="85" t="s">
        <v>261</v>
      </c>
      <c r="F48" s="85" t="s">
        <v>261</v>
      </c>
      <c r="G48" s="85" t="s">
        <v>261</v>
      </c>
      <c r="H48" s="85" t="s">
        <v>261</v>
      </c>
      <c r="I48" s="85" t="s">
        <v>261</v>
      </c>
      <c r="J48" s="85" t="s">
        <v>261</v>
      </c>
      <c r="K48" s="85" t="s">
        <v>261</v>
      </c>
      <c r="L48" s="85" t="s">
        <v>261</v>
      </c>
      <c r="M48" s="85" t="s">
        <v>261</v>
      </c>
      <c r="N48" s="85" t="s">
        <v>261</v>
      </c>
      <c r="O48" s="85" t="s">
        <v>261</v>
      </c>
      <c r="P48" s="85" t="s">
        <v>261</v>
      </c>
      <c r="Q48" s="85" t="s">
        <v>261</v>
      </c>
      <c r="R48" s="85" t="s">
        <v>261</v>
      </c>
    </row>
    <row r="49" spans="1:18" ht="21.95">
      <c r="A49" s="58"/>
      <c r="B49" s="41" t="s">
        <v>255</v>
      </c>
      <c r="C49" s="44" t="str">
        <f t="shared" si="1"/>
        <v>Number</v>
      </c>
      <c r="D49" s="85" t="s">
        <v>261</v>
      </c>
      <c r="E49" s="85" t="s">
        <v>261</v>
      </c>
      <c r="F49" s="85" t="s">
        <v>261</v>
      </c>
      <c r="G49" s="85" t="s">
        <v>261</v>
      </c>
      <c r="H49" s="85" t="s">
        <v>261</v>
      </c>
      <c r="I49" s="85" t="s">
        <v>261</v>
      </c>
      <c r="J49" s="85" t="s">
        <v>261</v>
      </c>
      <c r="K49" s="85" t="s">
        <v>261</v>
      </c>
      <c r="L49" s="85" t="s">
        <v>261</v>
      </c>
      <c r="M49" s="85" t="s">
        <v>261</v>
      </c>
      <c r="N49" s="85" t="s">
        <v>261</v>
      </c>
      <c r="O49" s="85" t="s">
        <v>261</v>
      </c>
      <c r="P49" s="85" t="s">
        <v>261</v>
      </c>
      <c r="Q49" s="85" t="s">
        <v>261</v>
      </c>
      <c r="R49" s="85" t="s">
        <v>261</v>
      </c>
    </row>
    <row r="50" spans="1:18" ht="21.95">
      <c r="A50" s="58"/>
      <c r="B50" s="41" t="s">
        <v>257</v>
      </c>
      <c r="C50" s="44" t="str">
        <f t="shared" si="1"/>
        <v>Number</v>
      </c>
      <c r="D50" s="85" t="s">
        <v>261</v>
      </c>
      <c r="E50" s="85" t="s">
        <v>261</v>
      </c>
      <c r="F50" s="85" t="s">
        <v>261</v>
      </c>
      <c r="G50" s="85" t="s">
        <v>261</v>
      </c>
      <c r="H50" s="85" t="s">
        <v>261</v>
      </c>
      <c r="I50" s="85" t="s">
        <v>261</v>
      </c>
      <c r="J50" s="85" t="s">
        <v>261</v>
      </c>
      <c r="K50" s="85" t="s">
        <v>261</v>
      </c>
      <c r="L50" s="85" t="s">
        <v>261</v>
      </c>
      <c r="M50" s="85" t="s">
        <v>261</v>
      </c>
      <c r="N50" s="85" t="s">
        <v>261</v>
      </c>
      <c r="O50" s="85" t="s">
        <v>261</v>
      </c>
      <c r="P50" s="85" t="s">
        <v>261</v>
      </c>
      <c r="Q50" s="85" t="s">
        <v>261</v>
      </c>
      <c r="R50" s="85" t="s">
        <v>261</v>
      </c>
    </row>
    <row r="51" spans="1:18" ht="21.95">
      <c r="A51" s="58"/>
      <c r="D51" s="29"/>
      <c r="E51" s="29"/>
      <c r="F51" s="29"/>
      <c r="G51" s="29"/>
      <c r="H51" s="29"/>
      <c r="I51" s="29"/>
      <c r="J51" s="29"/>
      <c r="K51" s="29"/>
      <c r="L51" s="29"/>
      <c r="M51" s="29"/>
      <c r="N51" s="29"/>
      <c r="O51" s="29"/>
      <c r="P51" s="29"/>
      <c r="Q51" s="29"/>
      <c r="R51" s="29"/>
    </row>
    <row r="52" spans="1:18" ht="21.95">
      <c r="A52" s="58"/>
      <c r="B52" s="41" t="s">
        <v>239</v>
      </c>
      <c r="C52" s="44" t="str">
        <f t="shared" si="1"/>
        <v>Number</v>
      </c>
      <c r="D52" s="85">
        <f>_xlfn.XLOOKUP("Total", 'SWB Backcast'!$F$176:$F$183, 'SWB Backcast'!H$176:H$183)</f>
        <v>151</v>
      </c>
      <c r="E52" s="85">
        <f>_xlfn.XLOOKUP("Total", 'SWB Backcast'!$F$176:$F$183, 'SWB Backcast'!I$176:I$183)</f>
        <v>151</v>
      </c>
      <c r="F52" s="85">
        <f>_xlfn.XLOOKUP("Total", 'SWB Backcast'!$F$176:$F$183, 'SWB Backcast'!J$176:J$183)</f>
        <v>151</v>
      </c>
      <c r="G52" s="85">
        <f>_xlfn.XLOOKUP("Total", 'SWB Backcast'!$F$176:$F$183, 'SWB Backcast'!K$176:K$183)</f>
        <v>151</v>
      </c>
      <c r="H52" s="85">
        <f>_xlfn.XLOOKUP("Total", 'SWB Backcast'!$F$176:$F$183, 'SWB Backcast'!L$176:L$183)</f>
        <v>151</v>
      </c>
      <c r="I52" s="85" t="s">
        <v>261</v>
      </c>
      <c r="J52" s="85">
        <f>_xlfn.XLOOKUP("Total", 'SWB Backcast'!$F$176:$F$183, 'SWB Backcast'!N$176:N$183)</f>
        <v>151</v>
      </c>
      <c r="K52" s="85">
        <f>_xlfn.XLOOKUP("Total", 'SWB Backcast'!$F$176:$F$183, 'SWB Backcast'!O$176:O$183)</f>
        <v>151</v>
      </c>
      <c r="L52" s="85" t="s">
        <v>261</v>
      </c>
      <c r="M52" s="85">
        <f>_xlfn.XLOOKUP("Total", 'SWB Backcast'!$F$176:$F$183, 'SWB Backcast'!Q$176:Q$183)</f>
        <v>151</v>
      </c>
      <c r="N52" s="85">
        <f>_xlfn.XLOOKUP("Total", 'SWB Backcast'!$F$176:$F$183, 'SWB Backcast'!R$176:R$183)</f>
        <v>151</v>
      </c>
      <c r="O52" s="85">
        <f>_xlfn.XLOOKUP("Total", 'SWB Backcast'!$F$176:$F$183, 'SWB Backcast'!S$176:S$183)</f>
        <v>151</v>
      </c>
      <c r="P52" s="85">
        <f>_xlfn.XLOOKUP("Total", 'SWB Backcast'!$F$176:$F$183, 'SWB Backcast'!T$176:T$183)</f>
        <v>151</v>
      </c>
      <c r="Q52" s="85">
        <f>_xlfn.XLOOKUP("Total", 'SWB Backcast'!$F$176:$F$183, 'SWB Backcast'!U$176:U$183)</f>
        <v>151</v>
      </c>
      <c r="R52" s="85">
        <f>_xlfn.XLOOKUP("Total", 'SWB Backcast'!$F$176:$F$183, 'SWB Backcast'!V$176:V$183)</f>
        <v>151</v>
      </c>
    </row>
    <row r="53" spans="1:18" ht="21.95">
      <c r="A53" s="58"/>
      <c r="B53" s="41" t="s">
        <v>249</v>
      </c>
      <c r="C53" s="44" t="str">
        <f t="shared" si="1"/>
        <v>Number</v>
      </c>
      <c r="D53" s="85" t="s">
        <v>261</v>
      </c>
      <c r="E53" s="85" t="s">
        <v>261</v>
      </c>
      <c r="F53" s="85" t="s">
        <v>261</v>
      </c>
      <c r="G53" s="85" t="s">
        <v>261</v>
      </c>
      <c r="H53" s="85" t="s">
        <v>261</v>
      </c>
      <c r="I53" s="85" t="s">
        <v>261</v>
      </c>
      <c r="J53" s="85" t="s">
        <v>261</v>
      </c>
      <c r="K53" s="85" t="s">
        <v>261</v>
      </c>
      <c r="L53" s="85" t="s">
        <v>261</v>
      </c>
      <c r="M53" s="85" t="s">
        <v>261</v>
      </c>
      <c r="N53" s="85" t="s">
        <v>261</v>
      </c>
      <c r="O53" s="85" t="s">
        <v>261</v>
      </c>
      <c r="P53" s="85" t="s">
        <v>261</v>
      </c>
      <c r="Q53" s="85" t="s">
        <v>261</v>
      </c>
      <c r="R53" s="85" t="s">
        <v>261</v>
      </c>
    </row>
    <row r="54" spans="1:18" ht="21.95">
      <c r="A54" s="58"/>
      <c r="B54" s="58"/>
      <c r="C54" s="48"/>
      <c r="D54" s="48"/>
      <c r="E54" s="48"/>
      <c r="F54" s="48"/>
      <c r="G54" s="48"/>
      <c r="H54" s="48"/>
      <c r="I54" s="48"/>
      <c r="J54" s="48"/>
      <c r="K54" s="48"/>
      <c r="L54" s="48"/>
      <c r="M54" s="48"/>
      <c r="N54" s="48"/>
      <c r="O54" s="48"/>
      <c r="P54" s="48"/>
      <c r="Q54" s="48"/>
      <c r="R54" s="48"/>
    </row>
    <row r="55" spans="1:18" ht="21.95">
      <c r="A55" s="39"/>
      <c r="B55" s="39" t="s">
        <v>272</v>
      </c>
      <c r="C55" s="39"/>
      <c r="D55" s="39"/>
      <c r="E55" s="39"/>
      <c r="F55" s="39"/>
      <c r="G55" s="39"/>
      <c r="H55" s="39"/>
      <c r="I55" s="39"/>
      <c r="J55" s="39"/>
      <c r="K55" s="39"/>
      <c r="L55" s="39"/>
      <c r="M55" s="39"/>
      <c r="N55" s="39"/>
      <c r="O55" s="39"/>
      <c r="P55" s="39"/>
      <c r="Q55" s="39"/>
      <c r="R55" s="39"/>
    </row>
    <row r="56" spans="1:18" ht="21.95">
      <c r="A56" s="198"/>
      <c r="B56" s="198"/>
      <c r="C56" s="48"/>
      <c r="D56" s="48"/>
      <c r="E56" s="48"/>
      <c r="F56" s="48"/>
      <c r="G56" s="48"/>
      <c r="H56" s="48"/>
      <c r="I56" s="48"/>
      <c r="J56" s="48"/>
      <c r="K56" s="48"/>
      <c r="L56" s="48"/>
      <c r="M56" s="48"/>
      <c r="N56" s="48"/>
      <c r="O56" s="48"/>
      <c r="P56" s="48"/>
      <c r="Q56" s="48"/>
      <c r="R56" s="48"/>
    </row>
    <row r="57" spans="1:18" ht="21.95">
      <c r="A57" s="81"/>
      <c r="B57" s="59" t="s">
        <v>259</v>
      </c>
      <c r="C57" s="75"/>
      <c r="D57" s="82" t="s">
        <v>25</v>
      </c>
      <c r="E57" s="82" t="s">
        <v>26</v>
      </c>
      <c r="F57" s="82" t="s">
        <v>27</v>
      </c>
      <c r="G57" s="82" t="s">
        <v>28</v>
      </c>
      <c r="H57" s="82" t="s">
        <v>29</v>
      </c>
      <c r="I57" s="82" t="s">
        <v>30</v>
      </c>
      <c r="J57" s="82" t="s">
        <v>31</v>
      </c>
      <c r="K57" s="82" t="s">
        <v>32</v>
      </c>
      <c r="L57" s="83" t="s">
        <v>33</v>
      </c>
      <c r="M57" s="83" t="s">
        <v>34</v>
      </c>
      <c r="N57" s="83" t="s">
        <v>35</v>
      </c>
      <c r="O57" s="83" t="s">
        <v>36</v>
      </c>
      <c r="P57" s="83" t="s">
        <v>37</v>
      </c>
      <c r="Q57" s="83" t="s">
        <v>38</v>
      </c>
      <c r="R57" s="83" t="s">
        <v>39</v>
      </c>
    </row>
    <row r="58" spans="1:18" ht="21.95">
      <c r="A58" s="58"/>
      <c r="B58" s="44" t="s">
        <v>20</v>
      </c>
      <c r="C58" s="44" t="s">
        <v>4</v>
      </c>
      <c r="D58" s="72"/>
      <c r="E58" s="72"/>
      <c r="F58" s="72"/>
      <c r="G58" s="72"/>
      <c r="H58" s="72"/>
      <c r="I58" s="72"/>
      <c r="J58" s="72"/>
      <c r="K58" s="72"/>
      <c r="L58" s="72"/>
      <c r="M58" s="72"/>
      <c r="N58" s="72"/>
      <c r="O58" s="72"/>
      <c r="P58" s="72"/>
      <c r="Q58" s="72"/>
      <c r="R58" s="72"/>
    </row>
    <row r="59" spans="1:18" ht="21.95">
      <c r="A59" s="58"/>
      <c r="B59" s="41" t="s">
        <v>0</v>
      </c>
      <c r="C59" s="44" t="s">
        <v>215</v>
      </c>
      <c r="D59" s="85">
        <f>_xlfn.XLOOKUP("Poor", 'ANH Backcast'!$F$70:$F$77, 'ANH Backcast'!H$70:H$77)</f>
        <v>1</v>
      </c>
      <c r="E59" s="85">
        <f>_xlfn.XLOOKUP("Poor", 'ANH Backcast'!$F$70:$F$77, 'ANH Backcast'!I$70:I$77)</f>
        <v>1</v>
      </c>
      <c r="F59" s="85">
        <f>_xlfn.XLOOKUP("Poor", 'ANH Backcast'!$F$70:$F$77, 'ANH Backcast'!J$70:J$77)</f>
        <v>2</v>
      </c>
      <c r="G59" s="85">
        <f>_xlfn.XLOOKUP("Poor", 'ANH Backcast'!$F$70:$F$77, 'ANH Backcast'!K$70:K$77)</f>
        <v>2</v>
      </c>
      <c r="H59" s="85">
        <f>_xlfn.XLOOKUP("Poor", 'ANH Backcast'!$F$70:$F$77, 'ANH Backcast'!L$70:L$77)</f>
        <v>1</v>
      </c>
      <c r="I59" s="85" t="s">
        <v>261</v>
      </c>
      <c r="J59" s="85">
        <f>_xlfn.XLOOKUP("Poor", 'ANH Backcast'!$F$70:$F$77, 'ANH Backcast'!N$70:N$77)</f>
        <v>3</v>
      </c>
      <c r="K59" s="85">
        <f>_xlfn.XLOOKUP("Poor", 'ANH Backcast'!$F$70:$F$77, 'ANH Backcast'!O$70:O$77)</f>
        <v>3</v>
      </c>
      <c r="L59" s="85">
        <f>_xlfn.XLOOKUP("Poor", 'ANH Backcast'!$F$70:$F$77, 'ANH Backcast'!P$70:P$77)</f>
        <v>2</v>
      </c>
      <c r="M59" s="85">
        <f>_xlfn.XLOOKUP("Poor", 'ANH Backcast'!$F$70:$F$77, 'ANH Backcast'!Q$70:Q$77)</f>
        <v>3</v>
      </c>
      <c r="N59" s="85">
        <f>_xlfn.XLOOKUP("Poor", 'ANH Backcast'!$F$70:$F$77, 'ANH Backcast'!R$70:R$77)</f>
        <v>2</v>
      </c>
      <c r="O59" s="85">
        <f>_xlfn.XLOOKUP("Poor", 'ANH Backcast'!$F$70:$F$77, 'ANH Backcast'!S$70:S$77)</f>
        <v>2</v>
      </c>
      <c r="P59" s="85">
        <f>_xlfn.XLOOKUP("Poor", 'ANH Backcast'!$F$70:$F$77, 'ANH Backcast'!T$70:T$77)</f>
        <v>3</v>
      </c>
      <c r="Q59" s="85">
        <f>_xlfn.XLOOKUP("Poor", 'ANH Backcast'!$F$70:$F$77, 'ANH Backcast'!U$70:U$77)</f>
        <v>3</v>
      </c>
      <c r="R59" s="85">
        <f>_xlfn.XLOOKUP("Poor", 'ANH Backcast'!$F$70:$F$77, 'ANH Backcast'!V$70:V$77)</f>
        <v>2</v>
      </c>
    </row>
    <row r="60" spans="1:18" ht="21.95">
      <c r="A60" s="58"/>
      <c r="B60" s="41" t="s">
        <v>232</v>
      </c>
      <c r="C60" s="44" t="str">
        <f>$C$59</f>
        <v>Number</v>
      </c>
      <c r="D60" s="85">
        <f>_xlfn.XLOOKUP("Poor", 'WSH Backcast'!$F$126:$F$133, 'WSH Backcast'!H$126:H$133)</f>
        <v>4</v>
      </c>
      <c r="E60" s="85">
        <f>_xlfn.XLOOKUP("Poor", 'WSH Backcast'!$F$126:$F$133, 'WSH Backcast'!I$126:I$133)</f>
        <v>3</v>
      </c>
      <c r="F60" s="85">
        <f>_xlfn.XLOOKUP("Poor", 'WSH Backcast'!$F$126:$F$133, 'WSH Backcast'!J$126:J$133)</f>
        <v>4</v>
      </c>
      <c r="G60" s="85">
        <f>_xlfn.XLOOKUP("Poor", 'WSH Backcast'!$F$126:$F$133, 'WSH Backcast'!K$126:K$133)</f>
        <v>4</v>
      </c>
      <c r="H60" s="85">
        <f>_xlfn.XLOOKUP("Poor", 'WSH Backcast'!$F$126:$F$133, 'WSH Backcast'!L$126:L$133)</f>
        <v>3</v>
      </c>
      <c r="I60" s="85">
        <f>_xlfn.XLOOKUP("Poor", 'WSH Backcast'!$F$126:$F$133, 'WSH Backcast'!M$126:M$133)</f>
        <v>3</v>
      </c>
      <c r="J60" s="85">
        <f>_xlfn.XLOOKUP("Poor", 'WSH Backcast'!$F$126:$F$133, 'WSH Backcast'!N$126:N$133)</f>
        <v>2</v>
      </c>
      <c r="K60" s="85">
        <f>_xlfn.XLOOKUP("Poor", 'WSH Backcast'!$F$126:$F$133, 'WSH Backcast'!O$126:O$133)</f>
        <v>4</v>
      </c>
      <c r="L60" s="85" t="s">
        <v>261</v>
      </c>
      <c r="M60" s="85">
        <f>_xlfn.XLOOKUP("Poor", 'WSH Backcast'!$F$126:$F$133, 'WSH Backcast'!Q$126:Q$133)</f>
        <v>3</v>
      </c>
      <c r="N60" s="85">
        <f>_xlfn.XLOOKUP("Poor", 'WSH Backcast'!$F$126:$F$133, 'WSH Backcast'!R$126:R$133)</f>
        <v>3</v>
      </c>
      <c r="O60" s="85">
        <f>_xlfn.XLOOKUP("Poor", 'WSH Backcast'!$F$126:$F$133, 'WSH Backcast'!S$126:S$133)</f>
        <v>3</v>
      </c>
      <c r="P60" s="85">
        <f>_xlfn.XLOOKUP("Poor", 'WSH Backcast'!$F$126:$F$133, 'WSH Backcast'!T$126:T$133)</f>
        <v>3</v>
      </c>
      <c r="Q60" s="85">
        <f>_xlfn.XLOOKUP("Poor", 'WSH Backcast'!$F$126:$F$133, 'WSH Backcast'!U$126:U$133)</f>
        <v>3</v>
      </c>
      <c r="R60" s="85">
        <f>_xlfn.XLOOKUP("Poor", 'WSH Backcast'!$F$126:$F$133, 'WSH Backcast'!V$126:V$133)</f>
        <v>3</v>
      </c>
    </row>
    <row r="61" spans="1:18" ht="21.95">
      <c r="A61" s="58"/>
      <c r="B61" s="41" t="s">
        <v>233</v>
      </c>
      <c r="C61" s="44" t="str">
        <f t="shared" ref="C61:C77" si="2">$C$59</f>
        <v>Number</v>
      </c>
      <c r="D61" s="85" t="s">
        <v>261</v>
      </c>
      <c r="E61" s="85" t="s">
        <v>261</v>
      </c>
      <c r="F61" s="85" t="s">
        <v>261</v>
      </c>
      <c r="G61" s="85" t="s">
        <v>261</v>
      </c>
      <c r="H61" s="85" t="s">
        <v>261</v>
      </c>
      <c r="I61" s="85" t="s">
        <v>261</v>
      </c>
      <c r="J61" s="85" t="s">
        <v>261</v>
      </c>
      <c r="K61" s="85" t="s">
        <v>261</v>
      </c>
      <c r="L61" s="85" t="s">
        <v>261</v>
      </c>
      <c r="M61" s="85" t="s">
        <v>261</v>
      </c>
      <c r="N61" s="85" t="s">
        <v>261</v>
      </c>
      <c r="O61" s="85" t="s">
        <v>261</v>
      </c>
      <c r="P61" s="85" t="s">
        <v>261</v>
      </c>
      <c r="Q61" s="85" t="s">
        <v>261</v>
      </c>
      <c r="R61" s="85" t="s">
        <v>261</v>
      </c>
    </row>
    <row r="62" spans="1:18" ht="21.95">
      <c r="A62" s="58"/>
      <c r="B62" s="41" t="s">
        <v>236</v>
      </c>
      <c r="C62" s="44" t="str">
        <f t="shared" si="2"/>
        <v>Number</v>
      </c>
      <c r="D62" s="85">
        <f>_xlfn.XLOOKUP("Poor", 'NES Backcast'!$F$50:$F$57, 'NES Backcast'!H$50:H$57)</f>
        <v>1</v>
      </c>
      <c r="E62" s="85">
        <f>_xlfn.XLOOKUP("Poor", 'NES Backcast'!$F$50:$F$57, 'NES Backcast'!I$50:I$57)</f>
        <v>0</v>
      </c>
      <c r="F62" s="85">
        <f>_xlfn.XLOOKUP("Poor", 'NES Backcast'!$F$50:$F$57, 'NES Backcast'!J$50:J$57)</f>
        <v>0</v>
      </c>
      <c r="G62" s="85">
        <f>_xlfn.XLOOKUP("Poor", 'NES Backcast'!$F$50:$F$57, 'NES Backcast'!K$50:K$57)</f>
        <v>1</v>
      </c>
      <c r="H62" s="85">
        <f>_xlfn.XLOOKUP("Poor", 'NES Backcast'!$F$50:$F$57, 'NES Backcast'!L$50:L$57)</f>
        <v>1</v>
      </c>
      <c r="I62" s="85" t="s">
        <v>261</v>
      </c>
      <c r="J62" s="85">
        <f>_xlfn.XLOOKUP("Poor", 'NES Backcast'!$F$50:$F$57, 'NES Backcast'!N$50:N$57)</f>
        <v>1</v>
      </c>
      <c r="K62" s="85">
        <f>_xlfn.XLOOKUP("Poor", 'NES Backcast'!$F$50:$F$57, 'NES Backcast'!O$50:O$57)</f>
        <v>1</v>
      </c>
      <c r="L62" s="85" t="s">
        <v>261</v>
      </c>
      <c r="M62" s="85">
        <f>_xlfn.XLOOKUP("Poor", 'NES Backcast'!$F$50:$F$57, 'NES Backcast'!Q$50:Q$57)</f>
        <v>1</v>
      </c>
      <c r="N62" s="85">
        <f>_xlfn.XLOOKUP("Poor", 'NES Backcast'!$F$50:$F$57, 'NES Backcast'!R$50:R$57)</f>
        <v>1</v>
      </c>
      <c r="O62" s="85">
        <f>_xlfn.XLOOKUP("Poor", 'NES Backcast'!$F$50:$F$57, 'NES Backcast'!S$50:S$57)</f>
        <v>1</v>
      </c>
      <c r="P62" s="85">
        <f>_xlfn.XLOOKUP("Poor", 'NES Backcast'!$F$50:$F$57, 'NES Backcast'!T$50:T$57)</f>
        <v>1</v>
      </c>
      <c r="Q62" s="85">
        <f>_xlfn.XLOOKUP("Poor", 'NES Backcast'!$F$50:$F$57, 'NES Backcast'!U$50:U$57)</f>
        <v>1</v>
      </c>
      <c r="R62" s="85">
        <f>_xlfn.XLOOKUP("Poor", 'NES Backcast'!$F$50:$F$57, 'NES Backcast'!V$50:V$57)</f>
        <v>1</v>
      </c>
    </row>
    <row r="63" spans="1:18" ht="21.95">
      <c r="A63" s="58"/>
      <c r="B63" s="41" t="s">
        <v>237</v>
      </c>
      <c r="C63" s="44" t="str">
        <f t="shared" si="2"/>
        <v>Number</v>
      </c>
      <c r="D63" s="85">
        <f>_xlfn.XLOOKUP("Poor", 'SVE Backcast'!$F$18:$F$25, 'SVE Backcast'!H$18:H$25)</f>
        <v>0</v>
      </c>
      <c r="E63" s="85">
        <f>_xlfn.XLOOKUP("Poor", 'SVE Backcast'!$F$18:$F$25, 'SVE Backcast'!I$18:I$25)</f>
        <v>0</v>
      </c>
      <c r="F63" s="85">
        <f>_xlfn.XLOOKUP("Poor", 'SVE Backcast'!$F$18:$F$25, 'SVE Backcast'!J$18:J$25)</f>
        <v>0</v>
      </c>
      <c r="G63" s="85">
        <f>_xlfn.XLOOKUP("Poor", 'SVE Backcast'!$F$18:$F$25, 'SVE Backcast'!K$18:K$25)</f>
        <v>0</v>
      </c>
      <c r="H63" s="85">
        <f>_xlfn.XLOOKUP("Poor", 'SVE Backcast'!$F$18:$F$25, 'SVE Backcast'!L$18:L$25)</f>
        <v>0</v>
      </c>
      <c r="I63" s="85">
        <f>_xlfn.XLOOKUP("Poor", 'SVE Backcast'!$F$18:$F$25, 'SVE Backcast'!M$18:M$25)</f>
        <v>0</v>
      </c>
      <c r="J63" s="85">
        <f>_xlfn.XLOOKUP("Poor", 'SVE Backcast'!$F$18:$F$25, 'SVE Backcast'!N$18:N$25)</f>
        <v>0</v>
      </c>
      <c r="K63" s="85">
        <f>_xlfn.XLOOKUP("Poor", 'SVE Backcast'!$F$18:$F$25, 'SVE Backcast'!O$18:O$25)</f>
        <v>0</v>
      </c>
      <c r="L63" s="85">
        <f>_xlfn.XLOOKUP("Poor", 'SVE Backcast'!$F$18:$F$25, 'SVE Backcast'!P$18:P$25)</f>
        <v>0</v>
      </c>
      <c r="M63" s="85">
        <f>_xlfn.XLOOKUP("Poor", 'SVE Backcast'!$F$18:$F$25, 'SVE Backcast'!Q$18:Q$25)</f>
        <v>0</v>
      </c>
      <c r="N63" s="85">
        <f>_xlfn.XLOOKUP("Poor", 'SVE Backcast'!$F$18:$F$25, 'SVE Backcast'!R$18:R$25)</f>
        <v>0</v>
      </c>
      <c r="O63" s="85">
        <f>_xlfn.XLOOKUP("Poor", 'SVE Backcast'!$F$18:$F$25, 'SVE Backcast'!S$18:S$25)</f>
        <v>0</v>
      </c>
      <c r="P63" s="85">
        <f>_xlfn.XLOOKUP("Poor", 'SVE Backcast'!$F$18:$F$25, 'SVE Backcast'!T$18:T$25)</f>
        <v>0</v>
      </c>
      <c r="Q63" s="85">
        <f>_xlfn.XLOOKUP("Poor", 'SVE Backcast'!$F$18:$F$25, 'SVE Backcast'!U$18:U$25)</f>
        <v>0</v>
      </c>
      <c r="R63" s="85">
        <f>_xlfn.XLOOKUP("Poor", 'SVE Backcast'!$F$18:$F$25, 'SVE Backcast'!V$18:V$25)</f>
        <v>0</v>
      </c>
    </row>
    <row r="64" spans="1:18" ht="21.95">
      <c r="A64" s="58"/>
      <c r="B64" s="41" t="s">
        <v>241</v>
      </c>
      <c r="C64" s="44" t="str">
        <f t="shared" si="2"/>
        <v>Number</v>
      </c>
      <c r="D64" s="85" t="s">
        <v>261</v>
      </c>
      <c r="E64" s="85" t="s">
        <v>261</v>
      </c>
      <c r="F64" s="85" t="s">
        <v>261</v>
      </c>
      <c r="G64" s="85" t="s">
        <v>261</v>
      </c>
      <c r="H64" s="85" t="s">
        <v>261</v>
      </c>
      <c r="I64" s="85" t="s">
        <v>261</v>
      </c>
      <c r="J64" s="85" t="s">
        <v>261</v>
      </c>
      <c r="K64" s="85" t="s">
        <v>261</v>
      </c>
      <c r="L64" s="85" t="s">
        <v>261</v>
      </c>
      <c r="M64" s="85" t="s">
        <v>261</v>
      </c>
      <c r="N64" s="85" t="s">
        <v>261</v>
      </c>
      <c r="O64" s="85" t="s">
        <v>261</v>
      </c>
      <c r="P64" s="85" t="s">
        <v>261</v>
      </c>
      <c r="Q64" s="85" t="s">
        <v>261</v>
      </c>
      <c r="R64" s="85" t="s">
        <v>261</v>
      </c>
    </row>
    <row r="65" spans="1:18" ht="21.95">
      <c r="A65" s="58"/>
      <c r="B65" s="41" t="s">
        <v>242</v>
      </c>
      <c r="C65" s="44" t="str">
        <f t="shared" si="2"/>
        <v>Number</v>
      </c>
      <c r="D65" s="85">
        <f>_xlfn.XLOOKUP("Poor", 'SRN Backcast'!$F$102:$F$109, 'SRN Backcast'!H$102:H$109)</f>
        <v>1</v>
      </c>
      <c r="E65" s="85">
        <f>_xlfn.XLOOKUP("Poor", 'SRN Backcast'!$F$102:$F$109, 'SRN Backcast'!I$102:I$109)</f>
        <v>1</v>
      </c>
      <c r="F65" s="85">
        <f>_xlfn.XLOOKUP("Poor", 'SRN Backcast'!$F$102:$F$109, 'SRN Backcast'!J$102:J$109)</f>
        <v>1</v>
      </c>
      <c r="G65" s="85">
        <f>_xlfn.XLOOKUP("Poor", 'SRN Backcast'!$F$102:$F$109, 'SRN Backcast'!K$102:K$109)</f>
        <v>2</v>
      </c>
      <c r="H65" s="85">
        <f>_xlfn.XLOOKUP("Poor", 'SRN Backcast'!$F$102:$F$109, 'SRN Backcast'!L$102:L$109)</f>
        <v>2</v>
      </c>
      <c r="I65" s="85" t="s">
        <v>261</v>
      </c>
      <c r="J65" s="85">
        <f>_xlfn.XLOOKUP("Poor", 'SRN Backcast'!$F$102:$F$109, 'SRN Backcast'!N$102:N$109)</f>
        <v>2</v>
      </c>
      <c r="K65" s="85">
        <f>_xlfn.XLOOKUP("Poor", 'SRN Backcast'!$F$102:$F$109, 'SRN Backcast'!O$102:O$109)</f>
        <v>3</v>
      </c>
      <c r="L65" s="85" t="s">
        <v>261</v>
      </c>
      <c r="M65" s="85">
        <f>_xlfn.XLOOKUP("Poor", 'SRN Backcast'!$F$102:$F$109, 'SRN Backcast'!Q$102:Q$109)</f>
        <v>4</v>
      </c>
      <c r="N65" s="85">
        <f>_xlfn.XLOOKUP("Poor", 'SRN Backcast'!$F$102:$F$109, 'SRN Backcast'!R$102:R$109)</f>
        <v>2</v>
      </c>
      <c r="O65" s="85">
        <f>_xlfn.XLOOKUP("Poor", 'SRN Backcast'!$F$102:$F$109, 'SRN Backcast'!S$102:S$109)</f>
        <v>2</v>
      </c>
      <c r="P65" s="85">
        <f>_xlfn.XLOOKUP("Poor", 'SRN Backcast'!$F$102:$F$109, 'SRN Backcast'!T$102:T$109)</f>
        <v>0</v>
      </c>
      <c r="Q65" s="85">
        <f>_xlfn.XLOOKUP("Poor", 'SRN Backcast'!$F$102:$F$109, 'SRN Backcast'!U$102:U$109)</f>
        <v>0</v>
      </c>
      <c r="R65" s="85">
        <f>_xlfn.XLOOKUP("Poor", 'SRN Backcast'!$F$102:$F$109, 'SRN Backcast'!V$102:V$109)</f>
        <v>0</v>
      </c>
    </row>
    <row r="66" spans="1:18" ht="21.95">
      <c r="A66" s="58"/>
      <c r="B66" s="41" t="s">
        <v>243</v>
      </c>
      <c r="C66" s="44" t="str">
        <f t="shared" si="2"/>
        <v>Number</v>
      </c>
      <c r="D66" s="85">
        <f>_xlfn.XLOOKUP("Poor", 'TMS Backcast'!$F$25:$F$32, 'TMS Backcast'!H$25:H$32)</f>
        <v>1</v>
      </c>
      <c r="E66" s="85">
        <f>_xlfn.XLOOKUP("Poor", 'TMS Backcast'!$F$25:$F$32, 'TMS Backcast'!I$25:I$32)</f>
        <v>1</v>
      </c>
      <c r="F66" s="85">
        <f>_xlfn.XLOOKUP("Poor", 'TMS Backcast'!$F$25:$F$32, 'TMS Backcast'!J$25:J$32)</f>
        <v>1</v>
      </c>
      <c r="G66" s="85">
        <f>_xlfn.XLOOKUP("Poor", 'TMS Backcast'!$F$25:$F$32, 'TMS Backcast'!K$25:K$32)</f>
        <v>1</v>
      </c>
      <c r="H66" s="85">
        <f>_xlfn.XLOOKUP("Poor", 'TMS Backcast'!$F$25:$F$32, 'TMS Backcast'!L$25:L$32)</f>
        <v>1</v>
      </c>
      <c r="I66" s="85" t="s">
        <v>261</v>
      </c>
      <c r="J66" s="85">
        <f>_xlfn.XLOOKUP("Poor", 'TMS Backcast'!$F$25:$F$32, 'TMS Backcast'!N$25:N$32)</f>
        <v>1</v>
      </c>
      <c r="K66" s="85">
        <f>_xlfn.XLOOKUP("Poor", 'TMS Backcast'!$F$25:$F$32, 'TMS Backcast'!O$25:O$32)</f>
        <v>1</v>
      </c>
      <c r="L66" s="85" t="s">
        <v>261</v>
      </c>
      <c r="M66" s="85">
        <f>_xlfn.XLOOKUP("Poor", 'TMS Backcast'!$F$25:$F$32, 'TMS Backcast'!Q$25:Q$32)</f>
        <v>1</v>
      </c>
      <c r="N66" s="85">
        <f>_xlfn.XLOOKUP("Poor", 'TMS Backcast'!$F$25:$F$32, 'TMS Backcast'!R$25:R$32)</f>
        <v>1</v>
      </c>
      <c r="O66" s="85">
        <f>_xlfn.XLOOKUP("Poor", 'TMS Backcast'!$F$25:$F$32, 'TMS Backcast'!S$25:S$32)</f>
        <v>1</v>
      </c>
      <c r="P66" s="85">
        <f>_xlfn.XLOOKUP("Poor", 'TMS Backcast'!$F$25:$F$32, 'TMS Backcast'!T$25:T$32)</f>
        <v>1</v>
      </c>
      <c r="Q66" s="85">
        <f>_xlfn.XLOOKUP("Poor", 'TMS Backcast'!$F$25:$F$32, 'TMS Backcast'!U$25:U$32)</f>
        <v>1</v>
      </c>
      <c r="R66" s="85">
        <f>_xlfn.XLOOKUP("Poor", 'TMS Backcast'!$F$25:$F$32, 'TMS Backcast'!V$25:V$32)</f>
        <v>0</v>
      </c>
    </row>
    <row r="67" spans="1:18" ht="21.95">
      <c r="A67" s="48"/>
      <c r="B67" s="41" t="s">
        <v>262</v>
      </c>
      <c r="C67" s="44" t="str">
        <f t="shared" si="2"/>
        <v>Number</v>
      </c>
      <c r="D67" s="85">
        <f>_xlfn.XLOOKUP("Poor", 'UUW Backcast'!$F$54:$F$61, 'UUW Backcast'!H$54:H$61)</f>
        <v>8</v>
      </c>
      <c r="E67" s="85">
        <f>_xlfn.XLOOKUP("Poor", 'UUW Backcast'!$F$54:$F$61, 'UUW Backcast'!I$54:I$61)</f>
        <v>1</v>
      </c>
      <c r="F67" s="85">
        <f>_xlfn.XLOOKUP("Poor", 'UUW Backcast'!$F$54:$F$61, 'UUW Backcast'!J$54:J$61)</f>
        <v>2</v>
      </c>
      <c r="G67" s="85">
        <f>_xlfn.XLOOKUP("Poor", 'UUW Backcast'!$F$54:$F$61, 'UUW Backcast'!K$54:K$61)</f>
        <v>1</v>
      </c>
      <c r="H67" s="85">
        <f>_xlfn.XLOOKUP("Poor", 'UUW Backcast'!$F$54:$F$61, 'UUW Backcast'!L$54:L$61)</f>
        <v>4</v>
      </c>
      <c r="I67" s="85" t="s">
        <v>261</v>
      </c>
      <c r="J67" s="85">
        <f>_xlfn.XLOOKUP("Poor", 'UUW Backcast'!$F$54:$F$61, 'UUW Backcast'!N$54:N$61)</f>
        <v>3</v>
      </c>
      <c r="K67" s="85">
        <f>_xlfn.XLOOKUP("Poor", 'UUW Backcast'!$F$54:$F$61, 'UUW Backcast'!O$54:O$61)</f>
        <v>5</v>
      </c>
      <c r="L67" s="85" t="s">
        <v>261</v>
      </c>
      <c r="M67" s="85">
        <f>_xlfn.XLOOKUP("Poor", 'UUW Backcast'!$F$54:$F$61, 'UUW Backcast'!Q$54:Q$61)</f>
        <v>6</v>
      </c>
      <c r="N67" s="85">
        <f>_xlfn.XLOOKUP("Poor", 'UUW Backcast'!$F$54:$F$61, 'UUW Backcast'!R$54:R$61)</f>
        <v>6</v>
      </c>
      <c r="O67" s="85">
        <f>_xlfn.XLOOKUP("Poor", 'UUW Backcast'!$F$54:$F$61, 'UUW Backcast'!S$54:S$61)</f>
        <v>6</v>
      </c>
      <c r="P67" s="85">
        <f>_xlfn.XLOOKUP("Poor", 'UUW Backcast'!$F$54:$F$61, 'UUW Backcast'!T$54:T$61)</f>
        <v>6</v>
      </c>
      <c r="Q67" s="85">
        <f>_xlfn.XLOOKUP("Poor", 'UUW Backcast'!$F$54:$F$61, 'UUW Backcast'!U$54:U$61)</f>
        <v>6</v>
      </c>
      <c r="R67" s="85">
        <f>_xlfn.XLOOKUP("Poor", 'UUW Backcast'!$F$54:$F$61, 'UUW Backcast'!V$54:V$61)</f>
        <v>6</v>
      </c>
    </row>
    <row r="68" spans="1:18" ht="21.95">
      <c r="A68" s="58"/>
      <c r="B68" s="41" t="s">
        <v>245</v>
      </c>
      <c r="C68" s="44" t="str">
        <f t="shared" si="2"/>
        <v>Number</v>
      </c>
      <c r="D68" s="85">
        <f>_xlfn.XLOOKUP("Poor", 'WSX Backcast'!$F$67:$F$74, 'WSX Backcast'!H$67:H$74)</f>
        <v>0</v>
      </c>
      <c r="E68" s="85">
        <f>_xlfn.XLOOKUP("Poor", 'WSX Backcast'!$F$67:$F$74, 'WSX Backcast'!I$67:I$74)</f>
        <v>0</v>
      </c>
      <c r="F68" s="85">
        <f>_xlfn.XLOOKUP("Poor", 'WSX Backcast'!$F$67:$F$74, 'WSX Backcast'!J$67:J$74)</f>
        <v>1</v>
      </c>
      <c r="G68" s="85">
        <f>_xlfn.XLOOKUP("Poor", 'WSX Backcast'!$F$67:$F$74, 'WSX Backcast'!K$67:K$74)</f>
        <v>2</v>
      </c>
      <c r="H68" s="85">
        <f>_xlfn.XLOOKUP("Poor", 'WSX Backcast'!$F$67:$F$74, 'WSX Backcast'!L$67:L$74)</f>
        <v>2</v>
      </c>
      <c r="I68" s="85" t="s">
        <v>261</v>
      </c>
      <c r="J68" s="85">
        <f>_xlfn.XLOOKUP("Poor", 'WSX Backcast'!$F$67:$F$74, 'WSX Backcast'!N$67:N$74)</f>
        <v>3</v>
      </c>
      <c r="K68" s="85">
        <f>_xlfn.XLOOKUP("Poor", 'WSX Backcast'!$F$67:$F$74, 'WSX Backcast'!O$67:O$74)</f>
        <v>5</v>
      </c>
      <c r="L68" s="85" t="s">
        <v>261</v>
      </c>
      <c r="M68" s="85">
        <f>_xlfn.XLOOKUP("Poor", 'WSX Backcast'!$F$67:$F$74, 'WSX Backcast'!Q$67:Q$74)</f>
        <v>3</v>
      </c>
      <c r="N68" s="85">
        <f>_xlfn.XLOOKUP("Poor", 'WSX Backcast'!$F$67:$F$74, 'WSX Backcast'!R$67:R$74)</f>
        <v>3</v>
      </c>
      <c r="O68" s="85">
        <f>_xlfn.XLOOKUP("Poor", 'WSX Backcast'!$F$67:$F$74, 'WSX Backcast'!S$67:S$74)</f>
        <v>3</v>
      </c>
      <c r="P68" s="85">
        <f>_xlfn.XLOOKUP("Poor", 'WSX Backcast'!$F$67:$F$74, 'WSX Backcast'!T$67:T$74)</f>
        <v>3</v>
      </c>
      <c r="Q68" s="85">
        <f>_xlfn.XLOOKUP("Poor", 'WSX Backcast'!$F$67:$F$74, 'WSX Backcast'!U$67:U$74)</f>
        <v>3</v>
      </c>
      <c r="R68" s="85">
        <f>_xlfn.XLOOKUP("Poor", 'WSX Backcast'!$F$67:$F$74, 'WSX Backcast'!V$67:V$74)</f>
        <v>3</v>
      </c>
    </row>
    <row r="69" spans="1:18" ht="21.95">
      <c r="A69" s="58"/>
      <c r="B69" s="41" t="s">
        <v>246</v>
      </c>
      <c r="C69" s="44" t="str">
        <f t="shared" si="2"/>
        <v>Number</v>
      </c>
      <c r="D69" s="85">
        <f>_xlfn.XLOOKUP("Poor", 'YKY Backcast'!$F$38:$F$45, 'YKY Backcast'!H$38:H$45)</f>
        <v>1</v>
      </c>
      <c r="E69" s="85">
        <f>_xlfn.XLOOKUP("Poor", 'YKY Backcast'!$F$38:$F$45, 'YKY Backcast'!I$38:I$45)</f>
        <v>2</v>
      </c>
      <c r="F69" s="85">
        <f>_xlfn.XLOOKUP("Poor", 'YKY Backcast'!$F$38:$F$45, 'YKY Backcast'!J$38:J$45)</f>
        <v>2</v>
      </c>
      <c r="G69" s="85">
        <f>_xlfn.XLOOKUP("Poor", 'YKY Backcast'!$F$38:$F$45, 'YKY Backcast'!K$38:K$45)</f>
        <v>2</v>
      </c>
      <c r="H69" s="85">
        <f>_xlfn.XLOOKUP("Poor", 'YKY Backcast'!$F$38:$F$45, 'YKY Backcast'!L$38:L$45)</f>
        <v>2</v>
      </c>
      <c r="I69" s="85" t="s">
        <v>261</v>
      </c>
      <c r="J69" s="85">
        <f>_xlfn.XLOOKUP("Poor", 'YKY Backcast'!$F$38:$F$45, 'YKY Backcast'!N$38:N$45)</f>
        <v>2</v>
      </c>
      <c r="K69" s="85">
        <f>_xlfn.XLOOKUP("Poor", 'YKY Backcast'!$F$38:$F$45, 'YKY Backcast'!O$38:O$45)</f>
        <v>3</v>
      </c>
      <c r="L69" s="85" t="s">
        <v>261</v>
      </c>
      <c r="M69" s="85">
        <f>_xlfn.XLOOKUP("Poor", 'YKY Backcast'!$F$38:$F$45, 'YKY Backcast'!Q$38:Q$45)</f>
        <v>3</v>
      </c>
      <c r="N69" s="85">
        <f>_xlfn.XLOOKUP("Poor", 'YKY Backcast'!$F$38:$F$45, 'YKY Backcast'!R$38:R$45)</f>
        <v>3</v>
      </c>
      <c r="O69" s="85">
        <f>_xlfn.XLOOKUP("Poor", 'YKY Backcast'!$F$38:$F$45, 'YKY Backcast'!S$38:S$45)</f>
        <v>3</v>
      </c>
      <c r="P69" s="85">
        <f>_xlfn.XLOOKUP("Poor", 'YKY Backcast'!$F$38:$F$45, 'YKY Backcast'!T$38:T$45)</f>
        <v>3</v>
      </c>
      <c r="Q69" s="85">
        <f>_xlfn.XLOOKUP("Poor", 'YKY Backcast'!$F$38:$F$45, 'YKY Backcast'!U$38:U$45)</f>
        <v>1</v>
      </c>
      <c r="R69" s="85">
        <f>_xlfn.XLOOKUP("Poor", 'YKY Backcast'!$F$38:$F$45, 'YKY Backcast'!V$38:V$45)</f>
        <v>1</v>
      </c>
    </row>
    <row r="70" spans="1:18" ht="21.95">
      <c r="A70" s="58"/>
      <c r="B70" s="41" t="s">
        <v>247</v>
      </c>
      <c r="C70" s="44" t="str">
        <f t="shared" si="2"/>
        <v>Number</v>
      </c>
      <c r="D70" s="85" t="s">
        <v>261</v>
      </c>
      <c r="E70" s="85" t="s">
        <v>261</v>
      </c>
      <c r="F70" s="85" t="s">
        <v>261</v>
      </c>
      <c r="G70" s="85" t="s">
        <v>261</v>
      </c>
      <c r="H70" s="85" t="s">
        <v>261</v>
      </c>
      <c r="I70" s="85" t="s">
        <v>261</v>
      </c>
      <c r="J70" s="85" t="s">
        <v>261</v>
      </c>
      <c r="K70" s="85" t="s">
        <v>261</v>
      </c>
      <c r="L70" s="85" t="s">
        <v>261</v>
      </c>
      <c r="M70" s="85" t="s">
        <v>261</v>
      </c>
      <c r="N70" s="85" t="s">
        <v>261</v>
      </c>
      <c r="O70" s="85" t="s">
        <v>261</v>
      </c>
      <c r="P70" s="85" t="s">
        <v>261</v>
      </c>
      <c r="Q70" s="85" t="s">
        <v>261</v>
      </c>
      <c r="R70" s="85" t="s">
        <v>261</v>
      </c>
    </row>
    <row r="71" spans="1:18" ht="21.95">
      <c r="A71" s="48"/>
      <c r="B71" s="41" t="s">
        <v>253</v>
      </c>
      <c r="C71" s="44" t="str">
        <f t="shared" si="2"/>
        <v>Number</v>
      </c>
      <c r="D71" s="85" t="s">
        <v>261</v>
      </c>
      <c r="E71" s="85" t="s">
        <v>261</v>
      </c>
      <c r="F71" s="85" t="s">
        <v>261</v>
      </c>
      <c r="G71" s="85" t="s">
        <v>261</v>
      </c>
      <c r="H71" s="85" t="s">
        <v>261</v>
      </c>
      <c r="I71" s="85" t="s">
        <v>261</v>
      </c>
      <c r="J71" s="85" t="s">
        <v>261</v>
      </c>
      <c r="K71" s="85" t="s">
        <v>261</v>
      </c>
      <c r="L71" s="85" t="s">
        <v>261</v>
      </c>
      <c r="M71" s="85" t="s">
        <v>261</v>
      </c>
      <c r="N71" s="85" t="s">
        <v>261</v>
      </c>
      <c r="O71" s="85" t="s">
        <v>261</v>
      </c>
      <c r="P71" s="85" t="s">
        <v>261</v>
      </c>
      <c r="Q71" s="85" t="s">
        <v>261</v>
      </c>
      <c r="R71" s="85" t="s">
        <v>261</v>
      </c>
    </row>
    <row r="72" spans="1:18" ht="21.95">
      <c r="A72" s="58"/>
      <c r="B72" s="41" t="s">
        <v>254</v>
      </c>
      <c r="C72" s="44" t="str">
        <f t="shared" si="2"/>
        <v>Number</v>
      </c>
      <c r="D72" s="85" t="s">
        <v>261</v>
      </c>
      <c r="E72" s="85" t="s">
        <v>261</v>
      </c>
      <c r="F72" s="85" t="s">
        <v>261</v>
      </c>
      <c r="G72" s="85" t="s">
        <v>261</v>
      </c>
      <c r="H72" s="85" t="s">
        <v>261</v>
      </c>
      <c r="I72" s="85" t="s">
        <v>261</v>
      </c>
      <c r="J72" s="85" t="s">
        <v>261</v>
      </c>
      <c r="K72" s="85" t="s">
        <v>261</v>
      </c>
      <c r="L72" s="85" t="s">
        <v>261</v>
      </c>
      <c r="M72" s="85" t="s">
        <v>261</v>
      </c>
      <c r="N72" s="85" t="s">
        <v>261</v>
      </c>
      <c r="O72" s="85" t="s">
        <v>261</v>
      </c>
      <c r="P72" s="85" t="s">
        <v>261</v>
      </c>
      <c r="Q72" s="85" t="s">
        <v>261</v>
      </c>
      <c r="R72" s="85" t="s">
        <v>261</v>
      </c>
    </row>
    <row r="73" spans="1:18" ht="21.95">
      <c r="A73" s="58"/>
      <c r="B73" s="41" t="s">
        <v>255</v>
      </c>
      <c r="C73" s="44" t="str">
        <f t="shared" si="2"/>
        <v>Number</v>
      </c>
      <c r="D73" s="85" t="s">
        <v>261</v>
      </c>
      <c r="E73" s="85" t="s">
        <v>261</v>
      </c>
      <c r="F73" s="85" t="s">
        <v>261</v>
      </c>
      <c r="G73" s="85" t="s">
        <v>261</v>
      </c>
      <c r="H73" s="85" t="s">
        <v>261</v>
      </c>
      <c r="I73" s="85" t="s">
        <v>261</v>
      </c>
      <c r="J73" s="85" t="s">
        <v>261</v>
      </c>
      <c r="K73" s="85" t="s">
        <v>261</v>
      </c>
      <c r="L73" s="85" t="s">
        <v>261</v>
      </c>
      <c r="M73" s="85" t="s">
        <v>261</v>
      </c>
      <c r="N73" s="85" t="s">
        <v>261</v>
      </c>
      <c r="O73" s="85" t="s">
        <v>261</v>
      </c>
      <c r="P73" s="85" t="s">
        <v>261</v>
      </c>
      <c r="Q73" s="85" t="s">
        <v>261</v>
      </c>
      <c r="R73" s="85" t="s">
        <v>261</v>
      </c>
    </row>
    <row r="74" spans="1:18" ht="21.95">
      <c r="A74" s="58"/>
      <c r="B74" s="41" t="s">
        <v>257</v>
      </c>
      <c r="C74" s="44" t="str">
        <f t="shared" si="2"/>
        <v>Number</v>
      </c>
      <c r="D74" s="85" t="s">
        <v>261</v>
      </c>
      <c r="E74" s="85" t="s">
        <v>261</v>
      </c>
      <c r="F74" s="85" t="s">
        <v>261</v>
      </c>
      <c r="G74" s="85" t="s">
        <v>261</v>
      </c>
      <c r="H74" s="85" t="s">
        <v>261</v>
      </c>
      <c r="I74" s="85" t="s">
        <v>261</v>
      </c>
      <c r="J74" s="85" t="s">
        <v>261</v>
      </c>
      <c r="K74" s="85" t="s">
        <v>261</v>
      </c>
      <c r="L74" s="85" t="s">
        <v>261</v>
      </c>
      <c r="M74" s="85" t="s">
        <v>261</v>
      </c>
      <c r="N74" s="85" t="s">
        <v>261</v>
      </c>
      <c r="O74" s="85" t="s">
        <v>261</v>
      </c>
      <c r="P74" s="85" t="s">
        <v>261</v>
      </c>
      <c r="Q74" s="85" t="s">
        <v>261</v>
      </c>
      <c r="R74" s="85" t="s">
        <v>261</v>
      </c>
    </row>
    <row r="75" spans="1:18" ht="21.95">
      <c r="A75" s="58"/>
      <c r="D75" s="29"/>
      <c r="E75" s="29"/>
      <c r="F75" s="29"/>
      <c r="G75" s="29"/>
      <c r="H75" s="29"/>
      <c r="I75" s="29"/>
      <c r="J75" s="29"/>
      <c r="K75" s="29"/>
      <c r="L75" s="29"/>
      <c r="M75" s="29"/>
      <c r="N75" s="29"/>
      <c r="O75" s="29"/>
      <c r="P75" s="29"/>
      <c r="Q75" s="29"/>
      <c r="R75" s="29"/>
    </row>
    <row r="76" spans="1:18" ht="21.95">
      <c r="A76" s="58"/>
      <c r="B76" s="41" t="s">
        <v>239</v>
      </c>
      <c r="C76" s="44" t="str">
        <f t="shared" si="2"/>
        <v>Number</v>
      </c>
      <c r="D76" s="85">
        <f>_xlfn.XLOOKUP("Poor", 'SWB Backcast'!$F$176:$F$183, 'SWB Backcast'!H$176:H$183)</f>
        <v>2</v>
      </c>
      <c r="E76" s="85">
        <f>_xlfn.XLOOKUP("Poor", 'SWB Backcast'!$F$176:$F$183, 'SWB Backcast'!I$176:I$183)</f>
        <v>2</v>
      </c>
      <c r="F76" s="85">
        <f>_xlfn.XLOOKUP("Poor", 'SWB Backcast'!$F$176:$F$183, 'SWB Backcast'!J$176:J$183)</f>
        <v>4</v>
      </c>
      <c r="G76" s="85">
        <f>_xlfn.XLOOKUP("Poor", 'SWB Backcast'!$F$176:$F$183, 'SWB Backcast'!K$176:K$183)</f>
        <v>4</v>
      </c>
      <c r="H76" s="85">
        <f>_xlfn.XLOOKUP("Poor", 'SWB Backcast'!$F$176:$F$183, 'SWB Backcast'!L$176:L$183)</f>
        <v>5</v>
      </c>
      <c r="I76" s="85" t="s">
        <v>261</v>
      </c>
      <c r="J76" s="85">
        <f>_xlfn.XLOOKUP("Poor", 'SWB Backcast'!$F$176:$F$183, 'SWB Backcast'!N$176:N$183)</f>
        <v>3</v>
      </c>
      <c r="K76" s="85">
        <f>_xlfn.XLOOKUP("Poor", 'SWB Backcast'!$F$176:$F$183, 'SWB Backcast'!O$176:O$183)</f>
        <v>2</v>
      </c>
      <c r="L76" s="85" t="s">
        <v>261</v>
      </c>
      <c r="M76" s="85">
        <f>_xlfn.XLOOKUP("Poor", 'SWB Backcast'!$F$176:$F$183, 'SWB Backcast'!Q$176:Q$183)</f>
        <v>0</v>
      </c>
      <c r="N76" s="85">
        <f>_xlfn.XLOOKUP("Poor", 'SWB Backcast'!$F$176:$F$183, 'SWB Backcast'!R$176:R$183)</f>
        <v>0</v>
      </c>
      <c r="O76" s="85">
        <f>_xlfn.XLOOKUP("Poor", 'SWB Backcast'!$F$176:$F$183, 'SWB Backcast'!S$176:S$183)</f>
        <v>0</v>
      </c>
      <c r="P76" s="85">
        <f>_xlfn.XLOOKUP("Poor", 'SWB Backcast'!$F$176:$F$183, 'SWB Backcast'!T$176:T$183)</f>
        <v>0</v>
      </c>
      <c r="Q76" s="85">
        <f>_xlfn.XLOOKUP("Poor", 'SWB Backcast'!$F$176:$F$183, 'SWB Backcast'!U$176:U$183)</f>
        <v>0</v>
      </c>
      <c r="R76" s="85">
        <f>_xlfn.XLOOKUP("Poor", 'SWB Backcast'!$F$176:$F$183, 'SWB Backcast'!V$176:V$183)</f>
        <v>0</v>
      </c>
    </row>
    <row r="77" spans="1:18" ht="21.95">
      <c r="A77" s="58"/>
      <c r="B77" s="41" t="s">
        <v>249</v>
      </c>
      <c r="C77" s="44" t="str">
        <f t="shared" si="2"/>
        <v>Number</v>
      </c>
      <c r="D77" s="85" t="s">
        <v>261</v>
      </c>
      <c r="E77" s="85" t="s">
        <v>261</v>
      </c>
      <c r="F77" s="85" t="s">
        <v>261</v>
      </c>
      <c r="G77" s="85" t="s">
        <v>261</v>
      </c>
      <c r="H77" s="85" t="s">
        <v>261</v>
      </c>
      <c r="I77" s="85" t="s">
        <v>261</v>
      </c>
      <c r="J77" s="85" t="s">
        <v>261</v>
      </c>
      <c r="K77" s="85" t="s">
        <v>261</v>
      </c>
      <c r="L77" s="85" t="s">
        <v>261</v>
      </c>
      <c r="M77" s="85" t="s">
        <v>261</v>
      </c>
      <c r="N77" s="85" t="s">
        <v>261</v>
      </c>
      <c r="O77" s="85" t="s">
        <v>261</v>
      </c>
      <c r="P77" s="85" t="s">
        <v>261</v>
      </c>
      <c r="Q77" s="85" t="s">
        <v>261</v>
      </c>
      <c r="R77" s="85" t="s">
        <v>261</v>
      </c>
    </row>
    <row r="78" spans="1:18" ht="21.95">
      <c r="A78" s="58"/>
      <c r="B78" s="58"/>
      <c r="C78" s="48"/>
      <c r="D78" s="48"/>
      <c r="E78" s="48"/>
      <c r="F78" s="48"/>
      <c r="G78" s="48"/>
      <c r="H78" s="48"/>
      <c r="I78" s="48"/>
      <c r="J78" s="48"/>
      <c r="K78" s="48"/>
      <c r="L78" s="48"/>
      <c r="M78" s="48"/>
      <c r="N78" s="48"/>
      <c r="O78" s="48"/>
      <c r="P78" s="48"/>
      <c r="Q78" s="48"/>
      <c r="R78" s="48"/>
    </row>
    <row r="79" spans="1:18" ht="21.95">
      <c r="A79" s="39"/>
      <c r="B79" s="39" t="s">
        <v>273</v>
      </c>
      <c r="C79" s="39"/>
      <c r="D79" s="39"/>
      <c r="E79" s="39"/>
      <c r="F79" s="39"/>
      <c r="G79" s="39"/>
      <c r="H79" s="39"/>
      <c r="I79" s="39"/>
      <c r="J79" s="39"/>
      <c r="K79" s="39"/>
      <c r="L79" s="39"/>
      <c r="M79" s="39"/>
      <c r="N79" s="39"/>
      <c r="O79" s="39"/>
      <c r="P79" s="39"/>
      <c r="Q79" s="39"/>
      <c r="R79" s="39"/>
    </row>
    <row r="80" spans="1:18" ht="21.95">
      <c r="A80" s="198"/>
      <c r="B80" s="198"/>
      <c r="C80" s="48"/>
      <c r="D80" s="48"/>
      <c r="E80" s="48"/>
      <c r="F80" s="48"/>
      <c r="G80" s="48"/>
      <c r="H80" s="48"/>
      <c r="I80" s="48"/>
      <c r="J80" s="48"/>
      <c r="K80" s="86"/>
      <c r="L80" s="48"/>
      <c r="M80" s="48"/>
      <c r="N80" s="48"/>
      <c r="O80" s="48"/>
      <c r="P80" s="48"/>
      <c r="Q80" s="48"/>
      <c r="R80" s="48"/>
    </row>
    <row r="81" spans="1:21" ht="21.95">
      <c r="A81" s="81"/>
      <c r="B81" s="59" t="s">
        <v>259</v>
      </c>
      <c r="C81" s="75"/>
      <c r="D81" s="82" t="s">
        <v>25</v>
      </c>
      <c r="E81" s="82" t="s">
        <v>26</v>
      </c>
      <c r="F81" s="82" t="s">
        <v>27</v>
      </c>
      <c r="G81" s="82" t="s">
        <v>28</v>
      </c>
      <c r="H81" s="82" t="s">
        <v>29</v>
      </c>
      <c r="I81" s="82" t="s">
        <v>30</v>
      </c>
      <c r="J81" s="82" t="s">
        <v>31</v>
      </c>
      <c r="K81" s="82" t="s">
        <v>32</v>
      </c>
      <c r="L81" s="83" t="s">
        <v>33</v>
      </c>
      <c r="M81" s="83" t="s">
        <v>34</v>
      </c>
      <c r="N81" s="83" t="s">
        <v>35</v>
      </c>
      <c r="O81" s="83" t="s">
        <v>36</v>
      </c>
      <c r="P81" s="83" t="s">
        <v>37</v>
      </c>
      <c r="Q81" s="83" t="s">
        <v>38</v>
      </c>
      <c r="R81" s="83" t="s">
        <v>39</v>
      </c>
    </row>
    <row r="82" spans="1:21" ht="21.95">
      <c r="A82" s="58"/>
      <c r="B82" s="44" t="s">
        <v>20</v>
      </c>
      <c r="C82" s="44" t="s">
        <v>4</v>
      </c>
      <c r="D82" s="72"/>
      <c r="E82" s="72"/>
      <c r="F82" s="72"/>
      <c r="G82" s="72"/>
      <c r="H82" s="72"/>
      <c r="I82" s="72"/>
      <c r="J82" s="72"/>
      <c r="K82" s="72"/>
      <c r="L82" s="72"/>
      <c r="M82" s="72"/>
      <c r="N82" s="72"/>
      <c r="O82" s="72"/>
      <c r="P82" s="72"/>
      <c r="Q82" s="72"/>
      <c r="R82" s="72"/>
    </row>
    <row r="83" spans="1:21" ht="21.95">
      <c r="A83" s="58"/>
      <c r="B83" s="41" t="s">
        <v>0</v>
      </c>
      <c r="C83" s="44" t="s">
        <v>215</v>
      </c>
      <c r="D83" s="85">
        <f>_xlfn.XLOOKUP("Sufficient", 'ANH Backcast'!$F$70:$F$77, 'ANH Backcast'!H$70:H$77)</f>
        <v>2</v>
      </c>
      <c r="E83" s="85">
        <f>_xlfn.XLOOKUP("Sufficient", 'ANH Backcast'!$F$70:$F$77, 'ANH Backcast'!I$70:I$77)</f>
        <v>1</v>
      </c>
      <c r="F83" s="85">
        <f>_xlfn.XLOOKUP("Sufficient", 'ANH Backcast'!$F$70:$F$77, 'ANH Backcast'!J$70:J$77)</f>
        <v>5</v>
      </c>
      <c r="G83" s="85">
        <f>_xlfn.XLOOKUP("Sufficient", 'ANH Backcast'!$F$70:$F$77, 'ANH Backcast'!K$70:K$77)</f>
        <v>7</v>
      </c>
      <c r="H83" s="85">
        <f>_xlfn.XLOOKUP("Sufficient", 'ANH Backcast'!$F$70:$F$77, 'ANH Backcast'!L$70:L$77)</f>
        <v>5</v>
      </c>
      <c r="I83" s="85" t="s">
        <v>261</v>
      </c>
      <c r="J83" s="85">
        <f>_xlfn.XLOOKUP("Sufficient", 'ANH Backcast'!$F$70:$F$77, 'ANH Backcast'!N$70:N$77)</f>
        <v>1</v>
      </c>
      <c r="K83" s="85">
        <f>_xlfn.XLOOKUP("Sufficient", 'ANH Backcast'!$F$70:$F$77, 'ANH Backcast'!O$70:O$77)</f>
        <v>1</v>
      </c>
      <c r="L83" s="85">
        <f>_xlfn.XLOOKUP("Sufficient", 'ANH Backcast'!$F$70:$F$77, 'ANH Backcast'!P$70:P$77)</f>
        <v>3</v>
      </c>
      <c r="M83" s="85">
        <f>_xlfn.XLOOKUP("Sufficient", 'ANH Backcast'!$F$70:$F$77, 'ANH Backcast'!Q$70:Q$77)</f>
        <v>2</v>
      </c>
      <c r="N83" s="85">
        <f>_xlfn.XLOOKUP("Sufficient", 'ANH Backcast'!$F$70:$F$77, 'ANH Backcast'!R$70:R$77)</f>
        <v>3</v>
      </c>
      <c r="O83" s="85">
        <f>_xlfn.XLOOKUP("Sufficient", 'ANH Backcast'!$F$70:$F$77, 'ANH Backcast'!S$70:S$77)</f>
        <v>1</v>
      </c>
      <c r="P83" s="85">
        <f>_xlfn.XLOOKUP("Sufficient", 'ANH Backcast'!$F$70:$F$77, 'ANH Backcast'!T$70:T$77)</f>
        <v>0</v>
      </c>
      <c r="Q83" s="85">
        <f>_xlfn.XLOOKUP("Sufficient", 'ANH Backcast'!$F$70:$F$77, 'ANH Backcast'!U$70:U$77)</f>
        <v>0</v>
      </c>
      <c r="R83" s="85">
        <f>_xlfn.XLOOKUP("Sufficient", 'ANH Backcast'!$F$70:$F$77, 'ANH Backcast'!V$70:V$77)</f>
        <v>1</v>
      </c>
    </row>
    <row r="84" spans="1:21" ht="21.95">
      <c r="A84" s="58"/>
      <c r="B84" s="41" t="s">
        <v>232</v>
      </c>
      <c r="C84" s="44" t="str">
        <f>$C$83</f>
        <v>Number</v>
      </c>
      <c r="D84" s="85">
        <f>_xlfn.XLOOKUP("Sufficient", 'WSH Backcast'!$F$126:$F$133, 'WSH Backcast'!H$126:H$133)</f>
        <v>4</v>
      </c>
      <c r="E84" s="85">
        <f>_xlfn.XLOOKUP("Sufficient", 'WSH Backcast'!$F$126:$F$133, 'WSH Backcast'!I$126:I$133)</f>
        <v>6</v>
      </c>
      <c r="F84" s="85">
        <f>_xlfn.XLOOKUP("Sufficient", 'WSH Backcast'!$F$126:$F$133, 'WSH Backcast'!J$126:J$133)</f>
        <v>6</v>
      </c>
      <c r="G84" s="85">
        <f>_xlfn.XLOOKUP("Sufficient", 'WSH Backcast'!$F$126:$F$133, 'WSH Backcast'!K$126:K$133)</f>
        <v>3</v>
      </c>
      <c r="H84" s="85">
        <f>_xlfn.XLOOKUP("Sufficient", 'WSH Backcast'!$F$126:$F$133, 'WSH Backcast'!L$126:L$133)</f>
        <v>5</v>
      </c>
      <c r="I84" s="85">
        <f>_xlfn.XLOOKUP("Sufficient", 'WSH Backcast'!$F$126:$F$133, 'WSH Backcast'!M$126:M$133)</f>
        <v>9</v>
      </c>
      <c r="J84" s="85">
        <f>_xlfn.XLOOKUP("Sufficient", 'WSH Backcast'!$F$126:$F$133, 'WSH Backcast'!N$126:N$133)</f>
        <v>8</v>
      </c>
      <c r="K84" s="85">
        <f>_xlfn.XLOOKUP("Sufficient", 'WSH Backcast'!$F$126:$F$133, 'WSH Backcast'!O$126:O$133)</f>
        <v>5</v>
      </c>
      <c r="L84" s="85" t="s">
        <v>261</v>
      </c>
      <c r="M84" s="85">
        <f>_xlfn.XLOOKUP("Sufficient", 'WSH Backcast'!$F$126:$F$133, 'WSH Backcast'!Q$126:Q$133)</f>
        <v>8</v>
      </c>
      <c r="N84" s="85">
        <f>_xlfn.XLOOKUP("Sufficient", 'WSH Backcast'!$F$126:$F$133, 'WSH Backcast'!R$126:R$133)</f>
        <v>8</v>
      </c>
      <c r="O84" s="85">
        <f>_xlfn.XLOOKUP("Sufficient", 'WSH Backcast'!$F$126:$F$133, 'WSH Backcast'!S$126:S$133)</f>
        <v>8</v>
      </c>
      <c r="P84" s="85">
        <f>_xlfn.XLOOKUP("Sufficient", 'WSH Backcast'!$F$126:$F$133, 'WSH Backcast'!T$126:T$133)</f>
        <v>8</v>
      </c>
      <c r="Q84" s="85">
        <f>_xlfn.XLOOKUP("Sufficient", 'WSH Backcast'!$F$126:$F$133, 'WSH Backcast'!U$126:U$133)</f>
        <v>8</v>
      </c>
      <c r="R84" s="85">
        <f>_xlfn.XLOOKUP("Sufficient", 'WSH Backcast'!$F$126:$F$133, 'WSH Backcast'!V$126:V$133)</f>
        <v>8</v>
      </c>
    </row>
    <row r="85" spans="1:21" ht="21.95">
      <c r="A85" s="58"/>
      <c r="B85" s="41" t="s">
        <v>233</v>
      </c>
      <c r="C85" s="44" t="str">
        <f t="shared" ref="C85:C98" si="3">$C$83</f>
        <v>Number</v>
      </c>
      <c r="D85" s="85" t="s">
        <v>261</v>
      </c>
      <c r="E85" s="85" t="s">
        <v>261</v>
      </c>
      <c r="F85" s="85" t="s">
        <v>261</v>
      </c>
      <c r="G85" s="85" t="s">
        <v>261</v>
      </c>
      <c r="H85" s="85" t="s">
        <v>261</v>
      </c>
      <c r="I85" s="85" t="s">
        <v>261</v>
      </c>
      <c r="J85" s="85" t="s">
        <v>261</v>
      </c>
      <c r="K85" s="85" t="s">
        <v>261</v>
      </c>
      <c r="L85" s="85" t="s">
        <v>261</v>
      </c>
      <c r="M85" s="85" t="s">
        <v>261</v>
      </c>
      <c r="N85" s="85" t="s">
        <v>261</v>
      </c>
      <c r="O85" s="85" t="s">
        <v>261</v>
      </c>
      <c r="P85" s="85" t="s">
        <v>261</v>
      </c>
      <c r="Q85" s="85" t="s">
        <v>261</v>
      </c>
      <c r="R85" s="85" t="s">
        <v>261</v>
      </c>
      <c r="U85" s="29"/>
    </row>
    <row r="86" spans="1:21" ht="21.95">
      <c r="A86" s="58"/>
      <c r="B86" s="41" t="s">
        <v>236</v>
      </c>
      <c r="C86" s="44" t="str">
        <f t="shared" si="3"/>
        <v>Number</v>
      </c>
      <c r="D86" s="85">
        <f>_xlfn.XLOOKUP("Sufficient", 'NES Backcast'!$F$50:$F$57, 'NES Backcast'!H$50:H$57)</f>
        <v>6</v>
      </c>
      <c r="E86" s="85">
        <f>_xlfn.XLOOKUP("Sufficient", 'NES Backcast'!$F$50:$F$57, 'NES Backcast'!I$50:I$57)</f>
        <v>2</v>
      </c>
      <c r="F86" s="85">
        <f>_xlfn.XLOOKUP("Sufficient", 'NES Backcast'!$F$50:$F$57, 'NES Backcast'!J$50:J$57)</f>
        <v>3</v>
      </c>
      <c r="G86" s="85">
        <f>_xlfn.XLOOKUP("Sufficient", 'NES Backcast'!$F$50:$F$57, 'NES Backcast'!K$50:K$57)</f>
        <v>1</v>
      </c>
      <c r="H86" s="85">
        <f>_xlfn.XLOOKUP("Sufficient", 'NES Backcast'!$F$50:$F$57, 'NES Backcast'!L$50:L$57)</f>
        <v>3</v>
      </c>
      <c r="I86" s="85" t="s">
        <v>261</v>
      </c>
      <c r="J86" s="85">
        <f>_xlfn.XLOOKUP("Sufficient", 'NES Backcast'!$F$50:$F$57, 'NES Backcast'!N$50:N$57)</f>
        <v>1</v>
      </c>
      <c r="K86" s="85">
        <f>_xlfn.XLOOKUP("Sufficient", 'NES Backcast'!$F$50:$F$57, 'NES Backcast'!O$50:O$57)</f>
        <v>2</v>
      </c>
      <c r="L86" s="85" t="s">
        <v>261</v>
      </c>
      <c r="M86" s="85">
        <f>_xlfn.XLOOKUP("Sufficient", 'NES Backcast'!$F$50:$F$57, 'NES Backcast'!Q$50:Q$57)</f>
        <v>2</v>
      </c>
      <c r="N86" s="85">
        <f>_xlfn.XLOOKUP("Sufficient", 'NES Backcast'!$F$50:$F$57, 'NES Backcast'!R$50:R$57)</f>
        <v>2</v>
      </c>
      <c r="O86" s="85">
        <f>_xlfn.XLOOKUP("Sufficient", 'NES Backcast'!$F$50:$F$57, 'NES Backcast'!S$50:S$57)</f>
        <v>2</v>
      </c>
      <c r="P86" s="85">
        <f>_xlfn.XLOOKUP("Sufficient", 'NES Backcast'!$F$50:$F$57, 'NES Backcast'!T$50:T$57)</f>
        <v>1</v>
      </c>
      <c r="Q86" s="85">
        <f>_xlfn.XLOOKUP("Sufficient", 'NES Backcast'!$F$50:$F$57, 'NES Backcast'!U$50:U$57)</f>
        <v>1</v>
      </c>
      <c r="R86" s="85">
        <f>_xlfn.XLOOKUP("Sufficient", 'NES Backcast'!$F$50:$F$57, 'NES Backcast'!V$50:V$57)</f>
        <v>0</v>
      </c>
    </row>
    <row r="87" spans="1:21" ht="21.95">
      <c r="A87" s="58"/>
      <c r="B87" s="41" t="s">
        <v>237</v>
      </c>
      <c r="C87" s="44" t="str">
        <f t="shared" si="3"/>
        <v>Number</v>
      </c>
      <c r="D87" s="85">
        <f>_xlfn.XLOOKUP("Sufficient", 'SVE Backcast'!$F$18:$F$25, 'SVE Backcast'!H$18:H$25)</f>
        <v>0</v>
      </c>
      <c r="E87" s="85">
        <f>_xlfn.XLOOKUP("Sufficient", 'SVE Backcast'!$F$18:$F$25, 'SVE Backcast'!I$18:I$25)</f>
        <v>0</v>
      </c>
      <c r="F87" s="85">
        <f>_xlfn.XLOOKUP("Sufficient", 'SVE Backcast'!$F$18:$F$25, 'SVE Backcast'!J$18:J$25)</f>
        <v>0</v>
      </c>
      <c r="G87" s="85">
        <f>_xlfn.XLOOKUP("Sufficient", 'SVE Backcast'!$F$18:$F$25, 'SVE Backcast'!K$18:K$25)</f>
        <v>0</v>
      </c>
      <c r="H87" s="85">
        <f>_xlfn.XLOOKUP("Sufficient", 'SVE Backcast'!$F$18:$F$25, 'SVE Backcast'!L$18:L$25)</f>
        <v>0</v>
      </c>
      <c r="I87" s="85">
        <f>_xlfn.XLOOKUP("Sufficient", 'SVE Backcast'!$F$18:$F$25, 'SVE Backcast'!M$18:M$25)</f>
        <v>0</v>
      </c>
      <c r="J87" s="85">
        <f>_xlfn.XLOOKUP("Sufficient", 'SVE Backcast'!$F$18:$F$25, 'SVE Backcast'!N$18:N$25)</f>
        <v>0</v>
      </c>
      <c r="K87" s="85">
        <f>_xlfn.XLOOKUP("Sufficient", 'SVE Backcast'!$F$18:$F$25, 'SVE Backcast'!O$18:O$25)</f>
        <v>0</v>
      </c>
      <c r="L87" s="85">
        <f>_xlfn.XLOOKUP("Sufficient", 'SVE Backcast'!$F$18:$F$25, 'SVE Backcast'!P$18:P$25)</f>
        <v>0</v>
      </c>
      <c r="M87" s="85">
        <f>_xlfn.XLOOKUP("Sufficient", 'SVE Backcast'!$F$18:$F$25, 'SVE Backcast'!Q$18:Q$25)</f>
        <v>0</v>
      </c>
      <c r="N87" s="85">
        <f>_xlfn.XLOOKUP("Sufficient", 'SVE Backcast'!$F$18:$F$25, 'SVE Backcast'!R$18:R$25)</f>
        <v>0</v>
      </c>
      <c r="O87" s="85">
        <f>_xlfn.XLOOKUP("Sufficient", 'SVE Backcast'!$F$18:$F$25, 'SVE Backcast'!S$18:S$25)</f>
        <v>0</v>
      </c>
      <c r="P87" s="85">
        <f>_xlfn.XLOOKUP("Sufficient", 'SVE Backcast'!$F$18:$F$25, 'SVE Backcast'!T$18:T$25)</f>
        <v>0</v>
      </c>
      <c r="Q87" s="85">
        <f>_xlfn.XLOOKUP("Sufficient", 'SVE Backcast'!$F$18:$F$25, 'SVE Backcast'!U$18:U$25)</f>
        <v>0</v>
      </c>
      <c r="R87" s="85">
        <f>_xlfn.XLOOKUP("Sufficient", 'SVE Backcast'!$F$18:$F$25, 'SVE Backcast'!V$18:V$25)</f>
        <v>0</v>
      </c>
    </row>
    <row r="88" spans="1:21" ht="21.95">
      <c r="A88" s="58"/>
      <c r="B88" s="41" t="s">
        <v>241</v>
      </c>
      <c r="C88" s="44" t="str">
        <f t="shared" si="3"/>
        <v>Number</v>
      </c>
      <c r="D88" s="85" t="s">
        <v>261</v>
      </c>
      <c r="E88" s="85" t="s">
        <v>261</v>
      </c>
      <c r="F88" s="85" t="s">
        <v>261</v>
      </c>
      <c r="G88" s="85" t="s">
        <v>261</v>
      </c>
      <c r="H88" s="85" t="s">
        <v>261</v>
      </c>
      <c r="I88" s="85" t="s">
        <v>261</v>
      </c>
      <c r="J88" s="85" t="s">
        <v>261</v>
      </c>
      <c r="K88" s="85" t="s">
        <v>261</v>
      </c>
      <c r="L88" s="85" t="s">
        <v>261</v>
      </c>
      <c r="M88" s="85" t="s">
        <v>261</v>
      </c>
      <c r="N88" s="85" t="s">
        <v>261</v>
      </c>
      <c r="O88" s="85" t="s">
        <v>261</v>
      </c>
      <c r="P88" s="85" t="s">
        <v>261</v>
      </c>
      <c r="Q88" s="85" t="s">
        <v>261</v>
      </c>
      <c r="R88" s="85" t="s">
        <v>261</v>
      </c>
    </row>
    <row r="89" spans="1:21" ht="21.95">
      <c r="A89" s="58"/>
      <c r="B89" s="41" t="s">
        <v>242</v>
      </c>
      <c r="C89" s="44" t="str">
        <f t="shared" si="3"/>
        <v>Number</v>
      </c>
      <c r="D89" s="85">
        <f>_xlfn.XLOOKUP("Sufficient", 'SRN Backcast'!$F$102:$F$109, 'SRN Backcast'!H$102:H$109)</f>
        <v>7</v>
      </c>
      <c r="E89" s="85">
        <f>_xlfn.XLOOKUP("Sufficient", 'SRN Backcast'!$F$102:$F$109, 'SRN Backcast'!I$102:I$109)</f>
        <v>6</v>
      </c>
      <c r="F89" s="85">
        <f>_xlfn.XLOOKUP("Sufficient", 'SRN Backcast'!$F$102:$F$109, 'SRN Backcast'!J$102:J$109)</f>
        <v>7</v>
      </c>
      <c r="G89" s="85">
        <f>_xlfn.XLOOKUP("Sufficient", 'SRN Backcast'!$F$102:$F$109, 'SRN Backcast'!K$102:K$109)</f>
        <v>5</v>
      </c>
      <c r="H89" s="85">
        <f>_xlfn.XLOOKUP("Sufficient", 'SRN Backcast'!$F$102:$F$109, 'SRN Backcast'!L$102:L$109)</f>
        <v>3</v>
      </c>
      <c r="I89" s="85" t="s">
        <v>261</v>
      </c>
      <c r="J89" s="85">
        <f>_xlfn.XLOOKUP("Sufficient", 'SRN Backcast'!$F$102:$F$109, 'SRN Backcast'!N$102:N$109)</f>
        <v>4</v>
      </c>
      <c r="K89" s="85">
        <f>_xlfn.XLOOKUP("Sufficient", 'SRN Backcast'!$F$102:$F$109, 'SRN Backcast'!O$102:O$109)</f>
        <v>5</v>
      </c>
      <c r="L89" s="85" t="s">
        <v>261</v>
      </c>
      <c r="M89" s="85">
        <f>_xlfn.XLOOKUP("Sufficient", 'SRN Backcast'!$F$102:$F$109, 'SRN Backcast'!Q$102:Q$109)</f>
        <v>4</v>
      </c>
      <c r="N89" s="85">
        <f>_xlfn.XLOOKUP("Sufficient", 'SRN Backcast'!$F$102:$F$109, 'SRN Backcast'!R$102:R$109)</f>
        <v>3</v>
      </c>
      <c r="O89" s="85">
        <f>_xlfn.XLOOKUP("Sufficient", 'SRN Backcast'!$F$102:$F$109, 'SRN Backcast'!S$102:S$109)</f>
        <v>2</v>
      </c>
      <c r="P89" s="85">
        <f>_xlfn.XLOOKUP("Sufficient", 'SRN Backcast'!$F$102:$F$109, 'SRN Backcast'!T$102:T$109)</f>
        <v>3</v>
      </c>
      <c r="Q89" s="85">
        <f>_xlfn.XLOOKUP("Sufficient", 'SRN Backcast'!$F$102:$F$109, 'SRN Backcast'!U$102:U$109)</f>
        <v>3</v>
      </c>
      <c r="R89" s="85">
        <f>_xlfn.XLOOKUP("Sufficient", 'SRN Backcast'!$F$102:$F$109, 'SRN Backcast'!V$102:V$109)</f>
        <v>3</v>
      </c>
    </row>
    <row r="90" spans="1:21" ht="21.95">
      <c r="A90" s="58"/>
      <c r="B90" s="41" t="s">
        <v>243</v>
      </c>
      <c r="C90" s="44" t="str">
        <f t="shared" si="3"/>
        <v>Number</v>
      </c>
      <c r="D90" s="85">
        <f>_xlfn.XLOOKUP("Sufficient", 'TMS Backcast'!$F$25:$F$32, 'TMS Backcast'!H$25:H$32)</f>
        <v>0</v>
      </c>
      <c r="E90" s="85">
        <f>_xlfn.XLOOKUP("Sufficient", 'TMS Backcast'!$F$25:$F$32, 'TMS Backcast'!I$25:I$32)</f>
        <v>0</v>
      </c>
      <c r="F90" s="85">
        <f>_xlfn.XLOOKUP("Sufficient", 'TMS Backcast'!$F$25:$F$32, 'TMS Backcast'!J$25:J$32)</f>
        <v>0</v>
      </c>
      <c r="G90" s="85">
        <f>_xlfn.XLOOKUP("Sufficient", 'TMS Backcast'!$F$25:$F$32, 'TMS Backcast'!K$25:K$32)</f>
        <v>0</v>
      </c>
      <c r="H90" s="85">
        <f>_xlfn.XLOOKUP("Sufficient", 'TMS Backcast'!$F$25:$F$32, 'TMS Backcast'!L$25:L$32)</f>
        <v>0</v>
      </c>
      <c r="I90" s="85" t="s">
        <v>261</v>
      </c>
      <c r="J90" s="85">
        <f>_xlfn.XLOOKUP("Sufficient", 'TMS Backcast'!$F$25:$F$32, 'TMS Backcast'!N$25:N$32)</f>
        <v>0</v>
      </c>
      <c r="K90" s="85">
        <f>_xlfn.XLOOKUP("Sufficient", 'TMS Backcast'!$F$25:$F$32, 'TMS Backcast'!O$25:O$32)</f>
        <v>0</v>
      </c>
      <c r="L90" s="85" t="s">
        <v>261</v>
      </c>
      <c r="M90" s="85">
        <f>_xlfn.XLOOKUP("Sufficient", 'TMS Backcast'!$F$25:$F$32, 'TMS Backcast'!Q$25:Q$32)</f>
        <v>0</v>
      </c>
      <c r="N90" s="85">
        <f>_xlfn.XLOOKUP("Sufficient", 'TMS Backcast'!$F$25:$F$32, 'TMS Backcast'!R$25:R$32)</f>
        <v>0</v>
      </c>
      <c r="O90" s="85">
        <f>_xlfn.XLOOKUP("Sufficient", 'TMS Backcast'!$F$25:$F$32, 'TMS Backcast'!S$25:S$32)</f>
        <v>0</v>
      </c>
      <c r="P90" s="85">
        <f>_xlfn.XLOOKUP("Sufficient", 'TMS Backcast'!$F$25:$F$32, 'TMS Backcast'!T$25:T$32)</f>
        <v>0</v>
      </c>
      <c r="Q90" s="85">
        <f>_xlfn.XLOOKUP("Sufficient", 'TMS Backcast'!$F$25:$F$32, 'TMS Backcast'!U$25:U$32)</f>
        <v>0</v>
      </c>
      <c r="R90" s="85">
        <f>_xlfn.XLOOKUP("Sufficient", 'TMS Backcast'!$F$25:$F$32, 'TMS Backcast'!V$25:V$32)</f>
        <v>1</v>
      </c>
    </row>
    <row r="91" spans="1:21" ht="21.95">
      <c r="A91" s="48"/>
      <c r="B91" s="41" t="s">
        <v>262</v>
      </c>
      <c r="C91" s="44" t="str">
        <f t="shared" si="3"/>
        <v>Number</v>
      </c>
      <c r="D91" s="85">
        <f>_xlfn.XLOOKUP("Sufficient", 'UUW Backcast'!$F$54:$F$61, 'UUW Backcast'!H$54:H$61)</f>
        <v>9</v>
      </c>
      <c r="E91" s="85">
        <f>_xlfn.XLOOKUP("Sufficient", 'UUW Backcast'!$F$54:$F$61, 'UUW Backcast'!I$54:I$61)</f>
        <v>12</v>
      </c>
      <c r="F91" s="85">
        <f>_xlfn.XLOOKUP("Sufficient", 'UUW Backcast'!$F$54:$F$61, 'UUW Backcast'!J$54:J$61)</f>
        <v>9</v>
      </c>
      <c r="G91" s="85">
        <f>_xlfn.XLOOKUP("Sufficient", 'UUW Backcast'!$F$54:$F$61, 'UUW Backcast'!K$54:K$61)</f>
        <v>11</v>
      </c>
      <c r="H91" s="85">
        <f>_xlfn.XLOOKUP("Sufficient", 'UUW Backcast'!$F$54:$F$61, 'UUW Backcast'!L$54:L$61)</f>
        <v>10</v>
      </c>
      <c r="I91" s="85" t="s">
        <v>261</v>
      </c>
      <c r="J91" s="85">
        <f>_xlfn.XLOOKUP("Sufficient", 'UUW Backcast'!$F$54:$F$61, 'UUW Backcast'!N$54:N$61)</f>
        <v>9</v>
      </c>
      <c r="K91" s="85">
        <f>_xlfn.XLOOKUP("Sufficient", 'UUW Backcast'!$F$54:$F$61, 'UUW Backcast'!O$54:O$61)</f>
        <v>5</v>
      </c>
      <c r="L91" s="85" t="s">
        <v>261</v>
      </c>
      <c r="M91" s="85">
        <f>_xlfn.XLOOKUP("Sufficient", 'UUW Backcast'!$F$54:$F$61, 'UUW Backcast'!Q$54:Q$61)</f>
        <v>5</v>
      </c>
      <c r="N91" s="85">
        <f>_xlfn.XLOOKUP("Sufficient", 'UUW Backcast'!$F$54:$F$61, 'UUW Backcast'!R$54:R$61)</f>
        <v>5</v>
      </c>
      <c r="O91" s="85">
        <f>_xlfn.XLOOKUP("Sufficient", 'UUW Backcast'!$F$54:$F$61, 'UUW Backcast'!S$54:S$61)</f>
        <v>5</v>
      </c>
      <c r="P91" s="85">
        <f>_xlfn.XLOOKUP("Sufficient", 'UUW Backcast'!$F$54:$F$61, 'UUW Backcast'!T$54:T$61)</f>
        <v>5</v>
      </c>
      <c r="Q91" s="85">
        <f>_xlfn.XLOOKUP("Sufficient", 'UUW Backcast'!$F$54:$F$61, 'UUW Backcast'!U$54:U$61)</f>
        <v>5</v>
      </c>
      <c r="R91" s="85">
        <f>_xlfn.XLOOKUP("Sufficient", 'UUW Backcast'!$F$54:$F$61, 'UUW Backcast'!V$54:V$61)</f>
        <v>5</v>
      </c>
    </row>
    <row r="92" spans="1:21" ht="21.95">
      <c r="A92" s="58"/>
      <c r="B92" s="41" t="s">
        <v>245</v>
      </c>
      <c r="C92" s="44" t="str">
        <f t="shared" si="3"/>
        <v>Number</v>
      </c>
      <c r="D92" s="85">
        <f>_xlfn.XLOOKUP("Sufficient", 'WSX Backcast'!$F$67:$F$74, 'WSX Backcast'!H$67:H$74)</f>
        <v>1</v>
      </c>
      <c r="E92" s="85">
        <f>_xlfn.XLOOKUP("Sufficient", 'WSX Backcast'!$F$67:$F$74, 'WSX Backcast'!I$67:I$74)</f>
        <v>3</v>
      </c>
      <c r="F92" s="85">
        <f>_xlfn.XLOOKUP("Sufficient", 'WSX Backcast'!$F$67:$F$74, 'WSX Backcast'!J$67:J$74)</f>
        <v>2</v>
      </c>
      <c r="G92" s="85">
        <f>_xlfn.XLOOKUP("Sufficient", 'WSX Backcast'!$F$67:$F$74, 'WSX Backcast'!K$67:K$74)</f>
        <v>2</v>
      </c>
      <c r="H92" s="85">
        <f>_xlfn.XLOOKUP("Sufficient", 'WSX Backcast'!$F$67:$F$74, 'WSX Backcast'!L$67:L$74)</f>
        <v>3</v>
      </c>
      <c r="I92" s="85" t="s">
        <v>261</v>
      </c>
      <c r="J92" s="85">
        <f>_xlfn.XLOOKUP("Sufficient", 'WSX Backcast'!$F$67:$F$74, 'WSX Backcast'!N$67:N$74)</f>
        <v>3</v>
      </c>
      <c r="K92" s="85">
        <f>_xlfn.XLOOKUP("Sufficient", 'WSX Backcast'!$F$67:$F$74, 'WSX Backcast'!O$67:O$74)</f>
        <v>1</v>
      </c>
      <c r="L92" s="85" t="s">
        <v>261</v>
      </c>
      <c r="M92" s="85">
        <f>_xlfn.XLOOKUP("Sufficient", 'WSX Backcast'!$F$67:$F$74, 'WSX Backcast'!Q$67:Q$74)</f>
        <v>3</v>
      </c>
      <c r="N92" s="85">
        <f>_xlfn.XLOOKUP("Sufficient", 'WSX Backcast'!$F$67:$F$74, 'WSX Backcast'!R$67:R$74)</f>
        <v>3</v>
      </c>
      <c r="O92" s="85">
        <f>_xlfn.XLOOKUP("Sufficient", 'WSX Backcast'!$F$67:$F$74, 'WSX Backcast'!S$67:S$74)</f>
        <v>3</v>
      </c>
      <c r="P92" s="85">
        <f>_xlfn.XLOOKUP("Sufficient", 'WSX Backcast'!$F$67:$F$74, 'WSX Backcast'!T$67:T$74)</f>
        <v>3</v>
      </c>
      <c r="Q92" s="85">
        <f>_xlfn.XLOOKUP("Sufficient", 'WSX Backcast'!$F$67:$F$74, 'WSX Backcast'!U$67:U$74)</f>
        <v>3</v>
      </c>
      <c r="R92" s="85">
        <f>_xlfn.XLOOKUP("Sufficient", 'WSX Backcast'!$F$67:$F$74, 'WSX Backcast'!V$67:V$74)</f>
        <v>3</v>
      </c>
    </row>
    <row r="93" spans="1:21" ht="21.95">
      <c r="A93" s="58"/>
      <c r="B93" s="41" t="s">
        <v>246</v>
      </c>
      <c r="C93" s="44" t="str">
        <f t="shared" si="3"/>
        <v>Number</v>
      </c>
      <c r="D93" s="85">
        <f>_xlfn.XLOOKUP("Sufficient", 'YKY Backcast'!$F$38:$F$45, 'YKY Backcast'!H$38:H$45)</f>
        <v>1</v>
      </c>
      <c r="E93" s="85">
        <f>_xlfn.XLOOKUP("Sufficient", 'YKY Backcast'!$F$38:$F$45, 'YKY Backcast'!I$38:I$45)</f>
        <v>1</v>
      </c>
      <c r="F93" s="85">
        <f>_xlfn.XLOOKUP("Sufficient", 'YKY Backcast'!$F$38:$F$45, 'YKY Backcast'!J$38:J$45)</f>
        <v>1</v>
      </c>
      <c r="G93" s="85">
        <f>_xlfn.XLOOKUP("Sufficient", 'YKY Backcast'!$F$38:$F$45, 'YKY Backcast'!K$38:K$45)</f>
        <v>2</v>
      </c>
      <c r="H93" s="85">
        <f>_xlfn.XLOOKUP("Sufficient", 'YKY Backcast'!$F$38:$F$45, 'YKY Backcast'!L$38:L$45)</f>
        <v>2</v>
      </c>
      <c r="I93" s="85" t="s">
        <v>261</v>
      </c>
      <c r="J93" s="85">
        <f>_xlfn.XLOOKUP("Sufficient", 'YKY Backcast'!$F$38:$F$45, 'YKY Backcast'!N$38:N$45)</f>
        <v>3</v>
      </c>
      <c r="K93" s="85">
        <f>_xlfn.XLOOKUP("Sufficient", 'YKY Backcast'!$F$38:$F$45, 'YKY Backcast'!O$38:O$45)</f>
        <v>0</v>
      </c>
      <c r="L93" s="85" t="s">
        <v>261</v>
      </c>
      <c r="M93" s="85">
        <f>_xlfn.XLOOKUP("Sufficient", 'YKY Backcast'!$F$38:$F$45, 'YKY Backcast'!Q$38:Q$45)</f>
        <v>1</v>
      </c>
      <c r="N93" s="85">
        <f>_xlfn.XLOOKUP("Sufficient", 'YKY Backcast'!$F$38:$F$45, 'YKY Backcast'!R$38:R$45)</f>
        <v>0</v>
      </c>
      <c r="O93" s="85">
        <f>_xlfn.XLOOKUP("Sufficient", 'YKY Backcast'!$F$38:$F$45, 'YKY Backcast'!S$38:S$45)</f>
        <v>0</v>
      </c>
      <c r="P93" s="85">
        <f>_xlfn.XLOOKUP("Sufficient", 'YKY Backcast'!$F$38:$F$45, 'YKY Backcast'!T$38:T$45)</f>
        <v>0</v>
      </c>
      <c r="Q93" s="85">
        <f>_xlfn.XLOOKUP("Sufficient", 'YKY Backcast'!$F$38:$F$45, 'YKY Backcast'!U$38:U$45)</f>
        <v>2</v>
      </c>
      <c r="R93" s="85">
        <f>_xlfn.XLOOKUP("Sufficient", 'YKY Backcast'!$F$38:$F$45, 'YKY Backcast'!V$38:V$45)</f>
        <v>2</v>
      </c>
    </row>
    <row r="94" spans="1:21" ht="21.95">
      <c r="A94" s="58"/>
      <c r="B94" s="41" t="s">
        <v>247</v>
      </c>
      <c r="C94" s="44" t="str">
        <f t="shared" si="3"/>
        <v>Number</v>
      </c>
      <c r="D94" s="85" t="s">
        <v>261</v>
      </c>
      <c r="E94" s="85" t="s">
        <v>261</v>
      </c>
      <c r="F94" s="85" t="s">
        <v>261</v>
      </c>
      <c r="G94" s="85" t="s">
        <v>261</v>
      </c>
      <c r="H94" s="85" t="s">
        <v>261</v>
      </c>
      <c r="I94" s="85" t="s">
        <v>261</v>
      </c>
      <c r="J94" s="85" t="s">
        <v>261</v>
      </c>
      <c r="K94" s="85" t="s">
        <v>261</v>
      </c>
      <c r="L94" s="85" t="s">
        <v>261</v>
      </c>
      <c r="M94" s="85" t="s">
        <v>261</v>
      </c>
      <c r="N94" s="85" t="s">
        <v>261</v>
      </c>
      <c r="O94" s="85" t="s">
        <v>261</v>
      </c>
      <c r="P94" s="85" t="s">
        <v>261</v>
      </c>
      <c r="Q94" s="85" t="s">
        <v>261</v>
      </c>
      <c r="R94" s="85" t="s">
        <v>261</v>
      </c>
    </row>
    <row r="95" spans="1:21" ht="21.95">
      <c r="A95" s="48"/>
      <c r="B95" s="41" t="s">
        <v>253</v>
      </c>
      <c r="C95" s="44" t="str">
        <f t="shared" si="3"/>
        <v>Number</v>
      </c>
      <c r="D95" s="85" t="s">
        <v>261</v>
      </c>
      <c r="E95" s="85" t="s">
        <v>261</v>
      </c>
      <c r="F95" s="85" t="s">
        <v>261</v>
      </c>
      <c r="G95" s="85" t="s">
        <v>261</v>
      </c>
      <c r="H95" s="85" t="s">
        <v>261</v>
      </c>
      <c r="I95" s="85" t="s">
        <v>261</v>
      </c>
      <c r="J95" s="85" t="s">
        <v>261</v>
      </c>
      <c r="K95" s="85" t="s">
        <v>261</v>
      </c>
      <c r="L95" s="85" t="s">
        <v>261</v>
      </c>
      <c r="M95" s="85" t="s">
        <v>261</v>
      </c>
      <c r="N95" s="85" t="s">
        <v>261</v>
      </c>
      <c r="O95" s="85" t="s">
        <v>261</v>
      </c>
      <c r="P95" s="85" t="s">
        <v>261</v>
      </c>
      <c r="Q95" s="85" t="s">
        <v>261</v>
      </c>
      <c r="R95" s="85" t="s">
        <v>261</v>
      </c>
    </row>
    <row r="96" spans="1:21" ht="21.95">
      <c r="A96" s="58"/>
      <c r="B96" s="41" t="s">
        <v>254</v>
      </c>
      <c r="C96" s="44" t="str">
        <f t="shared" si="3"/>
        <v>Number</v>
      </c>
      <c r="D96" s="85" t="s">
        <v>261</v>
      </c>
      <c r="E96" s="85" t="s">
        <v>261</v>
      </c>
      <c r="F96" s="85" t="s">
        <v>261</v>
      </c>
      <c r="G96" s="85" t="s">
        <v>261</v>
      </c>
      <c r="H96" s="85" t="s">
        <v>261</v>
      </c>
      <c r="I96" s="85" t="s">
        <v>261</v>
      </c>
      <c r="J96" s="85" t="s">
        <v>261</v>
      </c>
      <c r="K96" s="85" t="s">
        <v>261</v>
      </c>
      <c r="L96" s="85" t="s">
        <v>261</v>
      </c>
      <c r="M96" s="85" t="s">
        <v>261</v>
      </c>
      <c r="N96" s="85" t="s">
        <v>261</v>
      </c>
      <c r="O96" s="85" t="s">
        <v>261</v>
      </c>
      <c r="P96" s="85" t="s">
        <v>261</v>
      </c>
      <c r="Q96" s="85" t="s">
        <v>261</v>
      </c>
      <c r="R96" s="85" t="s">
        <v>261</v>
      </c>
    </row>
    <row r="97" spans="1:21" ht="21.95">
      <c r="A97" s="58"/>
      <c r="B97" s="41" t="s">
        <v>255</v>
      </c>
      <c r="C97" s="44" t="str">
        <f t="shared" si="3"/>
        <v>Number</v>
      </c>
      <c r="D97" s="85" t="s">
        <v>261</v>
      </c>
      <c r="E97" s="85" t="s">
        <v>261</v>
      </c>
      <c r="F97" s="85" t="s">
        <v>261</v>
      </c>
      <c r="G97" s="85" t="s">
        <v>261</v>
      </c>
      <c r="H97" s="85" t="s">
        <v>261</v>
      </c>
      <c r="I97" s="85" t="s">
        <v>261</v>
      </c>
      <c r="J97" s="85" t="s">
        <v>261</v>
      </c>
      <c r="K97" s="85" t="s">
        <v>261</v>
      </c>
      <c r="L97" s="85" t="s">
        <v>261</v>
      </c>
      <c r="M97" s="85" t="s">
        <v>261</v>
      </c>
      <c r="N97" s="85" t="s">
        <v>261</v>
      </c>
      <c r="O97" s="85" t="s">
        <v>261</v>
      </c>
      <c r="P97" s="85" t="s">
        <v>261</v>
      </c>
      <c r="Q97" s="85" t="s">
        <v>261</v>
      </c>
      <c r="R97" s="85" t="s">
        <v>261</v>
      </c>
    </row>
    <row r="98" spans="1:21" ht="21.95">
      <c r="A98" s="58"/>
      <c r="B98" s="41" t="s">
        <v>257</v>
      </c>
      <c r="C98" s="44" t="str">
        <f t="shared" si="3"/>
        <v>Number</v>
      </c>
      <c r="D98" s="85" t="s">
        <v>261</v>
      </c>
      <c r="E98" s="85" t="s">
        <v>261</v>
      </c>
      <c r="F98" s="85" t="s">
        <v>261</v>
      </c>
      <c r="G98" s="85" t="s">
        <v>261</v>
      </c>
      <c r="H98" s="85" t="s">
        <v>261</v>
      </c>
      <c r="I98" s="85" t="s">
        <v>261</v>
      </c>
      <c r="J98" s="85" t="s">
        <v>261</v>
      </c>
      <c r="K98" s="85" t="s">
        <v>261</v>
      </c>
      <c r="L98" s="85" t="s">
        <v>261</v>
      </c>
      <c r="M98" s="85" t="s">
        <v>261</v>
      </c>
      <c r="N98" s="85" t="s">
        <v>261</v>
      </c>
      <c r="O98" s="85" t="s">
        <v>261</v>
      </c>
      <c r="P98" s="85" t="s">
        <v>261</v>
      </c>
      <c r="Q98" s="85" t="s">
        <v>261</v>
      </c>
      <c r="R98" s="85" t="s">
        <v>261</v>
      </c>
    </row>
    <row r="99" spans="1:21" ht="21.95">
      <c r="A99" s="58"/>
      <c r="D99" s="29"/>
      <c r="E99" s="29"/>
      <c r="F99" s="29"/>
      <c r="G99" s="29"/>
      <c r="H99" s="29"/>
      <c r="I99" s="29"/>
      <c r="J99" s="29"/>
      <c r="K99" s="29"/>
      <c r="L99" s="29"/>
      <c r="M99" s="29"/>
      <c r="N99" s="29"/>
      <c r="O99" s="29"/>
      <c r="P99" s="29"/>
      <c r="Q99" s="29"/>
      <c r="R99" s="29"/>
    </row>
    <row r="100" spans="1:21" ht="21.95">
      <c r="A100" s="58"/>
      <c r="B100" s="41" t="s">
        <v>239</v>
      </c>
      <c r="C100" s="44" t="str">
        <f>$C$83</f>
        <v>Number</v>
      </c>
      <c r="D100" s="85">
        <f>_xlfn.XLOOKUP("Sufficient", 'SWB Backcast'!$F$176:$F$183, 'SWB Backcast'!H$176:H$183)</f>
        <v>13</v>
      </c>
      <c r="E100" s="85">
        <f>_xlfn.XLOOKUP("Sufficient", 'SWB Backcast'!$F$176:$F$183, 'SWB Backcast'!I$176:I$183)</f>
        <v>6</v>
      </c>
      <c r="F100" s="85">
        <f>_xlfn.XLOOKUP("Sufficient", 'SWB Backcast'!$F$176:$F$183, 'SWB Backcast'!J$176:J$183)</f>
        <v>9</v>
      </c>
      <c r="G100" s="85">
        <f>_xlfn.XLOOKUP("Sufficient", 'SWB Backcast'!$F$176:$F$183, 'SWB Backcast'!K$176:K$183)</f>
        <v>5</v>
      </c>
      <c r="H100" s="85">
        <f>_xlfn.XLOOKUP("Sufficient", 'SWB Backcast'!$F$176:$F$183, 'SWB Backcast'!L$176:L$183)</f>
        <v>4</v>
      </c>
      <c r="I100" s="85" t="s">
        <v>261</v>
      </c>
      <c r="J100" s="85">
        <f>_xlfn.XLOOKUP("Sufficient", 'SWB Backcast'!$F$176:$F$183, 'SWB Backcast'!N$176:N$183)</f>
        <v>8</v>
      </c>
      <c r="K100" s="85">
        <f>_xlfn.XLOOKUP("Sufficient", 'SWB Backcast'!$F$176:$F$183, 'SWB Backcast'!O$176:O$183)</f>
        <v>6</v>
      </c>
      <c r="L100" s="85" t="s">
        <v>261</v>
      </c>
      <c r="M100" s="85">
        <f>_xlfn.XLOOKUP("Sufficient", 'SWB Backcast'!$F$176:$F$183, 'SWB Backcast'!Q$176:Q$183)</f>
        <v>1</v>
      </c>
      <c r="N100" s="85">
        <f>_xlfn.XLOOKUP("Sufficient", 'SWB Backcast'!$F$176:$F$183, 'SWB Backcast'!R$176:R$183)</f>
        <v>1</v>
      </c>
      <c r="O100" s="85">
        <f>_xlfn.XLOOKUP("Sufficient", 'SWB Backcast'!$F$176:$F$183, 'SWB Backcast'!S$176:S$183)</f>
        <v>1</v>
      </c>
      <c r="P100" s="85">
        <f>_xlfn.XLOOKUP("Sufficient", 'SWB Backcast'!$F$176:$F$183, 'SWB Backcast'!T$176:T$183)</f>
        <v>1</v>
      </c>
      <c r="Q100" s="85">
        <f>_xlfn.XLOOKUP("Sufficient", 'SWB Backcast'!$F$176:$F$183, 'SWB Backcast'!U$176:U$183)</f>
        <v>1</v>
      </c>
      <c r="R100" s="85">
        <f>_xlfn.XLOOKUP("Sufficient", 'SWB Backcast'!$F$176:$F$183, 'SWB Backcast'!V$176:V$183)</f>
        <v>1</v>
      </c>
    </row>
    <row r="101" spans="1:21" ht="21.95">
      <c r="A101" s="58"/>
      <c r="B101" s="41" t="s">
        <v>249</v>
      </c>
      <c r="C101" s="44" t="str">
        <f t="shared" ref="C101" si="4">$C$83</f>
        <v>Number</v>
      </c>
      <c r="D101" s="85" t="s">
        <v>261</v>
      </c>
      <c r="E101" s="85" t="s">
        <v>261</v>
      </c>
      <c r="F101" s="85" t="s">
        <v>261</v>
      </c>
      <c r="G101" s="85" t="s">
        <v>261</v>
      </c>
      <c r="H101" s="85" t="s">
        <v>261</v>
      </c>
      <c r="I101" s="85" t="s">
        <v>261</v>
      </c>
      <c r="J101" s="85" t="s">
        <v>261</v>
      </c>
      <c r="K101" s="85" t="s">
        <v>261</v>
      </c>
      <c r="L101" s="85" t="s">
        <v>261</v>
      </c>
      <c r="M101" s="85" t="s">
        <v>261</v>
      </c>
      <c r="N101" s="85" t="s">
        <v>261</v>
      </c>
      <c r="O101" s="85" t="s">
        <v>261</v>
      </c>
      <c r="P101" s="85" t="s">
        <v>261</v>
      </c>
      <c r="Q101" s="85" t="s">
        <v>261</v>
      </c>
      <c r="R101" s="85" t="s">
        <v>261</v>
      </c>
    </row>
    <row r="102" spans="1:21" ht="21.95">
      <c r="A102" s="48"/>
      <c r="B102" s="48"/>
      <c r="C102" s="48"/>
      <c r="D102" s="48"/>
      <c r="E102" s="48"/>
      <c r="F102" s="48"/>
      <c r="G102" s="48"/>
      <c r="H102" s="48"/>
      <c r="I102" s="48"/>
      <c r="J102" s="48"/>
      <c r="K102" s="48"/>
      <c r="L102" s="48"/>
      <c r="M102" s="48"/>
      <c r="N102" s="48"/>
      <c r="O102" s="48"/>
      <c r="P102" s="48"/>
      <c r="Q102" s="48"/>
      <c r="R102" s="48"/>
    </row>
    <row r="103" spans="1:21" ht="21.95">
      <c r="A103" s="39"/>
      <c r="B103" s="39" t="s">
        <v>274</v>
      </c>
      <c r="C103" s="39"/>
      <c r="D103" s="39"/>
      <c r="E103" s="39"/>
      <c r="F103" s="39"/>
      <c r="G103" s="39"/>
      <c r="H103" s="39"/>
      <c r="I103" s="39"/>
      <c r="J103" s="39"/>
      <c r="K103" s="39"/>
      <c r="L103" s="39"/>
      <c r="M103" s="39"/>
      <c r="N103" s="39"/>
      <c r="O103" s="39"/>
      <c r="P103" s="39"/>
      <c r="Q103" s="39"/>
      <c r="R103" s="39"/>
    </row>
    <row r="104" spans="1:21" ht="21.95">
      <c r="A104" s="198"/>
      <c r="B104" s="198"/>
      <c r="C104" s="48"/>
      <c r="D104" s="48"/>
      <c r="E104" s="48"/>
      <c r="F104" s="48"/>
      <c r="G104" s="48"/>
      <c r="H104" s="48"/>
      <c r="I104" s="48"/>
      <c r="J104" s="48"/>
      <c r="K104" s="86"/>
      <c r="L104" s="48"/>
      <c r="M104" s="48"/>
      <c r="N104" s="48"/>
      <c r="O104" s="48"/>
      <c r="P104" s="48"/>
      <c r="Q104" s="48"/>
      <c r="R104" s="48"/>
    </row>
    <row r="105" spans="1:21" ht="21.95">
      <c r="A105" s="81"/>
      <c r="B105" s="59" t="s">
        <v>259</v>
      </c>
      <c r="C105" s="75"/>
      <c r="D105" s="82" t="s">
        <v>25</v>
      </c>
      <c r="E105" s="82" t="s">
        <v>26</v>
      </c>
      <c r="F105" s="82" t="s">
        <v>27</v>
      </c>
      <c r="G105" s="82" t="s">
        <v>28</v>
      </c>
      <c r="H105" s="82" t="s">
        <v>29</v>
      </c>
      <c r="I105" s="82" t="s">
        <v>30</v>
      </c>
      <c r="J105" s="82" t="s">
        <v>31</v>
      </c>
      <c r="K105" s="82" t="s">
        <v>32</v>
      </c>
      <c r="L105" s="83" t="s">
        <v>33</v>
      </c>
      <c r="M105" s="83" t="s">
        <v>34</v>
      </c>
      <c r="N105" s="83" t="s">
        <v>35</v>
      </c>
      <c r="O105" s="83" t="s">
        <v>36</v>
      </c>
      <c r="P105" s="83" t="s">
        <v>37</v>
      </c>
      <c r="Q105" s="83" t="s">
        <v>38</v>
      </c>
      <c r="R105" s="83" t="s">
        <v>39</v>
      </c>
    </row>
    <row r="106" spans="1:21" ht="21.95">
      <c r="A106" s="58"/>
      <c r="B106" s="44" t="s">
        <v>20</v>
      </c>
      <c r="C106" s="44" t="s">
        <v>4</v>
      </c>
      <c r="D106" s="72"/>
      <c r="E106" s="72"/>
      <c r="F106" s="72"/>
      <c r="G106" s="72"/>
      <c r="H106" s="72"/>
      <c r="I106" s="72"/>
      <c r="J106" s="72"/>
      <c r="K106" s="72"/>
      <c r="L106" s="72"/>
      <c r="M106" s="72"/>
      <c r="N106" s="72"/>
      <c r="O106" s="72"/>
      <c r="P106" s="72"/>
      <c r="Q106" s="72"/>
      <c r="R106" s="72"/>
    </row>
    <row r="107" spans="1:21" ht="21.95">
      <c r="A107" s="58"/>
      <c r="B107" s="41" t="s">
        <v>0</v>
      </c>
      <c r="C107" s="44" t="s">
        <v>215</v>
      </c>
      <c r="D107" s="85">
        <f>_xlfn.XLOOKUP("Good", 'ANH Backcast'!$F$70:$F$77, 'ANH Backcast'!H$70:H$77)</f>
        <v>12</v>
      </c>
      <c r="E107" s="85">
        <f>_xlfn.XLOOKUP("Good", 'ANH Backcast'!$F$70:$F$77, 'ANH Backcast'!I$70:I$77)</f>
        <v>16</v>
      </c>
      <c r="F107" s="85">
        <f>_xlfn.XLOOKUP("Good", 'ANH Backcast'!$F$70:$F$77, 'ANH Backcast'!J$70:J$77)</f>
        <v>12</v>
      </c>
      <c r="G107" s="85">
        <f>_xlfn.XLOOKUP("Good", 'ANH Backcast'!$F$70:$F$77, 'ANH Backcast'!K$70:K$77)</f>
        <v>10</v>
      </c>
      <c r="H107" s="85">
        <f>_xlfn.XLOOKUP("Good", 'ANH Backcast'!$F$70:$F$77, 'ANH Backcast'!L$70:L$77)</f>
        <v>13</v>
      </c>
      <c r="I107" s="85" t="s">
        <v>261</v>
      </c>
      <c r="J107" s="85">
        <f>_xlfn.XLOOKUP("Good", 'ANH Backcast'!$F$70:$F$77, 'ANH Backcast'!N$70:N$77)</f>
        <v>14</v>
      </c>
      <c r="K107" s="85">
        <f>_xlfn.XLOOKUP("Good", 'ANH Backcast'!$F$70:$F$77, 'ANH Backcast'!O$70:O$77)</f>
        <v>14</v>
      </c>
      <c r="L107" s="85">
        <f>_xlfn.XLOOKUP("Good", 'ANH Backcast'!$F$70:$F$77, 'ANH Backcast'!P$70:P$77)</f>
        <v>16</v>
      </c>
      <c r="M107" s="85">
        <f>_xlfn.XLOOKUP("Good", 'ANH Backcast'!$F$70:$F$77, 'ANH Backcast'!Q$70:Q$77)</f>
        <v>17</v>
      </c>
      <c r="N107" s="85">
        <f>_xlfn.XLOOKUP("Good", 'ANH Backcast'!$F$70:$F$77, 'ANH Backcast'!R$70:R$77)</f>
        <v>17</v>
      </c>
      <c r="O107" s="85">
        <f>_xlfn.XLOOKUP("Good", 'ANH Backcast'!$F$70:$F$77, 'ANH Backcast'!S$70:S$77)</f>
        <v>18</v>
      </c>
      <c r="P107" s="85">
        <f>_xlfn.XLOOKUP("Good", 'ANH Backcast'!$F$70:$F$77, 'ANH Backcast'!T$70:T$77)</f>
        <v>15</v>
      </c>
      <c r="Q107" s="85">
        <f>_xlfn.XLOOKUP("Good", 'ANH Backcast'!$F$70:$F$77, 'ANH Backcast'!U$70:U$77)</f>
        <v>15</v>
      </c>
      <c r="R107" s="85">
        <f>_xlfn.XLOOKUP("Good", 'ANH Backcast'!$F$70:$F$77, 'ANH Backcast'!V$70:V$77)</f>
        <v>12</v>
      </c>
    </row>
    <row r="108" spans="1:21" ht="21.95">
      <c r="A108" s="58"/>
      <c r="B108" s="41" t="s">
        <v>232</v>
      </c>
      <c r="C108" s="44" t="str">
        <f>$C$83</f>
        <v>Number</v>
      </c>
      <c r="D108" s="85">
        <f>_xlfn.XLOOKUP("Good", 'WSH Backcast'!$F$126:$F$133, 'WSH Backcast'!H$126:H$133)</f>
        <v>18</v>
      </c>
      <c r="E108" s="85">
        <f>_xlfn.XLOOKUP("Good", 'WSH Backcast'!$F$126:$F$133, 'WSH Backcast'!I$126:I$133)</f>
        <v>13</v>
      </c>
      <c r="F108" s="85">
        <f>_xlfn.XLOOKUP("Good", 'WSH Backcast'!$F$126:$F$133, 'WSH Backcast'!J$126:J$133)</f>
        <v>17</v>
      </c>
      <c r="G108" s="85">
        <f>_xlfn.XLOOKUP("Good", 'WSH Backcast'!$F$126:$F$133, 'WSH Backcast'!K$126:K$133)</f>
        <v>21</v>
      </c>
      <c r="H108" s="85">
        <f>_xlfn.XLOOKUP("Good", 'WSH Backcast'!$F$126:$F$133, 'WSH Backcast'!L$126:L$133)</f>
        <v>16</v>
      </c>
      <c r="I108" s="85">
        <f>_xlfn.XLOOKUP("Good", 'WSH Backcast'!$F$126:$F$133, 'WSH Backcast'!M$126:M$133)</f>
        <v>13</v>
      </c>
      <c r="J108" s="85">
        <f>_xlfn.XLOOKUP("Good", 'WSH Backcast'!$F$126:$F$133, 'WSH Backcast'!N$126:N$133)</f>
        <v>15</v>
      </c>
      <c r="K108" s="85">
        <f>_xlfn.XLOOKUP("Good", 'WSH Backcast'!$F$126:$F$133, 'WSH Backcast'!O$126:O$133)</f>
        <v>15</v>
      </c>
      <c r="L108" s="85" t="s">
        <v>261</v>
      </c>
      <c r="M108" s="85">
        <f>_xlfn.XLOOKUP("Good", 'WSH Backcast'!$F$126:$F$133, 'WSH Backcast'!Q$126:Q$133)</f>
        <v>13</v>
      </c>
      <c r="N108" s="85">
        <f>_xlfn.XLOOKUP("Good", 'WSH Backcast'!$F$126:$F$133, 'WSH Backcast'!R$126:R$133)</f>
        <v>13</v>
      </c>
      <c r="O108" s="85">
        <f>_xlfn.XLOOKUP("Good", 'WSH Backcast'!$F$126:$F$133, 'WSH Backcast'!S$126:S$133)</f>
        <v>13</v>
      </c>
      <c r="P108" s="85">
        <f>_xlfn.XLOOKUP("Good", 'WSH Backcast'!$F$126:$F$133, 'WSH Backcast'!T$126:T$133)</f>
        <v>13</v>
      </c>
      <c r="Q108" s="85">
        <f>_xlfn.XLOOKUP("Good", 'WSH Backcast'!$F$126:$F$133, 'WSH Backcast'!U$126:U$133)</f>
        <v>13</v>
      </c>
      <c r="R108" s="85">
        <f>_xlfn.XLOOKUP("Good", 'WSH Backcast'!$F$126:$F$133, 'WSH Backcast'!V$126:V$133)</f>
        <v>13</v>
      </c>
    </row>
    <row r="109" spans="1:21" ht="21.95">
      <c r="A109" s="58"/>
      <c r="B109" s="41" t="s">
        <v>233</v>
      </c>
      <c r="C109" s="44" t="str">
        <f t="shared" ref="C109:C122" si="5">$C$83</f>
        <v>Number</v>
      </c>
      <c r="D109" s="85" t="s">
        <v>261</v>
      </c>
      <c r="E109" s="85" t="s">
        <v>261</v>
      </c>
      <c r="F109" s="85" t="s">
        <v>261</v>
      </c>
      <c r="G109" s="85" t="s">
        <v>261</v>
      </c>
      <c r="H109" s="85" t="s">
        <v>261</v>
      </c>
      <c r="I109" s="85" t="s">
        <v>261</v>
      </c>
      <c r="J109" s="85" t="s">
        <v>261</v>
      </c>
      <c r="K109" s="85" t="s">
        <v>261</v>
      </c>
      <c r="L109" s="85" t="s">
        <v>261</v>
      </c>
      <c r="M109" s="85" t="s">
        <v>261</v>
      </c>
      <c r="N109" s="85" t="s">
        <v>261</v>
      </c>
      <c r="O109" s="85" t="s">
        <v>261</v>
      </c>
      <c r="P109" s="85" t="s">
        <v>261</v>
      </c>
      <c r="Q109" s="85" t="s">
        <v>261</v>
      </c>
      <c r="R109" s="85" t="s">
        <v>261</v>
      </c>
      <c r="U109" s="29"/>
    </row>
    <row r="110" spans="1:21" ht="21.95">
      <c r="A110" s="58"/>
      <c r="B110" s="41" t="s">
        <v>236</v>
      </c>
      <c r="C110" s="44" t="str">
        <f t="shared" si="5"/>
        <v>Number</v>
      </c>
      <c r="D110" s="85">
        <f>_xlfn.XLOOKUP("Good", 'NES Backcast'!$F$50:$F$57, 'NES Backcast'!H$50:H$57)</f>
        <v>8</v>
      </c>
      <c r="E110" s="85">
        <f>_xlfn.XLOOKUP("Good", 'NES Backcast'!$F$50:$F$57, 'NES Backcast'!I$50:I$57)</f>
        <v>10</v>
      </c>
      <c r="F110" s="85">
        <f>_xlfn.XLOOKUP("Good", 'NES Backcast'!$F$50:$F$57, 'NES Backcast'!J$50:J$57)</f>
        <v>10</v>
      </c>
      <c r="G110" s="85">
        <f>_xlfn.XLOOKUP("Good", 'NES Backcast'!$F$50:$F$57, 'NES Backcast'!K$50:K$57)</f>
        <v>9</v>
      </c>
      <c r="H110" s="85">
        <f>_xlfn.XLOOKUP("Good", 'NES Backcast'!$F$50:$F$57, 'NES Backcast'!L$50:L$57)</f>
        <v>6</v>
      </c>
      <c r="I110" s="85" t="s">
        <v>261</v>
      </c>
      <c r="J110" s="85">
        <f>_xlfn.XLOOKUP("Good", 'NES Backcast'!$F$50:$F$57, 'NES Backcast'!N$50:N$57)</f>
        <v>9</v>
      </c>
      <c r="K110" s="85">
        <f>_xlfn.XLOOKUP("Good", 'NES Backcast'!$F$50:$F$57, 'NES Backcast'!O$50:O$57)</f>
        <v>11</v>
      </c>
      <c r="L110" s="85" t="s">
        <v>261</v>
      </c>
      <c r="M110" s="85">
        <f>_xlfn.XLOOKUP("Good", 'NES Backcast'!$F$50:$F$57, 'NES Backcast'!Q$50:Q$57)</f>
        <v>13</v>
      </c>
      <c r="N110" s="85">
        <f>_xlfn.XLOOKUP("Good", 'NES Backcast'!$F$50:$F$57, 'NES Backcast'!R$50:R$57)</f>
        <v>13</v>
      </c>
      <c r="O110" s="85">
        <f>_xlfn.XLOOKUP("Good", 'NES Backcast'!$F$50:$F$57, 'NES Backcast'!S$50:S$57)</f>
        <v>13</v>
      </c>
      <c r="P110" s="85">
        <f>_xlfn.XLOOKUP("Good", 'NES Backcast'!$F$50:$F$57, 'NES Backcast'!T$50:T$57)</f>
        <v>14</v>
      </c>
      <c r="Q110" s="85">
        <f>_xlfn.XLOOKUP("Good", 'NES Backcast'!$F$50:$F$57, 'NES Backcast'!U$50:U$57)</f>
        <v>13</v>
      </c>
      <c r="R110" s="85">
        <f>_xlfn.XLOOKUP("Good", 'NES Backcast'!$F$50:$F$57, 'NES Backcast'!V$50:V$57)</f>
        <v>10</v>
      </c>
    </row>
    <row r="111" spans="1:21" ht="21.95">
      <c r="A111" s="58"/>
      <c r="B111" s="41" t="s">
        <v>237</v>
      </c>
      <c r="C111" s="44" t="str">
        <f t="shared" si="5"/>
        <v>Number</v>
      </c>
      <c r="D111" s="85">
        <f>_xlfn.XLOOKUP("Good", 'SVE Backcast'!$F$18:$F$25, 'SVE Backcast'!H$18:H$25)</f>
        <v>0</v>
      </c>
      <c r="E111" s="85">
        <f>_xlfn.XLOOKUP("Good", 'SVE Backcast'!$F$18:$F$25, 'SVE Backcast'!I$18:I$25)</f>
        <v>0</v>
      </c>
      <c r="F111" s="85">
        <f>_xlfn.XLOOKUP("Good", 'SVE Backcast'!$F$18:$F$25, 'SVE Backcast'!J$18:J$25)</f>
        <v>0</v>
      </c>
      <c r="G111" s="85">
        <f>_xlfn.XLOOKUP("Good", 'SVE Backcast'!$F$18:$F$25, 'SVE Backcast'!K$18:K$25)</f>
        <v>0</v>
      </c>
      <c r="H111" s="85">
        <f>_xlfn.XLOOKUP("Good", 'SVE Backcast'!$F$18:$F$25, 'SVE Backcast'!L$18:L$25)</f>
        <v>0</v>
      </c>
      <c r="I111" s="85">
        <f>_xlfn.XLOOKUP("Good", 'SVE Backcast'!$F$18:$F$25, 'SVE Backcast'!M$18:M$25)</f>
        <v>0</v>
      </c>
      <c r="J111" s="85">
        <f>_xlfn.XLOOKUP("Good", 'SVE Backcast'!$F$18:$F$25, 'SVE Backcast'!N$18:N$25)</f>
        <v>0</v>
      </c>
      <c r="K111" s="85">
        <f>_xlfn.XLOOKUP("Good", 'SVE Backcast'!$F$18:$F$25, 'SVE Backcast'!O$18:O$25)</f>
        <v>0</v>
      </c>
      <c r="L111" s="85">
        <f>_xlfn.XLOOKUP("Good", 'SVE Backcast'!$F$18:$F$25, 'SVE Backcast'!P$18:P$25)</f>
        <v>0</v>
      </c>
      <c r="M111" s="85">
        <f>_xlfn.XLOOKUP("Good", 'SVE Backcast'!$F$18:$F$25, 'SVE Backcast'!Q$18:Q$25)</f>
        <v>0</v>
      </c>
      <c r="N111" s="85">
        <f>_xlfn.XLOOKUP("Good", 'SVE Backcast'!$F$18:$F$25, 'SVE Backcast'!R$18:R$25)</f>
        <v>0</v>
      </c>
      <c r="O111" s="85">
        <f>_xlfn.XLOOKUP("Good", 'SVE Backcast'!$F$18:$F$25, 'SVE Backcast'!S$18:S$25)</f>
        <v>0</v>
      </c>
      <c r="P111" s="85">
        <f>_xlfn.XLOOKUP("Good", 'SVE Backcast'!$F$18:$F$25, 'SVE Backcast'!T$18:T$25)</f>
        <v>0</v>
      </c>
      <c r="Q111" s="85">
        <f>_xlfn.XLOOKUP("Good", 'SVE Backcast'!$F$18:$F$25, 'SVE Backcast'!U$18:U$25)</f>
        <v>0</v>
      </c>
      <c r="R111" s="85">
        <f>_xlfn.XLOOKUP("Good", 'SVE Backcast'!$F$18:$F$25, 'SVE Backcast'!V$18:V$25)</f>
        <v>0</v>
      </c>
    </row>
    <row r="112" spans="1:21" ht="21.95">
      <c r="A112" s="58"/>
      <c r="B112" s="41" t="s">
        <v>241</v>
      </c>
      <c r="C112" s="44" t="str">
        <f t="shared" si="5"/>
        <v>Number</v>
      </c>
      <c r="D112" s="85" t="s">
        <v>261</v>
      </c>
      <c r="E112" s="85" t="s">
        <v>261</v>
      </c>
      <c r="F112" s="85" t="s">
        <v>261</v>
      </c>
      <c r="G112" s="85" t="s">
        <v>261</v>
      </c>
      <c r="H112" s="85" t="s">
        <v>261</v>
      </c>
      <c r="I112" s="85" t="s">
        <v>261</v>
      </c>
      <c r="J112" s="85" t="s">
        <v>261</v>
      </c>
      <c r="K112" s="85" t="s">
        <v>261</v>
      </c>
      <c r="L112" s="85" t="s">
        <v>261</v>
      </c>
      <c r="M112" s="85" t="s">
        <v>261</v>
      </c>
      <c r="N112" s="85" t="s">
        <v>261</v>
      </c>
      <c r="O112" s="85" t="s">
        <v>261</v>
      </c>
      <c r="P112" s="85" t="s">
        <v>261</v>
      </c>
      <c r="Q112" s="85" t="s">
        <v>261</v>
      </c>
      <c r="R112" s="85" t="s">
        <v>261</v>
      </c>
    </row>
    <row r="113" spans="1:18" ht="21.95">
      <c r="A113" s="58"/>
      <c r="B113" s="41" t="s">
        <v>242</v>
      </c>
      <c r="C113" s="44" t="str">
        <f t="shared" si="5"/>
        <v>Number</v>
      </c>
      <c r="D113" s="85">
        <f>_xlfn.XLOOKUP("Good", 'SRN Backcast'!$F$102:$F$109, 'SRN Backcast'!H$102:H$109)</f>
        <v>23</v>
      </c>
      <c r="E113" s="85">
        <f>_xlfn.XLOOKUP("Good", 'SRN Backcast'!$F$102:$F$109, 'SRN Backcast'!I$102:I$109)</f>
        <v>27</v>
      </c>
      <c r="F113" s="85">
        <f>_xlfn.XLOOKUP("Good", 'SRN Backcast'!$F$102:$F$109, 'SRN Backcast'!J$102:J$109)</f>
        <v>25</v>
      </c>
      <c r="G113" s="85">
        <f>_xlfn.XLOOKUP("Good", 'SRN Backcast'!$F$102:$F$109, 'SRN Backcast'!K$102:K$109)</f>
        <v>25</v>
      </c>
      <c r="H113" s="85">
        <f>_xlfn.XLOOKUP("Good", 'SRN Backcast'!$F$102:$F$109, 'SRN Backcast'!L$102:L$109)</f>
        <v>22</v>
      </c>
      <c r="I113" s="85" t="s">
        <v>261</v>
      </c>
      <c r="J113" s="85">
        <f>_xlfn.XLOOKUP("Good", 'SRN Backcast'!$F$102:$F$109, 'SRN Backcast'!N$102:N$109)</f>
        <v>19</v>
      </c>
      <c r="K113" s="85">
        <f>_xlfn.XLOOKUP("Good", 'SRN Backcast'!$F$102:$F$109, 'SRN Backcast'!O$102:O$109)</f>
        <v>21</v>
      </c>
      <c r="L113" s="85" t="s">
        <v>261</v>
      </c>
      <c r="M113" s="85">
        <f>_xlfn.XLOOKUP("Good", 'SRN Backcast'!$F$102:$F$109, 'SRN Backcast'!Q$102:Q$109)</f>
        <v>26</v>
      </c>
      <c r="N113" s="85">
        <f>_xlfn.XLOOKUP("Good", 'SRN Backcast'!$F$102:$F$109, 'SRN Backcast'!R$102:R$109)</f>
        <v>23</v>
      </c>
      <c r="O113" s="85">
        <f>_xlfn.XLOOKUP("Good", 'SRN Backcast'!$F$102:$F$109, 'SRN Backcast'!S$102:S$109)</f>
        <v>23</v>
      </c>
      <c r="P113" s="85">
        <f>_xlfn.XLOOKUP("Good", 'SRN Backcast'!$F$102:$F$109, 'SRN Backcast'!T$102:T$109)</f>
        <v>23</v>
      </c>
      <c r="Q113" s="85">
        <f>_xlfn.XLOOKUP("Good", 'SRN Backcast'!$F$102:$F$109, 'SRN Backcast'!U$102:U$109)</f>
        <v>23</v>
      </c>
      <c r="R113" s="85">
        <f>_xlfn.XLOOKUP("Good", 'SRN Backcast'!$F$102:$F$109, 'SRN Backcast'!V$102:V$109)</f>
        <v>23</v>
      </c>
    </row>
    <row r="114" spans="1:18" ht="21.95">
      <c r="A114" s="58"/>
      <c r="B114" s="41" t="s">
        <v>243</v>
      </c>
      <c r="C114" s="44" t="str">
        <f t="shared" si="5"/>
        <v>Number</v>
      </c>
      <c r="D114" s="85">
        <f>_xlfn.XLOOKUP("Good", 'TMS Backcast'!$F$25:$F$32, 'TMS Backcast'!H$25:H$32)</f>
        <v>1</v>
      </c>
      <c r="E114" s="85">
        <f>_xlfn.XLOOKUP("Good", 'TMS Backcast'!$F$25:$F$32, 'TMS Backcast'!I$25:I$32)</f>
        <v>0</v>
      </c>
      <c r="F114" s="85">
        <f>_xlfn.XLOOKUP("Good", 'TMS Backcast'!$F$25:$F$32, 'TMS Backcast'!J$25:J$32)</f>
        <v>0</v>
      </c>
      <c r="G114" s="85">
        <f>_xlfn.XLOOKUP("Good", 'TMS Backcast'!$F$25:$F$32, 'TMS Backcast'!K$25:K$32)</f>
        <v>0</v>
      </c>
      <c r="H114" s="85">
        <f>_xlfn.XLOOKUP("Good", 'TMS Backcast'!$F$25:$F$32, 'TMS Backcast'!L$25:L$32)</f>
        <v>0</v>
      </c>
      <c r="I114" s="85" t="s">
        <v>261</v>
      </c>
      <c r="J114" s="85">
        <f>_xlfn.XLOOKUP("Good", 'TMS Backcast'!$F$25:$F$32, 'TMS Backcast'!N$25:N$32)</f>
        <v>0</v>
      </c>
      <c r="K114" s="85">
        <f>_xlfn.XLOOKUP("Good", 'TMS Backcast'!$F$25:$F$32, 'TMS Backcast'!O$25:O$32)</f>
        <v>0</v>
      </c>
      <c r="L114" s="85" t="s">
        <v>261</v>
      </c>
      <c r="M114" s="85">
        <f>_xlfn.XLOOKUP("Good", 'TMS Backcast'!$F$25:$F$32, 'TMS Backcast'!Q$25:Q$32)</f>
        <v>0</v>
      </c>
      <c r="N114" s="85">
        <f>_xlfn.XLOOKUP("Good", 'TMS Backcast'!$F$25:$F$32, 'TMS Backcast'!R$25:R$32)</f>
        <v>0</v>
      </c>
      <c r="O114" s="85">
        <f>_xlfn.XLOOKUP("Good", 'TMS Backcast'!$F$25:$F$32, 'TMS Backcast'!S$25:S$32)</f>
        <v>0</v>
      </c>
      <c r="P114" s="85">
        <f>_xlfn.XLOOKUP("Good", 'TMS Backcast'!$F$25:$F$32, 'TMS Backcast'!T$25:T$32)</f>
        <v>0</v>
      </c>
      <c r="Q114" s="85">
        <f>_xlfn.XLOOKUP("Good", 'TMS Backcast'!$F$25:$F$32, 'TMS Backcast'!U$25:U$32)</f>
        <v>0</v>
      </c>
      <c r="R114" s="85">
        <f>_xlfn.XLOOKUP("Good", 'TMS Backcast'!$F$25:$F$32, 'TMS Backcast'!V$25:V$32)</f>
        <v>0</v>
      </c>
    </row>
    <row r="115" spans="1:18" ht="21.95">
      <c r="A115" s="48"/>
      <c r="B115" s="41" t="s">
        <v>262</v>
      </c>
      <c r="C115" s="44" t="str">
        <f t="shared" si="5"/>
        <v>Number</v>
      </c>
      <c r="D115" s="85">
        <f>_xlfn.XLOOKUP("Good", 'UUW Backcast'!$F$54:$F$61, 'UUW Backcast'!H$54:H$61)</f>
        <v>3</v>
      </c>
      <c r="E115" s="85">
        <f>_xlfn.XLOOKUP("Good", 'UUW Backcast'!$F$54:$F$61, 'UUW Backcast'!I$54:I$61)</f>
        <v>6</v>
      </c>
      <c r="F115" s="85">
        <f>_xlfn.XLOOKUP("Good", 'UUW Backcast'!$F$54:$F$61, 'UUW Backcast'!J$54:J$61)</f>
        <v>9</v>
      </c>
      <c r="G115" s="85">
        <f>_xlfn.XLOOKUP("Good", 'UUW Backcast'!$F$54:$F$61, 'UUW Backcast'!K$54:K$61)</f>
        <v>8</v>
      </c>
      <c r="H115" s="85">
        <f>_xlfn.XLOOKUP("Good", 'UUW Backcast'!$F$54:$F$61, 'UUW Backcast'!L$54:L$61)</f>
        <v>6</v>
      </c>
      <c r="I115" s="85" t="s">
        <v>261</v>
      </c>
      <c r="J115" s="85">
        <f>_xlfn.XLOOKUP("Good", 'UUW Backcast'!$F$54:$F$61, 'UUW Backcast'!N$54:N$61)</f>
        <v>7</v>
      </c>
      <c r="K115" s="85">
        <f>_xlfn.XLOOKUP("Good", 'UUW Backcast'!$F$54:$F$61, 'UUW Backcast'!O$54:O$61)</f>
        <v>8</v>
      </c>
      <c r="L115" s="85" t="s">
        <v>261</v>
      </c>
      <c r="M115" s="85">
        <f>_xlfn.XLOOKUP("Good", 'UUW Backcast'!$F$54:$F$61, 'UUW Backcast'!Q$54:Q$61)</f>
        <v>7</v>
      </c>
      <c r="N115" s="85">
        <f>_xlfn.XLOOKUP("Good", 'UUW Backcast'!$F$54:$F$61, 'UUW Backcast'!R$54:R$61)</f>
        <v>7</v>
      </c>
      <c r="O115" s="85">
        <f>_xlfn.XLOOKUP("Good", 'UUW Backcast'!$F$54:$F$61, 'UUW Backcast'!S$54:S$61)</f>
        <v>7</v>
      </c>
      <c r="P115" s="85">
        <f>_xlfn.XLOOKUP("Good", 'UUW Backcast'!$F$54:$F$61, 'UUW Backcast'!T$54:T$61)</f>
        <v>7</v>
      </c>
      <c r="Q115" s="85">
        <f>_xlfn.XLOOKUP("Good", 'UUW Backcast'!$F$54:$F$61, 'UUW Backcast'!U$54:U$61)</f>
        <v>7</v>
      </c>
      <c r="R115" s="85">
        <f>_xlfn.XLOOKUP("Good", 'UUW Backcast'!$F$54:$F$61, 'UUW Backcast'!V$54:V$61)</f>
        <v>7</v>
      </c>
    </row>
    <row r="116" spans="1:18" ht="21.95">
      <c r="A116" s="58"/>
      <c r="B116" s="41" t="s">
        <v>245</v>
      </c>
      <c r="C116" s="44" t="str">
        <f t="shared" si="5"/>
        <v>Number</v>
      </c>
      <c r="D116" s="85">
        <f>_xlfn.XLOOKUP("Good", 'WSX Backcast'!$F$67:$F$74, 'WSX Backcast'!H$67:H$74)</f>
        <v>15</v>
      </c>
      <c r="E116" s="85">
        <f>_xlfn.XLOOKUP("Good", 'WSX Backcast'!$F$67:$F$74, 'WSX Backcast'!I$67:I$74)</f>
        <v>9</v>
      </c>
      <c r="F116" s="85">
        <f>_xlfn.XLOOKUP("Good", 'WSX Backcast'!$F$67:$F$74, 'WSX Backcast'!J$67:J$74)</f>
        <v>10</v>
      </c>
      <c r="G116" s="85">
        <f>_xlfn.XLOOKUP("Good", 'WSX Backcast'!$F$67:$F$74, 'WSX Backcast'!K$67:K$74)</f>
        <v>7</v>
      </c>
      <c r="H116" s="85">
        <f>_xlfn.XLOOKUP("Good", 'WSX Backcast'!$F$67:$F$74, 'WSX Backcast'!L$67:L$74)</f>
        <v>4</v>
      </c>
      <c r="I116" s="85" t="s">
        <v>261</v>
      </c>
      <c r="J116" s="85">
        <f>_xlfn.XLOOKUP("Good", 'WSX Backcast'!$F$67:$F$74, 'WSX Backcast'!N$67:N$74)</f>
        <v>6</v>
      </c>
      <c r="K116" s="85">
        <f>_xlfn.XLOOKUP("Good", 'WSX Backcast'!$F$67:$F$74, 'WSX Backcast'!O$67:O$74)</f>
        <v>5</v>
      </c>
      <c r="L116" s="85" t="s">
        <v>261</v>
      </c>
      <c r="M116" s="85">
        <f>_xlfn.XLOOKUP("Good", 'WSX Backcast'!$F$67:$F$74, 'WSX Backcast'!Q$67:Q$74)</f>
        <v>5</v>
      </c>
      <c r="N116" s="85">
        <f>_xlfn.XLOOKUP("Good", 'WSX Backcast'!$F$67:$F$74, 'WSX Backcast'!R$67:R$74)</f>
        <v>5</v>
      </c>
      <c r="O116" s="85">
        <f>_xlfn.XLOOKUP("Good", 'WSX Backcast'!$F$67:$F$74, 'WSX Backcast'!S$67:S$74)</f>
        <v>5</v>
      </c>
      <c r="P116" s="85">
        <f>_xlfn.XLOOKUP("Good", 'WSX Backcast'!$F$67:$F$74, 'WSX Backcast'!T$67:T$74)</f>
        <v>5</v>
      </c>
      <c r="Q116" s="85">
        <f>_xlfn.XLOOKUP("Good", 'WSX Backcast'!$F$67:$F$74, 'WSX Backcast'!U$67:U$74)</f>
        <v>5</v>
      </c>
      <c r="R116" s="85">
        <f>_xlfn.XLOOKUP("Good", 'WSX Backcast'!$F$67:$F$74, 'WSX Backcast'!V$67:V$74)</f>
        <v>5</v>
      </c>
    </row>
    <row r="117" spans="1:18" ht="21.95">
      <c r="A117" s="58"/>
      <c r="B117" s="41" t="s">
        <v>246</v>
      </c>
      <c r="C117" s="44" t="str">
        <f t="shared" si="5"/>
        <v>Number</v>
      </c>
      <c r="D117" s="85">
        <f>_xlfn.XLOOKUP("Good", 'YKY Backcast'!$F$38:$F$45, 'YKY Backcast'!H$38:H$45)</f>
        <v>10</v>
      </c>
      <c r="E117" s="85">
        <f>_xlfn.XLOOKUP("Good", 'YKY Backcast'!$F$38:$F$45, 'YKY Backcast'!I$38:I$45)</f>
        <v>9</v>
      </c>
      <c r="F117" s="85">
        <f>_xlfn.XLOOKUP("Good", 'YKY Backcast'!$F$38:$F$45, 'YKY Backcast'!J$38:J$45)</f>
        <v>13</v>
      </c>
      <c r="G117" s="85">
        <f>_xlfn.XLOOKUP("Good", 'YKY Backcast'!$F$38:$F$45, 'YKY Backcast'!K$38:K$45)</f>
        <v>12</v>
      </c>
      <c r="H117" s="85">
        <f>_xlfn.XLOOKUP("Good", 'YKY Backcast'!$F$38:$F$45, 'YKY Backcast'!L$38:L$45)</f>
        <v>8</v>
      </c>
      <c r="I117" s="85" t="s">
        <v>261</v>
      </c>
      <c r="J117" s="85">
        <f>_xlfn.XLOOKUP("Good", 'YKY Backcast'!$F$38:$F$45, 'YKY Backcast'!N$38:N$45)</f>
        <v>8</v>
      </c>
      <c r="K117" s="85">
        <f>_xlfn.XLOOKUP("Good", 'YKY Backcast'!$F$38:$F$45, 'YKY Backcast'!O$38:O$45)</f>
        <v>5</v>
      </c>
      <c r="L117" s="85" t="s">
        <v>261</v>
      </c>
      <c r="M117" s="85">
        <f>_xlfn.XLOOKUP("Good", 'YKY Backcast'!$F$38:$F$45, 'YKY Backcast'!Q$38:Q$45)</f>
        <v>7</v>
      </c>
      <c r="N117" s="85">
        <f>_xlfn.XLOOKUP("Good", 'YKY Backcast'!$F$38:$F$45, 'YKY Backcast'!R$38:R$45)</f>
        <v>6</v>
      </c>
      <c r="O117" s="85">
        <f>_xlfn.XLOOKUP("Good", 'YKY Backcast'!$F$38:$F$45, 'YKY Backcast'!S$38:S$45)</f>
        <v>6</v>
      </c>
      <c r="P117" s="85">
        <f>_xlfn.XLOOKUP("Good", 'YKY Backcast'!$F$38:$F$45, 'YKY Backcast'!T$38:T$45)</f>
        <v>6</v>
      </c>
      <c r="Q117" s="85">
        <f>_xlfn.XLOOKUP("Good", 'YKY Backcast'!$F$38:$F$45, 'YKY Backcast'!U$38:U$45)</f>
        <v>3</v>
      </c>
      <c r="R117" s="85">
        <f>_xlfn.XLOOKUP("Good", 'YKY Backcast'!$F$38:$F$45, 'YKY Backcast'!V$38:V$45)</f>
        <v>3</v>
      </c>
    </row>
    <row r="118" spans="1:18" ht="21.95">
      <c r="A118" s="58"/>
      <c r="B118" s="41" t="s">
        <v>247</v>
      </c>
      <c r="C118" s="44" t="str">
        <f t="shared" si="5"/>
        <v>Number</v>
      </c>
      <c r="D118" s="85" t="s">
        <v>261</v>
      </c>
      <c r="E118" s="85" t="s">
        <v>261</v>
      </c>
      <c r="F118" s="85" t="s">
        <v>261</v>
      </c>
      <c r="G118" s="85" t="s">
        <v>261</v>
      </c>
      <c r="H118" s="85" t="s">
        <v>261</v>
      </c>
      <c r="I118" s="85" t="s">
        <v>261</v>
      </c>
      <c r="J118" s="85" t="s">
        <v>261</v>
      </c>
      <c r="K118" s="85" t="s">
        <v>261</v>
      </c>
      <c r="L118" s="85" t="s">
        <v>261</v>
      </c>
      <c r="M118" s="85" t="s">
        <v>261</v>
      </c>
      <c r="N118" s="85" t="s">
        <v>261</v>
      </c>
      <c r="O118" s="85" t="s">
        <v>261</v>
      </c>
      <c r="P118" s="85" t="s">
        <v>261</v>
      </c>
      <c r="Q118" s="85" t="s">
        <v>261</v>
      </c>
      <c r="R118" s="85" t="s">
        <v>261</v>
      </c>
    </row>
    <row r="119" spans="1:18" ht="21.95">
      <c r="A119" s="48"/>
      <c r="B119" s="41" t="s">
        <v>253</v>
      </c>
      <c r="C119" s="44" t="str">
        <f t="shared" si="5"/>
        <v>Number</v>
      </c>
      <c r="D119" s="85" t="s">
        <v>261</v>
      </c>
      <c r="E119" s="85" t="s">
        <v>261</v>
      </c>
      <c r="F119" s="85" t="s">
        <v>261</v>
      </c>
      <c r="G119" s="85" t="s">
        <v>261</v>
      </c>
      <c r="H119" s="85" t="s">
        <v>261</v>
      </c>
      <c r="I119" s="85" t="s">
        <v>261</v>
      </c>
      <c r="J119" s="85" t="s">
        <v>261</v>
      </c>
      <c r="K119" s="85" t="s">
        <v>261</v>
      </c>
      <c r="L119" s="85" t="s">
        <v>261</v>
      </c>
      <c r="M119" s="85" t="s">
        <v>261</v>
      </c>
      <c r="N119" s="85" t="s">
        <v>261</v>
      </c>
      <c r="O119" s="85" t="s">
        <v>261</v>
      </c>
      <c r="P119" s="85" t="s">
        <v>261</v>
      </c>
      <c r="Q119" s="85" t="s">
        <v>261</v>
      </c>
      <c r="R119" s="85" t="s">
        <v>261</v>
      </c>
    </row>
    <row r="120" spans="1:18" ht="21.95">
      <c r="A120" s="58"/>
      <c r="B120" s="41" t="s">
        <v>254</v>
      </c>
      <c r="C120" s="44" t="str">
        <f t="shared" si="5"/>
        <v>Number</v>
      </c>
      <c r="D120" s="85" t="s">
        <v>261</v>
      </c>
      <c r="E120" s="85" t="s">
        <v>261</v>
      </c>
      <c r="F120" s="85" t="s">
        <v>261</v>
      </c>
      <c r="G120" s="85" t="s">
        <v>261</v>
      </c>
      <c r="H120" s="85" t="s">
        <v>261</v>
      </c>
      <c r="I120" s="85" t="s">
        <v>261</v>
      </c>
      <c r="J120" s="85" t="s">
        <v>261</v>
      </c>
      <c r="K120" s="85" t="s">
        <v>261</v>
      </c>
      <c r="L120" s="85" t="s">
        <v>261</v>
      </c>
      <c r="M120" s="85" t="s">
        <v>261</v>
      </c>
      <c r="N120" s="85" t="s">
        <v>261</v>
      </c>
      <c r="O120" s="85" t="s">
        <v>261</v>
      </c>
      <c r="P120" s="85" t="s">
        <v>261</v>
      </c>
      <c r="Q120" s="85" t="s">
        <v>261</v>
      </c>
      <c r="R120" s="85" t="s">
        <v>261</v>
      </c>
    </row>
    <row r="121" spans="1:18" ht="21.95">
      <c r="A121" s="58"/>
      <c r="B121" s="41" t="s">
        <v>255</v>
      </c>
      <c r="C121" s="44" t="str">
        <f t="shared" si="5"/>
        <v>Number</v>
      </c>
      <c r="D121" s="85" t="s">
        <v>261</v>
      </c>
      <c r="E121" s="85" t="s">
        <v>261</v>
      </c>
      <c r="F121" s="85" t="s">
        <v>261</v>
      </c>
      <c r="G121" s="85" t="s">
        <v>261</v>
      </c>
      <c r="H121" s="85" t="s">
        <v>261</v>
      </c>
      <c r="I121" s="85" t="s">
        <v>261</v>
      </c>
      <c r="J121" s="85" t="s">
        <v>261</v>
      </c>
      <c r="K121" s="85" t="s">
        <v>261</v>
      </c>
      <c r="L121" s="85" t="s">
        <v>261</v>
      </c>
      <c r="M121" s="85" t="s">
        <v>261</v>
      </c>
      <c r="N121" s="85" t="s">
        <v>261</v>
      </c>
      <c r="O121" s="85" t="s">
        <v>261</v>
      </c>
      <c r="P121" s="85" t="s">
        <v>261</v>
      </c>
      <c r="Q121" s="85" t="s">
        <v>261</v>
      </c>
      <c r="R121" s="85" t="s">
        <v>261</v>
      </c>
    </row>
    <row r="122" spans="1:18" ht="21.95">
      <c r="A122" s="58"/>
      <c r="B122" s="41" t="s">
        <v>257</v>
      </c>
      <c r="C122" s="44" t="str">
        <f t="shared" si="5"/>
        <v>Number</v>
      </c>
      <c r="D122" s="85" t="s">
        <v>261</v>
      </c>
      <c r="E122" s="85" t="s">
        <v>261</v>
      </c>
      <c r="F122" s="85" t="s">
        <v>261</v>
      </c>
      <c r="G122" s="85" t="s">
        <v>261</v>
      </c>
      <c r="H122" s="85" t="s">
        <v>261</v>
      </c>
      <c r="I122" s="85" t="s">
        <v>261</v>
      </c>
      <c r="J122" s="85" t="s">
        <v>261</v>
      </c>
      <c r="K122" s="85" t="s">
        <v>261</v>
      </c>
      <c r="L122" s="85" t="s">
        <v>261</v>
      </c>
      <c r="M122" s="85" t="s">
        <v>261</v>
      </c>
      <c r="N122" s="85" t="s">
        <v>261</v>
      </c>
      <c r="O122" s="85" t="s">
        <v>261</v>
      </c>
      <c r="P122" s="85" t="s">
        <v>261</v>
      </c>
      <c r="Q122" s="85" t="s">
        <v>261</v>
      </c>
      <c r="R122" s="85" t="s">
        <v>261</v>
      </c>
    </row>
    <row r="123" spans="1:18" ht="21.95">
      <c r="A123" s="58"/>
      <c r="D123" s="29"/>
      <c r="E123" s="29"/>
      <c r="F123" s="29"/>
      <c r="G123" s="29"/>
      <c r="H123" s="29"/>
      <c r="I123" s="29"/>
      <c r="J123" s="29"/>
      <c r="K123" s="29"/>
      <c r="L123" s="29"/>
      <c r="M123" s="29"/>
      <c r="N123" s="29"/>
      <c r="O123" s="29"/>
      <c r="P123" s="29"/>
      <c r="Q123" s="29"/>
      <c r="R123" s="29"/>
    </row>
    <row r="124" spans="1:18" ht="21.95">
      <c r="A124" s="58"/>
      <c r="B124" s="41" t="s">
        <v>239</v>
      </c>
      <c r="C124" s="44" t="str">
        <f>$C$83</f>
        <v>Number</v>
      </c>
      <c r="D124" s="85">
        <f>_xlfn.XLOOKUP("Good", 'SWB Backcast'!$F$176:$F$183, 'SWB Backcast'!H$176:H$183)</f>
        <v>26</v>
      </c>
      <c r="E124" s="85">
        <f>_xlfn.XLOOKUP("Good", 'SWB Backcast'!$F$176:$F$183, 'SWB Backcast'!I$176:I$183)</f>
        <v>21</v>
      </c>
      <c r="F124" s="85">
        <f>_xlfn.XLOOKUP("Good", 'SWB Backcast'!$F$176:$F$183, 'SWB Backcast'!J$176:J$183)</f>
        <v>28</v>
      </c>
      <c r="G124" s="85">
        <f>_xlfn.XLOOKUP("Good", 'SWB Backcast'!$F$176:$F$183, 'SWB Backcast'!K$176:K$183)</f>
        <v>31</v>
      </c>
      <c r="H124" s="85">
        <f>_xlfn.XLOOKUP("Good", 'SWB Backcast'!$F$176:$F$183, 'SWB Backcast'!L$176:L$183)</f>
        <v>20</v>
      </c>
      <c r="I124" s="85" t="s">
        <v>261</v>
      </c>
      <c r="J124" s="85">
        <f>_xlfn.XLOOKUP("Good", 'SWB Backcast'!$F$176:$F$183, 'SWB Backcast'!N$176:N$183)</f>
        <v>26</v>
      </c>
      <c r="K124" s="85">
        <f>_xlfn.XLOOKUP("Good", 'SWB Backcast'!$F$176:$F$183, 'SWB Backcast'!O$176:O$183)</f>
        <v>21</v>
      </c>
      <c r="L124" s="85" t="s">
        <v>261</v>
      </c>
      <c r="M124" s="85">
        <f>_xlfn.XLOOKUP("Good", 'SWB Backcast'!$F$176:$F$183, 'SWB Backcast'!Q$176:Q$183)</f>
        <v>27</v>
      </c>
      <c r="N124" s="85">
        <f>_xlfn.XLOOKUP("Good", 'SWB Backcast'!$F$176:$F$183, 'SWB Backcast'!R$176:R$183)</f>
        <v>27</v>
      </c>
      <c r="O124" s="85">
        <f>_xlfn.XLOOKUP("Good", 'SWB Backcast'!$F$176:$F$183, 'SWB Backcast'!S$176:S$183)</f>
        <v>27</v>
      </c>
      <c r="P124" s="85">
        <f>_xlfn.XLOOKUP("Good", 'SWB Backcast'!$F$176:$F$183, 'SWB Backcast'!T$176:T$183)</f>
        <v>26</v>
      </c>
      <c r="Q124" s="85">
        <f>_xlfn.XLOOKUP("Good", 'SWB Backcast'!$F$176:$F$183, 'SWB Backcast'!U$176:U$183)</f>
        <v>24</v>
      </c>
      <c r="R124" s="85">
        <f>_xlfn.XLOOKUP("Good", 'SWB Backcast'!$F$176:$F$183, 'SWB Backcast'!V$176:V$183)</f>
        <v>24</v>
      </c>
    </row>
    <row r="125" spans="1:18" ht="21.95">
      <c r="A125" s="58"/>
      <c r="B125" s="41" t="s">
        <v>249</v>
      </c>
      <c r="C125" s="44" t="str">
        <f t="shared" ref="C125" si="6">$C$83</f>
        <v>Number</v>
      </c>
      <c r="D125" s="85" t="s">
        <v>261</v>
      </c>
      <c r="E125" s="85" t="s">
        <v>261</v>
      </c>
      <c r="F125" s="85" t="s">
        <v>261</v>
      </c>
      <c r="G125" s="85" t="s">
        <v>261</v>
      </c>
      <c r="H125" s="85" t="s">
        <v>261</v>
      </c>
      <c r="I125" s="85" t="s">
        <v>261</v>
      </c>
      <c r="J125" s="85" t="s">
        <v>261</v>
      </c>
      <c r="K125" s="85" t="s">
        <v>261</v>
      </c>
      <c r="L125" s="85" t="s">
        <v>261</v>
      </c>
      <c r="M125" s="85" t="s">
        <v>261</v>
      </c>
      <c r="N125" s="85" t="s">
        <v>261</v>
      </c>
      <c r="O125" s="85" t="s">
        <v>261</v>
      </c>
      <c r="P125" s="85" t="s">
        <v>261</v>
      </c>
      <c r="Q125" s="85" t="s">
        <v>261</v>
      </c>
      <c r="R125" s="85" t="s">
        <v>261</v>
      </c>
    </row>
    <row r="126" spans="1:18" ht="21.95">
      <c r="A126" s="48"/>
      <c r="B126" s="48"/>
      <c r="C126" s="48"/>
      <c r="D126" s="48"/>
      <c r="E126" s="48"/>
      <c r="F126" s="48"/>
      <c r="G126" s="48"/>
      <c r="H126" s="48"/>
      <c r="I126" s="48"/>
      <c r="J126" s="48"/>
      <c r="K126" s="48"/>
      <c r="L126" s="48"/>
      <c r="M126" s="48"/>
      <c r="N126" s="48"/>
      <c r="O126" s="48"/>
      <c r="P126" s="48"/>
      <c r="Q126" s="48"/>
      <c r="R126" s="48"/>
    </row>
    <row r="127" spans="1:18" ht="21.95">
      <c r="A127" s="39"/>
      <c r="B127" s="39" t="s">
        <v>275</v>
      </c>
      <c r="C127" s="39"/>
      <c r="D127" s="39"/>
      <c r="E127" s="39"/>
      <c r="F127" s="39"/>
      <c r="G127" s="39"/>
      <c r="H127" s="39"/>
      <c r="I127" s="39"/>
      <c r="J127" s="39"/>
      <c r="K127" s="39"/>
      <c r="L127" s="39"/>
      <c r="M127" s="39"/>
      <c r="N127" s="39"/>
      <c r="O127" s="39"/>
      <c r="P127" s="39"/>
      <c r="Q127" s="39"/>
      <c r="R127" s="39"/>
    </row>
    <row r="128" spans="1:18" ht="21.95">
      <c r="A128" s="198"/>
      <c r="B128" s="198"/>
      <c r="C128" s="48"/>
      <c r="D128" s="48"/>
      <c r="E128" s="48"/>
      <c r="F128" s="48"/>
      <c r="G128" s="48"/>
      <c r="H128" s="48"/>
      <c r="I128" s="48"/>
      <c r="J128" s="48"/>
      <c r="K128" s="86"/>
      <c r="L128" s="48"/>
      <c r="M128" s="48"/>
      <c r="N128" s="48"/>
      <c r="O128" s="48"/>
      <c r="P128" s="48"/>
      <c r="Q128" s="48"/>
      <c r="R128" s="48"/>
    </row>
    <row r="129" spans="1:21" ht="21.95">
      <c r="A129" s="81"/>
      <c r="B129" s="59" t="s">
        <v>259</v>
      </c>
      <c r="C129" s="75"/>
      <c r="D129" s="82" t="s">
        <v>25</v>
      </c>
      <c r="E129" s="82" t="s">
        <v>26</v>
      </c>
      <c r="F129" s="82" t="s">
        <v>27</v>
      </c>
      <c r="G129" s="82" t="s">
        <v>28</v>
      </c>
      <c r="H129" s="82" t="s">
        <v>29</v>
      </c>
      <c r="I129" s="82" t="s">
        <v>30</v>
      </c>
      <c r="J129" s="82" t="s">
        <v>31</v>
      </c>
      <c r="K129" s="82" t="s">
        <v>32</v>
      </c>
      <c r="L129" s="83" t="s">
        <v>33</v>
      </c>
      <c r="M129" s="83" t="s">
        <v>34</v>
      </c>
      <c r="N129" s="83" t="s">
        <v>35</v>
      </c>
      <c r="O129" s="83" t="s">
        <v>36</v>
      </c>
      <c r="P129" s="83" t="s">
        <v>37</v>
      </c>
      <c r="Q129" s="83" t="s">
        <v>38</v>
      </c>
      <c r="R129" s="83" t="s">
        <v>39</v>
      </c>
    </row>
    <row r="130" spans="1:21" ht="21.95">
      <c r="A130" s="58"/>
      <c r="B130" s="44" t="s">
        <v>20</v>
      </c>
      <c r="C130" s="44" t="s">
        <v>4</v>
      </c>
      <c r="D130" s="72"/>
      <c r="E130" s="72"/>
      <c r="F130" s="72"/>
      <c r="G130" s="72"/>
      <c r="H130" s="72"/>
      <c r="I130" s="72"/>
      <c r="J130" s="72"/>
      <c r="K130" s="72"/>
      <c r="L130" s="72"/>
      <c r="M130" s="72"/>
      <c r="N130" s="72"/>
      <c r="O130" s="72"/>
      <c r="P130" s="72"/>
      <c r="Q130" s="72"/>
      <c r="R130" s="72"/>
    </row>
    <row r="131" spans="1:21" ht="21.95">
      <c r="A131" s="58"/>
      <c r="B131" s="41" t="s">
        <v>0</v>
      </c>
      <c r="C131" s="44" t="s">
        <v>215</v>
      </c>
      <c r="D131" s="85">
        <f>_xlfn.XLOOKUP("Excellent", 'ANH Backcast'!$F$70:$F$77, 'ANH Backcast'!H$70:H$77)</f>
        <v>36</v>
      </c>
      <c r="E131" s="85">
        <f>_xlfn.XLOOKUP("Excellent", 'ANH Backcast'!$F$70:$F$77, 'ANH Backcast'!I$70:I$77)</f>
        <v>33</v>
      </c>
      <c r="F131" s="85">
        <f>_xlfn.XLOOKUP("Excellent", 'ANH Backcast'!$F$70:$F$77, 'ANH Backcast'!J$70:J$77)</f>
        <v>32</v>
      </c>
      <c r="G131" s="85">
        <f>_xlfn.XLOOKUP("Excellent", 'ANH Backcast'!$F$70:$F$77, 'ANH Backcast'!K$70:K$77)</f>
        <v>32</v>
      </c>
      <c r="H131" s="85">
        <f>_xlfn.XLOOKUP("Excellent", 'ANH Backcast'!$F$70:$F$77, 'ANH Backcast'!L$70:L$77)</f>
        <v>32</v>
      </c>
      <c r="I131" s="85" t="s">
        <v>261</v>
      </c>
      <c r="J131" s="85">
        <f>_xlfn.XLOOKUP("Excellent", 'ANH Backcast'!$F$70:$F$77, 'ANH Backcast'!N$70:N$77)</f>
        <v>33</v>
      </c>
      <c r="K131" s="85">
        <f>_xlfn.XLOOKUP("Excellent", 'ANH Backcast'!$F$70:$F$77, 'ANH Backcast'!O$70:O$77)</f>
        <v>33</v>
      </c>
      <c r="L131" s="85">
        <f>_xlfn.XLOOKUP("Excellent", 'ANH Backcast'!$F$70:$F$77, 'ANH Backcast'!P$70:P$77)</f>
        <v>30</v>
      </c>
      <c r="M131" s="85">
        <f>_xlfn.XLOOKUP("Excellent", 'ANH Backcast'!$F$70:$F$77, 'ANH Backcast'!Q$70:Q$77)</f>
        <v>29</v>
      </c>
      <c r="N131" s="85">
        <f>_xlfn.XLOOKUP("Excellent", 'ANH Backcast'!$F$70:$F$77, 'ANH Backcast'!R$70:R$77)</f>
        <v>29</v>
      </c>
      <c r="O131" s="85">
        <f>_xlfn.XLOOKUP("Excellent", 'ANH Backcast'!$F$70:$F$77, 'ANH Backcast'!S$70:S$77)</f>
        <v>30</v>
      </c>
      <c r="P131" s="85">
        <f>_xlfn.XLOOKUP("Excellent", 'ANH Backcast'!$F$70:$F$77, 'ANH Backcast'!T$70:T$77)</f>
        <v>33</v>
      </c>
      <c r="Q131" s="85">
        <f>_xlfn.XLOOKUP("Excellent", 'ANH Backcast'!$F$70:$F$77, 'ANH Backcast'!U$70:U$77)</f>
        <v>33</v>
      </c>
      <c r="R131" s="85">
        <f>_xlfn.XLOOKUP("Excellent", 'ANH Backcast'!$F$70:$F$77, 'ANH Backcast'!V$70:V$77)</f>
        <v>36</v>
      </c>
    </row>
    <row r="132" spans="1:21" ht="21.95">
      <c r="A132" s="58"/>
      <c r="B132" s="41" t="s">
        <v>232</v>
      </c>
      <c r="C132" s="44" t="str">
        <f>$C$83</f>
        <v>Number</v>
      </c>
      <c r="D132" s="85">
        <f>_xlfn.XLOOKUP("Excellent", 'WSH Backcast'!$F$126:$F$133, 'WSH Backcast'!H$126:H$133)</f>
        <v>83</v>
      </c>
      <c r="E132" s="85">
        <f>_xlfn.XLOOKUP("Excellent", 'WSH Backcast'!$F$126:$F$133, 'WSH Backcast'!I$126:I$133)</f>
        <v>87</v>
      </c>
      <c r="F132" s="85">
        <f>_xlfn.XLOOKUP("Excellent", 'WSH Backcast'!$F$126:$F$133, 'WSH Backcast'!J$126:J$133)</f>
        <v>82</v>
      </c>
      <c r="G132" s="85">
        <f>_xlfn.XLOOKUP("Excellent", 'WSH Backcast'!$F$126:$F$133, 'WSH Backcast'!K$126:K$133)</f>
        <v>81</v>
      </c>
      <c r="H132" s="85">
        <f>_xlfn.XLOOKUP("Excellent", 'WSH Backcast'!$F$126:$F$133, 'WSH Backcast'!L$126:L$133)</f>
        <v>85</v>
      </c>
      <c r="I132" s="85">
        <f>_xlfn.XLOOKUP("Excellent", 'WSH Backcast'!$F$126:$F$133, 'WSH Backcast'!M$126:M$133)</f>
        <v>84</v>
      </c>
      <c r="J132" s="85">
        <f>_xlfn.XLOOKUP("Excellent", 'WSH Backcast'!$F$126:$F$133, 'WSH Backcast'!N$126:N$133)</f>
        <v>84</v>
      </c>
      <c r="K132" s="85">
        <f>_xlfn.XLOOKUP("Excellent", 'WSH Backcast'!$F$126:$F$133, 'WSH Backcast'!O$126:O$133)</f>
        <v>85</v>
      </c>
      <c r="L132" s="85" t="s">
        <v>261</v>
      </c>
      <c r="M132" s="85">
        <f>_xlfn.XLOOKUP("Excellent", 'WSH Backcast'!$F$126:$F$133, 'WSH Backcast'!Q$126:Q$133)</f>
        <v>85</v>
      </c>
      <c r="N132" s="85">
        <f>_xlfn.XLOOKUP("Excellent", 'WSH Backcast'!$F$126:$F$133, 'WSH Backcast'!R$126:R$133)</f>
        <v>85</v>
      </c>
      <c r="O132" s="85">
        <f>_xlfn.XLOOKUP("Excellent", 'WSH Backcast'!$F$126:$F$133, 'WSH Backcast'!S$126:S$133)</f>
        <v>85</v>
      </c>
      <c r="P132" s="85">
        <f>_xlfn.XLOOKUP("Excellent", 'WSH Backcast'!$F$126:$F$133, 'WSH Backcast'!T$126:T$133)</f>
        <v>85</v>
      </c>
      <c r="Q132" s="85">
        <f>_xlfn.XLOOKUP("Excellent", 'WSH Backcast'!$F$126:$F$133, 'WSH Backcast'!U$126:U$133)</f>
        <v>85</v>
      </c>
      <c r="R132" s="85">
        <f>_xlfn.XLOOKUP("Excellent", 'WSH Backcast'!$F$126:$F$133, 'WSH Backcast'!V$126:V$133)</f>
        <v>85</v>
      </c>
    </row>
    <row r="133" spans="1:21" ht="21.95">
      <c r="A133" s="58"/>
      <c r="B133" s="41" t="s">
        <v>233</v>
      </c>
      <c r="C133" s="44" t="str">
        <f t="shared" ref="C133:C146" si="7">$C$83</f>
        <v>Number</v>
      </c>
      <c r="D133" s="85" t="s">
        <v>261</v>
      </c>
      <c r="E133" s="85" t="s">
        <v>261</v>
      </c>
      <c r="F133" s="85" t="s">
        <v>261</v>
      </c>
      <c r="G133" s="85" t="s">
        <v>261</v>
      </c>
      <c r="H133" s="85" t="s">
        <v>261</v>
      </c>
      <c r="I133" s="85" t="s">
        <v>261</v>
      </c>
      <c r="J133" s="85" t="s">
        <v>261</v>
      </c>
      <c r="K133" s="85" t="s">
        <v>261</v>
      </c>
      <c r="L133" s="85" t="s">
        <v>261</v>
      </c>
      <c r="M133" s="85" t="s">
        <v>261</v>
      </c>
      <c r="N133" s="85" t="s">
        <v>261</v>
      </c>
      <c r="O133" s="85" t="s">
        <v>261</v>
      </c>
      <c r="P133" s="85" t="s">
        <v>261</v>
      </c>
      <c r="Q133" s="85" t="s">
        <v>261</v>
      </c>
      <c r="R133" s="85" t="s">
        <v>261</v>
      </c>
      <c r="U133" s="29"/>
    </row>
    <row r="134" spans="1:21" ht="21.95">
      <c r="A134" s="58"/>
      <c r="B134" s="41" t="s">
        <v>236</v>
      </c>
      <c r="C134" s="44" t="str">
        <f t="shared" si="7"/>
        <v>Number</v>
      </c>
      <c r="D134" s="85">
        <f>_xlfn.XLOOKUP("Excellent", 'NES Backcast'!$F$50:$F$57, 'NES Backcast'!H$50:H$57)</f>
        <v>18</v>
      </c>
      <c r="E134" s="85">
        <f>_xlfn.XLOOKUP("Excellent", 'NES Backcast'!$F$50:$F$57, 'NES Backcast'!I$50:I$57)</f>
        <v>21</v>
      </c>
      <c r="F134" s="85">
        <f>_xlfn.XLOOKUP("Excellent", 'NES Backcast'!$F$50:$F$57, 'NES Backcast'!J$50:J$57)</f>
        <v>20</v>
      </c>
      <c r="G134" s="85">
        <f>_xlfn.XLOOKUP("Excellent", 'NES Backcast'!$F$50:$F$57, 'NES Backcast'!K$50:K$57)</f>
        <v>22</v>
      </c>
      <c r="H134" s="85">
        <f>_xlfn.XLOOKUP("Excellent", 'NES Backcast'!$F$50:$F$57, 'NES Backcast'!L$50:L$57)</f>
        <v>23</v>
      </c>
      <c r="I134" s="85" t="s">
        <v>261</v>
      </c>
      <c r="J134" s="85">
        <f>_xlfn.XLOOKUP("Excellent", 'NES Backcast'!$F$50:$F$57, 'NES Backcast'!N$50:N$57)</f>
        <v>22</v>
      </c>
      <c r="K134" s="85">
        <f>_xlfn.XLOOKUP("Excellent", 'NES Backcast'!$F$50:$F$57, 'NES Backcast'!O$50:O$57)</f>
        <v>19</v>
      </c>
      <c r="L134" s="85" t="s">
        <v>261</v>
      </c>
      <c r="M134" s="85">
        <f>_xlfn.XLOOKUP("Excellent", 'NES Backcast'!$F$50:$F$57, 'NES Backcast'!Q$50:Q$57)</f>
        <v>17</v>
      </c>
      <c r="N134" s="85">
        <f>_xlfn.XLOOKUP("Excellent", 'NES Backcast'!$F$50:$F$57, 'NES Backcast'!R$50:R$57)</f>
        <v>17</v>
      </c>
      <c r="O134" s="85">
        <f>_xlfn.XLOOKUP("Excellent", 'NES Backcast'!$F$50:$F$57, 'NES Backcast'!S$50:S$57)</f>
        <v>17</v>
      </c>
      <c r="P134" s="85">
        <f>_xlfn.XLOOKUP("Excellent", 'NES Backcast'!$F$50:$F$57, 'NES Backcast'!T$50:T$57)</f>
        <v>17</v>
      </c>
      <c r="Q134" s="85">
        <f>_xlfn.XLOOKUP("Excellent", 'NES Backcast'!$F$50:$F$57, 'NES Backcast'!U$50:U$57)</f>
        <v>18</v>
      </c>
      <c r="R134" s="85">
        <f>_xlfn.XLOOKUP("Excellent", 'NES Backcast'!$F$50:$F$57, 'NES Backcast'!V$50:V$57)</f>
        <v>22</v>
      </c>
    </row>
    <row r="135" spans="1:21" ht="21.95">
      <c r="A135" s="58"/>
      <c r="B135" s="41" t="s">
        <v>237</v>
      </c>
      <c r="C135" s="44" t="str">
        <f t="shared" si="7"/>
        <v>Number</v>
      </c>
      <c r="D135" s="85">
        <f>_xlfn.XLOOKUP("Excellent", 'SVE Backcast'!$F$18:$F$25, 'SVE Backcast'!H$18:H$25)</f>
        <v>0</v>
      </c>
      <c r="E135" s="85">
        <f>_xlfn.XLOOKUP("Excellent", 'SVE Backcast'!$F$18:$F$25, 'SVE Backcast'!I$18:I$25)</f>
        <v>0</v>
      </c>
      <c r="F135" s="85">
        <f>_xlfn.XLOOKUP("Excellent", 'SVE Backcast'!$F$18:$F$25, 'SVE Backcast'!J$18:J$25)</f>
        <v>0</v>
      </c>
      <c r="G135" s="85">
        <f>_xlfn.XLOOKUP("Excellent", 'SVE Backcast'!$F$18:$F$25, 'SVE Backcast'!K$18:K$25)</f>
        <v>0</v>
      </c>
      <c r="H135" s="85">
        <f>_xlfn.XLOOKUP("Excellent", 'SVE Backcast'!$F$18:$F$25, 'SVE Backcast'!L$18:L$25)</f>
        <v>0</v>
      </c>
      <c r="I135" s="85">
        <f>_xlfn.XLOOKUP("Excellent", 'SVE Backcast'!$F$18:$F$25, 'SVE Backcast'!M$18:M$25)</f>
        <v>0</v>
      </c>
      <c r="J135" s="85">
        <f>_xlfn.XLOOKUP("Excellent", 'SVE Backcast'!$F$18:$F$25, 'SVE Backcast'!N$18:N$25)</f>
        <v>0</v>
      </c>
      <c r="K135" s="85">
        <f>_xlfn.XLOOKUP("Excellent", 'SVE Backcast'!$F$18:$F$25, 'SVE Backcast'!O$18:O$25)</f>
        <v>0</v>
      </c>
      <c r="L135" s="85">
        <f>_xlfn.XLOOKUP("Excellent", 'SVE Backcast'!$F$18:$F$25, 'SVE Backcast'!P$18:P$25)</f>
        <v>0</v>
      </c>
      <c r="M135" s="85">
        <f>_xlfn.XLOOKUP("Excellent", 'SVE Backcast'!$F$18:$F$25, 'SVE Backcast'!Q$18:Q$25)</f>
        <v>0</v>
      </c>
      <c r="N135" s="85">
        <f>_xlfn.XLOOKUP("Excellent", 'SVE Backcast'!$F$18:$F$25, 'SVE Backcast'!R$18:R$25)</f>
        <v>0</v>
      </c>
      <c r="O135" s="85">
        <f>_xlfn.XLOOKUP("Excellent", 'SVE Backcast'!$F$18:$F$25, 'SVE Backcast'!S$18:S$25)</f>
        <v>0</v>
      </c>
      <c r="P135" s="85">
        <f>_xlfn.XLOOKUP("Excellent", 'SVE Backcast'!$F$18:$F$25, 'SVE Backcast'!T$18:T$25)</f>
        <v>0</v>
      </c>
      <c r="Q135" s="85">
        <f>_xlfn.XLOOKUP("Excellent", 'SVE Backcast'!$F$18:$F$25, 'SVE Backcast'!U$18:U$25)</f>
        <v>0</v>
      </c>
      <c r="R135" s="85">
        <f>_xlfn.XLOOKUP("Excellent", 'SVE Backcast'!$F$18:$F$25, 'SVE Backcast'!V$18:V$25)</f>
        <v>0</v>
      </c>
    </row>
    <row r="136" spans="1:21" ht="21.95">
      <c r="A136" s="58"/>
      <c r="B136" s="41" t="s">
        <v>241</v>
      </c>
      <c r="C136" s="44" t="str">
        <f t="shared" si="7"/>
        <v>Number</v>
      </c>
      <c r="D136" s="85" t="s">
        <v>261</v>
      </c>
      <c r="E136" s="85" t="s">
        <v>261</v>
      </c>
      <c r="F136" s="85" t="s">
        <v>261</v>
      </c>
      <c r="G136" s="85" t="s">
        <v>261</v>
      </c>
      <c r="H136" s="85" t="s">
        <v>261</v>
      </c>
      <c r="I136" s="85" t="s">
        <v>261</v>
      </c>
      <c r="J136" s="85" t="s">
        <v>261</v>
      </c>
      <c r="K136" s="85" t="s">
        <v>261</v>
      </c>
      <c r="L136" s="85" t="s">
        <v>261</v>
      </c>
      <c r="M136" s="85" t="s">
        <v>261</v>
      </c>
      <c r="N136" s="85" t="s">
        <v>261</v>
      </c>
      <c r="O136" s="85" t="s">
        <v>261</v>
      </c>
      <c r="P136" s="85" t="s">
        <v>261</v>
      </c>
      <c r="Q136" s="85" t="s">
        <v>261</v>
      </c>
      <c r="R136" s="85" t="s">
        <v>261</v>
      </c>
    </row>
    <row r="137" spans="1:21" ht="21.95">
      <c r="A137" s="58"/>
      <c r="B137" s="41" t="s">
        <v>242</v>
      </c>
      <c r="C137" s="44" t="str">
        <f t="shared" si="7"/>
        <v>Number</v>
      </c>
      <c r="D137" s="85">
        <f>_xlfn.XLOOKUP("Excellent", 'SRN Backcast'!$F$102:$F$109, 'SRN Backcast'!H$102:H$109)</f>
        <v>53</v>
      </c>
      <c r="E137" s="85">
        <f>_xlfn.XLOOKUP("Excellent", 'SRN Backcast'!$F$102:$F$109, 'SRN Backcast'!I$102:I$109)</f>
        <v>50</v>
      </c>
      <c r="F137" s="85">
        <f>_xlfn.XLOOKUP("Excellent", 'SRN Backcast'!$F$102:$F$109, 'SRN Backcast'!J$102:J$109)</f>
        <v>51</v>
      </c>
      <c r="G137" s="85">
        <f>_xlfn.XLOOKUP("Excellent", 'SRN Backcast'!$F$102:$F$109, 'SRN Backcast'!K$102:K$109)</f>
        <v>52</v>
      </c>
      <c r="H137" s="85">
        <f>_xlfn.XLOOKUP("Excellent", 'SRN Backcast'!$F$102:$F$109, 'SRN Backcast'!L$102:L$109)</f>
        <v>57</v>
      </c>
      <c r="I137" s="85" t="s">
        <v>261</v>
      </c>
      <c r="J137" s="85">
        <f>_xlfn.XLOOKUP("Excellent", 'SRN Backcast'!$F$102:$F$109, 'SRN Backcast'!N$102:N$109)</f>
        <v>59</v>
      </c>
      <c r="K137" s="85">
        <f>_xlfn.XLOOKUP("Excellent", 'SRN Backcast'!$F$102:$F$109, 'SRN Backcast'!O$102:O$109)</f>
        <v>55</v>
      </c>
      <c r="L137" s="85" t="s">
        <v>261</v>
      </c>
      <c r="M137" s="85">
        <f>_xlfn.XLOOKUP("Excellent", 'SRN Backcast'!$F$102:$F$109, 'SRN Backcast'!Q$102:Q$109)</f>
        <v>50</v>
      </c>
      <c r="N137" s="85">
        <f>_xlfn.XLOOKUP("Excellent", 'SRN Backcast'!$F$102:$F$109, 'SRN Backcast'!R$102:R$109)</f>
        <v>56</v>
      </c>
      <c r="O137" s="85">
        <f>_xlfn.XLOOKUP("Excellent", 'SRN Backcast'!$F$102:$F$109, 'SRN Backcast'!S$102:S$109)</f>
        <v>57</v>
      </c>
      <c r="P137" s="85">
        <f>_xlfn.XLOOKUP("Excellent", 'SRN Backcast'!$F$102:$F$109, 'SRN Backcast'!T$102:T$109)</f>
        <v>58</v>
      </c>
      <c r="Q137" s="85">
        <f>_xlfn.XLOOKUP("Excellent", 'SRN Backcast'!$F$102:$F$109, 'SRN Backcast'!U$102:U$109)</f>
        <v>58</v>
      </c>
      <c r="R137" s="85">
        <f>_xlfn.XLOOKUP("Excellent", 'SRN Backcast'!$F$102:$F$109, 'SRN Backcast'!V$102:V$109)</f>
        <v>58</v>
      </c>
    </row>
    <row r="138" spans="1:21" ht="21.95">
      <c r="A138" s="58"/>
      <c r="B138" s="41" t="s">
        <v>243</v>
      </c>
      <c r="C138" s="44" t="str">
        <f t="shared" si="7"/>
        <v>Number</v>
      </c>
      <c r="D138" s="85">
        <f>_xlfn.XLOOKUP("Excellent", 'TMS Backcast'!$F$25:$F$32, 'TMS Backcast'!H$25:H$32)</f>
        <v>0</v>
      </c>
      <c r="E138" s="85">
        <f>_xlfn.XLOOKUP("Excellent", 'TMS Backcast'!$F$25:$F$32, 'TMS Backcast'!I$25:I$32)</f>
        <v>1</v>
      </c>
      <c r="F138" s="85">
        <f>_xlfn.XLOOKUP("Excellent", 'TMS Backcast'!$F$25:$F$32, 'TMS Backcast'!J$25:J$32)</f>
        <v>1</v>
      </c>
      <c r="G138" s="85">
        <f>_xlfn.XLOOKUP("Excellent", 'TMS Backcast'!$F$25:$F$32, 'TMS Backcast'!K$25:K$32)</f>
        <v>1</v>
      </c>
      <c r="H138" s="85">
        <f>_xlfn.XLOOKUP("Excellent", 'TMS Backcast'!$F$25:$F$32, 'TMS Backcast'!L$25:L$32)</f>
        <v>1</v>
      </c>
      <c r="I138" s="85" t="s">
        <v>261</v>
      </c>
      <c r="J138" s="85">
        <f>_xlfn.XLOOKUP("Excellent", 'TMS Backcast'!$F$25:$F$32, 'TMS Backcast'!N$25:N$32)</f>
        <v>1</v>
      </c>
      <c r="K138" s="85">
        <f>_xlfn.XLOOKUP("Excellent", 'TMS Backcast'!$F$25:$F$32, 'TMS Backcast'!O$25:O$32)</f>
        <v>1</v>
      </c>
      <c r="L138" s="85" t="s">
        <v>261</v>
      </c>
      <c r="M138" s="85">
        <f>_xlfn.XLOOKUP("Excellent", 'TMS Backcast'!$F$25:$F$32, 'TMS Backcast'!Q$25:Q$32)</f>
        <v>1</v>
      </c>
      <c r="N138" s="85">
        <f>_xlfn.XLOOKUP("Excellent", 'TMS Backcast'!$F$25:$F$32, 'TMS Backcast'!R$25:R$32)</f>
        <v>1</v>
      </c>
      <c r="O138" s="85">
        <f>_xlfn.XLOOKUP("Excellent", 'TMS Backcast'!$F$25:$F$32, 'TMS Backcast'!S$25:S$32)</f>
        <v>1</v>
      </c>
      <c r="P138" s="85">
        <f>_xlfn.XLOOKUP("Excellent", 'TMS Backcast'!$F$25:$F$32, 'TMS Backcast'!T$25:T$32)</f>
        <v>1</v>
      </c>
      <c r="Q138" s="85">
        <f>_xlfn.XLOOKUP("Excellent", 'TMS Backcast'!$F$25:$F$32, 'TMS Backcast'!U$25:U$32)</f>
        <v>1</v>
      </c>
      <c r="R138" s="85">
        <f>_xlfn.XLOOKUP("Excellent", 'TMS Backcast'!$F$25:$F$32, 'TMS Backcast'!V$25:V$32)</f>
        <v>1</v>
      </c>
    </row>
    <row r="139" spans="1:21" ht="21.95">
      <c r="A139" s="48"/>
      <c r="B139" s="41" t="s">
        <v>262</v>
      </c>
      <c r="C139" s="44" t="str">
        <f t="shared" si="7"/>
        <v>Number</v>
      </c>
      <c r="D139" s="85">
        <f>_xlfn.XLOOKUP("Excellent", 'UUW Backcast'!$F$54:$F$61, 'UUW Backcast'!H$54:H$61)</f>
        <v>9</v>
      </c>
      <c r="E139" s="85">
        <f>_xlfn.XLOOKUP("Excellent", 'UUW Backcast'!$F$54:$F$61, 'UUW Backcast'!I$54:I$61)</f>
        <v>10</v>
      </c>
      <c r="F139" s="85">
        <f>_xlfn.XLOOKUP("Excellent", 'UUW Backcast'!$F$54:$F$61, 'UUW Backcast'!J$54:J$61)</f>
        <v>9</v>
      </c>
      <c r="G139" s="85">
        <f>_xlfn.XLOOKUP("Excellent", 'UUW Backcast'!$F$54:$F$61, 'UUW Backcast'!K$54:K$61)</f>
        <v>9</v>
      </c>
      <c r="H139" s="85">
        <f>_xlfn.XLOOKUP("Excellent", 'UUW Backcast'!$F$54:$F$61, 'UUW Backcast'!L$54:L$61)</f>
        <v>9</v>
      </c>
      <c r="I139" s="85" t="s">
        <v>261</v>
      </c>
      <c r="J139" s="85">
        <f>_xlfn.XLOOKUP("Excellent", 'UUW Backcast'!$F$54:$F$61, 'UUW Backcast'!N$54:N$61)</f>
        <v>10</v>
      </c>
      <c r="K139" s="85">
        <f>_xlfn.XLOOKUP("Excellent", 'UUW Backcast'!$F$54:$F$61, 'UUW Backcast'!O$54:O$61)</f>
        <v>11</v>
      </c>
      <c r="L139" s="85" t="s">
        <v>261</v>
      </c>
      <c r="M139" s="85">
        <f>_xlfn.XLOOKUP("Excellent", 'UUW Backcast'!$F$54:$F$61, 'UUW Backcast'!Q$54:Q$61)</f>
        <v>11</v>
      </c>
      <c r="N139" s="85">
        <f>_xlfn.XLOOKUP("Excellent", 'UUW Backcast'!$F$54:$F$61, 'UUW Backcast'!R$54:R$61)</f>
        <v>11</v>
      </c>
      <c r="O139" s="85">
        <f>_xlfn.XLOOKUP("Excellent", 'UUW Backcast'!$F$54:$F$61, 'UUW Backcast'!S$54:S$61)</f>
        <v>11</v>
      </c>
      <c r="P139" s="85">
        <f>_xlfn.XLOOKUP("Excellent", 'UUW Backcast'!$F$54:$F$61, 'UUW Backcast'!T$54:T$61)</f>
        <v>11</v>
      </c>
      <c r="Q139" s="85">
        <f>_xlfn.XLOOKUP("Excellent", 'UUW Backcast'!$F$54:$F$61, 'UUW Backcast'!U$54:U$61)</f>
        <v>11</v>
      </c>
      <c r="R139" s="85">
        <f>_xlfn.XLOOKUP("Excellent", 'UUW Backcast'!$F$54:$F$61, 'UUW Backcast'!V$54:V$61)</f>
        <v>11</v>
      </c>
    </row>
    <row r="140" spans="1:21" ht="21.95">
      <c r="A140" s="58"/>
      <c r="B140" s="41" t="s">
        <v>245</v>
      </c>
      <c r="C140" s="44" t="str">
        <f t="shared" si="7"/>
        <v>Number</v>
      </c>
      <c r="D140" s="85">
        <f>_xlfn.XLOOKUP("Excellent", 'WSX Backcast'!$F$67:$F$74, 'WSX Backcast'!H$67:H$74)</f>
        <v>31</v>
      </c>
      <c r="E140" s="85">
        <f>_xlfn.XLOOKUP("Excellent", 'WSX Backcast'!$F$67:$F$74, 'WSX Backcast'!I$67:I$74)</f>
        <v>35</v>
      </c>
      <c r="F140" s="85">
        <f>_xlfn.XLOOKUP("Excellent", 'WSX Backcast'!$F$67:$F$74, 'WSX Backcast'!J$67:J$74)</f>
        <v>34</v>
      </c>
      <c r="G140" s="85">
        <f>_xlfn.XLOOKUP("Excellent", 'WSX Backcast'!$F$67:$F$74, 'WSX Backcast'!K$67:K$74)</f>
        <v>36</v>
      </c>
      <c r="H140" s="85">
        <f>_xlfn.XLOOKUP("Excellent", 'WSX Backcast'!$F$67:$F$74, 'WSX Backcast'!L$67:L$74)</f>
        <v>38</v>
      </c>
      <c r="I140" s="85" t="s">
        <v>261</v>
      </c>
      <c r="J140" s="85">
        <f>_xlfn.XLOOKUP("Excellent", 'WSX Backcast'!$F$67:$F$74, 'WSX Backcast'!N$67:N$74)</f>
        <v>35</v>
      </c>
      <c r="K140" s="85">
        <f>_xlfn.XLOOKUP("Excellent", 'WSX Backcast'!$F$67:$F$74, 'WSX Backcast'!O$67:O$74)</f>
        <v>36</v>
      </c>
      <c r="L140" s="85" t="s">
        <v>261</v>
      </c>
      <c r="M140" s="85">
        <f>_xlfn.XLOOKUP("Excellent", 'WSX Backcast'!$F$67:$F$74, 'WSX Backcast'!Q$67:Q$74)</f>
        <v>36</v>
      </c>
      <c r="N140" s="85">
        <f>_xlfn.XLOOKUP("Excellent", 'WSX Backcast'!$F$67:$F$74, 'WSX Backcast'!R$67:R$74)</f>
        <v>36</v>
      </c>
      <c r="O140" s="85">
        <f>_xlfn.XLOOKUP("Excellent", 'WSX Backcast'!$F$67:$F$74, 'WSX Backcast'!S$67:S$74)</f>
        <v>36</v>
      </c>
      <c r="P140" s="85">
        <f>_xlfn.XLOOKUP("Excellent", 'WSX Backcast'!$F$67:$F$74, 'WSX Backcast'!T$67:T$74)</f>
        <v>36</v>
      </c>
      <c r="Q140" s="85">
        <f>_xlfn.XLOOKUP("Excellent", 'WSX Backcast'!$F$67:$F$74, 'WSX Backcast'!U$67:U$74)</f>
        <v>36</v>
      </c>
      <c r="R140" s="85">
        <f>_xlfn.XLOOKUP("Excellent", 'WSX Backcast'!$F$67:$F$74, 'WSX Backcast'!V$67:V$74)</f>
        <v>36</v>
      </c>
    </row>
    <row r="141" spans="1:21" ht="21.95">
      <c r="A141" s="58"/>
      <c r="B141" s="41" t="s">
        <v>246</v>
      </c>
      <c r="C141" s="44" t="str">
        <f t="shared" si="7"/>
        <v>Number</v>
      </c>
      <c r="D141" s="85">
        <f>_xlfn.XLOOKUP("Excellent", 'YKY Backcast'!$F$38:$F$45, 'YKY Backcast'!H$38:H$45)</f>
        <v>7</v>
      </c>
      <c r="E141" s="85">
        <f>_xlfn.XLOOKUP("Excellent", 'YKY Backcast'!$F$38:$F$45, 'YKY Backcast'!I$38:I$45)</f>
        <v>7</v>
      </c>
      <c r="F141" s="85">
        <f>_xlfn.XLOOKUP("Excellent", 'YKY Backcast'!$F$38:$F$45, 'YKY Backcast'!J$38:J$45)</f>
        <v>3</v>
      </c>
      <c r="G141" s="85">
        <f>_xlfn.XLOOKUP("Excellent", 'YKY Backcast'!$F$38:$F$45, 'YKY Backcast'!K$38:K$45)</f>
        <v>3</v>
      </c>
      <c r="H141" s="85">
        <f>_xlfn.XLOOKUP("Excellent", 'YKY Backcast'!$F$38:$F$45, 'YKY Backcast'!L$38:L$45)</f>
        <v>7</v>
      </c>
      <c r="I141" s="85" t="s">
        <v>261</v>
      </c>
      <c r="J141" s="85">
        <f>_xlfn.XLOOKUP("Excellent", 'YKY Backcast'!$F$38:$F$45, 'YKY Backcast'!N$38:N$45)</f>
        <v>6</v>
      </c>
      <c r="K141" s="85">
        <f>_xlfn.XLOOKUP("Excellent", 'YKY Backcast'!$F$38:$F$45, 'YKY Backcast'!O$38:O$45)</f>
        <v>11</v>
      </c>
      <c r="L141" s="85" t="s">
        <v>261</v>
      </c>
      <c r="M141" s="85">
        <f>_xlfn.XLOOKUP("Excellent", 'YKY Backcast'!$F$38:$F$45, 'YKY Backcast'!Q$38:Q$45)</f>
        <v>8</v>
      </c>
      <c r="N141" s="85">
        <f>_xlfn.XLOOKUP("Excellent", 'YKY Backcast'!$F$38:$F$45, 'YKY Backcast'!R$38:R$45)</f>
        <v>10</v>
      </c>
      <c r="O141" s="85">
        <f>_xlfn.XLOOKUP("Excellent", 'YKY Backcast'!$F$38:$F$45, 'YKY Backcast'!S$38:S$45)</f>
        <v>10</v>
      </c>
      <c r="P141" s="85">
        <f>_xlfn.XLOOKUP("Excellent", 'YKY Backcast'!$F$38:$F$45, 'YKY Backcast'!T$38:T$45)</f>
        <v>10</v>
      </c>
      <c r="Q141" s="85">
        <f>_xlfn.XLOOKUP("Excellent", 'YKY Backcast'!$F$38:$F$45, 'YKY Backcast'!U$38:U$45)</f>
        <v>13</v>
      </c>
      <c r="R141" s="85">
        <f>_xlfn.XLOOKUP("Excellent", 'YKY Backcast'!$F$38:$F$45, 'YKY Backcast'!V$38:V$45)</f>
        <v>13</v>
      </c>
    </row>
    <row r="142" spans="1:21" ht="21.95">
      <c r="A142" s="58"/>
      <c r="B142" s="41" t="s">
        <v>247</v>
      </c>
      <c r="C142" s="44" t="str">
        <f t="shared" si="7"/>
        <v>Number</v>
      </c>
      <c r="D142" s="85" t="s">
        <v>261</v>
      </c>
      <c r="E142" s="85" t="s">
        <v>261</v>
      </c>
      <c r="F142" s="85" t="s">
        <v>261</v>
      </c>
      <c r="G142" s="85" t="s">
        <v>261</v>
      </c>
      <c r="H142" s="85" t="s">
        <v>261</v>
      </c>
      <c r="I142" s="85" t="s">
        <v>261</v>
      </c>
      <c r="J142" s="85" t="s">
        <v>261</v>
      </c>
      <c r="K142" s="85" t="s">
        <v>261</v>
      </c>
      <c r="L142" s="85" t="s">
        <v>261</v>
      </c>
      <c r="M142" s="85" t="s">
        <v>261</v>
      </c>
      <c r="N142" s="85" t="s">
        <v>261</v>
      </c>
      <c r="O142" s="85" t="s">
        <v>261</v>
      </c>
      <c r="P142" s="85" t="s">
        <v>261</v>
      </c>
      <c r="Q142" s="85" t="s">
        <v>261</v>
      </c>
      <c r="R142" s="85" t="s">
        <v>261</v>
      </c>
    </row>
    <row r="143" spans="1:21" ht="21.95">
      <c r="A143" s="48"/>
      <c r="B143" s="41" t="s">
        <v>253</v>
      </c>
      <c r="C143" s="44" t="str">
        <f t="shared" si="7"/>
        <v>Number</v>
      </c>
      <c r="D143" s="85" t="s">
        <v>261</v>
      </c>
      <c r="E143" s="85" t="s">
        <v>261</v>
      </c>
      <c r="F143" s="85" t="s">
        <v>261</v>
      </c>
      <c r="G143" s="85" t="s">
        <v>261</v>
      </c>
      <c r="H143" s="85" t="s">
        <v>261</v>
      </c>
      <c r="I143" s="85" t="s">
        <v>261</v>
      </c>
      <c r="J143" s="85" t="s">
        <v>261</v>
      </c>
      <c r="K143" s="85" t="s">
        <v>261</v>
      </c>
      <c r="L143" s="85" t="s">
        <v>261</v>
      </c>
      <c r="M143" s="85" t="s">
        <v>261</v>
      </c>
      <c r="N143" s="85" t="s">
        <v>261</v>
      </c>
      <c r="O143" s="85" t="s">
        <v>261</v>
      </c>
      <c r="P143" s="85" t="s">
        <v>261</v>
      </c>
      <c r="Q143" s="85" t="s">
        <v>261</v>
      </c>
      <c r="R143" s="85" t="s">
        <v>261</v>
      </c>
    </row>
    <row r="144" spans="1:21" ht="21.95">
      <c r="A144" s="58"/>
      <c r="B144" s="41" t="s">
        <v>254</v>
      </c>
      <c r="C144" s="44" t="str">
        <f t="shared" si="7"/>
        <v>Number</v>
      </c>
      <c r="D144" s="85" t="s">
        <v>261</v>
      </c>
      <c r="E144" s="85" t="s">
        <v>261</v>
      </c>
      <c r="F144" s="85" t="s">
        <v>261</v>
      </c>
      <c r="G144" s="85" t="s">
        <v>261</v>
      </c>
      <c r="H144" s="85" t="s">
        <v>261</v>
      </c>
      <c r="I144" s="85" t="s">
        <v>261</v>
      </c>
      <c r="J144" s="85" t="s">
        <v>261</v>
      </c>
      <c r="K144" s="85" t="s">
        <v>261</v>
      </c>
      <c r="L144" s="85" t="s">
        <v>261</v>
      </c>
      <c r="M144" s="85" t="s">
        <v>261</v>
      </c>
      <c r="N144" s="85" t="s">
        <v>261</v>
      </c>
      <c r="O144" s="85" t="s">
        <v>261</v>
      </c>
      <c r="P144" s="85" t="s">
        <v>261</v>
      </c>
      <c r="Q144" s="85" t="s">
        <v>261</v>
      </c>
      <c r="R144" s="85" t="s">
        <v>261</v>
      </c>
    </row>
    <row r="145" spans="1:18" ht="21.95">
      <c r="A145" s="58"/>
      <c r="B145" s="41" t="s">
        <v>255</v>
      </c>
      <c r="C145" s="44" t="str">
        <f t="shared" si="7"/>
        <v>Number</v>
      </c>
      <c r="D145" s="85" t="s">
        <v>261</v>
      </c>
      <c r="E145" s="85" t="s">
        <v>261</v>
      </c>
      <c r="F145" s="85" t="s">
        <v>261</v>
      </c>
      <c r="G145" s="85" t="s">
        <v>261</v>
      </c>
      <c r="H145" s="85" t="s">
        <v>261</v>
      </c>
      <c r="I145" s="85" t="s">
        <v>261</v>
      </c>
      <c r="J145" s="85" t="s">
        <v>261</v>
      </c>
      <c r="K145" s="85" t="s">
        <v>261</v>
      </c>
      <c r="L145" s="85" t="s">
        <v>261</v>
      </c>
      <c r="M145" s="85" t="s">
        <v>261</v>
      </c>
      <c r="N145" s="85" t="s">
        <v>261</v>
      </c>
      <c r="O145" s="85" t="s">
        <v>261</v>
      </c>
      <c r="P145" s="85" t="s">
        <v>261</v>
      </c>
      <c r="Q145" s="85" t="s">
        <v>261</v>
      </c>
      <c r="R145" s="85" t="s">
        <v>261</v>
      </c>
    </row>
    <row r="146" spans="1:18" ht="21.95">
      <c r="A146" s="58"/>
      <c r="B146" s="41" t="s">
        <v>257</v>
      </c>
      <c r="C146" s="44" t="str">
        <f t="shared" si="7"/>
        <v>Number</v>
      </c>
      <c r="D146" s="85" t="s">
        <v>261</v>
      </c>
      <c r="E146" s="85" t="s">
        <v>261</v>
      </c>
      <c r="F146" s="85" t="s">
        <v>261</v>
      </c>
      <c r="G146" s="85" t="s">
        <v>261</v>
      </c>
      <c r="H146" s="85" t="s">
        <v>261</v>
      </c>
      <c r="I146" s="85" t="s">
        <v>261</v>
      </c>
      <c r="J146" s="85" t="s">
        <v>261</v>
      </c>
      <c r="K146" s="85" t="s">
        <v>261</v>
      </c>
      <c r="L146" s="85" t="s">
        <v>261</v>
      </c>
      <c r="M146" s="85" t="s">
        <v>261</v>
      </c>
      <c r="N146" s="85" t="s">
        <v>261</v>
      </c>
      <c r="O146" s="85" t="s">
        <v>261</v>
      </c>
      <c r="P146" s="85" t="s">
        <v>261</v>
      </c>
      <c r="Q146" s="85" t="s">
        <v>261</v>
      </c>
      <c r="R146" s="85" t="s">
        <v>261</v>
      </c>
    </row>
    <row r="147" spans="1:18" ht="21.95">
      <c r="A147" s="58"/>
      <c r="D147" s="29"/>
      <c r="E147" s="29"/>
      <c r="F147" s="29"/>
      <c r="G147" s="29"/>
      <c r="H147" s="29"/>
      <c r="I147" s="29"/>
      <c r="J147" s="29"/>
      <c r="K147" s="29"/>
      <c r="L147" s="29"/>
      <c r="M147" s="29"/>
      <c r="N147" s="29"/>
      <c r="O147" s="29"/>
      <c r="P147" s="29"/>
      <c r="Q147" s="29"/>
      <c r="R147" s="29"/>
    </row>
    <row r="148" spans="1:18" ht="21.95">
      <c r="A148" s="58"/>
      <c r="B148" s="41" t="s">
        <v>239</v>
      </c>
      <c r="C148" s="44" t="str">
        <f>$C$83</f>
        <v>Number</v>
      </c>
      <c r="D148" s="85">
        <f>_xlfn.XLOOKUP("Excellent", 'SWB Backcast'!$F$176:$F$183, 'SWB Backcast'!H$176:H$183)</f>
        <v>110</v>
      </c>
      <c r="E148" s="85">
        <f>_xlfn.XLOOKUP("Excellent", 'SWB Backcast'!$F$176:$F$183, 'SWB Backcast'!I$176:I$183)</f>
        <v>122</v>
      </c>
      <c r="F148" s="85">
        <f>_xlfn.XLOOKUP("Excellent", 'SWB Backcast'!$F$176:$F$183, 'SWB Backcast'!J$176:J$183)</f>
        <v>110</v>
      </c>
      <c r="G148" s="85">
        <f>_xlfn.XLOOKUP("Excellent", 'SWB Backcast'!$F$176:$F$183, 'SWB Backcast'!K$176:K$183)</f>
        <v>111</v>
      </c>
      <c r="H148" s="85">
        <f>_xlfn.XLOOKUP("Excellent", 'SWB Backcast'!$F$176:$F$183, 'SWB Backcast'!L$176:L$183)</f>
        <v>122</v>
      </c>
      <c r="I148" s="85" t="s">
        <v>261</v>
      </c>
      <c r="J148" s="85">
        <f>_xlfn.XLOOKUP("Excellent", 'SWB Backcast'!$F$176:$F$183, 'SWB Backcast'!N$176:N$183)</f>
        <v>114</v>
      </c>
      <c r="K148" s="85">
        <f>_xlfn.XLOOKUP("Excellent", 'SWB Backcast'!$F$176:$F$183, 'SWB Backcast'!O$176:O$183)</f>
        <v>122</v>
      </c>
      <c r="L148" s="85" t="s">
        <v>261</v>
      </c>
      <c r="M148" s="85">
        <f>_xlfn.XLOOKUP("Excellent", 'SWB Backcast'!$F$176:$F$183, 'SWB Backcast'!Q$176:Q$183)</f>
        <v>123</v>
      </c>
      <c r="N148" s="85">
        <f>_xlfn.XLOOKUP("Excellent", 'SWB Backcast'!$F$176:$F$183, 'SWB Backcast'!R$176:R$183)</f>
        <v>123</v>
      </c>
      <c r="O148" s="85">
        <f>_xlfn.XLOOKUP("Excellent", 'SWB Backcast'!$F$176:$F$183, 'SWB Backcast'!S$176:S$183)</f>
        <v>123</v>
      </c>
      <c r="P148" s="85">
        <f>_xlfn.XLOOKUP("Excellent", 'SWB Backcast'!$F$176:$F$183, 'SWB Backcast'!T$176:T$183)</f>
        <v>124</v>
      </c>
      <c r="Q148" s="85">
        <f>_xlfn.XLOOKUP("Excellent", 'SWB Backcast'!$F$176:$F$183, 'SWB Backcast'!U$176:U$183)</f>
        <v>126</v>
      </c>
      <c r="R148" s="85">
        <f>_xlfn.XLOOKUP("Excellent", 'SWB Backcast'!$F$176:$F$183, 'SWB Backcast'!V$176:V$183)</f>
        <v>126</v>
      </c>
    </row>
    <row r="149" spans="1:18" ht="21.95">
      <c r="A149" s="58"/>
      <c r="B149" s="41" t="s">
        <v>249</v>
      </c>
      <c r="C149" s="44" t="str">
        <f t="shared" ref="C149" si="8">$C$83</f>
        <v>Number</v>
      </c>
      <c r="D149" s="85" t="s">
        <v>261</v>
      </c>
      <c r="E149" s="85" t="s">
        <v>261</v>
      </c>
      <c r="F149" s="85" t="s">
        <v>261</v>
      </c>
      <c r="G149" s="85" t="s">
        <v>261</v>
      </c>
      <c r="H149" s="85" t="s">
        <v>261</v>
      </c>
      <c r="I149" s="85" t="s">
        <v>261</v>
      </c>
      <c r="J149" s="85" t="s">
        <v>261</v>
      </c>
      <c r="K149" s="85" t="s">
        <v>261</v>
      </c>
      <c r="L149" s="85" t="s">
        <v>261</v>
      </c>
      <c r="M149" s="85" t="s">
        <v>261</v>
      </c>
      <c r="N149" s="85" t="s">
        <v>261</v>
      </c>
      <c r="O149" s="85" t="s">
        <v>261</v>
      </c>
      <c r="P149" s="85" t="s">
        <v>261</v>
      </c>
      <c r="Q149" s="85" t="s">
        <v>261</v>
      </c>
      <c r="R149" s="85" t="s">
        <v>261</v>
      </c>
    </row>
    <row r="150" spans="1:18" ht="21.95">
      <c r="A150" s="48"/>
      <c r="B150" s="48"/>
      <c r="C150" s="48"/>
      <c r="D150" s="48"/>
      <c r="E150" s="48"/>
      <c r="F150" s="48"/>
      <c r="G150" s="48"/>
      <c r="H150" s="48"/>
      <c r="I150" s="48"/>
      <c r="J150" s="48"/>
      <c r="K150" s="48"/>
      <c r="L150" s="48"/>
      <c r="M150" s="48"/>
      <c r="N150" s="48"/>
      <c r="O150" s="48"/>
      <c r="P150" s="48"/>
      <c r="Q150" s="48"/>
      <c r="R150" s="48"/>
    </row>
    <row r="151" spans="1:18" s="76" customFormat="1" ht="21.95">
      <c r="A151" s="56"/>
      <c r="B151" s="56" t="s">
        <v>156</v>
      </c>
      <c r="C151" s="56"/>
      <c r="D151" s="56"/>
      <c r="E151" s="56"/>
      <c r="F151" s="56"/>
      <c r="G151" s="56"/>
      <c r="H151" s="56"/>
      <c r="I151" s="56"/>
      <c r="J151" s="56"/>
      <c r="K151" s="56"/>
      <c r="L151" s="56"/>
      <c r="M151" s="56"/>
      <c r="N151" s="56"/>
      <c r="O151" s="56"/>
      <c r="P151" s="56"/>
      <c r="Q151" s="56"/>
      <c r="R151" s="56"/>
    </row>
  </sheetData>
  <mergeCells count="6">
    <mergeCell ref="A128:B128"/>
    <mergeCell ref="A8:B8"/>
    <mergeCell ref="A32:B32"/>
    <mergeCell ref="A56:B56"/>
    <mergeCell ref="A80:B80"/>
    <mergeCell ref="A104:B104"/>
  </mergeCells>
  <conditionalFormatting sqref="A1:XFD2 A3:I5 N3:XFD5 A6:XFD1048576">
    <cfRule type="cellIs" dxfId="775" priority="1" operator="equal">
      <formula>"-"</formula>
    </cfRule>
  </conditionalFormatting>
  <pageMargins left="0.7" right="0.7" top="0.75" bottom="0.75" header="0.3" footer="0.3"/>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C812F-19C2-4865-8687-C4A29C7359D1}">
  <sheetPr>
    <tabColor theme="6" tint="0.79998168889431442"/>
  </sheetPr>
  <dimension ref="A1"/>
  <sheetViews>
    <sheetView zoomScale="80" zoomScaleNormal="80" workbookViewId="0">
      <selection activeCell="B12" sqref="B12"/>
    </sheetView>
  </sheetViews>
  <sheetFormatPr defaultRowHeight="14.1"/>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74C66-D843-4C9E-9FD8-5F66539AA9EC}">
  <sheetPr>
    <tabColor theme="3"/>
    <outlinePr summaryBelow="0" summaryRight="0"/>
  </sheetPr>
  <dimension ref="A1:J92"/>
  <sheetViews>
    <sheetView showGridLines="0" zoomScale="80" zoomScaleNormal="80" workbookViewId="0">
      <selection activeCell="B3" sqref="B3"/>
    </sheetView>
  </sheetViews>
  <sheetFormatPr defaultColWidth="0" defaultRowHeight="0" customHeight="1" zeroHeight="1"/>
  <cols>
    <col min="1" max="1" width="7.625" style="172" customWidth="1"/>
    <col min="2" max="2" width="57.625" style="172" bestFit="1" customWidth="1"/>
    <col min="3" max="3" width="11.75" style="172" customWidth="1"/>
    <col min="4" max="10" width="8" style="172" customWidth="1"/>
    <col min="11" max="13" width="8" style="172" hidden="1" customWidth="1"/>
    <col min="14" max="16384" width="8" style="172" hidden="1"/>
  </cols>
  <sheetData>
    <row r="1" spans="1:10" ht="47.45">
      <c r="A1" s="170" t="e">
        <f ca="1" xml:space="preserve"> RIGHT(CELL("filename", $A$1), LEN(CELL("filename", $A$1)) - SEARCH("]", CELL("filename", $A$1)))</f>
        <v>#VALUE!</v>
      </c>
      <c r="B1" s="170"/>
      <c r="C1" s="171"/>
      <c r="D1" s="171"/>
      <c r="E1" s="171"/>
      <c r="F1" s="171"/>
      <c r="G1" s="171"/>
      <c r="H1" s="171"/>
      <c r="I1" s="171"/>
      <c r="J1" s="171"/>
    </row>
    <row r="2" spans="1:10" ht="20.45"/>
    <row r="3" spans="1:10" s="173" customFormat="1" ht="35.450000000000003">
      <c r="B3" s="174" t="s">
        <v>157</v>
      </c>
    </row>
    <row r="4" spans="1:10" ht="20.45"/>
    <row r="5" spans="1:10" ht="20.45">
      <c r="B5" s="172" t="s">
        <v>158</v>
      </c>
      <c r="C5" s="172" t="s">
        <v>159</v>
      </c>
    </row>
    <row r="6" spans="1:10" ht="20.45">
      <c r="B6" s="172" t="s">
        <v>160</v>
      </c>
      <c r="C6" s="175">
        <v>1</v>
      </c>
    </row>
    <row r="7" spans="1:10" ht="20.45">
      <c r="B7" s="172" t="s">
        <v>161</v>
      </c>
      <c r="C7" s="176" t="e">
        <f ca="1" xml:space="preserve"> MID(CELL("filename"), FIND("[", CELL("filename"), 1) + 1, FIND("]", CELL("filename"), 1) - FIND("[", CELL("filename"), 1) - 1)</f>
        <v>#VALUE!</v>
      </c>
    </row>
    <row r="8" spans="1:10" ht="20.45">
      <c r="B8" s="172" t="s">
        <v>162</v>
      </c>
      <c r="C8" s="177">
        <v>45474</v>
      </c>
    </row>
    <row r="9" spans="1:10" ht="20.45"/>
    <row r="10" spans="1:10" ht="20.45">
      <c r="B10" s="172" t="s">
        <v>163</v>
      </c>
      <c r="C10" s="178" t="s">
        <v>164</v>
      </c>
    </row>
    <row r="11" spans="1:10" ht="20.45"/>
    <row r="12" spans="1:10" ht="20.45">
      <c r="B12" s="172" t="s">
        <v>165</v>
      </c>
      <c r="C12" s="179" t="s">
        <v>166</v>
      </c>
    </row>
    <row r="13" spans="1:10" ht="20.45"/>
    <row r="14" spans="1:10" ht="20.45"/>
    <row r="15" spans="1:10" ht="20.45"/>
    <row r="16" spans="1:10" ht="20.45"/>
    <row r="17" ht="20.45"/>
    <row r="18" ht="20.45"/>
    <row r="19" ht="20.45"/>
    <row r="20" ht="20.45"/>
    <row r="21" ht="20.45"/>
    <row r="22" ht="20.45"/>
    <row r="23" ht="20.45"/>
    <row r="24" ht="20.45"/>
    <row r="25" ht="20.45"/>
    <row r="26" ht="20.45"/>
    <row r="27" ht="20.45"/>
    <row r="28" ht="20.45"/>
    <row r="29" ht="20.45"/>
    <row r="30" ht="20.45"/>
    <row r="31" ht="20.45"/>
    <row r="32" ht="20.45"/>
    <row r="33" ht="20.45"/>
    <row r="34" ht="20.45"/>
    <row r="35" ht="20.45"/>
    <row r="36" ht="20.45"/>
    <row r="37" ht="20.45"/>
    <row r="38" ht="20.45"/>
    <row r="39" ht="20.45"/>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sheetData>
  <hyperlinks>
    <hyperlink ref="C10" r:id="rId1" xr:uid="{3FD34533-E208-4988-80D3-B6D23531FEC7}"/>
  </hyperlinks>
  <pageMargins left="0.7" right="0.7" top="0.75" bottom="0.75" header="0.3" footer="0.3"/>
  <pageSetup paperSize="9" orientation="portrait"/>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E122C-281D-4159-AAF7-29937BFAB827}">
  <sheetPr codeName="Sheet3">
    <tabColor theme="6" tint="0.79998168889431442"/>
  </sheetPr>
  <dimension ref="A2:AI146"/>
  <sheetViews>
    <sheetView zoomScale="80" zoomScaleNormal="80" workbookViewId="0">
      <selection activeCell="D10" sqref="D10"/>
    </sheetView>
  </sheetViews>
  <sheetFormatPr defaultRowHeight="14.1"/>
  <cols>
    <col min="1" max="1" width="10" bestFit="1" customWidth="1"/>
    <col min="2" max="2" width="21.875" customWidth="1"/>
    <col min="3" max="3" width="26" bestFit="1" customWidth="1"/>
    <col min="4" max="4" width="15.125" customWidth="1"/>
    <col min="5" max="6" width="16.5" customWidth="1"/>
    <col min="7" max="7" width="9.25" customWidth="1"/>
    <col min="8" max="15" width="8.875" bestFit="1" customWidth="1"/>
    <col min="16" max="16" width="8.25" customWidth="1"/>
    <col min="17" max="17" width="14" customWidth="1"/>
    <col min="18" max="22" width="12.375" customWidth="1"/>
    <col min="23" max="23" width="80.125" customWidth="1"/>
    <col min="24" max="24" width="20.625" customWidth="1"/>
    <col min="25" max="25" width="18.375" customWidth="1"/>
    <col min="26" max="26" width="27.375" customWidth="1"/>
    <col min="27" max="27" width="20.25" customWidth="1"/>
    <col min="28" max="33" width="18.625" customWidth="1"/>
    <col min="34" max="34" width="26.875" customWidth="1"/>
  </cols>
  <sheetData>
    <row r="2" spans="2:35">
      <c r="B2" s="23" t="s">
        <v>920</v>
      </c>
    </row>
    <row r="3" spans="2:35" ht="17.45">
      <c r="B3" s="1" t="s">
        <v>232</v>
      </c>
    </row>
    <row r="4" spans="2:35" ht="17.45">
      <c r="B4" s="1" t="s">
        <v>369</v>
      </c>
    </row>
    <row r="5" spans="2:35" ht="30" customHeight="1">
      <c r="B5" s="30" t="s">
        <v>2</v>
      </c>
      <c r="C5" s="30"/>
      <c r="D5" s="30"/>
      <c r="E5" s="30"/>
      <c r="F5" s="30"/>
      <c r="G5" s="30"/>
      <c r="H5" s="30"/>
      <c r="I5" s="30"/>
      <c r="J5" s="30"/>
      <c r="K5" s="30"/>
      <c r="L5" s="30"/>
      <c r="M5" s="30"/>
      <c r="N5" s="30"/>
      <c r="O5" s="30"/>
      <c r="P5" s="30"/>
      <c r="Q5" s="30"/>
      <c r="R5" s="30"/>
      <c r="S5" s="30"/>
      <c r="T5" s="30"/>
      <c r="U5" s="30"/>
      <c r="V5" s="30"/>
      <c r="W5" s="2"/>
    </row>
    <row r="6" spans="2:35">
      <c r="Y6" s="33"/>
      <c r="Z6" s="33"/>
    </row>
    <row r="7" spans="2:35">
      <c r="B7" s="3" t="s">
        <v>3</v>
      </c>
      <c r="C7" s="3" t="s">
        <v>4</v>
      </c>
      <c r="D7" s="3" t="s">
        <v>5</v>
      </c>
    </row>
    <row r="8" spans="2:35">
      <c r="B8" s="4" t="s">
        <v>7</v>
      </c>
      <c r="C8" s="4" t="s">
        <v>8</v>
      </c>
      <c r="D8" s="4">
        <f>COUNTIF(C14:C131,"&lt;&gt;")</f>
        <v>111</v>
      </c>
      <c r="Z8" t="s">
        <v>6</v>
      </c>
    </row>
    <row r="9" spans="2:35" ht="27.95">
      <c r="B9" s="5" t="s">
        <v>10</v>
      </c>
      <c r="C9" s="4" t="s">
        <v>8</v>
      </c>
      <c r="D9" s="4">
        <f>COUNTIF(F14:F139,"Included")</f>
        <v>109</v>
      </c>
      <c r="Z9" t="s">
        <v>9</v>
      </c>
    </row>
    <row r="10" spans="2:35" ht="42">
      <c r="B10" s="5" t="s">
        <v>12</v>
      </c>
      <c r="C10" s="4" t="s">
        <v>8</v>
      </c>
      <c r="D10" s="12">
        <f xml:space="preserve"> _xlfn.XLOOKUP(B3,'Input_Final Data'!$B$57:$B$77,'Input_Final Data'!$R$57:$R$77)</f>
        <v>109</v>
      </c>
      <c r="Z10" t="s">
        <v>11</v>
      </c>
    </row>
    <row r="11" spans="2:35" ht="22.5" thickBot="1">
      <c r="B11" t="s">
        <v>370</v>
      </c>
      <c r="Q11" s="186" t="s">
        <v>15</v>
      </c>
      <c r="R11" s="187"/>
      <c r="S11" s="187"/>
      <c r="T11" s="187"/>
      <c r="U11" s="187"/>
      <c r="V11" s="188"/>
      <c r="Z11" t="s">
        <v>16</v>
      </c>
      <c r="AB11" s="186" t="s">
        <v>921</v>
      </c>
      <c r="AC11" s="187"/>
      <c r="AD11" s="187"/>
      <c r="AE11" s="187"/>
      <c r="AF11" s="187"/>
      <c r="AG11" s="188"/>
    </row>
    <row r="12" spans="2:35" ht="15.95" thickBot="1">
      <c r="H12" s="6">
        <v>2015</v>
      </c>
      <c r="I12" s="6">
        <v>2016</v>
      </c>
      <c r="J12" s="6">
        <v>2017</v>
      </c>
      <c r="K12" s="6">
        <v>2018</v>
      </c>
      <c r="L12" s="6">
        <v>2019</v>
      </c>
      <c r="M12" s="6">
        <v>2020</v>
      </c>
      <c r="N12" s="6">
        <v>2021</v>
      </c>
      <c r="O12" s="6">
        <v>2022</v>
      </c>
      <c r="P12" s="20">
        <v>2023</v>
      </c>
      <c r="Q12" s="169">
        <v>2024</v>
      </c>
      <c r="R12" s="169">
        <v>2025</v>
      </c>
      <c r="S12" s="169">
        <v>2026</v>
      </c>
      <c r="T12" s="169">
        <v>2027</v>
      </c>
      <c r="U12" s="169">
        <v>2028</v>
      </c>
      <c r="V12" s="169">
        <v>2029</v>
      </c>
      <c r="Y12" t="s">
        <v>19</v>
      </c>
      <c r="AB12" s="168">
        <v>2024</v>
      </c>
      <c r="AC12" s="168">
        <v>2025</v>
      </c>
      <c r="AD12" s="168">
        <v>2026</v>
      </c>
      <c r="AE12" s="168">
        <v>2027</v>
      </c>
      <c r="AF12" s="168">
        <v>2028</v>
      </c>
      <c r="AG12" s="168">
        <v>2029</v>
      </c>
    </row>
    <row r="13" spans="2:35" ht="47.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168" t="s">
        <v>34</v>
      </c>
      <c r="R13" s="168" t="s">
        <v>35</v>
      </c>
      <c r="S13" s="168" t="s">
        <v>36</v>
      </c>
      <c r="T13" s="168" t="s">
        <v>37</v>
      </c>
      <c r="U13" s="168" t="s">
        <v>38</v>
      </c>
      <c r="V13" s="168" t="s">
        <v>39</v>
      </c>
      <c r="W13" s="6" t="s">
        <v>40</v>
      </c>
      <c r="X13" s="34" t="s">
        <v>41</v>
      </c>
      <c r="Y13" s="34" t="s">
        <v>42</v>
      </c>
      <c r="Z13" s="34" t="s">
        <v>43</v>
      </c>
      <c r="AA13" s="34" t="s">
        <v>44</v>
      </c>
      <c r="AB13" s="6" t="s">
        <v>34</v>
      </c>
      <c r="AC13" s="6" t="s">
        <v>35</v>
      </c>
      <c r="AD13" s="6" t="s">
        <v>36</v>
      </c>
      <c r="AE13" s="6" t="s">
        <v>37</v>
      </c>
      <c r="AF13" s="6" t="s">
        <v>38</v>
      </c>
      <c r="AG13" s="6" t="s">
        <v>39</v>
      </c>
      <c r="AI13" s="36" t="s">
        <v>46</v>
      </c>
    </row>
    <row r="14" spans="2:35">
      <c r="B14" t="s">
        <v>232</v>
      </c>
      <c r="C14" t="s">
        <v>371</v>
      </c>
      <c r="D14" t="s">
        <v>48</v>
      </c>
      <c r="E14" t="s">
        <v>49</v>
      </c>
      <c r="F14" t="s">
        <v>50</v>
      </c>
      <c r="H14" t="str">
        <f>INDEX('WSH Backcast'!$B$13:$V$122, MATCH('WSH Backcast - NEP'!$C14, 'WSH Backcast'!$C$13:$C$122, 0), MATCH('WSH Backcast - NEP'!H$13, 'WSH Backcast'!$B$13:$V$13, 0))</f>
        <v>Good</v>
      </c>
      <c r="I14" t="str">
        <f>INDEX('WSH Backcast'!$B$13:$V$122, MATCH('WSH Backcast - NEP'!$C14, 'WSH Backcast'!$C$13:$C$122, 0), MATCH('WSH Backcast - NEP'!I$13, 'WSH Backcast'!$B$13:$V$13, 0))</f>
        <v>Good</v>
      </c>
      <c r="J14" t="str">
        <f>INDEX('WSH Backcast'!$B$13:$V$122, MATCH('WSH Backcast - NEP'!$C14, 'WSH Backcast'!$C$13:$C$122, 0), MATCH('WSH Backcast - NEP'!J$13, 'WSH Backcast'!$B$13:$V$13, 0))</f>
        <v>Good</v>
      </c>
      <c r="K14" t="str">
        <f>INDEX('WSH Backcast'!$B$13:$V$122, MATCH('WSH Backcast - NEP'!$C14, 'WSH Backcast'!$C$13:$C$122, 0), MATCH('WSH Backcast - NEP'!K$13, 'WSH Backcast'!$B$13:$V$13, 0))</f>
        <v>Good</v>
      </c>
      <c r="L14" t="str">
        <f>INDEX('WSH Backcast'!$B$13:$V$122, MATCH('WSH Backcast - NEP'!$C14, 'WSH Backcast'!$C$13:$C$122, 0), MATCH('WSH Backcast - NEP'!L$13, 'WSH Backcast'!$B$13:$V$13, 0))</f>
        <v>Good</v>
      </c>
      <c r="M14" t="str">
        <f>INDEX('WSH Backcast'!$B$13:$V$122, MATCH('WSH Backcast - NEP'!$C14, 'WSH Backcast'!$C$13:$C$122, 0), MATCH('WSH Backcast - NEP'!M$13, 'WSH Backcast'!$B$13:$V$13, 0))</f>
        <v>Sufficient</v>
      </c>
      <c r="N14" t="str">
        <f>INDEX('WSH Backcast'!$B$13:$V$122, MATCH('WSH Backcast - NEP'!$C14, 'WSH Backcast'!$C$13:$C$122, 0), MATCH('WSH Backcast - NEP'!N$13, 'WSH Backcast'!$B$13:$V$13, 0))</f>
        <v>Sufficient</v>
      </c>
      <c r="O14" t="str">
        <f>INDEX('WSH Backcast'!$B$13:$V$122, MATCH('WSH Backcast - NEP'!$C14, 'WSH Backcast'!$C$13:$C$122, 0), MATCH('WSH Backcast - NEP'!O$13, 'WSH Backcast'!$B$13:$V$13, 0))</f>
        <v>Good</v>
      </c>
      <c r="P14">
        <f>INDEX('WSH Backcast'!$B$13:$V$122, MATCH('WSH Backcast - NEP'!$C14, 'WSH Backcast'!$C$13:$C$122, 0), MATCH('WSH Backcast - NEP'!P$13, 'WSH Backcast'!$B$13:$V$13, 0))</f>
        <v>0</v>
      </c>
      <c r="Q14" t="str">
        <f>INDEX('WSH Backcast'!$B$13:$V$122, MATCH('WSH Backcast - NEP'!$C14, 'WSH Backcast'!$C$13:$C$122, 0), MATCH('WSH Backcast - NEP'!Q$13, 'WSH Backcast'!$B$13:$V$13, 0))</f>
        <v>Good</v>
      </c>
      <c r="R14" t="str">
        <f>INDEX('WSH Backcast'!$B$13:$V$122, MATCH('WSH Backcast - NEP'!$C14, 'WSH Backcast'!$C$13:$C$122, 0), MATCH('WSH Backcast - NEP'!R$13, 'WSH Backcast'!$B$13:$V$13, 0))</f>
        <v>Good</v>
      </c>
      <c r="S14" t="str">
        <f>INDEX('WSH Backcast'!$B$13:$V$122, MATCH('WSH Backcast - NEP'!$C14, 'WSH Backcast'!$C$13:$C$122, 0), MATCH('WSH Backcast - NEP'!S$13, 'WSH Backcast'!$B$13:$V$13, 0))</f>
        <v>Good</v>
      </c>
      <c r="T14" t="str">
        <f>INDEX('WSH Backcast'!$B$13:$V$122, MATCH('WSH Backcast - NEP'!$C14, 'WSH Backcast'!$C$13:$C$122, 0), MATCH('WSH Backcast - NEP'!T$13, 'WSH Backcast'!$B$13:$V$13, 0))</f>
        <v>Good</v>
      </c>
      <c r="U14" t="str">
        <f>INDEX('WSH Backcast'!$B$13:$V$122, MATCH('WSH Backcast - NEP'!$C14, 'WSH Backcast'!$C$13:$C$122, 0), MATCH('WSH Backcast - NEP'!U$13, 'WSH Backcast'!$B$13:$V$13, 0))</f>
        <v>Good</v>
      </c>
      <c r="V14" t="str">
        <f>INDEX('WSH Backcast'!$B$13:$V$122, MATCH('WSH Backcast - NEP'!$C14, 'WSH Backcast'!$C$13:$C$122, 0), MATCH('WSH Backcast - NEP'!V$13, 'WSH Backcast'!$B$13:$V$13, 0))</f>
        <v>Good</v>
      </c>
      <c r="X14" t="s">
        <v>55</v>
      </c>
      <c r="Z14" s="22"/>
      <c r="AA14" t="s">
        <v>51</v>
      </c>
      <c r="AB14" t="str">
        <f t="shared" ref="AB14:AB47" si="0">Q14</f>
        <v>Good</v>
      </c>
      <c r="AC14" t="str">
        <f t="shared" ref="AC14:AC47" si="1">R14</f>
        <v>Good</v>
      </c>
      <c r="AD14" t="str">
        <f t="shared" ref="AD14:AD47" si="2">S14</f>
        <v>Good</v>
      </c>
      <c r="AE14" t="str">
        <f t="shared" ref="AE14:AE47" si="3">T14</f>
        <v>Good</v>
      </c>
      <c r="AF14" t="str">
        <f t="shared" ref="AF14:AF47" si="4">U14</f>
        <v>Good</v>
      </c>
      <c r="AG14" t="str">
        <f t="shared" ref="AG14:AG47" si="5">V14</f>
        <v>Good</v>
      </c>
      <c r="AI14" t="str">
        <f t="shared" ref="AI14:AI45" si="6">IF(OR(ISNUMBER(SEARCH("IMP", Y14)), ISNUMBER(SEARCH("ND ", Y14))), "Y", "N")</f>
        <v>N</v>
      </c>
    </row>
    <row r="15" spans="2:35">
      <c r="B15" t="s">
        <v>232</v>
      </c>
      <c r="C15" t="s">
        <v>372</v>
      </c>
      <c r="D15" t="s">
        <v>48</v>
      </c>
      <c r="E15" t="s">
        <v>49</v>
      </c>
      <c r="F15" t="s">
        <v>50</v>
      </c>
      <c r="H15" t="str">
        <f>INDEX('WSH Backcast'!$B$13:$V$122, MATCH('WSH Backcast - NEP'!$C15, 'WSH Backcast'!$C$13:$C$122, 0), MATCH('WSH Backcast - NEP'!H$13, 'WSH Backcast'!$B$13:$V$13, 0))</f>
        <v>Excellent</v>
      </c>
      <c r="I15" t="str">
        <f>INDEX('WSH Backcast'!$B$13:$V$122, MATCH('WSH Backcast - NEP'!$C15, 'WSH Backcast'!$C$13:$C$122, 0), MATCH('WSH Backcast - NEP'!I$13, 'WSH Backcast'!$B$13:$V$13, 0))</f>
        <v>Excellent</v>
      </c>
      <c r="J15" t="str">
        <f>INDEX('WSH Backcast'!$B$13:$V$122, MATCH('WSH Backcast - NEP'!$C15, 'WSH Backcast'!$C$13:$C$122, 0), MATCH('WSH Backcast - NEP'!J$13, 'WSH Backcast'!$B$13:$V$13, 0))</f>
        <v>Excellent</v>
      </c>
      <c r="K15" t="str">
        <f>INDEX('WSH Backcast'!$B$13:$V$122, MATCH('WSH Backcast - NEP'!$C15, 'WSH Backcast'!$C$13:$C$122, 0), MATCH('WSH Backcast - NEP'!K$13, 'WSH Backcast'!$B$13:$V$13, 0))</f>
        <v>Good</v>
      </c>
      <c r="L15" t="str">
        <f>INDEX('WSH Backcast'!$B$13:$V$122, MATCH('WSH Backcast - NEP'!$C15, 'WSH Backcast'!$C$13:$C$122, 0), MATCH('WSH Backcast - NEP'!L$13, 'WSH Backcast'!$B$13:$V$13, 0))</f>
        <v>Excellent</v>
      </c>
      <c r="M15" t="str">
        <f>INDEX('WSH Backcast'!$B$13:$V$122, MATCH('WSH Backcast - NEP'!$C15, 'WSH Backcast'!$C$13:$C$122, 0), MATCH('WSH Backcast - NEP'!M$13, 'WSH Backcast'!$B$13:$V$13, 0))</f>
        <v>Excellent</v>
      </c>
      <c r="N15" t="str">
        <f>INDEX('WSH Backcast'!$B$13:$V$122, MATCH('WSH Backcast - NEP'!$C15, 'WSH Backcast'!$C$13:$C$122, 0), MATCH('WSH Backcast - NEP'!N$13, 'WSH Backcast'!$B$13:$V$13, 0))</f>
        <v>Excellent</v>
      </c>
      <c r="O15" t="str">
        <f>INDEX('WSH Backcast'!$B$13:$V$122, MATCH('WSH Backcast - NEP'!$C15, 'WSH Backcast'!$C$13:$C$122, 0), MATCH('WSH Backcast - NEP'!O$13, 'WSH Backcast'!$B$13:$V$13, 0))</f>
        <v>Excellent</v>
      </c>
      <c r="P15">
        <f>INDEX('WSH Backcast'!$B$13:$V$122, MATCH('WSH Backcast - NEP'!$C15, 'WSH Backcast'!$C$13:$C$122, 0), MATCH('WSH Backcast - NEP'!P$13, 'WSH Backcast'!$B$13:$V$13, 0))</f>
        <v>0</v>
      </c>
      <c r="Q15" t="str">
        <f>INDEX('WSH Backcast'!$B$13:$V$122, MATCH('WSH Backcast - NEP'!$C15, 'WSH Backcast'!$C$13:$C$122, 0), MATCH('WSH Backcast - NEP'!Q$13, 'WSH Backcast'!$B$13:$V$13, 0))</f>
        <v>Excellent</v>
      </c>
      <c r="R15" t="str">
        <f>INDEX('WSH Backcast'!$B$13:$V$122, MATCH('WSH Backcast - NEP'!$C15, 'WSH Backcast'!$C$13:$C$122, 0), MATCH('WSH Backcast - NEP'!R$13, 'WSH Backcast'!$B$13:$V$13, 0))</f>
        <v>Excellent</v>
      </c>
      <c r="S15" t="str">
        <f>INDEX('WSH Backcast'!$B$13:$V$122, MATCH('WSH Backcast - NEP'!$C15, 'WSH Backcast'!$C$13:$C$122, 0), MATCH('WSH Backcast - NEP'!S$13, 'WSH Backcast'!$B$13:$V$13, 0))</f>
        <v>Excellent</v>
      </c>
      <c r="T15" t="str">
        <f>INDEX('WSH Backcast'!$B$13:$V$122, MATCH('WSH Backcast - NEP'!$C15, 'WSH Backcast'!$C$13:$C$122, 0), MATCH('WSH Backcast - NEP'!T$13, 'WSH Backcast'!$B$13:$V$13, 0))</f>
        <v>Excellent</v>
      </c>
      <c r="U15" t="str">
        <f>INDEX('WSH Backcast'!$B$13:$V$122, MATCH('WSH Backcast - NEP'!$C15, 'WSH Backcast'!$C$13:$C$122, 0), MATCH('WSH Backcast - NEP'!U$13, 'WSH Backcast'!$B$13:$V$13, 0))</f>
        <v>Excellent</v>
      </c>
      <c r="V15" t="str">
        <f>INDEX('WSH Backcast'!$B$13:$V$122, MATCH('WSH Backcast - NEP'!$C15, 'WSH Backcast'!$C$13:$C$122, 0), MATCH('WSH Backcast - NEP'!V$13, 'WSH Backcast'!$B$13:$V$13, 0))</f>
        <v>Excellent</v>
      </c>
      <c r="Z15" s="22"/>
      <c r="AA15" t="s">
        <v>51</v>
      </c>
      <c r="AB15" t="str">
        <f t="shared" si="0"/>
        <v>Excellent</v>
      </c>
      <c r="AC15" t="str">
        <f t="shared" si="1"/>
        <v>Excellent</v>
      </c>
      <c r="AD15" t="str">
        <f t="shared" si="2"/>
        <v>Excellent</v>
      </c>
      <c r="AE15" t="str">
        <f t="shared" si="3"/>
        <v>Excellent</v>
      </c>
      <c r="AF15" t="str">
        <f t="shared" si="4"/>
        <v>Excellent</v>
      </c>
      <c r="AG15" t="str">
        <f t="shared" si="5"/>
        <v>Excellent</v>
      </c>
      <c r="AI15" t="str">
        <f t="shared" si="6"/>
        <v>N</v>
      </c>
    </row>
    <row r="16" spans="2:35">
      <c r="B16" t="s">
        <v>232</v>
      </c>
      <c r="C16" t="s">
        <v>373</v>
      </c>
      <c r="D16" t="s">
        <v>48</v>
      </c>
      <c r="E16" t="s">
        <v>49</v>
      </c>
      <c r="F16" t="s">
        <v>50</v>
      </c>
      <c r="H16" t="str">
        <f>INDEX('WSH Backcast'!$B$13:$V$122, MATCH('WSH Backcast - NEP'!$C16, 'WSH Backcast'!$C$13:$C$122, 0), MATCH('WSH Backcast - NEP'!H$13, 'WSH Backcast'!$B$13:$V$13, 0))</f>
        <v>Sufficient</v>
      </c>
      <c r="I16" t="str">
        <f>INDEX('WSH Backcast'!$B$13:$V$122, MATCH('WSH Backcast - NEP'!$C16, 'WSH Backcast'!$C$13:$C$122, 0), MATCH('WSH Backcast - NEP'!I$13, 'WSH Backcast'!$B$13:$V$13, 0))</f>
        <v>Sufficient</v>
      </c>
      <c r="J16" t="str">
        <f>INDEX('WSH Backcast'!$B$13:$V$122, MATCH('WSH Backcast - NEP'!$C16, 'WSH Backcast'!$C$13:$C$122, 0), MATCH('WSH Backcast - NEP'!J$13, 'WSH Backcast'!$B$13:$V$13, 0))</f>
        <v>Good</v>
      </c>
      <c r="K16" t="str">
        <f>INDEX('WSH Backcast'!$B$13:$V$122, MATCH('WSH Backcast - NEP'!$C16, 'WSH Backcast'!$C$13:$C$122, 0), MATCH('WSH Backcast - NEP'!K$13, 'WSH Backcast'!$B$13:$V$13, 0))</f>
        <v>Good</v>
      </c>
      <c r="L16" t="str">
        <f>INDEX('WSH Backcast'!$B$13:$V$122, MATCH('WSH Backcast - NEP'!$C16, 'WSH Backcast'!$C$13:$C$122, 0), MATCH('WSH Backcast - NEP'!L$13, 'WSH Backcast'!$B$13:$V$13, 0))</f>
        <v>Good</v>
      </c>
      <c r="M16" t="str">
        <f>INDEX('WSH Backcast'!$B$13:$V$122, MATCH('WSH Backcast - NEP'!$C16, 'WSH Backcast'!$C$13:$C$122, 0), MATCH('WSH Backcast - NEP'!M$13, 'WSH Backcast'!$B$13:$V$13, 0))</f>
        <v>Good</v>
      </c>
      <c r="N16" t="str">
        <f>INDEX('WSH Backcast'!$B$13:$V$122, MATCH('WSH Backcast - NEP'!$C16, 'WSH Backcast'!$C$13:$C$122, 0), MATCH('WSH Backcast - NEP'!N$13, 'WSH Backcast'!$B$13:$V$13, 0))</f>
        <v>Good</v>
      </c>
      <c r="O16" t="str">
        <f>INDEX('WSH Backcast'!$B$13:$V$122, MATCH('WSH Backcast - NEP'!$C16, 'WSH Backcast'!$C$13:$C$122, 0), MATCH('WSH Backcast - NEP'!O$13, 'WSH Backcast'!$B$13:$V$13, 0))</f>
        <v>Good</v>
      </c>
      <c r="P16">
        <f>INDEX('WSH Backcast'!$B$13:$V$122, MATCH('WSH Backcast - NEP'!$C16, 'WSH Backcast'!$C$13:$C$122, 0), MATCH('WSH Backcast - NEP'!P$13, 'WSH Backcast'!$B$13:$V$13, 0))</f>
        <v>0</v>
      </c>
      <c r="Q16" t="str">
        <f>INDEX('WSH Backcast'!$B$13:$V$122, MATCH('WSH Backcast - NEP'!$C16, 'WSH Backcast'!$C$13:$C$122, 0), MATCH('WSH Backcast - NEP'!Q$13, 'WSH Backcast'!$B$13:$V$13, 0))</f>
        <v>Excellent</v>
      </c>
      <c r="R16" t="str">
        <f>INDEX('WSH Backcast'!$B$13:$V$122, MATCH('WSH Backcast - NEP'!$C16, 'WSH Backcast'!$C$13:$C$122, 0), MATCH('WSH Backcast - NEP'!R$13, 'WSH Backcast'!$B$13:$V$13, 0))</f>
        <v>Excellent</v>
      </c>
      <c r="S16" t="str">
        <f>INDEX('WSH Backcast'!$B$13:$V$122, MATCH('WSH Backcast - NEP'!$C16, 'WSH Backcast'!$C$13:$C$122, 0), MATCH('WSH Backcast - NEP'!S$13, 'WSH Backcast'!$B$13:$V$13, 0))</f>
        <v>Excellent</v>
      </c>
      <c r="T16" t="str">
        <f>INDEX('WSH Backcast'!$B$13:$V$122, MATCH('WSH Backcast - NEP'!$C16, 'WSH Backcast'!$C$13:$C$122, 0), MATCH('WSH Backcast - NEP'!T$13, 'WSH Backcast'!$B$13:$V$13, 0))</f>
        <v>Excellent</v>
      </c>
      <c r="U16" t="str">
        <f>INDEX('WSH Backcast'!$B$13:$V$122, MATCH('WSH Backcast - NEP'!$C16, 'WSH Backcast'!$C$13:$C$122, 0), MATCH('WSH Backcast - NEP'!U$13, 'WSH Backcast'!$B$13:$V$13, 0))</f>
        <v>Excellent</v>
      </c>
      <c r="V16" t="str">
        <f>INDEX('WSH Backcast'!$B$13:$V$122, MATCH('WSH Backcast - NEP'!$C16, 'WSH Backcast'!$C$13:$C$122, 0), MATCH('WSH Backcast - NEP'!V$13, 'WSH Backcast'!$B$13:$V$13, 0))</f>
        <v>Excellent</v>
      </c>
      <c r="Z16" s="22"/>
      <c r="AA16" t="s">
        <v>51</v>
      </c>
      <c r="AB16" t="str">
        <f t="shared" si="0"/>
        <v>Excellent</v>
      </c>
      <c r="AC16" t="str">
        <f t="shared" si="1"/>
        <v>Excellent</v>
      </c>
      <c r="AD16" t="str">
        <f t="shared" si="2"/>
        <v>Excellent</v>
      </c>
      <c r="AE16" t="str">
        <f t="shared" si="3"/>
        <v>Excellent</v>
      </c>
      <c r="AF16" t="str">
        <f t="shared" si="4"/>
        <v>Excellent</v>
      </c>
      <c r="AG16" t="str">
        <f t="shared" si="5"/>
        <v>Excellent</v>
      </c>
      <c r="AI16" t="str">
        <f t="shared" si="6"/>
        <v>N</v>
      </c>
    </row>
    <row r="17" spans="2:35">
      <c r="B17" t="s">
        <v>232</v>
      </c>
      <c r="C17" t="s">
        <v>374</v>
      </c>
      <c r="D17" t="s">
        <v>48</v>
      </c>
      <c r="E17" t="s">
        <v>49</v>
      </c>
      <c r="F17" t="s">
        <v>50</v>
      </c>
      <c r="H17" t="str">
        <f>INDEX('WSH Backcast'!$B$13:$V$122, MATCH('WSH Backcast - NEP'!$C17, 'WSH Backcast'!$C$13:$C$122, 0), MATCH('WSH Backcast - NEP'!H$13, 'WSH Backcast'!$B$13:$V$13, 0))</f>
        <v>Good (backcast)</v>
      </c>
      <c r="I17" t="str">
        <f>INDEX('WSH Backcast'!$B$13:$V$122, MATCH('WSH Backcast - NEP'!$C17, 'WSH Backcast'!$C$13:$C$122, 0), MATCH('WSH Backcast - NEP'!I$13, 'WSH Backcast'!$B$13:$V$13, 0))</f>
        <v>Good</v>
      </c>
      <c r="J17" t="str">
        <f>INDEX('WSH Backcast'!$B$13:$V$122, MATCH('WSH Backcast - NEP'!$C17, 'WSH Backcast'!$C$13:$C$122, 0), MATCH('WSH Backcast - NEP'!J$13, 'WSH Backcast'!$B$13:$V$13, 0))</f>
        <v>Good</v>
      </c>
      <c r="K17" t="str">
        <f>INDEX('WSH Backcast'!$B$13:$V$122, MATCH('WSH Backcast - NEP'!$C17, 'WSH Backcast'!$C$13:$C$122, 0), MATCH('WSH Backcast - NEP'!K$13, 'WSH Backcast'!$B$13:$V$13, 0))</f>
        <v>Good</v>
      </c>
      <c r="L17" t="str">
        <f>INDEX('WSH Backcast'!$B$13:$V$122, MATCH('WSH Backcast - NEP'!$C17, 'WSH Backcast'!$C$13:$C$122, 0), MATCH('WSH Backcast - NEP'!L$13, 'WSH Backcast'!$B$13:$V$13, 0))</f>
        <v>Excellent</v>
      </c>
      <c r="M17" t="str">
        <f>INDEX('WSH Backcast'!$B$13:$V$122, MATCH('WSH Backcast - NEP'!$C17, 'WSH Backcast'!$C$13:$C$122, 0), MATCH('WSH Backcast - NEP'!M$13, 'WSH Backcast'!$B$13:$V$13, 0))</f>
        <v>Excellent</v>
      </c>
      <c r="N17" t="str">
        <f>INDEX('WSH Backcast'!$B$13:$V$122, MATCH('WSH Backcast - NEP'!$C17, 'WSH Backcast'!$C$13:$C$122, 0), MATCH('WSH Backcast - NEP'!N$13, 'WSH Backcast'!$B$13:$V$13, 0))</f>
        <v>Excellent</v>
      </c>
      <c r="O17" t="str">
        <f>INDEX('WSH Backcast'!$B$13:$V$122, MATCH('WSH Backcast - NEP'!$C17, 'WSH Backcast'!$C$13:$C$122, 0), MATCH('WSH Backcast - NEP'!O$13, 'WSH Backcast'!$B$13:$V$13, 0))</f>
        <v>Excellent</v>
      </c>
      <c r="P17">
        <f>INDEX('WSH Backcast'!$B$13:$V$122, MATCH('WSH Backcast - NEP'!$C17, 'WSH Backcast'!$C$13:$C$122, 0), MATCH('WSH Backcast - NEP'!P$13, 'WSH Backcast'!$B$13:$V$13, 0))</f>
        <v>0</v>
      </c>
      <c r="Q17" t="str">
        <f>INDEX('WSH Backcast'!$B$13:$V$122, MATCH('WSH Backcast - NEP'!$C17, 'WSH Backcast'!$C$13:$C$122, 0), MATCH('WSH Backcast - NEP'!Q$13, 'WSH Backcast'!$B$13:$V$13, 0))</f>
        <v>Excellent</v>
      </c>
      <c r="R17" t="str">
        <f>INDEX('WSH Backcast'!$B$13:$V$122, MATCH('WSH Backcast - NEP'!$C17, 'WSH Backcast'!$C$13:$C$122, 0), MATCH('WSH Backcast - NEP'!R$13, 'WSH Backcast'!$B$13:$V$13, 0))</f>
        <v>Excellent</v>
      </c>
      <c r="S17" t="str">
        <f>INDEX('WSH Backcast'!$B$13:$V$122, MATCH('WSH Backcast - NEP'!$C17, 'WSH Backcast'!$C$13:$C$122, 0), MATCH('WSH Backcast - NEP'!S$13, 'WSH Backcast'!$B$13:$V$13, 0))</f>
        <v>Excellent</v>
      </c>
      <c r="T17" t="str">
        <f>INDEX('WSH Backcast'!$B$13:$V$122, MATCH('WSH Backcast - NEP'!$C17, 'WSH Backcast'!$C$13:$C$122, 0), MATCH('WSH Backcast - NEP'!T$13, 'WSH Backcast'!$B$13:$V$13, 0))</f>
        <v>Excellent</v>
      </c>
      <c r="U17" t="str">
        <f>INDEX('WSH Backcast'!$B$13:$V$122, MATCH('WSH Backcast - NEP'!$C17, 'WSH Backcast'!$C$13:$C$122, 0), MATCH('WSH Backcast - NEP'!U$13, 'WSH Backcast'!$B$13:$V$13, 0))</f>
        <v>Excellent</v>
      </c>
      <c r="V17" t="str">
        <f>INDEX('WSH Backcast'!$B$13:$V$122, MATCH('WSH Backcast - NEP'!$C17, 'WSH Backcast'!$C$13:$C$122, 0), MATCH('WSH Backcast - NEP'!V$13, 'WSH Backcast'!$B$13:$V$13, 0))</f>
        <v>Excellent</v>
      </c>
      <c r="Z17" s="22"/>
      <c r="AA17" t="s">
        <v>51</v>
      </c>
      <c r="AB17" t="str">
        <f t="shared" si="0"/>
        <v>Excellent</v>
      </c>
      <c r="AC17" t="str">
        <f t="shared" si="1"/>
        <v>Excellent</v>
      </c>
      <c r="AD17" t="str">
        <f t="shared" si="2"/>
        <v>Excellent</v>
      </c>
      <c r="AE17" t="str">
        <f t="shared" si="3"/>
        <v>Excellent</v>
      </c>
      <c r="AF17" t="str">
        <f t="shared" si="4"/>
        <v>Excellent</v>
      </c>
      <c r="AG17" t="str">
        <f t="shared" si="5"/>
        <v>Excellent</v>
      </c>
      <c r="AI17" t="str">
        <f t="shared" si="6"/>
        <v>N</v>
      </c>
    </row>
    <row r="18" spans="2:35">
      <c r="B18" t="s">
        <v>232</v>
      </c>
      <c r="C18" t="s">
        <v>375</v>
      </c>
      <c r="D18" t="s">
        <v>48</v>
      </c>
      <c r="E18" t="s">
        <v>49</v>
      </c>
      <c r="F18" t="s">
        <v>50</v>
      </c>
      <c r="H18" t="str">
        <f>INDEX('WSH Backcast'!$B$13:$V$122, MATCH('WSH Backcast - NEP'!$C18, 'WSH Backcast'!$C$13:$C$122, 0), MATCH('WSH Backcast - NEP'!H$13, 'WSH Backcast'!$B$13:$V$13, 0))</f>
        <v>Excellent</v>
      </c>
      <c r="I18" t="str">
        <f>INDEX('WSH Backcast'!$B$13:$V$122, MATCH('WSH Backcast - NEP'!$C18, 'WSH Backcast'!$C$13:$C$122, 0), MATCH('WSH Backcast - NEP'!I$13, 'WSH Backcast'!$B$13:$V$13, 0))</f>
        <v>Excellent</v>
      </c>
      <c r="J18" t="str">
        <f>INDEX('WSH Backcast'!$B$13:$V$122, MATCH('WSH Backcast - NEP'!$C18, 'WSH Backcast'!$C$13:$C$122, 0), MATCH('WSH Backcast - NEP'!J$13, 'WSH Backcast'!$B$13:$V$13, 0))</f>
        <v>Excellent</v>
      </c>
      <c r="K18" t="str">
        <f>INDEX('WSH Backcast'!$B$13:$V$122, MATCH('WSH Backcast - NEP'!$C18, 'WSH Backcast'!$C$13:$C$122, 0), MATCH('WSH Backcast - NEP'!K$13, 'WSH Backcast'!$B$13:$V$13, 0))</f>
        <v>Excellent</v>
      </c>
      <c r="L18" t="str">
        <f>INDEX('WSH Backcast'!$B$13:$V$122, MATCH('WSH Backcast - NEP'!$C18, 'WSH Backcast'!$C$13:$C$122, 0), MATCH('WSH Backcast - NEP'!L$13, 'WSH Backcast'!$B$13:$V$13, 0))</f>
        <v>Excellent</v>
      </c>
      <c r="M18" t="str">
        <f>INDEX('WSH Backcast'!$B$13:$V$122, MATCH('WSH Backcast - NEP'!$C18, 'WSH Backcast'!$C$13:$C$122, 0), MATCH('WSH Backcast - NEP'!M$13, 'WSH Backcast'!$B$13:$V$13, 0))</f>
        <v>Excellent</v>
      </c>
      <c r="N18" t="str">
        <f>INDEX('WSH Backcast'!$B$13:$V$122, MATCH('WSH Backcast - NEP'!$C18, 'WSH Backcast'!$C$13:$C$122, 0), MATCH('WSH Backcast - NEP'!N$13, 'WSH Backcast'!$B$13:$V$13, 0))</f>
        <v>Excellent</v>
      </c>
      <c r="O18" t="str">
        <f>INDEX('WSH Backcast'!$B$13:$V$122, MATCH('WSH Backcast - NEP'!$C18, 'WSH Backcast'!$C$13:$C$122, 0), MATCH('WSH Backcast - NEP'!O$13, 'WSH Backcast'!$B$13:$V$13, 0))</f>
        <v>Excellent</v>
      </c>
      <c r="P18">
        <f>INDEX('WSH Backcast'!$B$13:$V$122, MATCH('WSH Backcast - NEP'!$C18, 'WSH Backcast'!$C$13:$C$122, 0), MATCH('WSH Backcast - NEP'!P$13, 'WSH Backcast'!$B$13:$V$13, 0))</f>
        <v>0</v>
      </c>
      <c r="Q18" t="str">
        <f>INDEX('WSH Backcast'!$B$13:$V$122, MATCH('WSH Backcast - NEP'!$C18, 'WSH Backcast'!$C$13:$C$122, 0), MATCH('WSH Backcast - NEP'!Q$13, 'WSH Backcast'!$B$13:$V$13, 0))</f>
        <v>Excellent</v>
      </c>
      <c r="R18" t="str">
        <f>INDEX('WSH Backcast'!$B$13:$V$122, MATCH('WSH Backcast - NEP'!$C18, 'WSH Backcast'!$C$13:$C$122, 0), MATCH('WSH Backcast - NEP'!R$13, 'WSH Backcast'!$B$13:$V$13, 0))</f>
        <v>Excellent</v>
      </c>
      <c r="S18" t="str">
        <f>INDEX('WSH Backcast'!$B$13:$V$122, MATCH('WSH Backcast - NEP'!$C18, 'WSH Backcast'!$C$13:$C$122, 0), MATCH('WSH Backcast - NEP'!S$13, 'WSH Backcast'!$B$13:$V$13, 0))</f>
        <v>Excellent</v>
      </c>
      <c r="T18" t="str">
        <f>INDEX('WSH Backcast'!$B$13:$V$122, MATCH('WSH Backcast - NEP'!$C18, 'WSH Backcast'!$C$13:$C$122, 0), MATCH('WSH Backcast - NEP'!T$13, 'WSH Backcast'!$B$13:$V$13, 0))</f>
        <v>Excellent</v>
      </c>
      <c r="U18" t="str">
        <f>INDEX('WSH Backcast'!$B$13:$V$122, MATCH('WSH Backcast - NEP'!$C18, 'WSH Backcast'!$C$13:$C$122, 0), MATCH('WSH Backcast - NEP'!U$13, 'WSH Backcast'!$B$13:$V$13, 0))</f>
        <v>Excellent</v>
      </c>
      <c r="V18" t="str">
        <f>INDEX('WSH Backcast'!$B$13:$V$122, MATCH('WSH Backcast - NEP'!$C18, 'WSH Backcast'!$C$13:$C$122, 0), MATCH('WSH Backcast - NEP'!V$13, 'WSH Backcast'!$B$13:$V$13, 0))</f>
        <v>Excellent</v>
      </c>
      <c r="Z18" s="22"/>
      <c r="AA18" t="s">
        <v>51</v>
      </c>
      <c r="AB18" t="str">
        <f t="shared" si="0"/>
        <v>Excellent</v>
      </c>
      <c r="AC18" t="str">
        <f t="shared" si="1"/>
        <v>Excellent</v>
      </c>
      <c r="AD18" t="str">
        <f t="shared" si="2"/>
        <v>Excellent</v>
      </c>
      <c r="AE18" t="str">
        <f t="shared" si="3"/>
        <v>Excellent</v>
      </c>
      <c r="AF18" t="str">
        <f t="shared" si="4"/>
        <v>Excellent</v>
      </c>
      <c r="AG18" t="str">
        <f t="shared" si="5"/>
        <v>Excellent</v>
      </c>
      <c r="AI18" t="str">
        <f t="shared" si="6"/>
        <v>N</v>
      </c>
    </row>
    <row r="19" spans="2:35">
      <c r="B19" t="s">
        <v>232</v>
      </c>
      <c r="C19" t="s">
        <v>376</v>
      </c>
      <c r="D19" t="s">
        <v>48</v>
      </c>
      <c r="E19" t="s">
        <v>49</v>
      </c>
      <c r="F19" t="s">
        <v>50</v>
      </c>
      <c r="H19" t="str">
        <f>INDEX('WSH Backcast'!$B$13:$V$122, MATCH('WSH Backcast - NEP'!$C19, 'WSH Backcast'!$C$13:$C$122, 0), MATCH('WSH Backcast - NEP'!H$13, 'WSH Backcast'!$B$13:$V$13, 0))</f>
        <v>Excellent</v>
      </c>
      <c r="I19" t="str">
        <f>INDEX('WSH Backcast'!$B$13:$V$122, MATCH('WSH Backcast - NEP'!$C19, 'WSH Backcast'!$C$13:$C$122, 0), MATCH('WSH Backcast - NEP'!I$13, 'WSH Backcast'!$B$13:$V$13, 0))</f>
        <v>Excellent</v>
      </c>
      <c r="J19" t="str">
        <f>INDEX('WSH Backcast'!$B$13:$V$122, MATCH('WSH Backcast - NEP'!$C19, 'WSH Backcast'!$C$13:$C$122, 0), MATCH('WSH Backcast - NEP'!J$13, 'WSH Backcast'!$B$13:$V$13, 0))</f>
        <v>Excellent</v>
      </c>
      <c r="K19" t="str">
        <f>INDEX('WSH Backcast'!$B$13:$V$122, MATCH('WSH Backcast - NEP'!$C19, 'WSH Backcast'!$C$13:$C$122, 0), MATCH('WSH Backcast - NEP'!K$13, 'WSH Backcast'!$B$13:$V$13, 0))</f>
        <v>Excellent</v>
      </c>
      <c r="L19" t="str">
        <f>INDEX('WSH Backcast'!$B$13:$V$122, MATCH('WSH Backcast - NEP'!$C19, 'WSH Backcast'!$C$13:$C$122, 0), MATCH('WSH Backcast - NEP'!L$13, 'WSH Backcast'!$B$13:$V$13, 0))</f>
        <v>Excellent</v>
      </c>
      <c r="M19" t="str">
        <f>INDEX('WSH Backcast'!$B$13:$V$122, MATCH('WSH Backcast - NEP'!$C19, 'WSH Backcast'!$C$13:$C$122, 0), MATCH('WSH Backcast - NEP'!M$13, 'WSH Backcast'!$B$13:$V$13, 0))</f>
        <v>Excellent</v>
      </c>
      <c r="N19" t="str">
        <f>INDEX('WSH Backcast'!$B$13:$V$122, MATCH('WSH Backcast - NEP'!$C19, 'WSH Backcast'!$C$13:$C$122, 0), MATCH('WSH Backcast - NEP'!N$13, 'WSH Backcast'!$B$13:$V$13, 0))</f>
        <v>Excellent</v>
      </c>
      <c r="O19" t="str">
        <f>INDEX('WSH Backcast'!$B$13:$V$122, MATCH('WSH Backcast - NEP'!$C19, 'WSH Backcast'!$C$13:$C$122, 0), MATCH('WSH Backcast - NEP'!O$13, 'WSH Backcast'!$B$13:$V$13, 0))</f>
        <v>Excellent</v>
      </c>
      <c r="P19">
        <f>INDEX('WSH Backcast'!$B$13:$V$122, MATCH('WSH Backcast - NEP'!$C19, 'WSH Backcast'!$C$13:$C$122, 0), MATCH('WSH Backcast - NEP'!P$13, 'WSH Backcast'!$B$13:$V$13, 0))</f>
        <v>0</v>
      </c>
      <c r="Q19" t="str">
        <f>INDEX('WSH Backcast'!$B$13:$V$122, MATCH('WSH Backcast - NEP'!$C19, 'WSH Backcast'!$C$13:$C$122, 0), MATCH('WSH Backcast - NEP'!Q$13, 'WSH Backcast'!$B$13:$V$13, 0))</f>
        <v>Excellent</v>
      </c>
      <c r="R19" t="str">
        <f>INDEX('WSH Backcast'!$B$13:$V$122, MATCH('WSH Backcast - NEP'!$C19, 'WSH Backcast'!$C$13:$C$122, 0), MATCH('WSH Backcast - NEP'!R$13, 'WSH Backcast'!$B$13:$V$13, 0))</f>
        <v>Excellent</v>
      </c>
      <c r="S19" t="str">
        <f>INDEX('WSH Backcast'!$B$13:$V$122, MATCH('WSH Backcast - NEP'!$C19, 'WSH Backcast'!$C$13:$C$122, 0), MATCH('WSH Backcast - NEP'!S$13, 'WSH Backcast'!$B$13:$V$13, 0))</f>
        <v>Excellent</v>
      </c>
      <c r="T19" t="str">
        <f>INDEX('WSH Backcast'!$B$13:$V$122, MATCH('WSH Backcast - NEP'!$C19, 'WSH Backcast'!$C$13:$C$122, 0), MATCH('WSH Backcast - NEP'!T$13, 'WSH Backcast'!$B$13:$V$13, 0))</f>
        <v>Excellent</v>
      </c>
      <c r="U19" t="str">
        <f>INDEX('WSH Backcast'!$B$13:$V$122, MATCH('WSH Backcast - NEP'!$C19, 'WSH Backcast'!$C$13:$C$122, 0), MATCH('WSH Backcast - NEP'!U$13, 'WSH Backcast'!$B$13:$V$13, 0))</f>
        <v>Excellent</v>
      </c>
      <c r="V19" t="str">
        <f>INDEX('WSH Backcast'!$B$13:$V$122, MATCH('WSH Backcast - NEP'!$C19, 'WSH Backcast'!$C$13:$C$122, 0), MATCH('WSH Backcast - NEP'!V$13, 'WSH Backcast'!$B$13:$V$13, 0))</f>
        <v>Excellent</v>
      </c>
      <c r="Z19" s="22"/>
      <c r="AA19" t="s">
        <v>51</v>
      </c>
      <c r="AB19" t="str">
        <f t="shared" si="0"/>
        <v>Excellent</v>
      </c>
      <c r="AC19" t="str">
        <f t="shared" si="1"/>
        <v>Excellent</v>
      </c>
      <c r="AD19" t="str">
        <f t="shared" si="2"/>
        <v>Excellent</v>
      </c>
      <c r="AE19" t="str">
        <f t="shared" si="3"/>
        <v>Excellent</v>
      </c>
      <c r="AF19" t="str">
        <f t="shared" si="4"/>
        <v>Excellent</v>
      </c>
      <c r="AG19" t="str">
        <f t="shared" si="5"/>
        <v>Excellent</v>
      </c>
      <c r="AI19" t="str">
        <f t="shared" si="6"/>
        <v>N</v>
      </c>
    </row>
    <row r="20" spans="2:35">
      <c r="B20" t="s">
        <v>232</v>
      </c>
      <c r="C20" t="s">
        <v>377</v>
      </c>
      <c r="D20" t="s">
        <v>48</v>
      </c>
      <c r="E20" t="s">
        <v>49</v>
      </c>
      <c r="F20" t="s">
        <v>50</v>
      </c>
      <c r="H20" t="str">
        <f>INDEX('WSH Backcast'!$B$13:$V$122, MATCH('WSH Backcast - NEP'!$C20, 'WSH Backcast'!$C$13:$C$122, 0), MATCH('WSH Backcast - NEP'!H$13, 'WSH Backcast'!$B$13:$V$13, 0))</f>
        <v>Good</v>
      </c>
      <c r="I20" t="str">
        <f>INDEX('WSH Backcast'!$B$13:$V$122, MATCH('WSH Backcast - NEP'!$C20, 'WSH Backcast'!$C$13:$C$122, 0), MATCH('WSH Backcast - NEP'!I$13, 'WSH Backcast'!$B$13:$V$13, 0))</f>
        <v>Good</v>
      </c>
      <c r="J20" t="str">
        <f>INDEX('WSH Backcast'!$B$13:$V$122, MATCH('WSH Backcast - NEP'!$C20, 'WSH Backcast'!$C$13:$C$122, 0), MATCH('WSH Backcast - NEP'!J$13, 'WSH Backcast'!$B$13:$V$13, 0))</f>
        <v>Good</v>
      </c>
      <c r="K20" t="str">
        <f>INDEX('WSH Backcast'!$B$13:$V$122, MATCH('WSH Backcast - NEP'!$C20, 'WSH Backcast'!$C$13:$C$122, 0), MATCH('WSH Backcast - NEP'!K$13, 'WSH Backcast'!$B$13:$V$13, 0))</f>
        <v>Good</v>
      </c>
      <c r="L20" t="str">
        <f>INDEX('WSH Backcast'!$B$13:$V$122, MATCH('WSH Backcast - NEP'!$C20, 'WSH Backcast'!$C$13:$C$122, 0), MATCH('WSH Backcast - NEP'!L$13, 'WSH Backcast'!$B$13:$V$13, 0))</f>
        <v>Sufficient</v>
      </c>
      <c r="M20" t="str">
        <f>INDEX('WSH Backcast'!$B$13:$V$122, MATCH('WSH Backcast - NEP'!$C20, 'WSH Backcast'!$C$13:$C$122, 0), MATCH('WSH Backcast - NEP'!M$13, 'WSH Backcast'!$B$13:$V$13, 0))</f>
        <v>Sufficient</v>
      </c>
      <c r="N20" t="str">
        <f>INDEX('WSH Backcast'!$B$13:$V$122, MATCH('WSH Backcast - NEP'!$C20, 'WSH Backcast'!$C$13:$C$122, 0), MATCH('WSH Backcast - NEP'!N$13, 'WSH Backcast'!$B$13:$V$13, 0))</f>
        <v>Sufficient</v>
      </c>
      <c r="O20" t="str">
        <f>INDEX('WSH Backcast'!$B$13:$V$122, MATCH('WSH Backcast - NEP'!$C20, 'WSH Backcast'!$C$13:$C$122, 0), MATCH('WSH Backcast - NEP'!O$13, 'WSH Backcast'!$B$13:$V$13, 0))</f>
        <v>Sufficient</v>
      </c>
      <c r="P20">
        <f>INDEX('WSH Backcast'!$B$13:$V$122, MATCH('WSH Backcast - NEP'!$C20, 'WSH Backcast'!$C$13:$C$122, 0), MATCH('WSH Backcast - NEP'!P$13, 'WSH Backcast'!$B$13:$V$13, 0))</f>
        <v>0</v>
      </c>
      <c r="Q20" t="str">
        <f>INDEX('WSH Backcast'!$B$13:$V$122, MATCH('WSH Backcast - NEP'!$C20, 'WSH Backcast'!$C$13:$C$122, 0), MATCH('WSH Backcast - NEP'!Q$13, 'WSH Backcast'!$B$13:$V$13, 0))</f>
        <v>Good</v>
      </c>
      <c r="R20" t="str">
        <f>INDEX('WSH Backcast'!$B$13:$V$122, MATCH('WSH Backcast - NEP'!$C20, 'WSH Backcast'!$C$13:$C$122, 0), MATCH('WSH Backcast - NEP'!R$13, 'WSH Backcast'!$B$13:$V$13, 0))</f>
        <v>Good</v>
      </c>
      <c r="S20" t="str">
        <f>INDEX('WSH Backcast'!$B$13:$V$122, MATCH('WSH Backcast - NEP'!$C20, 'WSH Backcast'!$C$13:$C$122, 0), MATCH('WSH Backcast - NEP'!S$13, 'WSH Backcast'!$B$13:$V$13, 0))</f>
        <v>Good</v>
      </c>
      <c r="T20" t="str">
        <f>INDEX('WSH Backcast'!$B$13:$V$122, MATCH('WSH Backcast - NEP'!$C20, 'WSH Backcast'!$C$13:$C$122, 0), MATCH('WSH Backcast - NEP'!T$13, 'WSH Backcast'!$B$13:$V$13, 0))</f>
        <v>Good</v>
      </c>
      <c r="U20" t="str">
        <f>INDEX('WSH Backcast'!$B$13:$V$122, MATCH('WSH Backcast - NEP'!$C20, 'WSH Backcast'!$C$13:$C$122, 0), MATCH('WSH Backcast - NEP'!U$13, 'WSH Backcast'!$B$13:$V$13, 0))</f>
        <v>Good</v>
      </c>
      <c r="V20" t="str">
        <f>INDEX('WSH Backcast'!$B$13:$V$122, MATCH('WSH Backcast - NEP'!$C20, 'WSH Backcast'!$C$13:$C$122, 0), MATCH('WSH Backcast - NEP'!V$13, 'WSH Backcast'!$B$13:$V$13, 0))</f>
        <v>Good</v>
      </c>
      <c r="X20" t="s">
        <v>55</v>
      </c>
      <c r="Z20" s="22"/>
      <c r="AA20" t="s">
        <v>51</v>
      </c>
      <c r="AB20" t="str">
        <f t="shared" si="0"/>
        <v>Good</v>
      </c>
      <c r="AC20" t="str">
        <f t="shared" si="1"/>
        <v>Good</v>
      </c>
      <c r="AD20" t="str">
        <f t="shared" si="2"/>
        <v>Good</v>
      </c>
      <c r="AE20" t="str">
        <f t="shared" si="3"/>
        <v>Good</v>
      </c>
      <c r="AF20" t="str">
        <f t="shared" si="4"/>
        <v>Good</v>
      </c>
      <c r="AG20" t="str">
        <f t="shared" si="5"/>
        <v>Good</v>
      </c>
      <c r="AI20" t="str">
        <f t="shared" si="6"/>
        <v>N</v>
      </c>
    </row>
    <row r="21" spans="2:35">
      <c r="B21" t="s">
        <v>232</v>
      </c>
      <c r="C21" t="s">
        <v>378</v>
      </c>
      <c r="D21" t="s">
        <v>48</v>
      </c>
      <c r="E21" t="s">
        <v>49</v>
      </c>
      <c r="F21" t="s">
        <v>50</v>
      </c>
      <c r="H21" t="str">
        <f>INDEX('WSH Backcast'!$B$13:$V$122, MATCH('WSH Backcast - NEP'!$C21, 'WSH Backcast'!$C$13:$C$122, 0), MATCH('WSH Backcast - NEP'!H$13, 'WSH Backcast'!$B$13:$V$13, 0))</f>
        <v>Excellent</v>
      </c>
      <c r="I21" t="str">
        <f>INDEX('WSH Backcast'!$B$13:$V$122, MATCH('WSH Backcast - NEP'!$C21, 'WSH Backcast'!$C$13:$C$122, 0), MATCH('WSH Backcast - NEP'!I$13, 'WSH Backcast'!$B$13:$V$13, 0))</f>
        <v>Excellent</v>
      </c>
      <c r="J21" t="str">
        <f>INDEX('WSH Backcast'!$B$13:$V$122, MATCH('WSH Backcast - NEP'!$C21, 'WSH Backcast'!$C$13:$C$122, 0), MATCH('WSH Backcast - NEP'!J$13, 'WSH Backcast'!$B$13:$V$13, 0))</f>
        <v>Excellent</v>
      </c>
      <c r="K21" t="str">
        <f>INDEX('WSH Backcast'!$B$13:$V$122, MATCH('WSH Backcast - NEP'!$C21, 'WSH Backcast'!$C$13:$C$122, 0), MATCH('WSH Backcast - NEP'!K$13, 'WSH Backcast'!$B$13:$V$13, 0))</f>
        <v>Excellent</v>
      </c>
      <c r="L21" t="str">
        <f>INDEX('WSH Backcast'!$B$13:$V$122, MATCH('WSH Backcast - NEP'!$C21, 'WSH Backcast'!$C$13:$C$122, 0), MATCH('WSH Backcast - NEP'!L$13, 'WSH Backcast'!$B$13:$V$13, 0))</f>
        <v>Excellent</v>
      </c>
      <c r="M21" t="str">
        <f>INDEX('WSH Backcast'!$B$13:$V$122, MATCH('WSH Backcast - NEP'!$C21, 'WSH Backcast'!$C$13:$C$122, 0), MATCH('WSH Backcast - NEP'!M$13, 'WSH Backcast'!$B$13:$V$13, 0))</f>
        <v>Excellent</v>
      </c>
      <c r="N21" t="str">
        <f>INDEX('WSH Backcast'!$B$13:$V$122, MATCH('WSH Backcast - NEP'!$C21, 'WSH Backcast'!$C$13:$C$122, 0), MATCH('WSH Backcast - NEP'!N$13, 'WSH Backcast'!$B$13:$V$13, 0))</f>
        <v>Excellent</v>
      </c>
      <c r="O21" t="str">
        <f>INDEX('WSH Backcast'!$B$13:$V$122, MATCH('WSH Backcast - NEP'!$C21, 'WSH Backcast'!$C$13:$C$122, 0), MATCH('WSH Backcast - NEP'!O$13, 'WSH Backcast'!$B$13:$V$13, 0))</f>
        <v>Excellent</v>
      </c>
      <c r="P21">
        <f>INDEX('WSH Backcast'!$B$13:$V$122, MATCH('WSH Backcast - NEP'!$C21, 'WSH Backcast'!$C$13:$C$122, 0), MATCH('WSH Backcast - NEP'!P$13, 'WSH Backcast'!$B$13:$V$13, 0))</f>
        <v>0</v>
      </c>
      <c r="Q21" t="str">
        <f>INDEX('WSH Backcast'!$B$13:$V$122, MATCH('WSH Backcast - NEP'!$C21, 'WSH Backcast'!$C$13:$C$122, 0), MATCH('WSH Backcast - NEP'!Q$13, 'WSH Backcast'!$B$13:$V$13, 0))</f>
        <v>Excellent</v>
      </c>
      <c r="R21" t="str">
        <f>INDEX('WSH Backcast'!$B$13:$V$122, MATCH('WSH Backcast - NEP'!$C21, 'WSH Backcast'!$C$13:$C$122, 0), MATCH('WSH Backcast - NEP'!R$13, 'WSH Backcast'!$B$13:$V$13, 0))</f>
        <v>Excellent</v>
      </c>
      <c r="S21" t="str">
        <f>INDEX('WSH Backcast'!$B$13:$V$122, MATCH('WSH Backcast - NEP'!$C21, 'WSH Backcast'!$C$13:$C$122, 0), MATCH('WSH Backcast - NEP'!S$13, 'WSH Backcast'!$B$13:$V$13, 0))</f>
        <v>Excellent</v>
      </c>
      <c r="T21" t="str">
        <f>INDEX('WSH Backcast'!$B$13:$V$122, MATCH('WSH Backcast - NEP'!$C21, 'WSH Backcast'!$C$13:$C$122, 0), MATCH('WSH Backcast - NEP'!T$13, 'WSH Backcast'!$B$13:$V$13, 0))</f>
        <v>Excellent</v>
      </c>
      <c r="U21" t="str">
        <f>INDEX('WSH Backcast'!$B$13:$V$122, MATCH('WSH Backcast - NEP'!$C21, 'WSH Backcast'!$C$13:$C$122, 0), MATCH('WSH Backcast - NEP'!U$13, 'WSH Backcast'!$B$13:$V$13, 0))</f>
        <v>Excellent</v>
      </c>
      <c r="V21" t="str">
        <f>INDEX('WSH Backcast'!$B$13:$V$122, MATCH('WSH Backcast - NEP'!$C21, 'WSH Backcast'!$C$13:$C$122, 0), MATCH('WSH Backcast - NEP'!V$13, 'WSH Backcast'!$B$13:$V$13, 0))</f>
        <v>Excellent</v>
      </c>
      <c r="Z21" s="22"/>
      <c r="AA21" t="s">
        <v>51</v>
      </c>
      <c r="AB21" t="str">
        <f t="shared" si="0"/>
        <v>Excellent</v>
      </c>
      <c r="AC21" t="str">
        <f t="shared" si="1"/>
        <v>Excellent</v>
      </c>
      <c r="AD21" t="str">
        <f t="shared" si="2"/>
        <v>Excellent</v>
      </c>
      <c r="AE21" t="str">
        <f t="shared" si="3"/>
        <v>Excellent</v>
      </c>
      <c r="AF21" t="str">
        <f t="shared" si="4"/>
        <v>Excellent</v>
      </c>
      <c r="AG21" t="str">
        <f t="shared" si="5"/>
        <v>Excellent</v>
      </c>
      <c r="AI21" t="str">
        <f t="shared" si="6"/>
        <v>N</v>
      </c>
    </row>
    <row r="22" spans="2:35">
      <c r="B22" t="s">
        <v>232</v>
      </c>
      <c r="C22" t="s">
        <v>379</v>
      </c>
      <c r="D22" t="s">
        <v>48</v>
      </c>
      <c r="E22" t="s">
        <v>49</v>
      </c>
      <c r="F22" t="s">
        <v>50</v>
      </c>
      <c r="H22" t="str">
        <f>INDEX('WSH Backcast'!$B$13:$V$122, MATCH('WSH Backcast - NEP'!$C22, 'WSH Backcast'!$C$13:$C$122, 0), MATCH('WSH Backcast - NEP'!H$13, 'WSH Backcast'!$B$13:$V$13, 0))</f>
        <v>Excellent</v>
      </c>
      <c r="I22" t="str">
        <f>INDEX('WSH Backcast'!$B$13:$V$122, MATCH('WSH Backcast - NEP'!$C22, 'WSH Backcast'!$C$13:$C$122, 0), MATCH('WSH Backcast - NEP'!I$13, 'WSH Backcast'!$B$13:$V$13, 0))</f>
        <v>Excellent</v>
      </c>
      <c r="J22" t="str">
        <f>INDEX('WSH Backcast'!$B$13:$V$122, MATCH('WSH Backcast - NEP'!$C22, 'WSH Backcast'!$C$13:$C$122, 0), MATCH('WSH Backcast - NEP'!J$13, 'WSH Backcast'!$B$13:$V$13, 0))</f>
        <v>Good</v>
      </c>
      <c r="K22" t="str">
        <f>INDEX('WSH Backcast'!$B$13:$V$122, MATCH('WSH Backcast - NEP'!$C22, 'WSH Backcast'!$C$13:$C$122, 0), MATCH('WSH Backcast - NEP'!K$13, 'WSH Backcast'!$B$13:$V$13, 0))</f>
        <v>Good</v>
      </c>
      <c r="L22" t="str">
        <f>INDEX('WSH Backcast'!$B$13:$V$122, MATCH('WSH Backcast - NEP'!$C22, 'WSH Backcast'!$C$13:$C$122, 0), MATCH('WSH Backcast - NEP'!L$13, 'WSH Backcast'!$B$13:$V$13, 0))</f>
        <v>Good</v>
      </c>
      <c r="M22" t="str">
        <f>INDEX('WSH Backcast'!$B$13:$V$122, MATCH('WSH Backcast - NEP'!$C22, 'WSH Backcast'!$C$13:$C$122, 0), MATCH('WSH Backcast - NEP'!M$13, 'WSH Backcast'!$B$13:$V$13, 0))</f>
        <v>Sufficient</v>
      </c>
      <c r="N22" t="str">
        <f>INDEX('WSH Backcast'!$B$13:$V$122, MATCH('WSH Backcast - NEP'!$C22, 'WSH Backcast'!$C$13:$C$122, 0), MATCH('WSH Backcast - NEP'!N$13, 'WSH Backcast'!$B$13:$V$13, 0))</f>
        <v>Good</v>
      </c>
      <c r="O22" t="str">
        <f>INDEX('WSH Backcast'!$B$13:$V$122, MATCH('WSH Backcast - NEP'!$C22, 'WSH Backcast'!$C$13:$C$122, 0), MATCH('WSH Backcast - NEP'!O$13, 'WSH Backcast'!$B$13:$V$13, 0))</f>
        <v>Excellent</v>
      </c>
      <c r="P22">
        <f>INDEX('WSH Backcast'!$B$13:$V$122, MATCH('WSH Backcast - NEP'!$C22, 'WSH Backcast'!$C$13:$C$122, 0), MATCH('WSH Backcast - NEP'!P$13, 'WSH Backcast'!$B$13:$V$13, 0))</f>
        <v>0</v>
      </c>
      <c r="Q22" t="str">
        <f>INDEX('WSH Backcast'!$B$13:$V$122, MATCH('WSH Backcast - NEP'!$C22, 'WSH Backcast'!$C$13:$C$122, 0), MATCH('WSH Backcast - NEP'!Q$13, 'WSH Backcast'!$B$13:$V$13, 0))</f>
        <v>Good</v>
      </c>
      <c r="R22" t="str">
        <f>INDEX('WSH Backcast'!$B$13:$V$122, MATCH('WSH Backcast - NEP'!$C22, 'WSH Backcast'!$C$13:$C$122, 0), MATCH('WSH Backcast - NEP'!R$13, 'WSH Backcast'!$B$13:$V$13, 0))</f>
        <v>Good</v>
      </c>
      <c r="S22" t="str">
        <f>INDEX('WSH Backcast'!$B$13:$V$122, MATCH('WSH Backcast - NEP'!$C22, 'WSH Backcast'!$C$13:$C$122, 0), MATCH('WSH Backcast - NEP'!S$13, 'WSH Backcast'!$B$13:$V$13, 0))</f>
        <v>Good</v>
      </c>
      <c r="T22" t="str">
        <f>INDEX('WSH Backcast'!$B$13:$V$122, MATCH('WSH Backcast - NEP'!$C22, 'WSH Backcast'!$C$13:$C$122, 0), MATCH('WSH Backcast - NEP'!T$13, 'WSH Backcast'!$B$13:$V$13, 0))</f>
        <v>Good</v>
      </c>
      <c r="U22" t="str">
        <f>INDEX('WSH Backcast'!$B$13:$V$122, MATCH('WSH Backcast - NEP'!$C22, 'WSH Backcast'!$C$13:$C$122, 0), MATCH('WSH Backcast - NEP'!U$13, 'WSH Backcast'!$B$13:$V$13, 0))</f>
        <v>Good</v>
      </c>
      <c r="V22" t="str">
        <f>INDEX('WSH Backcast'!$B$13:$V$122, MATCH('WSH Backcast - NEP'!$C22, 'WSH Backcast'!$C$13:$C$122, 0), MATCH('WSH Backcast - NEP'!V$13, 'WSH Backcast'!$B$13:$V$13, 0))</f>
        <v>Good</v>
      </c>
      <c r="Z22" s="22"/>
      <c r="AA22" t="s">
        <v>51</v>
      </c>
      <c r="AB22" t="str">
        <f t="shared" si="0"/>
        <v>Good</v>
      </c>
      <c r="AC22" t="str">
        <f t="shared" si="1"/>
        <v>Good</v>
      </c>
      <c r="AD22" t="str">
        <f t="shared" si="2"/>
        <v>Good</v>
      </c>
      <c r="AE22" t="str">
        <f t="shared" si="3"/>
        <v>Good</v>
      </c>
      <c r="AF22" t="str">
        <f t="shared" si="4"/>
        <v>Good</v>
      </c>
      <c r="AG22" t="str">
        <f t="shared" si="5"/>
        <v>Good</v>
      </c>
      <c r="AI22" t="str">
        <f t="shared" si="6"/>
        <v>N</v>
      </c>
    </row>
    <row r="23" spans="2:35">
      <c r="B23" t="s">
        <v>232</v>
      </c>
      <c r="C23" t="s">
        <v>380</v>
      </c>
      <c r="D23" t="s">
        <v>48</v>
      </c>
      <c r="E23" t="s">
        <v>49</v>
      </c>
      <c r="F23" t="s">
        <v>50</v>
      </c>
      <c r="H23" t="str">
        <f>INDEX('WSH Backcast'!$B$13:$V$122, MATCH('WSH Backcast - NEP'!$C23, 'WSH Backcast'!$C$13:$C$122, 0), MATCH('WSH Backcast - NEP'!H$13, 'WSH Backcast'!$B$13:$V$13, 0))</f>
        <v>Excellent</v>
      </c>
      <c r="I23" t="str">
        <f>INDEX('WSH Backcast'!$B$13:$V$122, MATCH('WSH Backcast - NEP'!$C23, 'WSH Backcast'!$C$13:$C$122, 0), MATCH('WSH Backcast - NEP'!I$13, 'WSH Backcast'!$B$13:$V$13, 0))</f>
        <v>Excellent</v>
      </c>
      <c r="J23" t="str">
        <f>INDEX('WSH Backcast'!$B$13:$V$122, MATCH('WSH Backcast - NEP'!$C23, 'WSH Backcast'!$C$13:$C$122, 0), MATCH('WSH Backcast - NEP'!J$13, 'WSH Backcast'!$B$13:$V$13, 0))</f>
        <v>Excellent</v>
      </c>
      <c r="K23" t="str">
        <f>INDEX('WSH Backcast'!$B$13:$V$122, MATCH('WSH Backcast - NEP'!$C23, 'WSH Backcast'!$C$13:$C$122, 0), MATCH('WSH Backcast - NEP'!K$13, 'WSH Backcast'!$B$13:$V$13, 0))</f>
        <v>Excellent</v>
      </c>
      <c r="L23" t="str">
        <f>INDEX('WSH Backcast'!$B$13:$V$122, MATCH('WSH Backcast - NEP'!$C23, 'WSH Backcast'!$C$13:$C$122, 0), MATCH('WSH Backcast - NEP'!L$13, 'WSH Backcast'!$B$13:$V$13, 0))</f>
        <v>Excellent</v>
      </c>
      <c r="M23" t="str">
        <f>INDEX('WSH Backcast'!$B$13:$V$122, MATCH('WSH Backcast - NEP'!$C23, 'WSH Backcast'!$C$13:$C$122, 0), MATCH('WSH Backcast - NEP'!M$13, 'WSH Backcast'!$B$13:$V$13, 0))</f>
        <v>Excellent</v>
      </c>
      <c r="N23" t="str">
        <f>INDEX('WSH Backcast'!$B$13:$V$122, MATCH('WSH Backcast - NEP'!$C23, 'WSH Backcast'!$C$13:$C$122, 0), MATCH('WSH Backcast - NEP'!N$13, 'WSH Backcast'!$B$13:$V$13, 0))</f>
        <v>Excellent</v>
      </c>
      <c r="O23" t="str">
        <f>INDEX('WSH Backcast'!$B$13:$V$122, MATCH('WSH Backcast - NEP'!$C23, 'WSH Backcast'!$C$13:$C$122, 0), MATCH('WSH Backcast - NEP'!O$13, 'WSH Backcast'!$B$13:$V$13, 0))</f>
        <v>Excellent</v>
      </c>
      <c r="P23">
        <f>INDEX('WSH Backcast'!$B$13:$V$122, MATCH('WSH Backcast - NEP'!$C23, 'WSH Backcast'!$C$13:$C$122, 0), MATCH('WSH Backcast - NEP'!P$13, 'WSH Backcast'!$B$13:$V$13, 0))</f>
        <v>0</v>
      </c>
      <c r="Q23" t="str">
        <f>INDEX('WSH Backcast'!$B$13:$V$122, MATCH('WSH Backcast - NEP'!$C23, 'WSH Backcast'!$C$13:$C$122, 0), MATCH('WSH Backcast - NEP'!Q$13, 'WSH Backcast'!$B$13:$V$13, 0))</f>
        <v>Excellent</v>
      </c>
      <c r="R23" t="str">
        <f>INDEX('WSH Backcast'!$B$13:$V$122, MATCH('WSH Backcast - NEP'!$C23, 'WSH Backcast'!$C$13:$C$122, 0), MATCH('WSH Backcast - NEP'!R$13, 'WSH Backcast'!$B$13:$V$13, 0))</f>
        <v>Excellent</v>
      </c>
      <c r="S23" t="str">
        <f>INDEX('WSH Backcast'!$B$13:$V$122, MATCH('WSH Backcast - NEP'!$C23, 'WSH Backcast'!$C$13:$C$122, 0), MATCH('WSH Backcast - NEP'!S$13, 'WSH Backcast'!$B$13:$V$13, 0))</f>
        <v>Excellent</v>
      </c>
      <c r="T23" t="str">
        <f>INDEX('WSH Backcast'!$B$13:$V$122, MATCH('WSH Backcast - NEP'!$C23, 'WSH Backcast'!$C$13:$C$122, 0), MATCH('WSH Backcast - NEP'!T$13, 'WSH Backcast'!$B$13:$V$13, 0))</f>
        <v>Excellent</v>
      </c>
      <c r="U23" t="str">
        <f>INDEX('WSH Backcast'!$B$13:$V$122, MATCH('WSH Backcast - NEP'!$C23, 'WSH Backcast'!$C$13:$C$122, 0), MATCH('WSH Backcast - NEP'!U$13, 'WSH Backcast'!$B$13:$V$13, 0))</f>
        <v>Excellent</v>
      </c>
      <c r="V23" t="str">
        <f>INDEX('WSH Backcast'!$B$13:$V$122, MATCH('WSH Backcast - NEP'!$C23, 'WSH Backcast'!$C$13:$C$122, 0), MATCH('WSH Backcast - NEP'!V$13, 'WSH Backcast'!$B$13:$V$13, 0))</f>
        <v>Excellent</v>
      </c>
      <c r="Z23" s="22"/>
      <c r="AA23" t="s">
        <v>51</v>
      </c>
      <c r="AB23" t="str">
        <f t="shared" si="0"/>
        <v>Excellent</v>
      </c>
      <c r="AC23" t="str">
        <f t="shared" si="1"/>
        <v>Excellent</v>
      </c>
      <c r="AD23" t="str">
        <f t="shared" si="2"/>
        <v>Excellent</v>
      </c>
      <c r="AE23" t="str">
        <f t="shared" si="3"/>
        <v>Excellent</v>
      </c>
      <c r="AF23" t="str">
        <f t="shared" si="4"/>
        <v>Excellent</v>
      </c>
      <c r="AG23" t="str">
        <f t="shared" si="5"/>
        <v>Excellent</v>
      </c>
      <c r="AI23" t="str">
        <f t="shared" si="6"/>
        <v>N</v>
      </c>
    </row>
    <row r="24" spans="2:35">
      <c r="B24" t="s">
        <v>232</v>
      </c>
      <c r="C24" t="s">
        <v>381</v>
      </c>
      <c r="D24" t="s">
        <v>48</v>
      </c>
      <c r="E24" t="s">
        <v>49</v>
      </c>
      <c r="F24" t="s">
        <v>50</v>
      </c>
      <c r="H24" t="str">
        <f>INDEX('WSH Backcast'!$B$13:$V$122, MATCH('WSH Backcast - NEP'!$C24, 'WSH Backcast'!$C$13:$C$122, 0), MATCH('WSH Backcast - NEP'!H$13, 'WSH Backcast'!$B$13:$V$13, 0))</f>
        <v>Excellent</v>
      </c>
      <c r="I24" t="str">
        <f>INDEX('WSH Backcast'!$B$13:$V$122, MATCH('WSH Backcast - NEP'!$C24, 'WSH Backcast'!$C$13:$C$122, 0), MATCH('WSH Backcast - NEP'!I$13, 'WSH Backcast'!$B$13:$V$13, 0))</f>
        <v>Excellent</v>
      </c>
      <c r="J24" t="str">
        <f>INDEX('WSH Backcast'!$B$13:$V$122, MATCH('WSH Backcast - NEP'!$C24, 'WSH Backcast'!$C$13:$C$122, 0), MATCH('WSH Backcast - NEP'!J$13, 'WSH Backcast'!$B$13:$V$13, 0))</f>
        <v>Excellent</v>
      </c>
      <c r="K24" t="str">
        <f>INDEX('WSH Backcast'!$B$13:$V$122, MATCH('WSH Backcast - NEP'!$C24, 'WSH Backcast'!$C$13:$C$122, 0), MATCH('WSH Backcast - NEP'!K$13, 'WSH Backcast'!$B$13:$V$13, 0))</f>
        <v>Excellent</v>
      </c>
      <c r="L24" t="str">
        <f>INDEX('WSH Backcast'!$B$13:$V$122, MATCH('WSH Backcast - NEP'!$C24, 'WSH Backcast'!$C$13:$C$122, 0), MATCH('WSH Backcast - NEP'!L$13, 'WSH Backcast'!$B$13:$V$13, 0))</f>
        <v>Good</v>
      </c>
      <c r="M24" t="str">
        <f>INDEX('WSH Backcast'!$B$13:$V$122, MATCH('WSH Backcast - NEP'!$C24, 'WSH Backcast'!$C$13:$C$122, 0), MATCH('WSH Backcast - NEP'!M$13, 'WSH Backcast'!$B$13:$V$13, 0))</f>
        <v>Excellent</v>
      </c>
      <c r="N24" t="str">
        <f>INDEX('WSH Backcast'!$B$13:$V$122, MATCH('WSH Backcast - NEP'!$C24, 'WSH Backcast'!$C$13:$C$122, 0), MATCH('WSH Backcast - NEP'!N$13, 'WSH Backcast'!$B$13:$V$13, 0))</f>
        <v>Good</v>
      </c>
      <c r="O24" t="str">
        <f>INDEX('WSH Backcast'!$B$13:$V$122, MATCH('WSH Backcast - NEP'!$C24, 'WSH Backcast'!$C$13:$C$122, 0), MATCH('WSH Backcast - NEP'!O$13, 'WSH Backcast'!$B$13:$V$13, 0))</f>
        <v>Good</v>
      </c>
      <c r="P24">
        <f>INDEX('WSH Backcast'!$B$13:$V$122, MATCH('WSH Backcast - NEP'!$C24, 'WSH Backcast'!$C$13:$C$122, 0), MATCH('WSH Backcast - NEP'!P$13, 'WSH Backcast'!$B$13:$V$13, 0))</f>
        <v>0</v>
      </c>
      <c r="Q24" t="str">
        <f>INDEX('WSH Backcast'!$B$13:$V$122, MATCH('WSH Backcast - NEP'!$C24, 'WSH Backcast'!$C$13:$C$122, 0), MATCH('WSH Backcast - NEP'!Q$13, 'WSH Backcast'!$B$13:$V$13, 0))</f>
        <v>Good</v>
      </c>
      <c r="R24" t="str">
        <f>INDEX('WSH Backcast'!$B$13:$V$122, MATCH('WSH Backcast - NEP'!$C24, 'WSH Backcast'!$C$13:$C$122, 0), MATCH('WSH Backcast - NEP'!R$13, 'WSH Backcast'!$B$13:$V$13, 0))</f>
        <v>Good</v>
      </c>
      <c r="S24" t="str">
        <f>INDEX('WSH Backcast'!$B$13:$V$122, MATCH('WSH Backcast - NEP'!$C24, 'WSH Backcast'!$C$13:$C$122, 0), MATCH('WSH Backcast - NEP'!S$13, 'WSH Backcast'!$B$13:$V$13, 0))</f>
        <v>Good</v>
      </c>
      <c r="T24" t="str">
        <f>INDEX('WSH Backcast'!$B$13:$V$122, MATCH('WSH Backcast - NEP'!$C24, 'WSH Backcast'!$C$13:$C$122, 0), MATCH('WSH Backcast - NEP'!T$13, 'WSH Backcast'!$B$13:$V$13, 0))</f>
        <v>Good</v>
      </c>
      <c r="U24" t="str">
        <f>INDEX('WSH Backcast'!$B$13:$V$122, MATCH('WSH Backcast - NEP'!$C24, 'WSH Backcast'!$C$13:$C$122, 0), MATCH('WSH Backcast - NEP'!U$13, 'WSH Backcast'!$B$13:$V$13, 0))</f>
        <v>Good</v>
      </c>
      <c r="V24" t="str">
        <f>INDEX('WSH Backcast'!$B$13:$V$122, MATCH('WSH Backcast - NEP'!$C24, 'WSH Backcast'!$C$13:$C$122, 0), MATCH('WSH Backcast - NEP'!V$13, 'WSH Backcast'!$B$13:$V$13, 0))</f>
        <v>Good</v>
      </c>
      <c r="Z24" s="22"/>
      <c r="AA24" t="s">
        <v>51</v>
      </c>
      <c r="AB24" t="str">
        <f t="shared" si="0"/>
        <v>Good</v>
      </c>
      <c r="AC24" t="str">
        <f t="shared" si="1"/>
        <v>Good</v>
      </c>
      <c r="AD24" t="str">
        <f t="shared" si="2"/>
        <v>Good</v>
      </c>
      <c r="AE24" t="str">
        <f t="shared" si="3"/>
        <v>Good</v>
      </c>
      <c r="AF24" t="str">
        <f t="shared" si="4"/>
        <v>Good</v>
      </c>
      <c r="AG24" t="str">
        <f t="shared" si="5"/>
        <v>Good</v>
      </c>
      <c r="AI24" t="str">
        <f t="shared" si="6"/>
        <v>N</v>
      </c>
    </row>
    <row r="25" spans="2:35">
      <c r="B25" t="s">
        <v>232</v>
      </c>
      <c r="C25" t="s">
        <v>382</v>
      </c>
      <c r="D25" t="s">
        <v>48</v>
      </c>
      <c r="E25" t="s">
        <v>49</v>
      </c>
      <c r="F25" t="s">
        <v>50</v>
      </c>
      <c r="H25" t="str">
        <f>INDEX('WSH Backcast'!$B$13:$V$122, MATCH('WSH Backcast - NEP'!$C25, 'WSH Backcast'!$C$13:$C$122, 0), MATCH('WSH Backcast - NEP'!H$13, 'WSH Backcast'!$B$13:$V$13, 0))</f>
        <v>Good</v>
      </c>
      <c r="I25" t="str">
        <f>INDEX('WSH Backcast'!$B$13:$V$122, MATCH('WSH Backcast - NEP'!$C25, 'WSH Backcast'!$C$13:$C$122, 0), MATCH('WSH Backcast - NEP'!I$13, 'WSH Backcast'!$B$13:$V$13, 0))</f>
        <v>Good</v>
      </c>
      <c r="J25" t="str">
        <f>INDEX('WSH Backcast'!$B$13:$V$122, MATCH('WSH Backcast - NEP'!$C25, 'WSH Backcast'!$C$13:$C$122, 0), MATCH('WSH Backcast - NEP'!J$13, 'WSH Backcast'!$B$13:$V$13, 0))</f>
        <v>Good</v>
      </c>
      <c r="K25" t="str">
        <f>INDEX('WSH Backcast'!$B$13:$V$122, MATCH('WSH Backcast - NEP'!$C25, 'WSH Backcast'!$C$13:$C$122, 0), MATCH('WSH Backcast - NEP'!K$13, 'WSH Backcast'!$B$13:$V$13, 0))</f>
        <v>Good</v>
      </c>
      <c r="L25" t="str">
        <f>INDEX('WSH Backcast'!$B$13:$V$122, MATCH('WSH Backcast - NEP'!$C25, 'WSH Backcast'!$C$13:$C$122, 0), MATCH('WSH Backcast - NEP'!L$13, 'WSH Backcast'!$B$13:$V$13, 0))</f>
        <v>Good</v>
      </c>
      <c r="M25" t="str">
        <f>INDEX('WSH Backcast'!$B$13:$V$122, MATCH('WSH Backcast - NEP'!$C25, 'WSH Backcast'!$C$13:$C$122, 0), MATCH('WSH Backcast - NEP'!M$13, 'WSH Backcast'!$B$13:$V$13, 0))</f>
        <v>Good</v>
      </c>
      <c r="N25" t="str">
        <f>INDEX('WSH Backcast'!$B$13:$V$122, MATCH('WSH Backcast - NEP'!$C25, 'WSH Backcast'!$C$13:$C$122, 0), MATCH('WSH Backcast - NEP'!N$13, 'WSH Backcast'!$B$13:$V$13, 0))</f>
        <v>Good</v>
      </c>
      <c r="O25" t="str">
        <f>INDEX('WSH Backcast'!$B$13:$V$122, MATCH('WSH Backcast - NEP'!$C25, 'WSH Backcast'!$C$13:$C$122, 0), MATCH('WSH Backcast - NEP'!O$13, 'WSH Backcast'!$B$13:$V$13, 0))</f>
        <v>Good</v>
      </c>
      <c r="P25">
        <f>INDEX('WSH Backcast'!$B$13:$V$122, MATCH('WSH Backcast - NEP'!$C25, 'WSH Backcast'!$C$13:$C$122, 0), MATCH('WSH Backcast - NEP'!P$13, 'WSH Backcast'!$B$13:$V$13, 0))</f>
        <v>0</v>
      </c>
      <c r="Q25" t="str">
        <f>INDEX('WSH Backcast'!$B$13:$V$122, MATCH('WSH Backcast - NEP'!$C25, 'WSH Backcast'!$C$13:$C$122, 0), MATCH('WSH Backcast - NEP'!Q$13, 'WSH Backcast'!$B$13:$V$13, 0))</f>
        <v>Excellent</v>
      </c>
      <c r="R25" t="str">
        <f>INDEX('WSH Backcast'!$B$13:$V$122, MATCH('WSH Backcast - NEP'!$C25, 'WSH Backcast'!$C$13:$C$122, 0), MATCH('WSH Backcast - NEP'!R$13, 'WSH Backcast'!$B$13:$V$13, 0))</f>
        <v>Excellent</v>
      </c>
      <c r="S25" t="str">
        <f>INDEX('WSH Backcast'!$B$13:$V$122, MATCH('WSH Backcast - NEP'!$C25, 'WSH Backcast'!$C$13:$C$122, 0), MATCH('WSH Backcast - NEP'!S$13, 'WSH Backcast'!$B$13:$V$13, 0))</f>
        <v>Excellent</v>
      </c>
      <c r="T25" t="str">
        <f>INDEX('WSH Backcast'!$B$13:$V$122, MATCH('WSH Backcast - NEP'!$C25, 'WSH Backcast'!$C$13:$C$122, 0), MATCH('WSH Backcast - NEP'!T$13, 'WSH Backcast'!$B$13:$V$13, 0))</f>
        <v>Excellent</v>
      </c>
      <c r="U25" t="str">
        <f>INDEX('WSH Backcast'!$B$13:$V$122, MATCH('WSH Backcast - NEP'!$C25, 'WSH Backcast'!$C$13:$C$122, 0), MATCH('WSH Backcast - NEP'!U$13, 'WSH Backcast'!$B$13:$V$13, 0))</f>
        <v>Excellent</v>
      </c>
      <c r="V25" t="str">
        <f>INDEX('WSH Backcast'!$B$13:$V$122, MATCH('WSH Backcast - NEP'!$C25, 'WSH Backcast'!$C$13:$C$122, 0), MATCH('WSH Backcast - NEP'!V$13, 'WSH Backcast'!$B$13:$V$13, 0))</f>
        <v>Excellent</v>
      </c>
      <c r="Z25" s="22"/>
      <c r="AA25" t="s">
        <v>51</v>
      </c>
      <c r="AB25" t="str">
        <f t="shared" si="0"/>
        <v>Excellent</v>
      </c>
      <c r="AC25" t="str">
        <f t="shared" si="1"/>
        <v>Excellent</v>
      </c>
      <c r="AD25" t="str">
        <f t="shared" si="2"/>
        <v>Excellent</v>
      </c>
      <c r="AE25" t="str">
        <f t="shared" si="3"/>
        <v>Excellent</v>
      </c>
      <c r="AF25" t="str">
        <f t="shared" si="4"/>
        <v>Excellent</v>
      </c>
      <c r="AG25" t="str">
        <f t="shared" si="5"/>
        <v>Excellent</v>
      </c>
      <c r="AI25" t="str">
        <f t="shared" si="6"/>
        <v>N</v>
      </c>
    </row>
    <row r="26" spans="2:35">
      <c r="B26" t="s">
        <v>232</v>
      </c>
      <c r="C26" t="s">
        <v>383</v>
      </c>
      <c r="D26" t="s">
        <v>48</v>
      </c>
      <c r="E26" t="s">
        <v>49</v>
      </c>
      <c r="F26" t="s">
        <v>50</v>
      </c>
      <c r="H26" t="str">
        <f>INDEX('WSH Backcast'!$B$13:$V$122, MATCH('WSH Backcast - NEP'!$C26, 'WSH Backcast'!$C$13:$C$122, 0), MATCH('WSH Backcast - NEP'!H$13, 'WSH Backcast'!$B$13:$V$13, 0))</f>
        <v>Excellent</v>
      </c>
      <c r="I26" t="str">
        <f>INDEX('WSH Backcast'!$B$13:$V$122, MATCH('WSH Backcast - NEP'!$C26, 'WSH Backcast'!$C$13:$C$122, 0), MATCH('WSH Backcast - NEP'!I$13, 'WSH Backcast'!$B$13:$V$13, 0))</f>
        <v>Excellent</v>
      </c>
      <c r="J26" t="str">
        <f>INDEX('WSH Backcast'!$B$13:$V$122, MATCH('WSH Backcast - NEP'!$C26, 'WSH Backcast'!$C$13:$C$122, 0), MATCH('WSH Backcast - NEP'!J$13, 'WSH Backcast'!$B$13:$V$13, 0))</f>
        <v>Excellent</v>
      </c>
      <c r="K26" t="str">
        <f>INDEX('WSH Backcast'!$B$13:$V$122, MATCH('WSH Backcast - NEP'!$C26, 'WSH Backcast'!$C$13:$C$122, 0), MATCH('WSH Backcast - NEP'!K$13, 'WSH Backcast'!$B$13:$V$13, 0))</f>
        <v>Excellent</v>
      </c>
      <c r="L26" t="str">
        <f>INDEX('WSH Backcast'!$B$13:$V$122, MATCH('WSH Backcast - NEP'!$C26, 'WSH Backcast'!$C$13:$C$122, 0), MATCH('WSH Backcast - NEP'!L$13, 'WSH Backcast'!$B$13:$V$13, 0))</f>
        <v>Excellent</v>
      </c>
      <c r="M26" t="str">
        <f>INDEX('WSH Backcast'!$B$13:$V$122, MATCH('WSH Backcast - NEP'!$C26, 'WSH Backcast'!$C$13:$C$122, 0), MATCH('WSH Backcast - NEP'!M$13, 'WSH Backcast'!$B$13:$V$13, 0))</f>
        <v>Excellent</v>
      </c>
      <c r="N26" t="str">
        <f>INDEX('WSH Backcast'!$B$13:$V$122, MATCH('WSH Backcast - NEP'!$C26, 'WSH Backcast'!$C$13:$C$122, 0), MATCH('WSH Backcast - NEP'!N$13, 'WSH Backcast'!$B$13:$V$13, 0))</f>
        <v>Excellent</v>
      </c>
      <c r="O26" t="str">
        <f>INDEX('WSH Backcast'!$B$13:$V$122, MATCH('WSH Backcast - NEP'!$C26, 'WSH Backcast'!$C$13:$C$122, 0), MATCH('WSH Backcast - NEP'!O$13, 'WSH Backcast'!$B$13:$V$13, 0))</f>
        <v>Excellent</v>
      </c>
      <c r="P26">
        <f>INDEX('WSH Backcast'!$B$13:$V$122, MATCH('WSH Backcast - NEP'!$C26, 'WSH Backcast'!$C$13:$C$122, 0), MATCH('WSH Backcast - NEP'!P$13, 'WSH Backcast'!$B$13:$V$13, 0))</f>
        <v>0</v>
      </c>
      <c r="Q26" t="str">
        <f>INDEX('WSH Backcast'!$B$13:$V$122, MATCH('WSH Backcast - NEP'!$C26, 'WSH Backcast'!$C$13:$C$122, 0), MATCH('WSH Backcast - NEP'!Q$13, 'WSH Backcast'!$B$13:$V$13, 0))</f>
        <v>Excellent</v>
      </c>
      <c r="R26" t="str">
        <f>INDEX('WSH Backcast'!$B$13:$V$122, MATCH('WSH Backcast - NEP'!$C26, 'WSH Backcast'!$C$13:$C$122, 0), MATCH('WSH Backcast - NEP'!R$13, 'WSH Backcast'!$B$13:$V$13, 0))</f>
        <v>Excellent</v>
      </c>
      <c r="S26" t="str">
        <f>INDEX('WSH Backcast'!$B$13:$V$122, MATCH('WSH Backcast - NEP'!$C26, 'WSH Backcast'!$C$13:$C$122, 0), MATCH('WSH Backcast - NEP'!S$13, 'WSH Backcast'!$B$13:$V$13, 0))</f>
        <v>Excellent</v>
      </c>
      <c r="T26" t="str">
        <f>INDEX('WSH Backcast'!$B$13:$V$122, MATCH('WSH Backcast - NEP'!$C26, 'WSH Backcast'!$C$13:$C$122, 0), MATCH('WSH Backcast - NEP'!T$13, 'WSH Backcast'!$B$13:$V$13, 0))</f>
        <v>Excellent</v>
      </c>
      <c r="U26" t="str">
        <f>INDEX('WSH Backcast'!$B$13:$V$122, MATCH('WSH Backcast - NEP'!$C26, 'WSH Backcast'!$C$13:$C$122, 0), MATCH('WSH Backcast - NEP'!U$13, 'WSH Backcast'!$B$13:$V$13, 0))</f>
        <v>Excellent</v>
      </c>
      <c r="V26" t="str">
        <f>INDEX('WSH Backcast'!$B$13:$V$122, MATCH('WSH Backcast - NEP'!$C26, 'WSH Backcast'!$C$13:$C$122, 0), MATCH('WSH Backcast - NEP'!V$13, 'WSH Backcast'!$B$13:$V$13, 0))</f>
        <v>Excellent</v>
      </c>
      <c r="Z26" s="22"/>
      <c r="AA26" t="s">
        <v>51</v>
      </c>
      <c r="AB26" t="str">
        <f t="shared" si="0"/>
        <v>Excellent</v>
      </c>
      <c r="AC26" t="str">
        <f t="shared" si="1"/>
        <v>Excellent</v>
      </c>
      <c r="AD26" t="str">
        <f t="shared" si="2"/>
        <v>Excellent</v>
      </c>
      <c r="AE26" t="str">
        <f t="shared" si="3"/>
        <v>Excellent</v>
      </c>
      <c r="AF26" t="str">
        <f t="shared" si="4"/>
        <v>Excellent</v>
      </c>
      <c r="AG26" t="str">
        <f t="shared" si="5"/>
        <v>Excellent</v>
      </c>
      <c r="AI26" t="str">
        <f t="shared" si="6"/>
        <v>N</v>
      </c>
    </row>
    <row r="27" spans="2:35">
      <c r="B27" t="s">
        <v>232</v>
      </c>
      <c r="C27" t="s">
        <v>384</v>
      </c>
      <c r="D27" t="s">
        <v>48</v>
      </c>
      <c r="E27" t="s">
        <v>49</v>
      </c>
      <c r="F27" t="s">
        <v>50</v>
      </c>
      <c r="H27" t="str">
        <f>INDEX('WSH Backcast'!$B$13:$V$122, MATCH('WSH Backcast - NEP'!$C27, 'WSH Backcast'!$C$13:$C$122, 0), MATCH('WSH Backcast - NEP'!H$13, 'WSH Backcast'!$B$13:$V$13, 0))</f>
        <v>Excellent</v>
      </c>
      <c r="I27" t="str">
        <f>INDEX('WSH Backcast'!$B$13:$V$122, MATCH('WSH Backcast - NEP'!$C27, 'WSH Backcast'!$C$13:$C$122, 0), MATCH('WSH Backcast - NEP'!I$13, 'WSH Backcast'!$B$13:$V$13, 0))</f>
        <v>Excellent</v>
      </c>
      <c r="J27" t="str">
        <f>INDEX('WSH Backcast'!$B$13:$V$122, MATCH('WSH Backcast - NEP'!$C27, 'WSH Backcast'!$C$13:$C$122, 0), MATCH('WSH Backcast - NEP'!J$13, 'WSH Backcast'!$B$13:$V$13, 0))</f>
        <v>Excellent</v>
      </c>
      <c r="K27" t="str">
        <f>INDEX('WSH Backcast'!$B$13:$V$122, MATCH('WSH Backcast - NEP'!$C27, 'WSH Backcast'!$C$13:$C$122, 0), MATCH('WSH Backcast - NEP'!K$13, 'WSH Backcast'!$B$13:$V$13, 0))</f>
        <v>Excellent</v>
      </c>
      <c r="L27" t="str">
        <f>INDEX('WSH Backcast'!$B$13:$V$122, MATCH('WSH Backcast - NEP'!$C27, 'WSH Backcast'!$C$13:$C$122, 0), MATCH('WSH Backcast - NEP'!L$13, 'WSH Backcast'!$B$13:$V$13, 0))</f>
        <v>Excellent</v>
      </c>
      <c r="M27" t="str">
        <f>INDEX('WSH Backcast'!$B$13:$V$122, MATCH('WSH Backcast - NEP'!$C27, 'WSH Backcast'!$C$13:$C$122, 0), MATCH('WSH Backcast - NEP'!M$13, 'WSH Backcast'!$B$13:$V$13, 0))</f>
        <v>Excellent</v>
      </c>
      <c r="N27" t="str">
        <f>INDEX('WSH Backcast'!$B$13:$V$122, MATCH('WSH Backcast - NEP'!$C27, 'WSH Backcast'!$C$13:$C$122, 0), MATCH('WSH Backcast - NEP'!N$13, 'WSH Backcast'!$B$13:$V$13, 0))</f>
        <v>Excellent</v>
      </c>
      <c r="O27" t="str">
        <f>INDEX('WSH Backcast'!$B$13:$V$122, MATCH('WSH Backcast - NEP'!$C27, 'WSH Backcast'!$C$13:$C$122, 0), MATCH('WSH Backcast - NEP'!O$13, 'WSH Backcast'!$B$13:$V$13, 0))</f>
        <v>Excellent</v>
      </c>
      <c r="P27">
        <f>INDEX('WSH Backcast'!$B$13:$V$122, MATCH('WSH Backcast - NEP'!$C27, 'WSH Backcast'!$C$13:$C$122, 0), MATCH('WSH Backcast - NEP'!P$13, 'WSH Backcast'!$B$13:$V$13, 0))</f>
        <v>0</v>
      </c>
      <c r="Q27" t="str">
        <f>INDEX('WSH Backcast'!$B$13:$V$122, MATCH('WSH Backcast - NEP'!$C27, 'WSH Backcast'!$C$13:$C$122, 0), MATCH('WSH Backcast - NEP'!Q$13, 'WSH Backcast'!$B$13:$V$13, 0))</f>
        <v>Excellent</v>
      </c>
      <c r="R27" t="str">
        <f>INDEX('WSH Backcast'!$B$13:$V$122, MATCH('WSH Backcast - NEP'!$C27, 'WSH Backcast'!$C$13:$C$122, 0), MATCH('WSH Backcast - NEP'!R$13, 'WSH Backcast'!$B$13:$V$13, 0))</f>
        <v>Excellent</v>
      </c>
      <c r="S27" t="str">
        <f>INDEX('WSH Backcast'!$B$13:$V$122, MATCH('WSH Backcast - NEP'!$C27, 'WSH Backcast'!$C$13:$C$122, 0), MATCH('WSH Backcast - NEP'!S$13, 'WSH Backcast'!$B$13:$V$13, 0))</f>
        <v>Excellent</v>
      </c>
      <c r="T27" t="str">
        <f>INDEX('WSH Backcast'!$B$13:$V$122, MATCH('WSH Backcast - NEP'!$C27, 'WSH Backcast'!$C$13:$C$122, 0), MATCH('WSH Backcast - NEP'!T$13, 'WSH Backcast'!$B$13:$V$13, 0))</f>
        <v>Excellent</v>
      </c>
      <c r="U27" t="str">
        <f>INDEX('WSH Backcast'!$B$13:$V$122, MATCH('WSH Backcast - NEP'!$C27, 'WSH Backcast'!$C$13:$C$122, 0), MATCH('WSH Backcast - NEP'!U$13, 'WSH Backcast'!$B$13:$V$13, 0))</f>
        <v>Excellent</v>
      </c>
      <c r="V27" t="str">
        <f>INDEX('WSH Backcast'!$B$13:$V$122, MATCH('WSH Backcast - NEP'!$C27, 'WSH Backcast'!$C$13:$C$122, 0), MATCH('WSH Backcast - NEP'!V$13, 'WSH Backcast'!$B$13:$V$13, 0))</f>
        <v>Excellent</v>
      </c>
      <c r="Z27" s="22"/>
      <c r="AA27" t="s">
        <v>51</v>
      </c>
      <c r="AB27" t="str">
        <f t="shared" si="0"/>
        <v>Excellent</v>
      </c>
      <c r="AC27" t="str">
        <f t="shared" si="1"/>
        <v>Excellent</v>
      </c>
      <c r="AD27" t="str">
        <f t="shared" si="2"/>
        <v>Excellent</v>
      </c>
      <c r="AE27" t="str">
        <f t="shared" si="3"/>
        <v>Excellent</v>
      </c>
      <c r="AF27" t="str">
        <f t="shared" si="4"/>
        <v>Excellent</v>
      </c>
      <c r="AG27" t="str">
        <f t="shared" si="5"/>
        <v>Excellent</v>
      </c>
      <c r="AI27" t="str">
        <f t="shared" si="6"/>
        <v>N</v>
      </c>
    </row>
    <row r="28" spans="2:35">
      <c r="B28" t="s">
        <v>232</v>
      </c>
      <c r="C28" t="s">
        <v>385</v>
      </c>
      <c r="D28" t="s">
        <v>48</v>
      </c>
      <c r="E28" t="s">
        <v>49</v>
      </c>
      <c r="F28" t="s">
        <v>50</v>
      </c>
      <c r="H28" t="str">
        <f>INDEX('WSH Backcast'!$B$13:$V$122, MATCH('WSH Backcast - NEP'!$C28, 'WSH Backcast'!$C$13:$C$122, 0), MATCH('WSH Backcast - NEP'!H$13, 'WSH Backcast'!$B$13:$V$13, 0))</f>
        <v>Excellent</v>
      </c>
      <c r="I28" t="str">
        <f>INDEX('WSH Backcast'!$B$13:$V$122, MATCH('WSH Backcast - NEP'!$C28, 'WSH Backcast'!$C$13:$C$122, 0), MATCH('WSH Backcast - NEP'!I$13, 'WSH Backcast'!$B$13:$V$13, 0))</f>
        <v>Excellent</v>
      </c>
      <c r="J28" t="str">
        <f>INDEX('WSH Backcast'!$B$13:$V$122, MATCH('WSH Backcast - NEP'!$C28, 'WSH Backcast'!$C$13:$C$122, 0), MATCH('WSH Backcast - NEP'!J$13, 'WSH Backcast'!$B$13:$V$13, 0))</f>
        <v>Excellent</v>
      </c>
      <c r="K28" t="str">
        <f>INDEX('WSH Backcast'!$B$13:$V$122, MATCH('WSH Backcast - NEP'!$C28, 'WSH Backcast'!$C$13:$C$122, 0), MATCH('WSH Backcast - NEP'!K$13, 'WSH Backcast'!$B$13:$V$13, 0))</f>
        <v>Excellent</v>
      </c>
      <c r="L28" t="str">
        <f>INDEX('WSH Backcast'!$B$13:$V$122, MATCH('WSH Backcast - NEP'!$C28, 'WSH Backcast'!$C$13:$C$122, 0), MATCH('WSH Backcast - NEP'!L$13, 'WSH Backcast'!$B$13:$V$13, 0))</f>
        <v>Excellent</v>
      </c>
      <c r="M28" t="str">
        <f>INDEX('WSH Backcast'!$B$13:$V$122, MATCH('WSH Backcast - NEP'!$C28, 'WSH Backcast'!$C$13:$C$122, 0), MATCH('WSH Backcast - NEP'!M$13, 'WSH Backcast'!$B$13:$V$13, 0))</f>
        <v>Excellent</v>
      </c>
      <c r="N28" t="str">
        <f>INDEX('WSH Backcast'!$B$13:$V$122, MATCH('WSH Backcast - NEP'!$C28, 'WSH Backcast'!$C$13:$C$122, 0), MATCH('WSH Backcast - NEP'!N$13, 'WSH Backcast'!$B$13:$V$13, 0))</f>
        <v>Excellent</v>
      </c>
      <c r="O28" t="str">
        <f>INDEX('WSH Backcast'!$B$13:$V$122, MATCH('WSH Backcast - NEP'!$C28, 'WSH Backcast'!$C$13:$C$122, 0), MATCH('WSH Backcast - NEP'!O$13, 'WSH Backcast'!$B$13:$V$13, 0))</f>
        <v>Excellent</v>
      </c>
      <c r="P28">
        <f>INDEX('WSH Backcast'!$B$13:$V$122, MATCH('WSH Backcast - NEP'!$C28, 'WSH Backcast'!$C$13:$C$122, 0), MATCH('WSH Backcast - NEP'!P$13, 'WSH Backcast'!$B$13:$V$13, 0))</f>
        <v>0</v>
      </c>
      <c r="Q28" t="str">
        <f>INDEX('WSH Backcast'!$B$13:$V$122, MATCH('WSH Backcast - NEP'!$C28, 'WSH Backcast'!$C$13:$C$122, 0), MATCH('WSH Backcast - NEP'!Q$13, 'WSH Backcast'!$B$13:$V$13, 0))</f>
        <v>Excellent</v>
      </c>
      <c r="R28" t="str">
        <f>INDEX('WSH Backcast'!$B$13:$V$122, MATCH('WSH Backcast - NEP'!$C28, 'WSH Backcast'!$C$13:$C$122, 0), MATCH('WSH Backcast - NEP'!R$13, 'WSH Backcast'!$B$13:$V$13, 0))</f>
        <v>Excellent</v>
      </c>
      <c r="S28" t="str">
        <f>INDEX('WSH Backcast'!$B$13:$V$122, MATCH('WSH Backcast - NEP'!$C28, 'WSH Backcast'!$C$13:$C$122, 0), MATCH('WSH Backcast - NEP'!S$13, 'WSH Backcast'!$B$13:$V$13, 0))</f>
        <v>Excellent</v>
      </c>
      <c r="T28" t="str">
        <f>INDEX('WSH Backcast'!$B$13:$V$122, MATCH('WSH Backcast - NEP'!$C28, 'WSH Backcast'!$C$13:$C$122, 0), MATCH('WSH Backcast - NEP'!T$13, 'WSH Backcast'!$B$13:$V$13, 0))</f>
        <v>Excellent</v>
      </c>
      <c r="U28" t="str">
        <f>INDEX('WSH Backcast'!$B$13:$V$122, MATCH('WSH Backcast - NEP'!$C28, 'WSH Backcast'!$C$13:$C$122, 0), MATCH('WSH Backcast - NEP'!U$13, 'WSH Backcast'!$B$13:$V$13, 0))</f>
        <v>Excellent</v>
      </c>
      <c r="V28" t="str">
        <f>INDEX('WSH Backcast'!$B$13:$V$122, MATCH('WSH Backcast - NEP'!$C28, 'WSH Backcast'!$C$13:$C$122, 0), MATCH('WSH Backcast - NEP'!V$13, 'WSH Backcast'!$B$13:$V$13, 0))</f>
        <v>Excellent</v>
      </c>
      <c r="Z28" s="22"/>
      <c r="AA28" t="s">
        <v>51</v>
      </c>
      <c r="AB28" t="str">
        <f t="shared" si="0"/>
        <v>Excellent</v>
      </c>
      <c r="AC28" t="str">
        <f t="shared" si="1"/>
        <v>Excellent</v>
      </c>
      <c r="AD28" t="str">
        <f t="shared" si="2"/>
        <v>Excellent</v>
      </c>
      <c r="AE28" t="str">
        <f t="shared" si="3"/>
        <v>Excellent</v>
      </c>
      <c r="AF28" t="str">
        <f t="shared" si="4"/>
        <v>Excellent</v>
      </c>
      <c r="AG28" t="str">
        <f t="shared" si="5"/>
        <v>Excellent</v>
      </c>
      <c r="AI28" t="str">
        <f t="shared" si="6"/>
        <v>N</v>
      </c>
    </row>
    <row r="29" spans="2:35">
      <c r="B29" t="s">
        <v>232</v>
      </c>
      <c r="C29" t="s">
        <v>386</v>
      </c>
      <c r="D29" t="s">
        <v>48</v>
      </c>
      <c r="E29" t="s">
        <v>49</v>
      </c>
      <c r="F29" t="s">
        <v>50</v>
      </c>
      <c r="H29" t="str">
        <f>INDEX('WSH Backcast'!$B$13:$V$122, MATCH('WSH Backcast - NEP'!$C29, 'WSH Backcast'!$C$13:$C$122, 0), MATCH('WSH Backcast - NEP'!H$13, 'WSH Backcast'!$B$13:$V$13, 0))</f>
        <v>Excellent</v>
      </c>
      <c r="I29" t="str">
        <f>INDEX('WSH Backcast'!$B$13:$V$122, MATCH('WSH Backcast - NEP'!$C29, 'WSH Backcast'!$C$13:$C$122, 0), MATCH('WSH Backcast - NEP'!I$13, 'WSH Backcast'!$B$13:$V$13, 0))</f>
        <v>Excellent</v>
      </c>
      <c r="J29" t="str">
        <f>INDEX('WSH Backcast'!$B$13:$V$122, MATCH('WSH Backcast - NEP'!$C29, 'WSH Backcast'!$C$13:$C$122, 0), MATCH('WSH Backcast - NEP'!J$13, 'WSH Backcast'!$B$13:$V$13, 0))</f>
        <v>Excellent</v>
      </c>
      <c r="K29" t="str">
        <f>INDEX('WSH Backcast'!$B$13:$V$122, MATCH('WSH Backcast - NEP'!$C29, 'WSH Backcast'!$C$13:$C$122, 0), MATCH('WSH Backcast - NEP'!K$13, 'WSH Backcast'!$B$13:$V$13, 0))</f>
        <v>Excellent</v>
      </c>
      <c r="L29" t="str">
        <f>INDEX('WSH Backcast'!$B$13:$V$122, MATCH('WSH Backcast - NEP'!$C29, 'WSH Backcast'!$C$13:$C$122, 0), MATCH('WSH Backcast - NEP'!L$13, 'WSH Backcast'!$B$13:$V$13, 0))</f>
        <v>Excellent</v>
      </c>
      <c r="M29" t="str">
        <f>INDEX('WSH Backcast'!$B$13:$V$122, MATCH('WSH Backcast - NEP'!$C29, 'WSH Backcast'!$C$13:$C$122, 0), MATCH('WSH Backcast - NEP'!M$13, 'WSH Backcast'!$B$13:$V$13, 0))</f>
        <v>Excellent</v>
      </c>
      <c r="N29" t="str">
        <f>INDEX('WSH Backcast'!$B$13:$V$122, MATCH('WSH Backcast - NEP'!$C29, 'WSH Backcast'!$C$13:$C$122, 0), MATCH('WSH Backcast - NEP'!N$13, 'WSH Backcast'!$B$13:$V$13, 0))</f>
        <v>Excellent</v>
      </c>
      <c r="O29" t="str">
        <f>INDEX('WSH Backcast'!$B$13:$V$122, MATCH('WSH Backcast - NEP'!$C29, 'WSH Backcast'!$C$13:$C$122, 0), MATCH('WSH Backcast - NEP'!O$13, 'WSH Backcast'!$B$13:$V$13, 0))</f>
        <v>Excellent</v>
      </c>
      <c r="P29">
        <f>INDEX('WSH Backcast'!$B$13:$V$122, MATCH('WSH Backcast - NEP'!$C29, 'WSH Backcast'!$C$13:$C$122, 0), MATCH('WSH Backcast - NEP'!P$13, 'WSH Backcast'!$B$13:$V$13, 0))</f>
        <v>0</v>
      </c>
      <c r="Q29" t="str">
        <f>INDEX('WSH Backcast'!$B$13:$V$122, MATCH('WSH Backcast - NEP'!$C29, 'WSH Backcast'!$C$13:$C$122, 0), MATCH('WSH Backcast - NEP'!Q$13, 'WSH Backcast'!$B$13:$V$13, 0))</f>
        <v>Excellent</v>
      </c>
      <c r="R29" t="str">
        <f>INDEX('WSH Backcast'!$B$13:$V$122, MATCH('WSH Backcast - NEP'!$C29, 'WSH Backcast'!$C$13:$C$122, 0), MATCH('WSH Backcast - NEP'!R$13, 'WSH Backcast'!$B$13:$V$13, 0))</f>
        <v>Excellent</v>
      </c>
      <c r="S29" t="str">
        <f>INDEX('WSH Backcast'!$B$13:$V$122, MATCH('WSH Backcast - NEP'!$C29, 'WSH Backcast'!$C$13:$C$122, 0), MATCH('WSH Backcast - NEP'!S$13, 'WSH Backcast'!$B$13:$V$13, 0))</f>
        <v>Excellent</v>
      </c>
      <c r="T29" t="str">
        <f>INDEX('WSH Backcast'!$B$13:$V$122, MATCH('WSH Backcast - NEP'!$C29, 'WSH Backcast'!$C$13:$C$122, 0), MATCH('WSH Backcast - NEP'!T$13, 'WSH Backcast'!$B$13:$V$13, 0))</f>
        <v>Excellent</v>
      </c>
      <c r="U29" t="str">
        <f>INDEX('WSH Backcast'!$B$13:$V$122, MATCH('WSH Backcast - NEP'!$C29, 'WSH Backcast'!$C$13:$C$122, 0), MATCH('WSH Backcast - NEP'!U$13, 'WSH Backcast'!$B$13:$V$13, 0))</f>
        <v>Excellent</v>
      </c>
      <c r="V29" t="str">
        <f>INDEX('WSH Backcast'!$B$13:$V$122, MATCH('WSH Backcast - NEP'!$C29, 'WSH Backcast'!$C$13:$C$122, 0), MATCH('WSH Backcast - NEP'!V$13, 'WSH Backcast'!$B$13:$V$13, 0))</f>
        <v>Excellent</v>
      </c>
      <c r="Z29" s="22"/>
      <c r="AA29" t="s">
        <v>51</v>
      </c>
      <c r="AB29" t="str">
        <f t="shared" si="0"/>
        <v>Excellent</v>
      </c>
      <c r="AC29" t="str">
        <f t="shared" si="1"/>
        <v>Excellent</v>
      </c>
      <c r="AD29" t="str">
        <f t="shared" si="2"/>
        <v>Excellent</v>
      </c>
      <c r="AE29" t="str">
        <f t="shared" si="3"/>
        <v>Excellent</v>
      </c>
      <c r="AF29" t="str">
        <f t="shared" si="4"/>
        <v>Excellent</v>
      </c>
      <c r="AG29" t="str">
        <f t="shared" si="5"/>
        <v>Excellent</v>
      </c>
      <c r="AI29" t="str">
        <f t="shared" si="6"/>
        <v>N</v>
      </c>
    </row>
    <row r="30" spans="2:35">
      <c r="B30" t="s">
        <v>232</v>
      </c>
      <c r="C30" t="s">
        <v>387</v>
      </c>
      <c r="D30" t="s">
        <v>48</v>
      </c>
      <c r="E30" t="s">
        <v>49</v>
      </c>
      <c r="F30" t="s">
        <v>50</v>
      </c>
      <c r="H30" t="str">
        <f>INDEX('WSH Backcast'!$B$13:$V$122, MATCH('WSH Backcast - NEP'!$C30, 'WSH Backcast'!$C$13:$C$122, 0), MATCH('WSH Backcast - NEP'!H$13, 'WSH Backcast'!$B$13:$V$13, 0))</f>
        <v>Good</v>
      </c>
      <c r="I30" t="str">
        <f>INDEX('WSH Backcast'!$B$13:$V$122, MATCH('WSH Backcast - NEP'!$C30, 'WSH Backcast'!$C$13:$C$122, 0), MATCH('WSH Backcast - NEP'!I$13, 'WSH Backcast'!$B$13:$V$13, 0))</f>
        <v>Good</v>
      </c>
      <c r="J30" t="str">
        <f>INDEX('WSH Backcast'!$B$13:$V$122, MATCH('WSH Backcast - NEP'!$C30, 'WSH Backcast'!$C$13:$C$122, 0), MATCH('WSH Backcast - NEP'!J$13, 'WSH Backcast'!$B$13:$V$13, 0))</f>
        <v>Good</v>
      </c>
      <c r="K30" t="str">
        <f>INDEX('WSH Backcast'!$B$13:$V$122, MATCH('WSH Backcast - NEP'!$C30, 'WSH Backcast'!$C$13:$C$122, 0), MATCH('WSH Backcast - NEP'!K$13, 'WSH Backcast'!$B$13:$V$13, 0))</f>
        <v>Excellent</v>
      </c>
      <c r="L30" t="str">
        <f>INDEX('WSH Backcast'!$B$13:$V$122, MATCH('WSH Backcast - NEP'!$C30, 'WSH Backcast'!$C$13:$C$122, 0), MATCH('WSH Backcast - NEP'!L$13, 'WSH Backcast'!$B$13:$V$13, 0))</f>
        <v>Excellent</v>
      </c>
      <c r="M30" t="str">
        <f>INDEX('WSH Backcast'!$B$13:$V$122, MATCH('WSH Backcast - NEP'!$C30, 'WSH Backcast'!$C$13:$C$122, 0), MATCH('WSH Backcast - NEP'!M$13, 'WSH Backcast'!$B$13:$V$13, 0))</f>
        <v>Excellent</v>
      </c>
      <c r="N30" t="str">
        <f>INDEX('WSH Backcast'!$B$13:$V$122, MATCH('WSH Backcast - NEP'!$C30, 'WSH Backcast'!$C$13:$C$122, 0), MATCH('WSH Backcast - NEP'!N$13, 'WSH Backcast'!$B$13:$V$13, 0))</f>
        <v>Excellent</v>
      </c>
      <c r="O30" t="str">
        <f>INDEX('WSH Backcast'!$B$13:$V$122, MATCH('WSH Backcast - NEP'!$C30, 'WSH Backcast'!$C$13:$C$122, 0), MATCH('WSH Backcast - NEP'!O$13, 'WSH Backcast'!$B$13:$V$13, 0))</f>
        <v>Excellent</v>
      </c>
      <c r="P30">
        <f>INDEX('WSH Backcast'!$B$13:$V$122, MATCH('WSH Backcast - NEP'!$C30, 'WSH Backcast'!$C$13:$C$122, 0), MATCH('WSH Backcast - NEP'!P$13, 'WSH Backcast'!$B$13:$V$13, 0))</f>
        <v>0</v>
      </c>
      <c r="Q30" t="str">
        <f>INDEX('WSH Backcast'!$B$13:$V$122, MATCH('WSH Backcast - NEP'!$C30, 'WSH Backcast'!$C$13:$C$122, 0), MATCH('WSH Backcast - NEP'!Q$13, 'WSH Backcast'!$B$13:$V$13, 0))</f>
        <v>Excellent</v>
      </c>
      <c r="R30" t="str">
        <f>INDEX('WSH Backcast'!$B$13:$V$122, MATCH('WSH Backcast - NEP'!$C30, 'WSH Backcast'!$C$13:$C$122, 0), MATCH('WSH Backcast - NEP'!R$13, 'WSH Backcast'!$B$13:$V$13, 0))</f>
        <v>Excellent</v>
      </c>
      <c r="S30" t="str">
        <f>INDEX('WSH Backcast'!$B$13:$V$122, MATCH('WSH Backcast - NEP'!$C30, 'WSH Backcast'!$C$13:$C$122, 0), MATCH('WSH Backcast - NEP'!S$13, 'WSH Backcast'!$B$13:$V$13, 0))</f>
        <v>Excellent</v>
      </c>
      <c r="T30" t="str">
        <f>INDEX('WSH Backcast'!$B$13:$V$122, MATCH('WSH Backcast - NEP'!$C30, 'WSH Backcast'!$C$13:$C$122, 0), MATCH('WSH Backcast - NEP'!T$13, 'WSH Backcast'!$B$13:$V$13, 0))</f>
        <v>Excellent</v>
      </c>
      <c r="U30" t="str">
        <f>INDEX('WSH Backcast'!$B$13:$V$122, MATCH('WSH Backcast - NEP'!$C30, 'WSH Backcast'!$C$13:$C$122, 0), MATCH('WSH Backcast - NEP'!U$13, 'WSH Backcast'!$B$13:$V$13, 0))</f>
        <v>Excellent</v>
      </c>
      <c r="V30" t="str">
        <f>INDEX('WSH Backcast'!$B$13:$V$122, MATCH('WSH Backcast - NEP'!$C30, 'WSH Backcast'!$C$13:$C$122, 0), MATCH('WSH Backcast - NEP'!V$13, 'WSH Backcast'!$B$13:$V$13, 0))</f>
        <v>Excellent</v>
      </c>
      <c r="Z30" s="22"/>
      <c r="AA30" t="s">
        <v>51</v>
      </c>
      <c r="AB30" t="str">
        <f t="shared" si="0"/>
        <v>Excellent</v>
      </c>
      <c r="AC30" t="str">
        <f t="shared" si="1"/>
        <v>Excellent</v>
      </c>
      <c r="AD30" t="str">
        <f t="shared" si="2"/>
        <v>Excellent</v>
      </c>
      <c r="AE30" t="str">
        <f t="shared" si="3"/>
        <v>Excellent</v>
      </c>
      <c r="AF30" t="str">
        <f t="shared" si="4"/>
        <v>Excellent</v>
      </c>
      <c r="AG30" t="str">
        <f t="shared" si="5"/>
        <v>Excellent</v>
      </c>
      <c r="AI30" t="str">
        <f t="shared" si="6"/>
        <v>N</v>
      </c>
    </row>
    <row r="31" spans="2:35">
      <c r="B31" t="s">
        <v>232</v>
      </c>
      <c r="C31" t="s">
        <v>388</v>
      </c>
      <c r="D31" t="s">
        <v>48</v>
      </c>
      <c r="E31" t="s">
        <v>49</v>
      </c>
      <c r="F31" t="s">
        <v>50</v>
      </c>
      <c r="H31" t="str">
        <f>INDEX('WSH Backcast'!$B$13:$V$122, MATCH('WSH Backcast - NEP'!$C31, 'WSH Backcast'!$C$13:$C$122, 0), MATCH('WSH Backcast - NEP'!H$13, 'WSH Backcast'!$B$13:$V$13, 0))</f>
        <v>Excellent</v>
      </c>
      <c r="I31" t="str">
        <f>INDEX('WSH Backcast'!$B$13:$V$122, MATCH('WSH Backcast - NEP'!$C31, 'WSH Backcast'!$C$13:$C$122, 0), MATCH('WSH Backcast - NEP'!I$13, 'WSH Backcast'!$B$13:$V$13, 0))</f>
        <v>Excellent</v>
      </c>
      <c r="J31" t="str">
        <f>INDEX('WSH Backcast'!$B$13:$V$122, MATCH('WSH Backcast - NEP'!$C31, 'WSH Backcast'!$C$13:$C$122, 0), MATCH('WSH Backcast - NEP'!J$13, 'WSH Backcast'!$B$13:$V$13, 0))</f>
        <v>Excellent</v>
      </c>
      <c r="K31" t="str">
        <f>INDEX('WSH Backcast'!$B$13:$V$122, MATCH('WSH Backcast - NEP'!$C31, 'WSH Backcast'!$C$13:$C$122, 0), MATCH('WSH Backcast - NEP'!K$13, 'WSH Backcast'!$B$13:$V$13, 0))</f>
        <v>Excellent</v>
      </c>
      <c r="L31" t="str">
        <f>INDEX('WSH Backcast'!$B$13:$V$122, MATCH('WSH Backcast - NEP'!$C31, 'WSH Backcast'!$C$13:$C$122, 0), MATCH('WSH Backcast - NEP'!L$13, 'WSH Backcast'!$B$13:$V$13, 0))</f>
        <v>Excellent</v>
      </c>
      <c r="M31" t="str">
        <f>INDEX('WSH Backcast'!$B$13:$V$122, MATCH('WSH Backcast - NEP'!$C31, 'WSH Backcast'!$C$13:$C$122, 0), MATCH('WSH Backcast - NEP'!M$13, 'WSH Backcast'!$B$13:$V$13, 0))</f>
        <v>Excellent</v>
      </c>
      <c r="N31" t="str">
        <f>INDEX('WSH Backcast'!$B$13:$V$122, MATCH('WSH Backcast - NEP'!$C31, 'WSH Backcast'!$C$13:$C$122, 0), MATCH('WSH Backcast - NEP'!N$13, 'WSH Backcast'!$B$13:$V$13, 0))</f>
        <v>Excellent</v>
      </c>
      <c r="O31" t="str">
        <f>INDEX('WSH Backcast'!$B$13:$V$122, MATCH('WSH Backcast - NEP'!$C31, 'WSH Backcast'!$C$13:$C$122, 0), MATCH('WSH Backcast - NEP'!O$13, 'WSH Backcast'!$B$13:$V$13, 0))</f>
        <v>Excellent</v>
      </c>
      <c r="P31">
        <f>INDEX('WSH Backcast'!$B$13:$V$122, MATCH('WSH Backcast - NEP'!$C31, 'WSH Backcast'!$C$13:$C$122, 0), MATCH('WSH Backcast - NEP'!P$13, 'WSH Backcast'!$B$13:$V$13, 0))</f>
        <v>0</v>
      </c>
      <c r="Q31" t="str">
        <f>INDEX('WSH Backcast'!$B$13:$V$122, MATCH('WSH Backcast - NEP'!$C31, 'WSH Backcast'!$C$13:$C$122, 0), MATCH('WSH Backcast - NEP'!Q$13, 'WSH Backcast'!$B$13:$V$13, 0))</f>
        <v>Excellent</v>
      </c>
      <c r="R31" t="str">
        <f>INDEX('WSH Backcast'!$B$13:$V$122, MATCH('WSH Backcast - NEP'!$C31, 'WSH Backcast'!$C$13:$C$122, 0), MATCH('WSH Backcast - NEP'!R$13, 'WSH Backcast'!$B$13:$V$13, 0))</f>
        <v>Excellent</v>
      </c>
      <c r="S31" t="str">
        <f>INDEX('WSH Backcast'!$B$13:$V$122, MATCH('WSH Backcast - NEP'!$C31, 'WSH Backcast'!$C$13:$C$122, 0), MATCH('WSH Backcast - NEP'!S$13, 'WSH Backcast'!$B$13:$V$13, 0))</f>
        <v>Excellent</v>
      </c>
      <c r="T31" t="str">
        <f>INDEX('WSH Backcast'!$B$13:$V$122, MATCH('WSH Backcast - NEP'!$C31, 'WSH Backcast'!$C$13:$C$122, 0), MATCH('WSH Backcast - NEP'!T$13, 'WSH Backcast'!$B$13:$V$13, 0))</f>
        <v>Excellent</v>
      </c>
      <c r="U31" t="str">
        <f>INDEX('WSH Backcast'!$B$13:$V$122, MATCH('WSH Backcast - NEP'!$C31, 'WSH Backcast'!$C$13:$C$122, 0), MATCH('WSH Backcast - NEP'!U$13, 'WSH Backcast'!$B$13:$V$13, 0))</f>
        <v>Excellent</v>
      </c>
      <c r="V31" t="str">
        <f>INDEX('WSH Backcast'!$B$13:$V$122, MATCH('WSH Backcast - NEP'!$C31, 'WSH Backcast'!$C$13:$C$122, 0), MATCH('WSH Backcast - NEP'!V$13, 'WSH Backcast'!$B$13:$V$13, 0))</f>
        <v>Excellent</v>
      </c>
      <c r="Z31" s="22"/>
      <c r="AA31" t="s">
        <v>51</v>
      </c>
      <c r="AB31" t="str">
        <f t="shared" si="0"/>
        <v>Excellent</v>
      </c>
      <c r="AC31" t="str">
        <f t="shared" si="1"/>
        <v>Excellent</v>
      </c>
      <c r="AD31" t="str">
        <f t="shared" si="2"/>
        <v>Excellent</v>
      </c>
      <c r="AE31" t="str">
        <f t="shared" si="3"/>
        <v>Excellent</v>
      </c>
      <c r="AF31" t="str">
        <f t="shared" si="4"/>
        <v>Excellent</v>
      </c>
      <c r="AG31" t="str">
        <f t="shared" si="5"/>
        <v>Excellent</v>
      </c>
      <c r="AI31" t="str">
        <f t="shared" si="6"/>
        <v>N</v>
      </c>
    </row>
    <row r="32" spans="2:35">
      <c r="B32" t="s">
        <v>232</v>
      </c>
      <c r="C32" t="s">
        <v>389</v>
      </c>
      <c r="D32" t="s">
        <v>48</v>
      </c>
      <c r="E32" t="s">
        <v>49</v>
      </c>
      <c r="F32" t="s">
        <v>50</v>
      </c>
      <c r="H32" t="str">
        <f>INDEX('WSH Backcast'!$B$13:$V$122, MATCH('WSH Backcast - NEP'!$C32, 'WSH Backcast'!$C$13:$C$122, 0), MATCH('WSH Backcast - NEP'!H$13, 'WSH Backcast'!$B$13:$V$13, 0))</f>
        <v>Excellent</v>
      </c>
      <c r="I32" t="str">
        <f>INDEX('WSH Backcast'!$B$13:$V$122, MATCH('WSH Backcast - NEP'!$C32, 'WSH Backcast'!$C$13:$C$122, 0), MATCH('WSH Backcast - NEP'!I$13, 'WSH Backcast'!$B$13:$V$13, 0))</f>
        <v>Excellent</v>
      </c>
      <c r="J32" t="str">
        <f>INDEX('WSH Backcast'!$B$13:$V$122, MATCH('WSH Backcast - NEP'!$C32, 'WSH Backcast'!$C$13:$C$122, 0), MATCH('WSH Backcast - NEP'!J$13, 'WSH Backcast'!$B$13:$V$13, 0))</f>
        <v>Excellent</v>
      </c>
      <c r="K32" t="str">
        <f>INDEX('WSH Backcast'!$B$13:$V$122, MATCH('WSH Backcast - NEP'!$C32, 'WSH Backcast'!$C$13:$C$122, 0), MATCH('WSH Backcast - NEP'!K$13, 'WSH Backcast'!$B$13:$V$13, 0))</f>
        <v>Excellent</v>
      </c>
      <c r="L32" t="str">
        <f>INDEX('WSH Backcast'!$B$13:$V$122, MATCH('WSH Backcast - NEP'!$C32, 'WSH Backcast'!$C$13:$C$122, 0), MATCH('WSH Backcast - NEP'!L$13, 'WSH Backcast'!$B$13:$V$13, 0))</f>
        <v>Excellent</v>
      </c>
      <c r="M32" t="str">
        <f>INDEX('WSH Backcast'!$B$13:$V$122, MATCH('WSH Backcast - NEP'!$C32, 'WSH Backcast'!$C$13:$C$122, 0), MATCH('WSH Backcast - NEP'!M$13, 'WSH Backcast'!$B$13:$V$13, 0))</f>
        <v>Excellent</v>
      </c>
      <c r="N32" t="str">
        <f>INDEX('WSH Backcast'!$B$13:$V$122, MATCH('WSH Backcast - NEP'!$C32, 'WSH Backcast'!$C$13:$C$122, 0), MATCH('WSH Backcast - NEP'!N$13, 'WSH Backcast'!$B$13:$V$13, 0))</f>
        <v>Excellent</v>
      </c>
      <c r="O32" t="str">
        <f>INDEX('WSH Backcast'!$B$13:$V$122, MATCH('WSH Backcast - NEP'!$C32, 'WSH Backcast'!$C$13:$C$122, 0), MATCH('WSH Backcast - NEP'!O$13, 'WSH Backcast'!$B$13:$V$13, 0))</f>
        <v>Excellent</v>
      </c>
      <c r="P32">
        <f>INDEX('WSH Backcast'!$B$13:$V$122, MATCH('WSH Backcast - NEP'!$C32, 'WSH Backcast'!$C$13:$C$122, 0), MATCH('WSH Backcast - NEP'!P$13, 'WSH Backcast'!$B$13:$V$13, 0))</f>
        <v>0</v>
      </c>
      <c r="Q32" t="str">
        <f>INDEX('WSH Backcast'!$B$13:$V$122, MATCH('WSH Backcast - NEP'!$C32, 'WSH Backcast'!$C$13:$C$122, 0), MATCH('WSH Backcast - NEP'!Q$13, 'WSH Backcast'!$B$13:$V$13, 0))</f>
        <v>Excellent</v>
      </c>
      <c r="R32" t="str">
        <f>INDEX('WSH Backcast'!$B$13:$V$122, MATCH('WSH Backcast - NEP'!$C32, 'WSH Backcast'!$C$13:$C$122, 0), MATCH('WSH Backcast - NEP'!R$13, 'WSH Backcast'!$B$13:$V$13, 0))</f>
        <v>Excellent</v>
      </c>
      <c r="S32" t="str">
        <f>INDEX('WSH Backcast'!$B$13:$V$122, MATCH('WSH Backcast - NEP'!$C32, 'WSH Backcast'!$C$13:$C$122, 0), MATCH('WSH Backcast - NEP'!S$13, 'WSH Backcast'!$B$13:$V$13, 0))</f>
        <v>Excellent</v>
      </c>
      <c r="T32" t="str">
        <f>INDEX('WSH Backcast'!$B$13:$V$122, MATCH('WSH Backcast - NEP'!$C32, 'WSH Backcast'!$C$13:$C$122, 0), MATCH('WSH Backcast - NEP'!T$13, 'WSH Backcast'!$B$13:$V$13, 0))</f>
        <v>Excellent</v>
      </c>
      <c r="U32" t="str">
        <f>INDEX('WSH Backcast'!$B$13:$V$122, MATCH('WSH Backcast - NEP'!$C32, 'WSH Backcast'!$C$13:$C$122, 0), MATCH('WSH Backcast - NEP'!U$13, 'WSH Backcast'!$B$13:$V$13, 0))</f>
        <v>Excellent</v>
      </c>
      <c r="V32" t="str">
        <f>INDEX('WSH Backcast'!$B$13:$V$122, MATCH('WSH Backcast - NEP'!$C32, 'WSH Backcast'!$C$13:$C$122, 0), MATCH('WSH Backcast - NEP'!V$13, 'WSH Backcast'!$B$13:$V$13, 0))</f>
        <v>Excellent</v>
      </c>
      <c r="Z32" s="22"/>
      <c r="AA32" t="s">
        <v>51</v>
      </c>
      <c r="AB32" t="str">
        <f t="shared" si="0"/>
        <v>Excellent</v>
      </c>
      <c r="AC32" t="str">
        <f t="shared" si="1"/>
        <v>Excellent</v>
      </c>
      <c r="AD32" t="str">
        <f t="shared" si="2"/>
        <v>Excellent</v>
      </c>
      <c r="AE32" t="str">
        <f t="shared" si="3"/>
        <v>Excellent</v>
      </c>
      <c r="AF32" t="str">
        <f t="shared" si="4"/>
        <v>Excellent</v>
      </c>
      <c r="AG32" t="str">
        <f t="shared" si="5"/>
        <v>Excellent</v>
      </c>
      <c r="AI32" t="str">
        <f t="shared" si="6"/>
        <v>N</v>
      </c>
    </row>
    <row r="33" spans="2:35">
      <c r="B33" t="s">
        <v>232</v>
      </c>
      <c r="C33" t="s">
        <v>390</v>
      </c>
      <c r="D33" t="s">
        <v>48</v>
      </c>
      <c r="E33" t="s">
        <v>49</v>
      </c>
      <c r="F33" t="s">
        <v>50</v>
      </c>
      <c r="H33" t="str">
        <f>INDEX('WSH Backcast'!$B$13:$V$122, MATCH('WSH Backcast - NEP'!$C33, 'WSH Backcast'!$C$13:$C$122, 0), MATCH('WSH Backcast - NEP'!H$13, 'WSH Backcast'!$B$13:$V$13, 0))</f>
        <v>Excellent</v>
      </c>
      <c r="I33" t="str">
        <f>INDEX('WSH Backcast'!$B$13:$V$122, MATCH('WSH Backcast - NEP'!$C33, 'WSH Backcast'!$C$13:$C$122, 0), MATCH('WSH Backcast - NEP'!I$13, 'WSH Backcast'!$B$13:$V$13, 0))</f>
        <v>Excellent</v>
      </c>
      <c r="J33" t="str">
        <f>INDEX('WSH Backcast'!$B$13:$V$122, MATCH('WSH Backcast - NEP'!$C33, 'WSH Backcast'!$C$13:$C$122, 0), MATCH('WSH Backcast - NEP'!J$13, 'WSH Backcast'!$B$13:$V$13, 0))</f>
        <v>Good</v>
      </c>
      <c r="K33" t="str">
        <f>INDEX('WSH Backcast'!$B$13:$V$122, MATCH('WSH Backcast - NEP'!$C33, 'WSH Backcast'!$C$13:$C$122, 0), MATCH('WSH Backcast - NEP'!K$13, 'WSH Backcast'!$B$13:$V$13, 0))</f>
        <v>Good</v>
      </c>
      <c r="L33" t="str">
        <f>INDEX('WSH Backcast'!$B$13:$V$122, MATCH('WSH Backcast - NEP'!$C33, 'WSH Backcast'!$C$13:$C$122, 0), MATCH('WSH Backcast - NEP'!L$13, 'WSH Backcast'!$B$13:$V$13, 0))</f>
        <v>Excellent</v>
      </c>
      <c r="M33" t="str">
        <f>INDEX('WSH Backcast'!$B$13:$V$122, MATCH('WSH Backcast - NEP'!$C33, 'WSH Backcast'!$C$13:$C$122, 0), MATCH('WSH Backcast - NEP'!M$13, 'WSH Backcast'!$B$13:$V$13, 0))</f>
        <v>Excellent</v>
      </c>
      <c r="N33" t="str">
        <f>INDEX('WSH Backcast'!$B$13:$V$122, MATCH('WSH Backcast - NEP'!$C33, 'WSH Backcast'!$C$13:$C$122, 0), MATCH('WSH Backcast - NEP'!N$13, 'WSH Backcast'!$B$13:$V$13, 0))</f>
        <v>Excellent</v>
      </c>
      <c r="O33" t="str">
        <f>INDEX('WSH Backcast'!$B$13:$V$122, MATCH('WSH Backcast - NEP'!$C33, 'WSH Backcast'!$C$13:$C$122, 0), MATCH('WSH Backcast - NEP'!O$13, 'WSH Backcast'!$B$13:$V$13, 0))</f>
        <v>Excellent</v>
      </c>
      <c r="P33">
        <f>INDEX('WSH Backcast'!$B$13:$V$122, MATCH('WSH Backcast - NEP'!$C33, 'WSH Backcast'!$C$13:$C$122, 0), MATCH('WSH Backcast - NEP'!P$13, 'WSH Backcast'!$B$13:$V$13, 0))</f>
        <v>0</v>
      </c>
      <c r="Q33" t="str">
        <f>INDEX('WSH Backcast'!$B$13:$V$122, MATCH('WSH Backcast - NEP'!$C33, 'WSH Backcast'!$C$13:$C$122, 0), MATCH('WSH Backcast - NEP'!Q$13, 'WSH Backcast'!$B$13:$V$13, 0))</f>
        <v>Excellent</v>
      </c>
      <c r="R33" t="str">
        <f>INDEX('WSH Backcast'!$B$13:$V$122, MATCH('WSH Backcast - NEP'!$C33, 'WSH Backcast'!$C$13:$C$122, 0), MATCH('WSH Backcast - NEP'!R$13, 'WSH Backcast'!$B$13:$V$13, 0))</f>
        <v>Excellent</v>
      </c>
      <c r="S33" t="str">
        <f>INDEX('WSH Backcast'!$B$13:$V$122, MATCH('WSH Backcast - NEP'!$C33, 'WSH Backcast'!$C$13:$C$122, 0), MATCH('WSH Backcast - NEP'!S$13, 'WSH Backcast'!$B$13:$V$13, 0))</f>
        <v>Excellent</v>
      </c>
      <c r="T33" t="str">
        <f>INDEX('WSH Backcast'!$B$13:$V$122, MATCH('WSH Backcast - NEP'!$C33, 'WSH Backcast'!$C$13:$C$122, 0), MATCH('WSH Backcast - NEP'!T$13, 'WSH Backcast'!$B$13:$V$13, 0))</f>
        <v>Excellent</v>
      </c>
      <c r="U33" t="str">
        <f>INDEX('WSH Backcast'!$B$13:$V$122, MATCH('WSH Backcast - NEP'!$C33, 'WSH Backcast'!$C$13:$C$122, 0), MATCH('WSH Backcast - NEP'!U$13, 'WSH Backcast'!$B$13:$V$13, 0))</f>
        <v>Excellent</v>
      </c>
      <c r="V33" t="str">
        <f>INDEX('WSH Backcast'!$B$13:$V$122, MATCH('WSH Backcast - NEP'!$C33, 'WSH Backcast'!$C$13:$C$122, 0), MATCH('WSH Backcast - NEP'!V$13, 'WSH Backcast'!$B$13:$V$13, 0))</f>
        <v>Excellent</v>
      </c>
      <c r="Z33" s="22"/>
      <c r="AA33" t="s">
        <v>51</v>
      </c>
      <c r="AB33" t="str">
        <f t="shared" si="0"/>
        <v>Excellent</v>
      </c>
      <c r="AC33" t="str">
        <f t="shared" si="1"/>
        <v>Excellent</v>
      </c>
      <c r="AD33" t="str">
        <f t="shared" si="2"/>
        <v>Excellent</v>
      </c>
      <c r="AE33" t="str">
        <f t="shared" si="3"/>
        <v>Excellent</v>
      </c>
      <c r="AF33" t="str">
        <f t="shared" si="4"/>
        <v>Excellent</v>
      </c>
      <c r="AG33" t="str">
        <f t="shared" si="5"/>
        <v>Excellent</v>
      </c>
      <c r="AI33" t="str">
        <f t="shared" si="6"/>
        <v>N</v>
      </c>
    </row>
    <row r="34" spans="2:35">
      <c r="B34" t="s">
        <v>232</v>
      </c>
      <c r="C34" t="s">
        <v>391</v>
      </c>
      <c r="D34" t="s">
        <v>48</v>
      </c>
      <c r="E34" t="s">
        <v>49</v>
      </c>
      <c r="F34" t="s">
        <v>50</v>
      </c>
      <c r="H34" t="str">
        <f>INDEX('WSH Backcast'!$B$13:$V$122, MATCH('WSH Backcast - NEP'!$C34, 'WSH Backcast'!$C$13:$C$122, 0), MATCH('WSH Backcast - NEP'!H$13, 'WSH Backcast'!$B$13:$V$13, 0))</f>
        <v>Excellent</v>
      </c>
      <c r="I34" t="str">
        <f>INDEX('WSH Backcast'!$B$13:$V$122, MATCH('WSH Backcast - NEP'!$C34, 'WSH Backcast'!$C$13:$C$122, 0), MATCH('WSH Backcast - NEP'!I$13, 'WSH Backcast'!$B$13:$V$13, 0))</f>
        <v>Excellent</v>
      </c>
      <c r="J34" t="str">
        <f>INDEX('WSH Backcast'!$B$13:$V$122, MATCH('WSH Backcast - NEP'!$C34, 'WSH Backcast'!$C$13:$C$122, 0), MATCH('WSH Backcast - NEP'!J$13, 'WSH Backcast'!$B$13:$V$13, 0))</f>
        <v>Excellent</v>
      </c>
      <c r="K34" t="str">
        <f>INDEX('WSH Backcast'!$B$13:$V$122, MATCH('WSH Backcast - NEP'!$C34, 'WSH Backcast'!$C$13:$C$122, 0), MATCH('WSH Backcast - NEP'!K$13, 'WSH Backcast'!$B$13:$V$13, 0))</f>
        <v>Excellent</v>
      </c>
      <c r="L34" t="str">
        <f>INDEX('WSH Backcast'!$B$13:$V$122, MATCH('WSH Backcast - NEP'!$C34, 'WSH Backcast'!$C$13:$C$122, 0), MATCH('WSH Backcast - NEP'!L$13, 'WSH Backcast'!$B$13:$V$13, 0))</f>
        <v>Excellent</v>
      </c>
      <c r="M34" t="str">
        <f>INDEX('WSH Backcast'!$B$13:$V$122, MATCH('WSH Backcast - NEP'!$C34, 'WSH Backcast'!$C$13:$C$122, 0), MATCH('WSH Backcast - NEP'!M$13, 'WSH Backcast'!$B$13:$V$13, 0))</f>
        <v>Excellent</v>
      </c>
      <c r="N34" t="str">
        <f>INDEX('WSH Backcast'!$B$13:$V$122, MATCH('WSH Backcast - NEP'!$C34, 'WSH Backcast'!$C$13:$C$122, 0), MATCH('WSH Backcast - NEP'!N$13, 'WSH Backcast'!$B$13:$V$13, 0))</f>
        <v>Excellent</v>
      </c>
      <c r="O34" t="str">
        <f>INDEX('WSH Backcast'!$B$13:$V$122, MATCH('WSH Backcast - NEP'!$C34, 'WSH Backcast'!$C$13:$C$122, 0), MATCH('WSH Backcast - NEP'!O$13, 'WSH Backcast'!$B$13:$V$13, 0))</f>
        <v>Excellent</v>
      </c>
      <c r="P34">
        <f>INDEX('WSH Backcast'!$B$13:$V$122, MATCH('WSH Backcast - NEP'!$C34, 'WSH Backcast'!$C$13:$C$122, 0), MATCH('WSH Backcast - NEP'!P$13, 'WSH Backcast'!$B$13:$V$13, 0))</f>
        <v>0</v>
      </c>
      <c r="Q34" t="str">
        <f>INDEX('WSH Backcast'!$B$13:$V$122, MATCH('WSH Backcast - NEP'!$C34, 'WSH Backcast'!$C$13:$C$122, 0), MATCH('WSH Backcast - NEP'!Q$13, 'WSH Backcast'!$B$13:$V$13, 0))</f>
        <v>Excellent</v>
      </c>
      <c r="R34" t="str">
        <f>INDEX('WSH Backcast'!$B$13:$V$122, MATCH('WSH Backcast - NEP'!$C34, 'WSH Backcast'!$C$13:$C$122, 0), MATCH('WSH Backcast - NEP'!R$13, 'WSH Backcast'!$B$13:$V$13, 0))</f>
        <v>Excellent</v>
      </c>
      <c r="S34" t="str">
        <f>INDEX('WSH Backcast'!$B$13:$V$122, MATCH('WSH Backcast - NEP'!$C34, 'WSH Backcast'!$C$13:$C$122, 0), MATCH('WSH Backcast - NEP'!S$13, 'WSH Backcast'!$B$13:$V$13, 0))</f>
        <v>Excellent</v>
      </c>
      <c r="T34" t="str">
        <f>INDEX('WSH Backcast'!$B$13:$V$122, MATCH('WSH Backcast - NEP'!$C34, 'WSH Backcast'!$C$13:$C$122, 0), MATCH('WSH Backcast - NEP'!T$13, 'WSH Backcast'!$B$13:$V$13, 0))</f>
        <v>Excellent</v>
      </c>
      <c r="U34" t="str">
        <f>INDEX('WSH Backcast'!$B$13:$V$122, MATCH('WSH Backcast - NEP'!$C34, 'WSH Backcast'!$C$13:$C$122, 0), MATCH('WSH Backcast - NEP'!U$13, 'WSH Backcast'!$B$13:$V$13, 0))</f>
        <v>Excellent</v>
      </c>
      <c r="V34" t="str">
        <f>INDEX('WSH Backcast'!$B$13:$V$122, MATCH('WSH Backcast - NEP'!$C34, 'WSH Backcast'!$C$13:$C$122, 0), MATCH('WSH Backcast - NEP'!V$13, 'WSH Backcast'!$B$13:$V$13, 0))</f>
        <v>Excellent</v>
      </c>
      <c r="Z34" s="22"/>
      <c r="AA34" t="s">
        <v>51</v>
      </c>
      <c r="AB34" t="str">
        <f t="shared" si="0"/>
        <v>Excellent</v>
      </c>
      <c r="AC34" t="str">
        <f t="shared" si="1"/>
        <v>Excellent</v>
      </c>
      <c r="AD34" t="str">
        <f t="shared" si="2"/>
        <v>Excellent</v>
      </c>
      <c r="AE34" t="str">
        <f t="shared" si="3"/>
        <v>Excellent</v>
      </c>
      <c r="AF34" t="str">
        <f t="shared" si="4"/>
        <v>Excellent</v>
      </c>
      <c r="AG34" t="str">
        <f t="shared" si="5"/>
        <v>Excellent</v>
      </c>
      <c r="AI34" t="str">
        <f t="shared" si="6"/>
        <v>N</v>
      </c>
    </row>
    <row r="35" spans="2:35">
      <c r="B35" t="s">
        <v>232</v>
      </c>
      <c r="C35" t="s">
        <v>392</v>
      </c>
      <c r="D35" t="s">
        <v>48</v>
      </c>
      <c r="E35" t="s">
        <v>49</v>
      </c>
      <c r="F35" t="s">
        <v>50</v>
      </c>
      <c r="H35" t="str">
        <f>INDEX('WSH Backcast'!$B$13:$V$122, MATCH('WSH Backcast - NEP'!$C35, 'WSH Backcast'!$C$13:$C$122, 0), MATCH('WSH Backcast - NEP'!H$13, 'WSH Backcast'!$B$13:$V$13, 0))</f>
        <v>Excellent</v>
      </c>
      <c r="I35" t="str">
        <f>INDEX('WSH Backcast'!$B$13:$V$122, MATCH('WSH Backcast - NEP'!$C35, 'WSH Backcast'!$C$13:$C$122, 0), MATCH('WSH Backcast - NEP'!I$13, 'WSH Backcast'!$B$13:$V$13, 0))</f>
        <v>Excellent</v>
      </c>
      <c r="J35" t="str">
        <f>INDEX('WSH Backcast'!$B$13:$V$122, MATCH('WSH Backcast - NEP'!$C35, 'WSH Backcast'!$C$13:$C$122, 0), MATCH('WSH Backcast - NEP'!J$13, 'WSH Backcast'!$B$13:$V$13, 0))</f>
        <v>Excellent</v>
      </c>
      <c r="K35" t="str">
        <f>INDEX('WSH Backcast'!$B$13:$V$122, MATCH('WSH Backcast - NEP'!$C35, 'WSH Backcast'!$C$13:$C$122, 0), MATCH('WSH Backcast - NEP'!K$13, 'WSH Backcast'!$B$13:$V$13, 0))</f>
        <v>Excellent</v>
      </c>
      <c r="L35" t="str">
        <f>INDEX('WSH Backcast'!$B$13:$V$122, MATCH('WSH Backcast - NEP'!$C35, 'WSH Backcast'!$C$13:$C$122, 0), MATCH('WSH Backcast - NEP'!L$13, 'WSH Backcast'!$B$13:$V$13, 0))</f>
        <v>Excellent</v>
      </c>
      <c r="M35" t="str">
        <f>INDEX('WSH Backcast'!$B$13:$V$122, MATCH('WSH Backcast - NEP'!$C35, 'WSH Backcast'!$C$13:$C$122, 0), MATCH('WSH Backcast - NEP'!M$13, 'WSH Backcast'!$B$13:$V$13, 0))</f>
        <v>Excellent</v>
      </c>
      <c r="N35" t="str">
        <f>INDEX('WSH Backcast'!$B$13:$V$122, MATCH('WSH Backcast - NEP'!$C35, 'WSH Backcast'!$C$13:$C$122, 0), MATCH('WSH Backcast - NEP'!N$13, 'WSH Backcast'!$B$13:$V$13, 0))</f>
        <v>Excellent</v>
      </c>
      <c r="O35" t="str">
        <f>INDEX('WSH Backcast'!$B$13:$V$122, MATCH('WSH Backcast - NEP'!$C35, 'WSH Backcast'!$C$13:$C$122, 0), MATCH('WSH Backcast - NEP'!O$13, 'WSH Backcast'!$B$13:$V$13, 0))</f>
        <v>Excellent</v>
      </c>
      <c r="P35">
        <f>INDEX('WSH Backcast'!$B$13:$V$122, MATCH('WSH Backcast - NEP'!$C35, 'WSH Backcast'!$C$13:$C$122, 0), MATCH('WSH Backcast - NEP'!P$13, 'WSH Backcast'!$B$13:$V$13, 0))</f>
        <v>0</v>
      </c>
      <c r="Q35" t="str">
        <f>INDEX('WSH Backcast'!$B$13:$V$122, MATCH('WSH Backcast - NEP'!$C35, 'WSH Backcast'!$C$13:$C$122, 0), MATCH('WSH Backcast - NEP'!Q$13, 'WSH Backcast'!$B$13:$V$13, 0))</f>
        <v>Excellent</v>
      </c>
      <c r="R35" t="str">
        <f>INDEX('WSH Backcast'!$B$13:$V$122, MATCH('WSH Backcast - NEP'!$C35, 'WSH Backcast'!$C$13:$C$122, 0), MATCH('WSH Backcast - NEP'!R$13, 'WSH Backcast'!$B$13:$V$13, 0))</f>
        <v>Excellent</v>
      </c>
      <c r="S35" t="str">
        <f>INDEX('WSH Backcast'!$B$13:$V$122, MATCH('WSH Backcast - NEP'!$C35, 'WSH Backcast'!$C$13:$C$122, 0), MATCH('WSH Backcast - NEP'!S$13, 'WSH Backcast'!$B$13:$V$13, 0))</f>
        <v>Excellent</v>
      </c>
      <c r="T35" t="str">
        <f>INDEX('WSH Backcast'!$B$13:$V$122, MATCH('WSH Backcast - NEP'!$C35, 'WSH Backcast'!$C$13:$C$122, 0), MATCH('WSH Backcast - NEP'!T$13, 'WSH Backcast'!$B$13:$V$13, 0))</f>
        <v>Excellent</v>
      </c>
      <c r="U35" t="str">
        <f>INDEX('WSH Backcast'!$B$13:$V$122, MATCH('WSH Backcast - NEP'!$C35, 'WSH Backcast'!$C$13:$C$122, 0), MATCH('WSH Backcast - NEP'!U$13, 'WSH Backcast'!$B$13:$V$13, 0))</f>
        <v>Excellent</v>
      </c>
      <c r="V35" t="str">
        <f>INDEX('WSH Backcast'!$B$13:$V$122, MATCH('WSH Backcast - NEP'!$C35, 'WSH Backcast'!$C$13:$C$122, 0), MATCH('WSH Backcast - NEP'!V$13, 'WSH Backcast'!$B$13:$V$13, 0))</f>
        <v>Excellent</v>
      </c>
      <c r="Z35" s="22"/>
      <c r="AA35" t="s">
        <v>51</v>
      </c>
      <c r="AB35" t="str">
        <f t="shared" si="0"/>
        <v>Excellent</v>
      </c>
      <c r="AC35" t="str">
        <f t="shared" si="1"/>
        <v>Excellent</v>
      </c>
      <c r="AD35" t="str">
        <f t="shared" si="2"/>
        <v>Excellent</v>
      </c>
      <c r="AE35" t="str">
        <f t="shared" si="3"/>
        <v>Excellent</v>
      </c>
      <c r="AF35" t="str">
        <f t="shared" si="4"/>
        <v>Excellent</v>
      </c>
      <c r="AG35" t="str">
        <f t="shared" si="5"/>
        <v>Excellent</v>
      </c>
      <c r="AI35" t="str">
        <f t="shared" si="6"/>
        <v>N</v>
      </c>
    </row>
    <row r="36" spans="2:35">
      <c r="B36" t="s">
        <v>232</v>
      </c>
      <c r="C36" t="s">
        <v>393</v>
      </c>
      <c r="D36" t="s">
        <v>48</v>
      </c>
      <c r="E36" t="s">
        <v>49</v>
      </c>
      <c r="F36" t="s">
        <v>50</v>
      </c>
      <c r="H36" t="str">
        <f>INDEX('WSH Backcast'!$B$13:$V$122, MATCH('WSH Backcast - NEP'!$C36, 'WSH Backcast'!$C$13:$C$122, 0), MATCH('WSH Backcast - NEP'!H$13, 'WSH Backcast'!$B$13:$V$13, 0))</f>
        <v>Excellent</v>
      </c>
      <c r="I36" t="str">
        <f>INDEX('WSH Backcast'!$B$13:$V$122, MATCH('WSH Backcast - NEP'!$C36, 'WSH Backcast'!$C$13:$C$122, 0), MATCH('WSH Backcast - NEP'!I$13, 'WSH Backcast'!$B$13:$V$13, 0))</f>
        <v>Excellent</v>
      </c>
      <c r="J36" t="str">
        <f>INDEX('WSH Backcast'!$B$13:$V$122, MATCH('WSH Backcast - NEP'!$C36, 'WSH Backcast'!$C$13:$C$122, 0), MATCH('WSH Backcast - NEP'!J$13, 'WSH Backcast'!$B$13:$V$13, 0))</f>
        <v>Excellent</v>
      </c>
      <c r="K36" t="str">
        <f>INDEX('WSH Backcast'!$B$13:$V$122, MATCH('WSH Backcast - NEP'!$C36, 'WSH Backcast'!$C$13:$C$122, 0), MATCH('WSH Backcast - NEP'!K$13, 'WSH Backcast'!$B$13:$V$13, 0))</f>
        <v>Excellent</v>
      </c>
      <c r="L36" t="str">
        <f>INDEX('WSH Backcast'!$B$13:$V$122, MATCH('WSH Backcast - NEP'!$C36, 'WSH Backcast'!$C$13:$C$122, 0), MATCH('WSH Backcast - NEP'!L$13, 'WSH Backcast'!$B$13:$V$13, 0))</f>
        <v>Excellent</v>
      </c>
      <c r="M36" t="str">
        <f>INDEX('WSH Backcast'!$B$13:$V$122, MATCH('WSH Backcast - NEP'!$C36, 'WSH Backcast'!$C$13:$C$122, 0), MATCH('WSH Backcast - NEP'!M$13, 'WSH Backcast'!$B$13:$V$13, 0))</f>
        <v>Excellent</v>
      </c>
      <c r="N36" t="str">
        <f>INDEX('WSH Backcast'!$B$13:$V$122, MATCH('WSH Backcast - NEP'!$C36, 'WSH Backcast'!$C$13:$C$122, 0), MATCH('WSH Backcast - NEP'!N$13, 'WSH Backcast'!$B$13:$V$13, 0))</f>
        <v>Excellent</v>
      </c>
      <c r="O36" t="str">
        <f>INDEX('WSH Backcast'!$B$13:$V$122, MATCH('WSH Backcast - NEP'!$C36, 'WSH Backcast'!$C$13:$C$122, 0), MATCH('WSH Backcast - NEP'!O$13, 'WSH Backcast'!$B$13:$V$13, 0))</f>
        <v>Excellent</v>
      </c>
      <c r="P36">
        <f>INDEX('WSH Backcast'!$B$13:$V$122, MATCH('WSH Backcast - NEP'!$C36, 'WSH Backcast'!$C$13:$C$122, 0), MATCH('WSH Backcast - NEP'!P$13, 'WSH Backcast'!$B$13:$V$13, 0))</f>
        <v>0</v>
      </c>
      <c r="Q36" t="str">
        <f>INDEX('WSH Backcast'!$B$13:$V$122, MATCH('WSH Backcast - NEP'!$C36, 'WSH Backcast'!$C$13:$C$122, 0), MATCH('WSH Backcast - NEP'!Q$13, 'WSH Backcast'!$B$13:$V$13, 0))</f>
        <v>Excellent</v>
      </c>
      <c r="R36" t="str">
        <f>INDEX('WSH Backcast'!$B$13:$V$122, MATCH('WSH Backcast - NEP'!$C36, 'WSH Backcast'!$C$13:$C$122, 0), MATCH('WSH Backcast - NEP'!R$13, 'WSH Backcast'!$B$13:$V$13, 0))</f>
        <v>Excellent</v>
      </c>
      <c r="S36" t="str">
        <f>INDEX('WSH Backcast'!$B$13:$V$122, MATCH('WSH Backcast - NEP'!$C36, 'WSH Backcast'!$C$13:$C$122, 0), MATCH('WSH Backcast - NEP'!S$13, 'WSH Backcast'!$B$13:$V$13, 0))</f>
        <v>Excellent</v>
      </c>
      <c r="T36" t="str">
        <f>INDEX('WSH Backcast'!$B$13:$V$122, MATCH('WSH Backcast - NEP'!$C36, 'WSH Backcast'!$C$13:$C$122, 0), MATCH('WSH Backcast - NEP'!T$13, 'WSH Backcast'!$B$13:$V$13, 0))</f>
        <v>Excellent</v>
      </c>
      <c r="U36" t="str">
        <f>INDEX('WSH Backcast'!$B$13:$V$122, MATCH('WSH Backcast - NEP'!$C36, 'WSH Backcast'!$C$13:$C$122, 0), MATCH('WSH Backcast - NEP'!U$13, 'WSH Backcast'!$B$13:$V$13, 0))</f>
        <v>Excellent</v>
      </c>
      <c r="V36" t="str">
        <f>INDEX('WSH Backcast'!$B$13:$V$122, MATCH('WSH Backcast - NEP'!$C36, 'WSH Backcast'!$C$13:$C$122, 0), MATCH('WSH Backcast - NEP'!V$13, 'WSH Backcast'!$B$13:$V$13, 0))</f>
        <v>Excellent</v>
      </c>
      <c r="Z36" s="22"/>
      <c r="AA36" t="s">
        <v>51</v>
      </c>
      <c r="AB36" t="str">
        <f t="shared" si="0"/>
        <v>Excellent</v>
      </c>
      <c r="AC36" t="str">
        <f t="shared" si="1"/>
        <v>Excellent</v>
      </c>
      <c r="AD36" t="str">
        <f t="shared" si="2"/>
        <v>Excellent</v>
      </c>
      <c r="AE36" t="str">
        <f t="shared" si="3"/>
        <v>Excellent</v>
      </c>
      <c r="AF36" t="str">
        <f t="shared" si="4"/>
        <v>Excellent</v>
      </c>
      <c r="AG36" t="str">
        <f t="shared" si="5"/>
        <v>Excellent</v>
      </c>
      <c r="AI36" t="str">
        <f t="shared" si="6"/>
        <v>N</v>
      </c>
    </row>
    <row r="37" spans="2:35">
      <c r="B37" t="s">
        <v>232</v>
      </c>
      <c r="C37" t="s">
        <v>394</v>
      </c>
      <c r="D37" t="s">
        <v>48</v>
      </c>
      <c r="E37" t="s">
        <v>49</v>
      </c>
      <c r="F37" t="s">
        <v>50</v>
      </c>
      <c r="H37" t="str">
        <f>INDEX('WSH Backcast'!$B$13:$V$122, MATCH('WSH Backcast - NEP'!$C37, 'WSH Backcast'!$C$13:$C$122, 0), MATCH('WSH Backcast - NEP'!H$13, 'WSH Backcast'!$B$13:$V$13, 0))</f>
        <v>Excellent</v>
      </c>
      <c r="I37" t="str">
        <f>INDEX('WSH Backcast'!$B$13:$V$122, MATCH('WSH Backcast - NEP'!$C37, 'WSH Backcast'!$C$13:$C$122, 0), MATCH('WSH Backcast - NEP'!I$13, 'WSH Backcast'!$B$13:$V$13, 0))</f>
        <v>Excellent</v>
      </c>
      <c r="J37" t="str">
        <f>INDEX('WSH Backcast'!$B$13:$V$122, MATCH('WSH Backcast - NEP'!$C37, 'WSH Backcast'!$C$13:$C$122, 0), MATCH('WSH Backcast - NEP'!J$13, 'WSH Backcast'!$B$13:$V$13, 0))</f>
        <v>Excellent</v>
      </c>
      <c r="K37" t="str">
        <f>INDEX('WSH Backcast'!$B$13:$V$122, MATCH('WSH Backcast - NEP'!$C37, 'WSH Backcast'!$C$13:$C$122, 0), MATCH('WSH Backcast - NEP'!K$13, 'WSH Backcast'!$B$13:$V$13, 0))</f>
        <v>Excellent</v>
      </c>
      <c r="L37" t="str">
        <f>INDEX('WSH Backcast'!$B$13:$V$122, MATCH('WSH Backcast - NEP'!$C37, 'WSH Backcast'!$C$13:$C$122, 0), MATCH('WSH Backcast - NEP'!L$13, 'WSH Backcast'!$B$13:$V$13, 0))</f>
        <v>Excellent</v>
      </c>
      <c r="M37" t="str">
        <f>INDEX('WSH Backcast'!$B$13:$V$122, MATCH('WSH Backcast - NEP'!$C37, 'WSH Backcast'!$C$13:$C$122, 0), MATCH('WSH Backcast - NEP'!M$13, 'WSH Backcast'!$B$13:$V$13, 0))</f>
        <v>Excellent</v>
      </c>
      <c r="N37" t="str">
        <f>INDEX('WSH Backcast'!$B$13:$V$122, MATCH('WSH Backcast - NEP'!$C37, 'WSH Backcast'!$C$13:$C$122, 0), MATCH('WSH Backcast - NEP'!N$13, 'WSH Backcast'!$B$13:$V$13, 0))</f>
        <v>Excellent</v>
      </c>
      <c r="O37" t="str">
        <f>INDEX('WSH Backcast'!$B$13:$V$122, MATCH('WSH Backcast - NEP'!$C37, 'WSH Backcast'!$C$13:$C$122, 0), MATCH('WSH Backcast - NEP'!O$13, 'WSH Backcast'!$B$13:$V$13, 0))</f>
        <v>Excellent</v>
      </c>
      <c r="P37">
        <f>INDEX('WSH Backcast'!$B$13:$V$122, MATCH('WSH Backcast - NEP'!$C37, 'WSH Backcast'!$C$13:$C$122, 0), MATCH('WSH Backcast - NEP'!P$13, 'WSH Backcast'!$B$13:$V$13, 0))</f>
        <v>0</v>
      </c>
      <c r="Q37" t="str">
        <f>INDEX('WSH Backcast'!$B$13:$V$122, MATCH('WSH Backcast - NEP'!$C37, 'WSH Backcast'!$C$13:$C$122, 0), MATCH('WSH Backcast - NEP'!Q$13, 'WSH Backcast'!$B$13:$V$13, 0))</f>
        <v>Excellent</v>
      </c>
      <c r="R37" t="str">
        <f>INDEX('WSH Backcast'!$B$13:$V$122, MATCH('WSH Backcast - NEP'!$C37, 'WSH Backcast'!$C$13:$C$122, 0), MATCH('WSH Backcast - NEP'!R$13, 'WSH Backcast'!$B$13:$V$13, 0))</f>
        <v>Excellent</v>
      </c>
      <c r="S37" t="str">
        <f>INDEX('WSH Backcast'!$B$13:$V$122, MATCH('WSH Backcast - NEP'!$C37, 'WSH Backcast'!$C$13:$C$122, 0), MATCH('WSH Backcast - NEP'!S$13, 'WSH Backcast'!$B$13:$V$13, 0))</f>
        <v>Excellent</v>
      </c>
      <c r="T37" t="str">
        <f>INDEX('WSH Backcast'!$B$13:$V$122, MATCH('WSH Backcast - NEP'!$C37, 'WSH Backcast'!$C$13:$C$122, 0), MATCH('WSH Backcast - NEP'!T$13, 'WSH Backcast'!$B$13:$V$13, 0))</f>
        <v>Excellent</v>
      </c>
      <c r="U37" t="str">
        <f>INDEX('WSH Backcast'!$B$13:$V$122, MATCH('WSH Backcast - NEP'!$C37, 'WSH Backcast'!$C$13:$C$122, 0), MATCH('WSH Backcast - NEP'!U$13, 'WSH Backcast'!$B$13:$V$13, 0))</f>
        <v>Excellent</v>
      </c>
      <c r="V37" t="str">
        <f>INDEX('WSH Backcast'!$B$13:$V$122, MATCH('WSH Backcast - NEP'!$C37, 'WSH Backcast'!$C$13:$C$122, 0), MATCH('WSH Backcast - NEP'!V$13, 'WSH Backcast'!$B$13:$V$13, 0))</f>
        <v>Excellent</v>
      </c>
      <c r="Z37" s="22"/>
      <c r="AA37" t="s">
        <v>51</v>
      </c>
      <c r="AB37" t="str">
        <f t="shared" si="0"/>
        <v>Excellent</v>
      </c>
      <c r="AC37" t="str">
        <f t="shared" si="1"/>
        <v>Excellent</v>
      </c>
      <c r="AD37" t="str">
        <f t="shared" si="2"/>
        <v>Excellent</v>
      </c>
      <c r="AE37" t="str">
        <f t="shared" si="3"/>
        <v>Excellent</v>
      </c>
      <c r="AF37" t="str">
        <f t="shared" si="4"/>
        <v>Excellent</v>
      </c>
      <c r="AG37" t="str">
        <f t="shared" si="5"/>
        <v>Excellent</v>
      </c>
      <c r="AI37" t="str">
        <f t="shared" si="6"/>
        <v>N</v>
      </c>
    </row>
    <row r="38" spans="2:35" ht="42">
      <c r="B38" t="s">
        <v>232</v>
      </c>
      <c r="C38" t="s">
        <v>395</v>
      </c>
      <c r="D38" t="s">
        <v>48</v>
      </c>
      <c r="E38" t="s">
        <v>49</v>
      </c>
      <c r="F38" t="s">
        <v>50</v>
      </c>
      <c r="H38" t="str">
        <f>INDEX('WSH Backcast'!$B$13:$V$122, MATCH('WSH Backcast - NEP'!$C38, 'WSH Backcast'!$C$13:$C$122, 0), MATCH('WSH Backcast - NEP'!H$13, 'WSH Backcast'!$B$13:$V$13, 0))</f>
        <v>Poor</v>
      </c>
      <c r="I38" t="str">
        <f>INDEX('WSH Backcast'!$B$13:$V$122, MATCH('WSH Backcast - NEP'!$C38, 'WSH Backcast'!$C$13:$C$122, 0), MATCH('WSH Backcast - NEP'!I$13, 'WSH Backcast'!$B$13:$V$13, 0))</f>
        <v>Sufficient</v>
      </c>
      <c r="J38" t="str">
        <f>INDEX('WSH Backcast'!$B$13:$V$122, MATCH('WSH Backcast - NEP'!$C38, 'WSH Backcast'!$C$13:$C$122, 0), MATCH('WSH Backcast - NEP'!J$13, 'WSH Backcast'!$B$13:$V$13, 0))</f>
        <v>Poor</v>
      </c>
      <c r="K38" t="str">
        <f>INDEX('WSH Backcast'!$B$13:$V$122, MATCH('WSH Backcast - NEP'!$C38, 'WSH Backcast'!$C$13:$C$122, 0), MATCH('WSH Backcast - NEP'!K$13, 'WSH Backcast'!$B$13:$V$13, 0))</f>
        <v>Sufficient</v>
      </c>
      <c r="L38" t="str">
        <f>INDEX('WSH Backcast'!$B$13:$V$122, MATCH('WSH Backcast - NEP'!$C38, 'WSH Backcast'!$C$13:$C$122, 0), MATCH('WSH Backcast - NEP'!L$13, 'WSH Backcast'!$B$13:$V$13, 0))</f>
        <v>Sufficient</v>
      </c>
      <c r="M38" t="str">
        <f>INDEX('WSH Backcast'!$B$13:$V$122, MATCH('WSH Backcast - NEP'!$C38, 'WSH Backcast'!$C$13:$C$122, 0), MATCH('WSH Backcast - NEP'!M$13, 'WSH Backcast'!$B$13:$V$13, 0))</f>
        <v>Sufficient</v>
      </c>
      <c r="N38" t="str">
        <f>INDEX('WSH Backcast'!$B$13:$V$122, MATCH('WSH Backcast - NEP'!$C38, 'WSH Backcast'!$C$13:$C$122, 0), MATCH('WSH Backcast - NEP'!N$13, 'WSH Backcast'!$B$13:$V$13, 0))</f>
        <v>Good</v>
      </c>
      <c r="O38" t="str">
        <f>INDEX('WSH Backcast'!$B$13:$V$122, MATCH('WSH Backcast - NEP'!$C38, 'WSH Backcast'!$C$13:$C$122, 0), MATCH('WSH Backcast - NEP'!O$13, 'WSH Backcast'!$B$13:$V$13, 0))</f>
        <v>Good</v>
      </c>
      <c r="P38">
        <f>INDEX('WSH Backcast'!$B$13:$V$122, MATCH('WSH Backcast - NEP'!$C38, 'WSH Backcast'!$C$13:$C$122, 0), MATCH('WSH Backcast - NEP'!P$13, 'WSH Backcast'!$B$13:$V$13, 0))</f>
        <v>0</v>
      </c>
      <c r="Q38" t="str">
        <f>INDEX('WSH Backcast'!$B$13:$V$122, MATCH('WSH Backcast - NEP'!$C38, 'WSH Backcast'!$C$13:$C$122, 0), MATCH('WSH Backcast - NEP'!Q$13, 'WSH Backcast'!$B$13:$V$13, 0))</f>
        <v>Sufficient</v>
      </c>
      <c r="R38" t="str">
        <f>INDEX('WSH Backcast'!$B$13:$V$122, MATCH('WSH Backcast - NEP'!$C38, 'WSH Backcast'!$C$13:$C$122, 0), MATCH('WSH Backcast - NEP'!R$13, 'WSH Backcast'!$B$13:$V$13, 0))</f>
        <v>Sufficient</v>
      </c>
      <c r="S38" t="str">
        <f>INDEX('WSH Backcast'!$B$13:$V$122, MATCH('WSH Backcast - NEP'!$C38, 'WSH Backcast'!$C$13:$C$122, 0), MATCH('WSH Backcast - NEP'!S$13, 'WSH Backcast'!$B$13:$V$13, 0))</f>
        <v>Sufficient</v>
      </c>
      <c r="T38" t="str">
        <f>INDEX('WSH Backcast'!$B$13:$V$122, MATCH('WSH Backcast - NEP'!$C38, 'WSH Backcast'!$C$13:$C$122, 0), MATCH('WSH Backcast - NEP'!T$13, 'WSH Backcast'!$B$13:$V$13, 0))</f>
        <v>Sufficient</v>
      </c>
      <c r="U38" t="str">
        <f>INDEX('WSH Backcast'!$B$13:$V$122, MATCH('WSH Backcast - NEP'!$C38, 'WSH Backcast'!$C$13:$C$122, 0), MATCH('WSH Backcast - NEP'!U$13, 'WSH Backcast'!$B$13:$V$13, 0))</f>
        <v>Sufficient</v>
      </c>
      <c r="V38" t="str">
        <f>INDEX('WSH Backcast'!$B$13:$V$122, MATCH('WSH Backcast - NEP'!$C38, 'WSH Backcast'!$C$13:$C$122, 0), MATCH('WSH Backcast - NEP'!V$13, 'WSH Backcast'!$B$13:$V$13, 0))</f>
        <v>Sufficient</v>
      </c>
      <c r="Z38" s="22" t="s">
        <v>922</v>
      </c>
      <c r="AA38" t="s">
        <v>51</v>
      </c>
      <c r="AB38" t="str">
        <f t="shared" si="0"/>
        <v>Sufficient</v>
      </c>
      <c r="AC38" t="str">
        <f t="shared" si="1"/>
        <v>Sufficient</v>
      </c>
      <c r="AD38" t="str">
        <f t="shared" si="2"/>
        <v>Sufficient</v>
      </c>
      <c r="AE38" t="str">
        <f t="shared" si="3"/>
        <v>Sufficient</v>
      </c>
      <c r="AF38" t="str">
        <f t="shared" si="4"/>
        <v>Sufficient</v>
      </c>
      <c r="AG38" t="str">
        <f t="shared" si="5"/>
        <v>Sufficient</v>
      </c>
      <c r="AI38" t="str">
        <f t="shared" si="6"/>
        <v>N</v>
      </c>
    </row>
    <row r="39" spans="2:35">
      <c r="B39" t="s">
        <v>232</v>
      </c>
      <c r="C39" t="s">
        <v>396</v>
      </c>
      <c r="D39" t="s">
        <v>48</v>
      </c>
      <c r="E39" t="s">
        <v>49</v>
      </c>
      <c r="F39" t="s">
        <v>50</v>
      </c>
      <c r="H39" t="str">
        <f>INDEX('WSH Backcast'!$B$13:$V$122, MATCH('WSH Backcast - NEP'!$C39, 'WSH Backcast'!$C$13:$C$122, 0), MATCH('WSH Backcast - NEP'!H$13, 'WSH Backcast'!$B$13:$V$13, 0))</f>
        <v>Excellent</v>
      </c>
      <c r="I39" t="str">
        <f>INDEX('WSH Backcast'!$B$13:$V$122, MATCH('WSH Backcast - NEP'!$C39, 'WSH Backcast'!$C$13:$C$122, 0), MATCH('WSH Backcast - NEP'!I$13, 'WSH Backcast'!$B$13:$V$13, 0))</f>
        <v>Excellent</v>
      </c>
      <c r="J39" t="str">
        <f>INDEX('WSH Backcast'!$B$13:$V$122, MATCH('WSH Backcast - NEP'!$C39, 'WSH Backcast'!$C$13:$C$122, 0), MATCH('WSH Backcast - NEP'!J$13, 'WSH Backcast'!$B$13:$V$13, 0))</f>
        <v>Excellent</v>
      </c>
      <c r="K39" t="str">
        <f>INDEX('WSH Backcast'!$B$13:$V$122, MATCH('WSH Backcast - NEP'!$C39, 'WSH Backcast'!$C$13:$C$122, 0), MATCH('WSH Backcast - NEP'!K$13, 'WSH Backcast'!$B$13:$V$13, 0))</f>
        <v>Excellent</v>
      </c>
      <c r="L39" t="str">
        <f>INDEX('WSH Backcast'!$B$13:$V$122, MATCH('WSH Backcast - NEP'!$C39, 'WSH Backcast'!$C$13:$C$122, 0), MATCH('WSH Backcast - NEP'!L$13, 'WSH Backcast'!$B$13:$V$13, 0))</f>
        <v>Excellent</v>
      </c>
      <c r="M39" t="str">
        <f>INDEX('WSH Backcast'!$B$13:$V$122, MATCH('WSH Backcast - NEP'!$C39, 'WSH Backcast'!$C$13:$C$122, 0), MATCH('WSH Backcast - NEP'!M$13, 'WSH Backcast'!$B$13:$V$13, 0))</f>
        <v>Excellent</v>
      </c>
      <c r="N39" t="str">
        <f>INDEX('WSH Backcast'!$B$13:$V$122, MATCH('WSH Backcast - NEP'!$C39, 'WSH Backcast'!$C$13:$C$122, 0), MATCH('WSH Backcast - NEP'!N$13, 'WSH Backcast'!$B$13:$V$13, 0))</f>
        <v>Excellent</v>
      </c>
      <c r="O39" t="str">
        <f>INDEX('WSH Backcast'!$B$13:$V$122, MATCH('WSH Backcast - NEP'!$C39, 'WSH Backcast'!$C$13:$C$122, 0), MATCH('WSH Backcast - NEP'!O$13, 'WSH Backcast'!$B$13:$V$13, 0))</f>
        <v>Excellent</v>
      </c>
      <c r="P39">
        <f>INDEX('WSH Backcast'!$B$13:$V$122, MATCH('WSH Backcast - NEP'!$C39, 'WSH Backcast'!$C$13:$C$122, 0), MATCH('WSH Backcast - NEP'!P$13, 'WSH Backcast'!$B$13:$V$13, 0))</f>
        <v>0</v>
      </c>
      <c r="Q39" t="str">
        <f>INDEX('WSH Backcast'!$B$13:$V$122, MATCH('WSH Backcast - NEP'!$C39, 'WSH Backcast'!$C$13:$C$122, 0), MATCH('WSH Backcast - NEP'!Q$13, 'WSH Backcast'!$B$13:$V$13, 0))</f>
        <v>Excellent</v>
      </c>
      <c r="R39" t="str">
        <f>INDEX('WSH Backcast'!$B$13:$V$122, MATCH('WSH Backcast - NEP'!$C39, 'WSH Backcast'!$C$13:$C$122, 0), MATCH('WSH Backcast - NEP'!R$13, 'WSH Backcast'!$B$13:$V$13, 0))</f>
        <v>Excellent</v>
      </c>
      <c r="S39" t="str">
        <f>INDEX('WSH Backcast'!$B$13:$V$122, MATCH('WSH Backcast - NEP'!$C39, 'WSH Backcast'!$C$13:$C$122, 0), MATCH('WSH Backcast - NEP'!S$13, 'WSH Backcast'!$B$13:$V$13, 0))</f>
        <v>Excellent</v>
      </c>
      <c r="T39" t="str">
        <f>INDEX('WSH Backcast'!$B$13:$V$122, MATCH('WSH Backcast - NEP'!$C39, 'WSH Backcast'!$C$13:$C$122, 0), MATCH('WSH Backcast - NEP'!T$13, 'WSH Backcast'!$B$13:$V$13, 0))</f>
        <v>Excellent</v>
      </c>
      <c r="U39" t="str">
        <f>INDEX('WSH Backcast'!$B$13:$V$122, MATCH('WSH Backcast - NEP'!$C39, 'WSH Backcast'!$C$13:$C$122, 0), MATCH('WSH Backcast - NEP'!U$13, 'WSH Backcast'!$B$13:$V$13, 0))</f>
        <v>Excellent</v>
      </c>
      <c r="V39" t="str">
        <f>INDEX('WSH Backcast'!$B$13:$V$122, MATCH('WSH Backcast - NEP'!$C39, 'WSH Backcast'!$C$13:$C$122, 0), MATCH('WSH Backcast - NEP'!V$13, 'WSH Backcast'!$B$13:$V$13, 0))</f>
        <v>Excellent</v>
      </c>
      <c r="Z39" s="22"/>
      <c r="AA39" t="s">
        <v>51</v>
      </c>
      <c r="AB39" t="str">
        <f t="shared" si="0"/>
        <v>Excellent</v>
      </c>
      <c r="AC39" t="str">
        <f t="shared" si="1"/>
        <v>Excellent</v>
      </c>
      <c r="AD39" t="str">
        <f t="shared" si="2"/>
        <v>Excellent</v>
      </c>
      <c r="AE39" t="str">
        <f t="shared" si="3"/>
        <v>Excellent</v>
      </c>
      <c r="AF39" t="str">
        <f t="shared" si="4"/>
        <v>Excellent</v>
      </c>
      <c r="AG39" t="str">
        <f t="shared" si="5"/>
        <v>Excellent</v>
      </c>
      <c r="AI39" t="str">
        <f t="shared" si="6"/>
        <v>N</v>
      </c>
    </row>
    <row r="40" spans="2:35">
      <c r="B40" t="s">
        <v>232</v>
      </c>
      <c r="C40" t="s">
        <v>397</v>
      </c>
      <c r="D40" t="s">
        <v>48</v>
      </c>
      <c r="E40" t="s">
        <v>49</v>
      </c>
      <c r="F40" t="s">
        <v>50</v>
      </c>
      <c r="H40" t="str">
        <f>INDEX('WSH Backcast'!$B$13:$V$122, MATCH('WSH Backcast - NEP'!$C40, 'WSH Backcast'!$C$13:$C$122, 0), MATCH('WSH Backcast - NEP'!H$13, 'WSH Backcast'!$B$13:$V$13, 0))</f>
        <v>Excellent</v>
      </c>
      <c r="I40" t="str">
        <f>INDEX('WSH Backcast'!$B$13:$V$122, MATCH('WSH Backcast - NEP'!$C40, 'WSH Backcast'!$C$13:$C$122, 0), MATCH('WSH Backcast - NEP'!I$13, 'WSH Backcast'!$B$13:$V$13, 0))</f>
        <v>Excellent</v>
      </c>
      <c r="J40" t="str">
        <f>INDEX('WSH Backcast'!$B$13:$V$122, MATCH('WSH Backcast - NEP'!$C40, 'WSH Backcast'!$C$13:$C$122, 0), MATCH('WSH Backcast - NEP'!J$13, 'WSH Backcast'!$B$13:$V$13, 0))</f>
        <v>Excellent</v>
      </c>
      <c r="K40" t="str">
        <f>INDEX('WSH Backcast'!$B$13:$V$122, MATCH('WSH Backcast - NEP'!$C40, 'WSH Backcast'!$C$13:$C$122, 0), MATCH('WSH Backcast - NEP'!K$13, 'WSH Backcast'!$B$13:$V$13, 0))</f>
        <v>Excellent</v>
      </c>
      <c r="L40" t="str">
        <f>INDEX('WSH Backcast'!$B$13:$V$122, MATCH('WSH Backcast - NEP'!$C40, 'WSH Backcast'!$C$13:$C$122, 0), MATCH('WSH Backcast - NEP'!L$13, 'WSH Backcast'!$B$13:$V$13, 0))</f>
        <v>Excellent</v>
      </c>
      <c r="M40" t="str">
        <f>INDEX('WSH Backcast'!$B$13:$V$122, MATCH('WSH Backcast - NEP'!$C40, 'WSH Backcast'!$C$13:$C$122, 0), MATCH('WSH Backcast - NEP'!M$13, 'WSH Backcast'!$B$13:$V$13, 0))</f>
        <v>Excellent</v>
      </c>
      <c r="N40" t="str">
        <f>INDEX('WSH Backcast'!$B$13:$V$122, MATCH('WSH Backcast - NEP'!$C40, 'WSH Backcast'!$C$13:$C$122, 0), MATCH('WSH Backcast - NEP'!N$13, 'WSH Backcast'!$B$13:$V$13, 0))</f>
        <v>Excellent</v>
      </c>
      <c r="O40" t="str">
        <f>INDEX('WSH Backcast'!$B$13:$V$122, MATCH('WSH Backcast - NEP'!$C40, 'WSH Backcast'!$C$13:$C$122, 0), MATCH('WSH Backcast - NEP'!O$13, 'WSH Backcast'!$B$13:$V$13, 0))</f>
        <v>Excellent</v>
      </c>
      <c r="P40">
        <f>INDEX('WSH Backcast'!$B$13:$V$122, MATCH('WSH Backcast - NEP'!$C40, 'WSH Backcast'!$C$13:$C$122, 0), MATCH('WSH Backcast - NEP'!P$13, 'WSH Backcast'!$B$13:$V$13, 0))</f>
        <v>0</v>
      </c>
      <c r="Q40" t="str">
        <f>INDEX('WSH Backcast'!$B$13:$V$122, MATCH('WSH Backcast - NEP'!$C40, 'WSH Backcast'!$C$13:$C$122, 0), MATCH('WSH Backcast - NEP'!Q$13, 'WSH Backcast'!$B$13:$V$13, 0))</f>
        <v>Excellent</v>
      </c>
      <c r="R40" t="str">
        <f>INDEX('WSH Backcast'!$B$13:$V$122, MATCH('WSH Backcast - NEP'!$C40, 'WSH Backcast'!$C$13:$C$122, 0), MATCH('WSH Backcast - NEP'!R$13, 'WSH Backcast'!$B$13:$V$13, 0))</f>
        <v>Excellent</v>
      </c>
      <c r="S40" t="str">
        <f>INDEX('WSH Backcast'!$B$13:$V$122, MATCH('WSH Backcast - NEP'!$C40, 'WSH Backcast'!$C$13:$C$122, 0), MATCH('WSH Backcast - NEP'!S$13, 'WSH Backcast'!$B$13:$V$13, 0))</f>
        <v>Excellent</v>
      </c>
      <c r="T40" t="str">
        <f>INDEX('WSH Backcast'!$B$13:$V$122, MATCH('WSH Backcast - NEP'!$C40, 'WSH Backcast'!$C$13:$C$122, 0), MATCH('WSH Backcast - NEP'!T$13, 'WSH Backcast'!$B$13:$V$13, 0))</f>
        <v>Excellent</v>
      </c>
      <c r="U40" t="str">
        <f>INDEX('WSH Backcast'!$B$13:$V$122, MATCH('WSH Backcast - NEP'!$C40, 'WSH Backcast'!$C$13:$C$122, 0), MATCH('WSH Backcast - NEP'!U$13, 'WSH Backcast'!$B$13:$V$13, 0))</f>
        <v>Excellent</v>
      </c>
      <c r="V40" t="str">
        <f>INDEX('WSH Backcast'!$B$13:$V$122, MATCH('WSH Backcast - NEP'!$C40, 'WSH Backcast'!$C$13:$C$122, 0), MATCH('WSH Backcast - NEP'!V$13, 'WSH Backcast'!$B$13:$V$13, 0))</f>
        <v>Excellent</v>
      </c>
      <c r="Z40" s="22"/>
      <c r="AA40" t="s">
        <v>51</v>
      </c>
      <c r="AB40" t="str">
        <f t="shared" si="0"/>
        <v>Excellent</v>
      </c>
      <c r="AC40" t="str">
        <f t="shared" si="1"/>
        <v>Excellent</v>
      </c>
      <c r="AD40" t="str">
        <f t="shared" si="2"/>
        <v>Excellent</v>
      </c>
      <c r="AE40" t="str">
        <f t="shared" si="3"/>
        <v>Excellent</v>
      </c>
      <c r="AF40" t="str">
        <f t="shared" si="4"/>
        <v>Excellent</v>
      </c>
      <c r="AG40" t="str">
        <f t="shared" si="5"/>
        <v>Excellent</v>
      </c>
      <c r="AI40" t="str">
        <f t="shared" si="6"/>
        <v>N</v>
      </c>
    </row>
    <row r="41" spans="2:35">
      <c r="B41" t="s">
        <v>232</v>
      </c>
      <c r="C41" t="s">
        <v>398</v>
      </c>
      <c r="D41" t="s">
        <v>48</v>
      </c>
      <c r="E41" t="s">
        <v>49</v>
      </c>
      <c r="F41" t="s">
        <v>50</v>
      </c>
      <c r="H41" t="str">
        <f>INDEX('WSH Backcast'!$B$13:$V$122, MATCH('WSH Backcast - NEP'!$C41, 'WSH Backcast'!$C$13:$C$122, 0), MATCH('WSH Backcast - NEP'!H$13, 'WSH Backcast'!$B$13:$V$13, 0))</f>
        <v>Good</v>
      </c>
      <c r="I41" t="str">
        <f>INDEX('WSH Backcast'!$B$13:$V$122, MATCH('WSH Backcast - NEP'!$C41, 'WSH Backcast'!$C$13:$C$122, 0), MATCH('WSH Backcast - NEP'!I$13, 'WSH Backcast'!$B$13:$V$13, 0))</f>
        <v>Good</v>
      </c>
      <c r="J41" t="str">
        <f>INDEX('WSH Backcast'!$B$13:$V$122, MATCH('WSH Backcast - NEP'!$C41, 'WSH Backcast'!$C$13:$C$122, 0), MATCH('WSH Backcast - NEP'!J$13, 'WSH Backcast'!$B$13:$V$13, 0))</f>
        <v>Good</v>
      </c>
      <c r="K41" t="str">
        <f>INDEX('WSH Backcast'!$B$13:$V$122, MATCH('WSH Backcast - NEP'!$C41, 'WSH Backcast'!$C$13:$C$122, 0), MATCH('WSH Backcast - NEP'!K$13, 'WSH Backcast'!$B$13:$V$13, 0))</f>
        <v>Good</v>
      </c>
      <c r="L41" t="str">
        <f>INDEX('WSH Backcast'!$B$13:$V$122, MATCH('WSH Backcast - NEP'!$C41, 'WSH Backcast'!$C$13:$C$122, 0), MATCH('WSH Backcast - NEP'!L$13, 'WSH Backcast'!$B$13:$V$13, 0))</f>
        <v>Good</v>
      </c>
      <c r="M41" t="str">
        <f>INDEX('WSH Backcast'!$B$13:$V$122, MATCH('WSH Backcast - NEP'!$C41, 'WSH Backcast'!$C$13:$C$122, 0), MATCH('WSH Backcast - NEP'!M$13, 'WSH Backcast'!$B$13:$V$13, 0))</f>
        <v>Good</v>
      </c>
      <c r="N41" t="str">
        <f>INDEX('WSH Backcast'!$B$13:$V$122, MATCH('WSH Backcast - NEP'!$C41, 'WSH Backcast'!$C$13:$C$122, 0), MATCH('WSH Backcast - NEP'!N$13, 'WSH Backcast'!$B$13:$V$13, 0))</f>
        <v>Good</v>
      </c>
      <c r="O41" t="str">
        <f>INDEX('WSH Backcast'!$B$13:$V$122, MATCH('WSH Backcast - NEP'!$C41, 'WSH Backcast'!$C$13:$C$122, 0), MATCH('WSH Backcast - NEP'!O$13, 'WSH Backcast'!$B$13:$V$13, 0))</f>
        <v>Good</v>
      </c>
      <c r="P41">
        <f>INDEX('WSH Backcast'!$B$13:$V$122, MATCH('WSH Backcast - NEP'!$C41, 'WSH Backcast'!$C$13:$C$122, 0), MATCH('WSH Backcast - NEP'!P$13, 'WSH Backcast'!$B$13:$V$13, 0))</f>
        <v>0</v>
      </c>
      <c r="Q41" t="str">
        <f>INDEX('WSH Backcast'!$B$13:$V$122, MATCH('WSH Backcast - NEP'!$C41, 'WSH Backcast'!$C$13:$C$122, 0), MATCH('WSH Backcast - NEP'!Q$13, 'WSH Backcast'!$B$13:$V$13, 0))</f>
        <v>Good</v>
      </c>
      <c r="R41" t="str">
        <f>INDEX('WSH Backcast'!$B$13:$V$122, MATCH('WSH Backcast - NEP'!$C41, 'WSH Backcast'!$C$13:$C$122, 0), MATCH('WSH Backcast - NEP'!R$13, 'WSH Backcast'!$B$13:$V$13, 0))</f>
        <v>Good</v>
      </c>
      <c r="S41" t="str">
        <f>INDEX('WSH Backcast'!$B$13:$V$122, MATCH('WSH Backcast - NEP'!$C41, 'WSH Backcast'!$C$13:$C$122, 0), MATCH('WSH Backcast - NEP'!S$13, 'WSH Backcast'!$B$13:$V$13, 0))</f>
        <v>Good</v>
      </c>
      <c r="T41" t="str">
        <f>INDEX('WSH Backcast'!$B$13:$V$122, MATCH('WSH Backcast - NEP'!$C41, 'WSH Backcast'!$C$13:$C$122, 0), MATCH('WSH Backcast - NEP'!T$13, 'WSH Backcast'!$B$13:$V$13, 0))</f>
        <v>Good</v>
      </c>
      <c r="U41" t="str">
        <f>INDEX('WSH Backcast'!$B$13:$V$122, MATCH('WSH Backcast - NEP'!$C41, 'WSH Backcast'!$C$13:$C$122, 0), MATCH('WSH Backcast - NEP'!U$13, 'WSH Backcast'!$B$13:$V$13, 0))</f>
        <v>Good</v>
      </c>
      <c r="V41" t="str">
        <f>INDEX('WSH Backcast'!$B$13:$V$122, MATCH('WSH Backcast - NEP'!$C41, 'WSH Backcast'!$C$13:$C$122, 0), MATCH('WSH Backcast - NEP'!V$13, 'WSH Backcast'!$B$13:$V$13, 0))</f>
        <v>Good</v>
      </c>
      <c r="Z41" s="22"/>
      <c r="AA41" t="s">
        <v>51</v>
      </c>
      <c r="AB41" t="str">
        <f t="shared" si="0"/>
        <v>Good</v>
      </c>
      <c r="AC41" t="str">
        <f t="shared" si="1"/>
        <v>Good</v>
      </c>
      <c r="AD41" t="str">
        <f t="shared" si="2"/>
        <v>Good</v>
      </c>
      <c r="AE41" t="str">
        <f t="shared" si="3"/>
        <v>Good</v>
      </c>
      <c r="AF41" t="str">
        <f t="shared" si="4"/>
        <v>Good</v>
      </c>
      <c r="AG41" t="str">
        <f t="shared" si="5"/>
        <v>Good</v>
      </c>
      <c r="AI41" t="str">
        <f t="shared" si="6"/>
        <v>N</v>
      </c>
    </row>
    <row r="42" spans="2:35">
      <c r="B42" t="s">
        <v>232</v>
      </c>
      <c r="C42" t="s">
        <v>399</v>
      </c>
      <c r="D42" t="s">
        <v>48</v>
      </c>
      <c r="E42" t="s">
        <v>49</v>
      </c>
      <c r="F42" t="s">
        <v>50</v>
      </c>
      <c r="H42" t="str">
        <f>INDEX('WSH Backcast'!$B$13:$V$122, MATCH('WSH Backcast - NEP'!$C42, 'WSH Backcast'!$C$13:$C$122, 0), MATCH('WSH Backcast - NEP'!H$13, 'WSH Backcast'!$B$13:$V$13, 0))</f>
        <v>Excellent</v>
      </c>
      <c r="I42" t="str">
        <f>INDEX('WSH Backcast'!$B$13:$V$122, MATCH('WSH Backcast - NEP'!$C42, 'WSH Backcast'!$C$13:$C$122, 0), MATCH('WSH Backcast - NEP'!I$13, 'WSH Backcast'!$B$13:$V$13, 0))</f>
        <v>Excellent</v>
      </c>
      <c r="J42" t="str">
        <f>INDEX('WSH Backcast'!$B$13:$V$122, MATCH('WSH Backcast - NEP'!$C42, 'WSH Backcast'!$C$13:$C$122, 0), MATCH('WSH Backcast - NEP'!J$13, 'WSH Backcast'!$B$13:$V$13, 0))</f>
        <v>Excellent</v>
      </c>
      <c r="K42" t="str">
        <f>INDEX('WSH Backcast'!$B$13:$V$122, MATCH('WSH Backcast - NEP'!$C42, 'WSH Backcast'!$C$13:$C$122, 0), MATCH('WSH Backcast - NEP'!K$13, 'WSH Backcast'!$B$13:$V$13, 0))</f>
        <v>Excellent</v>
      </c>
      <c r="L42" t="str">
        <f>INDEX('WSH Backcast'!$B$13:$V$122, MATCH('WSH Backcast - NEP'!$C42, 'WSH Backcast'!$C$13:$C$122, 0), MATCH('WSH Backcast - NEP'!L$13, 'WSH Backcast'!$B$13:$V$13, 0))</f>
        <v>Excellent</v>
      </c>
      <c r="M42" t="str">
        <f>INDEX('WSH Backcast'!$B$13:$V$122, MATCH('WSH Backcast - NEP'!$C42, 'WSH Backcast'!$C$13:$C$122, 0), MATCH('WSH Backcast - NEP'!M$13, 'WSH Backcast'!$B$13:$V$13, 0))</f>
        <v>Excellent</v>
      </c>
      <c r="N42" t="str">
        <f>INDEX('WSH Backcast'!$B$13:$V$122, MATCH('WSH Backcast - NEP'!$C42, 'WSH Backcast'!$C$13:$C$122, 0), MATCH('WSH Backcast - NEP'!N$13, 'WSH Backcast'!$B$13:$V$13, 0))</f>
        <v>Excellent</v>
      </c>
      <c r="O42" t="str">
        <f>INDEX('WSH Backcast'!$B$13:$V$122, MATCH('WSH Backcast - NEP'!$C42, 'WSH Backcast'!$C$13:$C$122, 0), MATCH('WSH Backcast - NEP'!O$13, 'WSH Backcast'!$B$13:$V$13, 0))</f>
        <v>Excellent</v>
      </c>
      <c r="P42">
        <f>INDEX('WSH Backcast'!$B$13:$V$122, MATCH('WSH Backcast - NEP'!$C42, 'WSH Backcast'!$C$13:$C$122, 0), MATCH('WSH Backcast - NEP'!P$13, 'WSH Backcast'!$B$13:$V$13, 0))</f>
        <v>0</v>
      </c>
      <c r="Q42" t="str">
        <f>INDEX('WSH Backcast'!$B$13:$V$122, MATCH('WSH Backcast - NEP'!$C42, 'WSH Backcast'!$C$13:$C$122, 0), MATCH('WSH Backcast - NEP'!Q$13, 'WSH Backcast'!$B$13:$V$13, 0))</f>
        <v>Excellent</v>
      </c>
      <c r="R42" t="str">
        <f>INDEX('WSH Backcast'!$B$13:$V$122, MATCH('WSH Backcast - NEP'!$C42, 'WSH Backcast'!$C$13:$C$122, 0), MATCH('WSH Backcast - NEP'!R$13, 'WSH Backcast'!$B$13:$V$13, 0))</f>
        <v>Excellent</v>
      </c>
      <c r="S42" t="str">
        <f>INDEX('WSH Backcast'!$B$13:$V$122, MATCH('WSH Backcast - NEP'!$C42, 'WSH Backcast'!$C$13:$C$122, 0), MATCH('WSH Backcast - NEP'!S$13, 'WSH Backcast'!$B$13:$V$13, 0))</f>
        <v>Excellent</v>
      </c>
      <c r="T42" t="str">
        <f>INDEX('WSH Backcast'!$B$13:$V$122, MATCH('WSH Backcast - NEP'!$C42, 'WSH Backcast'!$C$13:$C$122, 0), MATCH('WSH Backcast - NEP'!T$13, 'WSH Backcast'!$B$13:$V$13, 0))</f>
        <v>Excellent</v>
      </c>
      <c r="U42" t="str">
        <f>INDEX('WSH Backcast'!$B$13:$V$122, MATCH('WSH Backcast - NEP'!$C42, 'WSH Backcast'!$C$13:$C$122, 0), MATCH('WSH Backcast - NEP'!U$13, 'WSH Backcast'!$B$13:$V$13, 0))</f>
        <v>Excellent</v>
      </c>
      <c r="V42" t="str">
        <f>INDEX('WSH Backcast'!$B$13:$V$122, MATCH('WSH Backcast - NEP'!$C42, 'WSH Backcast'!$C$13:$C$122, 0), MATCH('WSH Backcast - NEP'!V$13, 'WSH Backcast'!$B$13:$V$13, 0))</f>
        <v>Excellent</v>
      </c>
      <c r="Z42" s="22"/>
      <c r="AA42" t="s">
        <v>51</v>
      </c>
      <c r="AB42" t="str">
        <f t="shared" si="0"/>
        <v>Excellent</v>
      </c>
      <c r="AC42" t="str">
        <f t="shared" si="1"/>
        <v>Excellent</v>
      </c>
      <c r="AD42" t="str">
        <f t="shared" si="2"/>
        <v>Excellent</v>
      </c>
      <c r="AE42" t="str">
        <f t="shared" si="3"/>
        <v>Excellent</v>
      </c>
      <c r="AF42" t="str">
        <f t="shared" si="4"/>
        <v>Excellent</v>
      </c>
      <c r="AG42" t="str">
        <f t="shared" si="5"/>
        <v>Excellent</v>
      </c>
      <c r="AI42" t="str">
        <f t="shared" si="6"/>
        <v>N</v>
      </c>
    </row>
    <row r="43" spans="2:35">
      <c r="B43" t="s">
        <v>232</v>
      </c>
      <c r="C43" t="s">
        <v>400</v>
      </c>
      <c r="D43" t="s">
        <v>48</v>
      </c>
      <c r="E43" t="s">
        <v>49</v>
      </c>
      <c r="F43" t="s">
        <v>50</v>
      </c>
      <c r="H43" t="str">
        <f>INDEX('WSH Backcast'!$B$13:$V$122, MATCH('WSH Backcast - NEP'!$C43, 'WSH Backcast'!$C$13:$C$122, 0), MATCH('WSH Backcast - NEP'!H$13, 'WSH Backcast'!$B$13:$V$13, 0))</f>
        <v>Excellent (backcast)</v>
      </c>
      <c r="I43" t="str">
        <f>INDEX('WSH Backcast'!$B$13:$V$122, MATCH('WSH Backcast - NEP'!$C43, 'WSH Backcast'!$C$13:$C$122, 0), MATCH('WSH Backcast - NEP'!I$13, 'WSH Backcast'!$B$13:$V$13, 0))</f>
        <v>Excellent (backcast)</v>
      </c>
      <c r="J43" t="str">
        <f>INDEX('WSH Backcast'!$B$13:$V$122, MATCH('WSH Backcast - NEP'!$C43, 'WSH Backcast'!$C$13:$C$122, 0), MATCH('WSH Backcast - NEP'!J$13, 'WSH Backcast'!$B$13:$V$13, 0))</f>
        <v>Excellent (backcast)</v>
      </c>
      <c r="K43" t="str">
        <f>INDEX('WSH Backcast'!$B$13:$V$122, MATCH('WSH Backcast - NEP'!$C43, 'WSH Backcast'!$C$13:$C$122, 0), MATCH('WSH Backcast - NEP'!K$13, 'WSH Backcast'!$B$13:$V$13, 0))</f>
        <v>Excellent (backcast)</v>
      </c>
      <c r="L43" t="str">
        <f>INDEX('WSH Backcast'!$B$13:$V$122, MATCH('WSH Backcast - NEP'!$C43, 'WSH Backcast'!$C$13:$C$122, 0), MATCH('WSH Backcast - NEP'!L$13, 'WSH Backcast'!$B$13:$V$13, 0))</f>
        <v>Excellent (backcast)</v>
      </c>
      <c r="M43" t="str">
        <f>INDEX('WSH Backcast'!$B$13:$V$122, MATCH('WSH Backcast - NEP'!$C43, 'WSH Backcast'!$C$13:$C$122, 0), MATCH('WSH Backcast - NEP'!M$13, 'WSH Backcast'!$B$13:$V$13, 0))</f>
        <v>Excellent (backcast)</v>
      </c>
      <c r="N43" t="str">
        <f>INDEX('WSH Backcast'!$B$13:$V$122, MATCH('WSH Backcast - NEP'!$C43, 'WSH Backcast'!$C$13:$C$122, 0), MATCH('WSH Backcast - NEP'!N$13, 'WSH Backcast'!$B$13:$V$13, 0))</f>
        <v>Excellent (backcast)</v>
      </c>
      <c r="O43" t="str">
        <f>INDEX('WSH Backcast'!$B$13:$V$122, MATCH('WSH Backcast - NEP'!$C43, 'WSH Backcast'!$C$13:$C$122, 0), MATCH('WSH Backcast - NEP'!O$13, 'WSH Backcast'!$B$13:$V$13, 0))</f>
        <v>Excellent</v>
      </c>
      <c r="P43">
        <f>INDEX('WSH Backcast'!$B$13:$V$122, MATCH('WSH Backcast - NEP'!$C43, 'WSH Backcast'!$C$13:$C$122, 0), MATCH('WSH Backcast - NEP'!P$13, 'WSH Backcast'!$B$13:$V$13, 0))</f>
        <v>0</v>
      </c>
      <c r="Q43" t="str">
        <f>INDEX('WSH Backcast'!$B$13:$V$122, MATCH('WSH Backcast - NEP'!$C43, 'WSH Backcast'!$C$13:$C$122, 0), MATCH('WSH Backcast - NEP'!Q$13, 'WSH Backcast'!$B$13:$V$13, 0))</f>
        <v>Excellent</v>
      </c>
      <c r="R43" t="str">
        <f>INDEX('WSH Backcast'!$B$13:$V$122, MATCH('WSH Backcast - NEP'!$C43, 'WSH Backcast'!$C$13:$C$122, 0), MATCH('WSH Backcast - NEP'!R$13, 'WSH Backcast'!$B$13:$V$13, 0))</f>
        <v>Excellent</v>
      </c>
      <c r="S43" t="str">
        <f>INDEX('WSH Backcast'!$B$13:$V$122, MATCH('WSH Backcast - NEP'!$C43, 'WSH Backcast'!$C$13:$C$122, 0), MATCH('WSH Backcast - NEP'!S$13, 'WSH Backcast'!$B$13:$V$13, 0))</f>
        <v>Excellent</v>
      </c>
      <c r="T43" t="str">
        <f>INDEX('WSH Backcast'!$B$13:$V$122, MATCH('WSH Backcast - NEP'!$C43, 'WSH Backcast'!$C$13:$C$122, 0), MATCH('WSH Backcast - NEP'!T$13, 'WSH Backcast'!$B$13:$V$13, 0))</f>
        <v>Excellent</v>
      </c>
      <c r="U43" t="str">
        <f>INDEX('WSH Backcast'!$B$13:$V$122, MATCH('WSH Backcast - NEP'!$C43, 'WSH Backcast'!$C$13:$C$122, 0), MATCH('WSH Backcast - NEP'!U$13, 'WSH Backcast'!$B$13:$V$13, 0))</f>
        <v>Excellent</v>
      </c>
      <c r="V43" t="str">
        <f>INDEX('WSH Backcast'!$B$13:$V$122, MATCH('WSH Backcast - NEP'!$C43, 'WSH Backcast'!$C$13:$C$122, 0), MATCH('WSH Backcast - NEP'!V$13, 'WSH Backcast'!$B$13:$V$13, 0))</f>
        <v>Excellent</v>
      </c>
      <c r="Z43" s="22"/>
      <c r="AA43" t="s">
        <v>51</v>
      </c>
      <c r="AB43" t="str">
        <f t="shared" si="0"/>
        <v>Excellent</v>
      </c>
      <c r="AC43" t="str">
        <f t="shared" si="1"/>
        <v>Excellent</v>
      </c>
      <c r="AD43" t="str">
        <f t="shared" si="2"/>
        <v>Excellent</v>
      </c>
      <c r="AE43" t="str">
        <f t="shared" si="3"/>
        <v>Excellent</v>
      </c>
      <c r="AF43" t="str">
        <f t="shared" si="4"/>
        <v>Excellent</v>
      </c>
      <c r="AG43" t="str">
        <f t="shared" si="5"/>
        <v>Excellent</v>
      </c>
      <c r="AI43" t="str">
        <f t="shared" si="6"/>
        <v>N</v>
      </c>
    </row>
    <row r="44" spans="2:35">
      <c r="B44" t="s">
        <v>232</v>
      </c>
      <c r="C44" t="s">
        <v>401</v>
      </c>
      <c r="D44" t="s">
        <v>48</v>
      </c>
      <c r="E44" t="s">
        <v>49</v>
      </c>
      <c r="F44" t="s">
        <v>50</v>
      </c>
      <c r="H44" t="str">
        <f>INDEX('WSH Backcast'!$B$13:$V$122, MATCH('WSH Backcast - NEP'!$C44, 'WSH Backcast'!$C$13:$C$122, 0), MATCH('WSH Backcast - NEP'!H$13, 'WSH Backcast'!$B$13:$V$13, 0))</f>
        <v>Excellent</v>
      </c>
      <c r="I44" t="str">
        <f>INDEX('WSH Backcast'!$B$13:$V$122, MATCH('WSH Backcast - NEP'!$C44, 'WSH Backcast'!$C$13:$C$122, 0), MATCH('WSH Backcast - NEP'!I$13, 'WSH Backcast'!$B$13:$V$13, 0))</f>
        <v>Excellent</v>
      </c>
      <c r="J44" t="str">
        <f>INDEX('WSH Backcast'!$B$13:$V$122, MATCH('WSH Backcast - NEP'!$C44, 'WSH Backcast'!$C$13:$C$122, 0), MATCH('WSH Backcast - NEP'!J$13, 'WSH Backcast'!$B$13:$V$13, 0))</f>
        <v>Excellent</v>
      </c>
      <c r="K44" t="str">
        <f>INDEX('WSH Backcast'!$B$13:$V$122, MATCH('WSH Backcast - NEP'!$C44, 'WSH Backcast'!$C$13:$C$122, 0), MATCH('WSH Backcast - NEP'!K$13, 'WSH Backcast'!$B$13:$V$13, 0))</f>
        <v>Excellent</v>
      </c>
      <c r="L44" t="str">
        <f>INDEX('WSH Backcast'!$B$13:$V$122, MATCH('WSH Backcast - NEP'!$C44, 'WSH Backcast'!$C$13:$C$122, 0), MATCH('WSH Backcast - NEP'!L$13, 'WSH Backcast'!$B$13:$V$13, 0))</f>
        <v>Excellent</v>
      </c>
      <c r="M44" t="str">
        <f>INDEX('WSH Backcast'!$B$13:$V$122, MATCH('WSH Backcast - NEP'!$C44, 'WSH Backcast'!$C$13:$C$122, 0), MATCH('WSH Backcast - NEP'!M$13, 'WSH Backcast'!$B$13:$V$13, 0))</f>
        <v>Excellent</v>
      </c>
      <c r="N44" t="str">
        <f>INDEX('WSH Backcast'!$B$13:$V$122, MATCH('WSH Backcast - NEP'!$C44, 'WSH Backcast'!$C$13:$C$122, 0), MATCH('WSH Backcast - NEP'!N$13, 'WSH Backcast'!$B$13:$V$13, 0))</f>
        <v>Excellent</v>
      </c>
      <c r="O44" t="str">
        <f>INDEX('WSH Backcast'!$B$13:$V$122, MATCH('WSH Backcast - NEP'!$C44, 'WSH Backcast'!$C$13:$C$122, 0), MATCH('WSH Backcast - NEP'!O$13, 'WSH Backcast'!$B$13:$V$13, 0))</f>
        <v>Excellent</v>
      </c>
      <c r="P44">
        <f>INDEX('WSH Backcast'!$B$13:$V$122, MATCH('WSH Backcast - NEP'!$C44, 'WSH Backcast'!$C$13:$C$122, 0), MATCH('WSH Backcast - NEP'!P$13, 'WSH Backcast'!$B$13:$V$13, 0))</f>
        <v>0</v>
      </c>
      <c r="Q44" t="str">
        <f>INDEX('WSH Backcast'!$B$13:$V$122, MATCH('WSH Backcast - NEP'!$C44, 'WSH Backcast'!$C$13:$C$122, 0), MATCH('WSH Backcast - NEP'!Q$13, 'WSH Backcast'!$B$13:$V$13, 0))</f>
        <v>Excellent</v>
      </c>
      <c r="R44" t="str">
        <f>INDEX('WSH Backcast'!$B$13:$V$122, MATCH('WSH Backcast - NEP'!$C44, 'WSH Backcast'!$C$13:$C$122, 0), MATCH('WSH Backcast - NEP'!R$13, 'WSH Backcast'!$B$13:$V$13, 0))</f>
        <v>Excellent</v>
      </c>
      <c r="S44" t="str">
        <f>INDEX('WSH Backcast'!$B$13:$V$122, MATCH('WSH Backcast - NEP'!$C44, 'WSH Backcast'!$C$13:$C$122, 0), MATCH('WSH Backcast - NEP'!S$13, 'WSH Backcast'!$B$13:$V$13, 0))</f>
        <v>Excellent</v>
      </c>
      <c r="T44" t="str">
        <f>INDEX('WSH Backcast'!$B$13:$V$122, MATCH('WSH Backcast - NEP'!$C44, 'WSH Backcast'!$C$13:$C$122, 0), MATCH('WSH Backcast - NEP'!T$13, 'WSH Backcast'!$B$13:$V$13, 0))</f>
        <v>Excellent</v>
      </c>
      <c r="U44" t="str">
        <f>INDEX('WSH Backcast'!$B$13:$V$122, MATCH('WSH Backcast - NEP'!$C44, 'WSH Backcast'!$C$13:$C$122, 0), MATCH('WSH Backcast - NEP'!U$13, 'WSH Backcast'!$B$13:$V$13, 0))</f>
        <v>Excellent</v>
      </c>
      <c r="V44" t="str">
        <f>INDEX('WSH Backcast'!$B$13:$V$122, MATCH('WSH Backcast - NEP'!$C44, 'WSH Backcast'!$C$13:$C$122, 0), MATCH('WSH Backcast - NEP'!V$13, 'WSH Backcast'!$B$13:$V$13, 0))</f>
        <v>Excellent</v>
      </c>
      <c r="Z44" s="22"/>
      <c r="AA44" t="s">
        <v>51</v>
      </c>
      <c r="AB44" t="str">
        <f t="shared" si="0"/>
        <v>Excellent</v>
      </c>
      <c r="AC44" t="str">
        <f t="shared" si="1"/>
        <v>Excellent</v>
      </c>
      <c r="AD44" t="str">
        <f t="shared" si="2"/>
        <v>Excellent</v>
      </c>
      <c r="AE44" t="str">
        <f t="shared" si="3"/>
        <v>Excellent</v>
      </c>
      <c r="AF44" t="str">
        <f t="shared" si="4"/>
        <v>Excellent</v>
      </c>
      <c r="AG44" t="str">
        <f t="shared" si="5"/>
        <v>Excellent</v>
      </c>
      <c r="AI44" t="str">
        <f t="shared" si="6"/>
        <v>N</v>
      </c>
    </row>
    <row r="45" spans="2:35">
      <c r="B45" t="s">
        <v>232</v>
      </c>
      <c r="C45" t="s">
        <v>402</v>
      </c>
      <c r="D45" t="s">
        <v>48</v>
      </c>
      <c r="E45" t="s">
        <v>49</v>
      </c>
      <c r="F45" t="s">
        <v>50</v>
      </c>
      <c r="H45" t="str">
        <f>INDEX('WSH Backcast'!$B$13:$V$122, MATCH('WSH Backcast - NEP'!$C45, 'WSH Backcast'!$C$13:$C$122, 0), MATCH('WSH Backcast - NEP'!H$13, 'WSH Backcast'!$B$13:$V$13, 0))</f>
        <v>Excellent (backcast)</v>
      </c>
      <c r="I45" t="str">
        <f>INDEX('WSH Backcast'!$B$13:$V$122, MATCH('WSH Backcast - NEP'!$C45, 'WSH Backcast'!$C$13:$C$122, 0), MATCH('WSH Backcast - NEP'!I$13, 'WSH Backcast'!$B$13:$V$13, 0))</f>
        <v>Excellent (backcast)</v>
      </c>
      <c r="J45" t="str">
        <f>INDEX('WSH Backcast'!$B$13:$V$122, MATCH('WSH Backcast - NEP'!$C45, 'WSH Backcast'!$C$13:$C$122, 0), MATCH('WSH Backcast - NEP'!J$13, 'WSH Backcast'!$B$13:$V$13, 0))</f>
        <v>Excellent (backcast)</v>
      </c>
      <c r="K45" t="str">
        <f>INDEX('WSH Backcast'!$B$13:$V$122, MATCH('WSH Backcast - NEP'!$C45, 'WSH Backcast'!$C$13:$C$122, 0), MATCH('WSH Backcast - NEP'!K$13, 'WSH Backcast'!$B$13:$V$13, 0))</f>
        <v>Excellent (backcast)</v>
      </c>
      <c r="L45" t="str">
        <f>INDEX('WSH Backcast'!$B$13:$V$122, MATCH('WSH Backcast - NEP'!$C45, 'WSH Backcast'!$C$13:$C$122, 0), MATCH('WSH Backcast - NEP'!L$13, 'WSH Backcast'!$B$13:$V$13, 0))</f>
        <v>Excellent</v>
      </c>
      <c r="M45" t="str">
        <f>INDEX('WSH Backcast'!$B$13:$V$122, MATCH('WSH Backcast - NEP'!$C45, 'WSH Backcast'!$C$13:$C$122, 0), MATCH('WSH Backcast - NEP'!M$13, 'WSH Backcast'!$B$13:$V$13, 0))</f>
        <v>Excellent</v>
      </c>
      <c r="N45" t="str">
        <f>INDEX('WSH Backcast'!$B$13:$V$122, MATCH('WSH Backcast - NEP'!$C45, 'WSH Backcast'!$C$13:$C$122, 0), MATCH('WSH Backcast - NEP'!N$13, 'WSH Backcast'!$B$13:$V$13, 0))</f>
        <v>Excellent</v>
      </c>
      <c r="O45" t="str">
        <f>INDEX('WSH Backcast'!$B$13:$V$122, MATCH('WSH Backcast - NEP'!$C45, 'WSH Backcast'!$C$13:$C$122, 0), MATCH('WSH Backcast - NEP'!O$13, 'WSH Backcast'!$B$13:$V$13, 0))</f>
        <v>Excellent</v>
      </c>
      <c r="P45">
        <f>INDEX('WSH Backcast'!$B$13:$V$122, MATCH('WSH Backcast - NEP'!$C45, 'WSH Backcast'!$C$13:$C$122, 0), MATCH('WSH Backcast - NEP'!P$13, 'WSH Backcast'!$B$13:$V$13, 0))</f>
        <v>0</v>
      </c>
      <c r="Q45" t="str">
        <f>INDEX('WSH Backcast'!$B$13:$V$122, MATCH('WSH Backcast - NEP'!$C45, 'WSH Backcast'!$C$13:$C$122, 0), MATCH('WSH Backcast - NEP'!Q$13, 'WSH Backcast'!$B$13:$V$13, 0))</f>
        <v>Excellent</v>
      </c>
      <c r="R45" t="str">
        <f>INDEX('WSH Backcast'!$B$13:$V$122, MATCH('WSH Backcast - NEP'!$C45, 'WSH Backcast'!$C$13:$C$122, 0), MATCH('WSH Backcast - NEP'!R$13, 'WSH Backcast'!$B$13:$V$13, 0))</f>
        <v>Excellent</v>
      </c>
      <c r="S45" t="str">
        <f>INDEX('WSH Backcast'!$B$13:$V$122, MATCH('WSH Backcast - NEP'!$C45, 'WSH Backcast'!$C$13:$C$122, 0), MATCH('WSH Backcast - NEP'!S$13, 'WSH Backcast'!$B$13:$V$13, 0))</f>
        <v>Excellent</v>
      </c>
      <c r="T45" t="str">
        <f>INDEX('WSH Backcast'!$B$13:$V$122, MATCH('WSH Backcast - NEP'!$C45, 'WSH Backcast'!$C$13:$C$122, 0), MATCH('WSH Backcast - NEP'!T$13, 'WSH Backcast'!$B$13:$V$13, 0))</f>
        <v>Excellent</v>
      </c>
      <c r="U45" t="str">
        <f>INDEX('WSH Backcast'!$B$13:$V$122, MATCH('WSH Backcast - NEP'!$C45, 'WSH Backcast'!$C$13:$C$122, 0), MATCH('WSH Backcast - NEP'!U$13, 'WSH Backcast'!$B$13:$V$13, 0))</f>
        <v>Excellent</v>
      </c>
      <c r="V45" t="str">
        <f>INDEX('WSH Backcast'!$B$13:$V$122, MATCH('WSH Backcast - NEP'!$C45, 'WSH Backcast'!$C$13:$C$122, 0), MATCH('WSH Backcast - NEP'!V$13, 'WSH Backcast'!$B$13:$V$13, 0))</f>
        <v>Excellent</v>
      </c>
      <c r="Z45" s="22"/>
      <c r="AA45" t="s">
        <v>51</v>
      </c>
      <c r="AB45" t="str">
        <f t="shared" si="0"/>
        <v>Excellent</v>
      </c>
      <c r="AC45" t="str">
        <f t="shared" si="1"/>
        <v>Excellent</v>
      </c>
      <c r="AD45" t="str">
        <f t="shared" si="2"/>
        <v>Excellent</v>
      </c>
      <c r="AE45" t="str">
        <f t="shared" si="3"/>
        <v>Excellent</v>
      </c>
      <c r="AF45" t="str">
        <f t="shared" si="4"/>
        <v>Excellent</v>
      </c>
      <c r="AG45" t="str">
        <f t="shared" si="5"/>
        <v>Excellent</v>
      </c>
      <c r="AI45" t="str">
        <f t="shared" si="6"/>
        <v>N</v>
      </c>
    </row>
    <row r="46" spans="2:35">
      <c r="B46" t="s">
        <v>232</v>
      </c>
      <c r="C46" t="s">
        <v>403</v>
      </c>
      <c r="D46" t="s">
        <v>48</v>
      </c>
      <c r="E46" t="s">
        <v>49</v>
      </c>
      <c r="F46" t="s">
        <v>50</v>
      </c>
      <c r="H46" t="str">
        <f>INDEX('WSH Backcast'!$B$13:$V$122, MATCH('WSH Backcast - NEP'!$C46, 'WSH Backcast'!$C$13:$C$122, 0), MATCH('WSH Backcast - NEP'!H$13, 'WSH Backcast'!$B$13:$V$13, 0))</f>
        <v>Excellent</v>
      </c>
      <c r="I46" t="str">
        <f>INDEX('WSH Backcast'!$B$13:$V$122, MATCH('WSH Backcast - NEP'!$C46, 'WSH Backcast'!$C$13:$C$122, 0), MATCH('WSH Backcast - NEP'!I$13, 'WSH Backcast'!$B$13:$V$13, 0))</f>
        <v>Excellent</v>
      </c>
      <c r="J46" t="str">
        <f>INDEX('WSH Backcast'!$B$13:$V$122, MATCH('WSH Backcast - NEP'!$C46, 'WSH Backcast'!$C$13:$C$122, 0), MATCH('WSH Backcast - NEP'!J$13, 'WSH Backcast'!$B$13:$V$13, 0))</f>
        <v>Excellent</v>
      </c>
      <c r="K46" t="str">
        <f>INDEX('WSH Backcast'!$B$13:$V$122, MATCH('WSH Backcast - NEP'!$C46, 'WSH Backcast'!$C$13:$C$122, 0), MATCH('WSH Backcast - NEP'!K$13, 'WSH Backcast'!$B$13:$V$13, 0))</f>
        <v>Excellent</v>
      </c>
      <c r="L46" t="str">
        <f>INDEX('WSH Backcast'!$B$13:$V$122, MATCH('WSH Backcast - NEP'!$C46, 'WSH Backcast'!$C$13:$C$122, 0), MATCH('WSH Backcast - NEP'!L$13, 'WSH Backcast'!$B$13:$V$13, 0))</f>
        <v>Excellent</v>
      </c>
      <c r="M46" t="str">
        <f>INDEX('WSH Backcast'!$B$13:$V$122, MATCH('WSH Backcast - NEP'!$C46, 'WSH Backcast'!$C$13:$C$122, 0), MATCH('WSH Backcast - NEP'!M$13, 'WSH Backcast'!$B$13:$V$13, 0))</f>
        <v>Excellent</v>
      </c>
      <c r="N46" t="str">
        <f>INDEX('WSH Backcast'!$B$13:$V$122, MATCH('WSH Backcast - NEP'!$C46, 'WSH Backcast'!$C$13:$C$122, 0), MATCH('WSH Backcast - NEP'!N$13, 'WSH Backcast'!$B$13:$V$13, 0))</f>
        <v>Excellent</v>
      </c>
      <c r="O46" t="str">
        <f>INDEX('WSH Backcast'!$B$13:$V$122, MATCH('WSH Backcast - NEP'!$C46, 'WSH Backcast'!$C$13:$C$122, 0), MATCH('WSH Backcast - NEP'!O$13, 'WSH Backcast'!$B$13:$V$13, 0))</f>
        <v>Excellent</v>
      </c>
      <c r="P46">
        <f>INDEX('WSH Backcast'!$B$13:$V$122, MATCH('WSH Backcast - NEP'!$C46, 'WSH Backcast'!$C$13:$C$122, 0), MATCH('WSH Backcast - NEP'!P$13, 'WSH Backcast'!$B$13:$V$13, 0))</f>
        <v>0</v>
      </c>
      <c r="Q46" t="str">
        <f>INDEX('WSH Backcast'!$B$13:$V$122, MATCH('WSH Backcast - NEP'!$C46, 'WSH Backcast'!$C$13:$C$122, 0), MATCH('WSH Backcast - NEP'!Q$13, 'WSH Backcast'!$B$13:$V$13, 0))</f>
        <v>Excellent</v>
      </c>
      <c r="R46" t="str">
        <f>INDEX('WSH Backcast'!$B$13:$V$122, MATCH('WSH Backcast - NEP'!$C46, 'WSH Backcast'!$C$13:$C$122, 0), MATCH('WSH Backcast - NEP'!R$13, 'WSH Backcast'!$B$13:$V$13, 0))</f>
        <v>Excellent</v>
      </c>
      <c r="S46" t="str">
        <f>INDEX('WSH Backcast'!$B$13:$V$122, MATCH('WSH Backcast - NEP'!$C46, 'WSH Backcast'!$C$13:$C$122, 0), MATCH('WSH Backcast - NEP'!S$13, 'WSH Backcast'!$B$13:$V$13, 0))</f>
        <v>Excellent</v>
      </c>
      <c r="T46" t="str">
        <f>INDEX('WSH Backcast'!$B$13:$V$122, MATCH('WSH Backcast - NEP'!$C46, 'WSH Backcast'!$C$13:$C$122, 0), MATCH('WSH Backcast - NEP'!T$13, 'WSH Backcast'!$B$13:$V$13, 0))</f>
        <v>Excellent</v>
      </c>
      <c r="U46" t="str">
        <f>INDEX('WSH Backcast'!$B$13:$V$122, MATCH('WSH Backcast - NEP'!$C46, 'WSH Backcast'!$C$13:$C$122, 0), MATCH('WSH Backcast - NEP'!U$13, 'WSH Backcast'!$B$13:$V$13, 0))</f>
        <v>Excellent</v>
      </c>
      <c r="V46" t="str">
        <f>INDEX('WSH Backcast'!$B$13:$V$122, MATCH('WSH Backcast - NEP'!$C46, 'WSH Backcast'!$C$13:$C$122, 0), MATCH('WSH Backcast - NEP'!V$13, 'WSH Backcast'!$B$13:$V$13, 0))</f>
        <v>Excellent</v>
      </c>
      <c r="Z46" s="22"/>
      <c r="AA46" t="s">
        <v>51</v>
      </c>
      <c r="AB46" t="str">
        <f t="shared" si="0"/>
        <v>Excellent</v>
      </c>
      <c r="AC46" t="str">
        <f t="shared" si="1"/>
        <v>Excellent</v>
      </c>
      <c r="AD46" t="str">
        <f t="shared" si="2"/>
        <v>Excellent</v>
      </c>
      <c r="AE46" t="str">
        <f t="shared" si="3"/>
        <v>Excellent</v>
      </c>
      <c r="AF46" t="str">
        <f t="shared" si="4"/>
        <v>Excellent</v>
      </c>
      <c r="AG46" t="str">
        <f t="shared" si="5"/>
        <v>Excellent</v>
      </c>
      <c r="AI46" t="str">
        <f t="shared" ref="AI46:AI77" si="7">IF(OR(ISNUMBER(SEARCH("IMP", Y46)), ISNUMBER(SEARCH("ND ", Y46))), "Y", "N")</f>
        <v>N</v>
      </c>
    </row>
    <row r="47" spans="2:35">
      <c r="B47" t="s">
        <v>232</v>
      </c>
      <c r="C47" t="s">
        <v>404</v>
      </c>
      <c r="D47" t="s">
        <v>48</v>
      </c>
      <c r="E47" t="s">
        <v>49</v>
      </c>
      <c r="F47" t="s">
        <v>50</v>
      </c>
      <c r="H47" t="str">
        <f>INDEX('WSH Backcast'!$B$13:$V$122, MATCH('WSH Backcast - NEP'!$C47, 'WSH Backcast'!$C$13:$C$122, 0), MATCH('WSH Backcast - NEP'!H$13, 'WSH Backcast'!$B$13:$V$13, 0))</f>
        <v>Excellent</v>
      </c>
      <c r="I47" t="str">
        <f>INDEX('WSH Backcast'!$B$13:$V$122, MATCH('WSH Backcast - NEP'!$C47, 'WSH Backcast'!$C$13:$C$122, 0), MATCH('WSH Backcast - NEP'!I$13, 'WSH Backcast'!$B$13:$V$13, 0))</f>
        <v>Excellent</v>
      </c>
      <c r="J47" t="str">
        <f>INDEX('WSH Backcast'!$B$13:$V$122, MATCH('WSH Backcast - NEP'!$C47, 'WSH Backcast'!$C$13:$C$122, 0), MATCH('WSH Backcast - NEP'!J$13, 'WSH Backcast'!$B$13:$V$13, 0))</f>
        <v>Excellent</v>
      </c>
      <c r="K47" t="str">
        <f>INDEX('WSH Backcast'!$B$13:$V$122, MATCH('WSH Backcast - NEP'!$C47, 'WSH Backcast'!$C$13:$C$122, 0), MATCH('WSH Backcast - NEP'!K$13, 'WSH Backcast'!$B$13:$V$13, 0))</f>
        <v>Excellent</v>
      </c>
      <c r="L47" t="str">
        <f>INDEX('WSH Backcast'!$B$13:$V$122, MATCH('WSH Backcast - NEP'!$C47, 'WSH Backcast'!$C$13:$C$122, 0), MATCH('WSH Backcast - NEP'!L$13, 'WSH Backcast'!$B$13:$V$13, 0))</f>
        <v>Excellent</v>
      </c>
      <c r="M47" t="str">
        <f>INDEX('WSH Backcast'!$B$13:$V$122, MATCH('WSH Backcast - NEP'!$C47, 'WSH Backcast'!$C$13:$C$122, 0), MATCH('WSH Backcast - NEP'!M$13, 'WSH Backcast'!$B$13:$V$13, 0))</f>
        <v>Excellent</v>
      </c>
      <c r="N47" t="str">
        <f>INDEX('WSH Backcast'!$B$13:$V$122, MATCH('WSH Backcast - NEP'!$C47, 'WSH Backcast'!$C$13:$C$122, 0), MATCH('WSH Backcast - NEP'!N$13, 'WSH Backcast'!$B$13:$V$13, 0))</f>
        <v>Excellent</v>
      </c>
      <c r="O47" t="str">
        <f>INDEX('WSH Backcast'!$B$13:$V$122, MATCH('WSH Backcast - NEP'!$C47, 'WSH Backcast'!$C$13:$C$122, 0), MATCH('WSH Backcast - NEP'!O$13, 'WSH Backcast'!$B$13:$V$13, 0))</f>
        <v>Excellent</v>
      </c>
      <c r="P47">
        <f>INDEX('WSH Backcast'!$B$13:$V$122, MATCH('WSH Backcast - NEP'!$C47, 'WSH Backcast'!$C$13:$C$122, 0), MATCH('WSH Backcast - NEP'!P$13, 'WSH Backcast'!$B$13:$V$13, 0))</f>
        <v>0</v>
      </c>
      <c r="Q47" t="str">
        <f>INDEX('WSH Backcast'!$B$13:$V$122, MATCH('WSH Backcast - NEP'!$C47, 'WSH Backcast'!$C$13:$C$122, 0), MATCH('WSH Backcast - NEP'!Q$13, 'WSH Backcast'!$B$13:$V$13, 0))</f>
        <v>Excellent</v>
      </c>
      <c r="R47" t="str">
        <f>INDEX('WSH Backcast'!$B$13:$V$122, MATCH('WSH Backcast - NEP'!$C47, 'WSH Backcast'!$C$13:$C$122, 0), MATCH('WSH Backcast - NEP'!R$13, 'WSH Backcast'!$B$13:$V$13, 0))</f>
        <v>Excellent</v>
      </c>
      <c r="S47" t="str">
        <f>INDEX('WSH Backcast'!$B$13:$V$122, MATCH('WSH Backcast - NEP'!$C47, 'WSH Backcast'!$C$13:$C$122, 0), MATCH('WSH Backcast - NEP'!S$13, 'WSH Backcast'!$B$13:$V$13, 0))</f>
        <v>Excellent</v>
      </c>
      <c r="T47" t="str">
        <f>INDEX('WSH Backcast'!$B$13:$V$122, MATCH('WSH Backcast - NEP'!$C47, 'WSH Backcast'!$C$13:$C$122, 0), MATCH('WSH Backcast - NEP'!T$13, 'WSH Backcast'!$B$13:$V$13, 0))</f>
        <v>Excellent</v>
      </c>
      <c r="U47" t="str">
        <f>INDEX('WSH Backcast'!$B$13:$V$122, MATCH('WSH Backcast - NEP'!$C47, 'WSH Backcast'!$C$13:$C$122, 0), MATCH('WSH Backcast - NEP'!U$13, 'WSH Backcast'!$B$13:$V$13, 0))</f>
        <v>Excellent</v>
      </c>
      <c r="V47" t="str">
        <f>INDEX('WSH Backcast'!$B$13:$V$122, MATCH('WSH Backcast - NEP'!$C47, 'WSH Backcast'!$C$13:$C$122, 0), MATCH('WSH Backcast - NEP'!V$13, 'WSH Backcast'!$B$13:$V$13, 0))</f>
        <v>Excellent</v>
      </c>
      <c r="Z47" s="22"/>
      <c r="AA47" t="s">
        <v>51</v>
      </c>
      <c r="AB47" t="str">
        <f t="shared" si="0"/>
        <v>Excellent</v>
      </c>
      <c r="AC47" t="str">
        <f t="shared" si="1"/>
        <v>Excellent</v>
      </c>
      <c r="AD47" t="str">
        <f t="shared" si="2"/>
        <v>Excellent</v>
      </c>
      <c r="AE47" t="str">
        <f t="shared" si="3"/>
        <v>Excellent</v>
      </c>
      <c r="AF47" t="str">
        <f t="shared" si="4"/>
        <v>Excellent</v>
      </c>
      <c r="AG47" t="str">
        <f t="shared" si="5"/>
        <v>Excellent</v>
      </c>
      <c r="AI47" t="str">
        <f t="shared" si="7"/>
        <v>N</v>
      </c>
    </row>
    <row r="48" spans="2:35" ht="27.95">
      <c r="B48" t="s">
        <v>232</v>
      </c>
      <c r="C48" t="s">
        <v>405</v>
      </c>
      <c r="D48" t="s">
        <v>48</v>
      </c>
      <c r="E48" t="s">
        <v>49</v>
      </c>
      <c r="F48" t="s">
        <v>50</v>
      </c>
      <c r="H48" t="str">
        <f>INDEX('WSH Backcast'!$B$13:$V$122, MATCH('WSH Backcast - NEP'!$C48, 'WSH Backcast'!$C$13:$C$122, 0), MATCH('WSH Backcast - NEP'!H$13, 'WSH Backcast'!$B$13:$V$13, 0))</f>
        <v>Good</v>
      </c>
      <c r="I48" t="str">
        <f>INDEX('WSH Backcast'!$B$13:$V$122, MATCH('WSH Backcast - NEP'!$C48, 'WSH Backcast'!$C$13:$C$122, 0), MATCH('WSH Backcast - NEP'!I$13, 'WSH Backcast'!$B$13:$V$13, 0))</f>
        <v>Excellent</v>
      </c>
      <c r="J48" t="str">
        <f>INDEX('WSH Backcast'!$B$13:$V$122, MATCH('WSH Backcast - NEP'!$C48, 'WSH Backcast'!$C$13:$C$122, 0), MATCH('WSH Backcast - NEP'!J$13, 'WSH Backcast'!$B$13:$V$13, 0))</f>
        <v>Excellent</v>
      </c>
      <c r="K48" t="str">
        <f>INDEX('WSH Backcast'!$B$13:$V$122, MATCH('WSH Backcast - NEP'!$C48, 'WSH Backcast'!$C$13:$C$122, 0), MATCH('WSH Backcast - NEP'!K$13, 'WSH Backcast'!$B$13:$V$13, 0))</f>
        <v>Excellent</v>
      </c>
      <c r="L48" t="str">
        <f>INDEX('WSH Backcast'!$B$13:$V$122, MATCH('WSH Backcast - NEP'!$C48, 'WSH Backcast'!$C$13:$C$122, 0), MATCH('WSH Backcast - NEP'!L$13, 'WSH Backcast'!$B$13:$V$13, 0))</f>
        <v>Good</v>
      </c>
      <c r="M48" t="str">
        <f>INDEX('WSH Backcast'!$B$13:$V$122, MATCH('WSH Backcast - NEP'!$C48, 'WSH Backcast'!$C$13:$C$122, 0), MATCH('WSH Backcast - NEP'!M$13, 'WSH Backcast'!$B$13:$V$13, 0))</f>
        <v>Good</v>
      </c>
      <c r="N48" t="str">
        <f>INDEX('WSH Backcast'!$B$13:$V$122, MATCH('WSH Backcast - NEP'!$C48, 'WSH Backcast'!$C$13:$C$122, 0), MATCH('WSH Backcast - NEP'!N$13, 'WSH Backcast'!$B$13:$V$13, 0))</f>
        <v>Good</v>
      </c>
      <c r="O48" t="str">
        <f>INDEX('WSH Backcast'!$B$13:$V$122, MATCH('WSH Backcast - NEP'!$C48, 'WSH Backcast'!$C$13:$C$122, 0), MATCH('WSH Backcast - NEP'!O$13, 'WSH Backcast'!$B$13:$V$13, 0))</f>
        <v>Sufficient</v>
      </c>
      <c r="P48">
        <f>INDEX('WSH Backcast'!$B$13:$V$122, MATCH('WSH Backcast - NEP'!$C48, 'WSH Backcast'!$C$13:$C$122, 0), MATCH('WSH Backcast - NEP'!P$13, 'WSH Backcast'!$B$13:$V$13, 0))</f>
        <v>0</v>
      </c>
      <c r="Q48" t="str">
        <f>INDEX('WSH Backcast'!$B$13:$V$122, MATCH('WSH Backcast - NEP'!$C48, 'WSH Backcast'!$C$13:$C$122, 0), MATCH('WSH Backcast - NEP'!Q$13, 'WSH Backcast'!$B$13:$V$13, 0))</f>
        <v>Sufficient</v>
      </c>
      <c r="R48" t="str">
        <f>INDEX('WSH Backcast'!$B$13:$V$122, MATCH('WSH Backcast - NEP'!$C48, 'WSH Backcast'!$C$13:$C$122, 0), MATCH('WSH Backcast - NEP'!R$13, 'WSH Backcast'!$B$13:$V$13, 0))</f>
        <v>Sufficient</v>
      </c>
      <c r="S48" t="str">
        <f>INDEX('WSH Backcast'!$B$13:$V$122, MATCH('WSH Backcast - NEP'!$C48, 'WSH Backcast'!$C$13:$C$122, 0), MATCH('WSH Backcast - NEP'!S$13, 'WSH Backcast'!$B$13:$V$13, 0))</f>
        <v>Sufficient</v>
      </c>
      <c r="T48" t="str">
        <f>INDEX('WSH Backcast'!$B$13:$V$122, MATCH('WSH Backcast - NEP'!$C48, 'WSH Backcast'!$C$13:$C$122, 0), MATCH('WSH Backcast - NEP'!T$13, 'WSH Backcast'!$B$13:$V$13, 0))</f>
        <v>Sufficient</v>
      </c>
      <c r="U48" t="str">
        <f>INDEX('WSH Backcast'!$B$13:$V$122, MATCH('WSH Backcast - NEP'!$C48, 'WSH Backcast'!$C$13:$C$122, 0), MATCH('WSH Backcast - NEP'!U$13, 'WSH Backcast'!$B$13:$V$13, 0))</f>
        <v>Sufficient</v>
      </c>
      <c r="V48" t="str">
        <f>INDEX('WSH Backcast'!$B$13:$V$122, MATCH('WSH Backcast - NEP'!$C48, 'WSH Backcast'!$C$13:$C$122, 0), MATCH('WSH Backcast - NEP'!V$13, 'WSH Backcast'!$B$13:$V$13, 0))</f>
        <v>Sufficient</v>
      </c>
      <c r="Z48" s="22" t="s">
        <v>923</v>
      </c>
      <c r="AA48" t="s">
        <v>55</v>
      </c>
      <c r="AB48" t="s">
        <v>56</v>
      </c>
      <c r="AC48" t="s">
        <v>56</v>
      </c>
      <c r="AD48" t="s">
        <v>56</v>
      </c>
      <c r="AE48" t="s">
        <v>56</v>
      </c>
      <c r="AF48" t="s">
        <v>56</v>
      </c>
      <c r="AG48" t="s">
        <v>56</v>
      </c>
      <c r="AI48" t="str">
        <f t="shared" si="7"/>
        <v>N</v>
      </c>
    </row>
    <row r="49" spans="2:35">
      <c r="B49" t="s">
        <v>232</v>
      </c>
      <c r="C49" t="s">
        <v>406</v>
      </c>
      <c r="D49" t="s">
        <v>48</v>
      </c>
      <c r="E49" t="s">
        <v>49</v>
      </c>
      <c r="F49" t="s">
        <v>50</v>
      </c>
      <c r="H49" t="str">
        <f>INDEX('WSH Backcast'!$B$13:$V$122, MATCH('WSH Backcast - NEP'!$C49, 'WSH Backcast'!$C$13:$C$122, 0), MATCH('WSH Backcast - NEP'!H$13, 'WSH Backcast'!$B$13:$V$13, 0))</f>
        <v>Excellent</v>
      </c>
      <c r="I49" t="str">
        <f>INDEX('WSH Backcast'!$B$13:$V$122, MATCH('WSH Backcast - NEP'!$C49, 'WSH Backcast'!$C$13:$C$122, 0), MATCH('WSH Backcast - NEP'!I$13, 'WSH Backcast'!$B$13:$V$13, 0))</f>
        <v>Excellent</v>
      </c>
      <c r="J49" t="str">
        <f>INDEX('WSH Backcast'!$B$13:$V$122, MATCH('WSH Backcast - NEP'!$C49, 'WSH Backcast'!$C$13:$C$122, 0), MATCH('WSH Backcast - NEP'!J$13, 'WSH Backcast'!$B$13:$V$13, 0))</f>
        <v>Excellent</v>
      </c>
      <c r="K49" t="str">
        <f>INDEX('WSH Backcast'!$B$13:$V$122, MATCH('WSH Backcast - NEP'!$C49, 'WSH Backcast'!$C$13:$C$122, 0), MATCH('WSH Backcast - NEP'!K$13, 'WSH Backcast'!$B$13:$V$13, 0))</f>
        <v>Excellent</v>
      </c>
      <c r="L49" t="str">
        <f>INDEX('WSH Backcast'!$B$13:$V$122, MATCH('WSH Backcast - NEP'!$C49, 'WSH Backcast'!$C$13:$C$122, 0), MATCH('WSH Backcast - NEP'!L$13, 'WSH Backcast'!$B$13:$V$13, 0))</f>
        <v>Excellent</v>
      </c>
      <c r="M49" t="str">
        <f>INDEX('WSH Backcast'!$B$13:$V$122, MATCH('WSH Backcast - NEP'!$C49, 'WSH Backcast'!$C$13:$C$122, 0), MATCH('WSH Backcast - NEP'!M$13, 'WSH Backcast'!$B$13:$V$13, 0))</f>
        <v>Excellent</v>
      </c>
      <c r="N49" t="str">
        <f>INDEX('WSH Backcast'!$B$13:$V$122, MATCH('WSH Backcast - NEP'!$C49, 'WSH Backcast'!$C$13:$C$122, 0), MATCH('WSH Backcast - NEP'!N$13, 'WSH Backcast'!$B$13:$V$13, 0))</f>
        <v>Excellent</v>
      </c>
      <c r="O49" t="str">
        <f>INDEX('WSH Backcast'!$B$13:$V$122, MATCH('WSH Backcast - NEP'!$C49, 'WSH Backcast'!$C$13:$C$122, 0), MATCH('WSH Backcast - NEP'!O$13, 'WSH Backcast'!$B$13:$V$13, 0))</f>
        <v>Excellent</v>
      </c>
      <c r="P49">
        <f>INDEX('WSH Backcast'!$B$13:$V$122, MATCH('WSH Backcast - NEP'!$C49, 'WSH Backcast'!$C$13:$C$122, 0), MATCH('WSH Backcast - NEP'!P$13, 'WSH Backcast'!$B$13:$V$13, 0))</f>
        <v>0</v>
      </c>
      <c r="Q49" t="str">
        <f>INDEX('WSH Backcast'!$B$13:$V$122, MATCH('WSH Backcast - NEP'!$C49, 'WSH Backcast'!$C$13:$C$122, 0), MATCH('WSH Backcast - NEP'!Q$13, 'WSH Backcast'!$B$13:$V$13, 0))</f>
        <v>Excellent</v>
      </c>
      <c r="R49" t="str">
        <f>INDEX('WSH Backcast'!$B$13:$V$122, MATCH('WSH Backcast - NEP'!$C49, 'WSH Backcast'!$C$13:$C$122, 0), MATCH('WSH Backcast - NEP'!R$13, 'WSH Backcast'!$B$13:$V$13, 0))</f>
        <v>Excellent</v>
      </c>
      <c r="S49" t="str">
        <f>INDEX('WSH Backcast'!$B$13:$V$122, MATCH('WSH Backcast - NEP'!$C49, 'WSH Backcast'!$C$13:$C$122, 0), MATCH('WSH Backcast - NEP'!S$13, 'WSH Backcast'!$B$13:$V$13, 0))</f>
        <v>Excellent</v>
      </c>
      <c r="T49" t="str">
        <f>INDEX('WSH Backcast'!$B$13:$V$122, MATCH('WSH Backcast - NEP'!$C49, 'WSH Backcast'!$C$13:$C$122, 0), MATCH('WSH Backcast - NEP'!T$13, 'WSH Backcast'!$B$13:$V$13, 0))</f>
        <v>Excellent</v>
      </c>
      <c r="U49" t="str">
        <f>INDEX('WSH Backcast'!$B$13:$V$122, MATCH('WSH Backcast - NEP'!$C49, 'WSH Backcast'!$C$13:$C$122, 0), MATCH('WSH Backcast - NEP'!U$13, 'WSH Backcast'!$B$13:$V$13, 0))</f>
        <v>Excellent</v>
      </c>
      <c r="V49" t="str">
        <f>INDEX('WSH Backcast'!$B$13:$V$122, MATCH('WSH Backcast - NEP'!$C49, 'WSH Backcast'!$C$13:$C$122, 0), MATCH('WSH Backcast - NEP'!V$13, 'WSH Backcast'!$B$13:$V$13, 0))</f>
        <v>Excellent</v>
      </c>
      <c r="AA49" t="s">
        <v>51</v>
      </c>
      <c r="AB49" t="str">
        <f t="shared" ref="AB49:AB62" si="8">Q49</f>
        <v>Excellent</v>
      </c>
      <c r="AC49" t="str">
        <f t="shared" ref="AC49:AC62" si="9">R49</f>
        <v>Excellent</v>
      </c>
      <c r="AD49" t="str">
        <f t="shared" ref="AD49:AD62" si="10">S49</f>
        <v>Excellent</v>
      </c>
      <c r="AE49" t="str">
        <f t="shared" ref="AE49:AE62" si="11">T49</f>
        <v>Excellent</v>
      </c>
      <c r="AF49" t="str">
        <f t="shared" ref="AF49:AF62" si="12">U49</f>
        <v>Excellent</v>
      </c>
      <c r="AG49" t="str">
        <f t="shared" ref="AG49:AG62" si="13">V49</f>
        <v>Excellent</v>
      </c>
      <c r="AI49" t="str">
        <f t="shared" si="7"/>
        <v>N</v>
      </c>
    </row>
    <row r="50" spans="2:35">
      <c r="B50" t="s">
        <v>232</v>
      </c>
      <c r="C50" t="s">
        <v>407</v>
      </c>
      <c r="D50" t="s">
        <v>48</v>
      </c>
      <c r="E50" t="s">
        <v>49</v>
      </c>
      <c r="F50" t="s">
        <v>50</v>
      </c>
      <c r="H50" t="str">
        <f>INDEX('WSH Backcast'!$B$13:$V$122, MATCH('WSH Backcast - NEP'!$C50, 'WSH Backcast'!$C$13:$C$122, 0), MATCH('WSH Backcast - NEP'!H$13, 'WSH Backcast'!$B$13:$V$13, 0))</f>
        <v>Excellent</v>
      </c>
      <c r="I50" t="str">
        <f>INDEX('WSH Backcast'!$B$13:$V$122, MATCH('WSH Backcast - NEP'!$C50, 'WSH Backcast'!$C$13:$C$122, 0), MATCH('WSH Backcast - NEP'!I$13, 'WSH Backcast'!$B$13:$V$13, 0))</f>
        <v>Excellent</v>
      </c>
      <c r="J50" t="str">
        <f>INDEX('WSH Backcast'!$B$13:$V$122, MATCH('WSH Backcast - NEP'!$C50, 'WSH Backcast'!$C$13:$C$122, 0), MATCH('WSH Backcast - NEP'!J$13, 'WSH Backcast'!$B$13:$V$13, 0))</f>
        <v>Excellent</v>
      </c>
      <c r="K50" t="str">
        <f>INDEX('WSH Backcast'!$B$13:$V$122, MATCH('WSH Backcast - NEP'!$C50, 'WSH Backcast'!$C$13:$C$122, 0), MATCH('WSH Backcast - NEP'!K$13, 'WSH Backcast'!$B$13:$V$13, 0))</f>
        <v>Excellent</v>
      </c>
      <c r="L50" t="str">
        <f>INDEX('WSH Backcast'!$B$13:$V$122, MATCH('WSH Backcast - NEP'!$C50, 'WSH Backcast'!$C$13:$C$122, 0), MATCH('WSH Backcast - NEP'!L$13, 'WSH Backcast'!$B$13:$V$13, 0))</f>
        <v>Excellent</v>
      </c>
      <c r="M50" t="str">
        <f>INDEX('WSH Backcast'!$B$13:$V$122, MATCH('WSH Backcast - NEP'!$C50, 'WSH Backcast'!$C$13:$C$122, 0), MATCH('WSH Backcast - NEP'!M$13, 'WSH Backcast'!$B$13:$V$13, 0))</f>
        <v>Excellent</v>
      </c>
      <c r="N50" t="str">
        <f>INDEX('WSH Backcast'!$B$13:$V$122, MATCH('WSH Backcast - NEP'!$C50, 'WSH Backcast'!$C$13:$C$122, 0), MATCH('WSH Backcast - NEP'!N$13, 'WSH Backcast'!$B$13:$V$13, 0))</f>
        <v>Excellent</v>
      </c>
      <c r="O50" t="str">
        <f>INDEX('WSH Backcast'!$B$13:$V$122, MATCH('WSH Backcast - NEP'!$C50, 'WSH Backcast'!$C$13:$C$122, 0), MATCH('WSH Backcast - NEP'!O$13, 'WSH Backcast'!$B$13:$V$13, 0))</f>
        <v>Excellent</v>
      </c>
      <c r="P50">
        <f>INDEX('WSH Backcast'!$B$13:$V$122, MATCH('WSH Backcast - NEP'!$C50, 'WSH Backcast'!$C$13:$C$122, 0), MATCH('WSH Backcast - NEP'!P$13, 'WSH Backcast'!$B$13:$V$13, 0))</f>
        <v>0</v>
      </c>
      <c r="Q50" t="str">
        <f>INDEX('WSH Backcast'!$B$13:$V$122, MATCH('WSH Backcast - NEP'!$C50, 'WSH Backcast'!$C$13:$C$122, 0), MATCH('WSH Backcast - NEP'!Q$13, 'WSH Backcast'!$B$13:$V$13, 0))</f>
        <v>Excellent</v>
      </c>
      <c r="R50" t="str">
        <f>INDEX('WSH Backcast'!$B$13:$V$122, MATCH('WSH Backcast - NEP'!$C50, 'WSH Backcast'!$C$13:$C$122, 0), MATCH('WSH Backcast - NEP'!R$13, 'WSH Backcast'!$B$13:$V$13, 0))</f>
        <v>Excellent</v>
      </c>
      <c r="S50" t="str">
        <f>INDEX('WSH Backcast'!$B$13:$V$122, MATCH('WSH Backcast - NEP'!$C50, 'WSH Backcast'!$C$13:$C$122, 0), MATCH('WSH Backcast - NEP'!S$13, 'WSH Backcast'!$B$13:$V$13, 0))</f>
        <v>Excellent</v>
      </c>
      <c r="T50" t="str">
        <f>INDEX('WSH Backcast'!$B$13:$V$122, MATCH('WSH Backcast - NEP'!$C50, 'WSH Backcast'!$C$13:$C$122, 0), MATCH('WSH Backcast - NEP'!T$13, 'WSH Backcast'!$B$13:$V$13, 0))</f>
        <v>Excellent</v>
      </c>
      <c r="U50" t="str">
        <f>INDEX('WSH Backcast'!$B$13:$V$122, MATCH('WSH Backcast - NEP'!$C50, 'WSH Backcast'!$C$13:$C$122, 0), MATCH('WSH Backcast - NEP'!U$13, 'WSH Backcast'!$B$13:$V$13, 0))</f>
        <v>Excellent</v>
      </c>
      <c r="V50" t="str">
        <f>INDEX('WSH Backcast'!$B$13:$V$122, MATCH('WSH Backcast - NEP'!$C50, 'WSH Backcast'!$C$13:$C$122, 0), MATCH('WSH Backcast - NEP'!V$13, 'WSH Backcast'!$B$13:$V$13, 0))</f>
        <v>Excellent</v>
      </c>
      <c r="AA50" t="s">
        <v>51</v>
      </c>
      <c r="AB50" t="str">
        <f t="shared" si="8"/>
        <v>Excellent</v>
      </c>
      <c r="AC50" t="str">
        <f t="shared" si="9"/>
        <v>Excellent</v>
      </c>
      <c r="AD50" t="str">
        <f t="shared" si="10"/>
        <v>Excellent</v>
      </c>
      <c r="AE50" t="str">
        <f t="shared" si="11"/>
        <v>Excellent</v>
      </c>
      <c r="AF50" t="str">
        <f t="shared" si="12"/>
        <v>Excellent</v>
      </c>
      <c r="AG50" t="str">
        <f t="shared" si="13"/>
        <v>Excellent</v>
      </c>
      <c r="AI50" t="str">
        <f t="shared" si="7"/>
        <v>N</v>
      </c>
    </row>
    <row r="51" spans="2:35">
      <c r="B51" t="s">
        <v>232</v>
      </c>
      <c r="C51" t="s">
        <v>408</v>
      </c>
      <c r="D51" t="s">
        <v>48</v>
      </c>
      <c r="E51" t="s">
        <v>49</v>
      </c>
      <c r="F51" t="s">
        <v>50</v>
      </c>
      <c r="H51" t="str">
        <f>INDEX('WSH Backcast'!$B$13:$V$122, MATCH('WSH Backcast - NEP'!$C51, 'WSH Backcast'!$C$13:$C$122, 0), MATCH('WSH Backcast - NEP'!H$13, 'WSH Backcast'!$B$13:$V$13, 0))</f>
        <v>Excellent</v>
      </c>
      <c r="I51" t="str">
        <f>INDEX('WSH Backcast'!$B$13:$V$122, MATCH('WSH Backcast - NEP'!$C51, 'WSH Backcast'!$C$13:$C$122, 0), MATCH('WSH Backcast - NEP'!I$13, 'WSH Backcast'!$B$13:$V$13, 0))</f>
        <v>Excellent</v>
      </c>
      <c r="J51" t="str">
        <f>INDEX('WSH Backcast'!$B$13:$V$122, MATCH('WSH Backcast - NEP'!$C51, 'WSH Backcast'!$C$13:$C$122, 0), MATCH('WSH Backcast - NEP'!J$13, 'WSH Backcast'!$B$13:$V$13, 0))</f>
        <v>Excellent</v>
      </c>
      <c r="K51" t="str">
        <f>INDEX('WSH Backcast'!$B$13:$V$122, MATCH('WSH Backcast - NEP'!$C51, 'WSH Backcast'!$C$13:$C$122, 0), MATCH('WSH Backcast - NEP'!K$13, 'WSH Backcast'!$B$13:$V$13, 0))</f>
        <v>Excellent</v>
      </c>
      <c r="L51" t="str">
        <f>INDEX('WSH Backcast'!$B$13:$V$122, MATCH('WSH Backcast - NEP'!$C51, 'WSH Backcast'!$C$13:$C$122, 0), MATCH('WSH Backcast - NEP'!L$13, 'WSH Backcast'!$B$13:$V$13, 0))</f>
        <v>Excellent</v>
      </c>
      <c r="M51" t="str">
        <f>INDEX('WSH Backcast'!$B$13:$V$122, MATCH('WSH Backcast - NEP'!$C51, 'WSH Backcast'!$C$13:$C$122, 0), MATCH('WSH Backcast - NEP'!M$13, 'WSH Backcast'!$B$13:$V$13, 0))</f>
        <v>Excellent</v>
      </c>
      <c r="N51" t="str">
        <f>INDEX('WSH Backcast'!$B$13:$V$122, MATCH('WSH Backcast - NEP'!$C51, 'WSH Backcast'!$C$13:$C$122, 0), MATCH('WSH Backcast - NEP'!N$13, 'WSH Backcast'!$B$13:$V$13, 0))</f>
        <v>Excellent</v>
      </c>
      <c r="O51" t="str">
        <f>INDEX('WSH Backcast'!$B$13:$V$122, MATCH('WSH Backcast - NEP'!$C51, 'WSH Backcast'!$C$13:$C$122, 0), MATCH('WSH Backcast - NEP'!O$13, 'WSH Backcast'!$B$13:$V$13, 0))</f>
        <v>Excellent</v>
      </c>
      <c r="P51">
        <f>INDEX('WSH Backcast'!$B$13:$V$122, MATCH('WSH Backcast - NEP'!$C51, 'WSH Backcast'!$C$13:$C$122, 0), MATCH('WSH Backcast - NEP'!P$13, 'WSH Backcast'!$B$13:$V$13, 0))</f>
        <v>0</v>
      </c>
      <c r="Q51" t="str">
        <f>INDEX('WSH Backcast'!$B$13:$V$122, MATCH('WSH Backcast - NEP'!$C51, 'WSH Backcast'!$C$13:$C$122, 0), MATCH('WSH Backcast - NEP'!Q$13, 'WSH Backcast'!$B$13:$V$13, 0))</f>
        <v>Excellent</v>
      </c>
      <c r="R51" t="str">
        <f>INDEX('WSH Backcast'!$B$13:$V$122, MATCH('WSH Backcast - NEP'!$C51, 'WSH Backcast'!$C$13:$C$122, 0), MATCH('WSH Backcast - NEP'!R$13, 'WSH Backcast'!$B$13:$V$13, 0))</f>
        <v>Excellent</v>
      </c>
      <c r="S51" t="str">
        <f>INDEX('WSH Backcast'!$B$13:$V$122, MATCH('WSH Backcast - NEP'!$C51, 'WSH Backcast'!$C$13:$C$122, 0), MATCH('WSH Backcast - NEP'!S$13, 'WSH Backcast'!$B$13:$V$13, 0))</f>
        <v>Excellent</v>
      </c>
      <c r="T51" t="str">
        <f>INDEX('WSH Backcast'!$B$13:$V$122, MATCH('WSH Backcast - NEP'!$C51, 'WSH Backcast'!$C$13:$C$122, 0), MATCH('WSH Backcast - NEP'!T$13, 'WSH Backcast'!$B$13:$V$13, 0))</f>
        <v>Excellent</v>
      </c>
      <c r="U51" t="str">
        <f>INDEX('WSH Backcast'!$B$13:$V$122, MATCH('WSH Backcast - NEP'!$C51, 'WSH Backcast'!$C$13:$C$122, 0), MATCH('WSH Backcast - NEP'!U$13, 'WSH Backcast'!$B$13:$V$13, 0))</f>
        <v>Excellent</v>
      </c>
      <c r="V51" t="str">
        <f>INDEX('WSH Backcast'!$B$13:$V$122, MATCH('WSH Backcast - NEP'!$C51, 'WSH Backcast'!$C$13:$C$122, 0), MATCH('WSH Backcast - NEP'!V$13, 'WSH Backcast'!$B$13:$V$13, 0))</f>
        <v>Excellent</v>
      </c>
      <c r="AA51" t="s">
        <v>51</v>
      </c>
      <c r="AB51" t="str">
        <f t="shared" si="8"/>
        <v>Excellent</v>
      </c>
      <c r="AC51" t="str">
        <f t="shared" si="9"/>
        <v>Excellent</v>
      </c>
      <c r="AD51" t="str">
        <f t="shared" si="10"/>
        <v>Excellent</v>
      </c>
      <c r="AE51" t="str">
        <f t="shared" si="11"/>
        <v>Excellent</v>
      </c>
      <c r="AF51" t="str">
        <f t="shared" si="12"/>
        <v>Excellent</v>
      </c>
      <c r="AG51" t="str">
        <f t="shared" si="13"/>
        <v>Excellent</v>
      </c>
      <c r="AI51" t="str">
        <f t="shared" si="7"/>
        <v>N</v>
      </c>
    </row>
    <row r="52" spans="2:35">
      <c r="B52" t="s">
        <v>232</v>
      </c>
      <c r="C52" t="s">
        <v>409</v>
      </c>
      <c r="D52" t="s">
        <v>48</v>
      </c>
      <c r="E52" t="s">
        <v>49</v>
      </c>
      <c r="F52" t="s">
        <v>50</v>
      </c>
      <c r="H52" t="str">
        <f>INDEX('WSH Backcast'!$B$13:$V$122, MATCH('WSH Backcast - NEP'!$C52, 'WSH Backcast'!$C$13:$C$122, 0), MATCH('WSH Backcast - NEP'!H$13, 'WSH Backcast'!$B$13:$V$13, 0))</f>
        <v>Excellent</v>
      </c>
      <c r="I52" t="str">
        <f>INDEX('WSH Backcast'!$B$13:$V$122, MATCH('WSH Backcast - NEP'!$C52, 'WSH Backcast'!$C$13:$C$122, 0), MATCH('WSH Backcast - NEP'!I$13, 'WSH Backcast'!$B$13:$V$13, 0))</f>
        <v>Excellent</v>
      </c>
      <c r="J52" t="str">
        <f>INDEX('WSH Backcast'!$B$13:$V$122, MATCH('WSH Backcast - NEP'!$C52, 'WSH Backcast'!$C$13:$C$122, 0), MATCH('WSH Backcast - NEP'!J$13, 'WSH Backcast'!$B$13:$V$13, 0))</f>
        <v>Excellent</v>
      </c>
      <c r="K52" t="str">
        <f>INDEX('WSH Backcast'!$B$13:$V$122, MATCH('WSH Backcast - NEP'!$C52, 'WSH Backcast'!$C$13:$C$122, 0), MATCH('WSH Backcast - NEP'!K$13, 'WSH Backcast'!$B$13:$V$13, 0))</f>
        <v>Excellent</v>
      </c>
      <c r="L52" t="str">
        <f>INDEX('WSH Backcast'!$B$13:$V$122, MATCH('WSH Backcast - NEP'!$C52, 'WSH Backcast'!$C$13:$C$122, 0), MATCH('WSH Backcast - NEP'!L$13, 'WSH Backcast'!$B$13:$V$13, 0))</f>
        <v>Excellent</v>
      </c>
      <c r="M52" t="str">
        <f>INDEX('WSH Backcast'!$B$13:$V$122, MATCH('WSH Backcast - NEP'!$C52, 'WSH Backcast'!$C$13:$C$122, 0), MATCH('WSH Backcast - NEP'!M$13, 'WSH Backcast'!$B$13:$V$13, 0))</f>
        <v>Excellent</v>
      </c>
      <c r="N52" t="str">
        <f>INDEX('WSH Backcast'!$B$13:$V$122, MATCH('WSH Backcast - NEP'!$C52, 'WSH Backcast'!$C$13:$C$122, 0), MATCH('WSH Backcast - NEP'!N$13, 'WSH Backcast'!$B$13:$V$13, 0))</f>
        <v>Excellent</v>
      </c>
      <c r="O52" t="str">
        <f>INDEX('WSH Backcast'!$B$13:$V$122, MATCH('WSH Backcast - NEP'!$C52, 'WSH Backcast'!$C$13:$C$122, 0), MATCH('WSH Backcast - NEP'!O$13, 'WSH Backcast'!$B$13:$V$13, 0))</f>
        <v>Excellent</v>
      </c>
      <c r="P52">
        <f>INDEX('WSH Backcast'!$B$13:$V$122, MATCH('WSH Backcast - NEP'!$C52, 'WSH Backcast'!$C$13:$C$122, 0), MATCH('WSH Backcast - NEP'!P$13, 'WSH Backcast'!$B$13:$V$13, 0))</f>
        <v>0</v>
      </c>
      <c r="Q52" t="str">
        <f>INDEX('WSH Backcast'!$B$13:$V$122, MATCH('WSH Backcast - NEP'!$C52, 'WSH Backcast'!$C$13:$C$122, 0), MATCH('WSH Backcast - NEP'!Q$13, 'WSH Backcast'!$B$13:$V$13, 0))</f>
        <v>Excellent</v>
      </c>
      <c r="R52" t="str">
        <f>INDEX('WSH Backcast'!$B$13:$V$122, MATCH('WSH Backcast - NEP'!$C52, 'WSH Backcast'!$C$13:$C$122, 0), MATCH('WSH Backcast - NEP'!R$13, 'WSH Backcast'!$B$13:$V$13, 0))</f>
        <v>Excellent</v>
      </c>
      <c r="S52" t="str">
        <f>INDEX('WSH Backcast'!$B$13:$V$122, MATCH('WSH Backcast - NEP'!$C52, 'WSH Backcast'!$C$13:$C$122, 0), MATCH('WSH Backcast - NEP'!S$13, 'WSH Backcast'!$B$13:$V$13, 0))</f>
        <v>Excellent</v>
      </c>
      <c r="T52" t="str">
        <f>INDEX('WSH Backcast'!$B$13:$V$122, MATCH('WSH Backcast - NEP'!$C52, 'WSH Backcast'!$C$13:$C$122, 0), MATCH('WSH Backcast - NEP'!T$13, 'WSH Backcast'!$B$13:$V$13, 0))</f>
        <v>Excellent</v>
      </c>
      <c r="U52" t="str">
        <f>INDEX('WSH Backcast'!$B$13:$V$122, MATCH('WSH Backcast - NEP'!$C52, 'WSH Backcast'!$C$13:$C$122, 0), MATCH('WSH Backcast - NEP'!U$13, 'WSH Backcast'!$B$13:$V$13, 0))</f>
        <v>Excellent</v>
      </c>
      <c r="V52" t="str">
        <f>INDEX('WSH Backcast'!$B$13:$V$122, MATCH('WSH Backcast - NEP'!$C52, 'WSH Backcast'!$C$13:$C$122, 0), MATCH('WSH Backcast - NEP'!V$13, 'WSH Backcast'!$B$13:$V$13, 0))</f>
        <v>Excellent</v>
      </c>
      <c r="AA52" t="s">
        <v>51</v>
      </c>
      <c r="AB52" t="str">
        <f t="shared" si="8"/>
        <v>Excellent</v>
      </c>
      <c r="AC52" t="str">
        <f t="shared" si="9"/>
        <v>Excellent</v>
      </c>
      <c r="AD52" t="str">
        <f t="shared" si="10"/>
        <v>Excellent</v>
      </c>
      <c r="AE52" t="str">
        <f t="shared" si="11"/>
        <v>Excellent</v>
      </c>
      <c r="AF52" t="str">
        <f t="shared" si="12"/>
        <v>Excellent</v>
      </c>
      <c r="AG52" t="str">
        <f t="shared" si="13"/>
        <v>Excellent</v>
      </c>
      <c r="AI52" t="str">
        <f t="shared" si="7"/>
        <v>N</v>
      </c>
    </row>
    <row r="53" spans="2:35">
      <c r="B53" t="s">
        <v>232</v>
      </c>
      <c r="C53" t="s">
        <v>410</v>
      </c>
      <c r="D53" t="s">
        <v>48</v>
      </c>
      <c r="E53" t="s">
        <v>49</v>
      </c>
      <c r="F53" t="s">
        <v>50</v>
      </c>
      <c r="H53" t="str">
        <f>INDEX('WSH Backcast'!$B$13:$V$122, MATCH('WSH Backcast - NEP'!$C53, 'WSH Backcast'!$C$13:$C$122, 0), MATCH('WSH Backcast - NEP'!H$13, 'WSH Backcast'!$B$13:$V$13, 0))</f>
        <v>Excellent</v>
      </c>
      <c r="I53" t="str">
        <f>INDEX('WSH Backcast'!$B$13:$V$122, MATCH('WSH Backcast - NEP'!$C53, 'WSH Backcast'!$C$13:$C$122, 0), MATCH('WSH Backcast - NEP'!I$13, 'WSH Backcast'!$B$13:$V$13, 0))</f>
        <v>Excellent</v>
      </c>
      <c r="J53" t="str">
        <f>INDEX('WSH Backcast'!$B$13:$V$122, MATCH('WSH Backcast - NEP'!$C53, 'WSH Backcast'!$C$13:$C$122, 0), MATCH('WSH Backcast - NEP'!J$13, 'WSH Backcast'!$B$13:$V$13, 0))</f>
        <v>Excellent</v>
      </c>
      <c r="K53" t="str">
        <f>INDEX('WSH Backcast'!$B$13:$V$122, MATCH('WSH Backcast - NEP'!$C53, 'WSH Backcast'!$C$13:$C$122, 0), MATCH('WSH Backcast - NEP'!K$13, 'WSH Backcast'!$B$13:$V$13, 0))</f>
        <v>Excellent</v>
      </c>
      <c r="L53" t="str">
        <f>INDEX('WSH Backcast'!$B$13:$V$122, MATCH('WSH Backcast - NEP'!$C53, 'WSH Backcast'!$C$13:$C$122, 0), MATCH('WSH Backcast - NEP'!L$13, 'WSH Backcast'!$B$13:$V$13, 0))</f>
        <v>Excellent</v>
      </c>
      <c r="M53" t="str">
        <f>INDEX('WSH Backcast'!$B$13:$V$122, MATCH('WSH Backcast - NEP'!$C53, 'WSH Backcast'!$C$13:$C$122, 0), MATCH('WSH Backcast - NEP'!M$13, 'WSH Backcast'!$B$13:$V$13, 0))</f>
        <v>Excellent</v>
      </c>
      <c r="N53" t="str">
        <f>INDEX('WSH Backcast'!$B$13:$V$122, MATCH('WSH Backcast - NEP'!$C53, 'WSH Backcast'!$C$13:$C$122, 0), MATCH('WSH Backcast - NEP'!N$13, 'WSH Backcast'!$B$13:$V$13, 0))</f>
        <v>Excellent</v>
      </c>
      <c r="O53" t="str">
        <f>INDEX('WSH Backcast'!$B$13:$V$122, MATCH('WSH Backcast - NEP'!$C53, 'WSH Backcast'!$C$13:$C$122, 0), MATCH('WSH Backcast - NEP'!O$13, 'WSH Backcast'!$B$13:$V$13, 0))</f>
        <v>Excellent</v>
      </c>
      <c r="P53">
        <f>INDEX('WSH Backcast'!$B$13:$V$122, MATCH('WSH Backcast - NEP'!$C53, 'WSH Backcast'!$C$13:$C$122, 0), MATCH('WSH Backcast - NEP'!P$13, 'WSH Backcast'!$B$13:$V$13, 0))</f>
        <v>0</v>
      </c>
      <c r="Q53" t="str">
        <f>INDEX('WSH Backcast'!$B$13:$V$122, MATCH('WSH Backcast - NEP'!$C53, 'WSH Backcast'!$C$13:$C$122, 0), MATCH('WSH Backcast - NEP'!Q$13, 'WSH Backcast'!$B$13:$V$13, 0))</f>
        <v>Excellent</v>
      </c>
      <c r="R53" t="str">
        <f>INDEX('WSH Backcast'!$B$13:$V$122, MATCH('WSH Backcast - NEP'!$C53, 'WSH Backcast'!$C$13:$C$122, 0), MATCH('WSH Backcast - NEP'!R$13, 'WSH Backcast'!$B$13:$V$13, 0))</f>
        <v>Excellent</v>
      </c>
      <c r="S53" t="str">
        <f>INDEX('WSH Backcast'!$B$13:$V$122, MATCH('WSH Backcast - NEP'!$C53, 'WSH Backcast'!$C$13:$C$122, 0), MATCH('WSH Backcast - NEP'!S$13, 'WSH Backcast'!$B$13:$V$13, 0))</f>
        <v>Excellent</v>
      </c>
      <c r="T53" t="str">
        <f>INDEX('WSH Backcast'!$B$13:$V$122, MATCH('WSH Backcast - NEP'!$C53, 'WSH Backcast'!$C$13:$C$122, 0), MATCH('WSH Backcast - NEP'!T$13, 'WSH Backcast'!$B$13:$V$13, 0))</f>
        <v>Excellent</v>
      </c>
      <c r="U53" t="str">
        <f>INDEX('WSH Backcast'!$B$13:$V$122, MATCH('WSH Backcast - NEP'!$C53, 'WSH Backcast'!$C$13:$C$122, 0), MATCH('WSH Backcast - NEP'!U$13, 'WSH Backcast'!$B$13:$V$13, 0))</f>
        <v>Excellent</v>
      </c>
      <c r="V53" t="str">
        <f>INDEX('WSH Backcast'!$B$13:$V$122, MATCH('WSH Backcast - NEP'!$C53, 'WSH Backcast'!$C$13:$C$122, 0), MATCH('WSH Backcast - NEP'!V$13, 'WSH Backcast'!$B$13:$V$13, 0))</f>
        <v>Excellent</v>
      </c>
      <c r="AA53" t="s">
        <v>51</v>
      </c>
      <c r="AB53" t="str">
        <f t="shared" si="8"/>
        <v>Excellent</v>
      </c>
      <c r="AC53" t="str">
        <f t="shared" si="9"/>
        <v>Excellent</v>
      </c>
      <c r="AD53" t="str">
        <f t="shared" si="10"/>
        <v>Excellent</v>
      </c>
      <c r="AE53" t="str">
        <f t="shared" si="11"/>
        <v>Excellent</v>
      </c>
      <c r="AF53" t="str">
        <f t="shared" si="12"/>
        <v>Excellent</v>
      </c>
      <c r="AG53" t="str">
        <f t="shared" si="13"/>
        <v>Excellent</v>
      </c>
      <c r="AI53" t="str">
        <f t="shared" si="7"/>
        <v>N</v>
      </c>
    </row>
    <row r="54" spans="2:35">
      <c r="B54" t="s">
        <v>232</v>
      </c>
      <c r="C54" t="s">
        <v>411</v>
      </c>
      <c r="D54" t="s">
        <v>48</v>
      </c>
      <c r="E54" t="s">
        <v>49</v>
      </c>
      <c r="F54" t="s">
        <v>50</v>
      </c>
      <c r="H54" t="str">
        <f>INDEX('WSH Backcast'!$B$13:$V$122, MATCH('WSH Backcast - NEP'!$C54, 'WSH Backcast'!$C$13:$C$122, 0), MATCH('WSH Backcast - NEP'!H$13, 'WSH Backcast'!$B$13:$V$13, 0))</f>
        <v>Excellent</v>
      </c>
      <c r="I54" t="str">
        <f>INDEX('WSH Backcast'!$B$13:$V$122, MATCH('WSH Backcast - NEP'!$C54, 'WSH Backcast'!$C$13:$C$122, 0), MATCH('WSH Backcast - NEP'!I$13, 'WSH Backcast'!$B$13:$V$13, 0))</f>
        <v>Excellent</v>
      </c>
      <c r="J54" t="str">
        <f>INDEX('WSH Backcast'!$B$13:$V$122, MATCH('WSH Backcast - NEP'!$C54, 'WSH Backcast'!$C$13:$C$122, 0), MATCH('WSH Backcast - NEP'!J$13, 'WSH Backcast'!$B$13:$V$13, 0))</f>
        <v>Excellent</v>
      </c>
      <c r="K54" t="str">
        <f>INDEX('WSH Backcast'!$B$13:$V$122, MATCH('WSH Backcast - NEP'!$C54, 'WSH Backcast'!$C$13:$C$122, 0), MATCH('WSH Backcast - NEP'!K$13, 'WSH Backcast'!$B$13:$V$13, 0))</f>
        <v>Excellent</v>
      </c>
      <c r="L54" t="str">
        <f>INDEX('WSH Backcast'!$B$13:$V$122, MATCH('WSH Backcast - NEP'!$C54, 'WSH Backcast'!$C$13:$C$122, 0), MATCH('WSH Backcast - NEP'!L$13, 'WSH Backcast'!$B$13:$V$13, 0))</f>
        <v>Excellent</v>
      </c>
      <c r="M54" t="str">
        <f>INDEX('WSH Backcast'!$B$13:$V$122, MATCH('WSH Backcast - NEP'!$C54, 'WSH Backcast'!$C$13:$C$122, 0), MATCH('WSH Backcast - NEP'!M$13, 'WSH Backcast'!$B$13:$V$13, 0))</f>
        <v>Excellent</v>
      </c>
      <c r="N54" t="str">
        <f>INDEX('WSH Backcast'!$B$13:$V$122, MATCH('WSH Backcast - NEP'!$C54, 'WSH Backcast'!$C$13:$C$122, 0), MATCH('WSH Backcast - NEP'!N$13, 'WSH Backcast'!$B$13:$V$13, 0))</f>
        <v>Excellent</v>
      </c>
      <c r="O54" t="str">
        <f>INDEX('WSH Backcast'!$B$13:$V$122, MATCH('WSH Backcast - NEP'!$C54, 'WSH Backcast'!$C$13:$C$122, 0), MATCH('WSH Backcast - NEP'!O$13, 'WSH Backcast'!$B$13:$V$13, 0))</f>
        <v>Excellent</v>
      </c>
      <c r="P54">
        <f>INDEX('WSH Backcast'!$B$13:$V$122, MATCH('WSH Backcast - NEP'!$C54, 'WSH Backcast'!$C$13:$C$122, 0), MATCH('WSH Backcast - NEP'!P$13, 'WSH Backcast'!$B$13:$V$13, 0))</f>
        <v>0</v>
      </c>
      <c r="Q54" t="str">
        <f>INDEX('WSH Backcast'!$B$13:$V$122, MATCH('WSH Backcast - NEP'!$C54, 'WSH Backcast'!$C$13:$C$122, 0), MATCH('WSH Backcast - NEP'!Q$13, 'WSH Backcast'!$B$13:$V$13, 0))</f>
        <v>Excellent</v>
      </c>
      <c r="R54" t="str">
        <f>INDEX('WSH Backcast'!$B$13:$V$122, MATCH('WSH Backcast - NEP'!$C54, 'WSH Backcast'!$C$13:$C$122, 0), MATCH('WSH Backcast - NEP'!R$13, 'WSH Backcast'!$B$13:$V$13, 0))</f>
        <v>Excellent</v>
      </c>
      <c r="S54" t="str">
        <f>INDEX('WSH Backcast'!$B$13:$V$122, MATCH('WSH Backcast - NEP'!$C54, 'WSH Backcast'!$C$13:$C$122, 0), MATCH('WSH Backcast - NEP'!S$13, 'WSH Backcast'!$B$13:$V$13, 0))</f>
        <v>Excellent</v>
      </c>
      <c r="T54" t="str">
        <f>INDEX('WSH Backcast'!$B$13:$V$122, MATCH('WSH Backcast - NEP'!$C54, 'WSH Backcast'!$C$13:$C$122, 0), MATCH('WSH Backcast - NEP'!T$13, 'WSH Backcast'!$B$13:$V$13, 0))</f>
        <v>Excellent</v>
      </c>
      <c r="U54" t="str">
        <f>INDEX('WSH Backcast'!$B$13:$V$122, MATCH('WSH Backcast - NEP'!$C54, 'WSH Backcast'!$C$13:$C$122, 0), MATCH('WSH Backcast - NEP'!U$13, 'WSH Backcast'!$B$13:$V$13, 0))</f>
        <v>Excellent</v>
      </c>
      <c r="V54" t="str">
        <f>INDEX('WSH Backcast'!$B$13:$V$122, MATCH('WSH Backcast - NEP'!$C54, 'WSH Backcast'!$C$13:$C$122, 0), MATCH('WSH Backcast - NEP'!V$13, 'WSH Backcast'!$B$13:$V$13, 0))</f>
        <v>Excellent</v>
      </c>
      <c r="AA54" t="s">
        <v>51</v>
      </c>
      <c r="AB54" t="str">
        <f t="shared" si="8"/>
        <v>Excellent</v>
      </c>
      <c r="AC54" t="str">
        <f t="shared" si="9"/>
        <v>Excellent</v>
      </c>
      <c r="AD54" t="str">
        <f t="shared" si="10"/>
        <v>Excellent</v>
      </c>
      <c r="AE54" t="str">
        <f t="shared" si="11"/>
        <v>Excellent</v>
      </c>
      <c r="AF54" t="str">
        <f t="shared" si="12"/>
        <v>Excellent</v>
      </c>
      <c r="AG54" t="str">
        <f t="shared" si="13"/>
        <v>Excellent</v>
      </c>
      <c r="AI54" t="str">
        <f t="shared" si="7"/>
        <v>N</v>
      </c>
    </row>
    <row r="55" spans="2:35">
      <c r="B55" t="s">
        <v>232</v>
      </c>
      <c r="C55" t="s">
        <v>412</v>
      </c>
      <c r="D55" t="s">
        <v>48</v>
      </c>
      <c r="E55" t="s">
        <v>49</v>
      </c>
      <c r="F55" t="s">
        <v>50</v>
      </c>
      <c r="H55" t="str">
        <f>INDEX('WSH Backcast'!$B$13:$V$122, MATCH('WSH Backcast - NEP'!$C55, 'WSH Backcast'!$C$13:$C$122, 0), MATCH('WSH Backcast - NEP'!H$13, 'WSH Backcast'!$B$13:$V$13, 0))</f>
        <v>Excellent (backcast)</v>
      </c>
      <c r="I55" t="str">
        <f>INDEX('WSH Backcast'!$B$13:$V$122, MATCH('WSH Backcast - NEP'!$C55, 'WSH Backcast'!$C$13:$C$122, 0), MATCH('WSH Backcast - NEP'!I$13, 'WSH Backcast'!$B$13:$V$13, 0))</f>
        <v>Excellent (backcast)</v>
      </c>
      <c r="J55" t="str">
        <f>INDEX('WSH Backcast'!$B$13:$V$122, MATCH('WSH Backcast - NEP'!$C55, 'WSH Backcast'!$C$13:$C$122, 0), MATCH('WSH Backcast - NEP'!J$13, 'WSH Backcast'!$B$13:$V$13, 0))</f>
        <v>Excellent</v>
      </c>
      <c r="K55" t="str">
        <f>INDEX('WSH Backcast'!$B$13:$V$122, MATCH('WSH Backcast - NEP'!$C55, 'WSH Backcast'!$C$13:$C$122, 0), MATCH('WSH Backcast - NEP'!K$13, 'WSH Backcast'!$B$13:$V$13, 0))</f>
        <v>Excellent</v>
      </c>
      <c r="L55" t="str">
        <f>INDEX('WSH Backcast'!$B$13:$V$122, MATCH('WSH Backcast - NEP'!$C55, 'WSH Backcast'!$C$13:$C$122, 0), MATCH('WSH Backcast - NEP'!L$13, 'WSH Backcast'!$B$13:$V$13, 0))</f>
        <v>Excellent</v>
      </c>
      <c r="M55" t="str">
        <f>INDEX('WSH Backcast'!$B$13:$V$122, MATCH('WSH Backcast - NEP'!$C55, 'WSH Backcast'!$C$13:$C$122, 0), MATCH('WSH Backcast - NEP'!M$13, 'WSH Backcast'!$B$13:$V$13, 0))</f>
        <v>Excellent</v>
      </c>
      <c r="N55" t="str">
        <f>INDEX('WSH Backcast'!$B$13:$V$122, MATCH('WSH Backcast - NEP'!$C55, 'WSH Backcast'!$C$13:$C$122, 0), MATCH('WSH Backcast - NEP'!N$13, 'WSH Backcast'!$B$13:$V$13, 0))</f>
        <v>Excellent</v>
      </c>
      <c r="O55" t="str">
        <f>INDEX('WSH Backcast'!$B$13:$V$122, MATCH('WSH Backcast - NEP'!$C55, 'WSH Backcast'!$C$13:$C$122, 0), MATCH('WSH Backcast - NEP'!O$13, 'WSH Backcast'!$B$13:$V$13, 0))</f>
        <v>Excellent</v>
      </c>
      <c r="P55">
        <f>INDEX('WSH Backcast'!$B$13:$V$122, MATCH('WSH Backcast - NEP'!$C55, 'WSH Backcast'!$C$13:$C$122, 0), MATCH('WSH Backcast - NEP'!P$13, 'WSH Backcast'!$B$13:$V$13, 0))</f>
        <v>0</v>
      </c>
      <c r="Q55" t="str">
        <f>INDEX('WSH Backcast'!$B$13:$V$122, MATCH('WSH Backcast - NEP'!$C55, 'WSH Backcast'!$C$13:$C$122, 0), MATCH('WSH Backcast - NEP'!Q$13, 'WSH Backcast'!$B$13:$V$13, 0))</f>
        <v>Excellent</v>
      </c>
      <c r="R55" t="str">
        <f>INDEX('WSH Backcast'!$B$13:$V$122, MATCH('WSH Backcast - NEP'!$C55, 'WSH Backcast'!$C$13:$C$122, 0), MATCH('WSH Backcast - NEP'!R$13, 'WSH Backcast'!$B$13:$V$13, 0))</f>
        <v>Excellent</v>
      </c>
      <c r="S55" t="str">
        <f>INDEX('WSH Backcast'!$B$13:$V$122, MATCH('WSH Backcast - NEP'!$C55, 'WSH Backcast'!$C$13:$C$122, 0), MATCH('WSH Backcast - NEP'!S$13, 'WSH Backcast'!$B$13:$V$13, 0))</f>
        <v>Excellent</v>
      </c>
      <c r="T55" t="str">
        <f>INDEX('WSH Backcast'!$B$13:$V$122, MATCH('WSH Backcast - NEP'!$C55, 'WSH Backcast'!$C$13:$C$122, 0), MATCH('WSH Backcast - NEP'!T$13, 'WSH Backcast'!$B$13:$V$13, 0))</f>
        <v>Excellent</v>
      </c>
      <c r="U55" t="str">
        <f>INDEX('WSH Backcast'!$B$13:$V$122, MATCH('WSH Backcast - NEP'!$C55, 'WSH Backcast'!$C$13:$C$122, 0), MATCH('WSH Backcast - NEP'!U$13, 'WSH Backcast'!$B$13:$V$13, 0))</f>
        <v>Excellent</v>
      </c>
      <c r="V55" t="str">
        <f>INDEX('WSH Backcast'!$B$13:$V$122, MATCH('WSH Backcast - NEP'!$C55, 'WSH Backcast'!$C$13:$C$122, 0), MATCH('WSH Backcast - NEP'!V$13, 'WSH Backcast'!$B$13:$V$13, 0))</f>
        <v>Excellent</v>
      </c>
      <c r="X55" s="10"/>
      <c r="AA55" t="s">
        <v>51</v>
      </c>
      <c r="AB55" t="str">
        <f t="shared" si="8"/>
        <v>Excellent</v>
      </c>
      <c r="AC55" t="str">
        <f t="shared" si="9"/>
        <v>Excellent</v>
      </c>
      <c r="AD55" t="str">
        <f t="shared" si="10"/>
        <v>Excellent</v>
      </c>
      <c r="AE55" t="str">
        <f t="shared" si="11"/>
        <v>Excellent</v>
      </c>
      <c r="AF55" t="str">
        <f t="shared" si="12"/>
        <v>Excellent</v>
      </c>
      <c r="AG55" t="str">
        <f t="shared" si="13"/>
        <v>Excellent</v>
      </c>
      <c r="AI55" t="str">
        <f t="shared" si="7"/>
        <v>N</v>
      </c>
    </row>
    <row r="56" spans="2:35">
      <c r="B56" t="s">
        <v>232</v>
      </c>
      <c r="C56" t="s">
        <v>413</v>
      </c>
      <c r="D56" t="s">
        <v>48</v>
      </c>
      <c r="E56" t="s">
        <v>49</v>
      </c>
      <c r="F56" t="s">
        <v>50</v>
      </c>
      <c r="H56" t="str">
        <f>INDEX('WSH Backcast'!$B$13:$V$122, MATCH('WSH Backcast - NEP'!$C56, 'WSH Backcast'!$C$13:$C$122, 0), MATCH('WSH Backcast - NEP'!H$13, 'WSH Backcast'!$B$13:$V$13, 0))</f>
        <v>Excellent</v>
      </c>
      <c r="I56" t="str">
        <f>INDEX('WSH Backcast'!$B$13:$V$122, MATCH('WSH Backcast - NEP'!$C56, 'WSH Backcast'!$C$13:$C$122, 0), MATCH('WSH Backcast - NEP'!I$13, 'WSH Backcast'!$B$13:$V$13, 0))</f>
        <v>Excellent</v>
      </c>
      <c r="J56" t="str">
        <f>INDEX('WSH Backcast'!$B$13:$V$122, MATCH('WSH Backcast - NEP'!$C56, 'WSH Backcast'!$C$13:$C$122, 0), MATCH('WSH Backcast - NEP'!J$13, 'WSH Backcast'!$B$13:$V$13, 0))</f>
        <v>Excellent</v>
      </c>
      <c r="K56" t="str">
        <f>INDEX('WSH Backcast'!$B$13:$V$122, MATCH('WSH Backcast - NEP'!$C56, 'WSH Backcast'!$C$13:$C$122, 0), MATCH('WSH Backcast - NEP'!K$13, 'WSH Backcast'!$B$13:$V$13, 0))</f>
        <v>Excellent</v>
      </c>
      <c r="L56" t="str">
        <f>INDEX('WSH Backcast'!$B$13:$V$122, MATCH('WSH Backcast - NEP'!$C56, 'WSH Backcast'!$C$13:$C$122, 0), MATCH('WSH Backcast - NEP'!L$13, 'WSH Backcast'!$B$13:$V$13, 0))</f>
        <v>Excellent</v>
      </c>
      <c r="M56" t="str">
        <f>INDEX('WSH Backcast'!$B$13:$V$122, MATCH('WSH Backcast - NEP'!$C56, 'WSH Backcast'!$C$13:$C$122, 0), MATCH('WSH Backcast - NEP'!M$13, 'WSH Backcast'!$B$13:$V$13, 0))</f>
        <v>Excellent</v>
      </c>
      <c r="N56" t="str">
        <f>INDEX('WSH Backcast'!$B$13:$V$122, MATCH('WSH Backcast - NEP'!$C56, 'WSH Backcast'!$C$13:$C$122, 0), MATCH('WSH Backcast - NEP'!N$13, 'WSH Backcast'!$B$13:$V$13, 0))</f>
        <v>Excellent</v>
      </c>
      <c r="O56" t="str">
        <f>INDEX('WSH Backcast'!$B$13:$V$122, MATCH('WSH Backcast - NEP'!$C56, 'WSH Backcast'!$C$13:$C$122, 0), MATCH('WSH Backcast - NEP'!O$13, 'WSH Backcast'!$B$13:$V$13, 0))</f>
        <v>Excellent</v>
      </c>
      <c r="P56">
        <f>INDEX('WSH Backcast'!$B$13:$V$122, MATCH('WSH Backcast - NEP'!$C56, 'WSH Backcast'!$C$13:$C$122, 0), MATCH('WSH Backcast - NEP'!P$13, 'WSH Backcast'!$B$13:$V$13, 0))</f>
        <v>0</v>
      </c>
      <c r="Q56" t="str">
        <f>INDEX('WSH Backcast'!$B$13:$V$122, MATCH('WSH Backcast - NEP'!$C56, 'WSH Backcast'!$C$13:$C$122, 0), MATCH('WSH Backcast - NEP'!Q$13, 'WSH Backcast'!$B$13:$V$13, 0))</f>
        <v>Excellent</v>
      </c>
      <c r="R56" t="str">
        <f>INDEX('WSH Backcast'!$B$13:$V$122, MATCH('WSH Backcast - NEP'!$C56, 'WSH Backcast'!$C$13:$C$122, 0), MATCH('WSH Backcast - NEP'!R$13, 'WSH Backcast'!$B$13:$V$13, 0))</f>
        <v>Excellent</v>
      </c>
      <c r="S56" t="str">
        <f>INDEX('WSH Backcast'!$B$13:$V$122, MATCH('WSH Backcast - NEP'!$C56, 'WSH Backcast'!$C$13:$C$122, 0), MATCH('WSH Backcast - NEP'!S$13, 'WSH Backcast'!$B$13:$V$13, 0))</f>
        <v>Excellent</v>
      </c>
      <c r="T56" t="str">
        <f>INDEX('WSH Backcast'!$B$13:$V$122, MATCH('WSH Backcast - NEP'!$C56, 'WSH Backcast'!$C$13:$C$122, 0), MATCH('WSH Backcast - NEP'!T$13, 'WSH Backcast'!$B$13:$V$13, 0))</f>
        <v>Excellent</v>
      </c>
      <c r="U56" t="str">
        <f>INDEX('WSH Backcast'!$B$13:$V$122, MATCH('WSH Backcast - NEP'!$C56, 'WSH Backcast'!$C$13:$C$122, 0), MATCH('WSH Backcast - NEP'!U$13, 'WSH Backcast'!$B$13:$V$13, 0))</f>
        <v>Excellent</v>
      </c>
      <c r="V56" t="str">
        <f>INDEX('WSH Backcast'!$B$13:$V$122, MATCH('WSH Backcast - NEP'!$C56, 'WSH Backcast'!$C$13:$C$122, 0), MATCH('WSH Backcast - NEP'!V$13, 'WSH Backcast'!$B$13:$V$13, 0))</f>
        <v>Excellent</v>
      </c>
      <c r="AA56" t="s">
        <v>51</v>
      </c>
      <c r="AB56" t="str">
        <f t="shared" si="8"/>
        <v>Excellent</v>
      </c>
      <c r="AC56" t="str">
        <f t="shared" si="9"/>
        <v>Excellent</v>
      </c>
      <c r="AD56" t="str">
        <f t="shared" si="10"/>
        <v>Excellent</v>
      </c>
      <c r="AE56" t="str">
        <f t="shared" si="11"/>
        <v>Excellent</v>
      </c>
      <c r="AF56" t="str">
        <f t="shared" si="12"/>
        <v>Excellent</v>
      </c>
      <c r="AG56" t="str">
        <f t="shared" si="13"/>
        <v>Excellent</v>
      </c>
      <c r="AI56" t="str">
        <f t="shared" si="7"/>
        <v>N</v>
      </c>
    </row>
    <row r="57" spans="2:35">
      <c r="B57" t="s">
        <v>232</v>
      </c>
      <c r="C57" t="s">
        <v>414</v>
      </c>
      <c r="D57" t="s">
        <v>48</v>
      </c>
      <c r="E57" t="s">
        <v>49</v>
      </c>
      <c r="F57" t="s">
        <v>50</v>
      </c>
      <c r="H57" t="str">
        <f>INDEX('WSH Backcast'!$B$13:$V$122, MATCH('WSH Backcast - NEP'!$C57, 'WSH Backcast'!$C$13:$C$122, 0), MATCH('WSH Backcast - NEP'!H$13, 'WSH Backcast'!$B$13:$V$13, 0))</f>
        <v>Good</v>
      </c>
      <c r="I57" t="str">
        <f>INDEX('WSH Backcast'!$B$13:$V$122, MATCH('WSH Backcast - NEP'!$C57, 'WSH Backcast'!$C$13:$C$122, 0), MATCH('WSH Backcast - NEP'!I$13, 'WSH Backcast'!$B$13:$V$13, 0))</f>
        <v>Good</v>
      </c>
      <c r="J57" t="str">
        <f>INDEX('WSH Backcast'!$B$13:$V$122, MATCH('WSH Backcast - NEP'!$C57, 'WSH Backcast'!$C$13:$C$122, 0), MATCH('WSH Backcast - NEP'!J$13, 'WSH Backcast'!$B$13:$V$13, 0))</f>
        <v>Good</v>
      </c>
      <c r="K57" t="str">
        <f>INDEX('WSH Backcast'!$B$13:$V$122, MATCH('WSH Backcast - NEP'!$C57, 'WSH Backcast'!$C$13:$C$122, 0), MATCH('WSH Backcast - NEP'!K$13, 'WSH Backcast'!$B$13:$V$13, 0))</f>
        <v>Sufficient</v>
      </c>
      <c r="L57" t="str">
        <f>INDEX('WSH Backcast'!$B$13:$V$122, MATCH('WSH Backcast - NEP'!$C57, 'WSH Backcast'!$C$13:$C$122, 0), MATCH('WSH Backcast - NEP'!L$13, 'WSH Backcast'!$B$13:$V$13, 0))</f>
        <v>Good</v>
      </c>
      <c r="M57" t="str">
        <f>INDEX('WSH Backcast'!$B$13:$V$122, MATCH('WSH Backcast - NEP'!$C57, 'WSH Backcast'!$C$13:$C$122, 0), MATCH('WSH Backcast - NEP'!M$13, 'WSH Backcast'!$B$13:$V$13, 0))</f>
        <v>Sufficient</v>
      </c>
      <c r="N57" t="str">
        <f>INDEX('WSH Backcast'!$B$13:$V$122, MATCH('WSH Backcast - NEP'!$C57, 'WSH Backcast'!$C$13:$C$122, 0), MATCH('WSH Backcast - NEP'!N$13, 'WSH Backcast'!$B$13:$V$13, 0))</f>
        <v>Sufficient</v>
      </c>
      <c r="O57" t="str">
        <f>INDEX('WSH Backcast'!$B$13:$V$122, MATCH('WSH Backcast - NEP'!$C57, 'WSH Backcast'!$C$13:$C$122, 0), MATCH('WSH Backcast - NEP'!O$13, 'WSH Backcast'!$B$13:$V$13, 0))</f>
        <v>Sufficient</v>
      </c>
      <c r="P57">
        <f>INDEX('WSH Backcast'!$B$13:$V$122, MATCH('WSH Backcast - NEP'!$C57, 'WSH Backcast'!$C$13:$C$122, 0), MATCH('WSH Backcast - NEP'!P$13, 'WSH Backcast'!$B$13:$V$13, 0))</f>
        <v>0</v>
      </c>
      <c r="Q57" t="str">
        <f>INDEX('WSH Backcast'!$B$13:$V$122, MATCH('WSH Backcast - NEP'!$C57, 'WSH Backcast'!$C$13:$C$122, 0), MATCH('WSH Backcast - NEP'!Q$13, 'WSH Backcast'!$B$13:$V$13, 0))</f>
        <v>Sufficient</v>
      </c>
      <c r="R57" t="str">
        <f>INDEX('WSH Backcast'!$B$13:$V$122, MATCH('WSH Backcast - NEP'!$C57, 'WSH Backcast'!$C$13:$C$122, 0), MATCH('WSH Backcast - NEP'!R$13, 'WSH Backcast'!$B$13:$V$13, 0))</f>
        <v>Sufficient</v>
      </c>
      <c r="S57" t="str">
        <f>INDEX('WSH Backcast'!$B$13:$V$122, MATCH('WSH Backcast - NEP'!$C57, 'WSH Backcast'!$C$13:$C$122, 0), MATCH('WSH Backcast - NEP'!S$13, 'WSH Backcast'!$B$13:$V$13, 0))</f>
        <v>Sufficient</v>
      </c>
      <c r="T57" t="str">
        <f>INDEX('WSH Backcast'!$B$13:$V$122, MATCH('WSH Backcast - NEP'!$C57, 'WSH Backcast'!$C$13:$C$122, 0), MATCH('WSH Backcast - NEP'!T$13, 'WSH Backcast'!$B$13:$V$13, 0))</f>
        <v>Sufficient</v>
      </c>
      <c r="U57" t="str">
        <f>INDEX('WSH Backcast'!$B$13:$V$122, MATCH('WSH Backcast - NEP'!$C57, 'WSH Backcast'!$C$13:$C$122, 0), MATCH('WSH Backcast - NEP'!U$13, 'WSH Backcast'!$B$13:$V$13, 0))</f>
        <v>Sufficient</v>
      </c>
      <c r="V57" t="str">
        <f>INDEX('WSH Backcast'!$B$13:$V$122, MATCH('WSH Backcast - NEP'!$C57, 'WSH Backcast'!$C$13:$C$122, 0), MATCH('WSH Backcast - NEP'!V$13, 'WSH Backcast'!$B$13:$V$13, 0))</f>
        <v>Sufficient</v>
      </c>
      <c r="X57" t="s">
        <v>924</v>
      </c>
      <c r="Y57" t="s">
        <v>925</v>
      </c>
      <c r="AA57" t="s">
        <v>51</v>
      </c>
      <c r="AB57" t="str">
        <f t="shared" si="8"/>
        <v>Sufficient</v>
      </c>
      <c r="AC57" t="str">
        <f t="shared" si="9"/>
        <v>Sufficient</v>
      </c>
      <c r="AD57" t="str">
        <f t="shared" si="10"/>
        <v>Sufficient</v>
      </c>
      <c r="AE57" t="str">
        <f t="shared" si="11"/>
        <v>Sufficient</v>
      </c>
      <c r="AF57" t="str">
        <f t="shared" si="12"/>
        <v>Sufficient</v>
      </c>
      <c r="AG57" t="str">
        <f t="shared" si="13"/>
        <v>Sufficient</v>
      </c>
      <c r="AI57" t="str">
        <f t="shared" si="7"/>
        <v>N</v>
      </c>
    </row>
    <row r="58" spans="2:35">
      <c r="B58" t="s">
        <v>232</v>
      </c>
      <c r="C58" t="s">
        <v>415</v>
      </c>
      <c r="D58" t="s">
        <v>48</v>
      </c>
      <c r="E58" t="s">
        <v>49</v>
      </c>
      <c r="F58" t="s">
        <v>50</v>
      </c>
      <c r="H58" t="str">
        <f>INDEX('WSH Backcast'!$B$13:$V$122, MATCH('WSH Backcast - NEP'!$C58, 'WSH Backcast'!$C$13:$C$122, 0), MATCH('WSH Backcast - NEP'!H$13, 'WSH Backcast'!$B$13:$V$13, 0))</f>
        <v>Excellent</v>
      </c>
      <c r="I58" t="str">
        <f>INDEX('WSH Backcast'!$B$13:$V$122, MATCH('WSH Backcast - NEP'!$C58, 'WSH Backcast'!$C$13:$C$122, 0), MATCH('WSH Backcast - NEP'!I$13, 'WSH Backcast'!$B$13:$V$13, 0))</f>
        <v>Excellent</v>
      </c>
      <c r="J58" t="str">
        <f>INDEX('WSH Backcast'!$B$13:$V$122, MATCH('WSH Backcast - NEP'!$C58, 'WSH Backcast'!$C$13:$C$122, 0), MATCH('WSH Backcast - NEP'!J$13, 'WSH Backcast'!$B$13:$V$13, 0))</f>
        <v>Good</v>
      </c>
      <c r="K58" t="str">
        <f>INDEX('WSH Backcast'!$B$13:$V$122, MATCH('WSH Backcast - NEP'!$C58, 'WSH Backcast'!$C$13:$C$122, 0), MATCH('WSH Backcast - NEP'!K$13, 'WSH Backcast'!$B$13:$V$13, 0))</f>
        <v>Good</v>
      </c>
      <c r="L58" t="str">
        <f>INDEX('WSH Backcast'!$B$13:$V$122, MATCH('WSH Backcast - NEP'!$C58, 'WSH Backcast'!$C$13:$C$122, 0), MATCH('WSH Backcast - NEP'!L$13, 'WSH Backcast'!$B$13:$V$13, 0))</f>
        <v>Good</v>
      </c>
      <c r="M58" t="str">
        <f>INDEX('WSH Backcast'!$B$13:$V$122, MATCH('WSH Backcast - NEP'!$C58, 'WSH Backcast'!$C$13:$C$122, 0), MATCH('WSH Backcast - NEP'!M$13, 'WSH Backcast'!$B$13:$V$13, 0))</f>
        <v>Sufficient</v>
      </c>
      <c r="N58" t="str">
        <f>INDEX('WSH Backcast'!$B$13:$V$122, MATCH('WSH Backcast - NEP'!$C58, 'WSH Backcast'!$C$13:$C$122, 0), MATCH('WSH Backcast - NEP'!N$13, 'WSH Backcast'!$B$13:$V$13, 0))</f>
        <v>Good</v>
      </c>
      <c r="O58" t="str">
        <f>INDEX('WSH Backcast'!$B$13:$V$122, MATCH('WSH Backcast - NEP'!$C58, 'WSH Backcast'!$C$13:$C$122, 0), MATCH('WSH Backcast - NEP'!O$13, 'WSH Backcast'!$B$13:$V$13, 0))</f>
        <v>Sufficient</v>
      </c>
      <c r="P58">
        <f>INDEX('WSH Backcast'!$B$13:$V$122, MATCH('WSH Backcast - NEP'!$C58, 'WSH Backcast'!$C$13:$C$122, 0), MATCH('WSH Backcast - NEP'!P$13, 'WSH Backcast'!$B$13:$V$13, 0))</f>
        <v>0</v>
      </c>
      <c r="Q58" t="str">
        <f>INDEX('WSH Backcast'!$B$13:$V$122, MATCH('WSH Backcast - NEP'!$C58, 'WSH Backcast'!$C$13:$C$122, 0), MATCH('WSH Backcast - NEP'!Q$13, 'WSH Backcast'!$B$13:$V$13, 0))</f>
        <v>Good</v>
      </c>
      <c r="R58" t="str">
        <f>INDEX('WSH Backcast'!$B$13:$V$122, MATCH('WSH Backcast - NEP'!$C58, 'WSH Backcast'!$C$13:$C$122, 0), MATCH('WSH Backcast - NEP'!R$13, 'WSH Backcast'!$B$13:$V$13, 0))</f>
        <v>Good</v>
      </c>
      <c r="S58" t="str">
        <f>INDEX('WSH Backcast'!$B$13:$V$122, MATCH('WSH Backcast - NEP'!$C58, 'WSH Backcast'!$C$13:$C$122, 0), MATCH('WSH Backcast - NEP'!S$13, 'WSH Backcast'!$B$13:$V$13, 0))</f>
        <v>Good</v>
      </c>
      <c r="T58" t="str">
        <f>INDEX('WSH Backcast'!$B$13:$V$122, MATCH('WSH Backcast - NEP'!$C58, 'WSH Backcast'!$C$13:$C$122, 0), MATCH('WSH Backcast - NEP'!T$13, 'WSH Backcast'!$B$13:$V$13, 0))</f>
        <v>Good</v>
      </c>
      <c r="U58" t="str">
        <f>INDEX('WSH Backcast'!$B$13:$V$122, MATCH('WSH Backcast - NEP'!$C58, 'WSH Backcast'!$C$13:$C$122, 0), MATCH('WSH Backcast - NEP'!U$13, 'WSH Backcast'!$B$13:$V$13, 0))</f>
        <v>Good</v>
      </c>
      <c r="V58" t="str">
        <f>INDEX('WSH Backcast'!$B$13:$V$122, MATCH('WSH Backcast - NEP'!$C58, 'WSH Backcast'!$C$13:$C$122, 0), MATCH('WSH Backcast - NEP'!V$13, 'WSH Backcast'!$B$13:$V$13, 0))</f>
        <v>Good</v>
      </c>
      <c r="AA58" t="s">
        <v>51</v>
      </c>
      <c r="AB58" t="str">
        <f t="shared" si="8"/>
        <v>Good</v>
      </c>
      <c r="AC58" t="str">
        <f t="shared" si="9"/>
        <v>Good</v>
      </c>
      <c r="AD58" t="str">
        <f t="shared" si="10"/>
        <v>Good</v>
      </c>
      <c r="AE58" t="str">
        <f t="shared" si="11"/>
        <v>Good</v>
      </c>
      <c r="AF58" t="str">
        <f t="shared" si="12"/>
        <v>Good</v>
      </c>
      <c r="AG58" t="str">
        <f t="shared" si="13"/>
        <v>Good</v>
      </c>
      <c r="AI58" t="str">
        <f t="shared" si="7"/>
        <v>N</v>
      </c>
    </row>
    <row r="59" spans="2:35">
      <c r="B59" t="s">
        <v>232</v>
      </c>
      <c r="C59" t="s">
        <v>416</v>
      </c>
      <c r="D59" t="s">
        <v>48</v>
      </c>
      <c r="E59" t="s">
        <v>49</v>
      </c>
      <c r="F59" t="s">
        <v>50</v>
      </c>
      <c r="H59" t="str">
        <f>INDEX('WSH Backcast'!$B$13:$V$122, MATCH('WSH Backcast - NEP'!$C59, 'WSH Backcast'!$C$13:$C$122, 0), MATCH('WSH Backcast - NEP'!H$13, 'WSH Backcast'!$B$13:$V$13, 0))</f>
        <v>Excellent</v>
      </c>
      <c r="I59" t="str">
        <f>INDEX('WSH Backcast'!$B$13:$V$122, MATCH('WSH Backcast - NEP'!$C59, 'WSH Backcast'!$C$13:$C$122, 0), MATCH('WSH Backcast - NEP'!I$13, 'WSH Backcast'!$B$13:$V$13, 0))</f>
        <v>Excellent</v>
      </c>
      <c r="J59" t="str">
        <f>INDEX('WSH Backcast'!$B$13:$V$122, MATCH('WSH Backcast - NEP'!$C59, 'WSH Backcast'!$C$13:$C$122, 0), MATCH('WSH Backcast - NEP'!J$13, 'WSH Backcast'!$B$13:$V$13, 0))</f>
        <v>Excellent</v>
      </c>
      <c r="K59" t="str">
        <f>INDEX('WSH Backcast'!$B$13:$V$122, MATCH('WSH Backcast - NEP'!$C59, 'WSH Backcast'!$C$13:$C$122, 0), MATCH('WSH Backcast - NEP'!K$13, 'WSH Backcast'!$B$13:$V$13, 0))</f>
        <v>Excellent</v>
      </c>
      <c r="L59" t="str">
        <f>INDEX('WSH Backcast'!$B$13:$V$122, MATCH('WSH Backcast - NEP'!$C59, 'WSH Backcast'!$C$13:$C$122, 0), MATCH('WSH Backcast - NEP'!L$13, 'WSH Backcast'!$B$13:$V$13, 0))</f>
        <v>Excellent</v>
      </c>
      <c r="M59" t="str">
        <f>INDEX('WSH Backcast'!$B$13:$V$122, MATCH('WSH Backcast - NEP'!$C59, 'WSH Backcast'!$C$13:$C$122, 0), MATCH('WSH Backcast - NEP'!M$13, 'WSH Backcast'!$B$13:$V$13, 0))</f>
        <v>Excellent</v>
      </c>
      <c r="N59" t="str">
        <f>INDEX('WSH Backcast'!$B$13:$V$122, MATCH('WSH Backcast - NEP'!$C59, 'WSH Backcast'!$C$13:$C$122, 0), MATCH('WSH Backcast - NEP'!N$13, 'WSH Backcast'!$B$13:$V$13, 0))</f>
        <v>Excellent</v>
      </c>
      <c r="O59" t="str">
        <f>INDEX('WSH Backcast'!$B$13:$V$122, MATCH('WSH Backcast - NEP'!$C59, 'WSH Backcast'!$C$13:$C$122, 0), MATCH('WSH Backcast - NEP'!O$13, 'WSH Backcast'!$B$13:$V$13, 0))</f>
        <v>Excellent</v>
      </c>
      <c r="P59">
        <f>INDEX('WSH Backcast'!$B$13:$V$122, MATCH('WSH Backcast - NEP'!$C59, 'WSH Backcast'!$C$13:$C$122, 0), MATCH('WSH Backcast - NEP'!P$13, 'WSH Backcast'!$B$13:$V$13, 0))</f>
        <v>0</v>
      </c>
      <c r="Q59" t="str">
        <f>INDEX('WSH Backcast'!$B$13:$V$122, MATCH('WSH Backcast - NEP'!$C59, 'WSH Backcast'!$C$13:$C$122, 0), MATCH('WSH Backcast - NEP'!Q$13, 'WSH Backcast'!$B$13:$V$13, 0))</f>
        <v>Excellent</v>
      </c>
      <c r="R59" t="str">
        <f>INDEX('WSH Backcast'!$B$13:$V$122, MATCH('WSH Backcast - NEP'!$C59, 'WSH Backcast'!$C$13:$C$122, 0), MATCH('WSH Backcast - NEP'!R$13, 'WSH Backcast'!$B$13:$V$13, 0))</f>
        <v>Excellent</v>
      </c>
      <c r="S59" t="str">
        <f>INDEX('WSH Backcast'!$B$13:$V$122, MATCH('WSH Backcast - NEP'!$C59, 'WSH Backcast'!$C$13:$C$122, 0), MATCH('WSH Backcast - NEP'!S$13, 'WSH Backcast'!$B$13:$V$13, 0))</f>
        <v>Excellent</v>
      </c>
      <c r="T59" t="str">
        <f>INDEX('WSH Backcast'!$B$13:$V$122, MATCH('WSH Backcast - NEP'!$C59, 'WSH Backcast'!$C$13:$C$122, 0), MATCH('WSH Backcast - NEP'!T$13, 'WSH Backcast'!$B$13:$V$13, 0))</f>
        <v>Excellent</v>
      </c>
      <c r="U59" t="str">
        <f>INDEX('WSH Backcast'!$B$13:$V$122, MATCH('WSH Backcast - NEP'!$C59, 'WSH Backcast'!$C$13:$C$122, 0), MATCH('WSH Backcast - NEP'!U$13, 'WSH Backcast'!$B$13:$V$13, 0))</f>
        <v>Excellent</v>
      </c>
      <c r="V59" t="str">
        <f>INDEX('WSH Backcast'!$B$13:$V$122, MATCH('WSH Backcast - NEP'!$C59, 'WSH Backcast'!$C$13:$C$122, 0), MATCH('WSH Backcast - NEP'!V$13, 'WSH Backcast'!$B$13:$V$13, 0))</f>
        <v>Excellent</v>
      </c>
      <c r="AA59" t="s">
        <v>51</v>
      </c>
      <c r="AB59" t="str">
        <f t="shared" si="8"/>
        <v>Excellent</v>
      </c>
      <c r="AC59" t="str">
        <f t="shared" si="9"/>
        <v>Excellent</v>
      </c>
      <c r="AD59" t="str">
        <f t="shared" si="10"/>
        <v>Excellent</v>
      </c>
      <c r="AE59" t="str">
        <f t="shared" si="11"/>
        <v>Excellent</v>
      </c>
      <c r="AF59" t="str">
        <f t="shared" si="12"/>
        <v>Excellent</v>
      </c>
      <c r="AG59" t="str">
        <f t="shared" si="13"/>
        <v>Excellent</v>
      </c>
      <c r="AI59" t="str">
        <f t="shared" si="7"/>
        <v>N</v>
      </c>
    </row>
    <row r="60" spans="2:35">
      <c r="B60" t="s">
        <v>232</v>
      </c>
      <c r="C60" t="s">
        <v>417</v>
      </c>
      <c r="D60" t="s">
        <v>48</v>
      </c>
      <c r="E60" t="s">
        <v>49</v>
      </c>
      <c r="F60" t="s">
        <v>50</v>
      </c>
      <c r="H60" t="str">
        <f>INDEX('WSH Backcast'!$B$13:$V$122, MATCH('WSH Backcast - NEP'!$C60, 'WSH Backcast'!$C$13:$C$122, 0), MATCH('WSH Backcast - NEP'!H$13, 'WSH Backcast'!$B$13:$V$13, 0))</f>
        <v>Good</v>
      </c>
      <c r="I60" t="str">
        <f>INDEX('WSH Backcast'!$B$13:$V$122, MATCH('WSH Backcast - NEP'!$C60, 'WSH Backcast'!$C$13:$C$122, 0), MATCH('WSH Backcast - NEP'!I$13, 'WSH Backcast'!$B$13:$V$13, 0))</f>
        <v>Good</v>
      </c>
      <c r="J60" t="str">
        <f>INDEX('WSH Backcast'!$B$13:$V$122, MATCH('WSH Backcast - NEP'!$C60, 'WSH Backcast'!$C$13:$C$122, 0), MATCH('WSH Backcast - NEP'!J$13, 'WSH Backcast'!$B$13:$V$13, 0))</f>
        <v>Excellent</v>
      </c>
      <c r="K60" t="str">
        <f>INDEX('WSH Backcast'!$B$13:$V$122, MATCH('WSH Backcast - NEP'!$C60, 'WSH Backcast'!$C$13:$C$122, 0), MATCH('WSH Backcast - NEP'!K$13, 'WSH Backcast'!$B$13:$V$13, 0))</f>
        <v>Excellent</v>
      </c>
      <c r="L60" t="str">
        <f>INDEX('WSH Backcast'!$B$13:$V$122, MATCH('WSH Backcast - NEP'!$C60, 'WSH Backcast'!$C$13:$C$122, 0), MATCH('WSH Backcast - NEP'!L$13, 'WSH Backcast'!$B$13:$V$13, 0))</f>
        <v>Excellent</v>
      </c>
      <c r="M60" t="str">
        <f>INDEX('WSH Backcast'!$B$13:$V$122, MATCH('WSH Backcast - NEP'!$C60, 'WSH Backcast'!$C$13:$C$122, 0), MATCH('WSH Backcast - NEP'!M$13, 'WSH Backcast'!$B$13:$V$13, 0))</f>
        <v>Excellent</v>
      </c>
      <c r="N60" t="str">
        <f>INDEX('WSH Backcast'!$B$13:$V$122, MATCH('WSH Backcast - NEP'!$C60, 'WSH Backcast'!$C$13:$C$122, 0), MATCH('WSH Backcast - NEP'!N$13, 'WSH Backcast'!$B$13:$V$13, 0))</f>
        <v>Excellent</v>
      </c>
      <c r="O60" t="str">
        <f>INDEX('WSH Backcast'!$B$13:$V$122, MATCH('WSH Backcast - NEP'!$C60, 'WSH Backcast'!$C$13:$C$122, 0), MATCH('WSH Backcast - NEP'!O$13, 'WSH Backcast'!$B$13:$V$13, 0))</f>
        <v>Good</v>
      </c>
      <c r="P60">
        <f>INDEX('WSH Backcast'!$B$13:$V$122, MATCH('WSH Backcast - NEP'!$C60, 'WSH Backcast'!$C$13:$C$122, 0), MATCH('WSH Backcast - NEP'!P$13, 'WSH Backcast'!$B$13:$V$13, 0))</f>
        <v>0</v>
      </c>
      <c r="Q60" t="str">
        <f>INDEX('WSH Backcast'!$B$13:$V$122, MATCH('WSH Backcast - NEP'!$C60, 'WSH Backcast'!$C$13:$C$122, 0), MATCH('WSH Backcast - NEP'!Q$13, 'WSH Backcast'!$B$13:$V$13, 0))</f>
        <v>Excellent</v>
      </c>
      <c r="R60" t="str">
        <f>INDEX('WSH Backcast'!$B$13:$V$122, MATCH('WSH Backcast - NEP'!$C60, 'WSH Backcast'!$C$13:$C$122, 0), MATCH('WSH Backcast - NEP'!R$13, 'WSH Backcast'!$B$13:$V$13, 0))</f>
        <v>Excellent</v>
      </c>
      <c r="S60" t="str">
        <f>INDEX('WSH Backcast'!$B$13:$V$122, MATCH('WSH Backcast - NEP'!$C60, 'WSH Backcast'!$C$13:$C$122, 0), MATCH('WSH Backcast - NEP'!S$13, 'WSH Backcast'!$B$13:$V$13, 0))</f>
        <v>Excellent</v>
      </c>
      <c r="T60" t="str">
        <f>INDEX('WSH Backcast'!$B$13:$V$122, MATCH('WSH Backcast - NEP'!$C60, 'WSH Backcast'!$C$13:$C$122, 0), MATCH('WSH Backcast - NEP'!T$13, 'WSH Backcast'!$B$13:$V$13, 0))</f>
        <v>Excellent</v>
      </c>
      <c r="U60" t="str">
        <f>INDEX('WSH Backcast'!$B$13:$V$122, MATCH('WSH Backcast - NEP'!$C60, 'WSH Backcast'!$C$13:$C$122, 0), MATCH('WSH Backcast - NEP'!U$13, 'WSH Backcast'!$B$13:$V$13, 0))</f>
        <v>Excellent</v>
      </c>
      <c r="V60" t="str">
        <f>INDEX('WSH Backcast'!$B$13:$V$122, MATCH('WSH Backcast - NEP'!$C60, 'WSH Backcast'!$C$13:$C$122, 0), MATCH('WSH Backcast - NEP'!V$13, 'WSH Backcast'!$B$13:$V$13, 0))</f>
        <v>Excellent</v>
      </c>
      <c r="AA60" t="s">
        <v>51</v>
      </c>
      <c r="AB60" t="str">
        <f t="shared" si="8"/>
        <v>Excellent</v>
      </c>
      <c r="AC60" t="str">
        <f t="shared" si="9"/>
        <v>Excellent</v>
      </c>
      <c r="AD60" t="str">
        <f t="shared" si="10"/>
        <v>Excellent</v>
      </c>
      <c r="AE60" t="str">
        <f t="shared" si="11"/>
        <v>Excellent</v>
      </c>
      <c r="AF60" t="str">
        <f t="shared" si="12"/>
        <v>Excellent</v>
      </c>
      <c r="AG60" t="str">
        <f t="shared" si="13"/>
        <v>Excellent</v>
      </c>
      <c r="AI60" t="str">
        <f t="shared" si="7"/>
        <v>N</v>
      </c>
    </row>
    <row r="61" spans="2:35">
      <c r="B61" t="s">
        <v>232</v>
      </c>
      <c r="C61" t="s">
        <v>418</v>
      </c>
      <c r="D61" t="s">
        <v>48</v>
      </c>
      <c r="E61" t="s">
        <v>49</v>
      </c>
      <c r="F61" t="s">
        <v>50</v>
      </c>
      <c r="H61" t="str">
        <f>INDEX('WSH Backcast'!$B$13:$V$122, MATCH('WSH Backcast - NEP'!$C61, 'WSH Backcast'!$C$13:$C$122, 0), MATCH('WSH Backcast - NEP'!H$13, 'WSH Backcast'!$B$13:$V$13, 0))</f>
        <v>Good</v>
      </c>
      <c r="I61" t="str">
        <f>INDEX('WSH Backcast'!$B$13:$V$122, MATCH('WSH Backcast - NEP'!$C61, 'WSH Backcast'!$C$13:$C$122, 0), MATCH('WSH Backcast - NEP'!I$13, 'WSH Backcast'!$B$13:$V$13, 0))</f>
        <v>Good</v>
      </c>
      <c r="J61" t="str">
        <f>INDEX('WSH Backcast'!$B$13:$V$122, MATCH('WSH Backcast - NEP'!$C61, 'WSH Backcast'!$C$13:$C$122, 0), MATCH('WSH Backcast - NEP'!J$13, 'WSH Backcast'!$B$13:$V$13, 0))</f>
        <v>Good</v>
      </c>
      <c r="K61" t="str">
        <f>INDEX('WSH Backcast'!$B$13:$V$122, MATCH('WSH Backcast - NEP'!$C61, 'WSH Backcast'!$C$13:$C$122, 0), MATCH('WSH Backcast - NEP'!K$13, 'WSH Backcast'!$B$13:$V$13, 0))</f>
        <v>Good</v>
      </c>
      <c r="L61" t="str">
        <f>INDEX('WSH Backcast'!$B$13:$V$122, MATCH('WSH Backcast - NEP'!$C61, 'WSH Backcast'!$C$13:$C$122, 0), MATCH('WSH Backcast - NEP'!L$13, 'WSH Backcast'!$B$13:$V$13, 0))</f>
        <v>Excellent</v>
      </c>
      <c r="M61" t="str">
        <f>INDEX('WSH Backcast'!$B$13:$V$122, MATCH('WSH Backcast - NEP'!$C61, 'WSH Backcast'!$C$13:$C$122, 0), MATCH('WSH Backcast - NEP'!M$13, 'WSH Backcast'!$B$13:$V$13, 0))</f>
        <v>Excellent</v>
      </c>
      <c r="N61" t="str">
        <f>INDEX('WSH Backcast'!$B$13:$V$122, MATCH('WSH Backcast - NEP'!$C61, 'WSH Backcast'!$C$13:$C$122, 0), MATCH('WSH Backcast - NEP'!N$13, 'WSH Backcast'!$B$13:$V$13, 0))</f>
        <v>Excellent</v>
      </c>
      <c r="O61" t="str">
        <f>INDEX('WSH Backcast'!$B$13:$V$122, MATCH('WSH Backcast - NEP'!$C61, 'WSH Backcast'!$C$13:$C$122, 0), MATCH('WSH Backcast - NEP'!O$13, 'WSH Backcast'!$B$13:$V$13, 0))</f>
        <v>Excellent</v>
      </c>
      <c r="P61">
        <f>INDEX('WSH Backcast'!$B$13:$V$122, MATCH('WSH Backcast - NEP'!$C61, 'WSH Backcast'!$C$13:$C$122, 0), MATCH('WSH Backcast - NEP'!P$13, 'WSH Backcast'!$B$13:$V$13, 0))</f>
        <v>0</v>
      </c>
      <c r="Q61" t="str">
        <f>INDEX('WSH Backcast'!$B$13:$V$122, MATCH('WSH Backcast - NEP'!$C61, 'WSH Backcast'!$C$13:$C$122, 0), MATCH('WSH Backcast - NEP'!Q$13, 'WSH Backcast'!$B$13:$V$13, 0))</f>
        <v>Excellent</v>
      </c>
      <c r="R61" t="str">
        <f>INDEX('WSH Backcast'!$B$13:$V$122, MATCH('WSH Backcast - NEP'!$C61, 'WSH Backcast'!$C$13:$C$122, 0), MATCH('WSH Backcast - NEP'!R$13, 'WSH Backcast'!$B$13:$V$13, 0))</f>
        <v>Excellent</v>
      </c>
      <c r="S61" t="str">
        <f>INDEX('WSH Backcast'!$B$13:$V$122, MATCH('WSH Backcast - NEP'!$C61, 'WSH Backcast'!$C$13:$C$122, 0), MATCH('WSH Backcast - NEP'!S$13, 'WSH Backcast'!$B$13:$V$13, 0))</f>
        <v>Excellent</v>
      </c>
      <c r="T61" t="str">
        <f>INDEX('WSH Backcast'!$B$13:$V$122, MATCH('WSH Backcast - NEP'!$C61, 'WSH Backcast'!$C$13:$C$122, 0), MATCH('WSH Backcast - NEP'!T$13, 'WSH Backcast'!$B$13:$V$13, 0))</f>
        <v>Excellent</v>
      </c>
      <c r="U61" t="str">
        <f>INDEX('WSH Backcast'!$B$13:$V$122, MATCH('WSH Backcast - NEP'!$C61, 'WSH Backcast'!$C$13:$C$122, 0), MATCH('WSH Backcast - NEP'!U$13, 'WSH Backcast'!$B$13:$V$13, 0))</f>
        <v>Excellent</v>
      </c>
      <c r="V61" t="str">
        <f>INDEX('WSH Backcast'!$B$13:$V$122, MATCH('WSH Backcast - NEP'!$C61, 'WSH Backcast'!$C$13:$C$122, 0), MATCH('WSH Backcast - NEP'!V$13, 'WSH Backcast'!$B$13:$V$13, 0))</f>
        <v>Excellent</v>
      </c>
      <c r="AA61" t="s">
        <v>51</v>
      </c>
      <c r="AB61" t="str">
        <f t="shared" si="8"/>
        <v>Excellent</v>
      </c>
      <c r="AC61" t="str">
        <f t="shared" si="9"/>
        <v>Excellent</v>
      </c>
      <c r="AD61" t="str">
        <f t="shared" si="10"/>
        <v>Excellent</v>
      </c>
      <c r="AE61" t="str">
        <f t="shared" si="11"/>
        <v>Excellent</v>
      </c>
      <c r="AF61" t="str">
        <f t="shared" si="12"/>
        <v>Excellent</v>
      </c>
      <c r="AG61" t="str">
        <f t="shared" si="13"/>
        <v>Excellent</v>
      </c>
      <c r="AI61" t="str">
        <f t="shared" si="7"/>
        <v>N</v>
      </c>
    </row>
    <row r="62" spans="2:35">
      <c r="B62" t="s">
        <v>232</v>
      </c>
      <c r="C62" t="s">
        <v>419</v>
      </c>
      <c r="D62" t="s">
        <v>48</v>
      </c>
      <c r="E62" t="s">
        <v>49</v>
      </c>
      <c r="F62" t="s">
        <v>50</v>
      </c>
      <c r="H62" t="str">
        <f>INDEX('WSH Backcast'!$B$13:$V$122, MATCH('WSH Backcast - NEP'!$C62, 'WSH Backcast'!$C$13:$C$122, 0), MATCH('WSH Backcast - NEP'!H$13, 'WSH Backcast'!$B$13:$V$13, 0))</f>
        <v>Excellent</v>
      </c>
      <c r="I62" t="str">
        <f>INDEX('WSH Backcast'!$B$13:$V$122, MATCH('WSH Backcast - NEP'!$C62, 'WSH Backcast'!$C$13:$C$122, 0), MATCH('WSH Backcast - NEP'!I$13, 'WSH Backcast'!$B$13:$V$13, 0))</f>
        <v>Excellent</v>
      </c>
      <c r="J62" t="str">
        <f>INDEX('WSH Backcast'!$B$13:$V$122, MATCH('WSH Backcast - NEP'!$C62, 'WSH Backcast'!$C$13:$C$122, 0), MATCH('WSH Backcast - NEP'!J$13, 'WSH Backcast'!$B$13:$V$13, 0))</f>
        <v>Excellent</v>
      </c>
      <c r="K62" t="str">
        <f>INDEX('WSH Backcast'!$B$13:$V$122, MATCH('WSH Backcast - NEP'!$C62, 'WSH Backcast'!$C$13:$C$122, 0), MATCH('WSH Backcast - NEP'!K$13, 'WSH Backcast'!$B$13:$V$13, 0))</f>
        <v>Excellent</v>
      </c>
      <c r="L62" t="str">
        <f>INDEX('WSH Backcast'!$B$13:$V$122, MATCH('WSH Backcast - NEP'!$C62, 'WSH Backcast'!$C$13:$C$122, 0), MATCH('WSH Backcast - NEP'!L$13, 'WSH Backcast'!$B$13:$V$13, 0))</f>
        <v>Excellent</v>
      </c>
      <c r="M62" t="str">
        <f>INDEX('WSH Backcast'!$B$13:$V$122, MATCH('WSH Backcast - NEP'!$C62, 'WSH Backcast'!$C$13:$C$122, 0), MATCH('WSH Backcast - NEP'!M$13, 'WSH Backcast'!$B$13:$V$13, 0))</f>
        <v>Excellent</v>
      </c>
      <c r="N62" t="str">
        <f>INDEX('WSH Backcast'!$B$13:$V$122, MATCH('WSH Backcast - NEP'!$C62, 'WSH Backcast'!$C$13:$C$122, 0), MATCH('WSH Backcast - NEP'!N$13, 'WSH Backcast'!$B$13:$V$13, 0))</f>
        <v>Excellent</v>
      </c>
      <c r="O62" t="str">
        <f>INDEX('WSH Backcast'!$B$13:$V$122, MATCH('WSH Backcast - NEP'!$C62, 'WSH Backcast'!$C$13:$C$122, 0), MATCH('WSH Backcast - NEP'!O$13, 'WSH Backcast'!$B$13:$V$13, 0))</f>
        <v>Excellent</v>
      </c>
      <c r="P62">
        <f>INDEX('WSH Backcast'!$B$13:$V$122, MATCH('WSH Backcast - NEP'!$C62, 'WSH Backcast'!$C$13:$C$122, 0), MATCH('WSH Backcast - NEP'!P$13, 'WSH Backcast'!$B$13:$V$13, 0))</f>
        <v>0</v>
      </c>
      <c r="Q62" t="str">
        <f>INDEX('WSH Backcast'!$B$13:$V$122, MATCH('WSH Backcast - NEP'!$C62, 'WSH Backcast'!$C$13:$C$122, 0), MATCH('WSH Backcast - NEP'!Q$13, 'WSH Backcast'!$B$13:$V$13, 0))</f>
        <v>Excellent</v>
      </c>
      <c r="R62" t="str">
        <f>INDEX('WSH Backcast'!$B$13:$V$122, MATCH('WSH Backcast - NEP'!$C62, 'WSH Backcast'!$C$13:$C$122, 0), MATCH('WSH Backcast - NEP'!R$13, 'WSH Backcast'!$B$13:$V$13, 0))</f>
        <v>Excellent</v>
      </c>
      <c r="S62" t="str">
        <f>INDEX('WSH Backcast'!$B$13:$V$122, MATCH('WSH Backcast - NEP'!$C62, 'WSH Backcast'!$C$13:$C$122, 0), MATCH('WSH Backcast - NEP'!S$13, 'WSH Backcast'!$B$13:$V$13, 0))</f>
        <v>Excellent</v>
      </c>
      <c r="T62" t="str">
        <f>INDEX('WSH Backcast'!$B$13:$V$122, MATCH('WSH Backcast - NEP'!$C62, 'WSH Backcast'!$C$13:$C$122, 0), MATCH('WSH Backcast - NEP'!T$13, 'WSH Backcast'!$B$13:$V$13, 0))</f>
        <v>Excellent</v>
      </c>
      <c r="U62" t="str">
        <f>INDEX('WSH Backcast'!$B$13:$V$122, MATCH('WSH Backcast - NEP'!$C62, 'WSH Backcast'!$C$13:$C$122, 0), MATCH('WSH Backcast - NEP'!U$13, 'WSH Backcast'!$B$13:$V$13, 0))</f>
        <v>Excellent</v>
      </c>
      <c r="V62" t="str">
        <f>INDEX('WSH Backcast'!$B$13:$V$122, MATCH('WSH Backcast - NEP'!$C62, 'WSH Backcast'!$C$13:$C$122, 0), MATCH('WSH Backcast - NEP'!V$13, 'WSH Backcast'!$B$13:$V$13, 0))</f>
        <v>Excellent</v>
      </c>
      <c r="AA62" t="s">
        <v>51</v>
      </c>
      <c r="AB62" t="str">
        <f t="shared" si="8"/>
        <v>Excellent</v>
      </c>
      <c r="AC62" t="str">
        <f t="shared" si="9"/>
        <v>Excellent</v>
      </c>
      <c r="AD62" t="str">
        <f t="shared" si="10"/>
        <v>Excellent</v>
      </c>
      <c r="AE62" t="str">
        <f t="shared" si="11"/>
        <v>Excellent</v>
      </c>
      <c r="AF62" t="str">
        <f t="shared" si="12"/>
        <v>Excellent</v>
      </c>
      <c r="AG62" t="str">
        <f t="shared" si="13"/>
        <v>Excellent</v>
      </c>
      <c r="AI62" t="str">
        <f t="shared" si="7"/>
        <v>N</v>
      </c>
    </row>
    <row r="63" spans="2:35" ht="27.95">
      <c r="B63" t="s">
        <v>232</v>
      </c>
      <c r="C63" t="s">
        <v>420</v>
      </c>
      <c r="D63" t="s">
        <v>48</v>
      </c>
      <c r="E63" t="s">
        <v>49</v>
      </c>
      <c r="F63" t="s">
        <v>50</v>
      </c>
      <c r="H63" t="str">
        <f>INDEX('WSH Backcast'!$B$13:$V$122, MATCH('WSH Backcast - NEP'!$C63, 'WSH Backcast'!$C$13:$C$122, 0), MATCH('WSH Backcast - NEP'!H$13, 'WSH Backcast'!$B$13:$V$13, 0))</f>
        <v>Excellent</v>
      </c>
      <c r="I63" t="str">
        <f>INDEX('WSH Backcast'!$B$13:$V$122, MATCH('WSH Backcast - NEP'!$C63, 'WSH Backcast'!$C$13:$C$122, 0), MATCH('WSH Backcast - NEP'!I$13, 'WSH Backcast'!$B$13:$V$13, 0))</f>
        <v>Excellent</v>
      </c>
      <c r="J63" t="str">
        <f>INDEX('WSH Backcast'!$B$13:$V$122, MATCH('WSH Backcast - NEP'!$C63, 'WSH Backcast'!$C$13:$C$122, 0), MATCH('WSH Backcast - NEP'!J$13, 'WSH Backcast'!$B$13:$V$13, 0))</f>
        <v>Excellent</v>
      </c>
      <c r="K63" t="str">
        <f>INDEX('WSH Backcast'!$B$13:$V$122, MATCH('WSH Backcast - NEP'!$C63, 'WSH Backcast'!$C$13:$C$122, 0), MATCH('WSH Backcast - NEP'!K$13, 'WSH Backcast'!$B$13:$V$13, 0))</f>
        <v>Excellent</v>
      </c>
      <c r="L63" t="str">
        <f>INDEX('WSH Backcast'!$B$13:$V$122, MATCH('WSH Backcast - NEP'!$C63, 'WSH Backcast'!$C$13:$C$122, 0), MATCH('WSH Backcast - NEP'!L$13, 'WSH Backcast'!$B$13:$V$13, 0))</f>
        <v>Excellent</v>
      </c>
      <c r="M63" t="str">
        <f>INDEX('WSH Backcast'!$B$13:$V$122, MATCH('WSH Backcast - NEP'!$C63, 'WSH Backcast'!$C$13:$C$122, 0), MATCH('WSH Backcast - NEP'!M$13, 'WSH Backcast'!$B$13:$V$13, 0))</f>
        <v>Excellent</v>
      </c>
      <c r="N63" t="str">
        <f>INDEX('WSH Backcast'!$B$13:$V$122, MATCH('WSH Backcast - NEP'!$C63, 'WSH Backcast'!$C$13:$C$122, 0), MATCH('WSH Backcast - NEP'!N$13, 'WSH Backcast'!$B$13:$V$13, 0))</f>
        <v>Good</v>
      </c>
      <c r="O63" t="str">
        <f>INDEX('WSH Backcast'!$B$13:$V$122, MATCH('WSH Backcast - NEP'!$C63, 'WSH Backcast'!$C$13:$C$122, 0), MATCH('WSH Backcast - NEP'!O$13, 'WSH Backcast'!$B$13:$V$13, 0))</f>
        <v>Excellent</v>
      </c>
      <c r="P63">
        <f>INDEX('WSH Backcast'!$B$13:$V$122, MATCH('WSH Backcast - NEP'!$C63, 'WSH Backcast'!$C$13:$C$122, 0), MATCH('WSH Backcast - NEP'!P$13, 'WSH Backcast'!$B$13:$V$13, 0))</f>
        <v>0</v>
      </c>
      <c r="Q63" t="str">
        <f>INDEX('WSH Backcast'!$B$13:$V$122, MATCH('WSH Backcast - NEP'!$C63, 'WSH Backcast'!$C$13:$C$122, 0), MATCH('WSH Backcast - NEP'!Q$13, 'WSH Backcast'!$B$13:$V$13, 0))</f>
        <v>Good</v>
      </c>
      <c r="R63" t="str">
        <f>INDEX('WSH Backcast'!$B$13:$V$122, MATCH('WSH Backcast - NEP'!$C63, 'WSH Backcast'!$C$13:$C$122, 0), MATCH('WSH Backcast - NEP'!R$13, 'WSH Backcast'!$B$13:$V$13, 0))</f>
        <v>Good</v>
      </c>
      <c r="S63" t="str">
        <f>INDEX('WSH Backcast'!$B$13:$V$122, MATCH('WSH Backcast - NEP'!$C63, 'WSH Backcast'!$C$13:$C$122, 0), MATCH('WSH Backcast - NEP'!S$13, 'WSH Backcast'!$B$13:$V$13, 0))</f>
        <v>Good</v>
      </c>
      <c r="T63" t="str">
        <f>INDEX('WSH Backcast'!$B$13:$V$122, MATCH('WSH Backcast - NEP'!$C63, 'WSH Backcast'!$C$13:$C$122, 0), MATCH('WSH Backcast - NEP'!T$13, 'WSH Backcast'!$B$13:$V$13, 0))</f>
        <v>Good</v>
      </c>
      <c r="U63" t="str">
        <f>INDEX('WSH Backcast'!$B$13:$V$122, MATCH('WSH Backcast - NEP'!$C63, 'WSH Backcast'!$C$13:$C$122, 0), MATCH('WSH Backcast - NEP'!U$13, 'WSH Backcast'!$B$13:$V$13, 0))</f>
        <v>Good</v>
      </c>
      <c r="V63" t="str">
        <f>INDEX('WSH Backcast'!$B$13:$V$122, MATCH('WSH Backcast - NEP'!$C63, 'WSH Backcast'!$C$13:$C$122, 0), MATCH('WSH Backcast - NEP'!V$13, 'WSH Backcast'!$B$13:$V$13, 0))</f>
        <v>Good</v>
      </c>
      <c r="Z63" s="22" t="s">
        <v>926</v>
      </c>
      <c r="AA63" t="s">
        <v>55</v>
      </c>
      <c r="AB63" t="s">
        <v>57</v>
      </c>
      <c r="AC63" t="s">
        <v>57</v>
      </c>
      <c r="AD63" t="s">
        <v>57</v>
      </c>
      <c r="AE63" t="s">
        <v>57</v>
      </c>
      <c r="AF63" t="s">
        <v>57</v>
      </c>
      <c r="AG63" t="s">
        <v>57</v>
      </c>
      <c r="AI63" t="str">
        <f t="shared" si="7"/>
        <v>N</v>
      </c>
    </row>
    <row r="64" spans="2:35">
      <c r="B64" t="s">
        <v>232</v>
      </c>
      <c r="C64" t="s">
        <v>421</v>
      </c>
      <c r="D64" t="s">
        <v>48</v>
      </c>
      <c r="E64" t="s">
        <v>49</v>
      </c>
      <c r="F64" t="s">
        <v>50</v>
      </c>
      <c r="H64" t="str">
        <f>INDEX('WSH Backcast'!$B$13:$V$122, MATCH('WSH Backcast - NEP'!$C64, 'WSH Backcast'!$C$13:$C$122, 0), MATCH('WSH Backcast - NEP'!H$13, 'WSH Backcast'!$B$13:$V$13, 0))</f>
        <v>Excellent</v>
      </c>
      <c r="I64" t="str">
        <f>INDEX('WSH Backcast'!$B$13:$V$122, MATCH('WSH Backcast - NEP'!$C64, 'WSH Backcast'!$C$13:$C$122, 0), MATCH('WSH Backcast - NEP'!I$13, 'WSH Backcast'!$B$13:$V$13, 0))</f>
        <v>Excellent</v>
      </c>
      <c r="J64" t="str">
        <f>INDEX('WSH Backcast'!$B$13:$V$122, MATCH('WSH Backcast - NEP'!$C64, 'WSH Backcast'!$C$13:$C$122, 0), MATCH('WSH Backcast - NEP'!J$13, 'WSH Backcast'!$B$13:$V$13, 0))</f>
        <v>Excellent</v>
      </c>
      <c r="K64" t="str">
        <f>INDEX('WSH Backcast'!$B$13:$V$122, MATCH('WSH Backcast - NEP'!$C64, 'WSH Backcast'!$C$13:$C$122, 0), MATCH('WSH Backcast - NEP'!K$13, 'WSH Backcast'!$B$13:$V$13, 0))</f>
        <v>Excellent</v>
      </c>
      <c r="L64" t="str">
        <f>INDEX('WSH Backcast'!$B$13:$V$122, MATCH('WSH Backcast - NEP'!$C64, 'WSH Backcast'!$C$13:$C$122, 0), MATCH('WSH Backcast - NEP'!L$13, 'WSH Backcast'!$B$13:$V$13, 0))</f>
        <v>Excellent</v>
      </c>
      <c r="M64" t="str">
        <f>INDEX('WSH Backcast'!$B$13:$V$122, MATCH('WSH Backcast - NEP'!$C64, 'WSH Backcast'!$C$13:$C$122, 0), MATCH('WSH Backcast - NEP'!M$13, 'WSH Backcast'!$B$13:$V$13, 0))</f>
        <v>Excellent</v>
      </c>
      <c r="N64" t="str">
        <f>INDEX('WSH Backcast'!$B$13:$V$122, MATCH('WSH Backcast - NEP'!$C64, 'WSH Backcast'!$C$13:$C$122, 0), MATCH('WSH Backcast - NEP'!N$13, 'WSH Backcast'!$B$13:$V$13, 0))</f>
        <v>Excellent</v>
      </c>
      <c r="O64" t="str">
        <f>INDEX('WSH Backcast'!$B$13:$V$122, MATCH('WSH Backcast - NEP'!$C64, 'WSH Backcast'!$C$13:$C$122, 0), MATCH('WSH Backcast - NEP'!O$13, 'WSH Backcast'!$B$13:$V$13, 0))</f>
        <v>Excellent</v>
      </c>
      <c r="P64">
        <f>INDEX('WSH Backcast'!$B$13:$V$122, MATCH('WSH Backcast - NEP'!$C64, 'WSH Backcast'!$C$13:$C$122, 0), MATCH('WSH Backcast - NEP'!P$13, 'WSH Backcast'!$B$13:$V$13, 0))</f>
        <v>0</v>
      </c>
      <c r="Q64" t="str">
        <f>INDEX('WSH Backcast'!$B$13:$V$122, MATCH('WSH Backcast - NEP'!$C64, 'WSH Backcast'!$C$13:$C$122, 0), MATCH('WSH Backcast - NEP'!Q$13, 'WSH Backcast'!$B$13:$V$13, 0))</f>
        <v>Excellent</v>
      </c>
      <c r="R64" t="str">
        <f>INDEX('WSH Backcast'!$B$13:$V$122, MATCH('WSH Backcast - NEP'!$C64, 'WSH Backcast'!$C$13:$C$122, 0), MATCH('WSH Backcast - NEP'!R$13, 'WSH Backcast'!$B$13:$V$13, 0))</f>
        <v>Excellent</v>
      </c>
      <c r="S64" t="str">
        <f>INDEX('WSH Backcast'!$B$13:$V$122, MATCH('WSH Backcast - NEP'!$C64, 'WSH Backcast'!$C$13:$C$122, 0), MATCH('WSH Backcast - NEP'!S$13, 'WSH Backcast'!$B$13:$V$13, 0))</f>
        <v>Excellent</v>
      </c>
      <c r="T64" t="str">
        <f>INDEX('WSH Backcast'!$B$13:$V$122, MATCH('WSH Backcast - NEP'!$C64, 'WSH Backcast'!$C$13:$C$122, 0), MATCH('WSH Backcast - NEP'!T$13, 'WSH Backcast'!$B$13:$V$13, 0))</f>
        <v>Excellent</v>
      </c>
      <c r="U64" t="str">
        <f>INDEX('WSH Backcast'!$B$13:$V$122, MATCH('WSH Backcast - NEP'!$C64, 'WSH Backcast'!$C$13:$C$122, 0), MATCH('WSH Backcast - NEP'!U$13, 'WSH Backcast'!$B$13:$V$13, 0))</f>
        <v>Excellent</v>
      </c>
      <c r="V64" t="str">
        <f>INDEX('WSH Backcast'!$B$13:$V$122, MATCH('WSH Backcast - NEP'!$C64, 'WSH Backcast'!$C$13:$C$122, 0), MATCH('WSH Backcast - NEP'!V$13, 'WSH Backcast'!$B$13:$V$13, 0))</f>
        <v>Excellent</v>
      </c>
      <c r="AA64" t="s">
        <v>51</v>
      </c>
      <c r="AB64" t="str">
        <f t="shared" ref="AB64:AG65" si="14">Q64</f>
        <v>Excellent</v>
      </c>
      <c r="AC64" t="str">
        <f t="shared" si="14"/>
        <v>Excellent</v>
      </c>
      <c r="AD64" t="str">
        <f t="shared" si="14"/>
        <v>Excellent</v>
      </c>
      <c r="AE64" t="str">
        <f t="shared" si="14"/>
        <v>Excellent</v>
      </c>
      <c r="AF64" t="str">
        <f t="shared" si="14"/>
        <v>Excellent</v>
      </c>
      <c r="AG64" t="str">
        <f t="shared" si="14"/>
        <v>Excellent</v>
      </c>
      <c r="AI64" t="str">
        <f t="shared" si="7"/>
        <v>N</v>
      </c>
    </row>
    <row r="65" spans="2:35">
      <c r="B65" t="s">
        <v>232</v>
      </c>
      <c r="C65" t="s">
        <v>422</v>
      </c>
      <c r="D65" t="s">
        <v>48</v>
      </c>
      <c r="E65" t="s">
        <v>49</v>
      </c>
      <c r="F65" t="s">
        <v>50</v>
      </c>
      <c r="H65" t="str">
        <f>INDEX('WSH Backcast'!$B$13:$V$122, MATCH('WSH Backcast - NEP'!$C65, 'WSH Backcast'!$C$13:$C$122, 0), MATCH('WSH Backcast - NEP'!H$13, 'WSH Backcast'!$B$13:$V$13, 0))</f>
        <v>Good</v>
      </c>
      <c r="I65" t="str">
        <f>INDEX('WSH Backcast'!$B$13:$V$122, MATCH('WSH Backcast - NEP'!$C65, 'WSH Backcast'!$C$13:$C$122, 0), MATCH('WSH Backcast - NEP'!I$13, 'WSH Backcast'!$B$13:$V$13, 0))</f>
        <v>Good</v>
      </c>
      <c r="J65" t="str">
        <f>INDEX('WSH Backcast'!$B$13:$V$122, MATCH('WSH Backcast - NEP'!$C65, 'WSH Backcast'!$C$13:$C$122, 0), MATCH('WSH Backcast - NEP'!J$13, 'WSH Backcast'!$B$13:$V$13, 0))</f>
        <v>Good</v>
      </c>
      <c r="K65" t="str">
        <f>INDEX('WSH Backcast'!$B$13:$V$122, MATCH('WSH Backcast - NEP'!$C65, 'WSH Backcast'!$C$13:$C$122, 0), MATCH('WSH Backcast - NEP'!K$13, 'WSH Backcast'!$B$13:$V$13, 0))</f>
        <v>Good</v>
      </c>
      <c r="L65" t="str">
        <f>INDEX('WSH Backcast'!$B$13:$V$122, MATCH('WSH Backcast - NEP'!$C65, 'WSH Backcast'!$C$13:$C$122, 0), MATCH('WSH Backcast - NEP'!L$13, 'WSH Backcast'!$B$13:$V$13, 0))</f>
        <v>Sufficient</v>
      </c>
      <c r="M65" t="str">
        <f>INDEX('WSH Backcast'!$B$13:$V$122, MATCH('WSH Backcast - NEP'!$C65, 'WSH Backcast'!$C$13:$C$122, 0), MATCH('WSH Backcast - NEP'!M$13, 'WSH Backcast'!$B$13:$V$13, 0))</f>
        <v>Sufficient</v>
      </c>
      <c r="N65" t="str">
        <f>INDEX('WSH Backcast'!$B$13:$V$122, MATCH('WSH Backcast - NEP'!$C65, 'WSH Backcast'!$C$13:$C$122, 0), MATCH('WSH Backcast - NEP'!N$13, 'WSH Backcast'!$B$13:$V$13, 0))</f>
        <v>Sufficient</v>
      </c>
      <c r="O65" t="str">
        <f>INDEX('WSH Backcast'!$B$13:$V$122, MATCH('WSH Backcast - NEP'!$C65, 'WSH Backcast'!$C$13:$C$122, 0), MATCH('WSH Backcast - NEP'!O$13, 'WSH Backcast'!$B$13:$V$13, 0))</f>
        <v>Good</v>
      </c>
      <c r="P65">
        <f>INDEX('WSH Backcast'!$B$13:$V$122, MATCH('WSH Backcast - NEP'!$C65, 'WSH Backcast'!$C$13:$C$122, 0), MATCH('WSH Backcast - NEP'!P$13, 'WSH Backcast'!$B$13:$V$13, 0))</f>
        <v>0</v>
      </c>
      <c r="Q65" t="str">
        <f>INDEX('WSH Backcast'!$B$13:$V$122, MATCH('WSH Backcast - NEP'!$C65, 'WSH Backcast'!$C$13:$C$122, 0), MATCH('WSH Backcast - NEP'!Q$13, 'WSH Backcast'!$B$13:$V$13, 0))</f>
        <v>Sufficient</v>
      </c>
      <c r="R65" t="str">
        <f>INDEX('WSH Backcast'!$B$13:$V$122, MATCH('WSH Backcast - NEP'!$C65, 'WSH Backcast'!$C$13:$C$122, 0), MATCH('WSH Backcast - NEP'!R$13, 'WSH Backcast'!$B$13:$V$13, 0))</f>
        <v>Sufficient</v>
      </c>
      <c r="S65" t="str">
        <f>INDEX('WSH Backcast'!$B$13:$V$122, MATCH('WSH Backcast - NEP'!$C65, 'WSH Backcast'!$C$13:$C$122, 0), MATCH('WSH Backcast - NEP'!S$13, 'WSH Backcast'!$B$13:$V$13, 0))</f>
        <v>Sufficient</v>
      </c>
      <c r="T65" t="str">
        <f>INDEX('WSH Backcast'!$B$13:$V$122, MATCH('WSH Backcast - NEP'!$C65, 'WSH Backcast'!$C$13:$C$122, 0), MATCH('WSH Backcast - NEP'!T$13, 'WSH Backcast'!$B$13:$V$13, 0))</f>
        <v>Sufficient</v>
      </c>
      <c r="U65" t="str">
        <f>INDEX('WSH Backcast'!$B$13:$V$122, MATCH('WSH Backcast - NEP'!$C65, 'WSH Backcast'!$C$13:$C$122, 0), MATCH('WSH Backcast - NEP'!U$13, 'WSH Backcast'!$B$13:$V$13, 0))</f>
        <v>Sufficient</v>
      </c>
      <c r="V65" t="str">
        <f>INDEX('WSH Backcast'!$B$13:$V$122, MATCH('WSH Backcast - NEP'!$C65, 'WSH Backcast'!$C$13:$C$122, 0), MATCH('WSH Backcast - NEP'!V$13, 'WSH Backcast'!$B$13:$V$13, 0))</f>
        <v>Sufficient</v>
      </c>
      <c r="X65" t="s">
        <v>927</v>
      </c>
      <c r="AA65" t="s">
        <v>51</v>
      </c>
      <c r="AB65" t="str">
        <f t="shared" si="14"/>
        <v>Sufficient</v>
      </c>
      <c r="AC65" t="str">
        <f t="shared" si="14"/>
        <v>Sufficient</v>
      </c>
      <c r="AD65" t="str">
        <f t="shared" si="14"/>
        <v>Sufficient</v>
      </c>
      <c r="AE65" t="str">
        <f t="shared" si="14"/>
        <v>Sufficient</v>
      </c>
      <c r="AF65" t="str">
        <f t="shared" si="14"/>
        <v>Sufficient</v>
      </c>
      <c r="AG65" t="str">
        <f t="shared" si="14"/>
        <v>Sufficient</v>
      </c>
      <c r="AI65" t="str">
        <f t="shared" si="7"/>
        <v>N</v>
      </c>
    </row>
    <row r="66" spans="2:35">
      <c r="B66" t="s">
        <v>232</v>
      </c>
      <c r="C66" t="s">
        <v>423</v>
      </c>
      <c r="D66" t="s">
        <v>48</v>
      </c>
      <c r="E66" t="s">
        <v>49</v>
      </c>
      <c r="F66" t="s">
        <v>50</v>
      </c>
      <c r="H66" t="str">
        <f>INDEX('WSH Backcast'!$B$13:$V$122, MATCH('WSH Backcast - NEP'!$C66, 'WSH Backcast'!$C$13:$C$122, 0), MATCH('WSH Backcast - NEP'!H$13, 'WSH Backcast'!$B$13:$V$13, 0))</f>
        <v>Sufficient</v>
      </c>
      <c r="I66" t="str">
        <f>INDEX('WSH Backcast'!$B$13:$V$122, MATCH('WSH Backcast - NEP'!$C66, 'WSH Backcast'!$C$13:$C$122, 0), MATCH('WSH Backcast - NEP'!I$13, 'WSH Backcast'!$B$13:$V$13, 0))</f>
        <v>Excellent</v>
      </c>
      <c r="J66" t="str">
        <f>INDEX('WSH Backcast'!$B$13:$V$122, MATCH('WSH Backcast - NEP'!$C66, 'WSH Backcast'!$C$13:$C$122, 0), MATCH('WSH Backcast - NEP'!J$13, 'WSH Backcast'!$B$13:$V$13, 0))</f>
        <v>Excellent</v>
      </c>
      <c r="K66" t="str">
        <f>INDEX('WSH Backcast'!$B$13:$V$122, MATCH('WSH Backcast - NEP'!$C66, 'WSH Backcast'!$C$13:$C$122, 0), MATCH('WSH Backcast - NEP'!K$13, 'WSH Backcast'!$B$13:$V$13, 0))</f>
        <v>Excellent</v>
      </c>
      <c r="L66" t="str">
        <f>INDEX('WSH Backcast'!$B$13:$V$122, MATCH('WSH Backcast - NEP'!$C66, 'WSH Backcast'!$C$13:$C$122, 0), MATCH('WSH Backcast - NEP'!L$13, 'WSH Backcast'!$B$13:$V$13, 0))</f>
        <v>Excellent</v>
      </c>
      <c r="M66" t="str">
        <f>INDEX('WSH Backcast'!$B$13:$V$122, MATCH('WSH Backcast - NEP'!$C66, 'WSH Backcast'!$C$13:$C$122, 0), MATCH('WSH Backcast - NEP'!M$13, 'WSH Backcast'!$B$13:$V$13, 0))</f>
        <v>Excellent</v>
      </c>
      <c r="N66" t="str">
        <f>INDEX('WSH Backcast'!$B$13:$V$122, MATCH('WSH Backcast - NEP'!$C66, 'WSH Backcast'!$C$13:$C$122, 0), MATCH('WSH Backcast - NEP'!N$13, 'WSH Backcast'!$B$13:$V$13, 0))</f>
        <v>Good</v>
      </c>
      <c r="O66" t="str">
        <f>INDEX('WSH Backcast'!$B$13:$V$122, MATCH('WSH Backcast - NEP'!$C66, 'WSH Backcast'!$C$13:$C$122, 0), MATCH('WSH Backcast - NEP'!O$13, 'WSH Backcast'!$B$13:$V$13, 0))</f>
        <v>Excellent</v>
      </c>
      <c r="P66">
        <f>INDEX('WSH Backcast'!$B$13:$V$122, MATCH('WSH Backcast - NEP'!$C66, 'WSH Backcast'!$C$13:$C$122, 0), MATCH('WSH Backcast - NEP'!P$13, 'WSH Backcast'!$B$13:$V$13, 0))</f>
        <v>0</v>
      </c>
      <c r="Q66" t="str">
        <f>INDEX('WSH Backcast'!$B$13:$V$122, MATCH('WSH Backcast - NEP'!$C66, 'WSH Backcast'!$C$13:$C$122, 0), MATCH('WSH Backcast - NEP'!Q$13, 'WSH Backcast'!$B$13:$V$13, 0))</f>
        <v>Good</v>
      </c>
      <c r="R66" t="str">
        <f>INDEX('WSH Backcast'!$B$13:$V$122, MATCH('WSH Backcast - NEP'!$C66, 'WSH Backcast'!$C$13:$C$122, 0), MATCH('WSH Backcast - NEP'!R$13, 'WSH Backcast'!$B$13:$V$13, 0))</f>
        <v>Good</v>
      </c>
      <c r="S66" t="str">
        <f>INDEX('WSH Backcast'!$B$13:$V$122, MATCH('WSH Backcast - NEP'!$C66, 'WSH Backcast'!$C$13:$C$122, 0), MATCH('WSH Backcast - NEP'!S$13, 'WSH Backcast'!$B$13:$V$13, 0))</f>
        <v>Good</v>
      </c>
      <c r="T66" t="str">
        <f>INDEX('WSH Backcast'!$B$13:$V$122, MATCH('WSH Backcast - NEP'!$C66, 'WSH Backcast'!$C$13:$C$122, 0), MATCH('WSH Backcast - NEP'!T$13, 'WSH Backcast'!$B$13:$V$13, 0))</f>
        <v>Good</v>
      </c>
      <c r="U66" t="str">
        <f>INDEX('WSH Backcast'!$B$13:$V$122, MATCH('WSH Backcast - NEP'!$C66, 'WSH Backcast'!$C$13:$C$122, 0), MATCH('WSH Backcast - NEP'!U$13, 'WSH Backcast'!$B$13:$V$13, 0))</f>
        <v>Good</v>
      </c>
      <c r="V66" t="str">
        <f>INDEX('WSH Backcast'!$B$13:$V$122, MATCH('WSH Backcast - NEP'!$C66, 'WSH Backcast'!$C$13:$C$122, 0), MATCH('WSH Backcast - NEP'!V$13, 'WSH Backcast'!$B$13:$V$13, 0))</f>
        <v>Good</v>
      </c>
      <c r="X66" t="s">
        <v>55</v>
      </c>
      <c r="Z66" t="s">
        <v>928</v>
      </c>
      <c r="AA66" t="s">
        <v>55</v>
      </c>
      <c r="AB66" t="s">
        <v>57</v>
      </c>
      <c r="AC66" t="s">
        <v>57</v>
      </c>
      <c r="AD66" t="s">
        <v>57</v>
      </c>
      <c r="AE66" t="s">
        <v>57</v>
      </c>
      <c r="AF66" t="s">
        <v>57</v>
      </c>
      <c r="AG66" t="s">
        <v>57</v>
      </c>
      <c r="AI66" t="str">
        <f t="shared" si="7"/>
        <v>N</v>
      </c>
    </row>
    <row r="67" spans="2:35">
      <c r="B67" t="s">
        <v>232</v>
      </c>
      <c r="C67" t="s">
        <v>424</v>
      </c>
      <c r="D67" t="s">
        <v>48</v>
      </c>
      <c r="E67" t="s">
        <v>49</v>
      </c>
      <c r="F67" t="s">
        <v>50</v>
      </c>
      <c r="H67" t="str">
        <f>INDEX('WSH Backcast'!$B$13:$V$122, MATCH('WSH Backcast - NEP'!$C67, 'WSH Backcast'!$C$13:$C$122, 0), MATCH('WSH Backcast - NEP'!H$13, 'WSH Backcast'!$B$13:$V$13, 0))</f>
        <v>Excellent</v>
      </c>
      <c r="I67" t="str">
        <f>INDEX('WSH Backcast'!$B$13:$V$122, MATCH('WSH Backcast - NEP'!$C67, 'WSH Backcast'!$C$13:$C$122, 0), MATCH('WSH Backcast - NEP'!I$13, 'WSH Backcast'!$B$13:$V$13, 0))</f>
        <v>Excellent</v>
      </c>
      <c r="J67" t="str">
        <f>INDEX('WSH Backcast'!$B$13:$V$122, MATCH('WSH Backcast - NEP'!$C67, 'WSH Backcast'!$C$13:$C$122, 0), MATCH('WSH Backcast - NEP'!J$13, 'WSH Backcast'!$B$13:$V$13, 0))</f>
        <v>Excellent</v>
      </c>
      <c r="K67" t="str">
        <f>INDEX('WSH Backcast'!$B$13:$V$122, MATCH('WSH Backcast - NEP'!$C67, 'WSH Backcast'!$C$13:$C$122, 0), MATCH('WSH Backcast - NEP'!K$13, 'WSH Backcast'!$B$13:$V$13, 0))</f>
        <v>Excellent</v>
      </c>
      <c r="L67" t="str">
        <f>INDEX('WSH Backcast'!$B$13:$V$122, MATCH('WSH Backcast - NEP'!$C67, 'WSH Backcast'!$C$13:$C$122, 0), MATCH('WSH Backcast - NEP'!L$13, 'WSH Backcast'!$B$13:$V$13, 0))</f>
        <v>Excellent</v>
      </c>
      <c r="M67" t="str">
        <f>INDEX('WSH Backcast'!$B$13:$V$122, MATCH('WSH Backcast - NEP'!$C67, 'WSH Backcast'!$C$13:$C$122, 0), MATCH('WSH Backcast - NEP'!M$13, 'WSH Backcast'!$B$13:$V$13, 0))</f>
        <v>Excellent</v>
      </c>
      <c r="N67" t="str">
        <f>INDEX('WSH Backcast'!$B$13:$V$122, MATCH('WSH Backcast - NEP'!$C67, 'WSH Backcast'!$C$13:$C$122, 0), MATCH('WSH Backcast - NEP'!N$13, 'WSH Backcast'!$B$13:$V$13, 0))</f>
        <v>Excellent</v>
      </c>
      <c r="O67" t="str">
        <f>INDEX('WSH Backcast'!$B$13:$V$122, MATCH('WSH Backcast - NEP'!$C67, 'WSH Backcast'!$C$13:$C$122, 0), MATCH('WSH Backcast - NEP'!O$13, 'WSH Backcast'!$B$13:$V$13, 0))</f>
        <v>Excellent</v>
      </c>
      <c r="P67">
        <f>INDEX('WSH Backcast'!$B$13:$V$122, MATCH('WSH Backcast - NEP'!$C67, 'WSH Backcast'!$C$13:$C$122, 0), MATCH('WSH Backcast - NEP'!P$13, 'WSH Backcast'!$B$13:$V$13, 0))</f>
        <v>0</v>
      </c>
      <c r="Q67" t="str">
        <f>INDEX('WSH Backcast'!$B$13:$V$122, MATCH('WSH Backcast - NEP'!$C67, 'WSH Backcast'!$C$13:$C$122, 0), MATCH('WSH Backcast - NEP'!Q$13, 'WSH Backcast'!$B$13:$V$13, 0))</f>
        <v>Excellent</v>
      </c>
      <c r="R67" t="str">
        <f>INDEX('WSH Backcast'!$B$13:$V$122, MATCH('WSH Backcast - NEP'!$C67, 'WSH Backcast'!$C$13:$C$122, 0), MATCH('WSH Backcast - NEP'!R$13, 'WSH Backcast'!$B$13:$V$13, 0))</f>
        <v>Excellent</v>
      </c>
      <c r="S67" t="str">
        <f>INDEX('WSH Backcast'!$B$13:$V$122, MATCH('WSH Backcast - NEP'!$C67, 'WSH Backcast'!$C$13:$C$122, 0), MATCH('WSH Backcast - NEP'!S$13, 'WSH Backcast'!$B$13:$V$13, 0))</f>
        <v>Excellent</v>
      </c>
      <c r="T67" t="str">
        <f>INDEX('WSH Backcast'!$B$13:$V$122, MATCH('WSH Backcast - NEP'!$C67, 'WSH Backcast'!$C$13:$C$122, 0), MATCH('WSH Backcast - NEP'!T$13, 'WSH Backcast'!$B$13:$V$13, 0))</f>
        <v>Excellent</v>
      </c>
      <c r="U67" t="str">
        <f>INDEX('WSH Backcast'!$B$13:$V$122, MATCH('WSH Backcast - NEP'!$C67, 'WSH Backcast'!$C$13:$C$122, 0), MATCH('WSH Backcast - NEP'!U$13, 'WSH Backcast'!$B$13:$V$13, 0))</f>
        <v>Excellent</v>
      </c>
      <c r="V67" t="str">
        <f>INDEX('WSH Backcast'!$B$13:$V$122, MATCH('WSH Backcast - NEP'!$C67, 'WSH Backcast'!$C$13:$C$122, 0), MATCH('WSH Backcast - NEP'!V$13, 'WSH Backcast'!$B$13:$V$13, 0))</f>
        <v>Excellent</v>
      </c>
      <c r="AA67" t="s">
        <v>51</v>
      </c>
      <c r="AB67" t="str">
        <f t="shared" ref="AB67:AB98" si="15">Q67</f>
        <v>Excellent</v>
      </c>
      <c r="AC67" t="str">
        <f t="shared" ref="AC67:AC98" si="16">R67</f>
        <v>Excellent</v>
      </c>
      <c r="AD67" t="str">
        <f t="shared" ref="AD67:AD98" si="17">S67</f>
        <v>Excellent</v>
      </c>
      <c r="AE67" t="str">
        <f t="shared" ref="AE67:AE98" si="18">T67</f>
        <v>Excellent</v>
      </c>
      <c r="AF67" t="str">
        <f t="shared" ref="AF67:AF98" si="19">U67</f>
        <v>Excellent</v>
      </c>
      <c r="AG67" t="str">
        <f t="shared" ref="AG67:AG98" si="20">V67</f>
        <v>Excellent</v>
      </c>
      <c r="AI67" t="str">
        <f t="shared" si="7"/>
        <v>N</v>
      </c>
    </row>
    <row r="68" spans="2:35">
      <c r="B68" t="s">
        <v>232</v>
      </c>
      <c r="C68" t="s">
        <v>425</v>
      </c>
      <c r="D68" t="s">
        <v>48</v>
      </c>
      <c r="E68" t="s">
        <v>49</v>
      </c>
      <c r="F68" t="s">
        <v>50</v>
      </c>
      <c r="H68" t="str">
        <f>INDEX('WSH Backcast'!$B$13:$V$122, MATCH('WSH Backcast - NEP'!$C68, 'WSH Backcast'!$C$13:$C$122, 0), MATCH('WSH Backcast - NEP'!H$13, 'WSH Backcast'!$B$13:$V$13, 0))</f>
        <v>Excellent</v>
      </c>
      <c r="I68" t="str">
        <f>INDEX('WSH Backcast'!$B$13:$V$122, MATCH('WSH Backcast - NEP'!$C68, 'WSH Backcast'!$C$13:$C$122, 0), MATCH('WSH Backcast - NEP'!I$13, 'WSH Backcast'!$B$13:$V$13, 0))</f>
        <v>Excellent</v>
      </c>
      <c r="J68" t="str">
        <f>INDEX('WSH Backcast'!$B$13:$V$122, MATCH('WSH Backcast - NEP'!$C68, 'WSH Backcast'!$C$13:$C$122, 0), MATCH('WSH Backcast - NEP'!J$13, 'WSH Backcast'!$B$13:$V$13, 0))</f>
        <v>Excellent</v>
      </c>
      <c r="K68" t="str">
        <f>INDEX('WSH Backcast'!$B$13:$V$122, MATCH('WSH Backcast - NEP'!$C68, 'WSH Backcast'!$C$13:$C$122, 0), MATCH('WSH Backcast - NEP'!K$13, 'WSH Backcast'!$B$13:$V$13, 0))</f>
        <v>Excellent</v>
      </c>
      <c r="L68" t="str">
        <f>INDEX('WSH Backcast'!$B$13:$V$122, MATCH('WSH Backcast - NEP'!$C68, 'WSH Backcast'!$C$13:$C$122, 0), MATCH('WSH Backcast - NEP'!L$13, 'WSH Backcast'!$B$13:$V$13, 0))</f>
        <v>Excellent</v>
      </c>
      <c r="M68" t="str">
        <f>INDEX('WSH Backcast'!$B$13:$V$122, MATCH('WSH Backcast - NEP'!$C68, 'WSH Backcast'!$C$13:$C$122, 0), MATCH('WSH Backcast - NEP'!M$13, 'WSH Backcast'!$B$13:$V$13, 0))</f>
        <v>Excellent</v>
      </c>
      <c r="N68" t="str">
        <f>INDEX('WSH Backcast'!$B$13:$V$122, MATCH('WSH Backcast - NEP'!$C68, 'WSH Backcast'!$C$13:$C$122, 0), MATCH('WSH Backcast - NEP'!N$13, 'WSH Backcast'!$B$13:$V$13, 0))</f>
        <v>Excellent</v>
      </c>
      <c r="O68" t="str">
        <f>INDEX('WSH Backcast'!$B$13:$V$122, MATCH('WSH Backcast - NEP'!$C68, 'WSH Backcast'!$C$13:$C$122, 0), MATCH('WSH Backcast - NEP'!O$13, 'WSH Backcast'!$B$13:$V$13, 0))</f>
        <v>Excellent</v>
      </c>
      <c r="P68">
        <f>INDEX('WSH Backcast'!$B$13:$V$122, MATCH('WSH Backcast - NEP'!$C68, 'WSH Backcast'!$C$13:$C$122, 0), MATCH('WSH Backcast - NEP'!P$13, 'WSH Backcast'!$B$13:$V$13, 0))</f>
        <v>0</v>
      </c>
      <c r="Q68" t="str">
        <f>INDEX('WSH Backcast'!$B$13:$V$122, MATCH('WSH Backcast - NEP'!$C68, 'WSH Backcast'!$C$13:$C$122, 0), MATCH('WSH Backcast - NEP'!Q$13, 'WSH Backcast'!$B$13:$V$13, 0))</f>
        <v>Excellent</v>
      </c>
      <c r="R68" t="str">
        <f>INDEX('WSH Backcast'!$B$13:$V$122, MATCH('WSH Backcast - NEP'!$C68, 'WSH Backcast'!$C$13:$C$122, 0), MATCH('WSH Backcast - NEP'!R$13, 'WSH Backcast'!$B$13:$V$13, 0))</f>
        <v>Excellent</v>
      </c>
      <c r="S68" t="str">
        <f>INDEX('WSH Backcast'!$B$13:$V$122, MATCH('WSH Backcast - NEP'!$C68, 'WSH Backcast'!$C$13:$C$122, 0), MATCH('WSH Backcast - NEP'!S$13, 'WSH Backcast'!$B$13:$V$13, 0))</f>
        <v>Excellent</v>
      </c>
      <c r="T68" t="str">
        <f>INDEX('WSH Backcast'!$B$13:$V$122, MATCH('WSH Backcast - NEP'!$C68, 'WSH Backcast'!$C$13:$C$122, 0), MATCH('WSH Backcast - NEP'!T$13, 'WSH Backcast'!$B$13:$V$13, 0))</f>
        <v>Excellent</v>
      </c>
      <c r="U68" t="str">
        <f>INDEX('WSH Backcast'!$B$13:$V$122, MATCH('WSH Backcast - NEP'!$C68, 'WSH Backcast'!$C$13:$C$122, 0), MATCH('WSH Backcast - NEP'!U$13, 'WSH Backcast'!$B$13:$V$13, 0))</f>
        <v>Excellent</v>
      </c>
      <c r="V68" t="str">
        <f>INDEX('WSH Backcast'!$B$13:$V$122, MATCH('WSH Backcast - NEP'!$C68, 'WSH Backcast'!$C$13:$C$122, 0), MATCH('WSH Backcast - NEP'!V$13, 'WSH Backcast'!$B$13:$V$13, 0))</f>
        <v>Excellent</v>
      </c>
      <c r="AA68" t="s">
        <v>51</v>
      </c>
      <c r="AB68" t="str">
        <f t="shared" si="15"/>
        <v>Excellent</v>
      </c>
      <c r="AC68" t="str">
        <f t="shared" si="16"/>
        <v>Excellent</v>
      </c>
      <c r="AD68" t="str">
        <f t="shared" si="17"/>
        <v>Excellent</v>
      </c>
      <c r="AE68" t="str">
        <f t="shared" si="18"/>
        <v>Excellent</v>
      </c>
      <c r="AF68" t="str">
        <f t="shared" si="19"/>
        <v>Excellent</v>
      </c>
      <c r="AG68" t="str">
        <f t="shared" si="20"/>
        <v>Excellent</v>
      </c>
      <c r="AI68" t="str">
        <f t="shared" si="7"/>
        <v>N</v>
      </c>
    </row>
    <row r="69" spans="2:35">
      <c r="B69" t="s">
        <v>232</v>
      </c>
      <c r="C69" t="s">
        <v>426</v>
      </c>
      <c r="D69" t="s">
        <v>48</v>
      </c>
      <c r="E69" t="s">
        <v>49</v>
      </c>
      <c r="F69" t="s">
        <v>50</v>
      </c>
      <c r="H69" t="str">
        <f>INDEX('WSH Backcast'!$B$13:$V$122, MATCH('WSH Backcast - NEP'!$C69, 'WSH Backcast'!$C$13:$C$122, 0), MATCH('WSH Backcast - NEP'!H$13, 'WSH Backcast'!$B$13:$V$13, 0))</f>
        <v>Excellent</v>
      </c>
      <c r="I69" t="str">
        <f>INDEX('WSH Backcast'!$B$13:$V$122, MATCH('WSH Backcast - NEP'!$C69, 'WSH Backcast'!$C$13:$C$122, 0), MATCH('WSH Backcast - NEP'!I$13, 'WSH Backcast'!$B$13:$V$13, 0))</f>
        <v>Excellent</v>
      </c>
      <c r="J69" t="str">
        <f>INDEX('WSH Backcast'!$B$13:$V$122, MATCH('WSH Backcast - NEP'!$C69, 'WSH Backcast'!$C$13:$C$122, 0), MATCH('WSH Backcast - NEP'!J$13, 'WSH Backcast'!$B$13:$V$13, 0))</f>
        <v>Excellent</v>
      </c>
      <c r="K69" t="str">
        <f>INDEX('WSH Backcast'!$B$13:$V$122, MATCH('WSH Backcast - NEP'!$C69, 'WSH Backcast'!$C$13:$C$122, 0), MATCH('WSH Backcast - NEP'!K$13, 'WSH Backcast'!$B$13:$V$13, 0))</f>
        <v>Excellent</v>
      </c>
      <c r="L69" t="str">
        <f>INDEX('WSH Backcast'!$B$13:$V$122, MATCH('WSH Backcast - NEP'!$C69, 'WSH Backcast'!$C$13:$C$122, 0), MATCH('WSH Backcast - NEP'!L$13, 'WSH Backcast'!$B$13:$V$13, 0))</f>
        <v>Excellent</v>
      </c>
      <c r="M69" t="str">
        <f>INDEX('WSH Backcast'!$B$13:$V$122, MATCH('WSH Backcast - NEP'!$C69, 'WSH Backcast'!$C$13:$C$122, 0), MATCH('WSH Backcast - NEP'!M$13, 'WSH Backcast'!$B$13:$V$13, 0))</f>
        <v>Excellent</v>
      </c>
      <c r="N69" t="str">
        <f>INDEX('WSH Backcast'!$B$13:$V$122, MATCH('WSH Backcast - NEP'!$C69, 'WSH Backcast'!$C$13:$C$122, 0), MATCH('WSH Backcast - NEP'!N$13, 'WSH Backcast'!$B$13:$V$13, 0))</f>
        <v>Excellent</v>
      </c>
      <c r="O69" t="str">
        <f>INDEX('WSH Backcast'!$B$13:$V$122, MATCH('WSH Backcast - NEP'!$C69, 'WSH Backcast'!$C$13:$C$122, 0), MATCH('WSH Backcast - NEP'!O$13, 'WSH Backcast'!$B$13:$V$13, 0))</f>
        <v>Excellent</v>
      </c>
      <c r="P69">
        <f>INDEX('WSH Backcast'!$B$13:$V$122, MATCH('WSH Backcast - NEP'!$C69, 'WSH Backcast'!$C$13:$C$122, 0), MATCH('WSH Backcast - NEP'!P$13, 'WSH Backcast'!$B$13:$V$13, 0))</f>
        <v>0</v>
      </c>
      <c r="Q69" t="str">
        <f>INDEX('WSH Backcast'!$B$13:$V$122, MATCH('WSH Backcast - NEP'!$C69, 'WSH Backcast'!$C$13:$C$122, 0), MATCH('WSH Backcast - NEP'!Q$13, 'WSH Backcast'!$B$13:$V$13, 0))</f>
        <v>Excellent</v>
      </c>
      <c r="R69" t="str">
        <f>INDEX('WSH Backcast'!$B$13:$V$122, MATCH('WSH Backcast - NEP'!$C69, 'WSH Backcast'!$C$13:$C$122, 0), MATCH('WSH Backcast - NEP'!R$13, 'WSH Backcast'!$B$13:$V$13, 0))</f>
        <v>Excellent</v>
      </c>
      <c r="S69" t="str">
        <f>INDEX('WSH Backcast'!$B$13:$V$122, MATCH('WSH Backcast - NEP'!$C69, 'WSH Backcast'!$C$13:$C$122, 0), MATCH('WSH Backcast - NEP'!S$13, 'WSH Backcast'!$B$13:$V$13, 0))</f>
        <v>Excellent</v>
      </c>
      <c r="T69" t="str">
        <f>INDEX('WSH Backcast'!$B$13:$V$122, MATCH('WSH Backcast - NEP'!$C69, 'WSH Backcast'!$C$13:$C$122, 0), MATCH('WSH Backcast - NEP'!T$13, 'WSH Backcast'!$B$13:$V$13, 0))</f>
        <v>Excellent</v>
      </c>
      <c r="U69" t="str">
        <f>INDEX('WSH Backcast'!$B$13:$V$122, MATCH('WSH Backcast - NEP'!$C69, 'WSH Backcast'!$C$13:$C$122, 0), MATCH('WSH Backcast - NEP'!U$13, 'WSH Backcast'!$B$13:$V$13, 0))</f>
        <v>Excellent</v>
      </c>
      <c r="V69" t="str">
        <f>INDEX('WSH Backcast'!$B$13:$V$122, MATCH('WSH Backcast - NEP'!$C69, 'WSH Backcast'!$C$13:$C$122, 0), MATCH('WSH Backcast - NEP'!V$13, 'WSH Backcast'!$B$13:$V$13, 0))</f>
        <v>Excellent</v>
      </c>
      <c r="AA69" t="s">
        <v>51</v>
      </c>
      <c r="AB69" t="str">
        <f t="shared" si="15"/>
        <v>Excellent</v>
      </c>
      <c r="AC69" t="str">
        <f t="shared" si="16"/>
        <v>Excellent</v>
      </c>
      <c r="AD69" t="str">
        <f t="shared" si="17"/>
        <v>Excellent</v>
      </c>
      <c r="AE69" t="str">
        <f t="shared" si="18"/>
        <v>Excellent</v>
      </c>
      <c r="AF69" t="str">
        <f t="shared" si="19"/>
        <v>Excellent</v>
      </c>
      <c r="AG69" t="str">
        <f t="shared" si="20"/>
        <v>Excellent</v>
      </c>
      <c r="AI69" t="str">
        <f t="shared" si="7"/>
        <v>N</v>
      </c>
    </row>
    <row r="70" spans="2:35">
      <c r="B70" t="s">
        <v>232</v>
      </c>
      <c r="C70" t="s">
        <v>427</v>
      </c>
      <c r="D70" t="s">
        <v>428</v>
      </c>
      <c r="E70" t="s">
        <v>49</v>
      </c>
      <c r="F70" t="s">
        <v>50</v>
      </c>
      <c r="H70" t="str">
        <f>INDEX('WSH Backcast'!$B$13:$V$122, MATCH('WSH Backcast - NEP'!$C70, 'WSH Backcast'!$C$13:$C$122, 0), MATCH('WSH Backcast - NEP'!H$13, 'WSH Backcast'!$B$13:$V$13, 0))</f>
        <v>Excellent</v>
      </c>
      <c r="I70" t="str">
        <f>INDEX('WSH Backcast'!$B$13:$V$122, MATCH('WSH Backcast - NEP'!$C70, 'WSH Backcast'!$C$13:$C$122, 0), MATCH('WSH Backcast - NEP'!I$13, 'WSH Backcast'!$B$13:$V$13, 0))</f>
        <v>Excellent</v>
      </c>
      <c r="J70" t="str">
        <f>INDEX('WSH Backcast'!$B$13:$V$122, MATCH('WSH Backcast - NEP'!$C70, 'WSH Backcast'!$C$13:$C$122, 0), MATCH('WSH Backcast - NEP'!J$13, 'WSH Backcast'!$B$13:$V$13, 0))</f>
        <v>Excellent</v>
      </c>
      <c r="K70" t="str">
        <f>INDEX('WSH Backcast'!$B$13:$V$122, MATCH('WSH Backcast - NEP'!$C70, 'WSH Backcast'!$C$13:$C$122, 0), MATCH('WSH Backcast - NEP'!K$13, 'WSH Backcast'!$B$13:$V$13, 0))</f>
        <v>Excellent</v>
      </c>
      <c r="L70" t="str">
        <f>INDEX('WSH Backcast'!$B$13:$V$122, MATCH('WSH Backcast - NEP'!$C70, 'WSH Backcast'!$C$13:$C$122, 0), MATCH('WSH Backcast - NEP'!L$13, 'WSH Backcast'!$B$13:$V$13, 0))</f>
        <v>Excellent</v>
      </c>
      <c r="M70" t="str">
        <f>INDEX('WSH Backcast'!$B$13:$V$122, MATCH('WSH Backcast - NEP'!$C70, 'WSH Backcast'!$C$13:$C$122, 0), MATCH('WSH Backcast - NEP'!M$13, 'WSH Backcast'!$B$13:$V$13, 0))</f>
        <v>Excellent</v>
      </c>
      <c r="N70" t="str">
        <f>INDEX('WSH Backcast'!$B$13:$V$122, MATCH('WSH Backcast - NEP'!$C70, 'WSH Backcast'!$C$13:$C$122, 0), MATCH('WSH Backcast - NEP'!N$13, 'WSH Backcast'!$B$13:$V$13, 0))</f>
        <v>Excellent</v>
      </c>
      <c r="O70" t="str">
        <f>INDEX('WSH Backcast'!$B$13:$V$122, MATCH('WSH Backcast - NEP'!$C70, 'WSH Backcast'!$C$13:$C$122, 0), MATCH('WSH Backcast - NEP'!O$13, 'WSH Backcast'!$B$13:$V$13, 0))</f>
        <v>Excellent</v>
      </c>
      <c r="P70">
        <f>INDEX('WSH Backcast'!$B$13:$V$122, MATCH('WSH Backcast - NEP'!$C70, 'WSH Backcast'!$C$13:$C$122, 0), MATCH('WSH Backcast - NEP'!P$13, 'WSH Backcast'!$B$13:$V$13, 0))</f>
        <v>0</v>
      </c>
      <c r="Q70" t="str">
        <f>INDEX('WSH Backcast'!$B$13:$V$122, MATCH('WSH Backcast - NEP'!$C70, 'WSH Backcast'!$C$13:$C$122, 0), MATCH('WSH Backcast - NEP'!Q$13, 'WSH Backcast'!$B$13:$V$13, 0))</f>
        <v>Excellent</v>
      </c>
      <c r="R70" t="str">
        <f>INDEX('WSH Backcast'!$B$13:$V$122, MATCH('WSH Backcast - NEP'!$C70, 'WSH Backcast'!$C$13:$C$122, 0), MATCH('WSH Backcast - NEP'!R$13, 'WSH Backcast'!$B$13:$V$13, 0))</f>
        <v>Excellent</v>
      </c>
      <c r="S70" t="str">
        <f>INDEX('WSH Backcast'!$B$13:$V$122, MATCH('WSH Backcast - NEP'!$C70, 'WSH Backcast'!$C$13:$C$122, 0), MATCH('WSH Backcast - NEP'!S$13, 'WSH Backcast'!$B$13:$V$13, 0))</f>
        <v>Excellent</v>
      </c>
      <c r="T70" t="str">
        <f>INDEX('WSH Backcast'!$B$13:$V$122, MATCH('WSH Backcast - NEP'!$C70, 'WSH Backcast'!$C$13:$C$122, 0), MATCH('WSH Backcast - NEP'!T$13, 'WSH Backcast'!$B$13:$V$13, 0))</f>
        <v>Excellent</v>
      </c>
      <c r="U70" t="str">
        <f>INDEX('WSH Backcast'!$B$13:$V$122, MATCH('WSH Backcast - NEP'!$C70, 'WSH Backcast'!$C$13:$C$122, 0), MATCH('WSH Backcast - NEP'!U$13, 'WSH Backcast'!$B$13:$V$13, 0))</f>
        <v>Excellent</v>
      </c>
      <c r="V70" t="str">
        <f>INDEX('WSH Backcast'!$B$13:$V$122, MATCH('WSH Backcast - NEP'!$C70, 'WSH Backcast'!$C$13:$C$122, 0), MATCH('WSH Backcast - NEP'!V$13, 'WSH Backcast'!$B$13:$V$13, 0))</f>
        <v>Excellent</v>
      </c>
      <c r="AA70" t="s">
        <v>51</v>
      </c>
      <c r="AB70" t="str">
        <f t="shared" si="15"/>
        <v>Excellent</v>
      </c>
      <c r="AC70" t="str">
        <f t="shared" si="16"/>
        <v>Excellent</v>
      </c>
      <c r="AD70" t="str">
        <f t="shared" si="17"/>
        <v>Excellent</v>
      </c>
      <c r="AE70" t="str">
        <f t="shared" si="18"/>
        <v>Excellent</v>
      </c>
      <c r="AF70" t="str">
        <f t="shared" si="19"/>
        <v>Excellent</v>
      </c>
      <c r="AG70" t="str">
        <f t="shared" si="20"/>
        <v>Excellent</v>
      </c>
      <c r="AI70" t="str">
        <f t="shared" si="7"/>
        <v>N</v>
      </c>
    </row>
    <row r="71" spans="2:35">
      <c r="B71" t="s">
        <v>232</v>
      </c>
      <c r="C71" t="s">
        <v>429</v>
      </c>
      <c r="D71" t="s">
        <v>48</v>
      </c>
      <c r="E71" t="s">
        <v>49</v>
      </c>
      <c r="F71" t="s">
        <v>50</v>
      </c>
      <c r="H71" t="str">
        <f>INDEX('WSH Backcast'!$B$13:$V$122, MATCH('WSH Backcast - NEP'!$C71, 'WSH Backcast'!$C$13:$C$122, 0), MATCH('WSH Backcast - NEP'!H$13, 'WSH Backcast'!$B$13:$V$13, 0))</f>
        <v>Excellent</v>
      </c>
      <c r="I71" t="str">
        <f>INDEX('WSH Backcast'!$B$13:$V$122, MATCH('WSH Backcast - NEP'!$C71, 'WSH Backcast'!$C$13:$C$122, 0), MATCH('WSH Backcast - NEP'!I$13, 'WSH Backcast'!$B$13:$V$13, 0))</f>
        <v>Excellent</v>
      </c>
      <c r="J71" t="str">
        <f>INDEX('WSH Backcast'!$B$13:$V$122, MATCH('WSH Backcast - NEP'!$C71, 'WSH Backcast'!$C$13:$C$122, 0), MATCH('WSH Backcast - NEP'!J$13, 'WSH Backcast'!$B$13:$V$13, 0))</f>
        <v>Excellent</v>
      </c>
      <c r="K71" t="str">
        <f>INDEX('WSH Backcast'!$B$13:$V$122, MATCH('WSH Backcast - NEP'!$C71, 'WSH Backcast'!$C$13:$C$122, 0), MATCH('WSH Backcast - NEP'!K$13, 'WSH Backcast'!$B$13:$V$13, 0))</f>
        <v>Excellent</v>
      </c>
      <c r="L71" t="str">
        <f>INDEX('WSH Backcast'!$B$13:$V$122, MATCH('WSH Backcast - NEP'!$C71, 'WSH Backcast'!$C$13:$C$122, 0), MATCH('WSH Backcast - NEP'!L$13, 'WSH Backcast'!$B$13:$V$13, 0))</f>
        <v>Excellent</v>
      </c>
      <c r="M71" t="str">
        <f>INDEX('WSH Backcast'!$B$13:$V$122, MATCH('WSH Backcast - NEP'!$C71, 'WSH Backcast'!$C$13:$C$122, 0), MATCH('WSH Backcast - NEP'!M$13, 'WSH Backcast'!$B$13:$V$13, 0))</f>
        <v>Excellent</v>
      </c>
      <c r="N71" t="str">
        <f>INDEX('WSH Backcast'!$B$13:$V$122, MATCH('WSH Backcast - NEP'!$C71, 'WSH Backcast'!$C$13:$C$122, 0), MATCH('WSH Backcast - NEP'!N$13, 'WSH Backcast'!$B$13:$V$13, 0))</f>
        <v>Excellent</v>
      </c>
      <c r="O71" t="str">
        <f>INDEX('WSH Backcast'!$B$13:$V$122, MATCH('WSH Backcast - NEP'!$C71, 'WSH Backcast'!$C$13:$C$122, 0), MATCH('WSH Backcast - NEP'!O$13, 'WSH Backcast'!$B$13:$V$13, 0))</f>
        <v>Excellent</v>
      </c>
      <c r="P71">
        <f>INDEX('WSH Backcast'!$B$13:$V$122, MATCH('WSH Backcast - NEP'!$C71, 'WSH Backcast'!$C$13:$C$122, 0), MATCH('WSH Backcast - NEP'!P$13, 'WSH Backcast'!$B$13:$V$13, 0))</f>
        <v>0</v>
      </c>
      <c r="Q71" t="str">
        <f>INDEX('WSH Backcast'!$B$13:$V$122, MATCH('WSH Backcast - NEP'!$C71, 'WSH Backcast'!$C$13:$C$122, 0), MATCH('WSH Backcast - NEP'!Q$13, 'WSH Backcast'!$B$13:$V$13, 0))</f>
        <v>Excellent</v>
      </c>
      <c r="R71" t="str">
        <f>INDEX('WSH Backcast'!$B$13:$V$122, MATCH('WSH Backcast - NEP'!$C71, 'WSH Backcast'!$C$13:$C$122, 0), MATCH('WSH Backcast - NEP'!R$13, 'WSH Backcast'!$B$13:$V$13, 0))</f>
        <v>Excellent</v>
      </c>
      <c r="S71" t="str">
        <f>INDEX('WSH Backcast'!$B$13:$V$122, MATCH('WSH Backcast - NEP'!$C71, 'WSH Backcast'!$C$13:$C$122, 0), MATCH('WSH Backcast - NEP'!S$13, 'WSH Backcast'!$B$13:$V$13, 0))</f>
        <v>Excellent</v>
      </c>
      <c r="T71" t="str">
        <f>INDEX('WSH Backcast'!$B$13:$V$122, MATCH('WSH Backcast - NEP'!$C71, 'WSH Backcast'!$C$13:$C$122, 0), MATCH('WSH Backcast - NEP'!T$13, 'WSH Backcast'!$B$13:$V$13, 0))</f>
        <v>Excellent</v>
      </c>
      <c r="U71" t="str">
        <f>INDEX('WSH Backcast'!$B$13:$V$122, MATCH('WSH Backcast - NEP'!$C71, 'WSH Backcast'!$C$13:$C$122, 0), MATCH('WSH Backcast - NEP'!U$13, 'WSH Backcast'!$B$13:$V$13, 0))</f>
        <v>Excellent</v>
      </c>
      <c r="V71" t="str">
        <f>INDEX('WSH Backcast'!$B$13:$V$122, MATCH('WSH Backcast - NEP'!$C71, 'WSH Backcast'!$C$13:$C$122, 0), MATCH('WSH Backcast - NEP'!V$13, 'WSH Backcast'!$B$13:$V$13, 0))</f>
        <v>Excellent</v>
      </c>
      <c r="AA71" t="s">
        <v>51</v>
      </c>
      <c r="AB71" t="str">
        <f t="shared" si="15"/>
        <v>Excellent</v>
      </c>
      <c r="AC71" t="str">
        <f t="shared" si="16"/>
        <v>Excellent</v>
      </c>
      <c r="AD71" t="str">
        <f t="shared" si="17"/>
        <v>Excellent</v>
      </c>
      <c r="AE71" t="str">
        <f t="shared" si="18"/>
        <v>Excellent</v>
      </c>
      <c r="AF71" t="str">
        <f t="shared" si="19"/>
        <v>Excellent</v>
      </c>
      <c r="AG71" t="str">
        <f t="shared" si="20"/>
        <v>Excellent</v>
      </c>
      <c r="AI71" t="str">
        <f t="shared" si="7"/>
        <v>N</v>
      </c>
    </row>
    <row r="72" spans="2:35">
      <c r="B72" t="s">
        <v>232</v>
      </c>
      <c r="C72" t="s">
        <v>430</v>
      </c>
      <c r="D72" t="s">
        <v>48</v>
      </c>
      <c r="E72" t="s">
        <v>49</v>
      </c>
      <c r="F72" t="s">
        <v>50</v>
      </c>
      <c r="H72" t="str">
        <f>INDEX('WSH Backcast'!$B$13:$V$122, MATCH('WSH Backcast - NEP'!$C72, 'WSH Backcast'!$C$13:$C$122, 0), MATCH('WSH Backcast - NEP'!H$13, 'WSH Backcast'!$B$13:$V$13, 0))</f>
        <v>Excellent</v>
      </c>
      <c r="I72" t="str">
        <f>INDEX('WSH Backcast'!$B$13:$V$122, MATCH('WSH Backcast - NEP'!$C72, 'WSH Backcast'!$C$13:$C$122, 0), MATCH('WSH Backcast - NEP'!I$13, 'WSH Backcast'!$B$13:$V$13, 0))</f>
        <v>Excellent</v>
      </c>
      <c r="J72" t="str">
        <f>INDEX('WSH Backcast'!$B$13:$V$122, MATCH('WSH Backcast - NEP'!$C72, 'WSH Backcast'!$C$13:$C$122, 0), MATCH('WSH Backcast - NEP'!J$13, 'WSH Backcast'!$B$13:$V$13, 0))</f>
        <v>Excellent</v>
      </c>
      <c r="K72" t="str">
        <f>INDEX('WSH Backcast'!$B$13:$V$122, MATCH('WSH Backcast - NEP'!$C72, 'WSH Backcast'!$C$13:$C$122, 0), MATCH('WSH Backcast - NEP'!K$13, 'WSH Backcast'!$B$13:$V$13, 0))</f>
        <v>Excellent</v>
      </c>
      <c r="L72" t="str">
        <f>INDEX('WSH Backcast'!$B$13:$V$122, MATCH('WSH Backcast - NEP'!$C72, 'WSH Backcast'!$C$13:$C$122, 0), MATCH('WSH Backcast - NEP'!L$13, 'WSH Backcast'!$B$13:$V$13, 0))</f>
        <v>Excellent</v>
      </c>
      <c r="M72" t="str">
        <f>INDEX('WSH Backcast'!$B$13:$V$122, MATCH('WSH Backcast - NEP'!$C72, 'WSH Backcast'!$C$13:$C$122, 0), MATCH('WSH Backcast - NEP'!M$13, 'WSH Backcast'!$B$13:$V$13, 0))</f>
        <v>Excellent</v>
      </c>
      <c r="N72" t="str">
        <f>INDEX('WSH Backcast'!$B$13:$V$122, MATCH('WSH Backcast - NEP'!$C72, 'WSH Backcast'!$C$13:$C$122, 0), MATCH('WSH Backcast - NEP'!N$13, 'WSH Backcast'!$B$13:$V$13, 0))</f>
        <v>Excellent</v>
      </c>
      <c r="O72" t="str">
        <f>INDEX('WSH Backcast'!$B$13:$V$122, MATCH('WSH Backcast - NEP'!$C72, 'WSH Backcast'!$C$13:$C$122, 0), MATCH('WSH Backcast - NEP'!O$13, 'WSH Backcast'!$B$13:$V$13, 0))</f>
        <v>Excellent</v>
      </c>
      <c r="P72">
        <f>INDEX('WSH Backcast'!$B$13:$V$122, MATCH('WSH Backcast - NEP'!$C72, 'WSH Backcast'!$C$13:$C$122, 0), MATCH('WSH Backcast - NEP'!P$13, 'WSH Backcast'!$B$13:$V$13, 0))</f>
        <v>0</v>
      </c>
      <c r="Q72" t="str">
        <f>INDEX('WSH Backcast'!$B$13:$V$122, MATCH('WSH Backcast - NEP'!$C72, 'WSH Backcast'!$C$13:$C$122, 0), MATCH('WSH Backcast - NEP'!Q$13, 'WSH Backcast'!$B$13:$V$13, 0))</f>
        <v>Excellent</v>
      </c>
      <c r="R72" t="str">
        <f>INDEX('WSH Backcast'!$B$13:$V$122, MATCH('WSH Backcast - NEP'!$C72, 'WSH Backcast'!$C$13:$C$122, 0), MATCH('WSH Backcast - NEP'!R$13, 'WSH Backcast'!$B$13:$V$13, 0))</f>
        <v>Excellent</v>
      </c>
      <c r="S72" t="str">
        <f>INDEX('WSH Backcast'!$B$13:$V$122, MATCH('WSH Backcast - NEP'!$C72, 'WSH Backcast'!$C$13:$C$122, 0), MATCH('WSH Backcast - NEP'!S$13, 'WSH Backcast'!$B$13:$V$13, 0))</f>
        <v>Excellent</v>
      </c>
      <c r="T72" t="str">
        <f>INDEX('WSH Backcast'!$B$13:$V$122, MATCH('WSH Backcast - NEP'!$C72, 'WSH Backcast'!$C$13:$C$122, 0), MATCH('WSH Backcast - NEP'!T$13, 'WSH Backcast'!$B$13:$V$13, 0))</f>
        <v>Excellent</v>
      </c>
      <c r="U72" t="str">
        <f>INDEX('WSH Backcast'!$B$13:$V$122, MATCH('WSH Backcast - NEP'!$C72, 'WSH Backcast'!$C$13:$C$122, 0), MATCH('WSH Backcast - NEP'!U$13, 'WSH Backcast'!$B$13:$V$13, 0))</f>
        <v>Excellent</v>
      </c>
      <c r="V72" t="str">
        <f>INDEX('WSH Backcast'!$B$13:$V$122, MATCH('WSH Backcast - NEP'!$C72, 'WSH Backcast'!$C$13:$C$122, 0), MATCH('WSH Backcast - NEP'!V$13, 'WSH Backcast'!$B$13:$V$13, 0))</f>
        <v>Excellent</v>
      </c>
      <c r="AA72" t="s">
        <v>51</v>
      </c>
      <c r="AB72" t="str">
        <f t="shared" si="15"/>
        <v>Excellent</v>
      </c>
      <c r="AC72" t="str">
        <f t="shared" si="16"/>
        <v>Excellent</v>
      </c>
      <c r="AD72" t="str">
        <f t="shared" si="17"/>
        <v>Excellent</v>
      </c>
      <c r="AE72" t="str">
        <f t="shared" si="18"/>
        <v>Excellent</v>
      </c>
      <c r="AF72" t="str">
        <f t="shared" si="19"/>
        <v>Excellent</v>
      </c>
      <c r="AG72" t="str">
        <f t="shared" si="20"/>
        <v>Excellent</v>
      </c>
      <c r="AI72" t="str">
        <f t="shared" si="7"/>
        <v>N</v>
      </c>
    </row>
    <row r="73" spans="2:35">
      <c r="B73" t="s">
        <v>232</v>
      </c>
      <c r="C73" t="s">
        <v>431</v>
      </c>
      <c r="D73" t="s">
        <v>48</v>
      </c>
      <c r="E73" t="s">
        <v>49</v>
      </c>
      <c r="F73" t="s">
        <v>50</v>
      </c>
      <c r="H73" t="str">
        <f>INDEX('WSH Backcast'!$B$13:$V$122, MATCH('WSH Backcast - NEP'!$C73, 'WSH Backcast'!$C$13:$C$122, 0), MATCH('WSH Backcast - NEP'!H$13, 'WSH Backcast'!$B$13:$V$13, 0))</f>
        <v>Excellent</v>
      </c>
      <c r="I73" t="str">
        <f>INDEX('WSH Backcast'!$B$13:$V$122, MATCH('WSH Backcast - NEP'!$C73, 'WSH Backcast'!$C$13:$C$122, 0), MATCH('WSH Backcast - NEP'!I$13, 'WSH Backcast'!$B$13:$V$13, 0))</f>
        <v>Excellent</v>
      </c>
      <c r="J73" t="str">
        <f>INDEX('WSH Backcast'!$B$13:$V$122, MATCH('WSH Backcast - NEP'!$C73, 'WSH Backcast'!$C$13:$C$122, 0), MATCH('WSH Backcast - NEP'!J$13, 'WSH Backcast'!$B$13:$V$13, 0))</f>
        <v>Good</v>
      </c>
      <c r="K73" t="str">
        <f>INDEX('WSH Backcast'!$B$13:$V$122, MATCH('WSH Backcast - NEP'!$C73, 'WSH Backcast'!$C$13:$C$122, 0), MATCH('WSH Backcast - NEP'!K$13, 'WSH Backcast'!$B$13:$V$13, 0))</f>
        <v>Good</v>
      </c>
      <c r="L73" t="str">
        <f>INDEX('WSH Backcast'!$B$13:$V$122, MATCH('WSH Backcast - NEP'!$C73, 'WSH Backcast'!$C$13:$C$122, 0), MATCH('WSH Backcast - NEP'!L$13, 'WSH Backcast'!$B$13:$V$13, 0))</f>
        <v>Sufficient</v>
      </c>
      <c r="M73" t="str">
        <f>INDEX('WSH Backcast'!$B$13:$V$122, MATCH('WSH Backcast - NEP'!$C73, 'WSH Backcast'!$C$13:$C$122, 0), MATCH('WSH Backcast - NEP'!M$13, 'WSH Backcast'!$B$13:$V$13, 0))</f>
        <v>Sufficient</v>
      </c>
      <c r="N73" t="str">
        <f>INDEX('WSH Backcast'!$B$13:$V$122, MATCH('WSH Backcast - NEP'!$C73, 'WSH Backcast'!$C$13:$C$122, 0), MATCH('WSH Backcast - NEP'!N$13, 'WSH Backcast'!$B$13:$V$13, 0))</f>
        <v>Sufficient</v>
      </c>
      <c r="O73" t="str">
        <f>INDEX('WSH Backcast'!$B$13:$V$122, MATCH('WSH Backcast - NEP'!$C73, 'WSH Backcast'!$C$13:$C$122, 0), MATCH('WSH Backcast - NEP'!O$13, 'WSH Backcast'!$B$13:$V$13, 0))</f>
        <v>Poor</v>
      </c>
      <c r="P73">
        <f>INDEX('WSH Backcast'!$B$13:$V$122, MATCH('WSH Backcast - NEP'!$C73, 'WSH Backcast'!$C$13:$C$122, 0), MATCH('WSH Backcast - NEP'!P$13, 'WSH Backcast'!$B$13:$V$13, 0))</f>
        <v>0</v>
      </c>
      <c r="Q73" t="str">
        <f>INDEX('WSH Backcast'!$B$13:$V$122, MATCH('WSH Backcast - NEP'!$C73, 'WSH Backcast'!$C$13:$C$122, 0), MATCH('WSH Backcast - NEP'!Q$13, 'WSH Backcast'!$B$13:$V$13, 0))</f>
        <v>Sufficient</v>
      </c>
      <c r="R73" t="str">
        <f>INDEX('WSH Backcast'!$B$13:$V$122, MATCH('WSH Backcast - NEP'!$C73, 'WSH Backcast'!$C$13:$C$122, 0), MATCH('WSH Backcast - NEP'!R$13, 'WSH Backcast'!$B$13:$V$13, 0))</f>
        <v>Sufficient</v>
      </c>
      <c r="S73" t="str">
        <f>INDEX('WSH Backcast'!$B$13:$V$122, MATCH('WSH Backcast - NEP'!$C73, 'WSH Backcast'!$C$13:$C$122, 0), MATCH('WSH Backcast - NEP'!S$13, 'WSH Backcast'!$B$13:$V$13, 0))</f>
        <v>Sufficient</v>
      </c>
      <c r="T73" t="str">
        <f>INDEX('WSH Backcast'!$B$13:$V$122, MATCH('WSH Backcast - NEP'!$C73, 'WSH Backcast'!$C$13:$C$122, 0), MATCH('WSH Backcast - NEP'!T$13, 'WSH Backcast'!$B$13:$V$13, 0))</f>
        <v>Sufficient</v>
      </c>
      <c r="U73" t="str">
        <f>INDEX('WSH Backcast'!$B$13:$V$122, MATCH('WSH Backcast - NEP'!$C73, 'WSH Backcast'!$C$13:$C$122, 0), MATCH('WSH Backcast - NEP'!U$13, 'WSH Backcast'!$B$13:$V$13, 0))</f>
        <v>Sufficient</v>
      </c>
      <c r="V73" t="str">
        <f>INDEX('WSH Backcast'!$B$13:$V$122, MATCH('WSH Backcast - NEP'!$C73, 'WSH Backcast'!$C$13:$C$122, 0), MATCH('WSH Backcast - NEP'!V$13, 'WSH Backcast'!$B$13:$V$13, 0))</f>
        <v>Sufficient</v>
      </c>
      <c r="AA73" t="s">
        <v>51</v>
      </c>
      <c r="AB73" t="str">
        <f t="shared" si="15"/>
        <v>Sufficient</v>
      </c>
      <c r="AC73" t="str">
        <f t="shared" si="16"/>
        <v>Sufficient</v>
      </c>
      <c r="AD73" t="str">
        <f t="shared" si="17"/>
        <v>Sufficient</v>
      </c>
      <c r="AE73" t="str">
        <f t="shared" si="18"/>
        <v>Sufficient</v>
      </c>
      <c r="AF73" t="str">
        <f t="shared" si="19"/>
        <v>Sufficient</v>
      </c>
      <c r="AG73" t="str">
        <f t="shared" si="20"/>
        <v>Sufficient</v>
      </c>
      <c r="AI73" t="str">
        <f t="shared" si="7"/>
        <v>N</v>
      </c>
    </row>
    <row r="74" spans="2:35">
      <c r="B74" t="s">
        <v>232</v>
      </c>
      <c r="C74" t="s">
        <v>432</v>
      </c>
      <c r="D74" t="s">
        <v>48</v>
      </c>
      <c r="E74" t="s">
        <v>49</v>
      </c>
      <c r="F74" t="s">
        <v>50</v>
      </c>
      <c r="H74" t="str">
        <f>INDEX('WSH Backcast'!$B$13:$V$122, MATCH('WSH Backcast - NEP'!$C74, 'WSH Backcast'!$C$13:$C$122, 0), MATCH('WSH Backcast - NEP'!H$13, 'WSH Backcast'!$B$13:$V$13, 0))</f>
        <v>Excellent</v>
      </c>
      <c r="I74" t="str">
        <f>INDEX('WSH Backcast'!$B$13:$V$122, MATCH('WSH Backcast - NEP'!$C74, 'WSH Backcast'!$C$13:$C$122, 0), MATCH('WSH Backcast - NEP'!I$13, 'WSH Backcast'!$B$13:$V$13, 0))</f>
        <v>Excellent</v>
      </c>
      <c r="J74" t="str">
        <f>INDEX('WSH Backcast'!$B$13:$V$122, MATCH('WSH Backcast - NEP'!$C74, 'WSH Backcast'!$C$13:$C$122, 0), MATCH('WSH Backcast - NEP'!J$13, 'WSH Backcast'!$B$13:$V$13, 0))</f>
        <v>Excellent</v>
      </c>
      <c r="K74" t="str">
        <f>INDEX('WSH Backcast'!$B$13:$V$122, MATCH('WSH Backcast - NEP'!$C74, 'WSH Backcast'!$C$13:$C$122, 0), MATCH('WSH Backcast - NEP'!K$13, 'WSH Backcast'!$B$13:$V$13, 0))</f>
        <v>Excellent</v>
      </c>
      <c r="L74" t="str">
        <f>INDEX('WSH Backcast'!$B$13:$V$122, MATCH('WSH Backcast - NEP'!$C74, 'WSH Backcast'!$C$13:$C$122, 0), MATCH('WSH Backcast - NEP'!L$13, 'WSH Backcast'!$B$13:$V$13, 0))</f>
        <v>Excellent</v>
      </c>
      <c r="M74" t="str">
        <f>INDEX('WSH Backcast'!$B$13:$V$122, MATCH('WSH Backcast - NEP'!$C74, 'WSH Backcast'!$C$13:$C$122, 0), MATCH('WSH Backcast - NEP'!M$13, 'WSH Backcast'!$B$13:$V$13, 0))</f>
        <v>Excellent</v>
      </c>
      <c r="N74" t="str">
        <f>INDEX('WSH Backcast'!$B$13:$V$122, MATCH('WSH Backcast - NEP'!$C74, 'WSH Backcast'!$C$13:$C$122, 0), MATCH('WSH Backcast - NEP'!N$13, 'WSH Backcast'!$B$13:$V$13, 0))</f>
        <v>Excellent</v>
      </c>
      <c r="O74" t="str">
        <f>INDEX('WSH Backcast'!$B$13:$V$122, MATCH('WSH Backcast - NEP'!$C74, 'WSH Backcast'!$C$13:$C$122, 0), MATCH('WSH Backcast - NEP'!O$13, 'WSH Backcast'!$B$13:$V$13, 0))</f>
        <v>Excellent</v>
      </c>
      <c r="P74">
        <f>INDEX('WSH Backcast'!$B$13:$V$122, MATCH('WSH Backcast - NEP'!$C74, 'WSH Backcast'!$C$13:$C$122, 0), MATCH('WSH Backcast - NEP'!P$13, 'WSH Backcast'!$B$13:$V$13, 0))</f>
        <v>0</v>
      </c>
      <c r="Q74" t="str">
        <f>INDEX('WSH Backcast'!$B$13:$V$122, MATCH('WSH Backcast - NEP'!$C74, 'WSH Backcast'!$C$13:$C$122, 0), MATCH('WSH Backcast - NEP'!Q$13, 'WSH Backcast'!$B$13:$V$13, 0))</f>
        <v>Excellent</v>
      </c>
      <c r="R74" t="str">
        <f>INDEX('WSH Backcast'!$B$13:$V$122, MATCH('WSH Backcast - NEP'!$C74, 'WSH Backcast'!$C$13:$C$122, 0), MATCH('WSH Backcast - NEP'!R$13, 'WSH Backcast'!$B$13:$V$13, 0))</f>
        <v>Excellent</v>
      </c>
      <c r="S74" t="str">
        <f>INDEX('WSH Backcast'!$B$13:$V$122, MATCH('WSH Backcast - NEP'!$C74, 'WSH Backcast'!$C$13:$C$122, 0), MATCH('WSH Backcast - NEP'!S$13, 'WSH Backcast'!$B$13:$V$13, 0))</f>
        <v>Excellent</v>
      </c>
      <c r="T74" t="str">
        <f>INDEX('WSH Backcast'!$B$13:$V$122, MATCH('WSH Backcast - NEP'!$C74, 'WSH Backcast'!$C$13:$C$122, 0), MATCH('WSH Backcast - NEP'!T$13, 'WSH Backcast'!$B$13:$V$13, 0))</f>
        <v>Excellent</v>
      </c>
      <c r="U74" t="str">
        <f>INDEX('WSH Backcast'!$B$13:$V$122, MATCH('WSH Backcast - NEP'!$C74, 'WSH Backcast'!$C$13:$C$122, 0), MATCH('WSH Backcast - NEP'!U$13, 'WSH Backcast'!$B$13:$V$13, 0))</f>
        <v>Excellent</v>
      </c>
      <c r="V74" t="str">
        <f>INDEX('WSH Backcast'!$B$13:$V$122, MATCH('WSH Backcast - NEP'!$C74, 'WSH Backcast'!$C$13:$C$122, 0), MATCH('WSH Backcast - NEP'!V$13, 'WSH Backcast'!$B$13:$V$13, 0))</f>
        <v>Excellent</v>
      </c>
      <c r="AA74" t="s">
        <v>51</v>
      </c>
      <c r="AB74" t="str">
        <f t="shared" si="15"/>
        <v>Excellent</v>
      </c>
      <c r="AC74" t="str">
        <f t="shared" si="16"/>
        <v>Excellent</v>
      </c>
      <c r="AD74" t="str">
        <f t="shared" si="17"/>
        <v>Excellent</v>
      </c>
      <c r="AE74" t="str">
        <f t="shared" si="18"/>
        <v>Excellent</v>
      </c>
      <c r="AF74" t="str">
        <f t="shared" si="19"/>
        <v>Excellent</v>
      </c>
      <c r="AG74" t="str">
        <f t="shared" si="20"/>
        <v>Excellent</v>
      </c>
      <c r="AI74" t="str">
        <f t="shared" si="7"/>
        <v>N</v>
      </c>
    </row>
    <row r="75" spans="2:35">
      <c r="B75" t="s">
        <v>232</v>
      </c>
      <c r="C75" t="s">
        <v>433</v>
      </c>
      <c r="D75" t="s">
        <v>48</v>
      </c>
      <c r="E75" t="s">
        <v>49</v>
      </c>
      <c r="F75" t="s">
        <v>50</v>
      </c>
      <c r="H75" t="str">
        <f>INDEX('WSH Backcast'!$B$13:$V$122, MATCH('WSH Backcast - NEP'!$C75, 'WSH Backcast'!$C$13:$C$122, 0), MATCH('WSH Backcast - NEP'!H$13, 'WSH Backcast'!$B$13:$V$13, 0))</f>
        <v>Excellent</v>
      </c>
      <c r="I75" t="str">
        <f>INDEX('WSH Backcast'!$B$13:$V$122, MATCH('WSH Backcast - NEP'!$C75, 'WSH Backcast'!$C$13:$C$122, 0), MATCH('WSH Backcast - NEP'!I$13, 'WSH Backcast'!$B$13:$V$13, 0))</f>
        <v>Excellent</v>
      </c>
      <c r="J75" t="str">
        <f>INDEX('WSH Backcast'!$B$13:$V$122, MATCH('WSH Backcast - NEP'!$C75, 'WSH Backcast'!$C$13:$C$122, 0), MATCH('WSH Backcast - NEP'!J$13, 'WSH Backcast'!$B$13:$V$13, 0))</f>
        <v>Excellent</v>
      </c>
      <c r="K75" t="str">
        <f>INDEX('WSH Backcast'!$B$13:$V$122, MATCH('WSH Backcast - NEP'!$C75, 'WSH Backcast'!$C$13:$C$122, 0), MATCH('WSH Backcast - NEP'!K$13, 'WSH Backcast'!$B$13:$V$13, 0))</f>
        <v>Excellent</v>
      </c>
      <c r="L75" t="str">
        <f>INDEX('WSH Backcast'!$B$13:$V$122, MATCH('WSH Backcast - NEP'!$C75, 'WSH Backcast'!$C$13:$C$122, 0), MATCH('WSH Backcast - NEP'!L$13, 'WSH Backcast'!$B$13:$V$13, 0))</f>
        <v>Excellent</v>
      </c>
      <c r="M75" t="str">
        <f>INDEX('WSH Backcast'!$B$13:$V$122, MATCH('WSH Backcast - NEP'!$C75, 'WSH Backcast'!$C$13:$C$122, 0), MATCH('WSH Backcast - NEP'!M$13, 'WSH Backcast'!$B$13:$V$13, 0))</f>
        <v>Excellent</v>
      </c>
      <c r="N75" t="str">
        <f>INDEX('WSH Backcast'!$B$13:$V$122, MATCH('WSH Backcast - NEP'!$C75, 'WSH Backcast'!$C$13:$C$122, 0), MATCH('WSH Backcast - NEP'!N$13, 'WSH Backcast'!$B$13:$V$13, 0))</f>
        <v>Excellent</v>
      </c>
      <c r="O75" t="str">
        <f>INDEX('WSH Backcast'!$B$13:$V$122, MATCH('WSH Backcast - NEP'!$C75, 'WSH Backcast'!$C$13:$C$122, 0), MATCH('WSH Backcast - NEP'!O$13, 'WSH Backcast'!$B$13:$V$13, 0))</f>
        <v>Excellent</v>
      </c>
      <c r="P75">
        <f>INDEX('WSH Backcast'!$B$13:$V$122, MATCH('WSH Backcast - NEP'!$C75, 'WSH Backcast'!$C$13:$C$122, 0), MATCH('WSH Backcast - NEP'!P$13, 'WSH Backcast'!$B$13:$V$13, 0))</f>
        <v>0</v>
      </c>
      <c r="Q75" t="str">
        <f>INDEX('WSH Backcast'!$B$13:$V$122, MATCH('WSH Backcast - NEP'!$C75, 'WSH Backcast'!$C$13:$C$122, 0), MATCH('WSH Backcast - NEP'!Q$13, 'WSH Backcast'!$B$13:$V$13, 0))</f>
        <v>Excellent</v>
      </c>
      <c r="R75" t="str">
        <f>INDEX('WSH Backcast'!$B$13:$V$122, MATCH('WSH Backcast - NEP'!$C75, 'WSH Backcast'!$C$13:$C$122, 0), MATCH('WSH Backcast - NEP'!R$13, 'WSH Backcast'!$B$13:$V$13, 0))</f>
        <v>Excellent</v>
      </c>
      <c r="S75" t="str">
        <f>INDEX('WSH Backcast'!$B$13:$V$122, MATCH('WSH Backcast - NEP'!$C75, 'WSH Backcast'!$C$13:$C$122, 0), MATCH('WSH Backcast - NEP'!S$13, 'WSH Backcast'!$B$13:$V$13, 0))</f>
        <v>Excellent</v>
      </c>
      <c r="T75" t="str">
        <f>INDEX('WSH Backcast'!$B$13:$V$122, MATCH('WSH Backcast - NEP'!$C75, 'WSH Backcast'!$C$13:$C$122, 0), MATCH('WSH Backcast - NEP'!T$13, 'WSH Backcast'!$B$13:$V$13, 0))</f>
        <v>Excellent</v>
      </c>
      <c r="U75" t="str">
        <f>INDEX('WSH Backcast'!$B$13:$V$122, MATCH('WSH Backcast - NEP'!$C75, 'WSH Backcast'!$C$13:$C$122, 0), MATCH('WSH Backcast - NEP'!U$13, 'WSH Backcast'!$B$13:$V$13, 0))</f>
        <v>Excellent</v>
      </c>
      <c r="V75" t="str">
        <f>INDEX('WSH Backcast'!$B$13:$V$122, MATCH('WSH Backcast - NEP'!$C75, 'WSH Backcast'!$C$13:$C$122, 0), MATCH('WSH Backcast - NEP'!V$13, 'WSH Backcast'!$B$13:$V$13, 0))</f>
        <v>Excellent</v>
      </c>
      <c r="AA75" t="s">
        <v>51</v>
      </c>
      <c r="AB75" t="str">
        <f t="shared" si="15"/>
        <v>Excellent</v>
      </c>
      <c r="AC75" t="str">
        <f t="shared" si="16"/>
        <v>Excellent</v>
      </c>
      <c r="AD75" t="str">
        <f t="shared" si="17"/>
        <v>Excellent</v>
      </c>
      <c r="AE75" t="str">
        <f t="shared" si="18"/>
        <v>Excellent</v>
      </c>
      <c r="AF75" t="str">
        <f t="shared" si="19"/>
        <v>Excellent</v>
      </c>
      <c r="AG75" t="str">
        <f t="shared" si="20"/>
        <v>Excellent</v>
      </c>
      <c r="AI75" t="str">
        <f t="shared" si="7"/>
        <v>N</v>
      </c>
    </row>
    <row r="76" spans="2:35">
      <c r="B76" t="s">
        <v>232</v>
      </c>
      <c r="C76" t="s">
        <v>434</v>
      </c>
      <c r="D76" t="s">
        <v>48</v>
      </c>
      <c r="E76" t="s">
        <v>49</v>
      </c>
      <c r="F76" t="s">
        <v>50</v>
      </c>
      <c r="H76" t="str">
        <f>INDEX('WSH Backcast'!$B$13:$V$122, MATCH('WSH Backcast - NEP'!$C76, 'WSH Backcast'!$C$13:$C$122, 0), MATCH('WSH Backcast - NEP'!H$13, 'WSH Backcast'!$B$13:$V$13, 0))</f>
        <v>Excellent</v>
      </c>
      <c r="I76" t="str">
        <f>INDEX('WSH Backcast'!$B$13:$V$122, MATCH('WSH Backcast - NEP'!$C76, 'WSH Backcast'!$C$13:$C$122, 0), MATCH('WSH Backcast - NEP'!I$13, 'WSH Backcast'!$B$13:$V$13, 0))</f>
        <v>Excellent</v>
      </c>
      <c r="J76" t="str">
        <f>INDEX('WSH Backcast'!$B$13:$V$122, MATCH('WSH Backcast - NEP'!$C76, 'WSH Backcast'!$C$13:$C$122, 0), MATCH('WSH Backcast - NEP'!J$13, 'WSH Backcast'!$B$13:$V$13, 0))</f>
        <v>Good</v>
      </c>
      <c r="K76" t="str">
        <f>INDEX('WSH Backcast'!$B$13:$V$122, MATCH('WSH Backcast - NEP'!$C76, 'WSH Backcast'!$C$13:$C$122, 0), MATCH('WSH Backcast - NEP'!K$13, 'WSH Backcast'!$B$13:$V$13, 0))</f>
        <v>Excellent</v>
      </c>
      <c r="L76" t="str">
        <f>INDEX('WSH Backcast'!$B$13:$V$122, MATCH('WSH Backcast - NEP'!$C76, 'WSH Backcast'!$C$13:$C$122, 0), MATCH('WSH Backcast - NEP'!L$13, 'WSH Backcast'!$B$13:$V$13, 0))</f>
        <v>Excellent</v>
      </c>
      <c r="M76" t="str">
        <f>INDEX('WSH Backcast'!$B$13:$V$122, MATCH('WSH Backcast - NEP'!$C76, 'WSH Backcast'!$C$13:$C$122, 0), MATCH('WSH Backcast - NEP'!M$13, 'WSH Backcast'!$B$13:$V$13, 0))</f>
        <v>Excellent</v>
      </c>
      <c r="N76" t="str">
        <f>INDEX('WSH Backcast'!$B$13:$V$122, MATCH('WSH Backcast - NEP'!$C76, 'WSH Backcast'!$C$13:$C$122, 0), MATCH('WSH Backcast - NEP'!N$13, 'WSH Backcast'!$B$13:$V$13, 0))</f>
        <v>Excellent</v>
      </c>
      <c r="O76" t="str">
        <f>INDEX('WSH Backcast'!$B$13:$V$122, MATCH('WSH Backcast - NEP'!$C76, 'WSH Backcast'!$C$13:$C$122, 0), MATCH('WSH Backcast - NEP'!O$13, 'WSH Backcast'!$B$13:$V$13, 0))</f>
        <v>Excellent</v>
      </c>
      <c r="P76">
        <f>INDEX('WSH Backcast'!$B$13:$V$122, MATCH('WSH Backcast - NEP'!$C76, 'WSH Backcast'!$C$13:$C$122, 0), MATCH('WSH Backcast - NEP'!P$13, 'WSH Backcast'!$B$13:$V$13, 0))</f>
        <v>0</v>
      </c>
      <c r="Q76" t="str">
        <f>INDEX('WSH Backcast'!$B$13:$V$122, MATCH('WSH Backcast - NEP'!$C76, 'WSH Backcast'!$C$13:$C$122, 0), MATCH('WSH Backcast - NEP'!Q$13, 'WSH Backcast'!$B$13:$V$13, 0))</f>
        <v>Excellent</v>
      </c>
      <c r="R76" t="str">
        <f>INDEX('WSH Backcast'!$B$13:$V$122, MATCH('WSH Backcast - NEP'!$C76, 'WSH Backcast'!$C$13:$C$122, 0), MATCH('WSH Backcast - NEP'!R$13, 'WSH Backcast'!$B$13:$V$13, 0))</f>
        <v>Excellent</v>
      </c>
      <c r="S76" t="str">
        <f>INDEX('WSH Backcast'!$B$13:$V$122, MATCH('WSH Backcast - NEP'!$C76, 'WSH Backcast'!$C$13:$C$122, 0), MATCH('WSH Backcast - NEP'!S$13, 'WSH Backcast'!$B$13:$V$13, 0))</f>
        <v>Excellent</v>
      </c>
      <c r="T76" t="str">
        <f>INDEX('WSH Backcast'!$B$13:$V$122, MATCH('WSH Backcast - NEP'!$C76, 'WSH Backcast'!$C$13:$C$122, 0), MATCH('WSH Backcast - NEP'!T$13, 'WSH Backcast'!$B$13:$V$13, 0))</f>
        <v>Excellent</v>
      </c>
      <c r="U76" t="str">
        <f>INDEX('WSH Backcast'!$B$13:$V$122, MATCH('WSH Backcast - NEP'!$C76, 'WSH Backcast'!$C$13:$C$122, 0), MATCH('WSH Backcast - NEP'!U$13, 'WSH Backcast'!$B$13:$V$13, 0))</f>
        <v>Excellent</v>
      </c>
      <c r="V76" t="str">
        <f>INDEX('WSH Backcast'!$B$13:$V$122, MATCH('WSH Backcast - NEP'!$C76, 'WSH Backcast'!$C$13:$C$122, 0), MATCH('WSH Backcast - NEP'!V$13, 'WSH Backcast'!$B$13:$V$13, 0))</f>
        <v>Excellent</v>
      </c>
      <c r="AA76" t="s">
        <v>51</v>
      </c>
      <c r="AB76" t="str">
        <f t="shared" si="15"/>
        <v>Excellent</v>
      </c>
      <c r="AC76" t="str">
        <f t="shared" si="16"/>
        <v>Excellent</v>
      </c>
      <c r="AD76" t="str">
        <f t="shared" si="17"/>
        <v>Excellent</v>
      </c>
      <c r="AE76" t="str">
        <f t="shared" si="18"/>
        <v>Excellent</v>
      </c>
      <c r="AF76" t="str">
        <f t="shared" si="19"/>
        <v>Excellent</v>
      </c>
      <c r="AG76" t="str">
        <f t="shared" si="20"/>
        <v>Excellent</v>
      </c>
      <c r="AI76" t="str">
        <f t="shared" si="7"/>
        <v>N</v>
      </c>
    </row>
    <row r="77" spans="2:35">
      <c r="B77" t="s">
        <v>232</v>
      </c>
      <c r="C77" t="s">
        <v>435</v>
      </c>
      <c r="D77" t="s">
        <v>48</v>
      </c>
      <c r="E77" t="s">
        <v>49</v>
      </c>
      <c r="F77" t="s">
        <v>50</v>
      </c>
      <c r="H77" t="str">
        <f>INDEX('WSH Backcast'!$B$13:$V$122, MATCH('WSH Backcast - NEP'!$C77, 'WSH Backcast'!$C$13:$C$122, 0), MATCH('WSH Backcast - NEP'!H$13, 'WSH Backcast'!$B$13:$V$13, 0))</f>
        <v>Excellent</v>
      </c>
      <c r="I77" t="str">
        <f>INDEX('WSH Backcast'!$B$13:$V$122, MATCH('WSH Backcast - NEP'!$C77, 'WSH Backcast'!$C$13:$C$122, 0), MATCH('WSH Backcast - NEP'!I$13, 'WSH Backcast'!$B$13:$V$13, 0))</f>
        <v>Excellent</v>
      </c>
      <c r="J77" t="str">
        <f>INDEX('WSH Backcast'!$B$13:$V$122, MATCH('WSH Backcast - NEP'!$C77, 'WSH Backcast'!$C$13:$C$122, 0), MATCH('WSH Backcast - NEP'!J$13, 'WSH Backcast'!$B$13:$V$13, 0))</f>
        <v>Excellent</v>
      </c>
      <c r="K77" t="str">
        <f>INDEX('WSH Backcast'!$B$13:$V$122, MATCH('WSH Backcast - NEP'!$C77, 'WSH Backcast'!$C$13:$C$122, 0), MATCH('WSH Backcast - NEP'!K$13, 'WSH Backcast'!$B$13:$V$13, 0))</f>
        <v>Excellent</v>
      </c>
      <c r="L77" t="str">
        <f>INDEX('WSH Backcast'!$B$13:$V$122, MATCH('WSH Backcast - NEP'!$C77, 'WSH Backcast'!$C$13:$C$122, 0), MATCH('WSH Backcast - NEP'!L$13, 'WSH Backcast'!$B$13:$V$13, 0))</f>
        <v>Excellent</v>
      </c>
      <c r="M77" t="str">
        <f>INDEX('WSH Backcast'!$B$13:$V$122, MATCH('WSH Backcast - NEP'!$C77, 'WSH Backcast'!$C$13:$C$122, 0), MATCH('WSH Backcast - NEP'!M$13, 'WSH Backcast'!$B$13:$V$13, 0))</f>
        <v>Excellent</v>
      </c>
      <c r="N77" t="str">
        <f>INDEX('WSH Backcast'!$B$13:$V$122, MATCH('WSH Backcast - NEP'!$C77, 'WSH Backcast'!$C$13:$C$122, 0), MATCH('WSH Backcast - NEP'!N$13, 'WSH Backcast'!$B$13:$V$13, 0))</f>
        <v>Excellent</v>
      </c>
      <c r="O77" t="str">
        <f>INDEX('WSH Backcast'!$B$13:$V$122, MATCH('WSH Backcast - NEP'!$C77, 'WSH Backcast'!$C$13:$C$122, 0), MATCH('WSH Backcast - NEP'!O$13, 'WSH Backcast'!$B$13:$V$13, 0))</f>
        <v>Excellent</v>
      </c>
      <c r="P77">
        <f>INDEX('WSH Backcast'!$B$13:$V$122, MATCH('WSH Backcast - NEP'!$C77, 'WSH Backcast'!$C$13:$C$122, 0), MATCH('WSH Backcast - NEP'!P$13, 'WSH Backcast'!$B$13:$V$13, 0))</f>
        <v>0</v>
      </c>
      <c r="Q77" t="str">
        <f>INDEX('WSH Backcast'!$B$13:$V$122, MATCH('WSH Backcast - NEP'!$C77, 'WSH Backcast'!$C$13:$C$122, 0), MATCH('WSH Backcast - NEP'!Q$13, 'WSH Backcast'!$B$13:$V$13, 0))</f>
        <v>Excellent</v>
      </c>
      <c r="R77" t="str">
        <f>INDEX('WSH Backcast'!$B$13:$V$122, MATCH('WSH Backcast - NEP'!$C77, 'WSH Backcast'!$C$13:$C$122, 0), MATCH('WSH Backcast - NEP'!R$13, 'WSH Backcast'!$B$13:$V$13, 0))</f>
        <v>Excellent</v>
      </c>
      <c r="S77" t="str">
        <f>INDEX('WSH Backcast'!$B$13:$V$122, MATCH('WSH Backcast - NEP'!$C77, 'WSH Backcast'!$C$13:$C$122, 0), MATCH('WSH Backcast - NEP'!S$13, 'WSH Backcast'!$B$13:$V$13, 0))</f>
        <v>Excellent</v>
      </c>
      <c r="T77" t="str">
        <f>INDEX('WSH Backcast'!$B$13:$V$122, MATCH('WSH Backcast - NEP'!$C77, 'WSH Backcast'!$C$13:$C$122, 0), MATCH('WSH Backcast - NEP'!T$13, 'WSH Backcast'!$B$13:$V$13, 0))</f>
        <v>Excellent</v>
      </c>
      <c r="U77" t="str">
        <f>INDEX('WSH Backcast'!$B$13:$V$122, MATCH('WSH Backcast - NEP'!$C77, 'WSH Backcast'!$C$13:$C$122, 0), MATCH('WSH Backcast - NEP'!U$13, 'WSH Backcast'!$B$13:$V$13, 0))</f>
        <v>Excellent</v>
      </c>
      <c r="V77" t="str">
        <f>INDEX('WSH Backcast'!$B$13:$V$122, MATCH('WSH Backcast - NEP'!$C77, 'WSH Backcast'!$C$13:$C$122, 0), MATCH('WSH Backcast - NEP'!V$13, 'WSH Backcast'!$B$13:$V$13, 0))</f>
        <v>Excellent</v>
      </c>
      <c r="AA77" t="s">
        <v>51</v>
      </c>
      <c r="AB77" t="str">
        <f t="shared" si="15"/>
        <v>Excellent</v>
      </c>
      <c r="AC77" t="str">
        <f t="shared" si="16"/>
        <v>Excellent</v>
      </c>
      <c r="AD77" t="str">
        <f t="shared" si="17"/>
        <v>Excellent</v>
      </c>
      <c r="AE77" t="str">
        <f t="shared" si="18"/>
        <v>Excellent</v>
      </c>
      <c r="AF77" t="str">
        <f t="shared" si="19"/>
        <v>Excellent</v>
      </c>
      <c r="AG77" t="str">
        <f t="shared" si="20"/>
        <v>Excellent</v>
      </c>
      <c r="AI77" t="str">
        <f t="shared" si="7"/>
        <v>N</v>
      </c>
    </row>
    <row r="78" spans="2:35">
      <c r="B78" t="s">
        <v>232</v>
      </c>
      <c r="C78" t="s">
        <v>436</v>
      </c>
      <c r="D78" t="s">
        <v>48</v>
      </c>
      <c r="E78" t="s">
        <v>49</v>
      </c>
      <c r="F78" t="s">
        <v>50</v>
      </c>
      <c r="H78" t="str">
        <f>INDEX('WSH Backcast'!$B$13:$V$122, MATCH('WSH Backcast - NEP'!$C78, 'WSH Backcast'!$C$13:$C$122, 0), MATCH('WSH Backcast - NEP'!H$13, 'WSH Backcast'!$B$13:$V$13, 0))</f>
        <v>Excellent</v>
      </c>
      <c r="I78" t="str">
        <f>INDEX('WSH Backcast'!$B$13:$V$122, MATCH('WSH Backcast - NEP'!$C78, 'WSH Backcast'!$C$13:$C$122, 0), MATCH('WSH Backcast - NEP'!I$13, 'WSH Backcast'!$B$13:$V$13, 0))</f>
        <v>Excellent</v>
      </c>
      <c r="J78" t="str">
        <f>INDEX('WSH Backcast'!$B$13:$V$122, MATCH('WSH Backcast - NEP'!$C78, 'WSH Backcast'!$C$13:$C$122, 0), MATCH('WSH Backcast - NEP'!J$13, 'WSH Backcast'!$B$13:$V$13, 0))</f>
        <v>Excellent</v>
      </c>
      <c r="K78" t="str">
        <f>INDEX('WSH Backcast'!$B$13:$V$122, MATCH('WSH Backcast - NEP'!$C78, 'WSH Backcast'!$C$13:$C$122, 0), MATCH('WSH Backcast - NEP'!K$13, 'WSH Backcast'!$B$13:$V$13, 0))</f>
        <v>Excellent</v>
      </c>
      <c r="L78" t="str">
        <f>INDEX('WSH Backcast'!$B$13:$V$122, MATCH('WSH Backcast - NEP'!$C78, 'WSH Backcast'!$C$13:$C$122, 0), MATCH('WSH Backcast - NEP'!L$13, 'WSH Backcast'!$B$13:$V$13, 0))</f>
        <v>Excellent</v>
      </c>
      <c r="M78" t="str">
        <f>INDEX('WSH Backcast'!$B$13:$V$122, MATCH('WSH Backcast - NEP'!$C78, 'WSH Backcast'!$C$13:$C$122, 0), MATCH('WSH Backcast - NEP'!M$13, 'WSH Backcast'!$B$13:$V$13, 0))</f>
        <v>Excellent</v>
      </c>
      <c r="N78" t="str">
        <f>INDEX('WSH Backcast'!$B$13:$V$122, MATCH('WSH Backcast - NEP'!$C78, 'WSH Backcast'!$C$13:$C$122, 0), MATCH('WSH Backcast - NEP'!N$13, 'WSH Backcast'!$B$13:$V$13, 0))</f>
        <v>Good</v>
      </c>
      <c r="O78" t="str">
        <f>INDEX('WSH Backcast'!$B$13:$V$122, MATCH('WSH Backcast - NEP'!$C78, 'WSH Backcast'!$C$13:$C$122, 0), MATCH('WSH Backcast - NEP'!O$13, 'WSH Backcast'!$B$13:$V$13, 0))</f>
        <v>Good</v>
      </c>
      <c r="P78">
        <f>INDEX('WSH Backcast'!$B$13:$V$122, MATCH('WSH Backcast - NEP'!$C78, 'WSH Backcast'!$C$13:$C$122, 0), MATCH('WSH Backcast - NEP'!P$13, 'WSH Backcast'!$B$13:$V$13, 0))</f>
        <v>0</v>
      </c>
      <c r="Q78" t="str">
        <f>INDEX('WSH Backcast'!$B$13:$V$122, MATCH('WSH Backcast - NEP'!$C78, 'WSH Backcast'!$C$13:$C$122, 0), MATCH('WSH Backcast - NEP'!Q$13, 'WSH Backcast'!$B$13:$V$13, 0))</f>
        <v>Good</v>
      </c>
      <c r="R78" t="str">
        <f>INDEX('WSH Backcast'!$B$13:$V$122, MATCH('WSH Backcast - NEP'!$C78, 'WSH Backcast'!$C$13:$C$122, 0), MATCH('WSH Backcast - NEP'!R$13, 'WSH Backcast'!$B$13:$V$13, 0))</f>
        <v>Good</v>
      </c>
      <c r="S78" t="str">
        <f>INDEX('WSH Backcast'!$B$13:$V$122, MATCH('WSH Backcast - NEP'!$C78, 'WSH Backcast'!$C$13:$C$122, 0), MATCH('WSH Backcast - NEP'!S$13, 'WSH Backcast'!$B$13:$V$13, 0))</f>
        <v>Good</v>
      </c>
      <c r="T78" t="str">
        <f>INDEX('WSH Backcast'!$B$13:$V$122, MATCH('WSH Backcast - NEP'!$C78, 'WSH Backcast'!$C$13:$C$122, 0), MATCH('WSH Backcast - NEP'!T$13, 'WSH Backcast'!$B$13:$V$13, 0))</f>
        <v>Good</v>
      </c>
      <c r="U78" t="str">
        <f>INDEX('WSH Backcast'!$B$13:$V$122, MATCH('WSH Backcast - NEP'!$C78, 'WSH Backcast'!$C$13:$C$122, 0), MATCH('WSH Backcast - NEP'!U$13, 'WSH Backcast'!$B$13:$V$13, 0))</f>
        <v>Good</v>
      </c>
      <c r="V78" t="str">
        <f>INDEX('WSH Backcast'!$B$13:$V$122, MATCH('WSH Backcast - NEP'!$C78, 'WSH Backcast'!$C$13:$C$122, 0), MATCH('WSH Backcast - NEP'!V$13, 'WSH Backcast'!$B$13:$V$13, 0))</f>
        <v>Good</v>
      </c>
      <c r="AA78" t="s">
        <v>51</v>
      </c>
      <c r="AB78" t="str">
        <f t="shared" si="15"/>
        <v>Good</v>
      </c>
      <c r="AC78" t="str">
        <f t="shared" si="16"/>
        <v>Good</v>
      </c>
      <c r="AD78" t="str">
        <f t="shared" si="17"/>
        <v>Good</v>
      </c>
      <c r="AE78" t="str">
        <f t="shared" si="18"/>
        <v>Good</v>
      </c>
      <c r="AF78" t="str">
        <f t="shared" si="19"/>
        <v>Good</v>
      </c>
      <c r="AG78" t="str">
        <f t="shared" si="20"/>
        <v>Good</v>
      </c>
      <c r="AI78" t="str">
        <f t="shared" ref="AI78:AI109" si="21">IF(OR(ISNUMBER(SEARCH("IMP", Y78)), ISNUMBER(SEARCH("ND ", Y78))), "Y", "N")</f>
        <v>N</v>
      </c>
    </row>
    <row r="79" spans="2:35">
      <c r="B79" t="s">
        <v>232</v>
      </c>
      <c r="C79" t="s">
        <v>437</v>
      </c>
      <c r="D79" t="s">
        <v>48</v>
      </c>
      <c r="E79" t="s">
        <v>49</v>
      </c>
      <c r="F79" t="s">
        <v>50</v>
      </c>
      <c r="H79" t="str">
        <f>INDEX('WSH Backcast'!$B$13:$V$122, MATCH('WSH Backcast - NEP'!$C79, 'WSH Backcast'!$C$13:$C$122, 0), MATCH('WSH Backcast - NEP'!H$13, 'WSH Backcast'!$B$13:$V$13, 0))</f>
        <v>Sufficient</v>
      </c>
      <c r="I79" t="str">
        <f>INDEX('WSH Backcast'!$B$13:$V$122, MATCH('WSH Backcast - NEP'!$C79, 'WSH Backcast'!$C$13:$C$122, 0), MATCH('WSH Backcast - NEP'!I$13, 'WSH Backcast'!$B$13:$V$13, 0))</f>
        <v>Sufficient</v>
      </c>
      <c r="J79" t="str">
        <f>INDEX('WSH Backcast'!$B$13:$V$122, MATCH('WSH Backcast - NEP'!$C79, 'WSH Backcast'!$C$13:$C$122, 0), MATCH('WSH Backcast - NEP'!J$13, 'WSH Backcast'!$B$13:$V$13, 0))</f>
        <v>Sufficient</v>
      </c>
      <c r="K79" t="str">
        <f>INDEX('WSH Backcast'!$B$13:$V$122, MATCH('WSH Backcast - NEP'!$C79, 'WSH Backcast'!$C$13:$C$122, 0), MATCH('WSH Backcast - NEP'!K$13, 'WSH Backcast'!$B$13:$V$13, 0))</f>
        <v>Sufficient</v>
      </c>
      <c r="L79" t="str">
        <f>INDEX('WSH Backcast'!$B$13:$V$122, MATCH('WSH Backcast - NEP'!$C79, 'WSH Backcast'!$C$13:$C$122, 0), MATCH('WSH Backcast - NEP'!L$13, 'WSH Backcast'!$B$13:$V$13, 0))</f>
        <v>Good</v>
      </c>
      <c r="M79" t="str">
        <f>INDEX('WSH Backcast'!$B$13:$V$122, MATCH('WSH Backcast - NEP'!$C79, 'WSH Backcast'!$C$13:$C$122, 0), MATCH('WSH Backcast - NEP'!M$13, 'WSH Backcast'!$B$13:$V$13, 0))</f>
        <v>Good</v>
      </c>
      <c r="N79" t="str">
        <f>INDEX('WSH Backcast'!$B$13:$V$122, MATCH('WSH Backcast - NEP'!$C79, 'WSH Backcast'!$C$13:$C$122, 0), MATCH('WSH Backcast - NEP'!N$13, 'WSH Backcast'!$B$13:$V$13, 0))</f>
        <v>Good</v>
      </c>
      <c r="O79" t="str">
        <f>INDEX('WSH Backcast'!$B$13:$V$122, MATCH('WSH Backcast - NEP'!$C79, 'WSH Backcast'!$C$13:$C$122, 0), MATCH('WSH Backcast - NEP'!O$13, 'WSH Backcast'!$B$13:$V$13, 0))</f>
        <v>Good</v>
      </c>
      <c r="P79">
        <f>INDEX('WSH Backcast'!$B$13:$V$122, MATCH('WSH Backcast - NEP'!$C79, 'WSH Backcast'!$C$13:$C$122, 0), MATCH('WSH Backcast - NEP'!P$13, 'WSH Backcast'!$B$13:$V$13, 0))</f>
        <v>0</v>
      </c>
      <c r="Q79" t="str">
        <f>INDEX('WSH Backcast'!$B$13:$V$122, MATCH('WSH Backcast - NEP'!$C79, 'WSH Backcast'!$C$13:$C$122, 0), MATCH('WSH Backcast - NEP'!Q$13, 'WSH Backcast'!$B$13:$V$13, 0))</f>
        <v>Good</v>
      </c>
      <c r="R79" t="str">
        <f>INDEX('WSH Backcast'!$B$13:$V$122, MATCH('WSH Backcast - NEP'!$C79, 'WSH Backcast'!$C$13:$C$122, 0), MATCH('WSH Backcast - NEP'!R$13, 'WSH Backcast'!$B$13:$V$13, 0))</f>
        <v>Good</v>
      </c>
      <c r="S79" t="str">
        <f>INDEX('WSH Backcast'!$B$13:$V$122, MATCH('WSH Backcast - NEP'!$C79, 'WSH Backcast'!$C$13:$C$122, 0), MATCH('WSH Backcast - NEP'!S$13, 'WSH Backcast'!$B$13:$V$13, 0))</f>
        <v>Good</v>
      </c>
      <c r="T79" t="str">
        <f>INDEX('WSH Backcast'!$B$13:$V$122, MATCH('WSH Backcast - NEP'!$C79, 'WSH Backcast'!$C$13:$C$122, 0), MATCH('WSH Backcast - NEP'!T$13, 'WSH Backcast'!$B$13:$V$13, 0))</f>
        <v>Good</v>
      </c>
      <c r="U79" t="str">
        <f>INDEX('WSH Backcast'!$B$13:$V$122, MATCH('WSH Backcast - NEP'!$C79, 'WSH Backcast'!$C$13:$C$122, 0), MATCH('WSH Backcast - NEP'!U$13, 'WSH Backcast'!$B$13:$V$13, 0))</f>
        <v>Good</v>
      </c>
      <c r="V79" t="str">
        <f>INDEX('WSH Backcast'!$B$13:$V$122, MATCH('WSH Backcast - NEP'!$C79, 'WSH Backcast'!$C$13:$C$122, 0), MATCH('WSH Backcast - NEP'!V$13, 'WSH Backcast'!$B$13:$V$13, 0))</f>
        <v>Good</v>
      </c>
      <c r="AA79" t="s">
        <v>51</v>
      </c>
      <c r="AB79" t="str">
        <f t="shared" si="15"/>
        <v>Good</v>
      </c>
      <c r="AC79" t="str">
        <f t="shared" si="16"/>
        <v>Good</v>
      </c>
      <c r="AD79" t="str">
        <f t="shared" si="17"/>
        <v>Good</v>
      </c>
      <c r="AE79" t="str">
        <f t="shared" si="18"/>
        <v>Good</v>
      </c>
      <c r="AF79" t="str">
        <f t="shared" si="19"/>
        <v>Good</v>
      </c>
      <c r="AG79" t="str">
        <f t="shared" si="20"/>
        <v>Good</v>
      </c>
      <c r="AI79" t="str">
        <f t="shared" si="21"/>
        <v>N</v>
      </c>
    </row>
    <row r="80" spans="2:35">
      <c r="B80" t="s">
        <v>232</v>
      </c>
      <c r="C80" t="s">
        <v>438</v>
      </c>
      <c r="D80" t="s">
        <v>48</v>
      </c>
      <c r="E80" t="s">
        <v>49</v>
      </c>
      <c r="F80" t="s">
        <v>50</v>
      </c>
      <c r="H80" t="str">
        <f>INDEX('WSH Backcast'!$B$13:$V$122, MATCH('WSH Backcast - NEP'!$C80, 'WSH Backcast'!$C$13:$C$122, 0), MATCH('WSH Backcast - NEP'!H$13, 'WSH Backcast'!$B$13:$V$13, 0))</f>
        <v>Excellent</v>
      </c>
      <c r="I80" t="str">
        <f>INDEX('WSH Backcast'!$B$13:$V$122, MATCH('WSH Backcast - NEP'!$C80, 'WSH Backcast'!$C$13:$C$122, 0), MATCH('WSH Backcast - NEP'!I$13, 'WSH Backcast'!$B$13:$V$13, 0))</f>
        <v>Excellent</v>
      </c>
      <c r="J80" t="str">
        <f>INDEX('WSH Backcast'!$B$13:$V$122, MATCH('WSH Backcast - NEP'!$C80, 'WSH Backcast'!$C$13:$C$122, 0), MATCH('WSH Backcast - NEP'!J$13, 'WSH Backcast'!$B$13:$V$13, 0))</f>
        <v>Excellent</v>
      </c>
      <c r="K80" t="str">
        <f>INDEX('WSH Backcast'!$B$13:$V$122, MATCH('WSH Backcast - NEP'!$C80, 'WSH Backcast'!$C$13:$C$122, 0), MATCH('WSH Backcast - NEP'!K$13, 'WSH Backcast'!$B$13:$V$13, 0))</f>
        <v>Excellent</v>
      </c>
      <c r="L80" t="str">
        <f>INDEX('WSH Backcast'!$B$13:$V$122, MATCH('WSH Backcast - NEP'!$C80, 'WSH Backcast'!$C$13:$C$122, 0), MATCH('WSH Backcast - NEP'!L$13, 'WSH Backcast'!$B$13:$V$13, 0))</f>
        <v>Excellent</v>
      </c>
      <c r="M80" t="str">
        <f>INDEX('WSH Backcast'!$B$13:$V$122, MATCH('WSH Backcast - NEP'!$C80, 'WSH Backcast'!$C$13:$C$122, 0), MATCH('WSH Backcast - NEP'!M$13, 'WSH Backcast'!$B$13:$V$13, 0))</f>
        <v>Excellent</v>
      </c>
      <c r="N80" t="str">
        <f>INDEX('WSH Backcast'!$B$13:$V$122, MATCH('WSH Backcast - NEP'!$C80, 'WSH Backcast'!$C$13:$C$122, 0), MATCH('WSH Backcast - NEP'!N$13, 'WSH Backcast'!$B$13:$V$13, 0))</f>
        <v>Excellent</v>
      </c>
      <c r="O80" t="str">
        <f>INDEX('WSH Backcast'!$B$13:$V$122, MATCH('WSH Backcast - NEP'!$C80, 'WSH Backcast'!$C$13:$C$122, 0), MATCH('WSH Backcast - NEP'!O$13, 'WSH Backcast'!$B$13:$V$13, 0))</f>
        <v>Excellent</v>
      </c>
      <c r="P80">
        <f>INDEX('WSH Backcast'!$B$13:$V$122, MATCH('WSH Backcast - NEP'!$C80, 'WSH Backcast'!$C$13:$C$122, 0), MATCH('WSH Backcast - NEP'!P$13, 'WSH Backcast'!$B$13:$V$13, 0))</f>
        <v>0</v>
      </c>
      <c r="Q80" t="str">
        <f>INDEX('WSH Backcast'!$B$13:$V$122, MATCH('WSH Backcast - NEP'!$C80, 'WSH Backcast'!$C$13:$C$122, 0), MATCH('WSH Backcast - NEP'!Q$13, 'WSH Backcast'!$B$13:$V$13, 0))</f>
        <v>Excellent</v>
      </c>
      <c r="R80" t="str">
        <f>INDEX('WSH Backcast'!$B$13:$V$122, MATCH('WSH Backcast - NEP'!$C80, 'WSH Backcast'!$C$13:$C$122, 0), MATCH('WSH Backcast - NEP'!R$13, 'WSH Backcast'!$B$13:$V$13, 0))</f>
        <v>Excellent</v>
      </c>
      <c r="S80" t="str">
        <f>INDEX('WSH Backcast'!$B$13:$V$122, MATCH('WSH Backcast - NEP'!$C80, 'WSH Backcast'!$C$13:$C$122, 0), MATCH('WSH Backcast - NEP'!S$13, 'WSH Backcast'!$B$13:$V$13, 0))</f>
        <v>Excellent</v>
      </c>
      <c r="T80" t="str">
        <f>INDEX('WSH Backcast'!$B$13:$V$122, MATCH('WSH Backcast - NEP'!$C80, 'WSH Backcast'!$C$13:$C$122, 0), MATCH('WSH Backcast - NEP'!T$13, 'WSH Backcast'!$B$13:$V$13, 0))</f>
        <v>Excellent</v>
      </c>
      <c r="U80" t="str">
        <f>INDEX('WSH Backcast'!$B$13:$V$122, MATCH('WSH Backcast - NEP'!$C80, 'WSH Backcast'!$C$13:$C$122, 0), MATCH('WSH Backcast - NEP'!U$13, 'WSH Backcast'!$B$13:$V$13, 0))</f>
        <v>Excellent</v>
      </c>
      <c r="V80" t="str">
        <f>INDEX('WSH Backcast'!$B$13:$V$122, MATCH('WSH Backcast - NEP'!$C80, 'WSH Backcast'!$C$13:$C$122, 0), MATCH('WSH Backcast - NEP'!V$13, 'WSH Backcast'!$B$13:$V$13, 0))</f>
        <v>Excellent</v>
      </c>
      <c r="AA80" t="s">
        <v>51</v>
      </c>
      <c r="AB80" t="str">
        <f t="shared" si="15"/>
        <v>Excellent</v>
      </c>
      <c r="AC80" t="str">
        <f t="shared" si="16"/>
        <v>Excellent</v>
      </c>
      <c r="AD80" t="str">
        <f t="shared" si="17"/>
        <v>Excellent</v>
      </c>
      <c r="AE80" t="str">
        <f t="shared" si="18"/>
        <v>Excellent</v>
      </c>
      <c r="AF80" t="str">
        <f t="shared" si="19"/>
        <v>Excellent</v>
      </c>
      <c r="AG80" t="str">
        <f t="shared" si="20"/>
        <v>Excellent</v>
      </c>
      <c r="AI80" t="str">
        <f t="shared" si="21"/>
        <v>N</v>
      </c>
    </row>
    <row r="81" spans="2:35">
      <c r="B81" t="s">
        <v>232</v>
      </c>
      <c r="C81" t="s">
        <v>439</v>
      </c>
      <c r="D81" t="s">
        <v>48</v>
      </c>
      <c r="E81" t="s">
        <v>49</v>
      </c>
      <c r="F81" t="s">
        <v>50</v>
      </c>
      <c r="H81" t="str">
        <f>INDEX('WSH Backcast'!$B$13:$V$122, MATCH('WSH Backcast - NEP'!$C81, 'WSH Backcast'!$C$13:$C$122, 0), MATCH('WSH Backcast - NEP'!H$13, 'WSH Backcast'!$B$13:$V$13, 0))</f>
        <v>Good</v>
      </c>
      <c r="I81" t="str">
        <f>INDEX('WSH Backcast'!$B$13:$V$122, MATCH('WSH Backcast - NEP'!$C81, 'WSH Backcast'!$C$13:$C$122, 0), MATCH('WSH Backcast - NEP'!I$13, 'WSH Backcast'!$B$13:$V$13, 0))</f>
        <v>Excellent</v>
      </c>
      <c r="J81" t="str">
        <f>INDEX('WSH Backcast'!$B$13:$V$122, MATCH('WSH Backcast - NEP'!$C81, 'WSH Backcast'!$C$13:$C$122, 0), MATCH('WSH Backcast - NEP'!J$13, 'WSH Backcast'!$B$13:$V$13, 0))</f>
        <v>Good</v>
      </c>
      <c r="K81" t="str">
        <f>INDEX('WSH Backcast'!$B$13:$V$122, MATCH('WSH Backcast - NEP'!$C81, 'WSH Backcast'!$C$13:$C$122, 0), MATCH('WSH Backcast - NEP'!K$13, 'WSH Backcast'!$B$13:$V$13, 0))</f>
        <v>Good</v>
      </c>
      <c r="L81" t="str">
        <f>INDEX('WSH Backcast'!$B$13:$V$122, MATCH('WSH Backcast - NEP'!$C81, 'WSH Backcast'!$C$13:$C$122, 0), MATCH('WSH Backcast - NEP'!L$13, 'WSH Backcast'!$B$13:$V$13, 0))</f>
        <v>Good</v>
      </c>
      <c r="M81" t="str">
        <f>INDEX('WSH Backcast'!$B$13:$V$122, MATCH('WSH Backcast - NEP'!$C81, 'WSH Backcast'!$C$13:$C$122, 0), MATCH('WSH Backcast - NEP'!M$13, 'WSH Backcast'!$B$13:$V$13, 0))</f>
        <v>Good</v>
      </c>
      <c r="N81" t="str">
        <f>INDEX('WSH Backcast'!$B$13:$V$122, MATCH('WSH Backcast - NEP'!$C81, 'WSH Backcast'!$C$13:$C$122, 0), MATCH('WSH Backcast - NEP'!N$13, 'WSH Backcast'!$B$13:$V$13, 0))</f>
        <v>Excellent</v>
      </c>
      <c r="O81" t="str">
        <f>INDEX('WSH Backcast'!$B$13:$V$122, MATCH('WSH Backcast - NEP'!$C81, 'WSH Backcast'!$C$13:$C$122, 0), MATCH('WSH Backcast - NEP'!O$13, 'WSH Backcast'!$B$13:$V$13, 0))</f>
        <v>Excellent</v>
      </c>
      <c r="P81">
        <f>INDEX('WSH Backcast'!$B$13:$V$122, MATCH('WSH Backcast - NEP'!$C81, 'WSH Backcast'!$C$13:$C$122, 0), MATCH('WSH Backcast - NEP'!P$13, 'WSH Backcast'!$B$13:$V$13, 0))</f>
        <v>0</v>
      </c>
      <c r="Q81" t="str">
        <f>INDEX('WSH Backcast'!$B$13:$V$122, MATCH('WSH Backcast - NEP'!$C81, 'WSH Backcast'!$C$13:$C$122, 0), MATCH('WSH Backcast - NEP'!Q$13, 'WSH Backcast'!$B$13:$V$13, 0))</f>
        <v>Excellent</v>
      </c>
      <c r="R81" t="str">
        <f>INDEX('WSH Backcast'!$B$13:$V$122, MATCH('WSH Backcast - NEP'!$C81, 'WSH Backcast'!$C$13:$C$122, 0), MATCH('WSH Backcast - NEP'!R$13, 'WSH Backcast'!$B$13:$V$13, 0))</f>
        <v>Excellent</v>
      </c>
      <c r="S81" t="str">
        <f>INDEX('WSH Backcast'!$B$13:$V$122, MATCH('WSH Backcast - NEP'!$C81, 'WSH Backcast'!$C$13:$C$122, 0), MATCH('WSH Backcast - NEP'!S$13, 'WSH Backcast'!$B$13:$V$13, 0))</f>
        <v>Excellent</v>
      </c>
      <c r="T81" t="str">
        <f>INDEX('WSH Backcast'!$B$13:$V$122, MATCH('WSH Backcast - NEP'!$C81, 'WSH Backcast'!$C$13:$C$122, 0), MATCH('WSH Backcast - NEP'!T$13, 'WSH Backcast'!$B$13:$V$13, 0))</f>
        <v>Excellent</v>
      </c>
      <c r="U81" t="str">
        <f>INDEX('WSH Backcast'!$B$13:$V$122, MATCH('WSH Backcast - NEP'!$C81, 'WSH Backcast'!$C$13:$C$122, 0), MATCH('WSH Backcast - NEP'!U$13, 'WSH Backcast'!$B$13:$V$13, 0))</f>
        <v>Excellent</v>
      </c>
      <c r="V81" t="str">
        <f>INDEX('WSH Backcast'!$B$13:$V$122, MATCH('WSH Backcast - NEP'!$C81, 'WSH Backcast'!$C$13:$C$122, 0), MATCH('WSH Backcast - NEP'!V$13, 'WSH Backcast'!$B$13:$V$13, 0))</f>
        <v>Excellent</v>
      </c>
      <c r="AA81" t="s">
        <v>51</v>
      </c>
      <c r="AB81" t="str">
        <f t="shared" si="15"/>
        <v>Excellent</v>
      </c>
      <c r="AC81" t="str">
        <f t="shared" si="16"/>
        <v>Excellent</v>
      </c>
      <c r="AD81" t="str">
        <f t="shared" si="17"/>
        <v>Excellent</v>
      </c>
      <c r="AE81" t="str">
        <f t="shared" si="18"/>
        <v>Excellent</v>
      </c>
      <c r="AF81" t="str">
        <f t="shared" si="19"/>
        <v>Excellent</v>
      </c>
      <c r="AG81" t="str">
        <f t="shared" si="20"/>
        <v>Excellent</v>
      </c>
      <c r="AI81" t="str">
        <f t="shared" si="21"/>
        <v>N</v>
      </c>
    </row>
    <row r="82" spans="2:35">
      <c r="B82" t="s">
        <v>232</v>
      </c>
      <c r="C82" t="s">
        <v>440</v>
      </c>
      <c r="D82" t="s">
        <v>48</v>
      </c>
      <c r="E82" t="s">
        <v>49</v>
      </c>
      <c r="F82" t="s">
        <v>50</v>
      </c>
      <c r="H82" t="str">
        <f>INDEX('WSH Backcast'!$B$13:$V$122, MATCH('WSH Backcast - NEP'!$C82, 'WSH Backcast'!$C$13:$C$122, 0), MATCH('WSH Backcast - NEP'!H$13, 'WSH Backcast'!$B$13:$V$13, 0))</f>
        <v>Good</v>
      </c>
      <c r="I82" t="str">
        <f>INDEX('WSH Backcast'!$B$13:$V$122, MATCH('WSH Backcast - NEP'!$C82, 'WSH Backcast'!$C$13:$C$122, 0), MATCH('WSH Backcast - NEP'!I$13, 'WSH Backcast'!$B$13:$V$13, 0))</f>
        <v>Sufficient</v>
      </c>
      <c r="J82" t="str">
        <f>INDEX('WSH Backcast'!$B$13:$V$122, MATCH('WSH Backcast - NEP'!$C82, 'WSH Backcast'!$C$13:$C$122, 0), MATCH('WSH Backcast - NEP'!J$13, 'WSH Backcast'!$B$13:$V$13, 0))</f>
        <v>Sufficient</v>
      </c>
      <c r="K82" t="str">
        <f>INDEX('WSH Backcast'!$B$13:$V$122, MATCH('WSH Backcast - NEP'!$C82, 'WSH Backcast'!$C$13:$C$122, 0), MATCH('WSH Backcast - NEP'!K$13, 'WSH Backcast'!$B$13:$V$13, 0))</f>
        <v>Good</v>
      </c>
      <c r="L82" t="str">
        <f>INDEX('WSH Backcast'!$B$13:$V$122, MATCH('WSH Backcast - NEP'!$C82, 'WSH Backcast'!$C$13:$C$122, 0), MATCH('WSH Backcast - NEP'!L$13, 'WSH Backcast'!$B$13:$V$13, 0))</f>
        <v>Good</v>
      </c>
      <c r="M82" t="str">
        <f>INDEX('WSH Backcast'!$B$13:$V$122, MATCH('WSH Backcast - NEP'!$C82, 'WSH Backcast'!$C$13:$C$122, 0), MATCH('WSH Backcast - NEP'!M$13, 'WSH Backcast'!$B$13:$V$13, 0))</f>
        <v>Good</v>
      </c>
      <c r="N82" t="str">
        <f>INDEX('WSH Backcast'!$B$13:$V$122, MATCH('WSH Backcast - NEP'!$C82, 'WSH Backcast'!$C$13:$C$122, 0), MATCH('WSH Backcast - NEP'!N$13, 'WSH Backcast'!$B$13:$V$13, 0))</f>
        <v>Good</v>
      </c>
      <c r="O82" t="str">
        <f>INDEX('WSH Backcast'!$B$13:$V$122, MATCH('WSH Backcast - NEP'!$C82, 'WSH Backcast'!$C$13:$C$122, 0), MATCH('WSH Backcast - NEP'!O$13, 'WSH Backcast'!$B$13:$V$13, 0))</f>
        <v>Excellent</v>
      </c>
      <c r="P82">
        <f>INDEX('WSH Backcast'!$B$13:$V$122, MATCH('WSH Backcast - NEP'!$C82, 'WSH Backcast'!$C$13:$C$122, 0), MATCH('WSH Backcast - NEP'!P$13, 'WSH Backcast'!$B$13:$V$13, 0))</f>
        <v>0</v>
      </c>
      <c r="Q82" t="str">
        <f>INDEX('WSH Backcast'!$B$13:$V$122, MATCH('WSH Backcast - NEP'!$C82, 'WSH Backcast'!$C$13:$C$122, 0), MATCH('WSH Backcast - NEP'!Q$13, 'WSH Backcast'!$B$13:$V$13, 0))</f>
        <v>Excellent</v>
      </c>
      <c r="R82" t="str">
        <f>INDEX('WSH Backcast'!$B$13:$V$122, MATCH('WSH Backcast - NEP'!$C82, 'WSH Backcast'!$C$13:$C$122, 0), MATCH('WSH Backcast - NEP'!R$13, 'WSH Backcast'!$B$13:$V$13, 0))</f>
        <v>Excellent</v>
      </c>
      <c r="S82" t="str">
        <f>INDEX('WSH Backcast'!$B$13:$V$122, MATCH('WSH Backcast - NEP'!$C82, 'WSH Backcast'!$C$13:$C$122, 0), MATCH('WSH Backcast - NEP'!S$13, 'WSH Backcast'!$B$13:$V$13, 0))</f>
        <v>Excellent</v>
      </c>
      <c r="T82" t="str">
        <f>INDEX('WSH Backcast'!$B$13:$V$122, MATCH('WSH Backcast - NEP'!$C82, 'WSH Backcast'!$C$13:$C$122, 0), MATCH('WSH Backcast - NEP'!T$13, 'WSH Backcast'!$B$13:$V$13, 0))</f>
        <v>Excellent</v>
      </c>
      <c r="U82" t="str">
        <f>INDEX('WSH Backcast'!$B$13:$V$122, MATCH('WSH Backcast - NEP'!$C82, 'WSH Backcast'!$C$13:$C$122, 0), MATCH('WSH Backcast - NEP'!U$13, 'WSH Backcast'!$B$13:$V$13, 0))</f>
        <v>Excellent</v>
      </c>
      <c r="V82" t="str">
        <f>INDEX('WSH Backcast'!$B$13:$V$122, MATCH('WSH Backcast - NEP'!$C82, 'WSH Backcast'!$C$13:$C$122, 0), MATCH('WSH Backcast - NEP'!V$13, 'WSH Backcast'!$B$13:$V$13, 0))</f>
        <v>Excellent</v>
      </c>
      <c r="AA82" t="s">
        <v>51</v>
      </c>
      <c r="AB82" t="str">
        <f t="shared" si="15"/>
        <v>Excellent</v>
      </c>
      <c r="AC82" t="str">
        <f t="shared" si="16"/>
        <v>Excellent</v>
      </c>
      <c r="AD82" t="str">
        <f t="shared" si="17"/>
        <v>Excellent</v>
      </c>
      <c r="AE82" t="str">
        <f t="shared" si="18"/>
        <v>Excellent</v>
      </c>
      <c r="AF82" t="str">
        <f t="shared" si="19"/>
        <v>Excellent</v>
      </c>
      <c r="AG82" t="str">
        <f t="shared" si="20"/>
        <v>Excellent</v>
      </c>
      <c r="AI82" t="str">
        <f t="shared" si="21"/>
        <v>N</v>
      </c>
    </row>
    <row r="83" spans="2:35">
      <c r="B83" t="s">
        <v>232</v>
      </c>
      <c r="C83" t="s">
        <v>441</v>
      </c>
      <c r="D83" t="s">
        <v>48</v>
      </c>
      <c r="E83" t="s">
        <v>49</v>
      </c>
      <c r="F83" t="s">
        <v>50</v>
      </c>
      <c r="H83" t="str">
        <f>INDEX('WSH Backcast'!$B$13:$V$122, MATCH('WSH Backcast - NEP'!$C83, 'WSH Backcast'!$C$13:$C$122, 0), MATCH('WSH Backcast - NEP'!H$13, 'WSH Backcast'!$B$13:$V$13, 0))</f>
        <v>Excellent</v>
      </c>
      <c r="I83" t="str">
        <f>INDEX('WSH Backcast'!$B$13:$V$122, MATCH('WSH Backcast - NEP'!$C83, 'WSH Backcast'!$C$13:$C$122, 0), MATCH('WSH Backcast - NEP'!I$13, 'WSH Backcast'!$B$13:$V$13, 0))</f>
        <v>Excellent</v>
      </c>
      <c r="J83" t="str">
        <f>INDEX('WSH Backcast'!$B$13:$V$122, MATCH('WSH Backcast - NEP'!$C83, 'WSH Backcast'!$C$13:$C$122, 0), MATCH('WSH Backcast - NEP'!J$13, 'WSH Backcast'!$B$13:$V$13, 0))</f>
        <v>Excellent</v>
      </c>
      <c r="K83" t="str">
        <f>INDEX('WSH Backcast'!$B$13:$V$122, MATCH('WSH Backcast - NEP'!$C83, 'WSH Backcast'!$C$13:$C$122, 0), MATCH('WSH Backcast - NEP'!K$13, 'WSH Backcast'!$B$13:$V$13, 0))</f>
        <v>Excellent</v>
      </c>
      <c r="L83" t="str">
        <f>INDEX('WSH Backcast'!$B$13:$V$122, MATCH('WSH Backcast - NEP'!$C83, 'WSH Backcast'!$C$13:$C$122, 0), MATCH('WSH Backcast - NEP'!L$13, 'WSH Backcast'!$B$13:$V$13, 0))</f>
        <v>Excellent</v>
      </c>
      <c r="M83" t="str">
        <f>INDEX('WSH Backcast'!$B$13:$V$122, MATCH('WSH Backcast - NEP'!$C83, 'WSH Backcast'!$C$13:$C$122, 0), MATCH('WSH Backcast - NEP'!M$13, 'WSH Backcast'!$B$13:$V$13, 0))</f>
        <v>Excellent</v>
      </c>
      <c r="N83" t="str">
        <f>INDEX('WSH Backcast'!$B$13:$V$122, MATCH('WSH Backcast - NEP'!$C83, 'WSH Backcast'!$C$13:$C$122, 0), MATCH('WSH Backcast - NEP'!N$13, 'WSH Backcast'!$B$13:$V$13, 0))</f>
        <v>Excellent</v>
      </c>
      <c r="O83" t="str">
        <f>INDEX('WSH Backcast'!$B$13:$V$122, MATCH('WSH Backcast - NEP'!$C83, 'WSH Backcast'!$C$13:$C$122, 0), MATCH('WSH Backcast - NEP'!O$13, 'WSH Backcast'!$B$13:$V$13, 0))</f>
        <v>Excellent</v>
      </c>
      <c r="P83">
        <f>INDEX('WSH Backcast'!$B$13:$V$122, MATCH('WSH Backcast - NEP'!$C83, 'WSH Backcast'!$C$13:$C$122, 0), MATCH('WSH Backcast - NEP'!P$13, 'WSH Backcast'!$B$13:$V$13, 0))</f>
        <v>0</v>
      </c>
      <c r="Q83" t="str">
        <f>INDEX('WSH Backcast'!$B$13:$V$122, MATCH('WSH Backcast - NEP'!$C83, 'WSH Backcast'!$C$13:$C$122, 0), MATCH('WSH Backcast - NEP'!Q$13, 'WSH Backcast'!$B$13:$V$13, 0))</f>
        <v>Excellent</v>
      </c>
      <c r="R83" t="str">
        <f>INDEX('WSH Backcast'!$B$13:$V$122, MATCH('WSH Backcast - NEP'!$C83, 'WSH Backcast'!$C$13:$C$122, 0), MATCH('WSH Backcast - NEP'!R$13, 'WSH Backcast'!$B$13:$V$13, 0))</f>
        <v>Excellent</v>
      </c>
      <c r="S83" t="str">
        <f>INDEX('WSH Backcast'!$B$13:$V$122, MATCH('WSH Backcast - NEP'!$C83, 'WSH Backcast'!$C$13:$C$122, 0), MATCH('WSH Backcast - NEP'!S$13, 'WSH Backcast'!$B$13:$V$13, 0))</f>
        <v>Excellent</v>
      </c>
      <c r="T83" t="str">
        <f>INDEX('WSH Backcast'!$B$13:$V$122, MATCH('WSH Backcast - NEP'!$C83, 'WSH Backcast'!$C$13:$C$122, 0), MATCH('WSH Backcast - NEP'!T$13, 'WSH Backcast'!$B$13:$V$13, 0))</f>
        <v>Excellent</v>
      </c>
      <c r="U83" t="str">
        <f>INDEX('WSH Backcast'!$B$13:$V$122, MATCH('WSH Backcast - NEP'!$C83, 'WSH Backcast'!$C$13:$C$122, 0), MATCH('WSH Backcast - NEP'!U$13, 'WSH Backcast'!$B$13:$V$13, 0))</f>
        <v>Excellent</v>
      </c>
      <c r="V83" t="str">
        <f>INDEX('WSH Backcast'!$B$13:$V$122, MATCH('WSH Backcast - NEP'!$C83, 'WSH Backcast'!$C$13:$C$122, 0), MATCH('WSH Backcast - NEP'!V$13, 'WSH Backcast'!$B$13:$V$13, 0))</f>
        <v>Excellent</v>
      </c>
      <c r="AA83" t="s">
        <v>51</v>
      </c>
      <c r="AB83" t="str">
        <f t="shared" si="15"/>
        <v>Excellent</v>
      </c>
      <c r="AC83" t="str">
        <f t="shared" si="16"/>
        <v>Excellent</v>
      </c>
      <c r="AD83" t="str">
        <f t="shared" si="17"/>
        <v>Excellent</v>
      </c>
      <c r="AE83" t="str">
        <f t="shared" si="18"/>
        <v>Excellent</v>
      </c>
      <c r="AF83" t="str">
        <f t="shared" si="19"/>
        <v>Excellent</v>
      </c>
      <c r="AG83" t="str">
        <f t="shared" si="20"/>
        <v>Excellent</v>
      </c>
      <c r="AI83" t="str">
        <f t="shared" si="21"/>
        <v>N</v>
      </c>
    </row>
    <row r="84" spans="2:35">
      <c r="B84" t="s">
        <v>232</v>
      </c>
      <c r="C84" t="s">
        <v>442</v>
      </c>
      <c r="D84" t="s">
        <v>48</v>
      </c>
      <c r="E84" t="s">
        <v>49</v>
      </c>
      <c r="F84" t="s">
        <v>50</v>
      </c>
      <c r="H84" t="str">
        <f>INDEX('WSH Backcast'!$B$13:$V$122, MATCH('WSH Backcast - NEP'!$C84, 'WSH Backcast'!$C$13:$C$122, 0), MATCH('WSH Backcast - NEP'!H$13, 'WSH Backcast'!$B$13:$V$13, 0))</f>
        <v>Excellent</v>
      </c>
      <c r="I84" t="str">
        <f>INDEX('WSH Backcast'!$B$13:$V$122, MATCH('WSH Backcast - NEP'!$C84, 'WSH Backcast'!$C$13:$C$122, 0), MATCH('WSH Backcast - NEP'!I$13, 'WSH Backcast'!$B$13:$V$13, 0))</f>
        <v>Excellent</v>
      </c>
      <c r="J84" t="str">
        <f>INDEX('WSH Backcast'!$B$13:$V$122, MATCH('WSH Backcast - NEP'!$C84, 'WSH Backcast'!$C$13:$C$122, 0), MATCH('WSH Backcast - NEP'!J$13, 'WSH Backcast'!$B$13:$V$13, 0))</f>
        <v>Excellent</v>
      </c>
      <c r="K84" t="str">
        <f>INDEX('WSH Backcast'!$B$13:$V$122, MATCH('WSH Backcast - NEP'!$C84, 'WSH Backcast'!$C$13:$C$122, 0), MATCH('WSH Backcast - NEP'!K$13, 'WSH Backcast'!$B$13:$V$13, 0))</f>
        <v>Excellent</v>
      </c>
      <c r="L84" t="str">
        <f>INDEX('WSH Backcast'!$B$13:$V$122, MATCH('WSH Backcast - NEP'!$C84, 'WSH Backcast'!$C$13:$C$122, 0), MATCH('WSH Backcast - NEP'!L$13, 'WSH Backcast'!$B$13:$V$13, 0))</f>
        <v>Excellent</v>
      </c>
      <c r="M84" t="str">
        <f>INDEX('WSH Backcast'!$B$13:$V$122, MATCH('WSH Backcast - NEP'!$C84, 'WSH Backcast'!$C$13:$C$122, 0), MATCH('WSH Backcast - NEP'!M$13, 'WSH Backcast'!$B$13:$V$13, 0))</f>
        <v>Excellent</v>
      </c>
      <c r="N84" t="str">
        <f>INDEX('WSH Backcast'!$B$13:$V$122, MATCH('WSH Backcast - NEP'!$C84, 'WSH Backcast'!$C$13:$C$122, 0), MATCH('WSH Backcast - NEP'!N$13, 'WSH Backcast'!$B$13:$V$13, 0))</f>
        <v>Excellent</v>
      </c>
      <c r="O84" t="str">
        <f>INDEX('WSH Backcast'!$B$13:$V$122, MATCH('WSH Backcast - NEP'!$C84, 'WSH Backcast'!$C$13:$C$122, 0), MATCH('WSH Backcast - NEP'!O$13, 'WSH Backcast'!$B$13:$V$13, 0))</f>
        <v>Excellent</v>
      </c>
      <c r="P84">
        <f>INDEX('WSH Backcast'!$B$13:$V$122, MATCH('WSH Backcast - NEP'!$C84, 'WSH Backcast'!$C$13:$C$122, 0), MATCH('WSH Backcast - NEP'!P$13, 'WSH Backcast'!$B$13:$V$13, 0))</f>
        <v>0</v>
      </c>
      <c r="Q84" t="str">
        <f>INDEX('WSH Backcast'!$B$13:$V$122, MATCH('WSH Backcast - NEP'!$C84, 'WSH Backcast'!$C$13:$C$122, 0), MATCH('WSH Backcast - NEP'!Q$13, 'WSH Backcast'!$B$13:$V$13, 0))</f>
        <v>Excellent</v>
      </c>
      <c r="R84" t="str">
        <f>INDEX('WSH Backcast'!$B$13:$V$122, MATCH('WSH Backcast - NEP'!$C84, 'WSH Backcast'!$C$13:$C$122, 0), MATCH('WSH Backcast - NEP'!R$13, 'WSH Backcast'!$B$13:$V$13, 0))</f>
        <v>Excellent</v>
      </c>
      <c r="S84" t="str">
        <f>INDEX('WSH Backcast'!$B$13:$V$122, MATCH('WSH Backcast - NEP'!$C84, 'WSH Backcast'!$C$13:$C$122, 0), MATCH('WSH Backcast - NEP'!S$13, 'WSH Backcast'!$B$13:$V$13, 0))</f>
        <v>Excellent</v>
      </c>
      <c r="T84" t="str">
        <f>INDEX('WSH Backcast'!$B$13:$V$122, MATCH('WSH Backcast - NEP'!$C84, 'WSH Backcast'!$C$13:$C$122, 0), MATCH('WSH Backcast - NEP'!T$13, 'WSH Backcast'!$B$13:$V$13, 0))</f>
        <v>Excellent</v>
      </c>
      <c r="U84" t="str">
        <f>INDEX('WSH Backcast'!$B$13:$V$122, MATCH('WSH Backcast - NEP'!$C84, 'WSH Backcast'!$C$13:$C$122, 0), MATCH('WSH Backcast - NEP'!U$13, 'WSH Backcast'!$B$13:$V$13, 0))</f>
        <v>Excellent</v>
      </c>
      <c r="V84" t="str">
        <f>INDEX('WSH Backcast'!$B$13:$V$122, MATCH('WSH Backcast - NEP'!$C84, 'WSH Backcast'!$C$13:$C$122, 0), MATCH('WSH Backcast - NEP'!V$13, 'WSH Backcast'!$B$13:$V$13, 0))</f>
        <v>Excellent</v>
      </c>
      <c r="AA84" t="s">
        <v>51</v>
      </c>
      <c r="AB84" t="str">
        <f t="shared" si="15"/>
        <v>Excellent</v>
      </c>
      <c r="AC84" t="str">
        <f t="shared" si="16"/>
        <v>Excellent</v>
      </c>
      <c r="AD84" t="str">
        <f t="shared" si="17"/>
        <v>Excellent</v>
      </c>
      <c r="AE84" t="str">
        <f t="shared" si="18"/>
        <v>Excellent</v>
      </c>
      <c r="AF84" t="str">
        <f t="shared" si="19"/>
        <v>Excellent</v>
      </c>
      <c r="AG84" t="str">
        <f t="shared" si="20"/>
        <v>Excellent</v>
      </c>
      <c r="AI84" t="str">
        <f t="shared" si="21"/>
        <v>N</v>
      </c>
    </row>
    <row r="85" spans="2:35">
      <c r="B85" t="s">
        <v>232</v>
      </c>
      <c r="C85" t="s">
        <v>443</v>
      </c>
      <c r="D85" t="s">
        <v>48</v>
      </c>
      <c r="E85" t="s">
        <v>49</v>
      </c>
      <c r="F85" t="s">
        <v>50</v>
      </c>
      <c r="H85" t="str">
        <f>INDEX('WSH Backcast'!$B$13:$V$122, MATCH('WSH Backcast - NEP'!$C85, 'WSH Backcast'!$C$13:$C$122, 0), MATCH('WSH Backcast - NEP'!H$13, 'WSH Backcast'!$B$13:$V$13, 0))</f>
        <v>Excellent</v>
      </c>
      <c r="I85" t="str">
        <f>INDEX('WSH Backcast'!$B$13:$V$122, MATCH('WSH Backcast - NEP'!$C85, 'WSH Backcast'!$C$13:$C$122, 0), MATCH('WSH Backcast - NEP'!I$13, 'WSH Backcast'!$B$13:$V$13, 0))</f>
        <v>Excellent</v>
      </c>
      <c r="J85" t="str">
        <f>INDEX('WSH Backcast'!$B$13:$V$122, MATCH('WSH Backcast - NEP'!$C85, 'WSH Backcast'!$C$13:$C$122, 0), MATCH('WSH Backcast - NEP'!J$13, 'WSH Backcast'!$B$13:$V$13, 0))</f>
        <v>Excellent</v>
      </c>
      <c r="K85" t="str">
        <f>INDEX('WSH Backcast'!$B$13:$V$122, MATCH('WSH Backcast - NEP'!$C85, 'WSH Backcast'!$C$13:$C$122, 0), MATCH('WSH Backcast - NEP'!K$13, 'WSH Backcast'!$B$13:$V$13, 0))</f>
        <v>Excellent</v>
      </c>
      <c r="L85" t="str">
        <f>INDEX('WSH Backcast'!$B$13:$V$122, MATCH('WSH Backcast - NEP'!$C85, 'WSH Backcast'!$C$13:$C$122, 0), MATCH('WSH Backcast - NEP'!L$13, 'WSH Backcast'!$B$13:$V$13, 0))</f>
        <v>Excellent</v>
      </c>
      <c r="M85" t="str">
        <f>INDEX('WSH Backcast'!$B$13:$V$122, MATCH('WSH Backcast - NEP'!$C85, 'WSH Backcast'!$C$13:$C$122, 0), MATCH('WSH Backcast - NEP'!M$13, 'WSH Backcast'!$B$13:$V$13, 0))</f>
        <v>Excellent</v>
      </c>
      <c r="N85" t="str">
        <f>INDEX('WSH Backcast'!$B$13:$V$122, MATCH('WSH Backcast - NEP'!$C85, 'WSH Backcast'!$C$13:$C$122, 0), MATCH('WSH Backcast - NEP'!N$13, 'WSH Backcast'!$B$13:$V$13, 0))</f>
        <v>Excellent</v>
      </c>
      <c r="O85" t="str">
        <f>INDEX('WSH Backcast'!$B$13:$V$122, MATCH('WSH Backcast - NEP'!$C85, 'WSH Backcast'!$C$13:$C$122, 0), MATCH('WSH Backcast - NEP'!O$13, 'WSH Backcast'!$B$13:$V$13, 0))</f>
        <v>Excellent</v>
      </c>
      <c r="P85">
        <f>INDEX('WSH Backcast'!$B$13:$V$122, MATCH('WSH Backcast - NEP'!$C85, 'WSH Backcast'!$C$13:$C$122, 0), MATCH('WSH Backcast - NEP'!P$13, 'WSH Backcast'!$B$13:$V$13, 0))</f>
        <v>0</v>
      </c>
      <c r="Q85" t="str">
        <f>INDEX('WSH Backcast'!$B$13:$V$122, MATCH('WSH Backcast - NEP'!$C85, 'WSH Backcast'!$C$13:$C$122, 0), MATCH('WSH Backcast - NEP'!Q$13, 'WSH Backcast'!$B$13:$V$13, 0))</f>
        <v>Excellent</v>
      </c>
      <c r="R85" t="str">
        <f>INDEX('WSH Backcast'!$B$13:$V$122, MATCH('WSH Backcast - NEP'!$C85, 'WSH Backcast'!$C$13:$C$122, 0), MATCH('WSH Backcast - NEP'!R$13, 'WSH Backcast'!$B$13:$V$13, 0))</f>
        <v>Excellent</v>
      </c>
      <c r="S85" t="str">
        <f>INDEX('WSH Backcast'!$B$13:$V$122, MATCH('WSH Backcast - NEP'!$C85, 'WSH Backcast'!$C$13:$C$122, 0), MATCH('WSH Backcast - NEP'!S$13, 'WSH Backcast'!$B$13:$V$13, 0))</f>
        <v>Excellent</v>
      </c>
      <c r="T85" t="str">
        <f>INDEX('WSH Backcast'!$B$13:$V$122, MATCH('WSH Backcast - NEP'!$C85, 'WSH Backcast'!$C$13:$C$122, 0), MATCH('WSH Backcast - NEP'!T$13, 'WSH Backcast'!$B$13:$V$13, 0))</f>
        <v>Excellent</v>
      </c>
      <c r="U85" t="str">
        <f>INDEX('WSH Backcast'!$B$13:$V$122, MATCH('WSH Backcast - NEP'!$C85, 'WSH Backcast'!$C$13:$C$122, 0), MATCH('WSH Backcast - NEP'!U$13, 'WSH Backcast'!$B$13:$V$13, 0))</f>
        <v>Excellent</v>
      </c>
      <c r="V85" t="str">
        <f>INDEX('WSH Backcast'!$B$13:$V$122, MATCH('WSH Backcast - NEP'!$C85, 'WSH Backcast'!$C$13:$C$122, 0), MATCH('WSH Backcast - NEP'!V$13, 'WSH Backcast'!$B$13:$V$13, 0))</f>
        <v>Excellent</v>
      </c>
      <c r="Y85" s="10"/>
      <c r="Z85" s="10"/>
      <c r="AA85" t="s">
        <v>51</v>
      </c>
      <c r="AB85" t="str">
        <f t="shared" si="15"/>
        <v>Excellent</v>
      </c>
      <c r="AC85" t="str">
        <f t="shared" si="16"/>
        <v>Excellent</v>
      </c>
      <c r="AD85" t="str">
        <f t="shared" si="17"/>
        <v>Excellent</v>
      </c>
      <c r="AE85" t="str">
        <f t="shared" si="18"/>
        <v>Excellent</v>
      </c>
      <c r="AF85" t="str">
        <f t="shared" si="19"/>
        <v>Excellent</v>
      </c>
      <c r="AG85" t="str">
        <f t="shared" si="20"/>
        <v>Excellent</v>
      </c>
      <c r="AI85" t="str">
        <f t="shared" si="21"/>
        <v>N</v>
      </c>
    </row>
    <row r="86" spans="2:35">
      <c r="B86" t="s">
        <v>232</v>
      </c>
      <c r="C86" t="s">
        <v>444</v>
      </c>
      <c r="D86" t="s">
        <v>48</v>
      </c>
      <c r="E86" t="s">
        <v>49</v>
      </c>
      <c r="F86" t="s">
        <v>50</v>
      </c>
      <c r="H86" t="str">
        <f>INDEX('WSH Backcast'!$B$13:$V$122, MATCH('WSH Backcast - NEP'!$C86, 'WSH Backcast'!$C$13:$C$122, 0), MATCH('WSH Backcast - NEP'!H$13, 'WSH Backcast'!$B$13:$V$13, 0))</f>
        <v>Excellent (backcast)</v>
      </c>
      <c r="I86" t="str">
        <f>INDEX('WSH Backcast'!$B$13:$V$122, MATCH('WSH Backcast - NEP'!$C86, 'WSH Backcast'!$C$13:$C$122, 0), MATCH('WSH Backcast - NEP'!I$13, 'WSH Backcast'!$B$13:$V$13, 0))</f>
        <v>Excellent (backcast)</v>
      </c>
      <c r="J86" t="str">
        <f>INDEX('WSH Backcast'!$B$13:$V$122, MATCH('WSH Backcast - NEP'!$C86, 'WSH Backcast'!$C$13:$C$122, 0), MATCH('WSH Backcast - NEP'!J$13, 'WSH Backcast'!$B$13:$V$13, 0))</f>
        <v>Excellent (backcast)</v>
      </c>
      <c r="K86" t="str">
        <f>INDEX('WSH Backcast'!$B$13:$V$122, MATCH('WSH Backcast - NEP'!$C86, 'WSH Backcast'!$C$13:$C$122, 0), MATCH('WSH Backcast - NEP'!K$13, 'WSH Backcast'!$B$13:$V$13, 0))</f>
        <v>Excellent (backcast)</v>
      </c>
      <c r="L86" t="str">
        <f>INDEX('WSH Backcast'!$B$13:$V$122, MATCH('WSH Backcast - NEP'!$C86, 'WSH Backcast'!$C$13:$C$122, 0), MATCH('WSH Backcast - NEP'!L$13, 'WSH Backcast'!$B$13:$V$13, 0))</f>
        <v>Excellent (backcast)</v>
      </c>
      <c r="M86" t="str">
        <f>INDEX('WSH Backcast'!$B$13:$V$122, MATCH('WSH Backcast - NEP'!$C86, 'WSH Backcast'!$C$13:$C$122, 0), MATCH('WSH Backcast - NEP'!M$13, 'WSH Backcast'!$B$13:$V$13, 0))</f>
        <v>Excellent (backcast)</v>
      </c>
      <c r="N86" t="str">
        <f>INDEX('WSH Backcast'!$B$13:$V$122, MATCH('WSH Backcast - NEP'!$C86, 'WSH Backcast'!$C$13:$C$122, 0), MATCH('WSH Backcast - NEP'!N$13, 'WSH Backcast'!$B$13:$V$13, 0))</f>
        <v>Excellent (backcast)</v>
      </c>
      <c r="O86" t="str">
        <f>INDEX('WSH Backcast'!$B$13:$V$122, MATCH('WSH Backcast - NEP'!$C86, 'WSH Backcast'!$C$13:$C$122, 0), MATCH('WSH Backcast - NEP'!O$13, 'WSH Backcast'!$B$13:$V$13, 0))</f>
        <v>Excellent</v>
      </c>
      <c r="P86">
        <f>INDEX('WSH Backcast'!$B$13:$V$122, MATCH('WSH Backcast - NEP'!$C86, 'WSH Backcast'!$C$13:$C$122, 0), MATCH('WSH Backcast - NEP'!P$13, 'WSH Backcast'!$B$13:$V$13, 0))</f>
        <v>0</v>
      </c>
      <c r="Q86" t="str">
        <f>INDEX('WSH Backcast'!$B$13:$V$122, MATCH('WSH Backcast - NEP'!$C86, 'WSH Backcast'!$C$13:$C$122, 0), MATCH('WSH Backcast - NEP'!Q$13, 'WSH Backcast'!$B$13:$V$13, 0))</f>
        <v>Good</v>
      </c>
      <c r="R86" t="str">
        <f>INDEX('WSH Backcast'!$B$13:$V$122, MATCH('WSH Backcast - NEP'!$C86, 'WSH Backcast'!$C$13:$C$122, 0), MATCH('WSH Backcast - NEP'!R$13, 'WSH Backcast'!$B$13:$V$13, 0))</f>
        <v>Good</v>
      </c>
      <c r="S86" t="str">
        <f>INDEX('WSH Backcast'!$B$13:$V$122, MATCH('WSH Backcast - NEP'!$C86, 'WSH Backcast'!$C$13:$C$122, 0), MATCH('WSH Backcast - NEP'!S$13, 'WSH Backcast'!$B$13:$V$13, 0))</f>
        <v>Good</v>
      </c>
      <c r="T86" t="str">
        <f>INDEX('WSH Backcast'!$B$13:$V$122, MATCH('WSH Backcast - NEP'!$C86, 'WSH Backcast'!$C$13:$C$122, 0), MATCH('WSH Backcast - NEP'!T$13, 'WSH Backcast'!$B$13:$V$13, 0))</f>
        <v>Good</v>
      </c>
      <c r="U86" t="str">
        <f>INDEX('WSH Backcast'!$B$13:$V$122, MATCH('WSH Backcast - NEP'!$C86, 'WSH Backcast'!$C$13:$C$122, 0), MATCH('WSH Backcast - NEP'!U$13, 'WSH Backcast'!$B$13:$V$13, 0))</f>
        <v>Good</v>
      </c>
      <c r="V86" t="str">
        <f>INDEX('WSH Backcast'!$B$13:$V$122, MATCH('WSH Backcast - NEP'!$C86, 'WSH Backcast'!$C$13:$C$122, 0), MATCH('WSH Backcast - NEP'!V$13, 'WSH Backcast'!$B$13:$V$13, 0))</f>
        <v>Good</v>
      </c>
      <c r="AA86" t="s">
        <v>51</v>
      </c>
      <c r="AB86" t="str">
        <f t="shared" si="15"/>
        <v>Good</v>
      </c>
      <c r="AC86" t="str">
        <f t="shared" si="16"/>
        <v>Good</v>
      </c>
      <c r="AD86" t="str">
        <f t="shared" si="17"/>
        <v>Good</v>
      </c>
      <c r="AE86" t="str">
        <f t="shared" si="18"/>
        <v>Good</v>
      </c>
      <c r="AF86" t="str">
        <f t="shared" si="19"/>
        <v>Good</v>
      </c>
      <c r="AG86" t="str">
        <f t="shared" si="20"/>
        <v>Good</v>
      </c>
      <c r="AI86" t="str">
        <f t="shared" si="21"/>
        <v>N</v>
      </c>
    </row>
    <row r="87" spans="2:35">
      <c r="B87" t="s">
        <v>232</v>
      </c>
      <c r="C87" t="s">
        <v>445</v>
      </c>
      <c r="D87" t="s">
        <v>48</v>
      </c>
      <c r="E87" t="s">
        <v>49</v>
      </c>
      <c r="F87" t="s">
        <v>50</v>
      </c>
      <c r="H87" t="str">
        <f>INDEX('WSH Backcast'!$B$13:$V$122, MATCH('WSH Backcast - NEP'!$C87, 'WSH Backcast'!$C$13:$C$122, 0), MATCH('WSH Backcast - NEP'!H$13, 'WSH Backcast'!$B$13:$V$13, 0))</f>
        <v>Excellent</v>
      </c>
      <c r="I87" t="str">
        <f>INDEX('WSH Backcast'!$B$13:$V$122, MATCH('WSH Backcast - NEP'!$C87, 'WSH Backcast'!$C$13:$C$122, 0), MATCH('WSH Backcast - NEP'!I$13, 'WSH Backcast'!$B$13:$V$13, 0))</f>
        <v>Excellent</v>
      </c>
      <c r="J87" t="str">
        <f>INDEX('WSH Backcast'!$B$13:$V$122, MATCH('WSH Backcast - NEP'!$C87, 'WSH Backcast'!$C$13:$C$122, 0), MATCH('WSH Backcast - NEP'!J$13, 'WSH Backcast'!$B$13:$V$13, 0))</f>
        <v>Excellent</v>
      </c>
      <c r="K87" t="str">
        <f>INDEX('WSH Backcast'!$B$13:$V$122, MATCH('WSH Backcast - NEP'!$C87, 'WSH Backcast'!$C$13:$C$122, 0), MATCH('WSH Backcast - NEP'!K$13, 'WSH Backcast'!$B$13:$V$13, 0))</f>
        <v>Good</v>
      </c>
      <c r="L87" t="str">
        <f>INDEX('WSH Backcast'!$B$13:$V$122, MATCH('WSH Backcast - NEP'!$C87, 'WSH Backcast'!$C$13:$C$122, 0), MATCH('WSH Backcast - NEP'!L$13, 'WSH Backcast'!$B$13:$V$13, 0))</f>
        <v>Excellent</v>
      </c>
      <c r="M87" t="str">
        <f>INDEX('WSH Backcast'!$B$13:$V$122, MATCH('WSH Backcast - NEP'!$C87, 'WSH Backcast'!$C$13:$C$122, 0), MATCH('WSH Backcast - NEP'!M$13, 'WSH Backcast'!$B$13:$V$13, 0))</f>
        <v>Good</v>
      </c>
      <c r="N87" t="str">
        <f>INDEX('WSH Backcast'!$B$13:$V$122, MATCH('WSH Backcast - NEP'!$C87, 'WSH Backcast'!$C$13:$C$122, 0), MATCH('WSH Backcast - NEP'!N$13, 'WSH Backcast'!$B$13:$V$13, 0))</f>
        <v>Excellent</v>
      </c>
      <c r="O87" t="str">
        <f>INDEX('WSH Backcast'!$B$13:$V$122, MATCH('WSH Backcast - NEP'!$C87, 'WSH Backcast'!$C$13:$C$122, 0), MATCH('WSH Backcast - NEP'!O$13, 'WSH Backcast'!$B$13:$V$13, 0))</f>
        <v>Excellent</v>
      </c>
      <c r="P87">
        <f>INDEX('WSH Backcast'!$B$13:$V$122, MATCH('WSH Backcast - NEP'!$C87, 'WSH Backcast'!$C$13:$C$122, 0), MATCH('WSH Backcast - NEP'!P$13, 'WSH Backcast'!$B$13:$V$13, 0))</f>
        <v>0</v>
      </c>
      <c r="Q87" t="str">
        <f>INDEX('WSH Backcast'!$B$13:$V$122, MATCH('WSH Backcast - NEP'!$C87, 'WSH Backcast'!$C$13:$C$122, 0), MATCH('WSH Backcast - NEP'!Q$13, 'WSH Backcast'!$B$13:$V$13, 0))</f>
        <v>Excellent</v>
      </c>
      <c r="R87" t="str">
        <f>INDEX('WSH Backcast'!$B$13:$V$122, MATCH('WSH Backcast - NEP'!$C87, 'WSH Backcast'!$C$13:$C$122, 0), MATCH('WSH Backcast - NEP'!R$13, 'WSH Backcast'!$B$13:$V$13, 0))</f>
        <v>Excellent</v>
      </c>
      <c r="S87" t="str">
        <f>INDEX('WSH Backcast'!$B$13:$V$122, MATCH('WSH Backcast - NEP'!$C87, 'WSH Backcast'!$C$13:$C$122, 0), MATCH('WSH Backcast - NEP'!S$13, 'WSH Backcast'!$B$13:$V$13, 0))</f>
        <v>Excellent</v>
      </c>
      <c r="T87" t="str">
        <f>INDEX('WSH Backcast'!$B$13:$V$122, MATCH('WSH Backcast - NEP'!$C87, 'WSH Backcast'!$C$13:$C$122, 0), MATCH('WSH Backcast - NEP'!T$13, 'WSH Backcast'!$B$13:$V$13, 0))</f>
        <v>Excellent</v>
      </c>
      <c r="U87" t="str">
        <f>INDEX('WSH Backcast'!$B$13:$V$122, MATCH('WSH Backcast - NEP'!$C87, 'WSH Backcast'!$C$13:$C$122, 0), MATCH('WSH Backcast - NEP'!U$13, 'WSH Backcast'!$B$13:$V$13, 0))</f>
        <v>Excellent</v>
      </c>
      <c r="V87" t="str">
        <f>INDEX('WSH Backcast'!$B$13:$V$122, MATCH('WSH Backcast - NEP'!$C87, 'WSH Backcast'!$C$13:$C$122, 0), MATCH('WSH Backcast - NEP'!V$13, 'WSH Backcast'!$B$13:$V$13, 0))</f>
        <v>Excellent</v>
      </c>
      <c r="AA87" t="s">
        <v>51</v>
      </c>
      <c r="AB87" t="str">
        <f t="shared" si="15"/>
        <v>Excellent</v>
      </c>
      <c r="AC87" t="str">
        <f t="shared" si="16"/>
        <v>Excellent</v>
      </c>
      <c r="AD87" t="str">
        <f t="shared" si="17"/>
        <v>Excellent</v>
      </c>
      <c r="AE87" t="str">
        <f t="shared" si="18"/>
        <v>Excellent</v>
      </c>
      <c r="AF87" t="str">
        <f t="shared" si="19"/>
        <v>Excellent</v>
      </c>
      <c r="AG87" t="str">
        <f t="shared" si="20"/>
        <v>Excellent</v>
      </c>
      <c r="AI87" t="str">
        <f t="shared" si="21"/>
        <v>N</v>
      </c>
    </row>
    <row r="88" spans="2:35">
      <c r="B88" t="s">
        <v>232</v>
      </c>
      <c r="C88" t="s">
        <v>446</v>
      </c>
      <c r="D88" t="s">
        <v>48</v>
      </c>
      <c r="E88" t="s">
        <v>49</v>
      </c>
      <c r="F88" t="s">
        <v>50</v>
      </c>
      <c r="H88" t="str">
        <f>INDEX('WSH Backcast'!$B$13:$V$122, MATCH('WSH Backcast - NEP'!$C88, 'WSH Backcast'!$C$13:$C$122, 0), MATCH('WSH Backcast - NEP'!H$13, 'WSH Backcast'!$B$13:$V$13, 0))</f>
        <v>Excellent</v>
      </c>
      <c r="I88" t="str">
        <f>INDEX('WSH Backcast'!$B$13:$V$122, MATCH('WSH Backcast - NEP'!$C88, 'WSH Backcast'!$C$13:$C$122, 0), MATCH('WSH Backcast - NEP'!I$13, 'WSH Backcast'!$B$13:$V$13, 0))</f>
        <v>Excellent</v>
      </c>
      <c r="J88" t="str">
        <f>INDEX('WSH Backcast'!$B$13:$V$122, MATCH('WSH Backcast - NEP'!$C88, 'WSH Backcast'!$C$13:$C$122, 0), MATCH('WSH Backcast - NEP'!J$13, 'WSH Backcast'!$B$13:$V$13, 0))</f>
        <v>Excellent</v>
      </c>
      <c r="K88" t="str">
        <f>INDEX('WSH Backcast'!$B$13:$V$122, MATCH('WSH Backcast - NEP'!$C88, 'WSH Backcast'!$C$13:$C$122, 0), MATCH('WSH Backcast - NEP'!K$13, 'WSH Backcast'!$B$13:$V$13, 0))</f>
        <v>Excellent</v>
      </c>
      <c r="L88" t="str">
        <f>INDEX('WSH Backcast'!$B$13:$V$122, MATCH('WSH Backcast - NEP'!$C88, 'WSH Backcast'!$C$13:$C$122, 0), MATCH('WSH Backcast - NEP'!L$13, 'WSH Backcast'!$B$13:$V$13, 0))</f>
        <v>Excellent</v>
      </c>
      <c r="M88" t="str">
        <f>INDEX('WSH Backcast'!$B$13:$V$122, MATCH('WSH Backcast - NEP'!$C88, 'WSH Backcast'!$C$13:$C$122, 0), MATCH('WSH Backcast - NEP'!M$13, 'WSH Backcast'!$B$13:$V$13, 0))</f>
        <v>Excellent</v>
      </c>
      <c r="N88" t="str">
        <f>INDEX('WSH Backcast'!$B$13:$V$122, MATCH('WSH Backcast - NEP'!$C88, 'WSH Backcast'!$C$13:$C$122, 0), MATCH('WSH Backcast - NEP'!N$13, 'WSH Backcast'!$B$13:$V$13, 0))</f>
        <v>Excellent</v>
      </c>
      <c r="O88" t="str">
        <f>INDEX('WSH Backcast'!$B$13:$V$122, MATCH('WSH Backcast - NEP'!$C88, 'WSH Backcast'!$C$13:$C$122, 0), MATCH('WSH Backcast - NEP'!O$13, 'WSH Backcast'!$B$13:$V$13, 0))</f>
        <v>Excellent</v>
      </c>
      <c r="P88">
        <f>INDEX('WSH Backcast'!$B$13:$V$122, MATCH('WSH Backcast - NEP'!$C88, 'WSH Backcast'!$C$13:$C$122, 0), MATCH('WSH Backcast - NEP'!P$13, 'WSH Backcast'!$B$13:$V$13, 0))</f>
        <v>0</v>
      </c>
      <c r="Q88" t="str">
        <f>INDEX('WSH Backcast'!$B$13:$V$122, MATCH('WSH Backcast - NEP'!$C88, 'WSH Backcast'!$C$13:$C$122, 0), MATCH('WSH Backcast - NEP'!Q$13, 'WSH Backcast'!$B$13:$V$13, 0))</f>
        <v>Excellent</v>
      </c>
      <c r="R88" t="str">
        <f>INDEX('WSH Backcast'!$B$13:$V$122, MATCH('WSH Backcast - NEP'!$C88, 'WSH Backcast'!$C$13:$C$122, 0), MATCH('WSH Backcast - NEP'!R$13, 'WSH Backcast'!$B$13:$V$13, 0))</f>
        <v>Excellent</v>
      </c>
      <c r="S88" t="str">
        <f>INDEX('WSH Backcast'!$B$13:$V$122, MATCH('WSH Backcast - NEP'!$C88, 'WSH Backcast'!$C$13:$C$122, 0), MATCH('WSH Backcast - NEP'!S$13, 'WSH Backcast'!$B$13:$V$13, 0))</f>
        <v>Excellent</v>
      </c>
      <c r="T88" t="str">
        <f>INDEX('WSH Backcast'!$B$13:$V$122, MATCH('WSH Backcast - NEP'!$C88, 'WSH Backcast'!$C$13:$C$122, 0), MATCH('WSH Backcast - NEP'!T$13, 'WSH Backcast'!$B$13:$V$13, 0))</f>
        <v>Excellent</v>
      </c>
      <c r="U88" t="str">
        <f>INDEX('WSH Backcast'!$B$13:$V$122, MATCH('WSH Backcast - NEP'!$C88, 'WSH Backcast'!$C$13:$C$122, 0), MATCH('WSH Backcast - NEP'!U$13, 'WSH Backcast'!$B$13:$V$13, 0))</f>
        <v>Excellent</v>
      </c>
      <c r="V88" t="str">
        <f>INDEX('WSH Backcast'!$B$13:$V$122, MATCH('WSH Backcast - NEP'!$C88, 'WSH Backcast'!$C$13:$C$122, 0), MATCH('WSH Backcast - NEP'!V$13, 'WSH Backcast'!$B$13:$V$13, 0))</f>
        <v>Excellent</v>
      </c>
      <c r="AA88" t="s">
        <v>51</v>
      </c>
      <c r="AB88" t="str">
        <f t="shared" si="15"/>
        <v>Excellent</v>
      </c>
      <c r="AC88" t="str">
        <f t="shared" si="16"/>
        <v>Excellent</v>
      </c>
      <c r="AD88" t="str">
        <f t="shared" si="17"/>
        <v>Excellent</v>
      </c>
      <c r="AE88" t="str">
        <f t="shared" si="18"/>
        <v>Excellent</v>
      </c>
      <c r="AF88" t="str">
        <f t="shared" si="19"/>
        <v>Excellent</v>
      </c>
      <c r="AG88" t="str">
        <f t="shared" si="20"/>
        <v>Excellent</v>
      </c>
      <c r="AI88" t="str">
        <f t="shared" si="21"/>
        <v>N</v>
      </c>
    </row>
    <row r="89" spans="2:35">
      <c r="B89" t="s">
        <v>232</v>
      </c>
      <c r="C89" t="s">
        <v>447</v>
      </c>
      <c r="D89" t="s">
        <v>48</v>
      </c>
      <c r="E89" t="s">
        <v>49</v>
      </c>
      <c r="F89" t="s">
        <v>50</v>
      </c>
      <c r="H89" t="str">
        <f>INDEX('WSH Backcast'!$B$13:$V$122, MATCH('WSH Backcast - NEP'!$C89, 'WSH Backcast'!$C$13:$C$122, 0), MATCH('WSH Backcast - NEP'!H$13, 'WSH Backcast'!$B$13:$V$13, 0))</f>
        <v>Good</v>
      </c>
      <c r="I89" t="str">
        <f>INDEX('WSH Backcast'!$B$13:$V$122, MATCH('WSH Backcast - NEP'!$C89, 'WSH Backcast'!$C$13:$C$122, 0), MATCH('WSH Backcast - NEP'!I$13, 'WSH Backcast'!$B$13:$V$13, 0))</f>
        <v>Excellent</v>
      </c>
      <c r="J89" t="str">
        <f>INDEX('WSH Backcast'!$B$13:$V$122, MATCH('WSH Backcast - NEP'!$C89, 'WSH Backcast'!$C$13:$C$122, 0), MATCH('WSH Backcast - NEP'!J$13, 'WSH Backcast'!$B$13:$V$13, 0))</f>
        <v>Excellent</v>
      </c>
      <c r="K89" t="str">
        <f>INDEX('WSH Backcast'!$B$13:$V$122, MATCH('WSH Backcast - NEP'!$C89, 'WSH Backcast'!$C$13:$C$122, 0), MATCH('WSH Backcast - NEP'!K$13, 'WSH Backcast'!$B$13:$V$13, 0))</f>
        <v>Excellent</v>
      </c>
      <c r="L89" t="str">
        <f>INDEX('WSH Backcast'!$B$13:$V$122, MATCH('WSH Backcast - NEP'!$C89, 'WSH Backcast'!$C$13:$C$122, 0), MATCH('WSH Backcast - NEP'!L$13, 'WSH Backcast'!$B$13:$V$13, 0))</f>
        <v>Excellent</v>
      </c>
      <c r="M89" t="str">
        <f>INDEX('WSH Backcast'!$B$13:$V$122, MATCH('WSH Backcast - NEP'!$C89, 'WSH Backcast'!$C$13:$C$122, 0), MATCH('WSH Backcast - NEP'!M$13, 'WSH Backcast'!$B$13:$V$13, 0))</f>
        <v>Good</v>
      </c>
      <c r="N89" t="str">
        <f>INDEX('WSH Backcast'!$B$13:$V$122, MATCH('WSH Backcast - NEP'!$C89, 'WSH Backcast'!$C$13:$C$122, 0), MATCH('WSH Backcast - NEP'!N$13, 'WSH Backcast'!$B$13:$V$13, 0))</f>
        <v>Excellent</v>
      </c>
      <c r="O89" t="str">
        <f>INDEX('WSH Backcast'!$B$13:$V$122, MATCH('WSH Backcast - NEP'!$C89, 'WSH Backcast'!$C$13:$C$122, 0), MATCH('WSH Backcast - NEP'!O$13, 'WSH Backcast'!$B$13:$V$13, 0))</f>
        <v>Excellent</v>
      </c>
      <c r="P89">
        <f>INDEX('WSH Backcast'!$B$13:$V$122, MATCH('WSH Backcast - NEP'!$C89, 'WSH Backcast'!$C$13:$C$122, 0), MATCH('WSH Backcast - NEP'!P$13, 'WSH Backcast'!$B$13:$V$13, 0))</f>
        <v>0</v>
      </c>
      <c r="Q89" t="str">
        <f>INDEX('WSH Backcast'!$B$13:$V$122, MATCH('WSH Backcast - NEP'!$C89, 'WSH Backcast'!$C$13:$C$122, 0), MATCH('WSH Backcast - NEP'!Q$13, 'WSH Backcast'!$B$13:$V$13, 0))</f>
        <v>Excellent</v>
      </c>
      <c r="R89" t="str">
        <f>INDEX('WSH Backcast'!$B$13:$V$122, MATCH('WSH Backcast - NEP'!$C89, 'WSH Backcast'!$C$13:$C$122, 0), MATCH('WSH Backcast - NEP'!R$13, 'WSH Backcast'!$B$13:$V$13, 0))</f>
        <v>Excellent</v>
      </c>
      <c r="S89" t="str">
        <f>INDEX('WSH Backcast'!$B$13:$V$122, MATCH('WSH Backcast - NEP'!$C89, 'WSH Backcast'!$C$13:$C$122, 0), MATCH('WSH Backcast - NEP'!S$13, 'WSH Backcast'!$B$13:$V$13, 0))</f>
        <v>Excellent</v>
      </c>
      <c r="T89" t="str">
        <f>INDEX('WSH Backcast'!$B$13:$V$122, MATCH('WSH Backcast - NEP'!$C89, 'WSH Backcast'!$C$13:$C$122, 0), MATCH('WSH Backcast - NEP'!T$13, 'WSH Backcast'!$B$13:$V$13, 0))</f>
        <v>Excellent</v>
      </c>
      <c r="U89" t="str">
        <f>INDEX('WSH Backcast'!$B$13:$V$122, MATCH('WSH Backcast - NEP'!$C89, 'WSH Backcast'!$C$13:$C$122, 0), MATCH('WSH Backcast - NEP'!U$13, 'WSH Backcast'!$B$13:$V$13, 0))</f>
        <v>Excellent</v>
      </c>
      <c r="V89" t="str">
        <f>INDEX('WSH Backcast'!$B$13:$V$122, MATCH('WSH Backcast - NEP'!$C89, 'WSH Backcast'!$C$13:$C$122, 0), MATCH('WSH Backcast - NEP'!V$13, 'WSH Backcast'!$B$13:$V$13, 0))</f>
        <v>Excellent</v>
      </c>
      <c r="AA89" t="s">
        <v>51</v>
      </c>
      <c r="AB89" t="str">
        <f t="shared" si="15"/>
        <v>Excellent</v>
      </c>
      <c r="AC89" t="str">
        <f t="shared" si="16"/>
        <v>Excellent</v>
      </c>
      <c r="AD89" t="str">
        <f t="shared" si="17"/>
        <v>Excellent</v>
      </c>
      <c r="AE89" t="str">
        <f t="shared" si="18"/>
        <v>Excellent</v>
      </c>
      <c r="AF89" t="str">
        <f t="shared" si="19"/>
        <v>Excellent</v>
      </c>
      <c r="AG89" t="str">
        <f t="shared" si="20"/>
        <v>Excellent</v>
      </c>
      <c r="AI89" t="str">
        <f t="shared" si="21"/>
        <v>N</v>
      </c>
    </row>
    <row r="90" spans="2:35">
      <c r="B90" t="s">
        <v>232</v>
      </c>
      <c r="C90" t="s">
        <v>448</v>
      </c>
      <c r="D90" t="s">
        <v>48</v>
      </c>
      <c r="E90" t="s">
        <v>49</v>
      </c>
      <c r="F90" t="s">
        <v>50</v>
      </c>
      <c r="H90" t="str">
        <f>INDEX('WSH Backcast'!$B$13:$V$122, MATCH('WSH Backcast - NEP'!$C90, 'WSH Backcast'!$C$13:$C$122, 0), MATCH('WSH Backcast - NEP'!H$13, 'WSH Backcast'!$B$13:$V$13, 0))</f>
        <v>Excellent</v>
      </c>
      <c r="I90" t="str">
        <f>INDEX('WSH Backcast'!$B$13:$V$122, MATCH('WSH Backcast - NEP'!$C90, 'WSH Backcast'!$C$13:$C$122, 0), MATCH('WSH Backcast - NEP'!I$13, 'WSH Backcast'!$B$13:$V$13, 0))</f>
        <v>Excellent</v>
      </c>
      <c r="J90" t="str">
        <f>INDEX('WSH Backcast'!$B$13:$V$122, MATCH('WSH Backcast - NEP'!$C90, 'WSH Backcast'!$C$13:$C$122, 0), MATCH('WSH Backcast - NEP'!J$13, 'WSH Backcast'!$B$13:$V$13, 0))</f>
        <v>Excellent</v>
      </c>
      <c r="K90" t="str">
        <f>INDEX('WSH Backcast'!$B$13:$V$122, MATCH('WSH Backcast - NEP'!$C90, 'WSH Backcast'!$C$13:$C$122, 0), MATCH('WSH Backcast - NEP'!K$13, 'WSH Backcast'!$B$13:$V$13, 0))</f>
        <v>Excellent</v>
      </c>
      <c r="L90" t="str">
        <f>INDEX('WSH Backcast'!$B$13:$V$122, MATCH('WSH Backcast - NEP'!$C90, 'WSH Backcast'!$C$13:$C$122, 0), MATCH('WSH Backcast - NEP'!L$13, 'WSH Backcast'!$B$13:$V$13, 0))</f>
        <v>Excellent</v>
      </c>
      <c r="M90" t="str">
        <f>INDEX('WSH Backcast'!$B$13:$V$122, MATCH('WSH Backcast - NEP'!$C90, 'WSH Backcast'!$C$13:$C$122, 0), MATCH('WSH Backcast - NEP'!M$13, 'WSH Backcast'!$B$13:$V$13, 0))</f>
        <v>Excellent</v>
      </c>
      <c r="N90" t="str">
        <f>INDEX('WSH Backcast'!$B$13:$V$122, MATCH('WSH Backcast - NEP'!$C90, 'WSH Backcast'!$C$13:$C$122, 0), MATCH('WSH Backcast - NEP'!N$13, 'WSH Backcast'!$B$13:$V$13, 0))</f>
        <v>Excellent</v>
      </c>
      <c r="O90" t="str">
        <f>INDEX('WSH Backcast'!$B$13:$V$122, MATCH('WSH Backcast - NEP'!$C90, 'WSH Backcast'!$C$13:$C$122, 0), MATCH('WSH Backcast - NEP'!O$13, 'WSH Backcast'!$B$13:$V$13, 0))</f>
        <v>Excellent</v>
      </c>
      <c r="P90">
        <f>INDEX('WSH Backcast'!$B$13:$V$122, MATCH('WSH Backcast - NEP'!$C90, 'WSH Backcast'!$C$13:$C$122, 0), MATCH('WSH Backcast - NEP'!P$13, 'WSH Backcast'!$B$13:$V$13, 0))</f>
        <v>0</v>
      </c>
      <c r="Q90" t="str">
        <f>INDEX('WSH Backcast'!$B$13:$V$122, MATCH('WSH Backcast - NEP'!$C90, 'WSH Backcast'!$C$13:$C$122, 0), MATCH('WSH Backcast - NEP'!Q$13, 'WSH Backcast'!$B$13:$V$13, 0))</f>
        <v>Excellent</v>
      </c>
      <c r="R90" t="str">
        <f>INDEX('WSH Backcast'!$B$13:$V$122, MATCH('WSH Backcast - NEP'!$C90, 'WSH Backcast'!$C$13:$C$122, 0), MATCH('WSH Backcast - NEP'!R$13, 'WSH Backcast'!$B$13:$V$13, 0))</f>
        <v>Excellent</v>
      </c>
      <c r="S90" t="str">
        <f>INDEX('WSH Backcast'!$B$13:$V$122, MATCH('WSH Backcast - NEP'!$C90, 'WSH Backcast'!$C$13:$C$122, 0), MATCH('WSH Backcast - NEP'!S$13, 'WSH Backcast'!$B$13:$V$13, 0))</f>
        <v>Excellent</v>
      </c>
      <c r="T90" t="str">
        <f>INDEX('WSH Backcast'!$B$13:$V$122, MATCH('WSH Backcast - NEP'!$C90, 'WSH Backcast'!$C$13:$C$122, 0), MATCH('WSH Backcast - NEP'!T$13, 'WSH Backcast'!$B$13:$V$13, 0))</f>
        <v>Excellent</v>
      </c>
      <c r="U90" t="str">
        <f>INDEX('WSH Backcast'!$B$13:$V$122, MATCH('WSH Backcast - NEP'!$C90, 'WSH Backcast'!$C$13:$C$122, 0), MATCH('WSH Backcast - NEP'!U$13, 'WSH Backcast'!$B$13:$V$13, 0))</f>
        <v>Excellent</v>
      </c>
      <c r="V90" t="str">
        <f>INDEX('WSH Backcast'!$B$13:$V$122, MATCH('WSH Backcast - NEP'!$C90, 'WSH Backcast'!$C$13:$C$122, 0), MATCH('WSH Backcast - NEP'!V$13, 'WSH Backcast'!$B$13:$V$13, 0))</f>
        <v>Excellent</v>
      </c>
      <c r="AA90" t="s">
        <v>51</v>
      </c>
      <c r="AB90" t="str">
        <f t="shared" si="15"/>
        <v>Excellent</v>
      </c>
      <c r="AC90" t="str">
        <f t="shared" si="16"/>
        <v>Excellent</v>
      </c>
      <c r="AD90" t="str">
        <f t="shared" si="17"/>
        <v>Excellent</v>
      </c>
      <c r="AE90" t="str">
        <f t="shared" si="18"/>
        <v>Excellent</v>
      </c>
      <c r="AF90" t="str">
        <f t="shared" si="19"/>
        <v>Excellent</v>
      </c>
      <c r="AG90" t="str">
        <f t="shared" si="20"/>
        <v>Excellent</v>
      </c>
      <c r="AI90" t="str">
        <f t="shared" si="21"/>
        <v>N</v>
      </c>
    </row>
    <row r="91" spans="2:35">
      <c r="B91" t="s">
        <v>232</v>
      </c>
      <c r="C91" t="s">
        <v>449</v>
      </c>
      <c r="D91" t="s">
        <v>48</v>
      </c>
      <c r="E91" t="s">
        <v>49</v>
      </c>
      <c r="F91" t="s">
        <v>50</v>
      </c>
      <c r="H91" t="str">
        <f>INDEX('WSH Backcast'!$B$13:$V$122, MATCH('WSH Backcast - NEP'!$C91, 'WSH Backcast'!$C$13:$C$122, 0), MATCH('WSH Backcast - NEP'!H$13, 'WSH Backcast'!$B$13:$V$13, 0))</f>
        <v>Excellent</v>
      </c>
      <c r="I91" t="str">
        <f>INDEX('WSH Backcast'!$B$13:$V$122, MATCH('WSH Backcast - NEP'!$C91, 'WSH Backcast'!$C$13:$C$122, 0), MATCH('WSH Backcast - NEP'!I$13, 'WSH Backcast'!$B$13:$V$13, 0))</f>
        <v>Excellent</v>
      </c>
      <c r="J91" t="str">
        <f>INDEX('WSH Backcast'!$B$13:$V$122, MATCH('WSH Backcast - NEP'!$C91, 'WSH Backcast'!$C$13:$C$122, 0), MATCH('WSH Backcast - NEP'!J$13, 'WSH Backcast'!$B$13:$V$13, 0))</f>
        <v>Excellent</v>
      </c>
      <c r="K91" t="str">
        <f>INDEX('WSH Backcast'!$B$13:$V$122, MATCH('WSH Backcast - NEP'!$C91, 'WSH Backcast'!$C$13:$C$122, 0), MATCH('WSH Backcast - NEP'!K$13, 'WSH Backcast'!$B$13:$V$13, 0))</f>
        <v>Excellent</v>
      </c>
      <c r="L91" t="str">
        <f>INDEX('WSH Backcast'!$B$13:$V$122, MATCH('WSH Backcast - NEP'!$C91, 'WSH Backcast'!$C$13:$C$122, 0), MATCH('WSH Backcast - NEP'!L$13, 'WSH Backcast'!$B$13:$V$13, 0))</f>
        <v>Excellent</v>
      </c>
      <c r="M91" t="str">
        <f>INDEX('WSH Backcast'!$B$13:$V$122, MATCH('WSH Backcast - NEP'!$C91, 'WSH Backcast'!$C$13:$C$122, 0), MATCH('WSH Backcast - NEP'!M$13, 'WSH Backcast'!$B$13:$V$13, 0))</f>
        <v>Excellent</v>
      </c>
      <c r="N91" t="str">
        <f>INDEX('WSH Backcast'!$B$13:$V$122, MATCH('WSH Backcast - NEP'!$C91, 'WSH Backcast'!$C$13:$C$122, 0), MATCH('WSH Backcast - NEP'!N$13, 'WSH Backcast'!$B$13:$V$13, 0))</f>
        <v>Excellent</v>
      </c>
      <c r="O91" t="str">
        <f>INDEX('WSH Backcast'!$B$13:$V$122, MATCH('WSH Backcast - NEP'!$C91, 'WSH Backcast'!$C$13:$C$122, 0), MATCH('WSH Backcast - NEP'!O$13, 'WSH Backcast'!$B$13:$V$13, 0))</f>
        <v>Excellent</v>
      </c>
      <c r="P91">
        <f>INDEX('WSH Backcast'!$B$13:$V$122, MATCH('WSH Backcast - NEP'!$C91, 'WSH Backcast'!$C$13:$C$122, 0), MATCH('WSH Backcast - NEP'!P$13, 'WSH Backcast'!$B$13:$V$13, 0))</f>
        <v>0</v>
      </c>
      <c r="Q91" t="str">
        <f>INDEX('WSH Backcast'!$B$13:$V$122, MATCH('WSH Backcast - NEP'!$C91, 'WSH Backcast'!$C$13:$C$122, 0), MATCH('WSH Backcast - NEP'!Q$13, 'WSH Backcast'!$B$13:$V$13, 0))</f>
        <v>Excellent</v>
      </c>
      <c r="R91" t="str">
        <f>INDEX('WSH Backcast'!$B$13:$V$122, MATCH('WSH Backcast - NEP'!$C91, 'WSH Backcast'!$C$13:$C$122, 0), MATCH('WSH Backcast - NEP'!R$13, 'WSH Backcast'!$B$13:$V$13, 0))</f>
        <v>Excellent</v>
      </c>
      <c r="S91" t="str">
        <f>INDEX('WSH Backcast'!$B$13:$V$122, MATCH('WSH Backcast - NEP'!$C91, 'WSH Backcast'!$C$13:$C$122, 0), MATCH('WSH Backcast - NEP'!S$13, 'WSH Backcast'!$B$13:$V$13, 0))</f>
        <v>Excellent</v>
      </c>
      <c r="T91" t="str">
        <f>INDEX('WSH Backcast'!$B$13:$V$122, MATCH('WSH Backcast - NEP'!$C91, 'WSH Backcast'!$C$13:$C$122, 0), MATCH('WSH Backcast - NEP'!T$13, 'WSH Backcast'!$B$13:$V$13, 0))</f>
        <v>Excellent</v>
      </c>
      <c r="U91" t="str">
        <f>INDEX('WSH Backcast'!$B$13:$V$122, MATCH('WSH Backcast - NEP'!$C91, 'WSH Backcast'!$C$13:$C$122, 0), MATCH('WSH Backcast - NEP'!U$13, 'WSH Backcast'!$B$13:$V$13, 0))</f>
        <v>Excellent</v>
      </c>
      <c r="V91" t="str">
        <f>INDEX('WSH Backcast'!$B$13:$V$122, MATCH('WSH Backcast - NEP'!$C91, 'WSH Backcast'!$C$13:$C$122, 0), MATCH('WSH Backcast - NEP'!V$13, 'WSH Backcast'!$B$13:$V$13, 0))</f>
        <v>Excellent</v>
      </c>
      <c r="AA91" t="s">
        <v>51</v>
      </c>
      <c r="AB91" t="str">
        <f t="shared" si="15"/>
        <v>Excellent</v>
      </c>
      <c r="AC91" t="str">
        <f t="shared" si="16"/>
        <v>Excellent</v>
      </c>
      <c r="AD91" t="str">
        <f t="shared" si="17"/>
        <v>Excellent</v>
      </c>
      <c r="AE91" t="str">
        <f t="shared" si="18"/>
        <v>Excellent</v>
      </c>
      <c r="AF91" t="str">
        <f t="shared" si="19"/>
        <v>Excellent</v>
      </c>
      <c r="AG91" t="str">
        <f t="shared" si="20"/>
        <v>Excellent</v>
      </c>
      <c r="AI91" t="str">
        <f t="shared" si="21"/>
        <v>N</v>
      </c>
    </row>
    <row r="92" spans="2:35">
      <c r="B92" t="s">
        <v>232</v>
      </c>
      <c r="C92" t="s">
        <v>450</v>
      </c>
      <c r="D92" t="s">
        <v>48</v>
      </c>
      <c r="E92" t="s">
        <v>49</v>
      </c>
      <c r="F92" t="s">
        <v>50</v>
      </c>
      <c r="H92" t="str">
        <f>INDEX('WSH Backcast'!$B$13:$V$122, MATCH('WSH Backcast - NEP'!$C92, 'WSH Backcast'!$C$13:$C$122, 0), MATCH('WSH Backcast - NEP'!H$13, 'WSH Backcast'!$B$13:$V$13, 0))</f>
        <v>Excellent</v>
      </c>
      <c r="I92" t="str">
        <f>INDEX('WSH Backcast'!$B$13:$V$122, MATCH('WSH Backcast - NEP'!$C92, 'WSH Backcast'!$C$13:$C$122, 0), MATCH('WSH Backcast - NEP'!I$13, 'WSH Backcast'!$B$13:$V$13, 0))</f>
        <v>Excellent</v>
      </c>
      <c r="J92" t="str">
        <f>INDEX('WSH Backcast'!$B$13:$V$122, MATCH('WSH Backcast - NEP'!$C92, 'WSH Backcast'!$C$13:$C$122, 0), MATCH('WSH Backcast - NEP'!J$13, 'WSH Backcast'!$B$13:$V$13, 0))</f>
        <v>Excellent</v>
      </c>
      <c r="K92" t="str">
        <f>INDEX('WSH Backcast'!$B$13:$V$122, MATCH('WSH Backcast - NEP'!$C92, 'WSH Backcast'!$C$13:$C$122, 0), MATCH('WSH Backcast - NEP'!K$13, 'WSH Backcast'!$B$13:$V$13, 0))</f>
        <v>Excellent</v>
      </c>
      <c r="L92" t="str">
        <f>INDEX('WSH Backcast'!$B$13:$V$122, MATCH('WSH Backcast - NEP'!$C92, 'WSH Backcast'!$C$13:$C$122, 0), MATCH('WSH Backcast - NEP'!L$13, 'WSH Backcast'!$B$13:$V$13, 0))</f>
        <v>Excellent</v>
      </c>
      <c r="M92" t="str">
        <f>INDEX('WSH Backcast'!$B$13:$V$122, MATCH('WSH Backcast - NEP'!$C92, 'WSH Backcast'!$C$13:$C$122, 0), MATCH('WSH Backcast - NEP'!M$13, 'WSH Backcast'!$B$13:$V$13, 0))</f>
        <v>Excellent</v>
      </c>
      <c r="N92" t="str">
        <f>INDEX('WSH Backcast'!$B$13:$V$122, MATCH('WSH Backcast - NEP'!$C92, 'WSH Backcast'!$C$13:$C$122, 0), MATCH('WSH Backcast - NEP'!N$13, 'WSH Backcast'!$B$13:$V$13, 0))</f>
        <v>Excellent</v>
      </c>
      <c r="O92" t="str">
        <f>INDEX('WSH Backcast'!$B$13:$V$122, MATCH('WSH Backcast - NEP'!$C92, 'WSH Backcast'!$C$13:$C$122, 0), MATCH('WSH Backcast - NEP'!O$13, 'WSH Backcast'!$B$13:$V$13, 0))</f>
        <v>Excellent</v>
      </c>
      <c r="P92">
        <f>INDEX('WSH Backcast'!$B$13:$V$122, MATCH('WSH Backcast - NEP'!$C92, 'WSH Backcast'!$C$13:$C$122, 0), MATCH('WSH Backcast - NEP'!P$13, 'WSH Backcast'!$B$13:$V$13, 0))</f>
        <v>0</v>
      </c>
      <c r="Q92" t="str">
        <f>INDEX('WSH Backcast'!$B$13:$V$122, MATCH('WSH Backcast - NEP'!$C92, 'WSH Backcast'!$C$13:$C$122, 0), MATCH('WSH Backcast - NEP'!Q$13, 'WSH Backcast'!$B$13:$V$13, 0))</f>
        <v>Excellent</v>
      </c>
      <c r="R92" t="str">
        <f>INDEX('WSH Backcast'!$B$13:$V$122, MATCH('WSH Backcast - NEP'!$C92, 'WSH Backcast'!$C$13:$C$122, 0), MATCH('WSH Backcast - NEP'!R$13, 'WSH Backcast'!$B$13:$V$13, 0))</f>
        <v>Excellent</v>
      </c>
      <c r="S92" t="str">
        <f>INDEX('WSH Backcast'!$B$13:$V$122, MATCH('WSH Backcast - NEP'!$C92, 'WSH Backcast'!$C$13:$C$122, 0), MATCH('WSH Backcast - NEP'!S$13, 'WSH Backcast'!$B$13:$V$13, 0))</f>
        <v>Excellent</v>
      </c>
      <c r="T92" t="str">
        <f>INDEX('WSH Backcast'!$B$13:$V$122, MATCH('WSH Backcast - NEP'!$C92, 'WSH Backcast'!$C$13:$C$122, 0), MATCH('WSH Backcast - NEP'!T$13, 'WSH Backcast'!$B$13:$V$13, 0))</f>
        <v>Excellent</v>
      </c>
      <c r="U92" t="str">
        <f>INDEX('WSH Backcast'!$B$13:$V$122, MATCH('WSH Backcast - NEP'!$C92, 'WSH Backcast'!$C$13:$C$122, 0), MATCH('WSH Backcast - NEP'!U$13, 'WSH Backcast'!$B$13:$V$13, 0))</f>
        <v>Excellent</v>
      </c>
      <c r="V92" t="str">
        <f>INDEX('WSH Backcast'!$B$13:$V$122, MATCH('WSH Backcast - NEP'!$C92, 'WSH Backcast'!$C$13:$C$122, 0), MATCH('WSH Backcast - NEP'!V$13, 'WSH Backcast'!$B$13:$V$13, 0))</f>
        <v>Excellent</v>
      </c>
      <c r="AA92" t="s">
        <v>51</v>
      </c>
      <c r="AB92" t="str">
        <f t="shared" si="15"/>
        <v>Excellent</v>
      </c>
      <c r="AC92" t="str">
        <f t="shared" si="16"/>
        <v>Excellent</v>
      </c>
      <c r="AD92" t="str">
        <f t="shared" si="17"/>
        <v>Excellent</v>
      </c>
      <c r="AE92" t="str">
        <f t="shared" si="18"/>
        <v>Excellent</v>
      </c>
      <c r="AF92" t="str">
        <f t="shared" si="19"/>
        <v>Excellent</v>
      </c>
      <c r="AG92" t="str">
        <f t="shared" si="20"/>
        <v>Excellent</v>
      </c>
      <c r="AI92" t="str">
        <f t="shared" si="21"/>
        <v>N</v>
      </c>
    </row>
    <row r="93" spans="2:35">
      <c r="B93" t="s">
        <v>232</v>
      </c>
      <c r="C93" t="s">
        <v>451</v>
      </c>
      <c r="D93" t="s">
        <v>48</v>
      </c>
      <c r="E93" t="s">
        <v>49</v>
      </c>
      <c r="F93" t="s">
        <v>50</v>
      </c>
      <c r="H93" t="str">
        <f>INDEX('WSH Backcast'!$B$13:$V$122, MATCH('WSH Backcast - NEP'!$C93, 'WSH Backcast'!$C$13:$C$122, 0), MATCH('WSH Backcast - NEP'!H$13, 'WSH Backcast'!$B$13:$V$13, 0))</f>
        <v>Excellent</v>
      </c>
      <c r="I93" t="str">
        <f>INDEX('WSH Backcast'!$B$13:$V$122, MATCH('WSH Backcast - NEP'!$C93, 'WSH Backcast'!$C$13:$C$122, 0), MATCH('WSH Backcast - NEP'!I$13, 'WSH Backcast'!$B$13:$V$13, 0))</f>
        <v>Excellent</v>
      </c>
      <c r="J93" t="str">
        <f>INDEX('WSH Backcast'!$B$13:$V$122, MATCH('WSH Backcast - NEP'!$C93, 'WSH Backcast'!$C$13:$C$122, 0), MATCH('WSH Backcast - NEP'!J$13, 'WSH Backcast'!$B$13:$V$13, 0))</f>
        <v>Excellent</v>
      </c>
      <c r="K93" t="str">
        <f>INDEX('WSH Backcast'!$B$13:$V$122, MATCH('WSH Backcast - NEP'!$C93, 'WSH Backcast'!$C$13:$C$122, 0), MATCH('WSH Backcast - NEP'!K$13, 'WSH Backcast'!$B$13:$V$13, 0))</f>
        <v>Excellent</v>
      </c>
      <c r="L93" t="str">
        <f>INDEX('WSH Backcast'!$B$13:$V$122, MATCH('WSH Backcast - NEP'!$C93, 'WSH Backcast'!$C$13:$C$122, 0), MATCH('WSH Backcast - NEP'!L$13, 'WSH Backcast'!$B$13:$V$13, 0))</f>
        <v>Excellent</v>
      </c>
      <c r="M93" t="str">
        <f>INDEX('WSH Backcast'!$B$13:$V$122, MATCH('WSH Backcast - NEP'!$C93, 'WSH Backcast'!$C$13:$C$122, 0), MATCH('WSH Backcast - NEP'!M$13, 'WSH Backcast'!$B$13:$V$13, 0))</f>
        <v>Excellent</v>
      </c>
      <c r="N93" t="str">
        <f>INDEX('WSH Backcast'!$B$13:$V$122, MATCH('WSH Backcast - NEP'!$C93, 'WSH Backcast'!$C$13:$C$122, 0), MATCH('WSH Backcast - NEP'!N$13, 'WSH Backcast'!$B$13:$V$13, 0))</f>
        <v>Excellent</v>
      </c>
      <c r="O93" t="str">
        <f>INDEX('WSH Backcast'!$B$13:$V$122, MATCH('WSH Backcast - NEP'!$C93, 'WSH Backcast'!$C$13:$C$122, 0), MATCH('WSH Backcast - NEP'!O$13, 'WSH Backcast'!$B$13:$V$13, 0))</f>
        <v>Excellent</v>
      </c>
      <c r="P93">
        <f>INDEX('WSH Backcast'!$B$13:$V$122, MATCH('WSH Backcast - NEP'!$C93, 'WSH Backcast'!$C$13:$C$122, 0), MATCH('WSH Backcast - NEP'!P$13, 'WSH Backcast'!$B$13:$V$13, 0))</f>
        <v>0</v>
      </c>
      <c r="Q93" t="str">
        <f>INDEX('WSH Backcast'!$B$13:$V$122, MATCH('WSH Backcast - NEP'!$C93, 'WSH Backcast'!$C$13:$C$122, 0), MATCH('WSH Backcast - NEP'!Q$13, 'WSH Backcast'!$B$13:$V$13, 0))</f>
        <v>Excellent</v>
      </c>
      <c r="R93" t="str">
        <f>INDEX('WSH Backcast'!$B$13:$V$122, MATCH('WSH Backcast - NEP'!$C93, 'WSH Backcast'!$C$13:$C$122, 0), MATCH('WSH Backcast - NEP'!R$13, 'WSH Backcast'!$B$13:$V$13, 0))</f>
        <v>Excellent</v>
      </c>
      <c r="S93" t="str">
        <f>INDEX('WSH Backcast'!$B$13:$V$122, MATCH('WSH Backcast - NEP'!$C93, 'WSH Backcast'!$C$13:$C$122, 0), MATCH('WSH Backcast - NEP'!S$13, 'WSH Backcast'!$B$13:$V$13, 0))</f>
        <v>Excellent</v>
      </c>
      <c r="T93" t="str">
        <f>INDEX('WSH Backcast'!$B$13:$V$122, MATCH('WSH Backcast - NEP'!$C93, 'WSH Backcast'!$C$13:$C$122, 0), MATCH('WSH Backcast - NEP'!T$13, 'WSH Backcast'!$B$13:$V$13, 0))</f>
        <v>Excellent</v>
      </c>
      <c r="U93" t="str">
        <f>INDEX('WSH Backcast'!$B$13:$V$122, MATCH('WSH Backcast - NEP'!$C93, 'WSH Backcast'!$C$13:$C$122, 0), MATCH('WSH Backcast - NEP'!U$13, 'WSH Backcast'!$B$13:$V$13, 0))</f>
        <v>Excellent</v>
      </c>
      <c r="V93" t="str">
        <f>INDEX('WSH Backcast'!$B$13:$V$122, MATCH('WSH Backcast - NEP'!$C93, 'WSH Backcast'!$C$13:$C$122, 0), MATCH('WSH Backcast - NEP'!V$13, 'WSH Backcast'!$B$13:$V$13, 0))</f>
        <v>Excellent</v>
      </c>
      <c r="AA93" t="s">
        <v>51</v>
      </c>
      <c r="AB93" t="str">
        <f t="shared" si="15"/>
        <v>Excellent</v>
      </c>
      <c r="AC93" t="str">
        <f t="shared" si="16"/>
        <v>Excellent</v>
      </c>
      <c r="AD93" t="str">
        <f t="shared" si="17"/>
        <v>Excellent</v>
      </c>
      <c r="AE93" t="str">
        <f t="shared" si="18"/>
        <v>Excellent</v>
      </c>
      <c r="AF93" t="str">
        <f t="shared" si="19"/>
        <v>Excellent</v>
      </c>
      <c r="AG93" t="str">
        <f t="shared" si="20"/>
        <v>Excellent</v>
      </c>
      <c r="AI93" t="str">
        <f t="shared" si="21"/>
        <v>N</v>
      </c>
    </row>
    <row r="94" spans="2:35">
      <c r="B94" t="s">
        <v>232</v>
      </c>
      <c r="C94" t="s">
        <v>452</v>
      </c>
      <c r="D94" t="s">
        <v>48</v>
      </c>
      <c r="E94" t="s">
        <v>49</v>
      </c>
      <c r="F94" t="s">
        <v>50</v>
      </c>
      <c r="H94" t="str">
        <f>INDEX('WSH Backcast'!$B$13:$V$122, MATCH('WSH Backcast - NEP'!$C94, 'WSH Backcast'!$C$13:$C$122, 0), MATCH('WSH Backcast - NEP'!H$13, 'WSH Backcast'!$B$13:$V$13, 0))</f>
        <v>Excellent</v>
      </c>
      <c r="I94" t="str">
        <f>INDEX('WSH Backcast'!$B$13:$V$122, MATCH('WSH Backcast - NEP'!$C94, 'WSH Backcast'!$C$13:$C$122, 0), MATCH('WSH Backcast - NEP'!I$13, 'WSH Backcast'!$B$13:$V$13, 0))</f>
        <v>Excellent</v>
      </c>
      <c r="J94" t="str">
        <f>INDEX('WSH Backcast'!$B$13:$V$122, MATCH('WSH Backcast - NEP'!$C94, 'WSH Backcast'!$C$13:$C$122, 0), MATCH('WSH Backcast - NEP'!J$13, 'WSH Backcast'!$B$13:$V$13, 0))</f>
        <v>Excellent</v>
      </c>
      <c r="K94" t="str">
        <f>INDEX('WSH Backcast'!$B$13:$V$122, MATCH('WSH Backcast - NEP'!$C94, 'WSH Backcast'!$C$13:$C$122, 0), MATCH('WSH Backcast - NEP'!K$13, 'WSH Backcast'!$B$13:$V$13, 0))</f>
        <v>Excellent</v>
      </c>
      <c r="L94" t="str">
        <f>INDEX('WSH Backcast'!$B$13:$V$122, MATCH('WSH Backcast - NEP'!$C94, 'WSH Backcast'!$C$13:$C$122, 0), MATCH('WSH Backcast - NEP'!L$13, 'WSH Backcast'!$B$13:$V$13, 0))</f>
        <v>Excellent</v>
      </c>
      <c r="M94" t="str">
        <f>INDEX('WSH Backcast'!$B$13:$V$122, MATCH('WSH Backcast - NEP'!$C94, 'WSH Backcast'!$C$13:$C$122, 0), MATCH('WSH Backcast - NEP'!M$13, 'WSH Backcast'!$B$13:$V$13, 0))</f>
        <v>Excellent</v>
      </c>
      <c r="N94" t="str">
        <f>INDEX('WSH Backcast'!$B$13:$V$122, MATCH('WSH Backcast - NEP'!$C94, 'WSH Backcast'!$C$13:$C$122, 0), MATCH('WSH Backcast - NEP'!N$13, 'WSH Backcast'!$B$13:$V$13, 0))</f>
        <v>Excellent</v>
      </c>
      <c r="O94" t="str">
        <f>INDEX('WSH Backcast'!$B$13:$V$122, MATCH('WSH Backcast - NEP'!$C94, 'WSH Backcast'!$C$13:$C$122, 0), MATCH('WSH Backcast - NEP'!O$13, 'WSH Backcast'!$B$13:$V$13, 0))</f>
        <v>Excellent</v>
      </c>
      <c r="P94">
        <f>INDEX('WSH Backcast'!$B$13:$V$122, MATCH('WSH Backcast - NEP'!$C94, 'WSH Backcast'!$C$13:$C$122, 0), MATCH('WSH Backcast - NEP'!P$13, 'WSH Backcast'!$B$13:$V$13, 0))</f>
        <v>0</v>
      </c>
      <c r="Q94" t="str">
        <f>INDEX('WSH Backcast'!$B$13:$V$122, MATCH('WSH Backcast - NEP'!$C94, 'WSH Backcast'!$C$13:$C$122, 0), MATCH('WSH Backcast - NEP'!Q$13, 'WSH Backcast'!$B$13:$V$13, 0))</f>
        <v>Excellent</v>
      </c>
      <c r="R94" t="str">
        <f>INDEX('WSH Backcast'!$B$13:$V$122, MATCH('WSH Backcast - NEP'!$C94, 'WSH Backcast'!$C$13:$C$122, 0), MATCH('WSH Backcast - NEP'!R$13, 'WSH Backcast'!$B$13:$V$13, 0))</f>
        <v>Excellent</v>
      </c>
      <c r="S94" t="str">
        <f>INDEX('WSH Backcast'!$B$13:$V$122, MATCH('WSH Backcast - NEP'!$C94, 'WSH Backcast'!$C$13:$C$122, 0), MATCH('WSH Backcast - NEP'!S$13, 'WSH Backcast'!$B$13:$V$13, 0))</f>
        <v>Excellent</v>
      </c>
      <c r="T94" t="str">
        <f>INDEX('WSH Backcast'!$B$13:$V$122, MATCH('WSH Backcast - NEP'!$C94, 'WSH Backcast'!$C$13:$C$122, 0), MATCH('WSH Backcast - NEP'!T$13, 'WSH Backcast'!$B$13:$V$13, 0))</f>
        <v>Excellent</v>
      </c>
      <c r="U94" t="str">
        <f>INDEX('WSH Backcast'!$B$13:$V$122, MATCH('WSH Backcast - NEP'!$C94, 'WSH Backcast'!$C$13:$C$122, 0), MATCH('WSH Backcast - NEP'!U$13, 'WSH Backcast'!$B$13:$V$13, 0))</f>
        <v>Excellent</v>
      </c>
      <c r="V94" t="str">
        <f>INDEX('WSH Backcast'!$B$13:$V$122, MATCH('WSH Backcast - NEP'!$C94, 'WSH Backcast'!$C$13:$C$122, 0), MATCH('WSH Backcast - NEP'!V$13, 'WSH Backcast'!$B$13:$V$13, 0))</f>
        <v>Excellent</v>
      </c>
      <c r="AA94" t="s">
        <v>51</v>
      </c>
      <c r="AB94" t="str">
        <f t="shared" si="15"/>
        <v>Excellent</v>
      </c>
      <c r="AC94" t="str">
        <f t="shared" si="16"/>
        <v>Excellent</v>
      </c>
      <c r="AD94" t="str">
        <f t="shared" si="17"/>
        <v>Excellent</v>
      </c>
      <c r="AE94" t="str">
        <f t="shared" si="18"/>
        <v>Excellent</v>
      </c>
      <c r="AF94" t="str">
        <f t="shared" si="19"/>
        <v>Excellent</v>
      </c>
      <c r="AG94" t="str">
        <f t="shared" si="20"/>
        <v>Excellent</v>
      </c>
      <c r="AI94" t="str">
        <f t="shared" si="21"/>
        <v>N</v>
      </c>
    </row>
    <row r="95" spans="2:35">
      <c r="B95" t="s">
        <v>232</v>
      </c>
      <c r="C95" t="s">
        <v>453</v>
      </c>
      <c r="D95" t="s">
        <v>48</v>
      </c>
      <c r="E95" t="s">
        <v>49</v>
      </c>
      <c r="F95" t="s">
        <v>50</v>
      </c>
      <c r="H95" t="str">
        <f>INDEX('WSH Backcast'!$B$13:$V$122, MATCH('WSH Backcast - NEP'!$C95, 'WSH Backcast'!$C$13:$C$122, 0), MATCH('WSH Backcast - NEP'!H$13, 'WSH Backcast'!$B$13:$V$13, 0))</f>
        <v>Excellent</v>
      </c>
      <c r="I95" t="str">
        <f>INDEX('WSH Backcast'!$B$13:$V$122, MATCH('WSH Backcast - NEP'!$C95, 'WSH Backcast'!$C$13:$C$122, 0), MATCH('WSH Backcast - NEP'!I$13, 'WSH Backcast'!$B$13:$V$13, 0))</f>
        <v>Excellent</v>
      </c>
      <c r="J95" t="str">
        <f>INDEX('WSH Backcast'!$B$13:$V$122, MATCH('WSH Backcast - NEP'!$C95, 'WSH Backcast'!$C$13:$C$122, 0), MATCH('WSH Backcast - NEP'!J$13, 'WSH Backcast'!$B$13:$V$13, 0))</f>
        <v>Excellent</v>
      </c>
      <c r="K95" t="str">
        <f>INDEX('WSH Backcast'!$B$13:$V$122, MATCH('WSH Backcast - NEP'!$C95, 'WSH Backcast'!$C$13:$C$122, 0), MATCH('WSH Backcast - NEP'!K$13, 'WSH Backcast'!$B$13:$V$13, 0))</f>
        <v>Excellent</v>
      </c>
      <c r="L95" t="str">
        <f>INDEX('WSH Backcast'!$B$13:$V$122, MATCH('WSH Backcast - NEP'!$C95, 'WSH Backcast'!$C$13:$C$122, 0), MATCH('WSH Backcast - NEP'!L$13, 'WSH Backcast'!$B$13:$V$13, 0))</f>
        <v>Excellent</v>
      </c>
      <c r="M95" t="str">
        <f>INDEX('WSH Backcast'!$B$13:$V$122, MATCH('WSH Backcast - NEP'!$C95, 'WSH Backcast'!$C$13:$C$122, 0), MATCH('WSH Backcast - NEP'!M$13, 'WSH Backcast'!$B$13:$V$13, 0))</f>
        <v>Excellent</v>
      </c>
      <c r="N95" t="str">
        <f>INDEX('WSH Backcast'!$B$13:$V$122, MATCH('WSH Backcast - NEP'!$C95, 'WSH Backcast'!$C$13:$C$122, 0), MATCH('WSH Backcast - NEP'!N$13, 'WSH Backcast'!$B$13:$V$13, 0))</f>
        <v>Excellent</v>
      </c>
      <c r="O95" t="str">
        <f>INDEX('WSH Backcast'!$B$13:$V$122, MATCH('WSH Backcast - NEP'!$C95, 'WSH Backcast'!$C$13:$C$122, 0), MATCH('WSH Backcast - NEP'!O$13, 'WSH Backcast'!$B$13:$V$13, 0))</f>
        <v>Excellent</v>
      </c>
      <c r="P95">
        <f>INDEX('WSH Backcast'!$B$13:$V$122, MATCH('WSH Backcast - NEP'!$C95, 'WSH Backcast'!$C$13:$C$122, 0), MATCH('WSH Backcast - NEP'!P$13, 'WSH Backcast'!$B$13:$V$13, 0))</f>
        <v>0</v>
      </c>
      <c r="Q95" t="str">
        <f>INDEX('WSH Backcast'!$B$13:$V$122, MATCH('WSH Backcast - NEP'!$C95, 'WSH Backcast'!$C$13:$C$122, 0), MATCH('WSH Backcast - NEP'!Q$13, 'WSH Backcast'!$B$13:$V$13, 0))</f>
        <v>Excellent</v>
      </c>
      <c r="R95" t="str">
        <f>INDEX('WSH Backcast'!$B$13:$V$122, MATCH('WSH Backcast - NEP'!$C95, 'WSH Backcast'!$C$13:$C$122, 0), MATCH('WSH Backcast - NEP'!R$13, 'WSH Backcast'!$B$13:$V$13, 0))</f>
        <v>Excellent</v>
      </c>
      <c r="S95" t="str">
        <f>INDEX('WSH Backcast'!$B$13:$V$122, MATCH('WSH Backcast - NEP'!$C95, 'WSH Backcast'!$C$13:$C$122, 0), MATCH('WSH Backcast - NEP'!S$13, 'WSH Backcast'!$B$13:$V$13, 0))</f>
        <v>Excellent</v>
      </c>
      <c r="T95" t="str">
        <f>INDEX('WSH Backcast'!$B$13:$V$122, MATCH('WSH Backcast - NEP'!$C95, 'WSH Backcast'!$C$13:$C$122, 0), MATCH('WSH Backcast - NEP'!T$13, 'WSH Backcast'!$B$13:$V$13, 0))</f>
        <v>Excellent</v>
      </c>
      <c r="U95" t="str">
        <f>INDEX('WSH Backcast'!$B$13:$V$122, MATCH('WSH Backcast - NEP'!$C95, 'WSH Backcast'!$C$13:$C$122, 0), MATCH('WSH Backcast - NEP'!U$13, 'WSH Backcast'!$B$13:$V$13, 0))</f>
        <v>Excellent</v>
      </c>
      <c r="V95" t="str">
        <f>INDEX('WSH Backcast'!$B$13:$V$122, MATCH('WSH Backcast - NEP'!$C95, 'WSH Backcast'!$C$13:$C$122, 0), MATCH('WSH Backcast - NEP'!V$13, 'WSH Backcast'!$B$13:$V$13, 0))</f>
        <v>Excellent</v>
      </c>
      <c r="AA95" t="s">
        <v>51</v>
      </c>
      <c r="AB95" t="str">
        <f t="shared" si="15"/>
        <v>Excellent</v>
      </c>
      <c r="AC95" t="str">
        <f t="shared" si="16"/>
        <v>Excellent</v>
      </c>
      <c r="AD95" t="str">
        <f t="shared" si="17"/>
        <v>Excellent</v>
      </c>
      <c r="AE95" t="str">
        <f t="shared" si="18"/>
        <v>Excellent</v>
      </c>
      <c r="AF95" t="str">
        <f t="shared" si="19"/>
        <v>Excellent</v>
      </c>
      <c r="AG95" t="str">
        <f t="shared" si="20"/>
        <v>Excellent</v>
      </c>
      <c r="AI95" t="str">
        <f t="shared" si="21"/>
        <v>N</v>
      </c>
    </row>
    <row r="96" spans="2:35">
      <c r="B96" t="s">
        <v>232</v>
      </c>
      <c r="C96" t="s">
        <v>454</v>
      </c>
      <c r="D96" t="s">
        <v>48</v>
      </c>
      <c r="E96" t="s">
        <v>49</v>
      </c>
      <c r="F96" t="s">
        <v>50</v>
      </c>
      <c r="H96" t="str">
        <f>INDEX('WSH Backcast'!$B$13:$V$122, MATCH('WSH Backcast - NEP'!$C96, 'WSH Backcast'!$C$13:$C$122, 0), MATCH('WSH Backcast - NEP'!H$13, 'WSH Backcast'!$B$13:$V$13, 0))</f>
        <v>Excellent</v>
      </c>
      <c r="I96" t="str">
        <f>INDEX('WSH Backcast'!$B$13:$V$122, MATCH('WSH Backcast - NEP'!$C96, 'WSH Backcast'!$C$13:$C$122, 0), MATCH('WSH Backcast - NEP'!I$13, 'WSH Backcast'!$B$13:$V$13, 0))</f>
        <v>Excellent</v>
      </c>
      <c r="J96" t="str">
        <f>INDEX('WSH Backcast'!$B$13:$V$122, MATCH('WSH Backcast - NEP'!$C96, 'WSH Backcast'!$C$13:$C$122, 0), MATCH('WSH Backcast - NEP'!J$13, 'WSH Backcast'!$B$13:$V$13, 0))</f>
        <v>Excellent</v>
      </c>
      <c r="K96" t="str">
        <f>INDEX('WSH Backcast'!$B$13:$V$122, MATCH('WSH Backcast - NEP'!$C96, 'WSH Backcast'!$C$13:$C$122, 0), MATCH('WSH Backcast - NEP'!K$13, 'WSH Backcast'!$B$13:$V$13, 0))</f>
        <v>Excellent</v>
      </c>
      <c r="L96" t="str">
        <f>INDEX('WSH Backcast'!$B$13:$V$122, MATCH('WSH Backcast - NEP'!$C96, 'WSH Backcast'!$C$13:$C$122, 0), MATCH('WSH Backcast - NEP'!L$13, 'WSH Backcast'!$B$13:$V$13, 0))</f>
        <v>Excellent</v>
      </c>
      <c r="M96" t="str">
        <f>INDEX('WSH Backcast'!$B$13:$V$122, MATCH('WSH Backcast - NEP'!$C96, 'WSH Backcast'!$C$13:$C$122, 0), MATCH('WSH Backcast - NEP'!M$13, 'WSH Backcast'!$B$13:$V$13, 0))</f>
        <v>Excellent</v>
      </c>
      <c r="N96" t="str">
        <f>INDEX('WSH Backcast'!$B$13:$V$122, MATCH('WSH Backcast - NEP'!$C96, 'WSH Backcast'!$C$13:$C$122, 0), MATCH('WSH Backcast - NEP'!N$13, 'WSH Backcast'!$B$13:$V$13, 0))</f>
        <v>Excellent</v>
      </c>
      <c r="O96" t="str">
        <f>INDEX('WSH Backcast'!$B$13:$V$122, MATCH('WSH Backcast - NEP'!$C96, 'WSH Backcast'!$C$13:$C$122, 0), MATCH('WSH Backcast - NEP'!O$13, 'WSH Backcast'!$B$13:$V$13, 0))</f>
        <v>Excellent</v>
      </c>
      <c r="P96">
        <f>INDEX('WSH Backcast'!$B$13:$V$122, MATCH('WSH Backcast - NEP'!$C96, 'WSH Backcast'!$C$13:$C$122, 0), MATCH('WSH Backcast - NEP'!P$13, 'WSH Backcast'!$B$13:$V$13, 0))</f>
        <v>0</v>
      </c>
      <c r="Q96" t="str">
        <f>INDEX('WSH Backcast'!$B$13:$V$122, MATCH('WSH Backcast - NEP'!$C96, 'WSH Backcast'!$C$13:$C$122, 0), MATCH('WSH Backcast - NEP'!Q$13, 'WSH Backcast'!$B$13:$V$13, 0))</f>
        <v>Excellent</v>
      </c>
      <c r="R96" t="str">
        <f>INDEX('WSH Backcast'!$B$13:$V$122, MATCH('WSH Backcast - NEP'!$C96, 'WSH Backcast'!$C$13:$C$122, 0), MATCH('WSH Backcast - NEP'!R$13, 'WSH Backcast'!$B$13:$V$13, 0))</f>
        <v>Excellent</v>
      </c>
      <c r="S96" t="str">
        <f>INDEX('WSH Backcast'!$B$13:$V$122, MATCH('WSH Backcast - NEP'!$C96, 'WSH Backcast'!$C$13:$C$122, 0), MATCH('WSH Backcast - NEP'!S$13, 'WSH Backcast'!$B$13:$V$13, 0))</f>
        <v>Excellent</v>
      </c>
      <c r="T96" t="str">
        <f>INDEX('WSH Backcast'!$B$13:$V$122, MATCH('WSH Backcast - NEP'!$C96, 'WSH Backcast'!$C$13:$C$122, 0), MATCH('WSH Backcast - NEP'!T$13, 'WSH Backcast'!$B$13:$V$13, 0))</f>
        <v>Excellent</v>
      </c>
      <c r="U96" t="str">
        <f>INDEX('WSH Backcast'!$B$13:$V$122, MATCH('WSH Backcast - NEP'!$C96, 'WSH Backcast'!$C$13:$C$122, 0), MATCH('WSH Backcast - NEP'!U$13, 'WSH Backcast'!$B$13:$V$13, 0))</f>
        <v>Excellent</v>
      </c>
      <c r="V96" t="str">
        <f>INDEX('WSH Backcast'!$B$13:$V$122, MATCH('WSH Backcast - NEP'!$C96, 'WSH Backcast'!$C$13:$C$122, 0), MATCH('WSH Backcast - NEP'!V$13, 'WSH Backcast'!$B$13:$V$13, 0))</f>
        <v>Excellent</v>
      </c>
      <c r="AA96" t="s">
        <v>51</v>
      </c>
      <c r="AB96" t="str">
        <f t="shared" si="15"/>
        <v>Excellent</v>
      </c>
      <c r="AC96" t="str">
        <f t="shared" si="16"/>
        <v>Excellent</v>
      </c>
      <c r="AD96" t="str">
        <f t="shared" si="17"/>
        <v>Excellent</v>
      </c>
      <c r="AE96" t="str">
        <f t="shared" si="18"/>
        <v>Excellent</v>
      </c>
      <c r="AF96" t="str">
        <f t="shared" si="19"/>
        <v>Excellent</v>
      </c>
      <c r="AG96" t="str">
        <f t="shared" si="20"/>
        <v>Excellent</v>
      </c>
      <c r="AI96" t="str">
        <f t="shared" si="21"/>
        <v>N</v>
      </c>
    </row>
    <row r="97" spans="2:35">
      <c r="B97" t="s">
        <v>232</v>
      </c>
      <c r="C97" t="s">
        <v>455</v>
      </c>
      <c r="D97" t="s">
        <v>48</v>
      </c>
      <c r="E97" t="s">
        <v>49</v>
      </c>
      <c r="F97" t="s">
        <v>50</v>
      </c>
      <c r="H97" t="str">
        <f>INDEX('WSH Backcast'!$B$13:$V$122, MATCH('WSH Backcast - NEP'!$C97, 'WSH Backcast'!$C$13:$C$122, 0), MATCH('WSH Backcast - NEP'!H$13, 'WSH Backcast'!$B$13:$V$13, 0))</f>
        <v>Excellent</v>
      </c>
      <c r="I97" t="str">
        <f>INDEX('WSH Backcast'!$B$13:$V$122, MATCH('WSH Backcast - NEP'!$C97, 'WSH Backcast'!$C$13:$C$122, 0), MATCH('WSH Backcast - NEP'!I$13, 'WSH Backcast'!$B$13:$V$13, 0))</f>
        <v>Excellent</v>
      </c>
      <c r="J97" t="str">
        <f>INDEX('WSH Backcast'!$B$13:$V$122, MATCH('WSH Backcast - NEP'!$C97, 'WSH Backcast'!$C$13:$C$122, 0), MATCH('WSH Backcast - NEP'!J$13, 'WSH Backcast'!$B$13:$V$13, 0))</f>
        <v>Excellent</v>
      </c>
      <c r="K97" t="str">
        <f>INDEX('WSH Backcast'!$B$13:$V$122, MATCH('WSH Backcast - NEP'!$C97, 'WSH Backcast'!$C$13:$C$122, 0), MATCH('WSH Backcast - NEP'!K$13, 'WSH Backcast'!$B$13:$V$13, 0))</f>
        <v>Excellent</v>
      </c>
      <c r="L97" t="str">
        <f>INDEX('WSH Backcast'!$B$13:$V$122, MATCH('WSH Backcast - NEP'!$C97, 'WSH Backcast'!$C$13:$C$122, 0), MATCH('WSH Backcast - NEP'!L$13, 'WSH Backcast'!$B$13:$V$13, 0))</f>
        <v>Excellent</v>
      </c>
      <c r="M97" t="str">
        <f>INDEX('WSH Backcast'!$B$13:$V$122, MATCH('WSH Backcast - NEP'!$C97, 'WSH Backcast'!$C$13:$C$122, 0), MATCH('WSH Backcast - NEP'!M$13, 'WSH Backcast'!$B$13:$V$13, 0))</f>
        <v>Excellent</v>
      </c>
      <c r="N97" t="str">
        <f>INDEX('WSH Backcast'!$B$13:$V$122, MATCH('WSH Backcast - NEP'!$C97, 'WSH Backcast'!$C$13:$C$122, 0), MATCH('WSH Backcast - NEP'!N$13, 'WSH Backcast'!$B$13:$V$13, 0))</f>
        <v>Excellent</v>
      </c>
      <c r="O97" t="str">
        <f>INDEX('WSH Backcast'!$B$13:$V$122, MATCH('WSH Backcast - NEP'!$C97, 'WSH Backcast'!$C$13:$C$122, 0), MATCH('WSH Backcast - NEP'!O$13, 'WSH Backcast'!$B$13:$V$13, 0))</f>
        <v>Excellent</v>
      </c>
      <c r="P97">
        <f>INDEX('WSH Backcast'!$B$13:$V$122, MATCH('WSH Backcast - NEP'!$C97, 'WSH Backcast'!$C$13:$C$122, 0), MATCH('WSH Backcast - NEP'!P$13, 'WSH Backcast'!$B$13:$V$13, 0))</f>
        <v>0</v>
      </c>
      <c r="Q97" t="str">
        <f>INDEX('WSH Backcast'!$B$13:$V$122, MATCH('WSH Backcast - NEP'!$C97, 'WSH Backcast'!$C$13:$C$122, 0), MATCH('WSH Backcast - NEP'!Q$13, 'WSH Backcast'!$B$13:$V$13, 0))</f>
        <v>Excellent</v>
      </c>
      <c r="R97" t="str">
        <f>INDEX('WSH Backcast'!$B$13:$V$122, MATCH('WSH Backcast - NEP'!$C97, 'WSH Backcast'!$C$13:$C$122, 0), MATCH('WSH Backcast - NEP'!R$13, 'WSH Backcast'!$B$13:$V$13, 0))</f>
        <v>Excellent</v>
      </c>
      <c r="S97" t="str">
        <f>INDEX('WSH Backcast'!$B$13:$V$122, MATCH('WSH Backcast - NEP'!$C97, 'WSH Backcast'!$C$13:$C$122, 0), MATCH('WSH Backcast - NEP'!S$13, 'WSH Backcast'!$B$13:$V$13, 0))</f>
        <v>Excellent</v>
      </c>
      <c r="T97" t="str">
        <f>INDEX('WSH Backcast'!$B$13:$V$122, MATCH('WSH Backcast - NEP'!$C97, 'WSH Backcast'!$C$13:$C$122, 0), MATCH('WSH Backcast - NEP'!T$13, 'WSH Backcast'!$B$13:$V$13, 0))</f>
        <v>Excellent</v>
      </c>
      <c r="U97" t="str">
        <f>INDEX('WSH Backcast'!$B$13:$V$122, MATCH('WSH Backcast - NEP'!$C97, 'WSH Backcast'!$C$13:$C$122, 0), MATCH('WSH Backcast - NEP'!U$13, 'WSH Backcast'!$B$13:$V$13, 0))</f>
        <v>Excellent</v>
      </c>
      <c r="V97" t="str">
        <f>INDEX('WSH Backcast'!$B$13:$V$122, MATCH('WSH Backcast - NEP'!$C97, 'WSH Backcast'!$C$13:$C$122, 0), MATCH('WSH Backcast - NEP'!V$13, 'WSH Backcast'!$B$13:$V$13, 0))</f>
        <v>Excellent</v>
      </c>
      <c r="AA97" t="s">
        <v>51</v>
      </c>
      <c r="AB97" t="str">
        <f t="shared" si="15"/>
        <v>Excellent</v>
      </c>
      <c r="AC97" t="str">
        <f t="shared" si="16"/>
        <v>Excellent</v>
      </c>
      <c r="AD97" t="str">
        <f t="shared" si="17"/>
        <v>Excellent</v>
      </c>
      <c r="AE97" t="str">
        <f t="shared" si="18"/>
        <v>Excellent</v>
      </c>
      <c r="AF97" t="str">
        <f t="shared" si="19"/>
        <v>Excellent</v>
      </c>
      <c r="AG97" t="str">
        <f t="shared" si="20"/>
        <v>Excellent</v>
      </c>
      <c r="AI97" t="str">
        <f t="shared" si="21"/>
        <v>N</v>
      </c>
    </row>
    <row r="98" spans="2:35">
      <c r="B98" t="s">
        <v>232</v>
      </c>
      <c r="C98" t="s">
        <v>456</v>
      </c>
      <c r="D98" t="s">
        <v>48</v>
      </c>
      <c r="E98" t="s">
        <v>49</v>
      </c>
      <c r="F98" t="s">
        <v>50</v>
      </c>
      <c r="H98" t="str">
        <f>INDEX('WSH Backcast'!$B$13:$V$122, MATCH('WSH Backcast - NEP'!$C98, 'WSH Backcast'!$C$13:$C$122, 0), MATCH('WSH Backcast - NEP'!H$13, 'WSH Backcast'!$B$13:$V$13, 0))</f>
        <v>Excellent</v>
      </c>
      <c r="I98" t="str">
        <f>INDEX('WSH Backcast'!$B$13:$V$122, MATCH('WSH Backcast - NEP'!$C98, 'WSH Backcast'!$C$13:$C$122, 0), MATCH('WSH Backcast - NEP'!I$13, 'WSH Backcast'!$B$13:$V$13, 0))</f>
        <v>Excellent</v>
      </c>
      <c r="J98" t="str">
        <f>INDEX('WSH Backcast'!$B$13:$V$122, MATCH('WSH Backcast - NEP'!$C98, 'WSH Backcast'!$C$13:$C$122, 0), MATCH('WSH Backcast - NEP'!J$13, 'WSH Backcast'!$B$13:$V$13, 0))</f>
        <v>Excellent</v>
      </c>
      <c r="K98" t="str">
        <f>INDEX('WSH Backcast'!$B$13:$V$122, MATCH('WSH Backcast - NEP'!$C98, 'WSH Backcast'!$C$13:$C$122, 0), MATCH('WSH Backcast - NEP'!K$13, 'WSH Backcast'!$B$13:$V$13, 0))</f>
        <v>Excellent</v>
      </c>
      <c r="L98" t="str">
        <f>INDEX('WSH Backcast'!$B$13:$V$122, MATCH('WSH Backcast - NEP'!$C98, 'WSH Backcast'!$C$13:$C$122, 0), MATCH('WSH Backcast - NEP'!L$13, 'WSH Backcast'!$B$13:$V$13, 0))</f>
        <v>Excellent</v>
      </c>
      <c r="M98" t="str">
        <f>INDEX('WSH Backcast'!$B$13:$V$122, MATCH('WSH Backcast - NEP'!$C98, 'WSH Backcast'!$C$13:$C$122, 0), MATCH('WSH Backcast - NEP'!M$13, 'WSH Backcast'!$B$13:$V$13, 0))</f>
        <v>Excellent</v>
      </c>
      <c r="N98" t="str">
        <f>INDEX('WSH Backcast'!$B$13:$V$122, MATCH('WSH Backcast - NEP'!$C98, 'WSH Backcast'!$C$13:$C$122, 0), MATCH('WSH Backcast - NEP'!N$13, 'WSH Backcast'!$B$13:$V$13, 0))</f>
        <v>Excellent</v>
      </c>
      <c r="O98" t="str">
        <f>INDEX('WSH Backcast'!$B$13:$V$122, MATCH('WSH Backcast - NEP'!$C98, 'WSH Backcast'!$C$13:$C$122, 0), MATCH('WSH Backcast - NEP'!O$13, 'WSH Backcast'!$B$13:$V$13, 0))</f>
        <v>Excellent</v>
      </c>
      <c r="P98">
        <f>INDEX('WSH Backcast'!$B$13:$V$122, MATCH('WSH Backcast - NEP'!$C98, 'WSH Backcast'!$C$13:$C$122, 0), MATCH('WSH Backcast - NEP'!P$13, 'WSH Backcast'!$B$13:$V$13, 0))</f>
        <v>0</v>
      </c>
      <c r="Q98" t="str">
        <f>INDEX('WSH Backcast'!$B$13:$V$122, MATCH('WSH Backcast - NEP'!$C98, 'WSH Backcast'!$C$13:$C$122, 0), MATCH('WSH Backcast - NEP'!Q$13, 'WSH Backcast'!$B$13:$V$13, 0))</f>
        <v>Excellent</v>
      </c>
      <c r="R98" t="str">
        <f>INDEX('WSH Backcast'!$B$13:$V$122, MATCH('WSH Backcast - NEP'!$C98, 'WSH Backcast'!$C$13:$C$122, 0), MATCH('WSH Backcast - NEP'!R$13, 'WSH Backcast'!$B$13:$V$13, 0))</f>
        <v>Excellent</v>
      </c>
      <c r="S98" t="str">
        <f>INDEX('WSH Backcast'!$B$13:$V$122, MATCH('WSH Backcast - NEP'!$C98, 'WSH Backcast'!$C$13:$C$122, 0), MATCH('WSH Backcast - NEP'!S$13, 'WSH Backcast'!$B$13:$V$13, 0))</f>
        <v>Excellent</v>
      </c>
      <c r="T98" t="str">
        <f>INDEX('WSH Backcast'!$B$13:$V$122, MATCH('WSH Backcast - NEP'!$C98, 'WSH Backcast'!$C$13:$C$122, 0), MATCH('WSH Backcast - NEP'!T$13, 'WSH Backcast'!$B$13:$V$13, 0))</f>
        <v>Excellent</v>
      </c>
      <c r="U98" t="str">
        <f>INDEX('WSH Backcast'!$B$13:$V$122, MATCH('WSH Backcast - NEP'!$C98, 'WSH Backcast'!$C$13:$C$122, 0), MATCH('WSH Backcast - NEP'!U$13, 'WSH Backcast'!$B$13:$V$13, 0))</f>
        <v>Excellent</v>
      </c>
      <c r="V98" t="str">
        <f>INDEX('WSH Backcast'!$B$13:$V$122, MATCH('WSH Backcast - NEP'!$C98, 'WSH Backcast'!$C$13:$C$122, 0), MATCH('WSH Backcast - NEP'!V$13, 'WSH Backcast'!$B$13:$V$13, 0))</f>
        <v>Excellent</v>
      </c>
      <c r="AA98" t="s">
        <v>51</v>
      </c>
      <c r="AB98" t="str">
        <f t="shared" si="15"/>
        <v>Excellent</v>
      </c>
      <c r="AC98" t="str">
        <f t="shared" si="16"/>
        <v>Excellent</v>
      </c>
      <c r="AD98" t="str">
        <f t="shared" si="17"/>
        <v>Excellent</v>
      </c>
      <c r="AE98" t="str">
        <f t="shared" si="18"/>
        <v>Excellent</v>
      </c>
      <c r="AF98" t="str">
        <f t="shared" si="19"/>
        <v>Excellent</v>
      </c>
      <c r="AG98" t="str">
        <f t="shared" si="20"/>
        <v>Excellent</v>
      </c>
      <c r="AI98" t="str">
        <f t="shared" si="21"/>
        <v>N</v>
      </c>
    </row>
    <row r="99" spans="2:35">
      <c r="B99" t="s">
        <v>232</v>
      </c>
      <c r="C99" t="s">
        <v>457</v>
      </c>
      <c r="D99" t="s">
        <v>48</v>
      </c>
      <c r="E99" t="s">
        <v>49</v>
      </c>
      <c r="F99" t="s">
        <v>50</v>
      </c>
      <c r="H99" t="str">
        <f>INDEX('WSH Backcast'!$B$13:$V$122, MATCH('WSH Backcast - NEP'!$C99, 'WSH Backcast'!$C$13:$C$122, 0), MATCH('WSH Backcast - NEP'!H$13, 'WSH Backcast'!$B$13:$V$13, 0))</f>
        <v>Poor</v>
      </c>
      <c r="I99" t="str">
        <f>INDEX('WSH Backcast'!$B$13:$V$122, MATCH('WSH Backcast - NEP'!$C99, 'WSH Backcast'!$C$13:$C$122, 0), MATCH('WSH Backcast - NEP'!I$13, 'WSH Backcast'!$B$13:$V$13, 0))</f>
        <v>Poor</v>
      </c>
      <c r="J99" t="str">
        <f>INDEX('WSH Backcast'!$B$13:$V$122, MATCH('WSH Backcast - NEP'!$C99, 'WSH Backcast'!$C$13:$C$122, 0), MATCH('WSH Backcast - NEP'!J$13, 'WSH Backcast'!$B$13:$V$13, 0))</f>
        <v>Poor</v>
      </c>
      <c r="K99" t="str">
        <f>INDEX('WSH Backcast'!$B$13:$V$122, MATCH('WSH Backcast - NEP'!$C99, 'WSH Backcast'!$C$13:$C$122, 0), MATCH('WSH Backcast - NEP'!K$13, 'WSH Backcast'!$B$13:$V$13, 0))</f>
        <v>Poor</v>
      </c>
      <c r="L99" t="str">
        <f>INDEX('WSH Backcast'!$B$13:$V$122, MATCH('WSH Backcast - NEP'!$C99, 'WSH Backcast'!$C$13:$C$122, 0), MATCH('WSH Backcast - NEP'!L$13, 'WSH Backcast'!$B$13:$V$13, 0))</f>
        <v>Poor</v>
      </c>
      <c r="M99" t="str">
        <f>INDEX('WSH Backcast'!$B$13:$V$122, MATCH('WSH Backcast - NEP'!$C99, 'WSH Backcast'!$C$13:$C$122, 0), MATCH('WSH Backcast - NEP'!M$13, 'WSH Backcast'!$B$13:$V$13, 0))</f>
        <v>Poor</v>
      </c>
      <c r="N99" t="str">
        <f>INDEX('WSH Backcast'!$B$13:$V$122, MATCH('WSH Backcast - NEP'!$C99, 'WSH Backcast'!$C$13:$C$122, 0), MATCH('WSH Backcast - NEP'!N$13, 'WSH Backcast'!$B$13:$V$13, 0))</f>
        <v>Sufficient</v>
      </c>
      <c r="O99" t="str">
        <f>INDEX('WSH Backcast'!$B$13:$V$122, MATCH('WSH Backcast - NEP'!$C99, 'WSH Backcast'!$C$13:$C$122, 0), MATCH('WSH Backcast - NEP'!O$13, 'WSH Backcast'!$B$13:$V$13, 0))</f>
        <v>Poor</v>
      </c>
      <c r="P99">
        <f>INDEX('WSH Backcast'!$B$13:$V$122, MATCH('WSH Backcast - NEP'!$C99, 'WSH Backcast'!$C$13:$C$122, 0), MATCH('WSH Backcast - NEP'!P$13, 'WSH Backcast'!$B$13:$V$13, 0))</f>
        <v>0</v>
      </c>
      <c r="Q99" t="str">
        <f>INDEX('WSH Backcast'!$B$13:$V$122, MATCH('WSH Backcast - NEP'!$C99, 'WSH Backcast'!$C$13:$C$122, 0), MATCH('WSH Backcast - NEP'!Q$13, 'WSH Backcast'!$B$13:$V$13, 0))</f>
        <v>Poor</v>
      </c>
      <c r="R99" t="str">
        <f>INDEX('WSH Backcast'!$B$13:$V$122, MATCH('WSH Backcast - NEP'!$C99, 'WSH Backcast'!$C$13:$C$122, 0), MATCH('WSH Backcast - NEP'!R$13, 'WSH Backcast'!$B$13:$V$13, 0))</f>
        <v>Poor</v>
      </c>
      <c r="S99" t="str">
        <f>INDEX('WSH Backcast'!$B$13:$V$122, MATCH('WSH Backcast - NEP'!$C99, 'WSH Backcast'!$C$13:$C$122, 0), MATCH('WSH Backcast - NEP'!S$13, 'WSH Backcast'!$B$13:$V$13, 0))</f>
        <v>Poor</v>
      </c>
      <c r="T99" t="str">
        <f>INDEX('WSH Backcast'!$B$13:$V$122, MATCH('WSH Backcast - NEP'!$C99, 'WSH Backcast'!$C$13:$C$122, 0), MATCH('WSH Backcast - NEP'!T$13, 'WSH Backcast'!$B$13:$V$13, 0))</f>
        <v>Poor</v>
      </c>
      <c r="U99" t="str">
        <f>INDEX('WSH Backcast'!$B$13:$V$122, MATCH('WSH Backcast - NEP'!$C99, 'WSH Backcast'!$C$13:$C$122, 0), MATCH('WSH Backcast - NEP'!U$13, 'WSH Backcast'!$B$13:$V$13, 0))</f>
        <v>Poor</v>
      </c>
      <c r="V99" t="str">
        <f>INDEX('WSH Backcast'!$B$13:$V$122, MATCH('WSH Backcast - NEP'!$C99, 'WSH Backcast'!$C$13:$C$122, 0), MATCH('WSH Backcast - NEP'!V$13, 'WSH Backcast'!$B$13:$V$13, 0))</f>
        <v>Poor</v>
      </c>
      <c r="AA99" t="s">
        <v>51</v>
      </c>
      <c r="AB99" t="str">
        <f t="shared" ref="AB99:AB119" si="22">Q99</f>
        <v>Poor</v>
      </c>
      <c r="AC99" t="str">
        <f t="shared" ref="AC99:AC119" si="23">R99</f>
        <v>Poor</v>
      </c>
      <c r="AD99" t="str">
        <f t="shared" ref="AD99:AD119" si="24">S99</f>
        <v>Poor</v>
      </c>
      <c r="AE99" t="str">
        <f t="shared" ref="AE99:AE119" si="25">T99</f>
        <v>Poor</v>
      </c>
      <c r="AF99" t="str">
        <f t="shared" ref="AF99:AF119" si="26">U99</f>
        <v>Poor</v>
      </c>
      <c r="AG99" t="str">
        <f t="shared" ref="AG99:AG119" si="27">V99</f>
        <v>Poor</v>
      </c>
      <c r="AI99" t="str">
        <f t="shared" si="21"/>
        <v>N</v>
      </c>
    </row>
    <row r="100" spans="2:35" ht="140.1">
      <c r="B100" t="s">
        <v>232</v>
      </c>
      <c r="C100" t="s">
        <v>458</v>
      </c>
      <c r="D100" t="s">
        <v>48</v>
      </c>
      <c r="E100" t="s">
        <v>49</v>
      </c>
      <c r="F100" t="s">
        <v>50</v>
      </c>
      <c r="H100" t="str">
        <f>INDEX('WSH Backcast'!$B$13:$V$122, MATCH('WSH Backcast - NEP'!$C100, 'WSH Backcast'!$C$13:$C$122, 0), MATCH('WSH Backcast - NEP'!H$13, 'WSH Backcast'!$B$13:$V$13, 0))</f>
        <v>Good</v>
      </c>
      <c r="I100" t="str">
        <f>INDEX('WSH Backcast'!$B$13:$V$122, MATCH('WSH Backcast - NEP'!$C100, 'WSH Backcast'!$C$13:$C$122, 0), MATCH('WSH Backcast - NEP'!I$13, 'WSH Backcast'!$B$13:$V$13, 0))</f>
        <v>Good</v>
      </c>
      <c r="J100" t="str">
        <f>INDEX('WSH Backcast'!$B$13:$V$122, MATCH('WSH Backcast - NEP'!$C100, 'WSH Backcast'!$C$13:$C$122, 0), MATCH('WSH Backcast - NEP'!J$13, 'WSH Backcast'!$B$13:$V$13, 0))</f>
        <v>Sufficient</v>
      </c>
      <c r="K100" t="str">
        <f>INDEX('WSH Backcast'!$B$13:$V$122, MATCH('WSH Backcast - NEP'!$C100, 'WSH Backcast'!$C$13:$C$122, 0), MATCH('WSH Backcast - NEP'!K$13, 'WSH Backcast'!$B$13:$V$13, 0))</f>
        <v>Good</v>
      </c>
      <c r="L100" t="str">
        <f>INDEX('WSH Backcast'!$B$13:$V$122, MATCH('WSH Backcast - NEP'!$C100, 'WSH Backcast'!$C$13:$C$122, 0), MATCH('WSH Backcast - NEP'!L$13, 'WSH Backcast'!$B$13:$V$13, 0))</f>
        <v>Good</v>
      </c>
      <c r="M100" t="str">
        <f>INDEX('WSH Backcast'!$B$13:$V$122, MATCH('WSH Backcast - NEP'!$C100, 'WSH Backcast'!$C$13:$C$122, 0), MATCH('WSH Backcast - NEP'!M$13, 'WSH Backcast'!$B$13:$V$13, 0))</f>
        <v>Sufficient</v>
      </c>
      <c r="N100" t="str">
        <f>INDEX('WSH Backcast'!$B$13:$V$122, MATCH('WSH Backcast - NEP'!$C100, 'WSH Backcast'!$C$13:$C$122, 0), MATCH('WSH Backcast - NEP'!N$13, 'WSH Backcast'!$B$13:$V$13, 0))</f>
        <v>Sufficient</v>
      </c>
      <c r="O100" t="str">
        <f>INDEX('WSH Backcast'!$B$13:$V$122, MATCH('WSH Backcast - NEP'!$C100, 'WSH Backcast'!$C$13:$C$122, 0), MATCH('WSH Backcast - NEP'!O$13, 'WSH Backcast'!$B$13:$V$13, 0))</f>
        <v>Sufficient</v>
      </c>
      <c r="P100">
        <f>INDEX('WSH Backcast'!$B$13:$V$122, MATCH('WSH Backcast - NEP'!$C100, 'WSH Backcast'!$C$13:$C$122, 0), MATCH('WSH Backcast - NEP'!P$13, 'WSH Backcast'!$B$13:$V$13, 0))</f>
        <v>0</v>
      </c>
      <c r="Q100" t="str">
        <f>INDEX('WSH Backcast'!$B$13:$V$122, MATCH('WSH Backcast - NEP'!$C100, 'WSH Backcast'!$C$13:$C$122, 0), MATCH('WSH Backcast - NEP'!Q$13, 'WSH Backcast'!$B$13:$V$13, 0))</f>
        <v>Sufficient</v>
      </c>
      <c r="R100" t="str">
        <f>INDEX('WSH Backcast'!$B$13:$V$122, MATCH('WSH Backcast - NEP'!$C100, 'WSH Backcast'!$C$13:$C$122, 0), MATCH('WSH Backcast - NEP'!R$13, 'WSH Backcast'!$B$13:$V$13, 0))</f>
        <v>Sufficient</v>
      </c>
      <c r="S100" t="str">
        <f>INDEX('WSH Backcast'!$B$13:$V$122, MATCH('WSH Backcast - NEP'!$C100, 'WSH Backcast'!$C$13:$C$122, 0), MATCH('WSH Backcast - NEP'!S$13, 'WSH Backcast'!$B$13:$V$13, 0))</f>
        <v>Sufficient</v>
      </c>
      <c r="T100" t="str">
        <f>INDEX('WSH Backcast'!$B$13:$V$122, MATCH('WSH Backcast - NEP'!$C100, 'WSH Backcast'!$C$13:$C$122, 0), MATCH('WSH Backcast - NEP'!T$13, 'WSH Backcast'!$B$13:$V$13, 0))</f>
        <v>Sufficient</v>
      </c>
      <c r="U100" t="str">
        <f>INDEX('WSH Backcast'!$B$13:$V$122, MATCH('WSH Backcast - NEP'!$C100, 'WSH Backcast'!$C$13:$C$122, 0), MATCH('WSH Backcast - NEP'!U$13, 'WSH Backcast'!$B$13:$V$13, 0))</f>
        <v>Sufficient</v>
      </c>
      <c r="V100" t="str">
        <f>INDEX('WSH Backcast'!$B$13:$V$122, MATCH('WSH Backcast - NEP'!$C100, 'WSH Backcast'!$C$13:$C$122, 0), MATCH('WSH Backcast - NEP'!V$13, 'WSH Backcast'!$B$13:$V$13, 0))</f>
        <v>Sufficient</v>
      </c>
      <c r="Z100" s="22" t="s">
        <v>929</v>
      </c>
      <c r="AA100" t="s">
        <v>51</v>
      </c>
      <c r="AB100" t="str">
        <f t="shared" si="22"/>
        <v>Sufficient</v>
      </c>
      <c r="AC100" t="str">
        <f t="shared" si="23"/>
        <v>Sufficient</v>
      </c>
      <c r="AD100" t="str">
        <f t="shared" si="24"/>
        <v>Sufficient</v>
      </c>
      <c r="AE100" t="str">
        <f t="shared" si="25"/>
        <v>Sufficient</v>
      </c>
      <c r="AF100" t="str">
        <f t="shared" si="26"/>
        <v>Sufficient</v>
      </c>
      <c r="AG100" t="str">
        <f t="shared" si="27"/>
        <v>Sufficient</v>
      </c>
      <c r="AI100" t="str">
        <f t="shared" si="21"/>
        <v>N</v>
      </c>
    </row>
    <row r="101" spans="2:35">
      <c r="B101" t="s">
        <v>232</v>
      </c>
      <c r="C101" t="s">
        <v>459</v>
      </c>
      <c r="D101" t="s">
        <v>48</v>
      </c>
      <c r="E101" t="s">
        <v>49</v>
      </c>
      <c r="F101" t="s">
        <v>50</v>
      </c>
      <c r="H101" t="str">
        <f>INDEX('WSH Backcast'!$B$13:$V$122, MATCH('WSH Backcast - NEP'!$C101, 'WSH Backcast'!$C$13:$C$122, 0), MATCH('WSH Backcast - NEP'!H$13, 'WSH Backcast'!$B$13:$V$13, 0))</f>
        <v>Excellent</v>
      </c>
      <c r="I101" t="str">
        <f>INDEX('WSH Backcast'!$B$13:$V$122, MATCH('WSH Backcast - NEP'!$C101, 'WSH Backcast'!$C$13:$C$122, 0), MATCH('WSH Backcast - NEP'!I$13, 'WSH Backcast'!$B$13:$V$13, 0))</f>
        <v>Excellent</v>
      </c>
      <c r="J101" t="str">
        <f>INDEX('WSH Backcast'!$B$13:$V$122, MATCH('WSH Backcast - NEP'!$C101, 'WSH Backcast'!$C$13:$C$122, 0), MATCH('WSH Backcast - NEP'!J$13, 'WSH Backcast'!$B$13:$V$13, 0))</f>
        <v>Excellent</v>
      </c>
      <c r="K101" t="str">
        <f>INDEX('WSH Backcast'!$B$13:$V$122, MATCH('WSH Backcast - NEP'!$C101, 'WSH Backcast'!$C$13:$C$122, 0), MATCH('WSH Backcast - NEP'!K$13, 'WSH Backcast'!$B$13:$V$13, 0))</f>
        <v>Excellent</v>
      </c>
      <c r="L101" t="str">
        <f>INDEX('WSH Backcast'!$B$13:$V$122, MATCH('WSH Backcast - NEP'!$C101, 'WSH Backcast'!$C$13:$C$122, 0), MATCH('WSH Backcast - NEP'!L$13, 'WSH Backcast'!$B$13:$V$13, 0))</f>
        <v>Excellent</v>
      </c>
      <c r="M101" t="str">
        <f>INDEX('WSH Backcast'!$B$13:$V$122, MATCH('WSH Backcast - NEP'!$C101, 'WSH Backcast'!$C$13:$C$122, 0), MATCH('WSH Backcast - NEP'!M$13, 'WSH Backcast'!$B$13:$V$13, 0))</f>
        <v>Excellent</v>
      </c>
      <c r="N101" t="str">
        <f>INDEX('WSH Backcast'!$B$13:$V$122, MATCH('WSH Backcast - NEP'!$C101, 'WSH Backcast'!$C$13:$C$122, 0), MATCH('WSH Backcast - NEP'!N$13, 'WSH Backcast'!$B$13:$V$13, 0))</f>
        <v>Excellent</v>
      </c>
      <c r="O101" t="str">
        <f>INDEX('WSH Backcast'!$B$13:$V$122, MATCH('WSH Backcast - NEP'!$C101, 'WSH Backcast'!$C$13:$C$122, 0), MATCH('WSH Backcast - NEP'!O$13, 'WSH Backcast'!$B$13:$V$13, 0))</f>
        <v>Excellent</v>
      </c>
      <c r="P101">
        <f>INDEX('WSH Backcast'!$B$13:$V$122, MATCH('WSH Backcast - NEP'!$C101, 'WSH Backcast'!$C$13:$C$122, 0), MATCH('WSH Backcast - NEP'!P$13, 'WSH Backcast'!$B$13:$V$13, 0))</f>
        <v>0</v>
      </c>
      <c r="Q101" t="str">
        <f>INDEX('WSH Backcast'!$B$13:$V$122, MATCH('WSH Backcast - NEP'!$C101, 'WSH Backcast'!$C$13:$C$122, 0), MATCH('WSH Backcast - NEP'!Q$13, 'WSH Backcast'!$B$13:$V$13, 0))</f>
        <v>Excellent</v>
      </c>
      <c r="R101" t="str">
        <f>INDEX('WSH Backcast'!$B$13:$V$122, MATCH('WSH Backcast - NEP'!$C101, 'WSH Backcast'!$C$13:$C$122, 0), MATCH('WSH Backcast - NEP'!R$13, 'WSH Backcast'!$B$13:$V$13, 0))</f>
        <v>Excellent</v>
      </c>
      <c r="S101" t="str">
        <f>INDEX('WSH Backcast'!$B$13:$V$122, MATCH('WSH Backcast - NEP'!$C101, 'WSH Backcast'!$C$13:$C$122, 0), MATCH('WSH Backcast - NEP'!S$13, 'WSH Backcast'!$B$13:$V$13, 0))</f>
        <v>Excellent</v>
      </c>
      <c r="T101" t="str">
        <f>INDEX('WSH Backcast'!$B$13:$V$122, MATCH('WSH Backcast - NEP'!$C101, 'WSH Backcast'!$C$13:$C$122, 0), MATCH('WSH Backcast - NEP'!T$13, 'WSH Backcast'!$B$13:$V$13, 0))</f>
        <v>Excellent</v>
      </c>
      <c r="U101" t="str">
        <f>INDEX('WSH Backcast'!$B$13:$V$122, MATCH('WSH Backcast - NEP'!$C101, 'WSH Backcast'!$C$13:$C$122, 0), MATCH('WSH Backcast - NEP'!U$13, 'WSH Backcast'!$B$13:$V$13, 0))</f>
        <v>Excellent</v>
      </c>
      <c r="V101" t="str">
        <f>INDEX('WSH Backcast'!$B$13:$V$122, MATCH('WSH Backcast - NEP'!$C101, 'WSH Backcast'!$C$13:$C$122, 0), MATCH('WSH Backcast - NEP'!V$13, 'WSH Backcast'!$B$13:$V$13, 0))</f>
        <v>Excellent</v>
      </c>
      <c r="AA101" t="s">
        <v>51</v>
      </c>
      <c r="AB101" t="str">
        <f t="shared" si="22"/>
        <v>Excellent</v>
      </c>
      <c r="AC101" t="str">
        <f t="shared" si="23"/>
        <v>Excellent</v>
      </c>
      <c r="AD101" t="str">
        <f t="shared" si="24"/>
        <v>Excellent</v>
      </c>
      <c r="AE101" t="str">
        <f t="shared" si="25"/>
        <v>Excellent</v>
      </c>
      <c r="AF101" t="str">
        <f t="shared" si="26"/>
        <v>Excellent</v>
      </c>
      <c r="AG101" t="str">
        <f t="shared" si="27"/>
        <v>Excellent</v>
      </c>
      <c r="AI101" t="str">
        <f t="shared" si="21"/>
        <v>N</v>
      </c>
    </row>
    <row r="102" spans="2:35">
      <c r="B102" t="s">
        <v>232</v>
      </c>
      <c r="C102" t="s">
        <v>460</v>
      </c>
      <c r="D102" t="s">
        <v>48</v>
      </c>
      <c r="E102" t="s">
        <v>49</v>
      </c>
      <c r="F102" t="s">
        <v>50</v>
      </c>
      <c r="H102" t="str">
        <f>INDEX('WSH Backcast'!$B$13:$V$122, MATCH('WSH Backcast - NEP'!$C102, 'WSH Backcast'!$C$13:$C$122, 0), MATCH('WSH Backcast - NEP'!H$13, 'WSH Backcast'!$B$13:$V$13, 0))</f>
        <v>Good</v>
      </c>
      <c r="I102" t="str">
        <f>INDEX('WSH Backcast'!$B$13:$V$122, MATCH('WSH Backcast - NEP'!$C102, 'WSH Backcast'!$C$13:$C$122, 0), MATCH('WSH Backcast - NEP'!I$13, 'WSH Backcast'!$B$13:$V$13, 0))</f>
        <v>Sufficient</v>
      </c>
      <c r="J102" t="str">
        <f>INDEX('WSH Backcast'!$B$13:$V$122, MATCH('WSH Backcast - NEP'!$C102, 'WSH Backcast'!$C$13:$C$122, 0), MATCH('WSH Backcast - NEP'!J$13, 'WSH Backcast'!$B$13:$V$13, 0))</f>
        <v>Sufficient</v>
      </c>
      <c r="K102" t="str">
        <f>INDEX('WSH Backcast'!$B$13:$V$122, MATCH('WSH Backcast - NEP'!$C102, 'WSH Backcast'!$C$13:$C$122, 0), MATCH('WSH Backcast - NEP'!K$13, 'WSH Backcast'!$B$13:$V$13, 0))</f>
        <v>Good</v>
      </c>
      <c r="L102" t="str">
        <f>INDEX('WSH Backcast'!$B$13:$V$122, MATCH('WSH Backcast - NEP'!$C102, 'WSH Backcast'!$C$13:$C$122, 0), MATCH('WSH Backcast - NEP'!L$13, 'WSH Backcast'!$B$13:$V$13, 0))</f>
        <v>Good</v>
      </c>
      <c r="M102" t="str">
        <f>INDEX('WSH Backcast'!$B$13:$V$122, MATCH('WSH Backcast - NEP'!$C102, 'WSH Backcast'!$C$13:$C$122, 0), MATCH('WSH Backcast - NEP'!M$13, 'WSH Backcast'!$B$13:$V$13, 0))</f>
        <v>Excellent</v>
      </c>
      <c r="N102" t="str">
        <f>INDEX('WSH Backcast'!$B$13:$V$122, MATCH('WSH Backcast - NEP'!$C102, 'WSH Backcast'!$C$13:$C$122, 0), MATCH('WSH Backcast - NEP'!N$13, 'WSH Backcast'!$B$13:$V$13, 0))</f>
        <v>Excellent</v>
      </c>
      <c r="O102" t="str">
        <f>INDEX('WSH Backcast'!$B$13:$V$122, MATCH('WSH Backcast - NEP'!$C102, 'WSH Backcast'!$C$13:$C$122, 0), MATCH('WSH Backcast - NEP'!O$13, 'WSH Backcast'!$B$13:$V$13, 0))</f>
        <v>Excellent</v>
      </c>
      <c r="P102">
        <f>INDEX('WSH Backcast'!$B$13:$V$122, MATCH('WSH Backcast - NEP'!$C102, 'WSH Backcast'!$C$13:$C$122, 0), MATCH('WSH Backcast - NEP'!P$13, 'WSH Backcast'!$B$13:$V$13, 0))</f>
        <v>0</v>
      </c>
      <c r="Q102" t="str">
        <f>INDEX('WSH Backcast'!$B$13:$V$122, MATCH('WSH Backcast - NEP'!$C102, 'WSH Backcast'!$C$13:$C$122, 0), MATCH('WSH Backcast - NEP'!Q$13, 'WSH Backcast'!$B$13:$V$13, 0))</f>
        <v>Excellent</v>
      </c>
      <c r="R102" t="str">
        <f>INDEX('WSH Backcast'!$B$13:$V$122, MATCH('WSH Backcast - NEP'!$C102, 'WSH Backcast'!$C$13:$C$122, 0), MATCH('WSH Backcast - NEP'!R$13, 'WSH Backcast'!$B$13:$V$13, 0))</f>
        <v>Excellent</v>
      </c>
      <c r="S102" t="str">
        <f>INDEX('WSH Backcast'!$B$13:$V$122, MATCH('WSH Backcast - NEP'!$C102, 'WSH Backcast'!$C$13:$C$122, 0), MATCH('WSH Backcast - NEP'!S$13, 'WSH Backcast'!$B$13:$V$13, 0))</f>
        <v>Excellent</v>
      </c>
      <c r="T102" t="str">
        <f>INDEX('WSH Backcast'!$B$13:$V$122, MATCH('WSH Backcast - NEP'!$C102, 'WSH Backcast'!$C$13:$C$122, 0), MATCH('WSH Backcast - NEP'!T$13, 'WSH Backcast'!$B$13:$V$13, 0))</f>
        <v>Excellent</v>
      </c>
      <c r="U102" t="str">
        <f>INDEX('WSH Backcast'!$B$13:$V$122, MATCH('WSH Backcast - NEP'!$C102, 'WSH Backcast'!$C$13:$C$122, 0), MATCH('WSH Backcast - NEP'!U$13, 'WSH Backcast'!$B$13:$V$13, 0))</f>
        <v>Excellent</v>
      </c>
      <c r="V102" t="str">
        <f>INDEX('WSH Backcast'!$B$13:$V$122, MATCH('WSH Backcast - NEP'!$C102, 'WSH Backcast'!$C$13:$C$122, 0), MATCH('WSH Backcast - NEP'!V$13, 'WSH Backcast'!$B$13:$V$13, 0))</f>
        <v>Excellent</v>
      </c>
      <c r="AA102" t="s">
        <v>51</v>
      </c>
      <c r="AB102" t="str">
        <f t="shared" si="22"/>
        <v>Excellent</v>
      </c>
      <c r="AC102" t="str">
        <f t="shared" si="23"/>
        <v>Excellent</v>
      </c>
      <c r="AD102" t="str">
        <f t="shared" si="24"/>
        <v>Excellent</v>
      </c>
      <c r="AE102" t="str">
        <f t="shared" si="25"/>
        <v>Excellent</v>
      </c>
      <c r="AF102" t="str">
        <f t="shared" si="26"/>
        <v>Excellent</v>
      </c>
      <c r="AG102" t="str">
        <f t="shared" si="27"/>
        <v>Excellent</v>
      </c>
      <c r="AI102" t="str">
        <f t="shared" si="21"/>
        <v>N</v>
      </c>
    </row>
    <row r="103" spans="2:35">
      <c r="B103" t="s">
        <v>232</v>
      </c>
      <c r="C103" t="s">
        <v>461</v>
      </c>
      <c r="D103" t="s">
        <v>48</v>
      </c>
      <c r="E103" t="s">
        <v>49</v>
      </c>
      <c r="F103" t="s">
        <v>50</v>
      </c>
      <c r="H103" t="str">
        <f>INDEX('WSH Backcast'!$B$13:$V$122, MATCH('WSH Backcast - NEP'!$C103, 'WSH Backcast'!$C$13:$C$122, 0), MATCH('WSH Backcast - NEP'!H$13, 'WSH Backcast'!$B$13:$V$13, 0))</f>
        <v>Excellent</v>
      </c>
      <c r="I103" t="str">
        <f>INDEX('WSH Backcast'!$B$13:$V$122, MATCH('WSH Backcast - NEP'!$C103, 'WSH Backcast'!$C$13:$C$122, 0), MATCH('WSH Backcast - NEP'!I$13, 'WSH Backcast'!$B$13:$V$13, 0))</f>
        <v>Excellent</v>
      </c>
      <c r="J103" t="str">
        <f>INDEX('WSH Backcast'!$B$13:$V$122, MATCH('WSH Backcast - NEP'!$C103, 'WSH Backcast'!$C$13:$C$122, 0), MATCH('WSH Backcast - NEP'!J$13, 'WSH Backcast'!$B$13:$V$13, 0))</f>
        <v>Excellent</v>
      </c>
      <c r="K103" t="str">
        <f>INDEX('WSH Backcast'!$B$13:$V$122, MATCH('WSH Backcast - NEP'!$C103, 'WSH Backcast'!$C$13:$C$122, 0), MATCH('WSH Backcast - NEP'!K$13, 'WSH Backcast'!$B$13:$V$13, 0))</f>
        <v>Excellent</v>
      </c>
      <c r="L103" t="str">
        <f>INDEX('WSH Backcast'!$B$13:$V$122, MATCH('WSH Backcast - NEP'!$C103, 'WSH Backcast'!$C$13:$C$122, 0), MATCH('WSH Backcast - NEP'!L$13, 'WSH Backcast'!$B$13:$V$13, 0))</f>
        <v>Excellent</v>
      </c>
      <c r="M103" t="str">
        <f>INDEX('WSH Backcast'!$B$13:$V$122, MATCH('WSH Backcast - NEP'!$C103, 'WSH Backcast'!$C$13:$C$122, 0), MATCH('WSH Backcast - NEP'!M$13, 'WSH Backcast'!$B$13:$V$13, 0))</f>
        <v>Excellent</v>
      </c>
      <c r="N103" t="str">
        <f>INDEX('WSH Backcast'!$B$13:$V$122, MATCH('WSH Backcast - NEP'!$C103, 'WSH Backcast'!$C$13:$C$122, 0), MATCH('WSH Backcast - NEP'!N$13, 'WSH Backcast'!$B$13:$V$13, 0))</f>
        <v>Excellent</v>
      </c>
      <c r="O103" t="str">
        <f>INDEX('WSH Backcast'!$B$13:$V$122, MATCH('WSH Backcast - NEP'!$C103, 'WSH Backcast'!$C$13:$C$122, 0), MATCH('WSH Backcast - NEP'!O$13, 'WSH Backcast'!$B$13:$V$13, 0))</f>
        <v>Excellent</v>
      </c>
      <c r="P103">
        <f>INDEX('WSH Backcast'!$B$13:$V$122, MATCH('WSH Backcast - NEP'!$C103, 'WSH Backcast'!$C$13:$C$122, 0), MATCH('WSH Backcast - NEP'!P$13, 'WSH Backcast'!$B$13:$V$13, 0))</f>
        <v>0</v>
      </c>
      <c r="Q103" t="str">
        <f>INDEX('WSH Backcast'!$B$13:$V$122, MATCH('WSH Backcast - NEP'!$C103, 'WSH Backcast'!$C$13:$C$122, 0), MATCH('WSH Backcast - NEP'!Q$13, 'WSH Backcast'!$B$13:$V$13, 0))</f>
        <v>Excellent</v>
      </c>
      <c r="R103" t="str">
        <f>INDEX('WSH Backcast'!$B$13:$V$122, MATCH('WSH Backcast - NEP'!$C103, 'WSH Backcast'!$C$13:$C$122, 0), MATCH('WSH Backcast - NEP'!R$13, 'WSH Backcast'!$B$13:$V$13, 0))</f>
        <v>Excellent</v>
      </c>
      <c r="S103" t="str">
        <f>INDEX('WSH Backcast'!$B$13:$V$122, MATCH('WSH Backcast - NEP'!$C103, 'WSH Backcast'!$C$13:$C$122, 0), MATCH('WSH Backcast - NEP'!S$13, 'WSH Backcast'!$B$13:$V$13, 0))</f>
        <v>Excellent</v>
      </c>
      <c r="T103" t="str">
        <f>INDEX('WSH Backcast'!$B$13:$V$122, MATCH('WSH Backcast - NEP'!$C103, 'WSH Backcast'!$C$13:$C$122, 0), MATCH('WSH Backcast - NEP'!T$13, 'WSH Backcast'!$B$13:$V$13, 0))</f>
        <v>Excellent</v>
      </c>
      <c r="U103" t="str">
        <f>INDEX('WSH Backcast'!$B$13:$V$122, MATCH('WSH Backcast - NEP'!$C103, 'WSH Backcast'!$C$13:$C$122, 0), MATCH('WSH Backcast - NEP'!U$13, 'WSH Backcast'!$B$13:$V$13, 0))</f>
        <v>Excellent</v>
      </c>
      <c r="V103" t="str">
        <f>INDEX('WSH Backcast'!$B$13:$V$122, MATCH('WSH Backcast - NEP'!$C103, 'WSH Backcast'!$C$13:$C$122, 0), MATCH('WSH Backcast - NEP'!V$13, 'WSH Backcast'!$B$13:$V$13, 0))</f>
        <v>Excellent</v>
      </c>
      <c r="AA103" t="s">
        <v>51</v>
      </c>
      <c r="AB103" t="str">
        <f t="shared" si="22"/>
        <v>Excellent</v>
      </c>
      <c r="AC103" t="str">
        <f t="shared" si="23"/>
        <v>Excellent</v>
      </c>
      <c r="AD103" t="str">
        <f t="shared" si="24"/>
        <v>Excellent</v>
      </c>
      <c r="AE103" t="str">
        <f t="shared" si="25"/>
        <v>Excellent</v>
      </c>
      <c r="AF103" t="str">
        <f t="shared" si="26"/>
        <v>Excellent</v>
      </c>
      <c r="AG103" t="str">
        <f t="shared" si="27"/>
        <v>Excellent</v>
      </c>
      <c r="AI103" t="str">
        <f t="shared" si="21"/>
        <v>N</v>
      </c>
    </row>
    <row r="104" spans="2:35">
      <c r="B104" t="s">
        <v>232</v>
      </c>
      <c r="C104" t="s">
        <v>462</v>
      </c>
      <c r="D104" t="s">
        <v>48</v>
      </c>
      <c r="E104" t="s">
        <v>49</v>
      </c>
      <c r="F104" t="s">
        <v>50</v>
      </c>
      <c r="H104" t="str">
        <f>INDEX('WSH Backcast'!$B$13:$V$122, MATCH('WSH Backcast - NEP'!$C104, 'WSH Backcast'!$C$13:$C$122, 0), MATCH('WSH Backcast - NEP'!H$13, 'WSH Backcast'!$B$13:$V$13, 0))</f>
        <v>Excellent</v>
      </c>
      <c r="I104" t="str">
        <f>INDEX('WSH Backcast'!$B$13:$V$122, MATCH('WSH Backcast - NEP'!$C104, 'WSH Backcast'!$C$13:$C$122, 0), MATCH('WSH Backcast - NEP'!I$13, 'WSH Backcast'!$B$13:$V$13, 0))</f>
        <v>Excellent</v>
      </c>
      <c r="J104" t="str">
        <f>INDEX('WSH Backcast'!$B$13:$V$122, MATCH('WSH Backcast - NEP'!$C104, 'WSH Backcast'!$C$13:$C$122, 0), MATCH('WSH Backcast - NEP'!J$13, 'WSH Backcast'!$B$13:$V$13, 0))</f>
        <v>Excellent</v>
      </c>
      <c r="K104" t="str">
        <f>INDEX('WSH Backcast'!$B$13:$V$122, MATCH('WSH Backcast - NEP'!$C104, 'WSH Backcast'!$C$13:$C$122, 0), MATCH('WSH Backcast - NEP'!K$13, 'WSH Backcast'!$B$13:$V$13, 0))</f>
        <v>Excellent</v>
      </c>
      <c r="L104" t="str">
        <f>INDEX('WSH Backcast'!$B$13:$V$122, MATCH('WSH Backcast - NEP'!$C104, 'WSH Backcast'!$C$13:$C$122, 0), MATCH('WSH Backcast - NEP'!L$13, 'WSH Backcast'!$B$13:$V$13, 0))</f>
        <v>Excellent</v>
      </c>
      <c r="M104" t="str">
        <f>INDEX('WSH Backcast'!$B$13:$V$122, MATCH('WSH Backcast - NEP'!$C104, 'WSH Backcast'!$C$13:$C$122, 0), MATCH('WSH Backcast - NEP'!M$13, 'WSH Backcast'!$B$13:$V$13, 0))</f>
        <v>Excellent</v>
      </c>
      <c r="N104" t="str">
        <f>INDEX('WSH Backcast'!$B$13:$V$122, MATCH('WSH Backcast - NEP'!$C104, 'WSH Backcast'!$C$13:$C$122, 0), MATCH('WSH Backcast - NEP'!N$13, 'WSH Backcast'!$B$13:$V$13, 0))</f>
        <v>Excellent</v>
      </c>
      <c r="O104" t="str">
        <f>INDEX('WSH Backcast'!$B$13:$V$122, MATCH('WSH Backcast - NEP'!$C104, 'WSH Backcast'!$C$13:$C$122, 0), MATCH('WSH Backcast - NEP'!O$13, 'WSH Backcast'!$B$13:$V$13, 0))</f>
        <v>Excellent</v>
      </c>
      <c r="P104">
        <f>INDEX('WSH Backcast'!$B$13:$V$122, MATCH('WSH Backcast - NEP'!$C104, 'WSH Backcast'!$C$13:$C$122, 0), MATCH('WSH Backcast - NEP'!P$13, 'WSH Backcast'!$B$13:$V$13, 0))</f>
        <v>0</v>
      </c>
      <c r="Q104" t="str">
        <f>INDEX('WSH Backcast'!$B$13:$V$122, MATCH('WSH Backcast - NEP'!$C104, 'WSH Backcast'!$C$13:$C$122, 0), MATCH('WSH Backcast - NEP'!Q$13, 'WSH Backcast'!$B$13:$V$13, 0))</f>
        <v>Excellent</v>
      </c>
      <c r="R104" t="str">
        <f>INDEX('WSH Backcast'!$B$13:$V$122, MATCH('WSH Backcast - NEP'!$C104, 'WSH Backcast'!$C$13:$C$122, 0), MATCH('WSH Backcast - NEP'!R$13, 'WSH Backcast'!$B$13:$V$13, 0))</f>
        <v>Excellent</v>
      </c>
      <c r="S104" t="str">
        <f>INDEX('WSH Backcast'!$B$13:$V$122, MATCH('WSH Backcast - NEP'!$C104, 'WSH Backcast'!$C$13:$C$122, 0), MATCH('WSH Backcast - NEP'!S$13, 'WSH Backcast'!$B$13:$V$13, 0))</f>
        <v>Excellent</v>
      </c>
      <c r="T104" t="str">
        <f>INDEX('WSH Backcast'!$B$13:$V$122, MATCH('WSH Backcast - NEP'!$C104, 'WSH Backcast'!$C$13:$C$122, 0), MATCH('WSH Backcast - NEP'!T$13, 'WSH Backcast'!$B$13:$V$13, 0))</f>
        <v>Excellent</v>
      </c>
      <c r="U104" t="str">
        <f>INDEX('WSH Backcast'!$B$13:$V$122, MATCH('WSH Backcast - NEP'!$C104, 'WSH Backcast'!$C$13:$C$122, 0), MATCH('WSH Backcast - NEP'!U$13, 'WSH Backcast'!$B$13:$V$13, 0))</f>
        <v>Excellent</v>
      </c>
      <c r="V104" t="str">
        <f>INDEX('WSH Backcast'!$B$13:$V$122, MATCH('WSH Backcast - NEP'!$C104, 'WSH Backcast'!$C$13:$C$122, 0), MATCH('WSH Backcast - NEP'!V$13, 'WSH Backcast'!$B$13:$V$13, 0))</f>
        <v>Excellent</v>
      </c>
      <c r="AA104" t="s">
        <v>51</v>
      </c>
      <c r="AB104" t="str">
        <f t="shared" si="22"/>
        <v>Excellent</v>
      </c>
      <c r="AC104" t="str">
        <f t="shared" si="23"/>
        <v>Excellent</v>
      </c>
      <c r="AD104" t="str">
        <f t="shared" si="24"/>
        <v>Excellent</v>
      </c>
      <c r="AE104" t="str">
        <f t="shared" si="25"/>
        <v>Excellent</v>
      </c>
      <c r="AF104" t="str">
        <f t="shared" si="26"/>
        <v>Excellent</v>
      </c>
      <c r="AG104" t="str">
        <f t="shared" si="27"/>
        <v>Excellent</v>
      </c>
      <c r="AI104" t="str">
        <f t="shared" si="21"/>
        <v>N</v>
      </c>
    </row>
    <row r="105" spans="2:35">
      <c r="B105" t="s">
        <v>232</v>
      </c>
      <c r="C105" t="s">
        <v>463</v>
      </c>
      <c r="D105" t="s">
        <v>48</v>
      </c>
      <c r="E105" t="s">
        <v>49</v>
      </c>
      <c r="F105" t="s">
        <v>50</v>
      </c>
      <c r="H105" t="str">
        <f>INDEX('WSH Backcast'!$B$13:$V$122, MATCH('WSH Backcast - NEP'!$C105, 'WSH Backcast'!$C$13:$C$122, 0), MATCH('WSH Backcast - NEP'!H$13, 'WSH Backcast'!$B$13:$V$13, 0))</f>
        <v>Excellent</v>
      </c>
      <c r="I105" t="str">
        <f>INDEX('WSH Backcast'!$B$13:$V$122, MATCH('WSH Backcast - NEP'!$C105, 'WSH Backcast'!$C$13:$C$122, 0), MATCH('WSH Backcast - NEP'!I$13, 'WSH Backcast'!$B$13:$V$13, 0))</f>
        <v>Excellent</v>
      </c>
      <c r="J105" t="str">
        <f>INDEX('WSH Backcast'!$B$13:$V$122, MATCH('WSH Backcast - NEP'!$C105, 'WSH Backcast'!$C$13:$C$122, 0), MATCH('WSH Backcast - NEP'!J$13, 'WSH Backcast'!$B$13:$V$13, 0))</f>
        <v>Excellent</v>
      </c>
      <c r="K105" t="str">
        <f>INDEX('WSH Backcast'!$B$13:$V$122, MATCH('WSH Backcast - NEP'!$C105, 'WSH Backcast'!$C$13:$C$122, 0), MATCH('WSH Backcast - NEP'!K$13, 'WSH Backcast'!$B$13:$V$13, 0))</f>
        <v>Excellent</v>
      </c>
      <c r="L105" t="str">
        <f>INDEX('WSH Backcast'!$B$13:$V$122, MATCH('WSH Backcast - NEP'!$C105, 'WSH Backcast'!$C$13:$C$122, 0), MATCH('WSH Backcast - NEP'!L$13, 'WSH Backcast'!$B$13:$V$13, 0))</f>
        <v>Excellent</v>
      </c>
      <c r="M105" t="str">
        <f>INDEX('WSH Backcast'!$B$13:$V$122, MATCH('WSH Backcast - NEP'!$C105, 'WSH Backcast'!$C$13:$C$122, 0), MATCH('WSH Backcast - NEP'!M$13, 'WSH Backcast'!$B$13:$V$13, 0))</f>
        <v>Excellent</v>
      </c>
      <c r="N105" t="str">
        <f>INDEX('WSH Backcast'!$B$13:$V$122, MATCH('WSH Backcast - NEP'!$C105, 'WSH Backcast'!$C$13:$C$122, 0), MATCH('WSH Backcast - NEP'!N$13, 'WSH Backcast'!$B$13:$V$13, 0))</f>
        <v>Excellent</v>
      </c>
      <c r="O105" t="str">
        <f>INDEX('WSH Backcast'!$B$13:$V$122, MATCH('WSH Backcast - NEP'!$C105, 'WSH Backcast'!$C$13:$C$122, 0), MATCH('WSH Backcast - NEP'!O$13, 'WSH Backcast'!$B$13:$V$13, 0))</f>
        <v>Excellent</v>
      </c>
      <c r="P105">
        <f>INDEX('WSH Backcast'!$B$13:$V$122, MATCH('WSH Backcast - NEP'!$C105, 'WSH Backcast'!$C$13:$C$122, 0), MATCH('WSH Backcast - NEP'!P$13, 'WSH Backcast'!$B$13:$V$13, 0))</f>
        <v>0</v>
      </c>
      <c r="Q105" t="str">
        <f>INDEX('WSH Backcast'!$B$13:$V$122, MATCH('WSH Backcast - NEP'!$C105, 'WSH Backcast'!$C$13:$C$122, 0), MATCH('WSH Backcast - NEP'!Q$13, 'WSH Backcast'!$B$13:$V$13, 0))</f>
        <v>Excellent</v>
      </c>
      <c r="R105" t="str">
        <f>INDEX('WSH Backcast'!$B$13:$V$122, MATCH('WSH Backcast - NEP'!$C105, 'WSH Backcast'!$C$13:$C$122, 0), MATCH('WSH Backcast - NEP'!R$13, 'WSH Backcast'!$B$13:$V$13, 0))</f>
        <v>Excellent</v>
      </c>
      <c r="S105" t="str">
        <f>INDEX('WSH Backcast'!$B$13:$V$122, MATCH('WSH Backcast - NEP'!$C105, 'WSH Backcast'!$C$13:$C$122, 0), MATCH('WSH Backcast - NEP'!S$13, 'WSH Backcast'!$B$13:$V$13, 0))</f>
        <v>Excellent</v>
      </c>
      <c r="T105" t="str">
        <f>INDEX('WSH Backcast'!$B$13:$V$122, MATCH('WSH Backcast - NEP'!$C105, 'WSH Backcast'!$C$13:$C$122, 0), MATCH('WSH Backcast - NEP'!T$13, 'WSH Backcast'!$B$13:$V$13, 0))</f>
        <v>Excellent</v>
      </c>
      <c r="U105" t="str">
        <f>INDEX('WSH Backcast'!$B$13:$V$122, MATCH('WSH Backcast - NEP'!$C105, 'WSH Backcast'!$C$13:$C$122, 0), MATCH('WSH Backcast - NEP'!U$13, 'WSH Backcast'!$B$13:$V$13, 0))</f>
        <v>Excellent</v>
      </c>
      <c r="V105" t="str">
        <f>INDEX('WSH Backcast'!$B$13:$V$122, MATCH('WSH Backcast - NEP'!$C105, 'WSH Backcast'!$C$13:$C$122, 0), MATCH('WSH Backcast - NEP'!V$13, 'WSH Backcast'!$B$13:$V$13, 0))</f>
        <v>Excellent</v>
      </c>
      <c r="AA105" t="s">
        <v>51</v>
      </c>
      <c r="AB105" t="str">
        <f t="shared" si="22"/>
        <v>Excellent</v>
      </c>
      <c r="AC105" t="str">
        <f t="shared" si="23"/>
        <v>Excellent</v>
      </c>
      <c r="AD105" t="str">
        <f t="shared" si="24"/>
        <v>Excellent</v>
      </c>
      <c r="AE105" t="str">
        <f t="shared" si="25"/>
        <v>Excellent</v>
      </c>
      <c r="AF105" t="str">
        <f t="shared" si="26"/>
        <v>Excellent</v>
      </c>
      <c r="AG105" t="str">
        <f t="shared" si="27"/>
        <v>Excellent</v>
      </c>
      <c r="AI105" t="str">
        <f t="shared" si="21"/>
        <v>N</v>
      </c>
    </row>
    <row r="106" spans="2:35">
      <c r="B106" t="s">
        <v>232</v>
      </c>
      <c r="C106" t="s">
        <v>464</v>
      </c>
      <c r="D106" t="s">
        <v>48</v>
      </c>
      <c r="E106" t="s">
        <v>49</v>
      </c>
      <c r="F106" t="s">
        <v>50</v>
      </c>
      <c r="H106" t="str">
        <f>INDEX('WSH Backcast'!$B$13:$V$122, MATCH('WSH Backcast - NEP'!$C106, 'WSH Backcast'!$C$13:$C$122, 0), MATCH('WSH Backcast - NEP'!H$13, 'WSH Backcast'!$B$13:$V$13, 0))</f>
        <v>Excellent</v>
      </c>
      <c r="I106" t="str">
        <f>INDEX('WSH Backcast'!$B$13:$V$122, MATCH('WSH Backcast - NEP'!$C106, 'WSH Backcast'!$C$13:$C$122, 0), MATCH('WSH Backcast - NEP'!I$13, 'WSH Backcast'!$B$13:$V$13, 0))</f>
        <v>Excellent</v>
      </c>
      <c r="J106" t="str">
        <f>INDEX('WSH Backcast'!$B$13:$V$122, MATCH('WSH Backcast - NEP'!$C106, 'WSH Backcast'!$C$13:$C$122, 0), MATCH('WSH Backcast - NEP'!J$13, 'WSH Backcast'!$B$13:$V$13, 0))</f>
        <v>Excellent</v>
      </c>
      <c r="K106" t="str">
        <f>INDEX('WSH Backcast'!$B$13:$V$122, MATCH('WSH Backcast - NEP'!$C106, 'WSH Backcast'!$C$13:$C$122, 0), MATCH('WSH Backcast - NEP'!K$13, 'WSH Backcast'!$B$13:$V$13, 0))</f>
        <v>Excellent</v>
      </c>
      <c r="L106" t="str">
        <f>INDEX('WSH Backcast'!$B$13:$V$122, MATCH('WSH Backcast - NEP'!$C106, 'WSH Backcast'!$C$13:$C$122, 0), MATCH('WSH Backcast - NEP'!L$13, 'WSH Backcast'!$B$13:$V$13, 0))</f>
        <v>Excellent</v>
      </c>
      <c r="M106" t="str">
        <f>INDEX('WSH Backcast'!$B$13:$V$122, MATCH('WSH Backcast - NEP'!$C106, 'WSH Backcast'!$C$13:$C$122, 0), MATCH('WSH Backcast - NEP'!M$13, 'WSH Backcast'!$B$13:$V$13, 0))</f>
        <v>Excellent</v>
      </c>
      <c r="N106" t="str">
        <f>INDEX('WSH Backcast'!$B$13:$V$122, MATCH('WSH Backcast - NEP'!$C106, 'WSH Backcast'!$C$13:$C$122, 0), MATCH('WSH Backcast - NEP'!N$13, 'WSH Backcast'!$B$13:$V$13, 0))</f>
        <v>Excellent</v>
      </c>
      <c r="O106" t="str">
        <f>INDEX('WSH Backcast'!$B$13:$V$122, MATCH('WSH Backcast - NEP'!$C106, 'WSH Backcast'!$C$13:$C$122, 0), MATCH('WSH Backcast - NEP'!O$13, 'WSH Backcast'!$B$13:$V$13, 0))</f>
        <v>Excellent</v>
      </c>
      <c r="P106">
        <f>INDEX('WSH Backcast'!$B$13:$V$122, MATCH('WSH Backcast - NEP'!$C106, 'WSH Backcast'!$C$13:$C$122, 0), MATCH('WSH Backcast - NEP'!P$13, 'WSH Backcast'!$B$13:$V$13, 0))</f>
        <v>0</v>
      </c>
      <c r="Q106" t="str">
        <f>INDEX('WSH Backcast'!$B$13:$V$122, MATCH('WSH Backcast - NEP'!$C106, 'WSH Backcast'!$C$13:$C$122, 0), MATCH('WSH Backcast - NEP'!Q$13, 'WSH Backcast'!$B$13:$V$13, 0))</f>
        <v>Excellent</v>
      </c>
      <c r="R106" t="str">
        <f>INDEX('WSH Backcast'!$B$13:$V$122, MATCH('WSH Backcast - NEP'!$C106, 'WSH Backcast'!$C$13:$C$122, 0), MATCH('WSH Backcast - NEP'!R$13, 'WSH Backcast'!$B$13:$V$13, 0))</f>
        <v>Excellent</v>
      </c>
      <c r="S106" t="str">
        <f>INDEX('WSH Backcast'!$B$13:$V$122, MATCH('WSH Backcast - NEP'!$C106, 'WSH Backcast'!$C$13:$C$122, 0), MATCH('WSH Backcast - NEP'!S$13, 'WSH Backcast'!$B$13:$V$13, 0))</f>
        <v>Excellent</v>
      </c>
      <c r="T106" t="str">
        <f>INDEX('WSH Backcast'!$B$13:$V$122, MATCH('WSH Backcast - NEP'!$C106, 'WSH Backcast'!$C$13:$C$122, 0), MATCH('WSH Backcast - NEP'!T$13, 'WSH Backcast'!$B$13:$V$13, 0))</f>
        <v>Excellent</v>
      </c>
      <c r="U106" t="str">
        <f>INDEX('WSH Backcast'!$B$13:$V$122, MATCH('WSH Backcast - NEP'!$C106, 'WSH Backcast'!$C$13:$C$122, 0), MATCH('WSH Backcast - NEP'!U$13, 'WSH Backcast'!$B$13:$V$13, 0))</f>
        <v>Excellent</v>
      </c>
      <c r="V106" t="str">
        <f>INDEX('WSH Backcast'!$B$13:$V$122, MATCH('WSH Backcast - NEP'!$C106, 'WSH Backcast'!$C$13:$C$122, 0), MATCH('WSH Backcast - NEP'!V$13, 'WSH Backcast'!$B$13:$V$13, 0))</f>
        <v>Excellent</v>
      </c>
      <c r="AA106" t="s">
        <v>51</v>
      </c>
      <c r="AB106" t="str">
        <f t="shared" si="22"/>
        <v>Excellent</v>
      </c>
      <c r="AC106" t="str">
        <f t="shared" si="23"/>
        <v>Excellent</v>
      </c>
      <c r="AD106" t="str">
        <f t="shared" si="24"/>
        <v>Excellent</v>
      </c>
      <c r="AE106" t="str">
        <f t="shared" si="25"/>
        <v>Excellent</v>
      </c>
      <c r="AF106" t="str">
        <f t="shared" si="26"/>
        <v>Excellent</v>
      </c>
      <c r="AG106" t="str">
        <f t="shared" si="27"/>
        <v>Excellent</v>
      </c>
      <c r="AI106" t="str">
        <f t="shared" si="21"/>
        <v>N</v>
      </c>
    </row>
    <row r="107" spans="2:35" ht="27.95">
      <c r="B107" t="s">
        <v>232</v>
      </c>
      <c r="C107" t="s">
        <v>465</v>
      </c>
      <c r="D107" t="s">
        <v>48</v>
      </c>
      <c r="E107" t="s">
        <v>49</v>
      </c>
      <c r="F107" t="s">
        <v>50</v>
      </c>
      <c r="H107" t="str">
        <f>INDEX('WSH Backcast'!$B$13:$V$122, MATCH('WSH Backcast - NEP'!$C107, 'WSH Backcast'!$C$13:$C$122, 0), MATCH('WSH Backcast - NEP'!H$13, 'WSH Backcast'!$B$13:$V$13, 0))</f>
        <v>Sufficient</v>
      </c>
      <c r="I107" t="str">
        <f>INDEX('WSH Backcast'!$B$13:$V$122, MATCH('WSH Backcast - NEP'!$C107, 'WSH Backcast'!$C$13:$C$122, 0), MATCH('WSH Backcast - NEP'!I$13, 'WSH Backcast'!$B$13:$V$13, 0))</f>
        <v>Sufficient</v>
      </c>
      <c r="J107" t="str">
        <f>INDEX('WSH Backcast'!$B$13:$V$122, MATCH('WSH Backcast - NEP'!$C107, 'WSH Backcast'!$C$13:$C$122, 0), MATCH('WSH Backcast - NEP'!J$13, 'WSH Backcast'!$B$13:$V$13, 0))</f>
        <v>Sufficient</v>
      </c>
      <c r="K107" t="str">
        <f>INDEX('WSH Backcast'!$B$13:$V$122, MATCH('WSH Backcast - NEP'!$C107, 'WSH Backcast'!$C$13:$C$122, 0), MATCH('WSH Backcast - NEP'!K$13, 'WSH Backcast'!$B$13:$V$13, 0))</f>
        <v>Poor</v>
      </c>
      <c r="L107" t="str">
        <f>INDEX('WSH Backcast'!$B$13:$V$122, MATCH('WSH Backcast - NEP'!$C107, 'WSH Backcast'!$C$13:$C$122, 0), MATCH('WSH Backcast - NEP'!L$13, 'WSH Backcast'!$B$13:$V$13, 0))</f>
        <v>Sufficient</v>
      </c>
      <c r="M107" t="str">
        <f>INDEX('WSH Backcast'!$B$13:$V$122, MATCH('WSH Backcast - NEP'!$C107, 'WSH Backcast'!$C$13:$C$122, 0), MATCH('WSH Backcast - NEP'!M$13, 'WSH Backcast'!$B$13:$V$13, 0))</f>
        <v>Good</v>
      </c>
      <c r="N107" t="str">
        <f>INDEX('WSH Backcast'!$B$13:$V$122, MATCH('WSH Backcast - NEP'!$C107, 'WSH Backcast'!$C$13:$C$122, 0), MATCH('WSH Backcast - NEP'!N$13, 'WSH Backcast'!$B$13:$V$13, 0))</f>
        <v>Sufficient</v>
      </c>
      <c r="O107" t="str">
        <f>INDEX('WSH Backcast'!$B$13:$V$122, MATCH('WSH Backcast - NEP'!$C107, 'WSH Backcast'!$C$13:$C$122, 0), MATCH('WSH Backcast - NEP'!O$13, 'WSH Backcast'!$B$13:$V$13, 0))</f>
        <v>Good</v>
      </c>
      <c r="P107">
        <f>INDEX('WSH Backcast'!$B$13:$V$122, MATCH('WSH Backcast - NEP'!$C107, 'WSH Backcast'!$C$13:$C$122, 0), MATCH('WSH Backcast - NEP'!P$13, 'WSH Backcast'!$B$13:$V$13, 0))</f>
        <v>0</v>
      </c>
      <c r="Q107" t="str">
        <f>INDEX('WSH Backcast'!$B$13:$V$122, MATCH('WSH Backcast - NEP'!$C107, 'WSH Backcast'!$C$13:$C$122, 0), MATCH('WSH Backcast - NEP'!Q$13, 'WSH Backcast'!$B$13:$V$13, 0))</f>
        <v>Sufficient</v>
      </c>
      <c r="R107" t="str">
        <f>INDEX('WSH Backcast'!$B$13:$V$122, MATCH('WSH Backcast - NEP'!$C107, 'WSH Backcast'!$C$13:$C$122, 0), MATCH('WSH Backcast - NEP'!R$13, 'WSH Backcast'!$B$13:$V$13, 0))</f>
        <v>Sufficient</v>
      </c>
      <c r="S107" t="str">
        <f>INDEX('WSH Backcast'!$B$13:$V$122, MATCH('WSH Backcast - NEP'!$C107, 'WSH Backcast'!$C$13:$C$122, 0), MATCH('WSH Backcast - NEP'!S$13, 'WSH Backcast'!$B$13:$V$13, 0))</f>
        <v>Sufficient</v>
      </c>
      <c r="T107" t="str">
        <f>INDEX('WSH Backcast'!$B$13:$V$122, MATCH('WSH Backcast - NEP'!$C107, 'WSH Backcast'!$C$13:$C$122, 0), MATCH('WSH Backcast - NEP'!T$13, 'WSH Backcast'!$B$13:$V$13, 0))</f>
        <v>Sufficient</v>
      </c>
      <c r="U107" t="str">
        <f>INDEX('WSH Backcast'!$B$13:$V$122, MATCH('WSH Backcast - NEP'!$C107, 'WSH Backcast'!$C$13:$C$122, 0), MATCH('WSH Backcast - NEP'!U$13, 'WSH Backcast'!$B$13:$V$13, 0))</f>
        <v>Sufficient</v>
      </c>
      <c r="V107" t="str">
        <f>INDEX('WSH Backcast'!$B$13:$V$122, MATCH('WSH Backcast - NEP'!$C107, 'WSH Backcast'!$C$13:$C$122, 0), MATCH('WSH Backcast - NEP'!V$13, 'WSH Backcast'!$B$13:$V$13, 0))</f>
        <v>Sufficient</v>
      </c>
      <c r="X107" t="s">
        <v>55</v>
      </c>
      <c r="Z107" s="22" t="s">
        <v>930</v>
      </c>
      <c r="AA107" t="s">
        <v>51</v>
      </c>
      <c r="AB107" t="str">
        <f t="shared" si="22"/>
        <v>Sufficient</v>
      </c>
      <c r="AC107" t="str">
        <f t="shared" si="23"/>
        <v>Sufficient</v>
      </c>
      <c r="AD107" t="str">
        <f t="shared" si="24"/>
        <v>Sufficient</v>
      </c>
      <c r="AE107" t="str">
        <f t="shared" si="25"/>
        <v>Sufficient</v>
      </c>
      <c r="AF107" t="str">
        <f t="shared" si="26"/>
        <v>Sufficient</v>
      </c>
      <c r="AG107" t="str">
        <f t="shared" si="27"/>
        <v>Sufficient</v>
      </c>
      <c r="AI107" t="str">
        <f t="shared" si="21"/>
        <v>N</v>
      </c>
    </row>
    <row r="108" spans="2:35">
      <c r="B108" t="s">
        <v>232</v>
      </c>
      <c r="C108" t="s">
        <v>466</v>
      </c>
      <c r="D108" t="s">
        <v>48</v>
      </c>
      <c r="E108" t="s">
        <v>49</v>
      </c>
      <c r="F108" t="s">
        <v>50</v>
      </c>
      <c r="H108" t="str">
        <f>INDEX('WSH Backcast'!$B$13:$V$122, MATCH('WSH Backcast - NEP'!$C108, 'WSH Backcast'!$C$13:$C$122, 0), MATCH('WSH Backcast - NEP'!H$13, 'WSH Backcast'!$B$13:$V$13, 0))</f>
        <v>Excellent</v>
      </c>
      <c r="I108" t="str">
        <f>INDEX('WSH Backcast'!$B$13:$V$122, MATCH('WSH Backcast - NEP'!$C108, 'WSH Backcast'!$C$13:$C$122, 0), MATCH('WSH Backcast - NEP'!I$13, 'WSH Backcast'!$B$13:$V$13, 0))</f>
        <v>Excellent</v>
      </c>
      <c r="J108" t="str">
        <f>INDEX('WSH Backcast'!$B$13:$V$122, MATCH('WSH Backcast - NEP'!$C108, 'WSH Backcast'!$C$13:$C$122, 0), MATCH('WSH Backcast - NEP'!J$13, 'WSH Backcast'!$B$13:$V$13, 0))</f>
        <v>Excellent</v>
      </c>
      <c r="K108" t="str">
        <f>INDEX('WSH Backcast'!$B$13:$V$122, MATCH('WSH Backcast - NEP'!$C108, 'WSH Backcast'!$C$13:$C$122, 0), MATCH('WSH Backcast - NEP'!K$13, 'WSH Backcast'!$B$13:$V$13, 0))</f>
        <v>Excellent</v>
      </c>
      <c r="L108" t="str">
        <f>INDEX('WSH Backcast'!$B$13:$V$122, MATCH('WSH Backcast - NEP'!$C108, 'WSH Backcast'!$C$13:$C$122, 0), MATCH('WSH Backcast - NEP'!L$13, 'WSH Backcast'!$B$13:$V$13, 0))</f>
        <v>Excellent</v>
      </c>
      <c r="M108" t="str">
        <f>INDEX('WSH Backcast'!$B$13:$V$122, MATCH('WSH Backcast - NEP'!$C108, 'WSH Backcast'!$C$13:$C$122, 0), MATCH('WSH Backcast - NEP'!M$13, 'WSH Backcast'!$B$13:$V$13, 0))</f>
        <v>Excellent</v>
      </c>
      <c r="N108" t="str">
        <f>INDEX('WSH Backcast'!$B$13:$V$122, MATCH('WSH Backcast - NEP'!$C108, 'WSH Backcast'!$C$13:$C$122, 0), MATCH('WSH Backcast - NEP'!N$13, 'WSH Backcast'!$B$13:$V$13, 0))</f>
        <v>Excellent</v>
      </c>
      <c r="O108" t="str">
        <f>INDEX('WSH Backcast'!$B$13:$V$122, MATCH('WSH Backcast - NEP'!$C108, 'WSH Backcast'!$C$13:$C$122, 0), MATCH('WSH Backcast - NEP'!O$13, 'WSH Backcast'!$B$13:$V$13, 0))</f>
        <v>Excellent</v>
      </c>
      <c r="P108">
        <f>INDEX('WSH Backcast'!$B$13:$V$122, MATCH('WSH Backcast - NEP'!$C108, 'WSH Backcast'!$C$13:$C$122, 0), MATCH('WSH Backcast - NEP'!P$13, 'WSH Backcast'!$B$13:$V$13, 0))</f>
        <v>0</v>
      </c>
      <c r="Q108" t="str">
        <f>INDEX('WSH Backcast'!$B$13:$V$122, MATCH('WSH Backcast - NEP'!$C108, 'WSH Backcast'!$C$13:$C$122, 0), MATCH('WSH Backcast - NEP'!Q$13, 'WSH Backcast'!$B$13:$V$13, 0))</f>
        <v>Excellent</v>
      </c>
      <c r="R108" t="str">
        <f>INDEX('WSH Backcast'!$B$13:$V$122, MATCH('WSH Backcast - NEP'!$C108, 'WSH Backcast'!$C$13:$C$122, 0), MATCH('WSH Backcast - NEP'!R$13, 'WSH Backcast'!$B$13:$V$13, 0))</f>
        <v>Excellent</v>
      </c>
      <c r="S108" t="str">
        <f>INDEX('WSH Backcast'!$B$13:$V$122, MATCH('WSH Backcast - NEP'!$C108, 'WSH Backcast'!$C$13:$C$122, 0), MATCH('WSH Backcast - NEP'!S$13, 'WSH Backcast'!$B$13:$V$13, 0))</f>
        <v>Excellent</v>
      </c>
      <c r="T108" t="str">
        <f>INDEX('WSH Backcast'!$B$13:$V$122, MATCH('WSH Backcast - NEP'!$C108, 'WSH Backcast'!$C$13:$C$122, 0), MATCH('WSH Backcast - NEP'!T$13, 'WSH Backcast'!$B$13:$V$13, 0))</f>
        <v>Excellent</v>
      </c>
      <c r="U108" t="str">
        <f>INDEX('WSH Backcast'!$B$13:$V$122, MATCH('WSH Backcast - NEP'!$C108, 'WSH Backcast'!$C$13:$C$122, 0), MATCH('WSH Backcast - NEP'!U$13, 'WSH Backcast'!$B$13:$V$13, 0))</f>
        <v>Excellent</v>
      </c>
      <c r="V108" t="str">
        <f>INDEX('WSH Backcast'!$B$13:$V$122, MATCH('WSH Backcast - NEP'!$C108, 'WSH Backcast'!$C$13:$C$122, 0), MATCH('WSH Backcast - NEP'!V$13, 'WSH Backcast'!$B$13:$V$13, 0))</f>
        <v>Excellent</v>
      </c>
      <c r="AA108" t="s">
        <v>51</v>
      </c>
      <c r="AB108" t="str">
        <f t="shared" si="22"/>
        <v>Excellent</v>
      </c>
      <c r="AC108" t="str">
        <f t="shared" si="23"/>
        <v>Excellent</v>
      </c>
      <c r="AD108" t="str">
        <f t="shared" si="24"/>
        <v>Excellent</v>
      </c>
      <c r="AE108" t="str">
        <f t="shared" si="25"/>
        <v>Excellent</v>
      </c>
      <c r="AF108" t="str">
        <f t="shared" si="26"/>
        <v>Excellent</v>
      </c>
      <c r="AG108" t="str">
        <f t="shared" si="27"/>
        <v>Excellent</v>
      </c>
      <c r="AI108" t="str">
        <f t="shared" si="21"/>
        <v>N</v>
      </c>
    </row>
    <row r="109" spans="2:35">
      <c r="B109" t="s">
        <v>232</v>
      </c>
      <c r="C109" t="s">
        <v>467</v>
      </c>
      <c r="D109" t="s">
        <v>48</v>
      </c>
      <c r="E109" t="s">
        <v>49</v>
      </c>
      <c r="F109" t="s">
        <v>50</v>
      </c>
      <c r="H109" t="str">
        <f>INDEX('WSH Backcast'!$B$13:$V$122, MATCH('WSH Backcast - NEP'!$C109, 'WSH Backcast'!$C$13:$C$122, 0), MATCH('WSH Backcast - NEP'!H$13, 'WSH Backcast'!$B$13:$V$13, 0))</f>
        <v>Excellent</v>
      </c>
      <c r="I109" t="str">
        <f>INDEX('WSH Backcast'!$B$13:$V$122, MATCH('WSH Backcast - NEP'!$C109, 'WSH Backcast'!$C$13:$C$122, 0), MATCH('WSH Backcast - NEP'!I$13, 'WSH Backcast'!$B$13:$V$13, 0))</f>
        <v>Excellent</v>
      </c>
      <c r="J109" t="str">
        <f>INDEX('WSH Backcast'!$B$13:$V$122, MATCH('WSH Backcast - NEP'!$C109, 'WSH Backcast'!$C$13:$C$122, 0), MATCH('WSH Backcast - NEP'!J$13, 'WSH Backcast'!$B$13:$V$13, 0))</f>
        <v>Excellent</v>
      </c>
      <c r="K109" t="str">
        <f>INDEX('WSH Backcast'!$B$13:$V$122, MATCH('WSH Backcast - NEP'!$C109, 'WSH Backcast'!$C$13:$C$122, 0), MATCH('WSH Backcast - NEP'!K$13, 'WSH Backcast'!$B$13:$V$13, 0))</f>
        <v>Excellent</v>
      </c>
      <c r="L109" t="str">
        <f>INDEX('WSH Backcast'!$B$13:$V$122, MATCH('WSH Backcast - NEP'!$C109, 'WSH Backcast'!$C$13:$C$122, 0), MATCH('WSH Backcast - NEP'!L$13, 'WSH Backcast'!$B$13:$V$13, 0))</f>
        <v>Excellent</v>
      </c>
      <c r="M109" t="str">
        <f>INDEX('WSH Backcast'!$B$13:$V$122, MATCH('WSH Backcast - NEP'!$C109, 'WSH Backcast'!$C$13:$C$122, 0), MATCH('WSH Backcast - NEP'!M$13, 'WSH Backcast'!$B$13:$V$13, 0))</f>
        <v>Excellent</v>
      </c>
      <c r="N109" t="str">
        <f>INDEX('WSH Backcast'!$B$13:$V$122, MATCH('WSH Backcast - NEP'!$C109, 'WSH Backcast'!$C$13:$C$122, 0), MATCH('WSH Backcast - NEP'!N$13, 'WSH Backcast'!$B$13:$V$13, 0))</f>
        <v>Good</v>
      </c>
      <c r="O109" t="str">
        <f>INDEX('WSH Backcast'!$B$13:$V$122, MATCH('WSH Backcast - NEP'!$C109, 'WSH Backcast'!$C$13:$C$122, 0), MATCH('WSH Backcast - NEP'!O$13, 'WSH Backcast'!$B$13:$V$13, 0))</f>
        <v>Good</v>
      </c>
      <c r="P109">
        <f>INDEX('WSH Backcast'!$B$13:$V$122, MATCH('WSH Backcast - NEP'!$C109, 'WSH Backcast'!$C$13:$C$122, 0), MATCH('WSH Backcast - NEP'!P$13, 'WSH Backcast'!$B$13:$V$13, 0))</f>
        <v>0</v>
      </c>
      <c r="Q109" t="str">
        <f>INDEX('WSH Backcast'!$B$13:$V$122, MATCH('WSH Backcast - NEP'!$C109, 'WSH Backcast'!$C$13:$C$122, 0), MATCH('WSH Backcast - NEP'!Q$13, 'WSH Backcast'!$B$13:$V$13, 0))</f>
        <v>Excellent</v>
      </c>
      <c r="R109" t="str">
        <f>INDEX('WSH Backcast'!$B$13:$V$122, MATCH('WSH Backcast - NEP'!$C109, 'WSH Backcast'!$C$13:$C$122, 0), MATCH('WSH Backcast - NEP'!R$13, 'WSH Backcast'!$B$13:$V$13, 0))</f>
        <v>Excellent</v>
      </c>
      <c r="S109" t="str">
        <f>INDEX('WSH Backcast'!$B$13:$V$122, MATCH('WSH Backcast - NEP'!$C109, 'WSH Backcast'!$C$13:$C$122, 0), MATCH('WSH Backcast - NEP'!S$13, 'WSH Backcast'!$B$13:$V$13, 0))</f>
        <v>Excellent</v>
      </c>
      <c r="T109" t="str">
        <f>INDEX('WSH Backcast'!$B$13:$V$122, MATCH('WSH Backcast - NEP'!$C109, 'WSH Backcast'!$C$13:$C$122, 0), MATCH('WSH Backcast - NEP'!T$13, 'WSH Backcast'!$B$13:$V$13, 0))</f>
        <v>Excellent</v>
      </c>
      <c r="U109" t="str">
        <f>INDEX('WSH Backcast'!$B$13:$V$122, MATCH('WSH Backcast - NEP'!$C109, 'WSH Backcast'!$C$13:$C$122, 0), MATCH('WSH Backcast - NEP'!U$13, 'WSH Backcast'!$B$13:$V$13, 0))</f>
        <v>Excellent</v>
      </c>
      <c r="V109" t="str">
        <f>INDEX('WSH Backcast'!$B$13:$V$122, MATCH('WSH Backcast - NEP'!$C109, 'WSH Backcast'!$C$13:$C$122, 0), MATCH('WSH Backcast - NEP'!V$13, 'WSH Backcast'!$B$13:$V$13, 0))</f>
        <v>Excellent</v>
      </c>
      <c r="AA109" t="s">
        <v>51</v>
      </c>
      <c r="AB109" t="str">
        <f t="shared" si="22"/>
        <v>Excellent</v>
      </c>
      <c r="AC109" t="str">
        <f t="shared" si="23"/>
        <v>Excellent</v>
      </c>
      <c r="AD109" t="str">
        <f t="shared" si="24"/>
        <v>Excellent</v>
      </c>
      <c r="AE109" t="str">
        <f t="shared" si="25"/>
        <v>Excellent</v>
      </c>
      <c r="AF109" t="str">
        <f t="shared" si="26"/>
        <v>Excellent</v>
      </c>
      <c r="AG109" t="str">
        <f t="shared" si="27"/>
        <v>Excellent</v>
      </c>
      <c r="AI109" t="str">
        <f t="shared" si="21"/>
        <v>N</v>
      </c>
    </row>
    <row r="110" spans="2:35">
      <c r="B110" t="s">
        <v>232</v>
      </c>
      <c r="C110" t="s">
        <v>468</v>
      </c>
      <c r="D110" t="s">
        <v>48</v>
      </c>
      <c r="E110" t="s">
        <v>49</v>
      </c>
      <c r="F110" t="s">
        <v>50</v>
      </c>
      <c r="H110" t="str">
        <f>INDEX('WSH Backcast'!$B$13:$V$122, MATCH('WSH Backcast - NEP'!$C110, 'WSH Backcast'!$C$13:$C$122, 0), MATCH('WSH Backcast - NEP'!H$13, 'WSH Backcast'!$B$13:$V$13, 0))</f>
        <v>Excellent</v>
      </c>
      <c r="I110" t="str">
        <f>INDEX('WSH Backcast'!$B$13:$V$122, MATCH('WSH Backcast - NEP'!$C110, 'WSH Backcast'!$C$13:$C$122, 0), MATCH('WSH Backcast - NEP'!I$13, 'WSH Backcast'!$B$13:$V$13, 0))</f>
        <v>Excellent</v>
      </c>
      <c r="J110" t="str">
        <f>INDEX('WSH Backcast'!$B$13:$V$122, MATCH('WSH Backcast - NEP'!$C110, 'WSH Backcast'!$C$13:$C$122, 0), MATCH('WSH Backcast - NEP'!J$13, 'WSH Backcast'!$B$13:$V$13, 0))</f>
        <v>Excellent</v>
      </c>
      <c r="K110" t="str">
        <f>INDEX('WSH Backcast'!$B$13:$V$122, MATCH('WSH Backcast - NEP'!$C110, 'WSH Backcast'!$C$13:$C$122, 0), MATCH('WSH Backcast - NEP'!K$13, 'WSH Backcast'!$B$13:$V$13, 0))</f>
        <v>Excellent</v>
      </c>
      <c r="L110" t="str">
        <f>INDEX('WSH Backcast'!$B$13:$V$122, MATCH('WSH Backcast - NEP'!$C110, 'WSH Backcast'!$C$13:$C$122, 0), MATCH('WSH Backcast - NEP'!L$13, 'WSH Backcast'!$B$13:$V$13, 0))</f>
        <v>Excellent</v>
      </c>
      <c r="M110" t="str">
        <f>INDEX('WSH Backcast'!$B$13:$V$122, MATCH('WSH Backcast - NEP'!$C110, 'WSH Backcast'!$C$13:$C$122, 0), MATCH('WSH Backcast - NEP'!M$13, 'WSH Backcast'!$B$13:$V$13, 0))</f>
        <v>Excellent</v>
      </c>
      <c r="N110" t="str">
        <f>INDEX('WSH Backcast'!$B$13:$V$122, MATCH('WSH Backcast - NEP'!$C110, 'WSH Backcast'!$C$13:$C$122, 0), MATCH('WSH Backcast - NEP'!N$13, 'WSH Backcast'!$B$13:$V$13, 0))</f>
        <v>Excellent</v>
      </c>
      <c r="O110" t="str">
        <f>INDEX('WSH Backcast'!$B$13:$V$122, MATCH('WSH Backcast - NEP'!$C110, 'WSH Backcast'!$C$13:$C$122, 0), MATCH('WSH Backcast - NEP'!O$13, 'WSH Backcast'!$B$13:$V$13, 0))</f>
        <v>Excellent</v>
      </c>
      <c r="P110">
        <f>INDEX('WSH Backcast'!$B$13:$V$122, MATCH('WSH Backcast - NEP'!$C110, 'WSH Backcast'!$C$13:$C$122, 0), MATCH('WSH Backcast - NEP'!P$13, 'WSH Backcast'!$B$13:$V$13, 0))</f>
        <v>0</v>
      </c>
      <c r="Q110" t="str">
        <f>INDEX('WSH Backcast'!$B$13:$V$122, MATCH('WSH Backcast - NEP'!$C110, 'WSH Backcast'!$C$13:$C$122, 0), MATCH('WSH Backcast - NEP'!Q$13, 'WSH Backcast'!$B$13:$V$13, 0))</f>
        <v>Excellent</v>
      </c>
      <c r="R110" t="str">
        <f>INDEX('WSH Backcast'!$B$13:$V$122, MATCH('WSH Backcast - NEP'!$C110, 'WSH Backcast'!$C$13:$C$122, 0), MATCH('WSH Backcast - NEP'!R$13, 'WSH Backcast'!$B$13:$V$13, 0))</f>
        <v>Excellent</v>
      </c>
      <c r="S110" t="str">
        <f>INDEX('WSH Backcast'!$B$13:$V$122, MATCH('WSH Backcast - NEP'!$C110, 'WSH Backcast'!$C$13:$C$122, 0), MATCH('WSH Backcast - NEP'!S$13, 'WSH Backcast'!$B$13:$V$13, 0))</f>
        <v>Excellent</v>
      </c>
      <c r="T110" t="str">
        <f>INDEX('WSH Backcast'!$B$13:$V$122, MATCH('WSH Backcast - NEP'!$C110, 'WSH Backcast'!$C$13:$C$122, 0), MATCH('WSH Backcast - NEP'!T$13, 'WSH Backcast'!$B$13:$V$13, 0))</f>
        <v>Excellent</v>
      </c>
      <c r="U110" t="str">
        <f>INDEX('WSH Backcast'!$B$13:$V$122, MATCH('WSH Backcast - NEP'!$C110, 'WSH Backcast'!$C$13:$C$122, 0), MATCH('WSH Backcast - NEP'!U$13, 'WSH Backcast'!$B$13:$V$13, 0))</f>
        <v>Excellent</v>
      </c>
      <c r="V110" t="str">
        <f>INDEX('WSH Backcast'!$B$13:$V$122, MATCH('WSH Backcast - NEP'!$C110, 'WSH Backcast'!$C$13:$C$122, 0), MATCH('WSH Backcast - NEP'!V$13, 'WSH Backcast'!$B$13:$V$13, 0))</f>
        <v>Excellent</v>
      </c>
      <c r="AA110" t="s">
        <v>51</v>
      </c>
      <c r="AB110" t="str">
        <f t="shared" si="22"/>
        <v>Excellent</v>
      </c>
      <c r="AC110" t="str">
        <f t="shared" si="23"/>
        <v>Excellent</v>
      </c>
      <c r="AD110" t="str">
        <f t="shared" si="24"/>
        <v>Excellent</v>
      </c>
      <c r="AE110" t="str">
        <f t="shared" si="25"/>
        <v>Excellent</v>
      </c>
      <c r="AF110" t="str">
        <f t="shared" si="26"/>
        <v>Excellent</v>
      </c>
      <c r="AG110" t="str">
        <f t="shared" si="27"/>
        <v>Excellent</v>
      </c>
      <c r="AI110" t="str">
        <f t="shared" ref="AI110:AI122" si="28">IF(OR(ISNUMBER(SEARCH("IMP", Y110)), ISNUMBER(SEARCH("ND ", Y110))), "Y", "N")</f>
        <v>N</v>
      </c>
    </row>
    <row r="111" spans="2:35">
      <c r="B111" t="s">
        <v>232</v>
      </c>
      <c r="C111" t="s">
        <v>469</v>
      </c>
      <c r="D111" t="s">
        <v>48</v>
      </c>
      <c r="E111" t="s">
        <v>49</v>
      </c>
      <c r="F111" t="s">
        <v>50</v>
      </c>
      <c r="H111" t="str">
        <f>INDEX('WSH Backcast'!$B$13:$V$122, MATCH('WSH Backcast - NEP'!$C111, 'WSH Backcast'!$C$13:$C$122, 0), MATCH('WSH Backcast - NEP'!H$13, 'WSH Backcast'!$B$13:$V$13, 0))</f>
        <v>Excellent</v>
      </c>
      <c r="I111" t="str">
        <f>INDEX('WSH Backcast'!$B$13:$V$122, MATCH('WSH Backcast - NEP'!$C111, 'WSH Backcast'!$C$13:$C$122, 0), MATCH('WSH Backcast - NEP'!I$13, 'WSH Backcast'!$B$13:$V$13, 0))</f>
        <v>Good</v>
      </c>
      <c r="J111" t="str">
        <f>INDEX('WSH Backcast'!$B$13:$V$122, MATCH('WSH Backcast - NEP'!$C111, 'WSH Backcast'!$C$13:$C$122, 0), MATCH('WSH Backcast - NEP'!J$13, 'WSH Backcast'!$B$13:$V$13, 0))</f>
        <v>Sufficient</v>
      </c>
      <c r="K111" t="str">
        <f>INDEX('WSH Backcast'!$B$13:$V$122, MATCH('WSH Backcast - NEP'!$C111, 'WSH Backcast'!$C$13:$C$122, 0), MATCH('WSH Backcast - NEP'!K$13, 'WSH Backcast'!$B$13:$V$13, 0))</f>
        <v>Good</v>
      </c>
      <c r="L111" t="str">
        <f>INDEX('WSH Backcast'!$B$13:$V$122, MATCH('WSH Backcast - NEP'!$C111, 'WSH Backcast'!$C$13:$C$122, 0), MATCH('WSH Backcast - NEP'!L$13, 'WSH Backcast'!$B$13:$V$13, 0))</f>
        <v>Good</v>
      </c>
      <c r="M111" t="str">
        <f>INDEX('WSH Backcast'!$B$13:$V$122, MATCH('WSH Backcast - NEP'!$C111, 'WSH Backcast'!$C$13:$C$122, 0), MATCH('WSH Backcast - NEP'!M$13, 'WSH Backcast'!$B$13:$V$13, 0))</f>
        <v>Good</v>
      </c>
      <c r="N111" t="str">
        <f>INDEX('WSH Backcast'!$B$13:$V$122, MATCH('WSH Backcast - NEP'!$C111, 'WSH Backcast'!$C$13:$C$122, 0), MATCH('WSH Backcast - NEP'!N$13, 'WSH Backcast'!$B$13:$V$13, 0))</f>
        <v>Excellent</v>
      </c>
      <c r="O111" t="str">
        <f>INDEX('WSH Backcast'!$B$13:$V$122, MATCH('WSH Backcast - NEP'!$C111, 'WSH Backcast'!$C$13:$C$122, 0), MATCH('WSH Backcast - NEP'!O$13, 'WSH Backcast'!$B$13:$V$13, 0))</f>
        <v>Excellent</v>
      </c>
      <c r="P111">
        <f>INDEX('WSH Backcast'!$B$13:$V$122, MATCH('WSH Backcast - NEP'!$C111, 'WSH Backcast'!$C$13:$C$122, 0), MATCH('WSH Backcast - NEP'!P$13, 'WSH Backcast'!$B$13:$V$13, 0))</f>
        <v>0</v>
      </c>
      <c r="Q111" t="str">
        <f>INDEX('WSH Backcast'!$B$13:$V$122, MATCH('WSH Backcast - NEP'!$C111, 'WSH Backcast'!$C$13:$C$122, 0), MATCH('WSH Backcast - NEP'!Q$13, 'WSH Backcast'!$B$13:$V$13, 0))</f>
        <v>Good</v>
      </c>
      <c r="R111" t="str">
        <f>INDEX('WSH Backcast'!$B$13:$V$122, MATCH('WSH Backcast - NEP'!$C111, 'WSH Backcast'!$C$13:$C$122, 0), MATCH('WSH Backcast - NEP'!R$13, 'WSH Backcast'!$B$13:$V$13, 0))</f>
        <v>Good</v>
      </c>
      <c r="S111" t="str">
        <f>INDEX('WSH Backcast'!$B$13:$V$122, MATCH('WSH Backcast - NEP'!$C111, 'WSH Backcast'!$C$13:$C$122, 0), MATCH('WSH Backcast - NEP'!S$13, 'WSH Backcast'!$B$13:$V$13, 0))</f>
        <v>Good</v>
      </c>
      <c r="T111" t="str">
        <f>INDEX('WSH Backcast'!$B$13:$V$122, MATCH('WSH Backcast - NEP'!$C111, 'WSH Backcast'!$C$13:$C$122, 0), MATCH('WSH Backcast - NEP'!T$13, 'WSH Backcast'!$B$13:$V$13, 0))</f>
        <v>Good</v>
      </c>
      <c r="U111" t="str">
        <f>INDEX('WSH Backcast'!$B$13:$V$122, MATCH('WSH Backcast - NEP'!$C111, 'WSH Backcast'!$C$13:$C$122, 0), MATCH('WSH Backcast - NEP'!U$13, 'WSH Backcast'!$B$13:$V$13, 0))</f>
        <v>Good</v>
      </c>
      <c r="V111" t="str">
        <f>INDEX('WSH Backcast'!$B$13:$V$122, MATCH('WSH Backcast - NEP'!$C111, 'WSH Backcast'!$C$13:$C$122, 0), MATCH('WSH Backcast - NEP'!V$13, 'WSH Backcast'!$B$13:$V$13, 0))</f>
        <v>Good</v>
      </c>
      <c r="AA111" t="s">
        <v>51</v>
      </c>
      <c r="AB111" t="str">
        <f t="shared" si="22"/>
        <v>Good</v>
      </c>
      <c r="AC111" t="str">
        <f t="shared" si="23"/>
        <v>Good</v>
      </c>
      <c r="AD111" t="str">
        <f t="shared" si="24"/>
        <v>Good</v>
      </c>
      <c r="AE111" t="str">
        <f t="shared" si="25"/>
        <v>Good</v>
      </c>
      <c r="AF111" t="str">
        <f t="shared" si="26"/>
        <v>Good</v>
      </c>
      <c r="AG111" t="str">
        <f t="shared" si="27"/>
        <v>Good</v>
      </c>
      <c r="AI111" t="str">
        <f t="shared" si="28"/>
        <v>N</v>
      </c>
    </row>
    <row r="112" spans="2:35">
      <c r="B112" t="s">
        <v>232</v>
      </c>
      <c r="C112" t="s">
        <v>470</v>
      </c>
      <c r="D112" t="s">
        <v>48</v>
      </c>
      <c r="E112" t="s">
        <v>49</v>
      </c>
      <c r="F112" t="s">
        <v>50</v>
      </c>
      <c r="H112" t="str">
        <f>INDEX('WSH Backcast'!$B$13:$V$122, MATCH('WSH Backcast - NEP'!$C112, 'WSH Backcast'!$C$13:$C$122, 0), MATCH('WSH Backcast - NEP'!H$13, 'WSH Backcast'!$B$13:$V$13, 0))</f>
        <v>Good</v>
      </c>
      <c r="I112" t="str">
        <f>INDEX('WSH Backcast'!$B$13:$V$122, MATCH('WSH Backcast - NEP'!$C112, 'WSH Backcast'!$C$13:$C$122, 0), MATCH('WSH Backcast - NEP'!I$13, 'WSH Backcast'!$B$13:$V$13, 0))</f>
        <v>Excellent</v>
      </c>
      <c r="J112" t="str">
        <f>INDEX('WSH Backcast'!$B$13:$V$122, MATCH('WSH Backcast - NEP'!$C112, 'WSH Backcast'!$C$13:$C$122, 0), MATCH('WSH Backcast - NEP'!J$13, 'WSH Backcast'!$B$13:$V$13, 0))</f>
        <v>Excellent</v>
      </c>
      <c r="K112" t="str">
        <f>INDEX('WSH Backcast'!$B$13:$V$122, MATCH('WSH Backcast - NEP'!$C112, 'WSH Backcast'!$C$13:$C$122, 0), MATCH('WSH Backcast - NEP'!K$13, 'WSH Backcast'!$B$13:$V$13, 0))</f>
        <v>Excellent</v>
      </c>
      <c r="L112" t="str">
        <f>INDEX('WSH Backcast'!$B$13:$V$122, MATCH('WSH Backcast - NEP'!$C112, 'WSH Backcast'!$C$13:$C$122, 0), MATCH('WSH Backcast - NEP'!L$13, 'WSH Backcast'!$B$13:$V$13, 0))</f>
        <v>Excellent</v>
      </c>
      <c r="M112" t="str">
        <f>INDEX('WSH Backcast'!$B$13:$V$122, MATCH('WSH Backcast - NEP'!$C112, 'WSH Backcast'!$C$13:$C$122, 0), MATCH('WSH Backcast - NEP'!M$13, 'WSH Backcast'!$B$13:$V$13, 0))</f>
        <v>Excellent</v>
      </c>
      <c r="N112" t="str">
        <f>INDEX('WSH Backcast'!$B$13:$V$122, MATCH('WSH Backcast - NEP'!$C112, 'WSH Backcast'!$C$13:$C$122, 0), MATCH('WSH Backcast - NEP'!N$13, 'WSH Backcast'!$B$13:$V$13, 0))</f>
        <v>Excellent</v>
      </c>
      <c r="O112" t="str">
        <f>INDEX('WSH Backcast'!$B$13:$V$122, MATCH('WSH Backcast - NEP'!$C112, 'WSH Backcast'!$C$13:$C$122, 0), MATCH('WSH Backcast - NEP'!O$13, 'WSH Backcast'!$B$13:$V$13, 0))</f>
        <v>Good</v>
      </c>
      <c r="P112">
        <f>INDEX('WSH Backcast'!$B$13:$V$122, MATCH('WSH Backcast - NEP'!$C112, 'WSH Backcast'!$C$13:$C$122, 0), MATCH('WSH Backcast - NEP'!P$13, 'WSH Backcast'!$B$13:$V$13, 0))</f>
        <v>0</v>
      </c>
      <c r="Q112" t="str">
        <f>INDEX('WSH Backcast'!$B$13:$V$122, MATCH('WSH Backcast - NEP'!$C112, 'WSH Backcast'!$C$13:$C$122, 0), MATCH('WSH Backcast - NEP'!Q$13, 'WSH Backcast'!$B$13:$V$13, 0))</f>
        <v>Excellent</v>
      </c>
      <c r="R112" t="str">
        <f>INDEX('WSH Backcast'!$B$13:$V$122, MATCH('WSH Backcast - NEP'!$C112, 'WSH Backcast'!$C$13:$C$122, 0), MATCH('WSH Backcast - NEP'!R$13, 'WSH Backcast'!$B$13:$V$13, 0))</f>
        <v>Excellent</v>
      </c>
      <c r="S112" t="str">
        <f>INDEX('WSH Backcast'!$B$13:$V$122, MATCH('WSH Backcast - NEP'!$C112, 'WSH Backcast'!$C$13:$C$122, 0), MATCH('WSH Backcast - NEP'!S$13, 'WSH Backcast'!$B$13:$V$13, 0))</f>
        <v>Excellent</v>
      </c>
      <c r="T112" t="str">
        <f>INDEX('WSH Backcast'!$B$13:$V$122, MATCH('WSH Backcast - NEP'!$C112, 'WSH Backcast'!$C$13:$C$122, 0), MATCH('WSH Backcast - NEP'!T$13, 'WSH Backcast'!$B$13:$V$13, 0))</f>
        <v>Excellent</v>
      </c>
      <c r="U112" t="str">
        <f>INDEX('WSH Backcast'!$B$13:$V$122, MATCH('WSH Backcast - NEP'!$C112, 'WSH Backcast'!$C$13:$C$122, 0), MATCH('WSH Backcast - NEP'!U$13, 'WSH Backcast'!$B$13:$V$13, 0))</f>
        <v>Excellent</v>
      </c>
      <c r="V112" t="str">
        <f>INDEX('WSH Backcast'!$B$13:$V$122, MATCH('WSH Backcast - NEP'!$C112, 'WSH Backcast'!$C$13:$C$122, 0), MATCH('WSH Backcast - NEP'!V$13, 'WSH Backcast'!$B$13:$V$13, 0))</f>
        <v>Excellent</v>
      </c>
      <c r="AA112" t="s">
        <v>51</v>
      </c>
      <c r="AB112" t="str">
        <f t="shared" si="22"/>
        <v>Excellent</v>
      </c>
      <c r="AC112" t="str">
        <f t="shared" si="23"/>
        <v>Excellent</v>
      </c>
      <c r="AD112" t="str">
        <f t="shared" si="24"/>
        <v>Excellent</v>
      </c>
      <c r="AE112" t="str">
        <f t="shared" si="25"/>
        <v>Excellent</v>
      </c>
      <c r="AF112" t="str">
        <f t="shared" si="26"/>
        <v>Excellent</v>
      </c>
      <c r="AG112" t="str">
        <f t="shared" si="27"/>
        <v>Excellent</v>
      </c>
      <c r="AI112" t="str">
        <f t="shared" si="28"/>
        <v>N</v>
      </c>
    </row>
    <row r="113" spans="1:35">
      <c r="B113" t="s">
        <v>232</v>
      </c>
      <c r="C113" t="s">
        <v>471</v>
      </c>
      <c r="D113" t="s">
        <v>48</v>
      </c>
      <c r="E113" t="s">
        <v>49</v>
      </c>
      <c r="F113" t="s">
        <v>50</v>
      </c>
      <c r="H113" t="str">
        <f>INDEX('WSH Backcast'!$B$13:$V$122, MATCH('WSH Backcast - NEP'!$C113, 'WSH Backcast'!$C$13:$C$122, 0), MATCH('WSH Backcast - NEP'!H$13, 'WSH Backcast'!$B$13:$V$13, 0))</f>
        <v>Excellent</v>
      </c>
      <c r="I113" t="str">
        <f>INDEX('WSH Backcast'!$B$13:$V$122, MATCH('WSH Backcast - NEP'!$C113, 'WSH Backcast'!$C$13:$C$122, 0), MATCH('WSH Backcast - NEP'!I$13, 'WSH Backcast'!$B$13:$V$13, 0))</f>
        <v>Excellent</v>
      </c>
      <c r="J113" t="str">
        <f>INDEX('WSH Backcast'!$B$13:$V$122, MATCH('WSH Backcast - NEP'!$C113, 'WSH Backcast'!$C$13:$C$122, 0), MATCH('WSH Backcast - NEP'!J$13, 'WSH Backcast'!$B$13:$V$13, 0))</f>
        <v>Excellent</v>
      </c>
      <c r="K113" t="str">
        <f>INDEX('WSH Backcast'!$B$13:$V$122, MATCH('WSH Backcast - NEP'!$C113, 'WSH Backcast'!$C$13:$C$122, 0), MATCH('WSH Backcast - NEP'!K$13, 'WSH Backcast'!$B$13:$V$13, 0))</f>
        <v>Excellent</v>
      </c>
      <c r="L113" t="str">
        <f>INDEX('WSH Backcast'!$B$13:$V$122, MATCH('WSH Backcast - NEP'!$C113, 'WSH Backcast'!$C$13:$C$122, 0), MATCH('WSH Backcast - NEP'!L$13, 'WSH Backcast'!$B$13:$V$13, 0))</f>
        <v>Excellent</v>
      </c>
      <c r="M113" t="str">
        <f>INDEX('WSH Backcast'!$B$13:$V$122, MATCH('WSH Backcast - NEP'!$C113, 'WSH Backcast'!$C$13:$C$122, 0), MATCH('WSH Backcast - NEP'!M$13, 'WSH Backcast'!$B$13:$V$13, 0))</f>
        <v>Excellent</v>
      </c>
      <c r="N113" t="str">
        <f>INDEX('WSH Backcast'!$B$13:$V$122, MATCH('WSH Backcast - NEP'!$C113, 'WSH Backcast'!$C$13:$C$122, 0), MATCH('WSH Backcast - NEP'!N$13, 'WSH Backcast'!$B$13:$V$13, 0))</f>
        <v>Excellent</v>
      </c>
      <c r="O113" t="str">
        <f>INDEX('WSH Backcast'!$B$13:$V$122, MATCH('WSH Backcast - NEP'!$C113, 'WSH Backcast'!$C$13:$C$122, 0), MATCH('WSH Backcast - NEP'!O$13, 'WSH Backcast'!$B$13:$V$13, 0))</f>
        <v>Excellent</v>
      </c>
      <c r="P113">
        <f>INDEX('WSH Backcast'!$B$13:$V$122, MATCH('WSH Backcast - NEP'!$C113, 'WSH Backcast'!$C$13:$C$122, 0), MATCH('WSH Backcast - NEP'!P$13, 'WSH Backcast'!$B$13:$V$13, 0))</f>
        <v>0</v>
      </c>
      <c r="Q113" t="str">
        <f>INDEX('WSH Backcast'!$B$13:$V$122, MATCH('WSH Backcast - NEP'!$C113, 'WSH Backcast'!$C$13:$C$122, 0), MATCH('WSH Backcast - NEP'!Q$13, 'WSH Backcast'!$B$13:$V$13, 0))</f>
        <v>Excellent</v>
      </c>
      <c r="R113" t="str">
        <f>INDEX('WSH Backcast'!$B$13:$V$122, MATCH('WSH Backcast - NEP'!$C113, 'WSH Backcast'!$C$13:$C$122, 0), MATCH('WSH Backcast - NEP'!R$13, 'WSH Backcast'!$B$13:$V$13, 0))</f>
        <v>Excellent</v>
      </c>
      <c r="S113" t="str">
        <f>INDEX('WSH Backcast'!$B$13:$V$122, MATCH('WSH Backcast - NEP'!$C113, 'WSH Backcast'!$C$13:$C$122, 0), MATCH('WSH Backcast - NEP'!S$13, 'WSH Backcast'!$B$13:$V$13, 0))</f>
        <v>Excellent</v>
      </c>
      <c r="T113" t="str">
        <f>INDEX('WSH Backcast'!$B$13:$V$122, MATCH('WSH Backcast - NEP'!$C113, 'WSH Backcast'!$C$13:$C$122, 0), MATCH('WSH Backcast - NEP'!T$13, 'WSH Backcast'!$B$13:$V$13, 0))</f>
        <v>Excellent</v>
      </c>
      <c r="U113" t="str">
        <f>INDEX('WSH Backcast'!$B$13:$V$122, MATCH('WSH Backcast - NEP'!$C113, 'WSH Backcast'!$C$13:$C$122, 0), MATCH('WSH Backcast - NEP'!U$13, 'WSH Backcast'!$B$13:$V$13, 0))</f>
        <v>Excellent</v>
      </c>
      <c r="V113" t="str">
        <f>INDEX('WSH Backcast'!$B$13:$V$122, MATCH('WSH Backcast - NEP'!$C113, 'WSH Backcast'!$C$13:$C$122, 0), MATCH('WSH Backcast - NEP'!V$13, 'WSH Backcast'!$B$13:$V$13, 0))</f>
        <v>Excellent</v>
      </c>
      <c r="AA113" t="s">
        <v>51</v>
      </c>
      <c r="AB113" t="str">
        <f t="shared" si="22"/>
        <v>Excellent</v>
      </c>
      <c r="AC113" t="str">
        <f t="shared" si="23"/>
        <v>Excellent</v>
      </c>
      <c r="AD113" t="str">
        <f t="shared" si="24"/>
        <v>Excellent</v>
      </c>
      <c r="AE113" t="str">
        <f t="shared" si="25"/>
        <v>Excellent</v>
      </c>
      <c r="AF113" t="str">
        <f t="shared" si="26"/>
        <v>Excellent</v>
      </c>
      <c r="AG113" t="str">
        <f t="shared" si="27"/>
        <v>Excellent</v>
      </c>
      <c r="AI113" t="str">
        <f t="shared" si="28"/>
        <v>N</v>
      </c>
    </row>
    <row r="114" spans="1:35">
      <c r="B114" t="s">
        <v>232</v>
      </c>
      <c r="C114" t="s">
        <v>472</v>
      </c>
      <c r="D114" t="s">
        <v>48</v>
      </c>
      <c r="E114" t="s">
        <v>49</v>
      </c>
      <c r="F114" t="s">
        <v>50</v>
      </c>
      <c r="H114" t="str">
        <f>INDEX('WSH Backcast'!$B$13:$V$122, MATCH('WSH Backcast - NEP'!$C114, 'WSH Backcast'!$C$13:$C$122, 0), MATCH('WSH Backcast - NEP'!H$13, 'WSH Backcast'!$B$13:$V$13, 0))</f>
        <v>Excellent</v>
      </c>
      <c r="I114" t="str">
        <f>INDEX('WSH Backcast'!$B$13:$V$122, MATCH('WSH Backcast - NEP'!$C114, 'WSH Backcast'!$C$13:$C$122, 0), MATCH('WSH Backcast - NEP'!I$13, 'WSH Backcast'!$B$13:$V$13, 0))</f>
        <v>Excellent</v>
      </c>
      <c r="J114" t="str">
        <f>INDEX('WSH Backcast'!$B$13:$V$122, MATCH('WSH Backcast - NEP'!$C114, 'WSH Backcast'!$C$13:$C$122, 0), MATCH('WSH Backcast - NEP'!J$13, 'WSH Backcast'!$B$13:$V$13, 0))</f>
        <v>Excellent</v>
      </c>
      <c r="K114" t="str">
        <f>INDEX('WSH Backcast'!$B$13:$V$122, MATCH('WSH Backcast - NEP'!$C114, 'WSH Backcast'!$C$13:$C$122, 0), MATCH('WSH Backcast - NEP'!K$13, 'WSH Backcast'!$B$13:$V$13, 0))</f>
        <v>Excellent</v>
      </c>
      <c r="L114" t="str">
        <f>INDEX('WSH Backcast'!$B$13:$V$122, MATCH('WSH Backcast - NEP'!$C114, 'WSH Backcast'!$C$13:$C$122, 0), MATCH('WSH Backcast - NEP'!L$13, 'WSH Backcast'!$B$13:$V$13, 0))</f>
        <v>Excellent</v>
      </c>
      <c r="M114" t="str">
        <f>INDEX('WSH Backcast'!$B$13:$V$122, MATCH('WSH Backcast - NEP'!$C114, 'WSH Backcast'!$C$13:$C$122, 0), MATCH('WSH Backcast - NEP'!M$13, 'WSH Backcast'!$B$13:$V$13, 0))</f>
        <v>Excellent</v>
      </c>
      <c r="N114" t="str">
        <f>INDEX('WSH Backcast'!$B$13:$V$122, MATCH('WSH Backcast - NEP'!$C114, 'WSH Backcast'!$C$13:$C$122, 0), MATCH('WSH Backcast - NEP'!N$13, 'WSH Backcast'!$B$13:$V$13, 0))</f>
        <v>Excellent</v>
      </c>
      <c r="O114" t="str">
        <f>INDEX('WSH Backcast'!$B$13:$V$122, MATCH('WSH Backcast - NEP'!$C114, 'WSH Backcast'!$C$13:$C$122, 0), MATCH('WSH Backcast - NEP'!O$13, 'WSH Backcast'!$B$13:$V$13, 0))</f>
        <v>Excellent</v>
      </c>
      <c r="P114">
        <f>INDEX('WSH Backcast'!$B$13:$V$122, MATCH('WSH Backcast - NEP'!$C114, 'WSH Backcast'!$C$13:$C$122, 0), MATCH('WSH Backcast - NEP'!P$13, 'WSH Backcast'!$B$13:$V$13, 0))</f>
        <v>0</v>
      </c>
      <c r="Q114" t="str">
        <f>INDEX('WSH Backcast'!$B$13:$V$122, MATCH('WSH Backcast - NEP'!$C114, 'WSH Backcast'!$C$13:$C$122, 0), MATCH('WSH Backcast - NEP'!Q$13, 'WSH Backcast'!$B$13:$V$13, 0))</f>
        <v>Excellent</v>
      </c>
      <c r="R114" t="str">
        <f>INDEX('WSH Backcast'!$B$13:$V$122, MATCH('WSH Backcast - NEP'!$C114, 'WSH Backcast'!$C$13:$C$122, 0), MATCH('WSH Backcast - NEP'!R$13, 'WSH Backcast'!$B$13:$V$13, 0))</f>
        <v>Excellent</v>
      </c>
      <c r="S114" t="str">
        <f>INDEX('WSH Backcast'!$B$13:$V$122, MATCH('WSH Backcast - NEP'!$C114, 'WSH Backcast'!$C$13:$C$122, 0), MATCH('WSH Backcast - NEP'!S$13, 'WSH Backcast'!$B$13:$V$13, 0))</f>
        <v>Excellent</v>
      </c>
      <c r="T114" t="str">
        <f>INDEX('WSH Backcast'!$B$13:$V$122, MATCH('WSH Backcast - NEP'!$C114, 'WSH Backcast'!$C$13:$C$122, 0), MATCH('WSH Backcast - NEP'!T$13, 'WSH Backcast'!$B$13:$V$13, 0))</f>
        <v>Excellent</v>
      </c>
      <c r="U114" t="str">
        <f>INDEX('WSH Backcast'!$B$13:$V$122, MATCH('WSH Backcast - NEP'!$C114, 'WSH Backcast'!$C$13:$C$122, 0), MATCH('WSH Backcast - NEP'!U$13, 'WSH Backcast'!$B$13:$V$13, 0))</f>
        <v>Excellent</v>
      </c>
      <c r="V114" t="str">
        <f>INDEX('WSH Backcast'!$B$13:$V$122, MATCH('WSH Backcast - NEP'!$C114, 'WSH Backcast'!$C$13:$C$122, 0), MATCH('WSH Backcast - NEP'!V$13, 'WSH Backcast'!$B$13:$V$13, 0))</f>
        <v>Excellent</v>
      </c>
      <c r="AA114" t="s">
        <v>51</v>
      </c>
      <c r="AB114" t="str">
        <f t="shared" si="22"/>
        <v>Excellent</v>
      </c>
      <c r="AC114" t="str">
        <f t="shared" si="23"/>
        <v>Excellent</v>
      </c>
      <c r="AD114" t="str">
        <f t="shared" si="24"/>
        <v>Excellent</v>
      </c>
      <c r="AE114" t="str">
        <f t="shared" si="25"/>
        <v>Excellent</v>
      </c>
      <c r="AF114" t="str">
        <f t="shared" si="26"/>
        <v>Excellent</v>
      </c>
      <c r="AG114" t="str">
        <f t="shared" si="27"/>
        <v>Excellent</v>
      </c>
      <c r="AI114" t="str">
        <f t="shared" si="28"/>
        <v>N</v>
      </c>
    </row>
    <row r="115" spans="1:35">
      <c r="B115" t="s">
        <v>232</v>
      </c>
      <c r="C115" t="s">
        <v>473</v>
      </c>
      <c r="D115" t="s">
        <v>48</v>
      </c>
      <c r="E115" t="s">
        <v>49</v>
      </c>
      <c r="F115" t="s">
        <v>50</v>
      </c>
      <c r="H115" t="str">
        <f>INDEX('WSH Backcast'!$B$13:$V$122, MATCH('WSH Backcast - NEP'!$C115, 'WSH Backcast'!$C$13:$C$122, 0), MATCH('WSH Backcast - NEP'!H$13, 'WSH Backcast'!$B$13:$V$13, 0))</f>
        <v>Excellent</v>
      </c>
      <c r="I115" t="str">
        <f>INDEX('WSH Backcast'!$B$13:$V$122, MATCH('WSH Backcast - NEP'!$C115, 'WSH Backcast'!$C$13:$C$122, 0), MATCH('WSH Backcast - NEP'!I$13, 'WSH Backcast'!$B$13:$V$13, 0))</f>
        <v>Excellent</v>
      </c>
      <c r="J115" t="str">
        <f>INDEX('WSH Backcast'!$B$13:$V$122, MATCH('WSH Backcast - NEP'!$C115, 'WSH Backcast'!$C$13:$C$122, 0), MATCH('WSH Backcast - NEP'!J$13, 'WSH Backcast'!$B$13:$V$13, 0))</f>
        <v>Excellent</v>
      </c>
      <c r="K115" t="str">
        <f>INDEX('WSH Backcast'!$B$13:$V$122, MATCH('WSH Backcast - NEP'!$C115, 'WSH Backcast'!$C$13:$C$122, 0), MATCH('WSH Backcast - NEP'!K$13, 'WSH Backcast'!$B$13:$V$13, 0))</f>
        <v>Excellent</v>
      </c>
      <c r="L115" t="str">
        <f>INDEX('WSH Backcast'!$B$13:$V$122, MATCH('WSH Backcast - NEP'!$C115, 'WSH Backcast'!$C$13:$C$122, 0), MATCH('WSH Backcast - NEP'!L$13, 'WSH Backcast'!$B$13:$V$13, 0))</f>
        <v>Excellent</v>
      </c>
      <c r="M115" t="str">
        <f>INDEX('WSH Backcast'!$B$13:$V$122, MATCH('WSH Backcast - NEP'!$C115, 'WSH Backcast'!$C$13:$C$122, 0), MATCH('WSH Backcast - NEP'!M$13, 'WSH Backcast'!$B$13:$V$13, 0))</f>
        <v>Excellent</v>
      </c>
      <c r="N115" t="str">
        <f>INDEX('WSH Backcast'!$B$13:$V$122, MATCH('WSH Backcast - NEP'!$C115, 'WSH Backcast'!$C$13:$C$122, 0), MATCH('WSH Backcast - NEP'!N$13, 'WSH Backcast'!$B$13:$V$13, 0))</f>
        <v>Excellent</v>
      </c>
      <c r="O115" t="str">
        <f>INDEX('WSH Backcast'!$B$13:$V$122, MATCH('WSH Backcast - NEP'!$C115, 'WSH Backcast'!$C$13:$C$122, 0), MATCH('WSH Backcast - NEP'!O$13, 'WSH Backcast'!$B$13:$V$13, 0))</f>
        <v>Excellent</v>
      </c>
      <c r="P115">
        <f>INDEX('WSH Backcast'!$B$13:$V$122, MATCH('WSH Backcast - NEP'!$C115, 'WSH Backcast'!$C$13:$C$122, 0), MATCH('WSH Backcast - NEP'!P$13, 'WSH Backcast'!$B$13:$V$13, 0))</f>
        <v>0</v>
      </c>
      <c r="Q115" t="str">
        <f>INDEX('WSH Backcast'!$B$13:$V$122, MATCH('WSH Backcast - NEP'!$C115, 'WSH Backcast'!$C$13:$C$122, 0), MATCH('WSH Backcast - NEP'!Q$13, 'WSH Backcast'!$B$13:$V$13, 0))</f>
        <v>Excellent</v>
      </c>
      <c r="R115" t="str">
        <f>INDEX('WSH Backcast'!$B$13:$V$122, MATCH('WSH Backcast - NEP'!$C115, 'WSH Backcast'!$C$13:$C$122, 0), MATCH('WSH Backcast - NEP'!R$13, 'WSH Backcast'!$B$13:$V$13, 0))</f>
        <v>Excellent</v>
      </c>
      <c r="S115" t="str">
        <f>INDEX('WSH Backcast'!$B$13:$V$122, MATCH('WSH Backcast - NEP'!$C115, 'WSH Backcast'!$C$13:$C$122, 0), MATCH('WSH Backcast - NEP'!S$13, 'WSH Backcast'!$B$13:$V$13, 0))</f>
        <v>Excellent</v>
      </c>
      <c r="T115" t="str">
        <f>INDEX('WSH Backcast'!$B$13:$V$122, MATCH('WSH Backcast - NEP'!$C115, 'WSH Backcast'!$C$13:$C$122, 0), MATCH('WSH Backcast - NEP'!T$13, 'WSH Backcast'!$B$13:$V$13, 0))</f>
        <v>Excellent</v>
      </c>
      <c r="U115" t="str">
        <f>INDEX('WSH Backcast'!$B$13:$V$122, MATCH('WSH Backcast - NEP'!$C115, 'WSH Backcast'!$C$13:$C$122, 0), MATCH('WSH Backcast - NEP'!U$13, 'WSH Backcast'!$B$13:$V$13, 0))</f>
        <v>Excellent</v>
      </c>
      <c r="V115" t="str">
        <f>INDEX('WSH Backcast'!$B$13:$V$122, MATCH('WSH Backcast - NEP'!$C115, 'WSH Backcast'!$C$13:$C$122, 0), MATCH('WSH Backcast - NEP'!V$13, 'WSH Backcast'!$B$13:$V$13, 0))</f>
        <v>Excellent</v>
      </c>
      <c r="AA115" t="s">
        <v>51</v>
      </c>
      <c r="AB115" t="str">
        <f t="shared" si="22"/>
        <v>Excellent</v>
      </c>
      <c r="AC115" t="str">
        <f t="shared" si="23"/>
        <v>Excellent</v>
      </c>
      <c r="AD115" t="str">
        <f t="shared" si="24"/>
        <v>Excellent</v>
      </c>
      <c r="AE115" t="str">
        <f t="shared" si="25"/>
        <v>Excellent</v>
      </c>
      <c r="AF115" t="str">
        <f t="shared" si="26"/>
        <v>Excellent</v>
      </c>
      <c r="AG115" t="str">
        <f t="shared" si="27"/>
        <v>Excellent</v>
      </c>
      <c r="AI115" t="str">
        <f t="shared" si="28"/>
        <v>N</v>
      </c>
    </row>
    <row r="116" spans="1:35">
      <c r="B116" t="s">
        <v>232</v>
      </c>
      <c r="C116" t="s">
        <v>474</v>
      </c>
      <c r="D116" t="s">
        <v>48</v>
      </c>
      <c r="E116" t="s">
        <v>49</v>
      </c>
      <c r="F116" t="s">
        <v>50</v>
      </c>
      <c r="H116" t="str">
        <f>INDEX('WSH Backcast'!$B$13:$V$122, MATCH('WSH Backcast - NEP'!$C116, 'WSH Backcast'!$C$13:$C$122, 0), MATCH('WSH Backcast - NEP'!H$13, 'WSH Backcast'!$B$13:$V$13, 0))</f>
        <v>Excellent</v>
      </c>
      <c r="I116" t="str">
        <f>INDEX('WSH Backcast'!$B$13:$V$122, MATCH('WSH Backcast - NEP'!$C116, 'WSH Backcast'!$C$13:$C$122, 0), MATCH('WSH Backcast - NEP'!I$13, 'WSH Backcast'!$B$13:$V$13, 0))</f>
        <v>Excellent</v>
      </c>
      <c r="J116" t="str">
        <f>INDEX('WSH Backcast'!$B$13:$V$122, MATCH('WSH Backcast - NEP'!$C116, 'WSH Backcast'!$C$13:$C$122, 0), MATCH('WSH Backcast - NEP'!J$13, 'WSH Backcast'!$B$13:$V$13, 0))</f>
        <v>Excellent</v>
      </c>
      <c r="K116" t="str">
        <f>INDEX('WSH Backcast'!$B$13:$V$122, MATCH('WSH Backcast - NEP'!$C116, 'WSH Backcast'!$C$13:$C$122, 0), MATCH('WSH Backcast - NEP'!K$13, 'WSH Backcast'!$B$13:$V$13, 0))</f>
        <v>Good</v>
      </c>
      <c r="L116" t="str">
        <f>INDEX('WSH Backcast'!$B$13:$V$122, MATCH('WSH Backcast - NEP'!$C116, 'WSH Backcast'!$C$13:$C$122, 0), MATCH('WSH Backcast - NEP'!L$13, 'WSH Backcast'!$B$13:$V$13, 0))</f>
        <v>Good</v>
      </c>
      <c r="M116" t="str">
        <f>INDEX('WSH Backcast'!$B$13:$V$122, MATCH('WSH Backcast - NEP'!$C116, 'WSH Backcast'!$C$13:$C$122, 0), MATCH('WSH Backcast - NEP'!M$13, 'WSH Backcast'!$B$13:$V$13, 0))</f>
        <v>Good</v>
      </c>
      <c r="N116" t="str">
        <f>INDEX('WSH Backcast'!$B$13:$V$122, MATCH('WSH Backcast - NEP'!$C116, 'WSH Backcast'!$C$13:$C$122, 0), MATCH('WSH Backcast - NEP'!N$13, 'WSH Backcast'!$B$13:$V$13, 0))</f>
        <v>Excellent</v>
      </c>
      <c r="O116" t="str">
        <f>INDEX('WSH Backcast'!$B$13:$V$122, MATCH('WSH Backcast - NEP'!$C116, 'WSH Backcast'!$C$13:$C$122, 0), MATCH('WSH Backcast - NEP'!O$13, 'WSH Backcast'!$B$13:$V$13, 0))</f>
        <v>Excellent</v>
      </c>
      <c r="P116">
        <f>INDEX('WSH Backcast'!$B$13:$V$122, MATCH('WSH Backcast - NEP'!$C116, 'WSH Backcast'!$C$13:$C$122, 0), MATCH('WSH Backcast - NEP'!P$13, 'WSH Backcast'!$B$13:$V$13, 0))</f>
        <v>0</v>
      </c>
      <c r="Q116" t="str">
        <f>INDEX('WSH Backcast'!$B$13:$V$122, MATCH('WSH Backcast - NEP'!$C116, 'WSH Backcast'!$C$13:$C$122, 0), MATCH('WSH Backcast - NEP'!Q$13, 'WSH Backcast'!$B$13:$V$13, 0))</f>
        <v>Excellent</v>
      </c>
      <c r="R116" t="str">
        <f>INDEX('WSH Backcast'!$B$13:$V$122, MATCH('WSH Backcast - NEP'!$C116, 'WSH Backcast'!$C$13:$C$122, 0), MATCH('WSH Backcast - NEP'!R$13, 'WSH Backcast'!$B$13:$V$13, 0))</f>
        <v>Excellent</v>
      </c>
      <c r="S116" t="str">
        <f>INDEX('WSH Backcast'!$B$13:$V$122, MATCH('WSH Backcast - NEP'!$C116, 'WSH Backcast'!$C$13:$C$122, 0), MATCH('WSH Backcast - NEP'!S$13, 'WSH Backcast'!$B$13:$V$13, 0))</f>
        <v>Excellent</v>
      </c>
      <c r="T116" t="str">
        <f>INDEX('WSH Backcast'!$B$13:$V$122, MATCH('WSH Backcast - NEP'!$C116, 'WSH Backcast'!$C$13:$C$122, 0), MATCH('WSH Backcast - NEP'!T$13, 'WSH Backcast'!$B$13:$V$13, 0))</f>
        <v>Excellent</v>
      </c>
      <c r="U116" t="str">
        <f>INDEX('WSH Backcast'!$B$13:$V$122, MATCH('WSH Backcast - NEP'!$C116, 'WSH Backcast'!$C$13:$C$122, 0), MATCH('WSH Backcast - NEP'!U$13, 'WSH Backcast'!$B$13:$V$13, 0))</f>
        <v>Excellent</v>
      </c>
      <c r="V116" t="str">
        <f>INDEX('WSH Backcast'!$B$13:$V$122, MATCH('WSH Backcast - NEP'!$C116, 'WSH Backcast'!$C$13:$C$122, 0), MATCH('WSH Backcast - NEP'!V$13, 'WSH Backcast'!$B$13:$V$13, 0))</f>
        <v>Excellent</v>
      </c>
      <c r="AA116" t="s">
        <v>51</v>
      </c>
      <c r="AB116" t="str">
        <f t="shared" si="22"/>
        <v>Excellent</v>
      </c>
      <c r="AC116" t="str">
        <f t="shared" si="23"/>
        <v>Excellent</v>
      </c>
      <c r="AD116" t="str">
        <f t="shared" si="24"/>
        <v>Excellent</v>
      </c>
      <c r="AE116" t="str">
        <f t="shared" si="25"/>
        <v>Excellent</v>
      </c>
      <c r="AF116" t="str">
        <f t="shared" si="26"/>
        <v>Excellent</v>
      </c>
      <c r="AG116" t="str">
        <f t="shared" si="27"/>
        <v>Excellent</v>
      </c>
      <c r="AI116" t="str">
        <f t="shared" si="28"/>
        <v>N</v>
      </c>
    </row>
    <row r="117" spans="1:35">
      <c r="B117" t="s">
        <v>232</v>
      </c>
      <c r="C117" t="s">
        <v>475</v>
      </c>
      <c r="D117" t="s">
        <v>48</v>
      </c>
      <c r="E117" t="s">
        <v>49</v>
      </c>
      <c r="F117" t="s">
        <v>50</v>
      </c>
      <c r="H117" t="str">
        <f>INDEX('WSH Backcast'!$B$13:$V$122, MATCH('WSH Backcast - NEP'!$C117, 'WSH Backcast'!$C$13:$C$122, 0), MATCH('WSH Backcast - NEP'!H$13, 'WSH Backcast'!$B$13:$V$13, 0))</f>
        <v>Excellent</v>
      </c>
      <c r="I117" t="str">
        <f>INDEX('WSH Backcast'!$B$13:$V$122, MATCH('WSH Backcast - NEP'!$C117, 'WSH Backcast'!$C$13:$C$122, 0), MATCH('WSH Backcast - NEP'!I$13, 'WSH Backcast'!$B$13:$V$13, 0))</f>
        <v>Excellent</v>
      </c>
      <c r="J117" t="str">
        <f>INDEX('WSH Backcast'!$B$13:$V$122, MATCH('WSH Backcast - NEP'!$C117, 'WSH Backcast'!$C$13:$C$122, 0), MATCH('WSH Backcast - NEP'!J$13, 'WSH Backcast'!$B$13:$V$13, 0))</f>
        <v>Excellent</v>
      </c>
      <c r="K117" t="str">
        <f>INDEX('WSH Backcast'!$B$13:$V$122, MATCH('WSH Backcast - NEP'!$C117, 'WSH Backcast'!$C$13:$C$122, 0), MATCH('WSH Backcast - NEP'!K$13, 'WSH Backcast'!$B$13:$V$13, 0))</f>
        <v>Excellent</v>
      </c>
      <c r="L117" t="str">
        <f>INDEX('WSH Backcast'!$B$13:$V$122, MATCH('WSH Backcast - NEP'!$C117, 'WSH Backcast'!$C$13:$C$122, 0), MATCH('WSH Backcast - NEP'!L$13, 'WSH Backcast'!$B$13:$V$13, 0))</f>
        <v>Excellent</v>
      </c>
      <c r="M117" t="str">
        <f>INDEX('WSH Backcast'!$B$13:$V$122, MATCH('WSH Backcast - NEP'!$C117, 'WSH Backcast'!$C$13:$C$122, 0), MATCH('WSH Backcast - NEP'!M$13, 'WSH Backcast'!$B$13:$V$13, 0))</f>
        <v>Excellent</v>
      </c>
      <c r="N117" t="str">
        <f>INDEX('WSH Backcast'!$B$13:$V$122, MATCH('WSH Backcast - NEP'!$C117, 'WSH Backcast'!$C$13:$C$122, 0), MATCH('WSH Backcast - NEP'!N$13, 'WSH Backcast'!$B$13:$V$13, 0))</f>
        <v>Excellent</v>
      </c>
      <c r="O117" t="str">
        <f>INDEX('WSH Backcast'!$B$13:$V$122, MATCH('WSH Backcast - NEP'!$C117, 'WSH Backcast'!$C$13:$C$122, 0), MATCH('WSH Backcast - NEP'!O$13, 'WSH Backcast'!$B$13:$V$13, 0))</f>
        <v>Excellent</v>
      </c>
      <c r="P117">
        <f>INDEX('WSH Backcast'!$B$13:$V$122, MATCH('WSH Backcast - NEP'!$C117, 'WSH Backcast'!$C$13:$C$122, 0), MATCH('WSH Backcast - NEP'!P$13, 'WSH Backcast'!$B$13:$V$13, 0))</f>
        <v>0</v>
      </c>
      <c r="Q117" t="str">
        <f>INDEX('WSH Backcast'!$B$13:$V$122, MATCH('WSH Backcast - NEP'!$C117, 'WSH Backcast'!$C$13:$C$122, 0), MATCH('WSH Backcast - NEP'!Q$13, 'WSH Backcast'!$B$13:$V$13, 0))</f>
        <v>Excellent</v>
      </c>
      <c r="R117" t="str">
        <f>INDEX('WSH Backcast'!$B$13:$V$122, MATCH('WSH Backcast - NEP'!$C117, 'WSH Backcast'!$C$13:$C$122, 0), MATCH('WSH Backcast - NEP'!R$13, 'WSH Backcast'!$B$13:$V$13, 0))</f>
        <v>Excellent</v>
      </c>
      <c r="S117" t="str">
        <f>INDEX('WSH Backcast'!$B$13:$V$122, MATCH('WSH Backcast - NEP'!$C117, 'WSH Backcast'!$C$13:$C$122, 0), MATCH('WSH Backcast - NEP'!S$13, 'WSH Backcast'!$B$13:$V$13, 0))</f>
        <v>Excellent</v>
      </c>
      <c r="T117" t="str">
        <f>INDEX('WSH Backcast'!$B$13:$V$122, MATCH('WSH Backcast - NEP'!$C117, 'WSH Backcast'!$C$13:$C$122, 0), MATCH('WSH Backcast - NEP'!T$13, 'WSH Backcast'!$B$13:$V$13, 0))</f>
        <v>Excellent</v>
      </c>
      <c r="U117" t="str">
        <f>INDEX('WSH Backcast'!$B$13:$V$122, MATCH('WSH Backcast - NEP'!$C117, 'WSH Backcast'!$C$13:$C$122, 0), MATCH('WSH Backcast - NEP'!U$13, 'WSH Backcast'!$B$13:$V$13, 0))</f>
        <v>Excellent</v>
      </c>
      <c r="V117" t="str">
        <f>INDEX('WSH Backcast'!$B$13:$V$122, MATCH('WSH Backcast - NEP'!$C117, 'WSH Backcast'!$C$13:$C$122, 0), MATCH('WSH Backcast - NEP'!V$13, 'WSH Backcast'!$B$13:$V$13, 0))</f>
        <v>Excellent</v>
      </c>
      <c r="AA117" t="s">
        <v>51</v>
      </c>
      <c r="AB117" t="str">
        <f t="shared" si="22"/>
        <v>Excellent</v>
      </c>
      <c r="AC117" t="str">
        <f t="shared" si="23"/>
        <v>Excellent</v>
      </c>
      <c r="AD117" t="str">
        <f t="shared" si="24"/>
        <v>Excellent</v>
      </c>
      <c r="AE117" t="str">
        <f t="shared" si="25"/>
        <v>Excellent</v>
      </c>
      <c r="AF117" t="str">
        <f t="shared" si="26"/>
        <v>Excellent</v>
      </c>
      <c r="AG117" t="str">
        <f t="shared" si="27"/>
        <v>Excellent</v>
      </c>
      <c r="AI117" t="str">
        <f t="shared" si="28"/>
        <v>N</v>
      </c>
    </row>
    <row r="118" spans="1:35">
      <c r="B118" t="s">
        <v>232</v>
      </c>
      <c r="C118" t="s">
        <v>476</v>
      </c>
      <c r="D118" t="s">
        <v>48</v>
      </c>
      <c r="E118" t="s">
        <v>49</v>
      </c>
      <c r="F118" t="s">
        <v>50</v>
      </c>
      <c r="H118" t="str">
        <f>INDEX('WSH Backcast'!$B$13:$V$122, MATCH('WSH Backcast - NEP'!$C118, 'WSH Backcast'!$C$13:$C$122, 0), MATCH('WSH Backcast - NEP'!H$13, 'WSH Backcast'!$B$13:$V$13, 0))</f>
        <v>Excellent</v>
      </c>
      <c r="I118" t="str">
        <f>INDEX('WSH Backcast'!$B$13:$V$122, MATCH('WSH Backcast - NEP'!$C118, 'WSH Backcast'!$C$13:$C$122, 0), MATCH('WSH Backcast - NEP'!I$13, 'WSH Backcast'!$B$13:$V$13, 0))</f>
        <v>Excellent</v>
      </c>
      <c r="J118" t="str">
        <f>INDEX('WSH Backcast'!$B$13:$V$122, MATCH('WSH Backcast - NEP'!$C118, 'WSH Backcast'!$C$13:$C$122, 0), MATCH('WSH Backcast - NEP'!J$13, 'WSH Backcast'!$B$13:$V$13, 0))</f>
        <v>Excellent</v>
      </c>
      <c r="K118" t="str">
        <f>INDEX('WSH Backcast'!$B$13:$V$122, MATCH('WSH Backcast - NEP'!$C118, 'WSH Backcast'!$C$13:$C$122, 0), MATCH('WSH Backcast - NEP'!K$13, 'WSH Backcast'!$B$13:$V$13, 0))</f>
        <v>Excellent</v>
      </c>
      <c r="L118" t="str">
        <f>INDEX('WSH Backcast'!$B$13:$V$122, MATCH('WSH Backcast - NEP'!$C118, 'WSH Backcast'!$C$13:$C$122, 0), MATCH('WSH Backcast - NEP'!L$13, 'WSH Backcast'!$B$13:$V$13, 0))</f>
        <v>Excellent</v>
      </c>
      <c r="M118" t="str">
        <f>INDEX('WSH Backcast'!$B$13:$V$122, MATCH('WSH Backcast - NEP'!$C118, 'WSH Backcast'!$C$13:$C$122, 0), MATCH('WSH Backcast - NEP'!M$13, 'WSH Backcast'!$B$13:$V$13, 0))</f>
        <v>Excellent</v>
      </c>
      <c r="N118" t="str">
        <f>INDEX('WSH Backcast'!$B$13:$V$122, MATCH('WSH Backcast - NEP'!$C118, 'WSH Backcast'!$C$13:$C$122, 0), MATCH('WSH Backcast - NEP'!N$13, 'WSH Backcast'!$B$13:$V$13, 0))</f>
        <v>Excellent</v>
      </c>
      <c r="O118" t="str">
        <f>INDEX('WSH Backcast'!$B$13:$V$122, MATCH('WSH Backcast - NEP'!$C118, 'WSH Backcast'!$C$13:$C$122, 0), MATCH('WSH Backcast - NEP'!O$13, 'WSH Backcast'!$B$13:$V$13, 0))</f>
        <v>Excellent</v>
      </c>
      <c r="P118">
        <f>INDEX('WSH Backcast'!$B$13:$V$122, MATCH('WSH Backcast - NEP'!$C118, 'WSH Backcast'!$C$13:$C$122, 0), MATCH('WSH Backcast - NEP'!P$13, 'WSH Backcast'!$B$13:$V$13, 0))</f>
        <v>0</v>
      </c>
      <c r="Q118" t="str">
        <f>INDEX('WSH Backcast'!$B$13:$V$122, MATCH('WSH Backcast - NEP'!$C118, 'WSH Backcast'!$C$13:$C$122, 0), MATCH('WSH Backcast - NEP'!Q$13, 'WSH Backcast'!$B$13:$V$13, 0))</f>
        <v>Excellent</v>
      </c>
      <c r="R118" t="str">
        <f>INDEX('WSH Backcast'!$B$13:$V$122, MATCH('WSH Backcast - NEP'!$C118, 'WSH Backcast'!$C$13:$C$122, 0), MATCH('WSH Backcast - NEP'!R$13, 'WSH Backcast'!$B$13:$V$13, 0))</f>
        <v>Excellent</v>
      </c>
      <c r="S118" t="str">
        <f>INDEX('WSH Backcast'!$B$13:$V$122, MATCH('WSH Backcast - NEP'!$C118, 'WSH Backcast'!$C$13:$C$122, 0), MATCH('WSH Backcast - NEP'!S$13, 'WSH Backcast'!$B$13:$V$13, 0))</f>
        <v>Excellent</v>
      </c>
      <c r="T118" t="str">
        <f>INDEX('WSH Backcast'!$B$13:$V$122, MATCH('WSH Backcast - NEP'!$C118, 'WSH Backcast'!$C$13:$C$122, 0), MATCH('WSH Backcast - NEP'!T$13, 'WSH Backcast'!$B$13:$V$13, 0))</f>
        <v>Excellent</v>
      </c>
      <c r="U118" t="str">
        <f>INDEX('WSH Backcast'!$B$13:$V$122, MATCH('WSH Backcast - NEP'!$C118, 'WSH Backcast'!$C$13:$C$122, 0), MATCH('WSH Backcast - NEP'!U$13, 'WSH Backcast'!$B$13:$V$13, 0))</f>
        <v>Excellent</v>
      </c>
      <c r="V118" t="str">
        <f>INDEX('WSH Backcast'!$B$13:$V$122, MATCH('WSH Backcast - NEP'!$C118, 'WSH Backcast'!$C$13:$C$122, 0), MATCH('WSH Backcast - NEP'!V$13, 'WSH Backcast'!$B$13:$V$13, 0))</f>
        <v>Excellent</v>
      </c>
      <c r="AA118" t="s">
        <v>51</v>
      </c>
      <c r="AB118" t="str">
        <f t="shared" si="22"/>
        <v>Excellent</v>
      </c>
      <c r="AC118" t="str">
        <f t="shared" si="23"/>
        <v>Excellent</v>
      </c>
      <c r="AD118" t="str">
        <f t="shared" si="24"/>
        <v>Excellent</v>
      </c>
      <c r="AE118" t="str">
        <f t="shared" si="25"/>
        <v>Excellent</v>
      </c>
      <c r="AF118" t="str">
        <f t="shared" si="26"/>
        <v>Excellent</v>
      </c>
      <c r="AG118" t="str">
        <f t="shared" si="27"/>
        <v>Excellent</v>
      </c>
      <c r="AI118" t="str">
        <f t="shared" si="28"/>
        <v>N</v>
      </c>
    </row>
    <row r="119" spans="1:35">
      <c r="B119" t="s">
        <v>232</v>
      </c>
      <c r="C119" t="s">
        <v>477</v>
      </c>
      <c r="D119" t="s">
        <v>48</v>
      </c>
      <c r="E119" t="s">
        <v>49</v>
      </c>
      <c r="F119" t="s">
        <v>50</v>
      </c>
      <c r="H119" t="str">
        <f>INDEX('WSH Backcast'!$B$13:$V$122, MATCH('WSH Backcast - NEP'!$C119, 'WSH Backcast'!$C$13:$C$122, 0), MATCH('WSH Backcast - NEP'!H$13, 'WSH Backcast'!$B$13:$V$13, 0))</f>
        <v>Excellent</v>
      </c>
      <c r="I119" t="str">
        <f>INDEX('WSH Backcast'!$B$13:$V$122, MATCH('WSH Backcast - NEP'!$C119, 'WSH Backcast'!$C$13:$C$122, 0), MATCH('WSH Backcast - NEP'!I$13, 'WSH Backcast'!$B$13:$V$13, 0))</f>
        <v>Excellent</v>
      </c>
      <c r="J119" t="str">
        <f>INDEX('WSH Backcast'!$B$13:$V$122, MATCH('WSH Backcast - NEP'!$C119, 'WSH Backcast'!$C$13:$C$122, 0), MATCH('WSH Backcast - NEP'!J$13, 'WSH Backcast'!$B$13:$V$13, 0))</f>
        <v>Excellent</v>
      </c>
      <c r="K119" t="str">
        <f>INDEX('WSH Backcast'!$B$13:$V$122, MATCH('WSH Backcast - NEP'!$C119, 'WSH Backcast'!$C$13:$C$122, 0), MATCH('WSH Backcast - NEP'!K$13, 'WSH Backcast'!$B$13:$V$13, 0))</f>
        <v>Good</v>
      </c>
      <c r="L119" t="str">
        <f>INDEX('WSH Backcast'!$B$13:$V$122, MATCH('WSH Backcast - NEP'!$C119, 'WSH Backcast'!$C$13:$C$122, 0), MATCH('WSH Backcast - NEP'!L$13, 'WSH Backcast'!$B$13:$V$13, 0))</f>
        <v>Excellent</v>
      </c>
      <c r="M119" t="str">
        <f>INDEX('WSH Backcast'!$B$13:$V$122, MATCH('WSH Backcast - NEP'!$C119, 'WSH Backcast'!$C$13:$C$122, 0), MATCH('WSH Backcast - NEP'!M$13, 'WSH Backcast'!$B$13:$V$13, 0))</f>
        <v>Good</v>
      </c>
      <c r="N119" t="str">
        <f>INDEX('WSH Backcast'!$B$13:$V$122, MATCH('WSH Backcast - NEP'!$C119, 'WSH Backcast'!$C$13:$C$122, 0), MATCH('WSH Backcast - NEP'!N$13, 'WSH Backcast'!$B$13:$V$13, 0))</f>
        <v>Good</v>
      </c>
      <c r="O119" t="str">
        <f>INDEX('WSH Backcast'!$B$13:$V$122, MATCH('WSH Backcast - NEP'!$C119, 'WSH Backcast'!$C$13:$C$122, 0), MATCH('WSH Backcast - NEP'!O$13, 'WSH Backcast'!$B$13:$V$13, 0))</f>
        <v>Good</v>
      </c>
      <c r="P119">
        <f>INDEX('WSH Backcast'!$B$13:$V$122, MATCH('WSH Backcast - NEP'!$C119, 'WSH Backcast'!$C$13:$C$122, 0), MATCH('WSH Backcast - NEP'!P$13, 'WSH Backcast'!$B$13:$V$13, 0))</f>
        <v>0</v>
      </c>
      <c r="Q119" t="str">
        <f>INDEX('WSH Backcast'!$B$13:$V$122, MATCH('WSH Backcast - NEP'!$C119, 'WSH Backcast'!$C$13:$C$122, 0), MATCH('WSH Backcast - NEP'!Q$13, 'WSH Backcast'!$B$13:$V$13, 0))</f>
        <v>Good</v>
      </c>
      <c r="R119" t="str">
        <f>INDEX('WSH Backcast'!$B$13:$V$122, MATCH('WSH Backcast - NEP'!$C119, 'WSH Backcast'!$C$13:$C$122, 0), MATCH('WSH Backcast - NEP'!R$13, 'WSH Backcast'!$B$13:$V$13, 0))</f>
        <v>Good</v>
      </c>
      <c r="S119" t="str">
        <f>INDEX('WSH Backcast'!$B$13:$V$122, MATCH('WSH Backcast - NEP'!$C119, 'WSH Backcast'!$C$13:$C$122, 0), MATCH('WSH Backcast - NEP'!S$13, 'WSH Backcast'!$B$13:$V$13, 0))</f>
        <v>Good</v>
      </c>
      <c r="T119" t="str">
        <f>INDEX('WSH Backcast'!$B$13:$V$122, MATCH('WSH Backcast - NEP'!$C119, 'WSH Backcast'!$C$13:$C$122, 0), MATCH('WSH Backcast - NEP'!T$13, 'WSH Backcast'!$B$13:$V$13, 0))</f>
        <v>Good</v>
      </c>
      <c r="U119" t="str">
        <f>INDEX('WSH Backcast'!$B$13:$V$122, MATCH('WSH Backcast - NEP'!$C119, 'WSH Backcast'!$C$13:$C$122, 0), MATCH('WSH Backcast - NEP'!U$13, 'WSH Backcast'!$B$13:$V$13, 0))</f>
        <v>Good</v>
      </c>
      <c r="V119" t="str">
        <f>INDEX('WSH Backcast'!$B$13:$V$122, MATCH('WSH Backcast - NEP'!$C119, 'WSH Backcast'!$C$13:$C$122, 0), MATCH('WSH Backcast - NEP'!V$13, 'WSH Backcast'!$B$13:$V$13, 0))</f>
        <v>Good</v>
      </c>
      <c r="AA119" t="s">
        <v>51</v>
      </c>
      <c r="AB119" t="str">
        <f t="shared" si="22"/>
        <v>Good</v>
      </c>
      <c r="AC119" t="str">
        <f t="shared" si="23"/>
        <v>Good</v>
      </c>
      <c r="AD119" t="str">
        <f t="shared" si="24"/>
        <v>Good</v>
      </c>
      <c r="AE119" t="str">
        <f t="shared" si="25"/>
        <v>Good</v>
      </c>
      <c r="AF119" t="str">
        <f t="shared" si="26"/>
        <v>Good</v>
      </c>
      <c r="AG119" t="str">
        <f t="shared" si="27"/>
        <v>Good</v>
      </c>
      <c r="AI119" t="str">
        <f t="shared" si="28"/>
        <v>N</v>
      </c>
    </row>
    <row r="120" spans="1:35" ht="27.95">
      <c r="B120" t="s">
        <v>232</v>
      </c>
      <c r="C120" t="s">
        <v>478</v>
      </c>
      <c r="D120" t="s">
        <v>48</v>
      </c>
      <c r="E120" t="s">
        <v>49</v>
      </c>
      <c r="F120" t="s">
        <v>50</v>
      </c>
      <c r="H120" t="str">
        <f>INDEX('WSH Backcast'!$B$13:$V$122, MATCH('WSH Backcast - NEP'!$C120, 'WSH Backcast'!$C$13:$C$122, 0), MATCH('WSH Backcast - NEP'!H$13, 'WSH Backcast'!$B$13:$V$13, 0))</f>
        <v>Good</v>
      </c>
      <c r="I120" t="str">
        <f>INDEX('WSH Backcast'!$B$13:$V$122, MATCH('WSH Backcast - NEP'!$C120, 'WSH Backcast'!$C$13:$C$122, 0), MATCH('WSH Backcast - NEP'!I$13, 'WSH Backcast'!$B$13:$V$13, 0))</f>
        <v>Good</v>
      </c>
      <c r="J120" t="str">
        <f>INDEX('WSH Backcast'!$B$13:$V$122, MATCH('WSH Backcast - NEP'!$C120, 'WSH Backcast'!$C$13:$C$122, 0), MATCH('WSH Backcast - NEP'!J$13, 'WSH Backcast'!$B$13:$V$13, 0))</f>
        <v>Good</v>
      </c>
      <c r="K120" t="str">
        <f>INDEX('WSH Backcast'!$B$13:$V$122, MATCH('WSH Backcast - NEP'!$C120, 'WSH Backcast'!$C$13:$C$122, 0), MATCH('WSH Backcast - NEP'!K$13, 'WSH Backcast'!$B$13:$V$13, 0))</f>
        <v>Excellent</v>
      </c>
      <c r="L120" t="str">
        <f>INDEX('WSH Backcast'!$B$13:$V$122, MATCH('WSH Backcast - NEP'!$C120, 'WSH Backcast'!$C$13:$C$122, 0), MATCH('WSH Backcast - NEP'!L$13, 'WSH Backcast'!$B$13:$V$13, 0))</f>
        <v>Excellent</v>
      </c>
      <c r="M120" t="str">
        <f>INDEX('WSH Backcast'!$B$13:$V$122, MATCH('WSH Backcast - NEP'!$C120, 'WSH Backcast'!$C$13:$C$122, 0), MATCH('WSH Backcast - NEP'!M$13, 'WSH Backcast'!$B$13:$V$13, 0))</f>
        <v>Excellent</v>
      </c>
      <c r="N120" t="str">
        <f>INDEX('WSH Backcast'!$B$13:$V$122, MATCH('WSH Backcast - NEP'!$C120, 'WSH Backcast'!$C$13:$C$122, 0), MATCH('WSH Backcast - NEP'!N$13, 'WSH Backcast'!$B$13:$V$13, 0))</f>
        <v>Excellent</v>
      </c>
      <c r="O120" t="str">
        <f>INDEX('WSH Backcast'!$B$13:$V$122, MATCH('WSH Backcast - NEP'!$C120, 'WSH Backcast'!$C$13:$C$122, 0), MATCH('WSH Backcast - NEP'!O$13, 'WSH Backcast'!$B$13:$V$13, 0))</f>
        <v>Good</v>
      </c>
      <c r="P120">
        <f>INDEX('WSH Backcast'!$B$13:$V$122, MATCH('WSH Backcast - NEP'!$C120, 'WSH Backcast'!$C$13:$C$122, 0), MATCH('WSH Backcast - NEP'!P$13, 'WSH Backcast'!$B$13:$V$13, 0))</f>
        <v>0</v>
      </c>
      <c r="Q120" t="str">
        <f>INDEX('WSH Backcast'!$B$13:$V$122, MATCH('WSH Backcast - NEP'!$C120, 'WSH Backcast'!$C$13:$C$122, 0), MATCH('WSH Backcast - NEP'!Q$13, 'WSH Backcast'!$B$13:$V$13, 0))</f>
        <v>Sufficient</v>
      </c>
      <c r="R120" t="str">
        <f>INDEX('WSH Backcast'!$B$13:$V$122, MATCH('WSH Backcast - NEP'!$C120, 'WSH Backcast'!$C$13:$C$122, 0), MATCH('WSH Backcast - NEP'!R$13, 'WSH Backcast'!$B$13:$V$13, 0))</f>
        <v>Sufficient</v>
      </c>
      <c r="S120" t="str">
        <f>INDEX('WSH Backcast'!$B$13:$V$122, MATCH('WSH Backcast - NEP'!$C120, 'WSH Backcast'!$C$13:$C$122, 0), MATCH('WSH Backcast - NEP'!S$13, 'WSH Backcast'!$B$13:$V$13, 0))</f>
        <v>Sufficient</v>
      </c>
      <c r="T120" t="str">
        <f>INDEX('WSH Backcast'!$B$13:$V$122, MATCH('WSH Backcast - NEP'!$C120, 'WSH Backcast'!$C$13:$C$122, 0), MATCH('WSH Backcast - NEP'!T$13, 'WSH Backcast'!$B$13:$V$13, 0))</f>
        <v>Sufficient</v>
      </c>
      <c r="U120" t="str">
        <f>INDEX('WSH Backcast'!$B$13:$V$122, MATCH('WSH Backcast - NEP'!$C120, 'WSH Backcast'!$C$13:$C$122, 0), MATCH('WSH Backcast - NEP'!U$13, 'WSH Backcast'!$B$13:$V$13, 0))</f>
        <v>Sufficient</v>
      </c>
      <c r="V120" t="str">
        <f>INDEX('WSH Backcast'!$B$13:$V$122, MATCH('WSH Backcast - NEP'!$C120, 'WSH Backcast'!$C$13:$C$122, 0), MATCH('WSH Backcast - NEP'!V$13, 'WSH Backcast'!$B$13:$V$13, 0))</f>
        <v>Sufficient</v>
      </c>
      <c r="X120" t="s">
        <v>55</v>
      </c>
      <c r="Z120" s="22" t="s">
        <v>923</v>
      </c>
      <c r="AA120" t="s">
        <v>55</v>
      </c>
      <c r="AB120" t="s">
        <v>56</v>
      </c>
      <c r="AC120" t="s">
        <v>56</v>
      </c>
      <c r="AD120" t="s">
        <v>56</v>
      </c>
      <c r="AE120" t="s">
        <v>56</v>
      </c>
      <c r="AF120" t="s">
        <v>56</v>
      </c>
      <c r="AG120" t="s">
        <v>56</v>
      </c>
      <c r="AI120" t="str">
        <f t="shared" si="28"/>
        <v>N</v>
      </c>
    </row>
    <row r="121" spans="1:35">
      <c r="A121" t="s">
        <v>479</v>
      </c>
      <c r="B121" t="s">
        <v>232</v>
      </c>
      <c r="C121" t="s">
        <v>480</v>
      </c>
      <c r="D121" t="s">
        <v>48</v>
      </c>
      <c r="E121" t="s">
        <v>49</v>
      </c>
      <c r="F121" t="s">
        <v>50</v>
      </c>
      <c r="H121" t="str">
        <f>INDEX('WSH Backcast'!$B$13:$V$122, MATCH('WSH Backcast - NEP'!$C121, 'WSH Backcast'!$C$13:$C$122, 0), MATCH('WSH Backcast - NEP'!H$13, 'WSH Backcast'!$B$13:$V$13, 0))</f>
        <v>Poor (backcast)</v>
      </c>
      <c r="I121" t="str">
        <f>INDEX('WSH Backcast'!$B$13:$V$122, MATCH('WSH Backcast - NEP'!$C121, 'WSH Backcast'!$C$13:$C$122, 0), MATCH('WSH Backcast - NEP'!I$13, 'WSH Backcast'!$B$13:$V$13, 0))</f>
        <v>Poor (backcast)</v>
      </c>
      <c r="J121" t="str">
        <f>INDEX('WSH Backcast'!$B$13:$V$122, MATCH('WSH Backcast - NEP'!$C121, 'WSH Backcast'!$C$13:$C$122, 0), MATCH('WSH Backcast - NEP'!J$13, 'WSH Backcast'!$B$13:$V$13, 0))</f>
        <v>Poor (backcast)</v>
      </c>
      <c r="K121" t="str">
        <f>INDEX('WSH Backcast'!$B$13:$V$122, MATCH('WSH Backcast - NEP'!$C121, 'WSH Backcast'!$C$13:$C$122, 0), MATCH('WSH Backcast - NEP'!K$13, 'WSH Backcast'!$B$13:$V$13, 0))</f>
        <v>Poor (backcast)</v>
      </c>
      <c r="L121" t="str">
        <f>INDEX('WSH Backcast'!$B$13:$V$122, MATCH('WSH Backcast - NEP'!$C121, 'WSH Backcast'!$C$13:$C$122, 0), MATCH('WSH Backcast - NEP'!L$13, 'WSH Backcast'!$B$13:$V$13, 0))</f>
        <v>Poor (backcast)</v>
      </c>
      <c r="M121" t="str">
        <f>INDEX('WSH Backcast'!$B$13:$V$122, MATCH('WSH Backcast - NEP'!$C121, 'WSH Backcast'!$C$13:$C$122, 0), MATCH('WSH Backcast - NEP'!M$13, 'WSH Backcast'!$B$13:$V$13, 0))</f>
        <v>Poor (backcast)</v>
      </c>
      <c r="N121" t="str">
        <f>INDEX('WSH Backcast'!$B$13:$V$122, MATCH('WSH Backcast - NEP'!$C121, 'WSH Backcast'!$C$13:$C$122, 0), MATCH('WSH Backcast - NEP'!N$13, 'WSH Backcast'!$B$13:$V$13, 0))</f>
        <v>Poor (backcast)</v>
      </c>
      <c r="O121" t="str">
        <f>INDEX('WSH Backcast'!$B$13:$V$122, MATCH('WSH Backcast - NEP'!$C121, 'WSH Backcast'!$C$13:$C$122, 0), MATCH('WSH Backcast - NEP'!O$13, 'WSH Backcast'!$B$13:$V$13, 0))</f>
        <v>Poor (backcast)</v>
      </c>
      <c r="P121">
        <f>INDEX('WSH Backcast'!$B$13:$V$122, MATCH('WSH Backcast - NEP'!$C121, 'WSH Backcast'!$C$13:$C$122, 0), MATCH('WSH Backcast - NEP'!P$13, 'WSH Backcast'!$B$13:$V$13, 0))</f>
        <v>0</v>
      </c>
      <c r="Q121" t="str">
        <f>INDEX('WSH Backcast'!$B$13:$V$122, MATCH('WSH Backcast - NEP'!$C121, 'WSH Backcast'!$C$13:$C$122, 0), MATCH('WSH Backcast - NEP'!Q$13, 'WSH Backcast'!$B$13:$V$13, 0))</f>
        <v>Poor</v>
      </c>
      <c r="R121" t="str">
        <f>INDEX('WSH Backcast'!$B$13:$V$122, MATCH('WSH Backcast - NEP'!$C121, 'WSH Backcast'!$C$13:$C$122, 0), MATCH('WSH Backcast - NEP'!R$13, 'WSH Backcast'!$B$13:$V$13, 0))</f>
        <v>Poor</v>
      </c>
      <c r="S121" t="str">
        <f>INDEX('WSH Backcast'!$B$13:$V$122, MATCH('WSH Backcast - NEP'!$C121, 'WSH Backcast'!$C$13:$C$122, 0), MATCH('WSH Backcast - NEP'!S$13, 'WSH Backcast'!$B$13:$V$13, 0))</f>
        <v>Poor</v>
      </c>
      <c r="T121" t="str">
        <f>INDEX('WSH Backcast'!$B$13:$V$122, MATCH('WSH Backcast - NEP'!$C121, 'WSH Backcast'!$C$13:$C$122, 0), MATCH('WSH Backcast - NEP'!T$13, 'WSH Backcast'!$B$13:$V$13, 0))</f>
        <v>Poor</v>
      </c>
      <c r="U121" t="str">
        <f>INDEX('WSH Backcast'!$B$13:$V$122, MATCH('WSH Backcast - NEP'!$C121, 'WSH Backcast'!$C$13:$C$122, 0), MATCH('WSH Backcast - NEP'!U$13, 'WSH Backcast'!$B$13:$V$13, 0))</f>
        <v>Poor</v>
      </c>
      <c r="V121" t="str">
        <f>INDEX('WSH Backcast'!$B$13:$V$122, MATCH('WSH Backcast - NEP'!$C121, 'WSH Backcast'!$C$13:$C$122, 0), MATCH('WSH Backcast - NEP'!V$13, 'WSH Backcast'!$B$13:$V$13, 0))</f>
        <v>Poor</v>
      </c>
      <c r="AA121" t="s">
        <v>51</v>
      </c>
      <c r="AB121" t="str">
        <f t="shared" ref="AB121:AG122" si="29">Q121</f>
        <v>Poor</v>
      </c>
      <c r="AC121" t="str">
        <f t="shared" si="29"/>
        <v>Poor</v>
      </c>
      <c r="AD121" t="str">
        <f t="shared" si="29"/>
        <v>Poor</v>
      </c>
      <c r="AE121" t="str">
        <f t="shared" si="29"/>
        <v>Poor</v>
      </c>
      <c r="AF121" t="str">
        <f t="shared" si="29"/>
        <v>Poor</v>
      </c>
      <c r="AG121" t="str">
        <f t="shared" si="29"/>
        <v>Poor</v>
      </c>
      <c r="AI121" t="str">
        <f t="shared" si="28"/>
        <v>N</v>
      </c>
    </row>
    <row r="122" spans="1:35">
      <c r="A122" t="s">
        <v>479</v>
      </c>
      <c r="B122" t="s">
        <v>232</v>
      </c>
      <c r="C122" t="s">
        <v>481</v>
      </c>
      <c r="D122" t="s">
        <v>48</v>
      </c>
      <c r="E122" t="s">
        <v>49</v>
      </c>
      <c r="F122" t="s">
        <v>50</v>
      </c>
      <c r="H122" t="str">
        <f>INDEX('WSH Backcast'!$B$13:$V$122, MATCH('WSH Backcast - NEP'!$C122, 'WSH Backcast'!$C$13:$C$122, 0), MATCH('WSH Backcast - NEP'!H$13, 'WSH Backcast'!$B$13:$V$13, 0))</f>
        <v>Poor (backcast)</v>
      </c>
      <c r="I122" t="str">
        <f>INDEX('WSH Backcast'!$B$13:$V$122, MATCH('WSH Backcast - NEP'!$C122, 'WSH Backcast'!$C$13:$C$122, 0), MATCH('WSH Backcast - NEP'!I$13, 'WSH Backcast'!$B$13:$V$13, 0))</f>
        <v>Poor (backcast)</v>
      </c>
      <c r="J122" t="str">
        <f>INDEX('WSH Backcast'!$B$13:$V$122, MATCH('WSH Backcast - NEP'!$C122, 'WSH Backcast'!$C$13:$C$122, 0), MATCH('WSH Backcast - NEP'!J$13, 'WSH Backcast'!$B$13:$V$13, 0))</f>
        <v>Poor (backcast)</v>
      </c>
      <c r="K122" t="str">
        <f>INDEX('WSH Backcast'!$B$13:$V$122, MATCH('WSH Backcast - NEP'!$C122, 'WSH Backcast'!$C$13:$C$122, 0), MATCH('WSH Backcast - NEP'!K$13, 'WSH Backcast'!$B$13:$V$13, 0))</f>
        <v>Poor (backcast)</v>
      </c>
      <c r="L122" t="str">
        <f>INDEX('WSH Backcast'!$B$13:$V$122, MATCH('WSH Backcast - NEP'!$C122, 'WSH Backcast'!$C$13:$C$122, 0), MATCH('WSH Backcast - NEP'!L$13, 'WSH Backcast'!$B$13:$V$13, 0))</f>
        <v>Poor (backcast)</v>
      </c>
      <c r="M122" t="str">
        <f>INDEX('WSH Backcast'!$B$13:$V$122, MATCH('WSH Backcast - NEP'!$C122, 'WSH Backcast'!$C$13:$C$122, 0), MATCH('WSH Backcast - NEP'!M$13, 'WSH Backcast'!$B$13:$V$13, 0))</f>
        <v>Poor (backcast)</v>
      </c>
      <c r="N122" t="str">
        <f>INDEX('WSH Backcast'!$B$13:$V$122, MATCH('WSH Backcast - NEP'!$C122, 'WSH Backcast'!$C$13:$C$122, 0), MATCH('WSH Backcast - NEP'!N$13, 'WSH Backcast'!$B$13:$V$13, 0))</f>
        <v>Poor (backcast)</v>
      </c>
      <c r="O122" t="str">
        <f>INDEX('WSH Backcast'!$B$13:$V$122, MATCH('WSH Backcast - NEP'!$C122, 'WSH Backcast'!$C$13:$C$122, 0), MATCH('WSH Backcast - NEP'!O$13, 'WSH Backcast'!$B$13:$V$13, 0))</f>
        <v>Poor (backcast)</v>
      </c>
      <c r="P122">
        <f>INDEX('WSH Backcast'!$B$13:$V$122, MATCH('WSH Backcast - NEP'!$C122, 'WSH Backcast'!$C$13:$C$122, 0), MATCH('WSH Backcast - NEP'!P$13, 'WSH Backcast'!$B$13:$V$13, 0))</f>
        <v>0</v>
      </c>
      <c r="Q122" t="str">
        <f>INDEX('WSH Backcast'!$B$13:$V$122, MATCH('WSH Backcast - NEP'!$C122, 'WSH Backcast'!$C$13:$C$122, 0), MATCH('WSH Backcast - NEP'!Q$13, 'WSH Backcast'!$B$13:$V$13, 0))</f>
        <v>Poor</v>
      </c>
      <c r="R122" t="str">
        <f>INDEX('WSH Backcast'!$B$13:$V$122, MATCH('WSH Backcast - NEP'!$C122, 'WSH Backcast'!$C$13:$C$122, 0), MATCH('WSH Backcast - NEP'!R$13, 'WSH Backcast'!$B$13:$V$13, 0))</f>
        <v>Poor</v>
      </c>
      <c r="S122" t="str">
        <f>INDEX('WSH Backcast'!$B$13:$V$122, MATCH('WSH Backcast - NEP'!$C122, 'WSH Backcast'!$C$13:$C$122, 0), MATCH('WSH Backcast - NEP'!S$13, 'WSH Backcast'!$B$13:$V$13, 0))</f>
        <v>Poor</v>
      </c>
      <c r="T122" t="str">
        <f>INDEX('WSH Backcast'!$B$13:$V$122, MATCH('WSH Backcast - NEP'!$C122, 'WSH Backcast'!$C$13:$C$122, 0), MATCH('WSH Backcast - NEP'!T$13, 'WSH Backcast'!$B$13:$V$13, 0))</f>
        <v>Poor</v>
      </c>
      <c r="U122" t="str">
        <f>INDEX('WSH Backcast'!$B$13:$V$122, MATCH('WSH Backcast - NEP'!$C122, 'WSH Backcast'!$C$13:$C$122, 0), MATCH('WSH Backcast - NEP'!U$13, 'WSH Backcast'!$B$13:$V$13, 0))</f>
        <v>Poor</v>
      </c>
      <c r="V122" t="str">
        <f>INDEX('WSH Backcast'!$B$13:$V$122, MATCH('WSH Backcast - NEP'!$C122, 'WSH Backcast'!$C$13:$C$122, 0), MATCH('WSH Backcast - NEP'!V$13, 'WSH Backcast'!$B$13:$V$13, 0))</f>
        <v>Poor</v>
      </c>
      <c r="AA122" t="s">
        <v>51</v>
      </c>
      <c r="AB122" t="str">
        <f t="shared" si="29"/>
        <v>Poor</v>
      </c>
      <c r="AC122" t="str">
        <f t="shared" si="29"/>
        <v>Poor</v>
      </c>
      <c r="AD122" t="str">
        <f t="shared" si="29"/>
        <v>Poor</v>
      </c>
      <c r="AE122" t="str">
        <f t="shared" si="29"/>
        <v>Poor</v>
      </c>
      <c r="AF122" t="str">
        <f t="shared" si="29"/>
        <v>Poor</v>
      </c>
      <c r="AG122" t="str">
        <f t="shared" si="29"/>
        <v>Poor</v>
      </c>
      <c r="AI122" t="str">
        <f t="shared" si="28"/>
        <v>N</v>
      </c>
    </row>
    <row r="123" spans="1:35">
      <c r="A123" s="158" t="s">
        <v>482</v>
      </c>
      <c r="B123" s="158" t="s">
        <v>232</v>
      </c>
      <c r="C123" s="158" t="s">
        <v>483</v>
      </c>
      <c r="D123" s="158"/>
      <c r="E123" s="158" t="s">
        <v>49</v>
      </c>
      <c r="F123" s="158" t="s">
        <v>140</v>
      </c>
    </row>
    <row r="124" spans="1:35">
      <c r="A124" s="158" t="s">
        <v>482</v>
      </c>
      <c r="B124" s="158" t="s">
        <v>232</v>
      </c>
      <c r="C124" s="158" t="s">
        <v>484</v>
      </c>
      <c r="D124" s="158"/>
      <c r="E124" s="158" t="s">
        <v>49</v>
      </c>
      <c r="F124" s="158" t="s">
        <v>140</v>
      </c>
    </row>
    <row r="126" spans="1:35" s="21" customFormat="1"/>
    <row r="127" spans="1:35">
      <c r="S127" s="9"/>
      <c r="T127" s="9"/>
      <c r="U127" s="9"/>
      <c r="V127" s="9"/>
    </row>
    <row r="128" spans="1:35" ht="42">
      <c r="B128" s="10" t="s">
        <v>143</v>
      </c>
      <c r="E128" s="10" t="s">
        <v>144</v>
      </c>
      <c r="F128" t="s">
        <v>145</v>
      </c>
      <c r="H128">
        <f t="shared" ref="H128:V128" si="30">SUM(H129:H132)</f>
        <v>109</v>
      </c>
      <c r="I128">
        <f t="shared" si="30"/>
        <v>109</v>
      </c>
      <c r="J128">
        <f t="shared" si="30"/>
        <v>109</v>
      </c>
      <c r="K128">
        <f t="shared" si="30"/>
        <v>109</v>
      </c>
      <c r="L128">
        <f t="shared" si="30"/>
        <v>109</v>
      </c>
      <c r="M128">
        <f t="shared" si="30"/>
        <v>109</v>
      </c>
      <c r="N128">
        <f t="shared" si="30"/>
        <v>109</v>
      </c>
      <c r="O128">
        <f t="shared" si="30"/>
        <v>109</v>
      </c>
      <c r="Q128">
        <f t="shared" si="30"/>
        <v>109</v>
      </c>
      <c r="R128">
        <f t="shared" si="30"/>
        <v>109</v>
      </c>
      <c r="S128">
        <f t="shared" si="30"/>
        <v>109</v>
      </c>
      <c r="T128">
        <f t="shared" si="30"/>
        <v>109</v>
      </c>
      <c r="U128">
        <f t="shared" si="30"/>
        <v>109</v>
      </c>
      <c r="V128">
        <f t="shared" si="30"/>
        <v>109</v>
      </c>
      <c r="W128" s="24"/>
      <c r="AB128">
        <f t="shared" ref="AB128:AG128" si="31">SUM(AB129:AB132)</f>
        <v>109</v>
      </c>
      <c r="AC128">
        <f t="shared" si="31"/>
        <v>109</v>
      </c>
      <c r="AD128">
        <f t="shared" si="31"/>
        <v>109</v>
      </c>
      <c r="AE128">
        <f t="shared" si="31"/>
        <v>109</v>
      </c>
      <c r="AF128">
        <f t="shared" si="31"/>
        <v>109</v>
      </c>
      <c r="AG128">
        <f t="shared" si="31"/>
        <v>109</v>
      </c>
      <c r="AH128" s="22" t="s">
        <v>146</v>
      </c>
      <c r="AI128">
        <f>COUNTIF(AI14:AI122, "Y")</f>
        <v>0</v>
      </c>
    </row>
    <row r="129" spans="2:33">
      <c r="B129" t="s">
        <v>96</v>
      </c>
      <c r="F129" t="s">
        <v>96</v>
      </c>
      <c r="H129">
        <f t="shared" ref="H129:O129" si="32">COUNTIF(H$14:H$125, $B129) + COUNTIF(H$14:H$125, $B136)</f>
        <v>4</v>
      </c>
      <c r="I129">
        <f t="shared" si="32"/>
        <v>3</v>
      </c>
      <c r="J129">
        <f t="shared" si="32"/>
        <v>4</v>
      </c>
      <c r="K129">
        <f t="shared" si="32"/>
        <v>4</v>
      </c>
      <c r="L129">
        <f t="shared" si="32"/>
        <v>3</v>
      </c>
      <c r="M129">
        <f t="shared" si="32"/>
        <v>3</v>
      </c>
      <c r="N129">
        <f t="shared" si="32"/>
        <v>2</v>
      </c>
      <c r="O129">
        <f t="shared" si="32"/>
        <v>4</v>
      </c>
      <c r="Q129">
        <f t="shared" ref="Q129:V129" si="33">COUNTIF(Q$14:Q$125, $B129) + COUNTIF(Q$14:Q$125, $B136)</f>
        <v>3</v>
      </c>
      <c r="R129">
        <f t="shared" si="33"/>
        <v>3</v>
      </c>
      <c r="S129">
        <f t="shared" si="33"/>
        <v>3</v>
      </c>
      <c r="T129">
        <f t="shared" si="33"/>
        <v>3</v>
      </c>
      <c r="U129">
        <f t="shared" si="33"/>
        <v>3</v>
      </c>
      <c r="V129">
        <f t="shared" si="33"/>
        <v>3</v>
      </c>
      <c r="AB129">
        <f t="shared" ref="AB129:AG129" si="34">COUNTIF(AB$14:AB$125, $B129) + COUNTIF(AB$14:AB$125, $B136)</f>
        <v>3</v>
      </c>
      <c r="AC129">
        <f t="shared" si="34"/>
        <v>3</v>
      </c>
      <c r="AD129">
        <f t="shared" si="34"/>
        <v>3</v>
      </c>
      <c r="AE129">
        <f t="shared" si="34"/>
        <v>3</v>
      </c>
      <c r="AF129">
        <f t="shared" si="34"/>
        <v>3</v>
      </c>
      <c r="AG129">
        <f t="shared" si="34"/>
        <v>3</v>
      </c>
    </row>
    <row r="130" spans="2:33">
      <c r="B130" t="s">
        <v>97</v>
      </c>
      <c r="F130" t="s">
        <v>97</v>
      </c>
      <c r="H130">
        <f t="shared" ref="H130:U130" si="35">COUNTIF(H$14:H$125, $B130) + COUNTIF(H$14:H$125, $B137)</f>
        <v>4</v>
      </c>
      <c r="I130">
        <f t="shared" si="35"/>
        <v>6</v>
      </c>
      <c r="J130">
        <f t="shared" si="35"/>
        <v>6</v>
      </c>
      <c r="K130">
        <f t="shared" si="35"/>
        <v>3</v>
      </c>
      <c r="L130">
        <f t="shared" si="35"/>
        <v>5</v>
      </c>
      <c r="M130">
        <f t="shared" si="35"/>
        <v>9</v>
      </c>
      <c r="N130">
        <f t="shared" si="35"/>
        <v>8</v>
      </c>
      <c r="O130">
        <f t="shared" si="35"/>
        <v>5</v>
      </c>
      <c r="Q130">
        <f t="shared" si="35"/>
        <v>8</v>
      </c>
      <c r="R130">
        <f t="shared" si="35"/>
        <v>8</v>
      </c>
      <c r="S130">
        <f t="shared" si="35"/>
        <v>8</v>
      </c>
      <c r="T130">
        <f t="shared" si="35"/>
        <v>8</v>
      </c>
      <c r="U130">
        <f t="shared" si="35"/>
        <v>8</v>
      </c>
      <c r="V130">
        <f>COUNTIF(V$14:V$125, $B130) + COUNTIF(V$14:V$125, $B137)</f>
        <v>8</v>
      </c>
      <c r="AB130">
        <f t="shared" ref="AB130:AG130" si="36">COUNTIF(AB$14:AB$125, $B130) + COUNTIF(AB$14:AB$125, $B137)</f>
        <v>6</v>
      </c>
      <c r="AC130">
        <f t="shared" si="36"/>
        <v>6</v>
      </c>
      <c r="AD130">
        <f t="shared" si="36"/>
        <v>6</v>
      </c>
      <c r="AE130">
        <f t="shared" si="36"/>
        <v>6</v>
      </c>
      <c r="AF130">
        <f t="shared" si="36"/>
        <v>6</v>
      </c>
      <c r="AG130">
        <f t="shared" si="36"/>
        <v>6</v>
      </c>
    </row>
    <row r="131" spans="2:33">
      <c r="B131" t="s">
        <v>56</v>
      </c>
      <c r="F131" t="s">
        <v>56</v>
      </c>
      <c r="H131">
        <f t="shared" ref="H131:O132" si="37">COUNTIF(H$14:H$125, $B131) + COUNTIF(H$14:H$125, $B138)</f>
        <v>18</v>
      </c>
      <c r="I131">
        <f t="shared" si="37"/>
        <v>13</v>
      </c>
      <c r="J131">
        <f t="shared" si="37"/>
        <v>17</v>
      </c>
      <c r="K131">
        <f t="shared" si="37"/>
        <v>21</v>
      </c>
      <c r="L131">
        <f t="shared" si="37"/>
        <v>16</v>
      </c>
      <c r="M131">
        <f t="shared" si="37"/>
        <v>13</v>
      </c>
      <c r="N131">
        <f t="shared" si="37"/>
        <v>15</v>
      </c>
      <c r="O131">
        <f t="shared" si="37"/>
        <v>15</v>
      </c>
      <c r="Q131">
        <f t="shared" ref="Q131:U132" si="38">COUNTIF(Q$14:Q$125, $B131) + COUNTIF(Q$14:Q$125, $B138)</f>
        <v>13</v>
      </c>
      <c r="R131">
        <f t="shared" si="38"/>
        <v>13</v>
      </c>
      <c r="S131">
        <f t="shared" si="38"/>
        <v>13</v>
      </c>
      <c r="T131">
        <f t="shared" si="38"/>
        <v>13</v>
      </c>
      <c r="U131">
        <f t="shared" si="38"/>
        <v>13</v>
      </c>
      <c r="V131">
        <f>COUNTIF(V$14:V$125, $B131) + COUNTIF(V$14:V$125, $B138)</f>
        <v>13</v>
      </c>
      <c r="AB131">
        <f t="shared" ref="AB131:AG131" si="39">COUNTIF(AB$14:AB$125, $B131) + COUNTIF(AB$14:AB$125, $B138)</f>
        <v>13</v>
      </c>
      <c r="AC131">
        <f t="shared" si="39"/>
        <v>13</v>
      </c>
      <c r="AD131">
        <f t="shared" si="39"/>
        <v>13</v>
      </c>
      <c r="AE131">
        <f t="shared" si="39"/>
        <v>13</v>
      </c>
      <c r="AF131">
        <f t="shared" si="39"/>
        <v>13</v>
      </c>
      <c r="AG131">
        <f t="shared" si="39"/>
        <v>13</v>
      </c>
    </row>
    <row r="132" spans="2:33">
      <c r="B132" t="s">
        <v>57</v>
      </c>
      <c r="F132" t="s">
        <v>57</v>
      </c>
      <c r="H132">
        <f t="shared" si="37"/>
        <v>83</v>
      </c>
      <c r="I132">
        <f t="shared" si="37"/>
        <v>87</v>
      </c>
      <c r="J132">
        <f t="shared" si="37"/>
        <v>82</v>
      </c>
      <c r="K132">
        <f t="shared" si="37"/>
        <v>81</v>
      </c>
      <c r="L132">
        <f t="shared" si="37"/>
        <v>85</v>
      </c>
      <c r="M132">
        <f t="shared" si="37"/>
        <v>84</v>
      </c>
      <c r="N132">
        <f t="shared" si="37"/>
        <v>84</v>
      </c>
      <c r="O132">
        <f t="shared" si="37"/>
        <v>85</v>
      </c>
      <c r="Q132">
        <f t="shared" si="38"/>
        <v>85</v>
      </c>
      <c r="R132">
        <f t="shared" si="38"/>
        <v>85</v>
      </c>
      <c r="S132">
        <f t="shared" si="38"/>
        <v>85</v>
      </c>
      <c r="T132">
        <f t="shared" si="38"/>
        <v>85</v>
      </c>
      <c r="U132">
        <f t="shared" si="38"/>
        <v>85</v>
      </c>
      <c r="V132">
        <f>COUNTIF(V$14:V$125, $B132) + COUNTIF(V$14:V$125, $B139)</f>
        <v>85</v>
      </c>
      <c r="AB132">
        <f t="shared" ref="AB132:AG132" si="40">COUNTIF(AB$14:AB$125, $B132) + COUNTIF(AB$14:AB$125, $B139)</f>
        <v>87</v>
      </c>
      <c r="AC132">
        <f t="shared" si="40"/>
        <v>87</v>
      </c>
      <c r="AD132">
        <f t="shared" si="40"/>
        <v>87</v>
      </c>
      <c r="AE132">
        <f t="shared" si="40"/>
        <v>87</v>
      </c>
      <c r="AF132">
        <f t="shared" si="40"/>
        <v>87</v>
      </c>
      <c r="AG132">
        <f t="shared" si="40"/>
        <v>87</v>
      </c>
    </row>
    <row r="133" spans="2:33">
      <c r="B133" t="s">
        <v>147</v>
      </c>
      <c r="F133" t="s">
        <v>148</v>
      </c>
      <c r="H133">
        <f>COUNTIF(H$14:H$125, $B$133) + COUNTIF(H$14:H$125, $B$134) + COUNTIF(H$14:H$125, $B$135) +COUNTIF(H$14:H$125, $B$140)</f>
        <v>0</v>
      </c>
      <c r="I133">
        <f t="shared" ref="I133:V133" si="41">COUNTIF(I$14:I$125, $B$133) + COUNTIF(I$14:I$125, $B$134) + COUNTIF(I$14:I$125, $B$135) +COUNTIF(I$14:I$125, $B$140)</f>
        <v>0</v>
      </c>
      <c r="J133">
        <f t="shared" si="41"/>
        <v>0</v>
      </c>
      <c r="K133">
        <f t="shared" si="41"/>
        <v>0</v>
      </c>
      <c r="L133">
        <f t="shared" si="41"/>
        <v>0</v>
      </c>
      <c r="M133">
        <f t="shared" si="41"/>
        <v>0</v>
      </c>
      <c r="N133">
        <f t="shared" si="41"/>
        <v>0</v>
      </c>
      <c r="O133">
        <f t="shared" si="41"/>
        <v>0</v>
      </c>
      <c r="Q133">
        <f t="shared" si="41"/>
        <v>0</v>
      </c>
      <c r="R133">
        <f t="shared" si="41"/>
        <v>0</v>
      </c>
      <c r="S133">
        <f t="shared" si="41"/>
        <v>0</v>
      </c>
      <c r="T133">
        <f t="shared" si="41"/>
        <v>0</v>
      </c>
      <c r="U133">
        <f t="shared" si="41"/>
        <v>0</v>
      </c>
      <c r="V133">
        <f t="shared" si="41"/>
        <v>0</v>
      </c>
      <c r="AB133">
        <f t="shared" ref="AB133:AG133" si="42">COUNTIF(AB$14:AB$125, $B$133) + COUNTIF(AB$14:AB$125, $B$134) + COUNTIF(AB$14:AB$125, $B$135) +COUNTIF(AB$14:AB$125, $B$140)</f>
        <v>0</v>
      </c>
      <c r="AC133">
        <f t="shared" si="42"/>
        <v>0</v>
      </c>
      <c r="AD133">
        <f t="shared" si="42"/>
        <v>0</v>
      </c>
      <c r="AE133">
        <f t="shared" si="42"/>
        <v>0</v>
      </c>
      <c r="AF133">
        <f t="shared" si="42"/>
        <v>0</v>
      </c>
      <c r="AG133">
        <f t="shared" si="42"/>
        <v>0</v>
      </c>
    </row>
    <row r="134" spans="2:33">
      <c r="B134" t="s">
        <v>149</v>
      </c>
    </row>
    <row r="135" spans="2:33">
      <c r="B135" t="s">
        <v>150</v>
      </c>
      <c r="G135" s="18"/>
      <c r="H135" s="18"/>
      <c r="I135" s="18"/>
      <c r="J135" s="18"/>
      <c r="K135" s="18"/>
      <c r="L135" s="18"/>
      <c r="M135" s="18"/>
      <c r="N135" s="18"/>
      <c r="O135" s="18"/>
      <c r="P135" s="18"/>
      <c r="Q135" s="18"/>
      <c r="R135" s="18"/>
      <c r="S135" s="18"/>
      <c r="T135" s="18"/>
      <c r="U135" s="18"/>
      <c r="V135" s="18"/>
      <c r="AB135" s="18"/>
      <c r="AC135" s="18"/>
      <c r="AD135" s="18"/>
      <c r="AE135" s="18"/>
      <c r="AF135" s="18"/>
      <c r="AG135" s="18"/>
    </row>
    <row r="136" spans="2:33">
      <c r="B136" t="s">
        <v>151</v>
      </c>
    </row>
    <row r="137" spans="2:33">
      <c r="B137" t="s">
        <v>152</v>
      </c>
    </row>
    <row r="138" spans="2:33">
      <c r="B138" t="s">
        <v>153</v>
      </c>
      <c r="E138" s="10"/>
      <c r="G138" s="26"/>
      <c r="H138" s="26"/>
      <c r="I138" s="26"/>
      <c r="J138" s="26"/>
      <c r="K138" s="26"/>
      <c r="L138" s="26"/>
      <c r="M138" s="26"/>
      <c r="N138" s="26"/>
      <c r="O138" s="26"/>
      <c r="P138" s="26"/>
      <c r="Q138" s="26"/>
      <c r="R138" s="26"/>
      <c r="S138" s="26"/>
      <c r="T138" s="26"/>
      <c r="U138" s="26"/>
      <c r="V138" s="26"/>
      <c r="AB138" s="26"/>
      <c r="AC138" s="26"/>
      <c r="AD138" s="26"/>
      <c r="AE138" s="26"/>
      <c r="AF138" s="26"/>
      <c r="AG138" s="26"/>
    </row>
    <row r="139" spans="2:33">
      <c r="B139" t="s">
        <v>154</v>
      </c>
    </row>
    <row r="140" spans="2:33">
      <c r="B140" t="s">
        <v>155</v>
      </c>
    </row>
    <row r="142" spans="2:33">
      <c r="B142" t="s">
        <v>50</v>
      </c>
    </row>
    <row r="143" spans="2:33">
      <c r="B143" t="s">
        <v>63</v>
      </c>
    </row>
    <row r="146" spans="1:1" s="11" customFormat="1">
      <c r="A146" s="11" t="s">
        <v>156</v>
      </c>
    </row>
  </sheetData>
  <mergeCells count="2">
    <mergeCell ref="AB11:AG11"/>
    <mergeCell ref="Q11:V11"/>
  </mergeCells>
  <conditionalFormatting sqref="A123:F124">
    <cfRule type="cellIs" dxfId="774" priority="6" operator="equal">
      <formula>"Not applicable (removed)"</formula>
    </cfRule>
  </conditionalFormatting>
  <conditionalFormatting sqref="A11:Q11 W11:X11">
    <cfRule type="cellIs" dxfId="773" priority="47" operator="equal">
      <formula>"Sufficient (backcast)"</formula>
    </cfRule>
    <cfRule type="cellIs" dxfId="772" priority="46" operator="equal">
      <formula>"Poor (backcast)"</formula>
    </cfRule>
    <cfRule type="cellIs" dxfId="771" priority="48" operator="equal">
      <formula>"Good (backcast)"</formula>
    </cfRule>
    <cfRule type="cellIs" dxfId="770" priority="49" operator="equal">
      <formula>"Excellent (backcast)"</formula>
    </cfRule>
  </conditionalFormatting>
  <conditionalFormatting sqref="A1:X9 AA1:AG10 A10:C10 E10:X10 A11:Q11 Z11:AB11 Y11:Y12 W11:X124 A12:G122 AA14:AG125 G123:G124 A125:X127 Y126:XFD126 AA127:XFD127 W128:X136 G137:P143 S137:X143 AA143:AG145 A144:X145">
    <cfRule type="cellIs" dxfId="769" priority="59" operator="equal">
      <formula>"Not applicable (removed)"</formula>
    </cfRule>
  </conditionalFormatting>
  <conditionalFormatting sqref="A1:X10">
    <cfRule type="cellIs" dxfId="768" priority="2" operator="equal">
      <formula>"Poor (backcast)"</formula>
    </cfRule>
    <cfRule type="cellIs" dxfId="767" priority="3" operator="equal">
      <formula>"Sufficient (backcast)"</formula>
    </cfRule>
    <cfRule type="cellIs" dxfId="766" priority="4" operator="equal">
      <formula>"Good (backcast)"</formula>
    </cfRule>
    <cfRule type="cellIs" dxfId="765" priority="5" operator="equal">
      <formula>"Excellent (backcast)"</formula>
    </cfRule>
  </conditionalFormatting>
  <conditionalFormatting sqref="A12:X127">
    <cfRule type="cellIs" dxfId="764" priority="7" operator="equal">
      <formula>"Poor (backcast)"</formula>
    </cfRule>
    <cfRule type="cellIs" dxfId="763" priority="8" operator="equal">
      <formula>"Sufficient (backcast)"</formula>
    </cfRule>
    <cfRule type="cellIs" dxfId="762" priority="9" operator="equal">
      <formula>"Good (backcast)"</formula>
    </cfRule>
    <cfRule type="cellIs" dxfId="761" priority="10" operator="equal">
      <formula>"Excellent (backcast)"</formula>
    </cfRule>
  </conditionalFormatting>
  <conditionalFormatting sqref="A146:AG1048576">
    <cfRule type="cellIs" dxfId="760" priority="31" operator="equal">
      <formula>"Sufficient (backcast)"</formula>
    </cfRule>
    <cfRule type="cellIs" dxfId="759" priority="30" operator="equal">
      <formula>"Poor (backcast)"</formula>
    </cfRule>
    <cfRule type="cellIs" dxfId="758" priority="29" operator="equal">
      <formula>"Not applicable (removed)"</formula>
    </cfRule>
    <cfRule type="cellIs" dxfId="757" priority="32" operator="equal">
      <formula>"Good (backcast)"</formula>
    </cfRule>
    <cfRule type="cellIs" dxfId="756" priority="33" operator="equal">
      <formula>"Excellent (backcast)"</formula>
    </cfRule>
  </conditionalFormatting>
  <conditionalFormatting sqref="D10">
    <cfRule type="cellIs" dxfId="755" priority="1" operator="equal">
      <formula>"Not applicable (removed)"</formula>
    </cfRule>
  </conditionalFormatting>
  <conditionalFormatting sqref="H12:V124">
    <cfRule type="cellIs" dxfId="754" priority="44" operator="equal">
      <formula>"Not applicable (removed)"</formula>
    </cfRule>
  </conditionalFormatting>
  <conditionalFormatting sqref="Y57">
    <cfRule type="cellIs" dxfId="753" priority="126" operator="equal">
      <formula>"Poor (backcast)"</formula>
    </cfRule>
    <cfRule type="cellIs" dxfId="752" priority="125" operator="equal">
      <formula>"Not applicable (removed)"</formula>
    </cfRule>
    <cfRule type="cellIs" dxfId="751" priority="129" operator="equal">
      <formula>"Excellent (backcast)"</formula>
    </cfRule>
    <cfRule type="cellIs" dxfId="750" priority="128" operator="equal">
      <formula>"Good (backcast)"</formula>
    </cfRule>
    <cfRule type="cellIs" dxfId="749" priority="127" operator="equal">
      <formula>"Sufficient (backcast)"</formula>
    </cfRule>
  </conditionalFormatting>
  <conditionalFormatting sqref="Y2:Z10 Y13:Z56">
    <cfRule type="cellIs" dxfId="748" priority="62" operator="equal">
      <formula>"Good (backcast)"</formula>
    </cfRule>
    <cfRule type="cellIs" dxfId="747" priority="61" operator="equal">
      <formula>"Sufficient (backcast)"</formula>
    </cfRule>
    <cfRule type="cellIs" dxfId="746" priority="60" operator="equal">
      <formula>"Poor (backcast)"</formula>
    </cfRule>
    <cfRule type="cellIs" dxfId="745" priority="64" operator="equal">
      <formula>"Not applicable (removed)"</formula>
    </cfRule>
    <cfRule type="cellIs" dxfId="744" priority="63" operator="equal">
      <formula>"Excellent (backcast)"</formula>
    </cfRule>
  </conditionalFormatting>
  <conditionalFormatting sqref="Y58:Z125">
    <cfRule type="cellIs" dxfId="743" priority="34" operator="equal">
      <formula>"Poor (backcast)"</formula>
    </cfRule>
    <cfRule type="cellIs" dxfId="742" priority="35" operator="equal">
      <formula>"Sufficient (backcast)"</formula>
    </cfRule>
    <cfRule type="cellIs" dxfId="741" priority="36" operator="equal">
      <formula>"Good (backcast)"</formula>
    </cfRule>
    <cfRule type="cellIs" dxfId="740" priority="37" operator="equal">
      <formula>"Excellent (backcast)"</formula>
    </cfRule>
    <cfRule type="cellIs" dxfId="739" priority="38" operator="equal">
      <formula>"Not applicable (removed)"</formula>
    </cfRule>
  </conditionalFormatting>
  <conditionalFormatting sqref="Y127:Z145 A128:V133 A135:V135">
    <cfRule type="cellIs" dxfId="738" priority="122" operator="equal">
      <formula>"Sufficient (backcast)"</formula>
    </cfRule>
    <cfRule type="cellIs" dxfId="737" priority="123" operator="equal">
      <formula>"Good (backcast)"</formula>
    </cfRule>
    <cfRule type="cellIs" dxfId="736" priority="124" operator="equal">
      <formula>"Excellent (backcast)"</formula>
    </cfRule>
    <cfRule type="cellIs" dxfId="735" priority="120" operator="equal">
      <formula>"Not applicable (removed)"</formula>
    </cfRule>
    <cfRule type="cellIs" dxfId="734" priority="121" operator="equal">
      <formula>"Poor (backcast)"</formula>
    </cfRule>
  </conditionalFormatting>
  <conditionalFormatting sqref="Z11:AB11">
    <cfRule type="cellIs" dxfId="733" priority="14" operator="equal">
      <formula>"Excellent (backcast)"</formula>
    </cfRule>
    <cfRule type="cellIs" dxfId="732" priority="13" operator="equal">
      <formula>"Good (backcast)"</formula>
    </cfRule>
    <cfRule type="cellIs" dxfId="731" priority="12" operator="equal">
      <formula>"Sufficient (backcast)"</formula>
    </cfRule>
    <cfRule type="cellIs" dxfId="730" priority="11" operator="equal">
      <formula>"Poor (backcast)"</formula>
    </cfRule>
  </conditionalFormatting>
  <conditionalFormatting sqref="AA13 A134:F134 A136:F143">
    <cfRule type="cellIs" dxfId="729" priority="134" operator="equal">
      <formula>"Not applicable (removed)"</formula>
    </cfRule>
    <cfRule type="cellIs" dxfId="728" priority="130" operator="equal">
      <formula>"Poor (backcast)"</formula>
    </cfRule>
    <cfRule type="cellIs" dxfId="727" priority="131" operator="equal">
      <formula>"Sufficient (backcast)"</formula>
    </cfRule>
    <cfRule type="cellIs" dxfId="726" priority="132" operator="equal">
      <formula>"Good (backcast)"</formula>
    </cfRule>
    <cfRule type="cellIs" dxfId="725" priority="133" operator="equal">
      <formula>"Excellent (backcast)"</formula>
    </cfRule>
  </conditionalFormatting>
  <conditionalFormatting sqref="AA128:AA142">
    <cfRule type="cellIs" dxfId="724" priority="95" operator="equal">
      <formula>"Poor (backcast)"</formula>
    </cfRule>
    <cfRule type="cellIs" dxfId="723" priority="97" operator="equal">
      <formula>"Good (backcast)"</formula>
    </cfRule>
    <cfRule type="cellIs" dxfId="722" priority="96" operator="equal">
      <formula>"Sufficient (backcast)"</formula>
    </cfRule>
    <cfRule type="cellIs" dxfId="721" priority="99" operator="equal">
      <formula>"Not applicable (removed)"</formula>
    </cfRule>
    <cfRule type="cellIs" dxfId="720" priority="98" operator="equal">
      <formula>"Excellent (backcast)"</formula>
    </cfRule>
  </conditionalFormatting>
  <conditionalFormatting sqref="AA1:AG10 Y11:Y12 AA14:AG125 Y126:XFD126 AA127:XFD127 W128:X136 G137:P143 S137:X143 AA143:AG145 A144:X145">
    <cfRule type="cellIs" dxfId="719" priority="58" operator="equal">
      <formula>"Excellent (backcast)"</formula>
    </cfRule>
    <cfRule type="cellIs" dxfId="718" priority="57" operator="equal">
      <formula>"Good (backcast)"</formula>
    </cfRule>
    <cfRule type="cellIs" dxfId="717" priority="56" operator="equal">
      <formula>"Sufficient (backcast)"</formula>
    </cfRule>
    <cfRule type="cellIs" dxfId="716" priority="55" operator="equal">
      <formula>"Poor (backcast)"</formula>
    </cfRule>
  </conditionalFormatting>
  <conditionalFormatting sqref="AB12:AG13">
    <cfRule type="cellIs" dxfId="715" priority="40" operator="equal">
      <formula>"Poor (backcast)"</formula>
    </cfRule>
    <cfRule type="cellIs" dxfId="714" priority="39" operator="equal">
      <formula>"Not applicable (removed)"</formula>
    </cfRule>
    <cfRule type="cellIs" dxfId="713" priority="43" operator="equal">
      <formula>"Excellent (backcast)"</formula>
    </cfRule>
    <cfRule type="cellIs" dxfId="712" priority="42" operator="equal">
      <formula>"Good (backcast)"</formula>
    </cfRule>
    <cfRule type="cellIs" dxfId="711" priority="41" operator="equal">
      <formula>"Sufficient (backcast)"</formula>
    </cfRule>
  </conditionalFormatting>
  <conditionalFormatting sqref="AB128:AG133">
    <cfRule type="cellIs" dxfId="710" priority="75" operator="equal">
      <formula>"Not applicable (removed)"</formula>
    </cfRule>
    <cfRule type="cellIs" dxfId="709" priority="76" operator="equal">
      <formula>"Poor (backcast)"</formula>
    </cfRule>
    <cfRule type="cellIs" dxfId="708" priority="79" operator="equal">
      <formula>"Excellent (backcast)"</formula>
    </cfRule>
    <cfRule type="cellIs" dxfId="707" priority="78" operator="equal">
      <formula>"Good (backcast)"</formula>
    </cfRule>
    <cfRule type="cellIs" dxfId="706" priority="77" operator="equal">
      <formula>"Sufficient (backcast)"</formula>
    </cfRule>
  </conditionalFormatting>
  <conditionalFormatting sqref="AB135:AG135">
    <cfRule type="cellIs" dxfId="705" priority="70" operator="equal">
      <formula>"Not applicable (removed)"</formula>
    </cfRule>
    <cfRule type="cellIs" dxfId="704" priority="71" operator="equal">
      <formula>"Poor (backcast)"</formula>
    </cfRule>
    <cfRule type="cellIs" dxfId="703" priority="72" operator="equal">
      <formula>"Sufficient (backcast)"</formula>
    </cfRule>
    <cfRule type="cellIs" dxfId="702" priority="73" operator="equal">
      <formula>"Good (backcast)"</formula>
    </cfRule>
    <cfRule type="cellIs" dxfId="701" priority="74" operator="equal">
      <formula>"Excellent (backcast)"</formula>
    </cfRule>
  </conditionalFormatting>
  <conditionalFormatting sqref="AD137:AG142">
    <cfRule type="cellIs" dxfId="700" priority="81" operator="equal">
      <formula>"Sufficient (backcast)"</formula>
    </cfRule>
    <cfRule type="cellIs" dxfId="699" priority="80" operator="equal">
      <formula>"Poor (backcast)"</formula>
    </cfRule>
    <cfRule type="cellIs" dxfId="698" priority="84" operator="equal">
      <formula>"Not applicable (removed)"</formula>
    </cfRule>
    <cfRule type="cellIs" dxfId="697" priority="83" operator="equal">
      <formula>"Excellent (backcast)"</formula>
    </cfRule>
    <cfRule type="cellIs" dxfId="696" priority="82" operator="equal">
      <formula>"Good (backcast)"</formula>
    </cfRule>
  </conditionalFormatting>
  <conditionalFormatting sqref="AH1:XFD125">
    <cfRule type="cellIs" dxfId="695" priority="28" operator="equal">
      <formula>"Not applicable (removed)"</formula>
    </cfRule>
    <cfRule type="cellIs" dxfId="694" priority="23" operator="equal">
      <formula>"Excellent (backcast)"</formula>
    </cfRule>
    <cfRule type="cellIs" dxfId="693" priority="22" operator="equal">
      <formula>"Good (backcast)"</formula>
    </cfRule>
    <cfRule type="cellIs" dxfId="692" priority="21" operator="equal">
      <formula>"Sufficient (backcast)"</formula>
    </cfRule>
    <cfRule type="cellIs" dxfId="691" priority="20" operator="equal">
      <formula>"Poor (backcast)"</formula>
    </cfRule>
  </conditionalFormatting>
  <conditionalFormatting sqref="AH128:XFD1048576">
    <cfRule type="cellIs" dxfId="690" priority="19" operator="equal">
      <formula>"Not applicable (removed)"</formula>
    </cfRule>
    <cfRule type="cellIs" dxfId="689" priority="18" operator="equal">
      <formula>"Excellent (backcast)"</formula>
    </cfRule>
    <cfRule type="cellIs" dxfId="688" priority="17" operator="equal">
      <formula>"Good (backcast)"</formula>
    </cfRule>
    <cfRule type="cellIs" dxfId="687" priority="16" operator="equal">
      <formula>"Sufficient (backcast)"</formula>
    </cfRule>
    <cfRule type="cellIs" dxfId="686" priority="15" operator="equal">
      <formula>"Poor (backcast)"</formula>
    </cfRule>
  </conditionalFormatting>
  <dataValidations count="2">
    <dataValidation type="list" allowBlank="1" showInputMessage="1" showErrorMessage="1" sqref="F14:F124" xr:uid="{12EF4DE9-3239-4EC2-ACC7-F4EB844F41E5}">
      <formula1>$B$142:$B$143</formula1>
    </dataValidation>
    <dataValidation type="list" allowBlank="1" showInputMessage="1" showErrorMessage="1" sqref="G14:G124" xr:uid="{348195F1-544D-4283-9FBB-EF56347D401F}">
      <formula1>$B$129:$B$140</formula1>
    </dataValidation>
  </dataValidations>
  <hyperlinks>
    <hyperlink ref="B2" r:id="rId1" xr:uid="{02092584-F7A3-481C-97E0-E027D28360F7}"/>
  </hyperlinks>
  <pageMargins left="0.7" right="0.7" top="0.75" bottom="0.75" header="0.3" footer="0.3"/>
  <pageSetup orientation="portrait" r:id="rId2"/>
  <drawing r:id="rId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19B1D-212C-45CA-8121-ADD9256579A8}">
  <sheetPr codeName="Sheet4">
    <tabColor theme="6" tint="0.79998168889431442"/>
  </sheetPr>
  <dimension ref="A3:AI82"/>
  <sheetViews>
    <sheetView zoomScale="80" zoomScaleNormal="80" workbookViewId="0">
      <pane xSplit="6" ySplit="13" topLeftCell="G14" activePane="bottomRight" state="frozen"/>
      <selection pane="bottomRight" activeCell="Q21" sqref="Q21"/>
      <selection pane="bottomLeft" activeCell="B12" sqref="B12"/>
      <selection pane="topRight" activeCell="B12" sqref="B12"/>
    </sheetView>
  </sheetViews>
  <sheetFormatPr defaultRowHeight="14.1"/>
  <cols>
    <col min="1" max="1" width="14.25" bestFit="1" customWidth="1"/>
    <col min="2" max="2" width="25.625" customWidth="1"/>
    <col min="3" max="3" width="26" bestFit="1" customWidth="1"/>
    <col min="4" max="4" width="15.125" customWidth="1"/>
    <col min="5" max="5" width="16.5" customWidth="1"/>
    <col min="6" max="6" width="20.625" customWidth="1"/>
    <col min="7" max="7" width="7.5" customWidth="1"/>
    <col min="8" max="11" width="8.875" bestFit="1" customWidth="1"/>
    <col min="12" max="13" width="8.875" customWidth="1"/>
    <col min="14" max="15" width="8.875" bestFit="1" customWidth="1"/>
    <col min="16" max="16" width="10.5" bestFit="1" customWidth="1"/>
    <col min="17" max="17" width="14" customWidth="1"/>
    <col min="18" max="22" width="12.375" customWidth="1"/>
    <col min="23" max="23" width="67.25" customWidth="1"/>
    <col min="24" max="24" width="27.375" customWidth="1"/>
    <col min="25" max="25" width="31.875" customWidth="1"/>
    <col min="26" max="26" width="35" customWidth="1"/>
    <col min="27" max="27" width="20.25" customWidth="1"/>
    <col min="28" max="33" width="18.625" customWidth="1"/>
    <col min="34" max="34" width="22.625" customWidth="1"/>
  </cols>
  <sheetData>
    <row r="3" spans="2:35" ht="17.45">
      <c r="B3" s="1" t="s">
        <v>236</v>
      </c>
    </row>
    <row r="4" spans="2:35" ht="17.45">
      <c r="B4" s="1" t="s">
        <v>485</v>
      </c>
    </row>
    <row r="5" spans="2:35" ht="30" customHeight="1">
      <c r="B5" s="30" t="s">
        <v>2</v>
      </c>
      <c r="C5" s="30"/>
      <c r="D5" s="30"/>
      <c r="E5" s="30"/>
      <c r="F5" s="30"/>
      <c r="G5" s="30"/>
      <c r="H5" s="30"/>
      <c r="I5" s="30"/>
      <c r="J5" s="30"/>
      <c r="K5" s="30"/>
      <c r="L5" s="30"/>
      <c r="M5" s="30"/>
      <c r="N5" s="30"/>
      <c r="O5" s="30"/>
      <c r="P5" s="30"/>
      <c r="Q5" s="30"/>
      <c r="R5" s="30"/>
      <c r="S5" s="30"/>
      <c r="T5" s="30"/>
      <c r="U5" s="30"/>
      <c r="V5" s="30"/>
      <c r="W5" s="2"/>
      <c r="X5" s="32"/>
      <c r="Y5" s="33"/>
      <c r="Z5" s="33"/>
      <c r="AA5" s="33"/>
    </row>
    <row r="7" spans="2:35">
      <c r="B7" s="3" t="s">
        <v>3</v>
      </c>
      <c r="C7" s="3" t="s">
        <v>4</v>
      </c>
      <c r="D7" s="3" t="s">
        <v>5</v>
      </c>
      <c r="Z7" t="s">
        <v>6</v>
      </c>
    </row>
    <row r="8" spans="2:35">
      <c r="B8" s="4" t="s">
        <v>7</v>
      </c>
      <c r="C8" s="4" t="s">
        <v>8</v>
      </c>
      <c r="D8" s="4">
        <f>COUNTIF(C14:C61,"&lt;&gt;")</f>
        <v>35</v>
      </c>
      <c r="Z8" t="s">
        <v>9</v>
      </c>
    </row>
    <row r="9" spans="2:35">
      <c r="B9" s="5" t="s">
        <v>10</v>
      </c>
      <c r="C9" s="4" t="s">
        <v>8</v>
      </c>
      <c r="D9" s="4">
        <f>COUNTIF(F14:F55,"Included")</f>
        <v>33</v>
      </c>
      <c r="Z9" t="s">
        <v>11</v>
      </c>
    </row>
    <row r="10" spans="2:35" ht="42">
      <c r="B10" s="5" t="s">
        <v>12</v>
      </c>
      <c r="C10" s="4" t="s">
        <v>8</v>
      </c>
      <c r="D10" s="12">
        <f xml:space="preserve"> _xlfn.XLOOKUP(B3,'Input_Final Data'!$B$57:$B$77,'Input_Final Data'!$R$57:$R$77)</f>
        <v>33</v>
      </c>
      <c r="Z10" t="s">
        <v>13</v>
      </c>
    </row>
    <row r="11" spans="2:35" ht="22.5" thickBot="1">
      <c r="B11" t="s">
        <v>486</v>
      </c>
      <c r="Q11" s="186" t="s">
        <v>931</v>
      </c>
      <c r="R11" s="187"/>
      <c r="S11" s="187"/>
      <c r="T11" s="187"/>
      <c r="U11" s="187"/>
      <c r="V11" s="188"/>
      <c r="Z11" t="s">
        <v>16</v>
      </c>
      <c r="AB11" s="186" t="s">
        <v>17</v>
      </c>
      <c r="AC11" s="187"/>
      <c r="AD11" s="187"/>
      <c r="AE11" s="187"/>
      <c r="AF11" s="187"/>
      <c r="AG11" s="188"/>
    </row>
    <row r="12" spans="2:35"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c r="X12" t="s">
        <v>18</v>
      </c>
      <c r="Y12" t="s">
        <v>19</v>
      </c>
      <c r="AA12" s="36"/>
      <c r="AB12" s="6">
        <v>2024</v>
      </c>
      <c r="AC12" s="6">
        <v>2025</v>
      </c>
      <c r="AD12" s="6">
        <v>2026</v>
      </c>
      <c r="AE12" s="6">
        <v>2027</v>
      </c>
      <c r="AF12" s="6">
        <v>2028</v>
      </c>
      <c r="AG12" s="6">
        <v>2029</v>
      </c>
    </row>
    <row r="13" spans="2:35" ht="62.45" thickBot="1">
      <c r="B13" s="6" t="s">
        <v>20</v>
      </c>
      <c r="C13" s="6" t="s">
        <v>21</v>
      </c>
      <c r="D13" s="6" t="s">
        <v>22</v>
      </c>
      <c r="E13" s="7" t="s">
        <v>23</v>
      </c>
      <c r="F13" s="8" t="s">
        <v>24</v>
      </c>
      <c r="G13" s="8"/>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c r="X13" s="34" t="s">
        <v>41</v>
      </c>
      <c r="Y13" s="34" t="s">
        <v>42</v>
      </c>
      <c r="Z13" s="34" t="s">
        <v>43</v>
      </c>
      <c r="AA13" s="34" t="s">
        <v>44</v>
      </c>
      <c r="AB13" s="6" t="s">
        <v>34</v>
      </c>
      <c r="AC13" s="6" t="s">
        <v>35</v>
      </c>
      <c r="AD13" s="6" t="s">
        <v>36</v>
      </c>
      <c r="AE13" s="6" t="s">
        <v>37</v>
      </c>
      <c r="AF13" s="6" t="s">
        <v>38</v>
      </c>
      <c r="AG13" s="6" t="s">
        <v>39</v>
      </c>
      <c r="AI13" s="36" t="s">
        <v>46</v>
      </c>
    </row>
    <row r="14" spans="2:35">
      <c r="B14" t="s">
        <v>236</v>
      </c>
      <c r="C14" t="s">
        <v>487</v>
      </c>
      <c r="D14" t="s">
        <v>48</v>
      </c>
      <c r="E14" t="s">
        <v>49</v>
      </c>
      <c r="F14" t="s">
        <v>50</v>
      </c>
      <c r="H14" t="str">
        <f>INDEX('NES Backcast'!$B$13:$V$47, MATCH('NES Backcast - WINEP'!$C14, 'NES Backcast'!$C$13:$C$47, 0), MATCH('NES Backcast - WINEP'!H$13, 'NES Backcast'!$B$13:$V$13, 0))</f>
        <v>Excellent</v>
      </c>
      <c r="I14" t="str">
        <f>INDEX('NES Backcast'!$B$13:$V$47, MATCH('NES Backcast - WINEP'!$C14, 'NES Backcast'!$C$13:$C$47, 0), MATCH('NES Backcast - WINEP'!I$13, 'NES Backcast'!$B$13:$V$13, 0))</f>
        <v>Excellent</v>
      </c>
      <c r="J14" t="str">
        <f>INDEX('NES Backcast'!$B$13:$V$47, MATCH('NES Backcast - WINEP'!$C14, 'NES Backcast'!$C$13:$C$47, 0), MATCH('NES Backcast - WINEP'!J$13, 'NES Backcast'!$B$13:$V$13, 0))</f>
        <v>Excellent</v>
      </c>
      <c r="K14" t="str">
        <f>INDEX('NES Backcast'!$B$13:$V$47, MATCH('NES Backcast - WINEP'!$C14, 'NES Backcast'!$C$13:$C$47, 0), MATCH('NES Backcast - WINEP'!K$13, 'NES Backcast'!$B$13:$V$13, 0))</f>
        <v>Excellent</v>
      </c>
      <c r="L14" t="str">
        <f>INDEX('NES Backcast'!$B$13:$V$47, MATCH('NES Backcast - WINEP'!$C14, 'NES Backcast'!$C$13:$C$47, 0), MATCH('NES Backcast - WINEP'!L$13, 'NES Backcast'!$B$13:$V$13, 0))</f>
        <v>Excellent</v>
      </c>
      <c r="M14">
        <f>INDEX('NES Backcast'!$B$13:$V$47, MATCH('NES Backcast - WINEP'!$C14, 'NES Backcast'!$C$13:$C$47, 0), MATCH('NES Backcast - WINEP'!M$13, 'NES Backcast'!$B$13:$V$13, 0))</f>
        <v>0</v>
      </c>
      <c r="N14" t="str">
        <f>INDEX('NES Backcast'!$B$13:$V$47, MATCH('NES Backcast - WINEP'!$C14, 'NES Backcast'!$C$13:$C$47, 0), MATCH('NES Backcast - WINEP'!N$13, 'NES Backcast'!$B$13:$V$13, 0))</f>
        <v>Excellent</v>
      </c>
      <c r="O14" t="str">
        <f>INDEX('NES Backcast'!$B$13:$V$47, MATCH('NES Backcast - WINEP'!$C14, 'NES Backcast'!$C$13:$C$47, 0), MATCH('NES Backcast - WINEP'!O$13, 'NES Backcast'!$B$13:$V$13, 0))</f>
        <v>Excellent</v>
      </c>
      <c r="P14">
        <f>INDEX('NES Backcast'!$B$13:$V$47, MATCH('NES Backcast - WINEP'!$C14, 'NES Backcast'!$C$13:$C$47, 0), MATCH('NES Backcast - WINEP'!P$13, 'NES Backcast'!$B$13:$V$13, 0))</f>
        <v>0</v>
      </c>
      <c r="Q14" t="str">
        <f>INDEX('NES Backcast'!$B$13:$V$47, MATCH('NES Backcast - WINEP'!$C14, 'NES Backcast'!$C$13:$C$47, 0), MATCH('NES Backcast - WINEP'!Q$13, 'NES Backcast'!$B$13:$V$13, 0))</f>
        <v>Excellent</v>
      </c>
      <c r="R14" t="str">
        <f>INDEX('NES Backcast'!$B$13:$V$47, MATCH('NES Backcast - WINEP'!$C14, 'NES Backcast'!$C$13:$C$47, 0), MATCH('NES Backcast - WINEP'!R$13, 'NES Backcast'!$B$13:$V$13, 0))</f>
        <v>Excellent</v>
      </c>
      <c r="S14" t="str">
        <f>INDEX('NES Backcast'!$B$13:$V$47, MATCH('NES Backcast - WINEP'!$C14, 'NES Backcast'!$C$13:$C$47, 0), MATCH('NES Backcast - WINEP'!S$13, 'NES Backcast'!$B$13:$V$13, 0))</f>
        <v>Excellent</v>
      </c>
      <c r="T14" t="str">
        <f>INDEX('NES Backcast'!$B$13:$V$47, MATCH('NES Backcast - WINEP'!$C14, 'NES Backcast'!$C$13:$C$47, 0), MATCH('NES Backcast - WINEP'!T$13, 'NES Backcast'!$B$13:$V$13, 0))</f>
        <v>Excellent</v>
      </c>
      <c r="U14" t="str">
        <f>INDEX('NES Backcast'!$B$13:$V$47, MATCH('NES Backcast - WINEP'!$C14, 'NES Backcast'!$C$13:$C$47, 0), MATCH('NES Backcast - WINEP'!U$13, 'NES Backcast'!$B$13:$V$13, 0))</f>
        <v>Excellent</v>
      </c>
      <c r="V14" t="str">
        <f>INDEX('NES Backcast'!$B$13:$V$47, MATCH('NES Backcast - WINEP'!$C14, 'NES Backcast'!$C$13:$C$47, 0), MATCH('NES Backcast - WINEP'!V$13, 'NES Backcast'!$B$13:$V$13, 0))</f>
        <v>Excellent</v>
      </c>
      <c r="W14" s="16" t="s">
        <v>261</v>
      </c>
      <c r="Z14" s="22"/>
      <c r="AA14" t="s">
        <v>51</v>
      </c>
      <c r="AB14" t="str">
        <f t="shared" ref="AB14:AG15" si="0">Q14</f>
        <v>Excellent</v>
      </c>
      <c r="AC14" t="str">
        <f t="shared" si="0"/>
        <v>Excellent</v>
      </c>
      <c r="AD14" t="str">
        <f t="shared" si="0"/>
        <v>Excellent</v>
      </c>
      <c r="AE14" t="str">
        <f t="shared" si="0"/>
        <v>Excellent</v>
      </c>
      <c r="AF14" t="str">
        <f t="shared" si="0"/>
        <v>Excellent</v>
      </c>
      <c r="AG14" t="str">
        <f t="shared" si="0"/>
        <v>Excellent</v>
      </c>
      <c r="AI14" t="str">
        <f t="shared" ref="AI14:AI47" si="1">IF(OR(ISNUMBER(SEARCH("IMP", Y14)), ISNUMBER(SEARCH("ND ", Y14))), "Y", "N")</f>
        <v>N</v>
      </c>
    </row>
    <row r="15" spans="2:35">
      <c r="B15" t="s">
        <v>236</v>
      </c>
      <c r="C15" t="s">
        <v>488</v>
      </c>
      <c r="D15" t="s">
        <v>48</v>
      </c>
      <c r="E15" t="s">
        <v>49</v>
      </c>
      <c r="F15" t="s">
        <v>50</v>
      </c>
      <c r="H15" t="str">
        <f>INDEX('NES Backcast'!$B$13:$V$47, MATCH('NES Backcast - WINEP'!$C15, 'NES Backcast'!$C$13:$C$47, 0), MATCH('NES Backcast - WINEP'!H$13, 'NES Backcast'!$B$13:$V$13, 0))</f>
        <v>Excellent</v>
      </c>
      <c r="I15" t="str">
        <f>INDEX('NES Backcast'!$B$13:$V$47, MATCH('NES Backcast - WINEP'!$C15, 'NES Backcast'!$C$13:$C$47, 0), MATCH('NES Backcast - WINEP'!I$13, 'NES Backcast'!$B$13:$V$13, 0))</f>
        <v>Excellent</v>
      </c>
      <c r="J15" t="str">
        <f>INDEX('NES Backcast'!$B$13:$V$47, MATCH('NES Backcast - WINEP'!$C15, 'NES Backcast'!$C$13:$C$47, 0), MATCH('NES Backcast - WINEP'!J$13, 'NES Backcast'!$B$13:$V$13, 0))</f>
        <v>Excellent</v>
      </c>
      <c r="K15" t="str">
        <f>INDEX('NES Backcast'!$B$13:$V$47, MATCH('NES Backcast - WINEP'!$C15, 'NES Backcast'!$C$13:$C$47, 0), MATCH('NES Backcast - WINEP'!K$13, 'NES Backcast'!$B$13:$V$13, 0))</f>
        <v>Excellent</v>
      </c>
      <c r="L15" t="str">
        <f>INDEX('NES Backcast'!$B$13:$V$47, MATCH('NES Backcast - WINEP'!$C15, 'NES Backcast'!$C$13:$C$47, 0), MATCH('NES Backcast - WINEP'!L$13, 'NES Backcast'!$B$13:$V$13, 0))</f>
        <v>Excellent</v>
      </c>
      <c r="M15">
        <f>INDEX('NES Backcast'!$B$13:$V$47, MATCH('NES Backcast - WINEP'!$C15, 'NES Backcast'!$C$13:$C$47, 0), MATCH('NES Backcast - WINEP'!M$13, 'NES Backcast'!$B$13:$V$13, 0))</f>
        <v>0</v>
      </c>
      <c r="N15" t="str">
        <f>INDEX('NES Backcast'!$B$13:$V$47, MATCH('NES Backcast - WINEP'!$C15, 'NES Backcast'!$C$13:$C$47, 0), MATCH('NES Backcast - WINEP'!N$13, 'NES Backcast'!$B$13:$V$13, 0))</f>
        <v>Excellent</v>
      </c>
      <c r="O15" t="str">
        <f>INDEX('NES Backcast'!$B$13:$V$47, MATCH('NES Backcast - WINEP'!$C15, 'NES Backcast'!$C$13:$C$47, 0), MATCH('NES Backcast - WINEP'!O$13, 'NES Backcast'!$B$13:$V$13, 0))</f>
        <v>Excellent</v>
      </c>
      <c r="P15">
        <f>INDEX('NES Backcast'!$B$13:$V$47, MATCH('NES Backcast - WINEP'!$C15, 'NES Backcast'!$C$13:$C$47, 0), MATCH('NES Backcast - WINEP'!P$13, 'NES Backcast'!$B$13:$V$13, 0))</f>
        <v>0</v>
      </c>
      <c r="Q15" t="str">
        <f>INDEX('NES Backcast'!$B$13:$V$47, MATCH('NES Backcast - WINEP'!$C15, 'NES Backcast'!$C$13:$C$47, 0), MATCH('NES Backcast - WINEP'!Q$13, 'NES Backcast'!$B$13:$V$13, 0))</f>
        <v>Excellent</v>
      </c>
      <c r="R15" t="str">
        <f>INDEX('NES Backcast'!$B$13:$V$47, MATCH('NES Backcast - WINEP'!$C15, 'NES Backcast'!$C$13:$C$47, 0), MATCH('NES Backcast - WINEP'!R$13, 'NES Backcast'!$B$13:$V$13, 0))</f>
        <v>Excellent</v>
      </c>
      <c r="S15" t="str">
        <f>INDEX('NES Backcast'!$B$13:$V$47, MATCH('NES Backcast - WINEP'!$C15, 'NES Backcast'!$C$13:$C$47, 0), MATCH('NES Backcast - WINEP'!S$13, 'NES Backcast'!$B$13:$V$13, 0))</f>
        <v>Excellent</v>
      </c>
      <c r="T15" t="str">
        <f>INDEX('NES Backcast'!$B$13:$V$47, MATCH('NES Backcast - WINEP'!$C15, 'NES Backcast'!$C$13:$C$47, 0), MATCH('NES Backcast - WINEP'!T$13, 'NES Backcast'!$B$13:$V$13, 0))</f>
        <v>Excellent</v>
      </c>
      <c r="U15" t="str">
        <f>INDEX('NES Backcast'!$B$13:$V$47, MATCH('NES Backcast - WINEP'!$C15, 'NES Backcast'!$C$13:$C$47, 0), MATCH('NES Backcast - WINEP'!U$13, 'NES Backcast'!$B$13:$V$13, 0))</f>
        <v>Excellent</v>
      </c>
      <c r="V15" t="str">
        <f>INDEX('NES Backcast'!$B$13:$V$47, MATCH('NES Backcast - WINEP'!$C15, 'NES Backcast'!$C$13:$C$47, 0), MATCH('NES Backcast - WINEP'!V$13, 'NES Backcast'!$B$13:$V$13, 0))</f>
        <v>Excellent</v>
      </c>
      <c r="W15" s="16" t="s">
        <v>261</v>
      </c>
      <c r="Z15" s="22"/>
      <c r="AA15" t="s">
        <v>51</v>
      </c>
      <c r="AB15" t="str">
        <f t="shared" si="0"/>
        <v>Excellent</v>
      </c>
      <c r="AC15" t="str">
        <f t="shared" si="0"/>
        <v>Excellent</v>
      </c>
      <c r="AD15" t="str">
        <f t="shared" si="0"/>
        <v>Excellent</v>
      </c>
      <c r="AE15" t="str">
        <f t="shared" si="0"/>
        <v>Excellent</v>
      </c>
      <c r="AF15" t="str">
        <f t="shared" si="0"/>
        <v>Excellent</v>
      </c>
      <c r="AG15" t="str">
        <f t="shared" si="0"/>
        <v>Excellent</v>
      </c>
      <c r="AI15" t="str">
        <f t="shared" si="1"/>
        <v>N</v>
      </c>
    </row>
    <row r="16" spans="2:35" ht="42">
      <c r="B16" t="s">
        <v>236</v>
      </c>
      <c r="C16" t="s">
        <v>489</v>
      </c>
      <c r="D16" t="s">
        <v>48</v>
      </c>
      <c r="E16" t="s">
        <v>49</v>
      </c>
      <c r="F16" t="s">
        <v>50</v>
      </c>
      <c r="H16" t="str">
        <f>INDEX('NES Backcast'!$B$13:$V$47, MATCH('NES Backcast - WINEP'!$C16, 'NES Backcast'!$C$13:$C$47, 0), MATCH('NES Backcast - WINEP'!H$13, 'NES Backcast'!$B$13:$V$13, 0))</f>
        <v>Excellent</v>
      </c>
      <c r="I16" t="str">
        <f>INDEX('NES Backcast'!$B$13:$V$47, MATCH('NES Backcast - WINEP'!$C16, 'NES Backcast'!$C$13:$C$47, 0), MATCH('NES Backcast - WINEP'!I$13, 'NES Backcast'!$B$13:$V$13, 0))</f>
        <v>Excellent</v>
      </c>
      <c r="J16" t="str">
        <f>INDEX('NES Backcast'!$B$13:$V$47, MATCH('NES Backcast - WINEP'!$C16, 'NES Backcast'!$C$13:$C$47, 0), MATCH('NES Backcast - WINEP'!J$13, 'NES Backcast'!$B$13:$V$13, 0))</f>
        <v>Excellent</v>
      </c>
      <c r="K16" t="str">
        <f>INDEX('NES Backcast'!$B$13:$V$47, MATCH('NES Backcast - WINEP'!$C16, 'NES Backcast'!$C$13:$C$47, 0), MATCH('NES Backcast - WINEP'!K$13, 'NES Backcast'!$B$13:$V$13, 0))</f>
        <v>Excellent</v>
      </c>
      <c r="L16" t="str">
        <f>INDEX('NES Backcast'!$B$13:$V$47, MATCH('NES Backcast - WINEP'!$C16, 'NES Backcast'!$C$13:$C$47, 0), MATCH('NES Backcast - WINEP'!L$13, 'NES Backcast'!$B$13:$V$13, 0))</f>
        <v>Excellent</v>
      </c>
      <c r="M16">
        <f>INDEX('NES Backcast'!$B$13:$V$47, MATCH('NES Backcast - WINEP'!$C16, 'NES Backcast'!$C$13:$C$47, 0), MATCH('NES Backcast - WINEP'!M$13, 'NES Backcast'!$B$13:$V$13, 0))</f>
        <v>0</v>
      </c>
      <c r="N16" t="str">
        <f>INDEX('NES Backcast'!$B$13:$V$47, MATCH('NES Backcast - WINEP'!$C16, 'NES Backcast'!$C$13:$C$47, 0), MATCH('NES Backcast - WINEP'!N$13, 'NES Backcast'!$B$13:$V$13, 0))</f>
        <v>Excellent</v>
      </c>
      <c r="O16" t="str">
        <f>INDEX('NES Backcast'!$B$13:$V$47, MATCH('NES Backcast - WINEP'!$C16, 'NES Backcast'!$C$13:$C$47, 0), MATCH('NES Backcast - WINEP'!O$13, 'NES Backcast'!$B$13:$V$13, 0))</f>
        <v>Good</v>
      </c>
      <c r="P16">
        <f>INDEX('NES Backcast'!$B$13:$V$47, MATCH('NES Backcast - WINEP'!$C16, 'NES Backcast'!$C$13:$C$47, 0), MATCH('NES Backcast - WINEP'!P$13, 'NES Backcast'!$B$13:$V$13, 0))</f>
        <v>0</v>
      </c>
      <c r="Q16" t="str">
        <f>INDEX('NES Backcast'!$B$13:$V$47, MATCH('NES Backcast - WINEP'!$C16, 'NES Backcast'!$C$13:$C$47, 0), MATCH('NES Backcast - WINEP'!Q$13, 'NES Backcast'!$B$13:$V$13, 0))</f>
        <v>Good</v>
      </c>
      <c r="R16" t="str">
        <f>INDEX('NES Backcast'!$B$13:$V$47, MATCH('NES Backcast - WINEP'!$C16, 'NES Backcast'!$C$13:$C$47, 0), MATCH('NES Backcast - WINEP'!R$13, 'NES Backcast'!$B$13:$V$13, 0))</f>
        <v>Good</v>
      </c>
      <c r="S16" t="str">
        <f>INDEX('NES Backcast'!$B$13:$V$47, MATCH('NES Backcast - WINEP'!$C16, 'NES Backcast'!$C$13:$C$47, 0), MATCH('NES Backcast - WINEP'!S$13, 'NES Backcast'!$B$13:$V$13, 0))</f>
        <v>Good</v>
      </c>
      <c r="T16" t="str">
        <f>INDEX('NES Backcast'!$B$13:$V$47, MATCH('NES Backcast - WINEP'!$C16, 'NES Backcast'!$C$13:$C$47, 0), MATCH('NES Backcast - WINEP'!T$13, 'NES Backcast'!$B$13:$V$13, 0))</f>
        <v>Good</v>
      </c>
      <c r="U16" t="str">
        <f>INDEX('NES Backcast'!$B$13:$V$47, MATCH('NES Backcast - WINEP'!$C16, 'NES Backcast'!$C$13:$C$47, 0), MATCH('NES Backcast - WINEP'!U$13, 'NES Backcast'!$B$13:$V$13, 0))</f>
        <v>Good</v>
      </c>
      <c r="V16" t="str">
        <f>INDEX('NES Backcast'!$B$13:$V$47, MATCH('NES Backcast - WINEP'!$C16, 'NES Backcast'!$C$13:$C$47, 0), MATCH('NES Backcast - WINEP'!V$13, 'NES Backcast'!$B$13:$V$13, 0))</f>
        <v>Good</v>
      </c>
      <c r="W16" s="16" t="s">
        <v>261</v>
      </c>
      <c r="X16" t="s">
        <v>55</v>
      </c>
      <c r="Y16" t="s">
        <v>932</v>
      </c>
      <c r="Z16" s="22" t="s">
        <v>933</v>
      </c>
      <c r="AA16" t="s">
        <v>55</v>
      </c>
      <c r="AB16" t="s">
        <v>57</v>
      </c>
      <c r="AC16" t="s">
        <v>57</v>
      </c>
      <c r="AD16" t="s">
        <v>57</v>
      </c>
      <c r="AE16" t="s">
        <v>57</v>
      </c>
      <c r="AF16" t="s">
        <v>57</v>
      </c>
      <c r="AG16" t="s">
        <v>57</v>
      </c>
      <c r="AI16" t="str">
        <f t="shared" si="1"/>
        <v>N</v>
      </c>
    </row>
    <row r="17" spans="2:35">
      <c r="B17" t="s">
        <v>236</v>
      </c>
      <c r="C17" t="s">
        <v>490</v>
      </c>
      <c r="D17" t="s">
        <v>48</v>
      </c>
      <c r="E17" t="s">
        <v>49</v>
      </c>
      <c r="F17" t="s">
        <v>50</v>
      </c>
      <c r="H17" t="str">
        <f>INDEX('NES Backcast'!$B$13:$V$47, MATCH('NES Backcast - WINEP'!$C17, 'NES Backcast'!$C$13:$C$47, 0), MATCH('NES Backcast - WINEP'!H$13, 'NES Backcast'!$B$13:$V$13, 0))</f>
        <v>Excellent</v>
      </c>
      <c r="I17" t="str">
        <f>INDEX('NES Backcast'!$B$13:$V$47, MATCH('NES Backcast - WINEP'!$C17, 'NES Backcast'!$C$13:$C$47, 0), MATCH('NES Backcast - WINEP'!I$13, 'NES Backcast'!$B$13:$V$13, 0))</f>
        <v>Excellent</v>
      </c>
      <c r="J17" t="str">
        <f>INDEX('NES Backcast'!$B$13:$V$47, MATCH('NES Backcast - WINEP'!$C17, 'NES Backcast'!$C$13:$C$47, 0), MATCH('NES Backcast - WINEP'!J$13, 'NES Backcast'!$B$13:$V$13, 0))</f>
        <v>Excellent</v>
      </c>
      <c r="K17" t="str">
        <f>INDEX('NES Backcast'!$B$13:$V$47, MATCH('NES Backcast - WINEP'!$C17, 'NES Backcast'!$C$13:$C$47, 0), MATCH('NES Backcast - WINEP'!K$13, 'NES Backcast'!$B$13:$V$13, 0))</f>
        <v>Excellent</v>
      </c>
      <c r="L17" t="str">
        <f>INDEX('NES Backcast'!$B$13:$V$47, MATCH('NES Backcast - WINEP'!$C17, 'NES Backcast'!$C$13:$C$47, 0), MATCH('NES Backcast - WINEP'!L$13, 'NES Backcast'!$B$13:$V$13, 0))</f>
        <v>Excellent</v>
      </c>
      <c r="M17">
        <f>INDEX('NES Backcast'!$B$13:$V$47, MATCH('NES Backcast - WINEP'!$C17, 'NES Backcast'!$C$13:$C$47, 0), MATCH('NES Backcast - WINEP'!M$13, 'NES Backcast'!$B$13:$V$13, 0))</f>
        <v>0</v>
      </c>
      <c r="N17" t="str">
        <f>INDEX('NES Backcast'!$B$13:$V$47, MATCH('NES Backcast - WINEP'!$C17, 'NES Backcast'!$C$13:$C$47, 0), MATCH('NES Backcast - WINEP'!N$13, 'NES Backcast'!$B$13:$V$13, 0))</f>
        <v>Excellent</v>
      </c>
      <c r="O17" t="str">
        <f>INDEX('NES Backcast'!$B$13:$V$47, MATCH('NES Backcast - WINEP'!$C17, 'NES Backcast'!$C$13:$C$47, 0), MATCH('NES Backcast - WINEP'!O$13, 'NES Backcast'!$B$13:$V$13, 0))</f>
        <v>Excellent</v>
      </c>
      <c r="P17">
        <f>INDEX('NES Backcast'!$B$13:$V$47, MATCH('NES Backcast - WINEP'!$C17, 'NES Backcast'!$C$13:$C$47, 0), MATCH('NES Backcast - WINEP'!P$13, 'NES Backcast'!$B$13:$V$13, 0))</f>
        <v>0</v>
      </c>
      <c r="Q17" t="str">
        <f>INDEX('NES Backcast'!$B$13:$V$47, MATCH('NES Backcast - WINEP'!$C17, 'NES Backcast'!$C$13:$C$47, 0), MATCH('NES Backcast - WINEP'!Q$13, 'NES Backcast'!$B$13:$V$13, 0))</f>
        <v>Excellent</v>
      </c>
      <c r="R17" t="str">
        <f>INDEX('NES Backcast'!$B$13:$V$47, MATCH('NES Backcast - WINEP'!$C17, 'NES Backcast'!$C$13:$C$47, 0), MATCH('NES Backcast - WINEP'!R$13, 'NES Backcast'!$B$13:$V$13, 0))</f>
        <v>Excellent</v>
      </c>
      <c r="S17" t="str">
        <f>INDEX('NES Backcast'!$B$13:$V$47, MATCH('NES Backcast - WINEP'!$C17, 'NES Backcast'!$C$13:$C$47, 0), MATCH('NES Backcast - WINEP'!S$13, 'NES Backcast'!$B$13:$V$13, 0))</f>
        <v>Excellent</v>
      </c>
      <c r="T17" t="str">
        <f>INDEX('NES Backcast'!$B$13:$V$47, MATCH('NES Backcast - WINEP'!$C17, 'NES Backcast'!$C$13:$C$47, 0), MATCH('NES Backcast - WINEP'!T$13, 'NES Backcast'!$B$13:$V$13, 0))</f>
        <v>Excellent</v>
      </c>
      <c r="U17" t="str">
        <f>INDEX('NES Backcast'!$B$13:$V$47, MATCH('NES Backcast - WINEP'!$C17, 'NES Backcast'!$C$13:$C$47, 0), MATCH('NES Backcast - WINEP'!U$13, 'NES Backcast'!$B$13:$V$13, 0))</f>
        <v>Excellent</v>
      </c>
      <c r="V17" t="str">
        <f>INDEX('NES Backcast'!$B$13:$V$47, MATCH('NES Backcast - WINEP'!$C17, 'NES Backcast'!$C$13:$C$47, 0), MATCH('NES Backcast - WINEP'!V$13, 'NES Backcast'!$B$13:$V$13, 0))</f>
        <v>Excellent</v>
      </c>
      <c r="W17" s="16" t="s">
        <v>261</v>
      </c>
      <c r="Z17" s="22"/>
      <c r="AA17" t="s">
        <v>51</v>
      </c>
      <c r="AB17" t="str">
        <f t="shared" ref="AB17:AB32" si="2">Q17</f>
        <v>Excellent</v>
      </c>
      <c r="AC17" t="str">
        <f t="shared" ref="AC17:AC32" si="3">R17</f>
        <v>Excellent</v>
      </c>
      <c r="AD17" t="str">
        <f t="shared" ref="AD17:AD32" si="4">S17</f>
        <v>Excellent</v>
      </c>
      <c r="AE17" t="str">
        <f t="shared" ref="AE17:AE32" si="5">T17</f>
        <v>Excellent</v>
      </c>
      <c r="AF17" t="str">
        <f t="shared" ref="AF17:AF32" si="6">U17</f>
        <v>Excellent</v>
      </c>
      <c r="AG17" t="str">
        <f t="shared" ref="AG17:AG32" si="7">V17</f>
        <v>Excellent</v>
      </c>
      <c r="AI17" t="str">
        <f t="shared" si="1"/>
        <v>N</v>
      </c>
    </row>
    <row r="18" spans="2:35" ht="69.95">
      <c r="B18" t="s">
        <v>236</v>
      </c>
      <c r="C18" t="s">
        <v>491</v>
      </c>
      <c r="D18" t="s">
        <v>48</v>
      </c>
      <c r="E18" t="s">
        <v>49</v>
      </c>
      <c r="F18" t="s">
        <v>50</v>
      </c>
      <c r="H18" t="str">
        <f>INDEX('NES Backcast'!$B$13:$V$47, MATCH('NES Backcast - WINEP'!$C18, 'NES Backcast'!$C$13:$C$47, 0), MATCH('NES Backcast - WINEP'!H$13, 'NES Backcast'!$B$13:$V$13, 0))</f>
        <v>Good</v>
      </c>
      <c r="I18" t="str">
        <f>INDEX('NES Backcast'!$B$13:$V$47, MATCH('NES Backcast - WINEP'!$C18, 'NES Backcast'!$C$13:$C$47, 0), MATCH('NES Backcast - WINEP'!I$13, 'NES Backcast'!$B$13:$V$13, 0))</f>
        <v>Excellent</v>
      </c>
      <c r="J18" t="str">
        <f>INDEX('NES Backcast'!$B$13:$V$47, MATCH('NES Backcast - WINEP'!$C18, 'NES Backcast'!$C$13:$C$47, 0), MATCH('NES Backcast - WINEP'!J$13, 'NES Backcast'!$B$13:$V$13, 0))</f>
        <v>Excellent</v>
      </c>
      <c r="K18" t="str">
        <f>INDEX('NES Backcast'!$B$13:$V$47, MATCH('NES Backcast - WINEP'!$C18, 'NES Backcast'!$C$13:$C$47, 0), MATCH('NES Backcast - WINEP'!K$13, 'NES Backcast'!$B$13:$V$13, 0))</f>
        <v>Excellent</v>
      </c>
      <c r="L18" t="str">
        <f>INDEX('NES Backcast'!$B$13:$V$47, MATCH('NES Backcast - WINEP'!$C18, 'NES Backcast'!$C$13:$C$47, 0), MATCH('NES Backcast - WINEP'!L$13, 'NES Backcast'!$B$13:$V$13, 0))</f>
        <v>Excellent</v>
      </c>
      <c r="M18">
        <f>INDEX('NES Backcast'!$B$13:$V$47, MATCH('NES Backcast - WINEP'!$C18, 'NES Backcast'!$C$13:$C$47, 0), MATCH('NES Backcast - WINEP'!M$13, 'NES Backcast'!$B$13:$V$13, 0))</f>
        <v>0</v>
      </c>
      <c r="N18" t="str">
        <f>INDEX('NES Backcast'!$B$13:$V$47, MATCH('NES Backcast - WINEP'!$C18, 'NES Backcast'!$C$13:$C$47, 0), MATCH('NES Backcast - WINEP'!N$13, 'NES Backcast'!$B$13:$V$13, 0))</f>
        <v>Good</v>
      </c>
      <c r="O18" t="str">
        <f>INDEX('NES Backcast'!$B$13:$V$47, MATCH('NES Backcast - WINEP'!$C18, 'NES Backcast'!$C$13:$C$47, 0), MATCH('NES Backcast - WINEP'!O$13, 'NES Backcast'!$B$13:$V$13, 0))</f>
        <v>Good</v>
      </c>
      <c r="P18">
        <f>INDEX('NES Backcast'!$B$13:$V$47, MATCH('NES Backcast - WINEP'!$C18, 'NES Backcast'!$C$13:$C$47, 0), MATCH('NES Backcast - WINEP'!P$13, 'NES Backcast'!$B$13:$V$13, 0))</f>
        <v>0</v>
      </c>
      <c r="Q18" t="str">
        <f>INDEX('NES Backcast'!$B$13:$V$47, MATCH('NES Backcast - WINEP'!$C18, 'NES Backcast'!$C$13:$C$47, 0), MATCH('NES Backcast - WINEP'!Q$13, 'NES Backcast'!$B$13:$V$13, 0))</f>
        <v>Good</v>
      </c>
      <c r="R18" t="str">
        <f>INDEX('NES Backcast'!$B$13:$V$47, MATCH('NES Backcast - WINEP'!$C18, 'NES Backcast'!$C$13:$C$47, 0), MATCH('NES Backcast - WINEP'!R$13, 'NES Backcast'!$B$13:$V$13, 0))</f>
        <v>Good</v>
      </c>
      <c r="S18" t="str">
        <f>INDEX('NES Backcast'!$B$13:$V$47, MATCH('NES Backcast - WINEP'!$C18, 'NES Backcast'!$C$13:$C$47, 0), MATCH('NES Backcast - WINEP'!S$13, 'NES Backcast'!$B$13:$V$13, 0))</f>
        <v>Good</v>
      </c>
      <c r="T18" t="str">
        <f>INDEX('NES Backcast'!$B$13:$V$47, MATCH('NES Backcast - WINEP'!$C18, 'NES Backcast'!$C$13:$C$47, 0), MATCH('NES Backcast - WINEP'!T$13, 'NES Backcast'!$B$13:$V$13, 0))</f>
        <v>Good</v>
      </c>
      <c r="U18" t="str">
        <f>INDEX('NES Backcast'!$B$13:$V$47, MATCH('NES Backcast - WINEP'!$C18, 'NES Backcast'!$C$13:$C$47, 0), MATCH('NES Backcast - WINEP'!U$13, 'NES Backcast'!$B$13:$V$13, 0))</f>
        <v>Good</v>
      </c>
      <c r="V18" t="str">
        <f>INDEX('NES Backcast'!$B$13:$V$47, MATCH('NES Backcast - WINEP'!$C18, 'NES Backcast'!$C$13:$C$47, 0), MATCH('NES Backcast - WINEP'!V$13, 'NES Backcast'!$B$13:$V$13, 0))</f>
        <v>Good</v>
      </c>
      <c r="W18" s="16" t="s">
        <v>261</v>
      </c>
      <c r="X18" t="s">
        <v>55</v>
      </c>
      <c r="Y18" t="s">
        <v>934</v>
      </c>
      <c r="Z18" s="22" t="s">
        <v>935</v>
      </c>
      <c r="AA18" t="s">
        <v>51</v>
      </c>
      <c r="AB18" t="str">
        <f t="shared" si="2"/>
        <v>Good</v>
      </c>
      <c r="AC18" t="str">
        <f t="shared" si="3"/>
        <v>Good</v>
      </c>
      <c r="AD18" t="str">
        <f t="shared" si="4"/>
        <v>Good</v>
      </c>
      <c r="AE18" t="str">
        <f t="shared" si="5"/>
        <v>Good</v>
      </c>
      <c r="AF18" t="str">
        <f t="shared" si="6"/>
        <v>Good</v>
      </c>
      <c r="AG18" t="str">
        <f t="shared" si="7"/>
        <v>Good</v>
      </c>
      <c r="AI18" t="str">
        <f t="shared" si="1"/>
        <v>N</v>
      </c>
    </row>
    <row r="19" spans="2:35">
      <c r="B19" t="s">
        <v>236</v>
      </c>
      <c r="C19" t="s">
        <v>492</v>
      </c>
      <c r="D19" t="s">
        <v>48</v>
      </c>
      <c r="E19" t="s">
        <v>49</v>
      </c>
      <c r="F19" t="s">
        <v>50</v>
      </c>
      <c r="H19" t="str">
        <f>INDEX('NES Backcast'!$B$13:$V$47, MATCH('NES Backcast - WINEP'!$C19, 'NES Backcast'!$C$13:$C$47, 0), MATCH('NES Backcast - WINEP'!H$13, 'NES Backcast'!$B$13:$V$13, 0))</f>
        <v>Excellent</v>
      </c>
      <c r="I19" t="str">
        <f>INDEX('NES Backcast'!$B$13:$V$47, MATCH('NES Backcast - WINEP'!$C19, 'NES Backcast'!$C$13:$C$47, 0), MATCH('NES Backcast - WINEP'!I$13, 'NES Backcast'!$B$13:$V$13, 0))</f>
        <v>Excellent</v>
      </c>
      <c r="J19" t="str">
        <f>INDEX('NES Backcast'!$B$13:$V$47, MATCH('NES Backcast - WINEP'!$C19, 'NES Backcast'!$C$13:$C$47, 0), MATCH('NES Backcast - WINEP'!J$13, 'NES Backcast'!$B$13:$V$13, 0))</f>
        <v>Excellent</v>
      </c>
      <c r="K19" t="str">
        <f>INDEX('NES Backcast'!$B$13:$V$47, MATCH('NES Backcast - WINEP'!$C19, 'NES Backcast'!$C$13:$C$47, 0), MATCH('NES Backcast - WINEP'!K$13, 'NES Backcast'!$B$13:$V$13, 0))</f>
        <v>Excellent</v>
      </c>
      <c r="L19" t="str">
        <f>INDEX('NES Backcast'!$B$13:$V$47, MATCH('NES Backcast - WINEP'!$C19, 'NES Backcast'!$C$13:$C$47, 0), MATCH('NES Backcast - WINEP'!L$13, 'NES Backcast'!$B$13:$V$13, 0))</f>
        <v>Excellent</v>
      </c>
      <c r="M19">
        <f>INDEX('NES Backcast'!$B$13:$V$47, MATCH('NES Backcast - WINEP'!$C19, 'NES Backcast'!$C$13:$C$47, 0), MATCH('NES Backcast - WINEP'!M$13, 'NES Backcast'!$B$13:$V$13, 0))</f>
        <v>0</v>
      </c>
      <c r="N19" t="str">
        <f>INDEX('NES Backcast'!$B$13:$V$47, MATCH('NES Backcast - WINEP'!$C19, 'NES Backcast'!$C$13:$C$47, 0), MATCH('NES Backcast - WINEP'!N$13, 'NES Backcast'!$B$13:$V$13, 0))</f>
        <v>Excellent</v>
      </c>
      <c r="O19" t="str">
        <f>INDEX('NES Backcast'!$B$13:$V$47, MATCH('NES Backcast - WINEP'!$C19, 'NES Backcast'!$C$13:$C$47, 0), MATCH('NES Backcast - WINEP'!O$13, 'NES Backcast'!$B$13:$V$13, 0))</f>
        <v>Excellent</v>
      </c>
      <c r="P19">
        <f>INDEX('NES Backcast'!$B$13:$V$47, MATCH('NES Backcast - WINEP'!$C19, 'NES Backcast'!$C$13:$C$47, 0), MATCH('NES Backcast - WINEP'!P$13, 'NES Backcast'!$B$13:$V$13, 0))</f>
        <v>0</v>
      </c>
      <c r="Q19" t="str">
        <f>INDEX('NES Backcast'!$B$13:$V$47, MATCH('NES Backcast - WINEP'!$C19, 'NES Backcast'!$C$13:$C$47, 0), MATCH('NES Backcast - WINEP'!Q$13, 'NES Backcast'!$B$13:$V$13, 0))</f>
        <v>Excellent</v>
      </c>
      <c r="R19" t="str">
        <f>INDEX('NES Backcast'!$B$13:$V$47, MATCH('NES Backcast - WINEP'!$C19, 'NES Backcast'!$C$13:$C$47, 0), MATCH('NES Backcast - WINEP'!R$13, 'NES Backcast'!$B$13:$V$13, 0))</f>
        <v>Excellent</v>
      </c>
      <c r="S19" t="str">
        <f>INDEX('NES Backcast'!$B$13:$V$47, MATCH('NES Backcast - WINEP'!$C19, 'NES Backcast'!$C$13:$C$47, 0), MATCH('NES Backcast - WINEP'!S$13, 'NES Backcast'!$B$13:$V$13, 0))</f>
        <v>Excellent</v>
      </c>
      <c r="T19" t="str">
        <f>INDEX('NES Backcast'!$B$13:$V$47, MATCH('NES Backcast - WINEP'!$C19, 'NES Backcast'!$C$13:$C$47, 0), MATCH('NES Backcast - WINEP'!T$13, 'NES Backcast'!$B$13:$V$13, 0))</f>
        <v>Excellent</v>
      </c>
      <c r="U19" t="str">
        <f>INDEX('NES Backcast'!$B$13:$V$47, MATCH('NES Backcast - WINEP'!$C19, 'NES Backcast'!$C$13:$C$47, 0), MATCH('NES Backcast - WINEP'!U$13, 'NES Backcast'!$B$13:$V$13, 0))</f>
        <v>Excellent</v>
      </c>
      <c r="V19" t="str">
        <f>INDEX('NES Backcast'!$B$13:$V$47, MATCH('NES Backcast - WINEP'!$C19, 'NES Backcast'!$C$13:$C$47, 0), MATCH('NES Backcast - WINEP'!V$13, 'NES Backcast'!$B$13:$V$13, 0))</f>
        <v>Excellent</v>
      </c>
      <c r="W19" s="16" t="s">
        <v>261</v>
      </c>
      <c r="Z19" s="22"/>
      <c r="AA19" t="s">
        <v>51</v>
      </c>
      <c r="AB19" t="str">
        <f t="shared" si="2"/>
        <v>Excellent</v>
      </c>
      <c r="AC19" t="str">
        <f t="shared" si="3"/>
        <v>Excellent</v>
      </c>
      <c r="AD19" t="str">
        <f t="shared" si="4"/>
        <v>Excellent</v>
      </c>
      <c r="AE19" t="str">
        <f t="shared" si="5"/>
        <v>Excellent</v>
      </c>
      <c r="AF19" t="str">
        <f t="shared" si="6"/>
        <v>Excellent</v>
      </c>
      <c r="AG19" t="str">
        <f t="shared" si="7"/>
        <v>Excellent</v>
      </c>
      <c r="AI19" t="str">
        <f t="shared" si="1"/>
        <v>N</v>
      </c>
    </row>
    <row r="20" spans="2:35">
      <c r="B20" t="s">
        <v>236</v>
      </c>
      <c r="C20" t="s">
        <v>493</v>
      </c>
      <c r="D20" t="s">
        <v>48</v>
      </c>
      <c r="E20" t="s">
        <v>49</v>
      </c>
      <c r="F20" t="s">
        <v>50</v>
      </c>
      <c r="H20" t="str">
        <f>INDEX('NES Backcast'!$B$13:$V$47, MATCH('NES Backcast - WINEP'!$C20, 'NES Backcast'!$C$13:$C$47, 0), MATCH('NES Backcast - WINEP'!H$13, 'NES Backcast'!$B$13:$V$13, 0))</f>
        <v>Excellent</v>
      </c>
      <c r="I20" t="str">
        <f>INDEX('NES Backcast'!$B$13:$V$47, MATCH('NES Backcast - WINEP'!$C20, 'NES Backcast'!$C$13:$C$47, 0), MATCH('NES Backcast - WINEP'!I$13, 'NES Backcast'!$B$13:$V$13, 0))</f>
        <v>Excellent</v>
      </c>
      <c r="J20" t="str">
        <f>INDEX('NES Backcast'!$B$13:$V$47, MATCH('NES Backcast - WINEP'!$C20, 'NES Backcast'!$C$13:$C$47, 0), MATCH('NES Backcast - WINEP'!J$13, 'NES Backcast'!$B$13:$V$13, 0))</f>
        <v>Excellent</v>
      </c>
      <c r="K20" t="str">
        <f>INDEX('NES Backcast'!$B$13:$V$47, MATCH('NES Backcast - WINEP'!$C20, 'NES Backcast'!$C$13:$C$47, 0), MATCH('NES Backcast - WINEP'!K$13, 'NES Backcast'!$B$13:$V$13, 0))</f>
        <v>Excellent</v>
      </c>
      <c r="L20" t="str">
        <f>INDEX('NES Backcast'!$B$13:$V$47, MATCH('NES Backcast - WINEP'!$C20, 'NES Backcast'!$C$13:$C$47, 0), MATCH('NES Backcast - WINEP'!L$13, 'NES Backcast'!$B$13:$V$13, 0))</f>
        <v>Excellent</v>
      </c>
      <c r="M20">
        <f>INDEX('NES Backcast'!$B$13:$V$47, MATCH('NES Backcast - WINEP'!$C20, 'NES Backcast'!$C$13:$C$47, 0), MATCH('NES Backcast - WINEP'!M$13, 'NES Backcast'!$B$13:$V$13, 0))</f>
        <v>0</v>
      </c>
      <c r="N20" t="str">
        <f>INDEX('NES Backcast'!$B$13:$V$47, MATCH('NES Backcast - WINEP'!$C20, 'NES Backcast'!$C$13:$C$47, 0), MATCH('NES Backcast - WINEP'!N$13, 'NES Backcast'!$B$13:$V$13, 0))</f>
        <v>Excellent</v>
      </c>
      <c r="O20" t="str">
        <f>INDEX('NES Backcast'!$B$13:$V$47, MATCH('NES Backcast - WINEP'!$C20, 'NES Backcast'!$C$13:$C$47, 0), MATCH('NES Backcast - WINEP'!O$13, 'NES Backcast'!$B$13:$V$13, 0))</f>
        <v>Excellent</v>
      </c>
      <c r="P20">
        <f>INDEX('NES Backcast'!$B$13:$V$47, MATCH('NES Backcast - WINEP'!$C20, 'NES Backcast'!$C$13:$C$47, 0), MATCH('NES Backcast - WINEP'!P$13, 'NES Backcast'!$B$13:$V$13, 0))</f>
        <v>0</v>
      </c>
      <c r="Q20" t="str">
        <f>INDEX('NES Backcast'!$B$13:$V$47, MATCH('NES Backcast - WINEP'!$C20, 'NES Backcast'!$C$13:$C$47, 0), MATCH('NES Backcast - WINEP'!Q$13, 'NES Backcast'!$B$13:$V$13, 0))</f>
        <v>Excellent</v>
      </c>
      <c r="R20" t="str">
        <f>INDEX('NES Backcast'!$B$13:$V$47, MATCH('NES Backcast - WINEP'!$C20, 'NES Backcast'!$C$13:$C$47, 0), MATCH('NES Backcast - WINEP'!R$13, 'NES Backcast'!$B$13:$V$13, 0))</f>
        <v>Excellent</v>
      </c>
      <c r="S20" t="str">
        <f>INDEX('NES Backcast'!$B$13:$V$47, MATCH('NES Backcast - WINEP'!$C20, 'NES Backcast'!$C$13:$C$47, 0), MATCH('NES Backcast - WINEP'!S$13, 'NES Backcast'!$B$13:$V$13, 0))</f>
        <v>Excellent</v>
      </c>
      <c r="T20" t="str">
        <f>INDEX('NES Backcast'!$B$13:$V$47, MATCH('NES Backcast - WINEP'!$C20, 'NES Backcast'!$C$13:$C$47, 0), MATCH('NES Backcast - WINEP'!T$13, 'NES Backcast'!$B$13:$V$13, 0))</f>
        <v>Excellent</v>
      </c>
      <c r="U20" t="str">
        <f>INDEX('NES Backcast'!$B$13:$V$47, MATCH('NES Backcast - WINEP'!$C20, 'NES Backcast'!$C$13:$C$47, 0), MATCH('NES Backcast - WINEP'!U$13, 'NES Backcast'!$B$13:$V$13, 0))</f>
        <v>Excellent</v>
      </c>
      <c r="V20" t="str">
        <f>INDEX('NES Backcast'!$B$13:$V$47, MATCH('NES Backcast - WINEP'!$C20, 'NES Backcast'!$C$13:$C$47, 0), MATCH('NES Backcast - WINEP'!V$13, 'NES Backcast'!$B$13:$V$13, 0))</f>
        <v>Excellent</v>
      </c>
      <c r="W20" s="16" t="s">
        <v>261</v>
      </c>
      <c r="Z20" s="22"/>
      <c r="AA20" t="s">
        <v>51</v>
      </c>
      <c r="AB20" t="str">
        <f t="shared" si="2"/>
        <v>Excellent</v>
      </c>
      <c r="AC20" t="str">
        <f t="shared" si="3"/>
        <v>Excellent</v>
      </c>
      <c r="AD20" t="str">
        <f t="shared" si="4"/>
        <v>Excellent</v>
      </c>
      <c r="AE20" t="str">
        <f t="shared" si="5"/>
        <v>Excellent</v>
      </c>
      <c r="AF20" t="str">
        <f t="shared" si="6"/>
        <v>Excellent</v>
      </c>
      <c r="AG20" t="str">
        <f t="shared" si="7"/>
        <v>Excellent</v>
      </c>
      <c r="AI20" t="str">
        <f t="shared" si="1"/>
        <v>N</v>
      </c>
    </row>
    <row r="21" spans="2:35">
      <c r="B21" t="s">
        <v>236</v>
      </c>
      <c r="C21" t="s">
        <v>494</v>
      </c>
      <c r="D21" t="s">
        <v>48</v>
      </c>
      <c r="E21" t="s">
        <v>49</v>
      </c>
      <c r="F21" t="s">
        <v>63</v>
      </c>
      <c r="H21" t="str">
        <f>INDEX('NES Backcast'!$B$13:$V$47, MATCH('NES Backcast - WINEP'!$C21, 'NES Backcast'!$C$13:$C$47, 0), MATCH('NES Backcast - WINEP'!H$13, 'NES Backcast'!$B$13:$V$13, 0))</f>
        <v>Not applicable (removed)</v>
      </c>
      <c r="I21" t="str">
        <f>INDEX('NES Backcast'!$B$13:$V$47, MATCH('NES Backcast - WINEP'!$C21, 'NES Backcast'!$C$13:$C$47, 0), MATCH('NES Backcast - WINEP'!I$13, 'NES Backcast'!$B$13:$V$13, 0))</f>
        <v>Not applicable (removed)</v>
      </c>
      <c r="J21" t="str">
        <f>INDEX('NES Backcast'!$B$13:$V$47, MATCH('NES Backcast - WINEP'!$C21, 'NES Backcast'!$C$13:$C$47, 0), MATCH('NES Backcast - WINEP'!J$13, 'NES Backcast'!$B$13:$V$13, 0))</f>
        <v>Not applicable (removed)</v>
      </c>
      <c r="K21" t="str">
        <f>INDEX('NES Backcast'!$B$13:$V$47, MATCH('NES Backcast - WINEP'!$C21, 'NES Backcast'!$C$13:$C$47, 0), MATCH('NES Backcast - WINEP'!K$13, 'NES Backcast'!$B$13:$V$13, 0))</f>
        <v>Not applicable (removed)</v>
      </c>
      <c r="L21" t="str">
        <f>INDEX('NES Backcast'!$B$13:$V$47, MATCH('NES Backcast - WINEP'!$C21, 'NES Backcast'!$C$13:$C$47, 0), MATCH('NES Backcast - WINEP'!L$13, 'NES Backcast'!$B$13:$V$13, 0))</f>
        <v>Not applicable (removed)</v>
      </c>
      <c r="M21">
        <f>INDEX('NES Backcast'!$B$13:$V$47, MATCH('NES Backcast - WINEP'!$C21, 'NES Backcast'!$C$13:$C$47, 0), MATCH('NES Backcast - WINEP'!M$13, 'NES Backcast'!$B$13:$V$13, 0))</f>
        <v>0</v>
      </c>
      <c r="N21" t="str">
        <f>INDEX('NES Backcast'!$B$13:$V$47, MATCH('NES Backcast - WINEP'!$C21, 'NES Backcast'!$C$13:$C$47, 0), MATCH('NES Backcast - WINEP'!N$13, 'NES Backcast'!$B$13:$V$13, 0))</f>
        <v>Not applicable (removed)</v>
      </c>
      <c r="O21" t="str">
        <f>INDEX('NES Backcast'!$B$13:$V$47, MATCH('NES Backcast - WINEP'!$C21, 'NES Backcast'!$C$13:$C$47, 0), MATCH('NES Backcast - WINEP'!O$13, 'NES Backcast'!$B$13:$V$13, 0))</f>
        <v>Not applicable (removed)</v>
      </c>
      <c r="P21">
        <f>INDEX('NES Backcast'!$B$13:$V$47, MATCH('NES Backcast - WINEP'!$C21, 'NES Backcast'!$C$13:$C$47, 0), MATCH('NES Backcast - WINEP'!P$13, 'NES Backcast'!$B$13:$V$13, 0))</f>
        <v>0</v>
      </c>
      <c r="Q21" t="str">
        <f>INDEX('NES Backcast'!$B$13:$V$47, MATCH('NES Backcast - WINEP'!$C21, 'NES Backcast'!$C$13:$C$47, 0), MATCH('NES Backcast - WINEP'!Q$13, 'NES Backcast'!$B$13:$V$13, 0))</f>
        <v>Not applicable - not impacting</v>
      </c>
      <c r="R21" t="str">
        <f>INDEX('NES Backcast'!$B$13:$V$47, MATCH('NES Backcast - WINEP'!$C21, 'NES Backcast'!$C$13:$C$47, 0), MATCH('NES Backcast - WINEP'!R$13, 'NES Backcast'!$B$13:$V$13, 0))</f>
        <v>Not applicable - not impacting</v>
      </c>
      <c r="S21" t="str">
        <f>INDEX('NES Backcast'!$B$13:$V$47, MATCH('NES Backcast - WINEP'!$C21, 'NES Backcast'!$C$13:$C$47, 0), MATCH('NES Backcast - WINEP'!S$13, 'NES Backcast'!$B$13:$V$13, 0))</f>
        <v>Not applicable - not impacting</v>
      </c>
      <c r="T21" t="str">
        <f>INDEX('NES Backcast'!$B$13:$V$47, MATCH('NES Backcast - WINEP'!$C21, 'NES Backcast'!$C$13:$C$47, 0), MATCH('NES Backcast - WINEP'!T$13, 'NES Backcast'!$B$13:$V$13, 0))</f>
        <v>Not applicable - not impacting</v>
      </c>
      <c r="U21" t="str">
        <f>INDEX('NES Backcast'!$B$13:$V$47, MATCH('NES Backcast - WINEP'!$C21, 'NES Backcast'!$C$13:$C$47, 0), MATCH('NES Backcast - WINEP'!U$13, 'NES Backcast'!$B$13:$V$13, 0))</f>
        <v>Not applicable - not impacting</v>
      </c>
      <c r="V21" t="str">
        <f>INDEX('NES Backcast'!$B$13:$V$47, MATCH('NES Backcast - WINEP'!$C21, 'NES Backcast'!$C$13:$C$47, 0), MATCH('NES Backcast - WINEP'!V$13, 'NES Backcast'!$B$13:$V$13, 0))</f>
        <v>Not applicable - not impacting</v>
      </c>
      <c r="W21" s="16" t="s">
        <v>261</v>
      </c>
      <c r="Z21" s="22"/>
      <c r="AA21" t="s">
        <v>51</v>
      </c>
      <c r="AB21" t="str">
        <f t="shared" si="2"/>
        <v>Not applicable - not impacting</v>
      </c>
      <c r="AC21" t="str">
        <f t="shared" si="3"/>
        <v>Not applicable - not impacting</v>
      </c>
      <c r="AD21" t="str">
        <f t="shared" si="4"/>
        <v>Not applicable - not impacting</v>
      </c>
      <c r="AE21" t="str">
        <f t="shared" si="5"/>
        <v>Not applicable - not impacting</v>
      </c>
      <c r="AF21" t="str">
        <f t="shared" si="6"/>
        <v>Not applicable - not impacting</v>
      </c>
      <c r="AG21" t="str">
        <f t="shared" si="7"/>
        <v>Not applicable - not impacting</v>
      </c>
      <c r="AI21" t="str">
        <f t="shared" si="1"/>
        <v>N</v>
      </c>
    </row>
    <row r="22" spans="2:35">
      <c r="B22" t="s">
        <v>236</v>
      </c>
      <c r="C22" t="s">
        <v>495</v>
      </c>
      <c r="D22" t="s">
        <v>48</v>
      </c>
      <c r="E22" t="s">
        <v>49</v>
      </c>
      <c r="F22" t="s">
        <v>50</v>
      </c>
      <c r="H22" t="str">
        <f>INDEX('NES Backcast'!$B$13:$V$47, MATCH('NES Backcast - WINEP'!$C22, 'NES Backcast'!$C$13:$C$47, 0), MATCH('NES Backcast - WINEP'!H$13, 'NES Backcast'!$B$13:$V$13, 0))</f>
        <v>Good</v>
      </c>
      <c r="I22" t="str">
        <f>INDEX('NES Backcast'!$B$13:$V$47, MATCH('NES Backcast - WINEP'!$C22, 'NES Backcast'!$C$13:$C$47, 0), MATCH('NES Backcast - WINEP'!I$13, 'NES Backcast'!$B$13:$V$13, 0))</f>
        <v>Good</v>
      </c>
      <c r="J22" t="str">
        <f>INDEX('NES Backcast'!$B$13:$V$47, MATCH('NES Backcast - WINEP'!$C22, 'NES Backcast'!$C$13:$C$47, 0), MATCH('NES Backcast - WINEP'!J$13, 'NES Backcast'!$B$13:$V$13, 0))</f>
        <v>Good</v>
      </c>
      <c r="K22" t="str">
        <f>INDEX('NES Backcast'!$B$13:$V$47, MATCH('NES Backcast - WINEP'!$C22, 'NES Backcast'!$C$13:$C$47, 0), MATCH('NES Backcast - WINEP'!K$13, 'NES Backcast'!$B$13:$V$13, 0))</f>
        <v>Good</v>
      </c>
      <c r="L22" t="str">
        <f>INDEX('NES Backcast'!$B$13:$V$47, MATCH('NES Backcast - WINEP'!$C22, 'NES Backcast'!$C$13:$C$47, 0), MATCH('NES Backcast - WINEP'!L$13, 'NES Backcast'!$B$13:$V$13, 0))</f>
        <v>Sufficient</v>
      </c>
      <c r="M22">
        <f>INDEX('NES Backcast'!$B$13:$V$47, MATCH('NES Backcast - WINEP'!$C22, 'NES Backcast'!$C$13:$C$47, 0), MATCH('NES Backcast - WINEP'!M$13, 'NES Backcast'!$B$13:$V$13, 0))</f>
        <v>0</v>
      </c>
      <c r="N22" t="str">
        <f>INDEX('NES Backcast'!$B$13:$V$47, MATCH('NES Backcast - WINEP'!$C22, 'NES Backcast'!$C$13:$C$47, 0), MATCH('NES Backcast - WINEP'!N$13, 'NES Backcast'!$B$13:$V$13, 0))</f>
        <v>Sufficient</v>
      </c>
      <c r="O22" t="str">
        <f>INDEX('NES Backcast'!$B$13:$V$47, MATCH('NES Backcast - WINEP'!$C22, 'NES Backcast'!$C$13:$C$47, 0), MATCH('NES Backcast - WINEP'!O$13, 'NES Backcast'!$B$13:$V$13, 0))</f>
        <v>Sufficient</v>
      </c>
      <c r="P22">
        <f>INDEX('NES Backcast'!$B$13:$V$47, MATCH('NES Backcast - WINEP'!$C22, 'NES Backcast'!$C$13:$C$47, 0), MATCH('NES Backcast - WINEP'!P$13, 'NES Backcast'!$B$13:$V$13, 0))</f>
        <v>0</v>
      </c>
      <c r="Q22" t="str">
        <f>INDEX('NES Backcast'!$B$13:$V$47, MATCH('NES Backcast - WINEP'!$C22, 'NES Backcast'!$C$13:$C$47, 0), MATCH('NES Backcast - WINEP'!Q$13, 'NES Backcast'!$B$13:$V$13, 0))</f>
        <v>Sufficient</v>
      </c>
      <c r="R22" t="str">
        <f>INDEX('NES Backcast'!$B$13:$V$47, MATCH('NES Backcast - WINEP'!$C22, 'NES Backcast'!$C$13:$C$47, 0), MATCH('NES Backcast - WINEP'!R$13, 'NES Backcast'!$B$13:$V$13, 0))</f>
        <v>Sufficient</v>
      </c>
      <c r="S22" t="str">
        <f>INDEX('NES Backcast'!$B$13:$V$47, MATCH('NES Backcast - WINEP'!$C22, 'NES Backcast'!$C$13:$C$47, 0), MATCH('NES Backcast - WINEP'!S$13, 'NES Backcast'!$B$13:$V$13, 0))</f>
        <v>Sufficient</v>
      </c>
      <c r="T22" t="str">
        <f>INDEX('NES Backcast'!$B$13:$V$47, MATCH('NES Backcast - WINEP'!$C22, 'NES Backcast'!$C$13:$C$47, 0), MATCH('NES Backcast - WINEP'!T$13, 'NES Backcast'!$B$13:$V$13, 0))</f>
        <v>Sufficient</v>
      </c>
      <c r="U22" t="str">
        <f>INDEX('NES Backcast'!$B$13:$V$47, MATCH('NES Backcast - WINEP'!$C22, 'NES Backcast'!$C$13:$C$47, 0), MATCH('NES Backcast - WINEP'!U$13, 'NES Backcast'!$B$13:$V$13, 0))</f>
        <v>Sufficient</v>
      </c>
      <c r="V22" t="str">
        <f>INDEX('NES Backcast'!$B$13:$V$47, MATCH('NES Backcast - WINEP'!$C22, 'NES Backcast'!$C$13:$C$47, 0), MATCH('NES Backcast - WINEP'!V$13, 'NES Backcast'!$B$13:$V$13, 0))</f>
        <v>Good</v>
      </c>
      <c r="W22" s="16" t="s">
        <v>261</v>
      </c>
      <c r="X22" t="s">
        <v>55</v>
      </c>
      <c r="Y22" t="s">
        <v>936</v>
      </c>
      <c r="Z22" s="22"/>
      <c r="AA22" t="s">
        <v>51</v>
      </c>
      <c r="AB22" t="str">
        <f t="shared" si="2"/>
        <v>Sufficient</v>
      </c>
      <c r="AC22" t="str">
        <f t="shared" si="3"/>
        <v>Sufficient</v>
      </c>
      <c r="AD22" t="str">
        <f t="shared" si="4"/>
        <v>Sufficient</v>
      </c>
      <c r="AE22" t="str">
        <f t="shared" si="5"/>
        <v>Sufficient</v>
      </c>
      <c r="AF22" t="str">
        <f t="shared" si="6"/>
        <v>Sufficient</v>
      </c>
      <c r="AG22" t="str">
        <f t="shared" si="7"/>
        <v>Good</v>
      </c>
      <c r="AI22" t="str">
        <f t="shared" si="1"/>
        <v>N</v>
      </c>
    </row>
    <row r="23" spans="2:35" ht="69.95">
      <c r="B23" t="s">
        <v>236</v>
      </c>
      <c r="C23" t="s">
        <v>496</v>
      </c>
      <c r="D23" t="s">
        <v>48</v>
      </c>
      <c r="E23" t="s">
        <v>49</v>
      </c>
      <c r="F23" t="s">
        <v>50</v>
      </c>
      <c r="H23" t="str">
        <f>INDEX('NES Backcast'!$B$13:$V$47, MATCH('NES Backcast - WINEP'!$C23, 'NES Backcast'!$C$13:$C$47, 0), MATCH('NES Backcast - WINEP'!H$13, 'NES Backcast'!$B$13:$V$13, 0))</f>
        <v>Good</v>
      </c>
      <c r="I23" t="str">
        <f>INDEX('NES Backcast'!$B$13:$V$47, MATCH('NES Backcast - WINEP'!$C23, 'NES Backcast'!$C$13:$C$47, 0), MATCH('NES Backcast - WINEP'!I$13, 'NES Backcast'!$B$13:$V$13, 0))</f>
        <v>Excellent</v>
      </c>
      <c r="J23" t="str">
        <f>INDEX('NES Backcast'!$B$13:$V$47, MATCH('NES Backcast - WINEP'!$C23, 'NES Backcast'!$C$13:$C$47, 0), MATCH('NES Backcast - WINEP'!J$13, 'NES Backcast'!$B$13:$V$13, 0))</f>
        <v>Good</v>
      </c>
      <c r="K23" t="str">
        <f>INDEX('NES Backcast'!$B$13:$V$47, MATCH('NES Backcast - WINEP'!$C23, 'NES Backcast'!$C$13:$C$47, 0), MATCH('NES Backcast - WINEP'!K$13, 'NES Backcast'!$B$13:$V$13, 0))</f>
        <v>Excellent</v>
      </c>
      <c r="L23" t="str">
        <f>INDEX('NES Backcast'!$B$13:$V$47, MATCH('NES Backcast - WINEP'!$C23, 'NES Backcast'!$C$13:$C$47, 0), MATCH('NES Backcast - WINEP'!L$13, 'NES Backcast'!$B$13:$V$13, 0))</f>
        <v>Good</v>
      </c>
      <c r="M23">
        <f>INDEX('NES Backcast'!$B$13:$V$47, MATCH('NES Backcast - WINEP'!$C23, 'NES Backcast'!$C$13:$C$47, 0), MATCH('NES Backcast - WINEP'!M$13, 'NES Backcast'!$B$13:$V$13, 0))</f>
        <v>0</v>
      </c>
      <c r="N23" t="str">
        <f>INDEX('NES Backcast'!$B$13:$V$47, MATCH('NES Backcast - WINEP'!$C23, 'NES Backcast'!$C$13:$C$47, 0), MATCH('NES Backcast - WINEP'!N$13, 'NES Backcast'!$B$13:$V$13, 0))</f>
        <v>Good</v>
      </c>
      <c r="O23" t="str">
        <f>INDEX('NES Backcast'!$B$13:$V$47, MATCH('NES Backcast - WINEP'!$C23, 'NES Backcast'!$C$13:$C$47, 0), MATCH('NES Backcast - WINEP'!O$13, 'NES Backcast'!$B$13:$V$13, 0))</f>
        <v>Good</v>
      </c>
      <c r="P23">
        <f>INDEX('NES Backcast'!$B$13:$V$47, MATCH('NES Backcast - WINEP'!$C23, 'NES Backcast'!$C$13:$C$47, 0), MATCH('NES Backcast - WINEP'!P$13, 'NES Backcast'!$B$13:$V$13, 0))</f>
        <v>0</v>
      </c>
      <c r="Q23" t="str">
        <f>INDEX('NES Backcast'!$B$13:$V$47, MATCH('NES Backcast - WINEP'!$C23, 'NES Backcast'!$C$13:$C$47, 0), MATCH('NES Backcast - WINEP'!Q$13, 'NES Backcast'!$B$13:$V$13, 0))</f>
        <v>Good</v>
      </c>
      <c r="R23" t="str">
        <f>INDEX('NES Backcast'!$B$13:$V$47, MATCH('NES Backcast - WINEP'!$C23, 'NES Backcast'!$C$13:$C$47, 0), MATCH('NES Backcast - WINEP'!R$13, 'NES Backcast'!$B$13:$V$13, 0))</f>
        <v>Good</v>
      </c>
      <c r="S23" t="str">
        <f>INDEX('NES Backcast'!$B$13:$V$47, MATCH('NES Backcast - WINEP'!$C23, 'NES Backcast'!$C$13:$C$47, 0), MATCH('NES Backcast - WINEP'!S$13, 'NES Backcast'!$B$13:$V$13, 0))</f>
        <v>Good</v>
      </c>
      <c r="T23" t="str">
        <f>INDEX('NES Backcast'!$B$13:$V$47, MATCH('NES Backcast - WINEP'!$C23, 'NES Backcast'!$C$13:$C$47, 0), MATCH('NES Backcast - WINEP'!T$13, 'NES Backcast'!$B$13:$V$13, 0))</f>
        <v>Good</v>
      </c>
      <c r="U23" t="str">
        <f>INDEX('NES Backcast'!$B$13:$V$47, MATCH('NES Backcast - WINEP'!$C23, 'NES Backcast'!$C$13:$C$47, 0), MATCH('NES Backcast - WINEP'!U$13, 'NES Backcast'!$B$13:$V$13, 0))</f>
        <v>Good</v>
      </c>
      <c r="V23" t="str">
        <f>INDEX('NES Backcast'!$B$13:$V$47, MATCH('NES Backcast - WINEP'!$C23, 'NES Backcast'!$C$13:$C$47, 0), MATCH('NES Backcast - WINEP'!V$13, 'NES Backcast'!$B$13:$V$13, 0))</f>
        <v>Excellent</v>
      </c>
      <c r="W23" s="16" t="s">
        <v>261</v>
      </c>
      <c r="X23" t="s">
        <v>55</v>
      </c>
      <c r="Y23" t="s">
        <v>937</v>
      </c>
      <c r="Z23" s="22" t="s">
        <v>938</v>
      </c>
      <c r="AA23" t="s">
        <v>51</v>
      </c>
      <c r="AB23" t="str">
        <f t="shared" si="2"/>
        <v>Good</v>
      </c>
      <c r="AC23" t="str">
        <f t="shared" si="3"/>
        <v>Good</v>
      </c>
      <c r="AD23" t="str">
        <f t="shared" si="4"/>
        <v>Good</v>
      </c>
      <c r="AE23" t="str">
        <f t="shared" si="5"/>
        <v>Good</v>
      </c>
      <c r="AF23" t="str">
        <f t="shared" si="6"/>
        <v>Good</v>
      </c>
      <c r="AG23" t="str">
        <f t="shared" si="7"/>
        <v>Excellent</v>
      </c>
      <c r="AI23" t="str">
        <f t="shared" si="1"/>
        <v>Y</v>
      </c>
    </row>
    <row r="24" spans="2:35">
      <c r="B24" t="s">
        <v>236</v>
      </c>
      <c r="C24" t="s">
        <v>497</v>
      </c>
      <c r="D24" t="s">
        <v>48</v>
      </c>
      <c r="E24" t="s">
        <v>49</v>
      </c>
      <c r="F24" t="s">
        <v>50</v>
      </c>
      <c r="H24" t="str">
        <f>INDEX('NES Backcast'!$B$13:$V$47, MATCH('NES Backcast - WINEP'!$C24, 'NES Backcast'!$C$13:$C$47, 0), MATCH('NES Backcast - WINEP'!H$13, 'NES Backcast'!$B$13:$V$13, 0))</f>
        <v>Excellent</v>
      </c>
      <c r="I24" t="str">
        <f>INDEX('NES Backcast'!$B$13:$V$47, MATCH('NES Backcast - WINEP'!$C24, 'NES Backcast'!$C$13:$C$47, 0), MATCH('NES Backcast - WINEP'!I$13, 'NES Backcast'!$B$13:$V$13, 0))</f>
        <v>Excellent</v>
      </c>
      <c r="J24" t="str">
        <f>INDEX('NES Backcast'!$B$13:$V$47, MATCH('NES Backcast - WINEP'!$C24, 'NES Backcast'!$C$13:$C$47, 0), MATCH('NES Backcast - WINEP'!J$13, 'NES Backcast'!$B$13:$V$13, 0))</f>
        <v>Good</v>
      </c>
      <c r="K24" t="str">
        <f>INDEX('NES Backcast'!$B$13:$V$47, MATCH('NES Backcast - WINEP'!$C24, 'NES Backcast'!$C$13:$C$47, 0), MATCH('NES Backcast - WINEP'!K$13, 'NES Backcast'!$B$13:$V$13, 0))</f>
        <v>Excellent</v>
      </c>
      <c r="L24" t="str">
        <f>INDEX('NES Backcast'!$B$13:$V$47, MATCH('NES Backcast - WINEP'!$C24, 'NES Backcast'!$C$13:$C$47, 0), MATCH('NES Backcast - WINEP'!L$13, 'NES Backcast'!$B$13:$V$13, 0))</f>
        <v>Excellent</v>
      </c>
      <c r="M24">
        <f>INDEX('NES Backcast'!$B$13:$V$47, MATCH('NES Backcast - WINEP'!$C24, 'NES Backcast'!$C$13:$C$47, 0), MATCH('NES Backcast - WINEP'!M$13, 'NES Backcast'!$B$13:$V$13, 0))</f>
        <v>0</v>
      </c>
      <c r="N24" t="str">
        <f>INDEX('NES Backcast'!$B$13:$V$47, MATCH('NES Backcast - WINEP'!$C24, 'NES Backcast'!$C$13:$C$47, 0), MATCH('NES Backcast - WINEP'!N$13, 'NES Backcast'!$B$13:$V$13, 0))</f>
        <v>Excellent</v>
      </c>
      <c r="O24" t="str">
        <f>INDEX('NES Backcast'!$B$13:$V$47, MATCH('NES Backcast - WINEP'!$C24, 'NES Backcast'!$C$13:$C$47, 0), MATCH('NES Backcast - WINEP'!O$13, 'NES Backcast'!$B$13:$V$13, 0))</f>
        <v>Excellent</v>
      </c>
      <c r="P24">
        <f>INDEX('NES Backcast'!$B$13:$V$47, MATCH('NES Backcast - WINEP'!$C24, 'NES Backcast'!$C$13:$C$47, 0), MATCH('NES Backcast - WINEP'!P$13, 'NES Backcast'!$B$13:$V$13, 0))</f>
        <v>0</v>
      </c>
      <c r="Q24" t="str">
        <f>INDEX('NES Backcast'!$B$13:$V$47, MATCH('NES Backcast - WINEP'!$C24, 'NES Backcast'!$C$13:$C$47, 0), MATCH('NES Backcast - WINEP'!Q$13, 'NES Backcast'!$B$13:$V$13, 0))</f>
        <v>Excellent</v>
      </c>
      <c r="R24" t="str">
        <f>INDEX('NES Backcast'!$B$13:$V$47, MATCH('NES Backcast - WINEP'!$C24, 'NES Backcast'!$C$13:$C$47, 0), MATCH('NES Backcast - WINEP'!R$13, 'NES Backcast'!$B$13:$V$13, 0))</f>
        <v>Excellent</v>
      </c>
      <c r="S24" t="str">
        <f>INDEX('NES Backcast'!$B$13:$V$47, MATCH('NES Backcast - WINEP'!$C24, 'NES Backcast'!$C$13:$C$47, 0), MATCH('NES Backcast - WINEP'!S$13, 'NES Backcast'!$B$13:$V$13, 0))</f>
        <v>Excellent</v>
      </c>
      <c r="T24" t="str">
        <f>INDEX('NES Backcast'!$B$13:$V$47, MATCH('NES Backcast - WINEP'!$C24, 'NES Backcast'!$C$13:$C$47, 0), MATCH('NES Backcast - WINEP'!T$13, 'NES Backcast'!$B$13:$V$13, 0))</f>
        <v>Excellent</v>
      </c>
      <c r="U24" t="str">
        <f>INDEX('NES Backcast'!$B$13:$V$47, MATCH('NES Backcast - WINEP'!$C24, 'NES Backcast'!$C$13:$C$47, 0), MATCH('NES Backcast - WINEP'!U$13, 'NES Backcast'!$B$13:$V$13, 0))</f>
        <v>Excellent</v>
      </c>
      <c r="V24" t="str">
        <f>INDEX('NES Backcast'!$B$13:$V$47, MATCH('NES Backcast - WINEP'!$C24, 'NES Backcast'!$C$13:$C$47, 0), MATCH('NES Backcast - WINEP'!V$13, 'NES Backcast'!$B$13:$V$13, 0))</f>
        <v>Excellent</v>
      </c>
      <c r="W24" s="16" t="s">
        <v>261</v>
      </c>
      <c r="X24" t="s">
        <v>55</v>
      </c>
      <c r="Y24" t="s">
        <v>936</v>
      </c>
      <c r="Z24" s="22"/>
      <c r="AA24" t="s">
        <v>51</v>
      </c>
      <c r="AB24" t="str">
        <f t="shared" si="2"/>
        <v>Excellent</v>
      </c>
      <c r="AC24" t="str">
        <f t="shared" si="3"/>
        <v>Excellent</v>
      </c>
      <c r="AD24" t="str">
        <f t="shared" si="4"/>
        <v>Excellent</v>
      </c>
      <c r="AE24" t="str">
        <f t="shared" si="5"/>
        <v>Excellent</v>
      </c>
      <c r="AF24" t="str">
        <f t="shared" si="6"/>
        <v>Excellent</v>
      </c>
      <c r="AG24" t="str">
        <f t="shared" si="7"/>
        <v>Excellent</v>
      </c>
      <c r="AI24" t="str">
        <f t="shared" si="1"/>
        <v>N</v>
      </c>
    </row>
    <row r="25" spans="2:35" ht="27.95">
      <c r="B25" t="s">
        <v>236</v>
      </c>
      <c r="C25" t="s">
        <v>498</v>
      </c>
      <c r="D25" t="s">
        <v>48</v>
      </c>
      <c r="E25" t="s">
        <v>49</v>
      </c>
      <c r="F25" t="s">
        <v>50</v>
      </c>
      <c r="H25" t="str">
        <f>INDEX('NES Backcast'!$B$13:$V$47, MATCH('NES Backcast - WINEP'!$C25, 'NES Backcast'!$C$13:$C$47, 0), MATCH('NES Backcast - WINEP'!H$13, 'NES Backcast'!$B$13:$V$13, 0))</f>
        <v>Excellent</v>
      </c>
      <c r="I25" t="str">
        <f>INDEX('NES Backcast'!$B$13:$V$47, MATCH('NES Backcast - WINEP'!$C25, 'NES Backcast'!$C$13:$C$47, 0), MATCH('NES Backcast - WINEP'!I$13, 'NES Backcast'!$B$13:$V$13, 0))</f>
        <v>Excellent</v>
      </c>
      <c r="J25" t="str">
        <f>INDEX('NES Backcast'!$B$13:$V$47, MATCH('NES Backcast - WINEP'!$C25, 'NES Backcast'!$C$13:$C$47, 0), MATCH('NES Backcast - WINEP'!J$13, 'NES Backcast'!$B$13:$V$13, 0))</f>
        <v>Excellent</v>
      </c>
      <c r="K25" t="str">
        <f>INDEX('NES Backcast'!$B$13:$V$47, MATCH('NES Backcast - WINEP'!$C25, 'NES Backcast'!$C$13:$C$47, 0), MATCH('NES Backcast - WINEP'!K$13, 'NES Backcast'!$B$13:$V$13, 0))</f>
        <v>Excellent</v>
      </c>
      <c r="L25" t="str">
        <f>INDEX('NES Backcast'!$B$13:$V$47, MATCH('NES Backcast - WINEP'!$C25, 'NES Backcast'!$C$13:$C$47, 0), MATCH('NES Backcast - WINEP'!L$13, 'NES Backcast'!$B$13:$V$13, 0))</f>
        <v>Good</v>
      </c>
      <c r="M25">
        <f>INDEX('NES Backcast'!$B$13:$V$47, MATCH('NES Backcast - WINEP'!$C25, 'NES Backcast'!$C$13:$C$47, 0), MATCH('NES Backcast - WINEP'!M$13, 'NES Backcast'!$B$13:$V$13, 0))</f>
        <v>0</v>
      </c>
      <c r="N25" t="str">
        <f>INDEX('NES Backcast'!$B$13:$V$47, MATCH('NES Backcast - WINEP'!$C25, 'NES Backcast'!$C$13:$C$47, 0), MATCH('NES Backcast - WINEP'!N$13, 'NES Backcast'!$B$13:$V$13, 0))</f>
        <v>Good</v>
      </c>
      <c r="O25" t="str">
        <f>INDEX('NES Backcast'!$B$13:$V$47, MATCH('NES Backcast - WINEP'!$C25, 'NES Backcast'!$C$13:$C$47, 0), MATCH('NES Backcast - WINEP'!O$13, 'NES Backcast'!$B$13:$V$13, 0))</f>
        <v>Good</v>
      </c>
      <c r="P25">
        <f>INDEX('NES Backcast'!$B$13:$V$47, MATCH('NES Backcast - WINEP'!$C25, 'NES Backcast'!$C$13:$C$47, 0), MATCH('NES Backcast - WINEP'!P$13, 'NES Backcast'!$B$13:$V$13, 0))</f>
        <v>0</v>
      </c>
      <c r="Q25" t="str">
        <f>INDEX('NES Backcast'!$B$13:$V$47, MATCH('NES Backcast - WINEP'!$C25, 'NES Backcast'!$C$13:$C$47, 0), MATCH('NES Backcast - WINEP'!Q$13, 'NES Backcast'!$B$13:$V$13, 0))</f>
        <v>Good</v>
      </c>
      <c r="R25" t="str">
        <f>INDEX('NES Backcast'!$B$13:$V$47, MATCH('NES Backcast - WINEP'!$C25, 'NES Backcast'!$C$13:$C$47, 0), MATCH('NES Backcast - WINEP'!R$13, 'NES Backcast'!$B$13:$V$13, 0))</f>
        <v>Good</v>
      </c>
      <c r="S25" t="str">
        <f>INDEX('NES Backcast'!$B$13:$V$47, MATCH('NES Backcast - WINEP'!$C25, 'NES Backcast'!$C$13:$C$47, 0), MATCH('NES Backcast - WINEP'!S$13, 'NES Backcast'!$B$13:$V$13, 0))</f>
        <v>Good</v>
      </c>
      <c r="T25" t="str">
        <f>INDEX('NES Backcast'!$B$13:$V$47, MATCH('NES Backcast - WINEP'!$C25, 'NES Backcast'!$C$13:$C$47, 0), MATCH('NES Backcast - WINEP'!T$13, 'NES Backcast'!$B$13:$V$13, 0))</f>
        <v>Good</v>
      </c>
      <c r="U25" t="str">
        <f>INDEX('NES Backcast'!$B$13:$V$47, MATCH('NES Backcast - WINEP'!$C25, 'NES Backcast'!$C$13:$C$47, 0), MATCH('NES Backcast - WINEP'!U$13, 'NES Backcast'!$B$13:$V$13, 0))</f>
        <v>Good</v>
      </c>
      <c r="V25" t="str">
        <f>INDEX('NES Backcast'!$B$13:$V$47, MATCH('NES Backcast - WINEP'!$C25, 'NES Backcast'!$C$13:$C$47, 0), MATCH('NES Backcast - WINEP'!V$13, 'NES Backcast'!$B$13:$V$13, 0))</f>
        <v>Good</v>
      </c>
      <c r="W25" s="16" t="s">
        <v>261</v>
      </c>
      <c r="X25" t="s">
        <v>55</v>
      </c>
      <c r="Y25" t="s">
        <v>939</v>
      </c>
      <c r="Z25" s="22" t="s">
        <v>940</v>
      </c>
      <c r="AA25" t="s">
        <v>51</v>
      </c>
      <c r="AB25" t="str">
        <f t="shared" si="2"/>
        <v>Good</v>
      </c>
      <c r="AC25" t="str">
        <f t="shared" si="3"/>
        <v>Good</v>
      </c>
      <c r="AD25" t="str">
        <f t="shared" si="4"/>
        <v>Good</v>
      </c>
      <c r="AE25" t="str">
        <f t="shared" si="5"/>
        <v>Good</v>
      </c>
      <c r="AF25" t="str">
        <f t="shared" si="6"/>
        <v>Good</v>
      </c>
      <c r="AG25" t="str">
        <f t="shared" si="7"/>
        <v>Good</v>
      </c>
      <c r="AI25" t="str">
        <f t="shared" si="1"/>
        <v>N</v>
      </c>
    </row>
    <row r="26" spans="2:35" ht="69.95">
      <c r="B26" t="s">
        <v>236</v>
      </c>
      <c r="C26" t="s">
        <v>499</v>
      </c>
      <c r="D26" t="s">
        <v>48</v>
      </c>
      <c r="E26" t="s">
        <v>49</v>
      </c>
      <c r="F26" t="s">
        <v>50</v>
      </c>
      <c r="H26" t="str">
        <f>INDEX('NES Backcast'!$B$13:$V$47, MATCH('NES Backcast - WINEP'!$C26, 'NES Backcast'!$C$13:$C$47, 0), MATCH('NES Backcast - WINEP'!H$13, 'NES Backcast'!$B$13:$V$13, 0))</f>
        <v>Good</v>
      </c>
      <c r="I26" t="str">
        <f>INDEX('NES Backcast'!$B$13:$V$47, MATCH('NES Backcast - WINEP'!$C26, 'NES Backcast'!$C$13:$C$47, 0), MATCH('NES Backcast - WINEP'!I$13, 'NES Backcast'!$B$13:$V$13, 0))</f>
        <v>Good</v>
      </c>
      <c r="J26" t="str">
        <f>INDEX('NES Backcast'!$B$13:$V$47, MATCH('NES Backcast - WINEP'!$C26, 'NES Backcast'!$C$13:$C$47, 0), MATCH('NES Backcast - WINEP'!J$13, 'NES Backcast'!$B$13:$V$13, 0))</f>
        <v>Good</v>
      </c>
      <c r="K26" t="str">
        <f>INDEX('NES Backcast'!$B$13:$V$47, MATCH('NES Backcast - WINEP'!$C26, 'NES Backcast'!$C$13:$C$47, 0), MATCH('NES Backcast - WINEP'!K$13, 'NES Backcast'!$B$13:$V$13, 0))</f>
        <v>Good</v>
      </c>
      <c r="L26" t="str">
        <f>INDEX('NES Backcast'!$B$13:$V$47, MATCH('NES Backcast - WINEP'!$C26, 'NES Backcast'!$C$13:$C$47, 0), MATCH('NES Backcast - WINEP'!L$13, 'NES Backcast'!$B$13:$V$13, 0))</f>
        <v>Excellent</v>
      </c>
      <c r="M26">
        <f>INDEX('NES Backcast'!$B$13:$V$47, MATCH('NES Backcast - WINEP'!$C26, 'NES Backcast'!$C$13:$C$47, 0), MATCH('NES Backcast - WINEP'!M$13, 'NES Backcast'!$B$13:$V$13, 0))</f>
        <v>0</v>
      </c>
      <c r="N26" t="str">
        <f>INDEX('NES Backcast'!$B$13:$V$47, MATCH('NES Backcast - WINEP'!$C26, 'NES Backcast'!$C$13:$C$47, 0), MATCH('NES Backcast - WINEP'!N$13, 'NES Backcast'!$B$13:$V$13, 0))</f>
        <v>Excellent</v>
      </c>
      <c r="O26" t="str">
        <f>INDEX('NES Backcast'!$B$13:$V$47, MATCH('NES Backcast - WINEP'!$C26, 'NES Backcast'!$C$13:$C$47, 0), MATCH('NES Backcast - WINEP'!O$13, 'NES Backcast'!$B$13:$V$13, 0))</f>
        <v>Excellent</v>
      </c>
      <c r="P26">
        <f>INDEX('NES Backcast'!$B$13:$V$47, MATCH('NES Backcast - WINEP'!$C26, 'NES Backcast'!$C$13:$C$47, 0), MATCH('NES Backcast - WINEP'!P$13, 'NES Backcast'!$B$13:$V$13, 0))</f>
        <v>0</v>
      </c>
      <c r="Q26" t="str">
        <f>INDEX('NES Backcast'!$B$13:$V$47, MATCH('NES Backcast - WINEP'!$C26, 'NES Backcast'!$C$13:$C$47, 0), MATCH('NES Backcast - WINEP'!Q$13, 'NES Backcast'!$B$13:$V$13, 0))</f>
        <v>Excellent</v>
      </c>
      <c r="R26" t="str">
        <f>INDEX('NES Backcast'!$B$13:$V$47, MATCH('NES Backcast - WINEP'!$C26, 'NES Backcast'!$C$13:$C$47, 0), MATCH('NES Backcast - WINEP'!R$13, 'NES Backcast'!$B$13:$V$13, 0))</f>
        <v>Excellent</v>
      </c>
      <c r="S26" t="str">
        <f>INDEX('NES Backcast'!$B$13:$V$47, MATCH('NES Backcast - WINEP'!$C26, 'NES Backcast'!$C$13:$C$47, 0), MATCH('NES Backcast - WINEP'!S$13, 'NES Backcast'!$B$13:$V$13, 0))</f>
        <v>Excellent</v>
      </c>
      <c r="T26" t="str">
        <f>INDEX('NES Backcast'!$B$13:$V$47, MATCH('NES Backcast - WINEP'!$C26, 'NES Backcast'!$C$13:$C$47, 0), MATCH('NES Backcast - WINEP'!T$13, 'NES Backcast'!$B$13:$V$13, 0))</f>
        <v>Excellent</v>
      </c>
      <c r="U26" t="str">
        <f>INDEX('NES Backcast'!$B$13:$V$47, MATCH('NES Backcast - WINEP'!$C26, 'NES Backcast'!$C$13:$C$47, 0), MATCH('NES Backcast - WINEP'!U$13, 'NES Backcast'!$B$13:$V$13, 0))</f>
        <v>Excellent</v>
      </c>
      <c r="V26" t="str">
        <f>INDEX('NES Backcast'!$B$13:$V$47, MATCH('NES Backcast - WINEP'!$C26, 'NES Backcast'!$C$13:$C$47, 0), MATCH('NES Backcast - WINEP'!V$13, 'NES Backcast'!$B$13:$V$13, 0))</f>
        <v>Excellent</v>
      </c>
      <c r="W26" s="16" t="s">
        <v>261</v>
      </c>
      <c r="Y26" t="s">
        <v>941</v>
      </c>
      <c r="Z26" s="22" t="s">
        <v>938</v>
      </c>
      <c r="AA26" t="s">
        <v>51</v>
      </c>
      <c r="AB26" t="str">
        <f t="shared" si="2"/>
        <v>Excellent</v>
      </c>
      <c r="AC26" t="str">
        <f t="shared" si="3"/>
        <v>Excellent</v>
      </c>
      <c r="AD26" t="str">
        <f t="shared" si="4"/>
        <v>Excellent</v>
      </c>
      <c r="AE26" t="str">
        <f t="shared" si="5"/>
        <v>Excellent</v>
      </c>
      <c r="AF26" t="str">
        <f t="shared" si="6"/>
        <v>Excellent</v>
      </c>
      <c r="AG26" t="str">
        <f t="shared" si="7"/>
        <v>Excellent</v>
      </c>
      <c r="AI26" t="str">
        <f t="shared" si="1"/>
        <v>Y</v>
      </c>
    </row>
    <row r="27" spans="2:35" ht="69.95">
      <c r="B27" t="s">
        <v>236</v>
      </c>
      <c r="C27" t="s">
        <v>500</v>
      </c>
      <c r="D27" t="s">
        <v>48</v>
      </c>
      <c r="E27" t="s">
        <v>49</v>
      </c>
      <c r="F27" t="s">
        <v>50</v>
      </c>
      <c r="H27" t="str">
        <f>INDEX('NES Backcast'!$B$13:$V$47, MATCH('NES Backcast - WINEP'!$C27, 'NES Backcast'!$C$13:$C$47, 0), MATCH('NES Backcast - WINEP'!H$13, 'NES Backcast'!$B$13:$V$13, 0))</f>
        <v>Sufficient</v>
      </c>
      <c r="I27" t="str">
        <f>INDEX('NES Backcast'!$B$13:$V$47, MATCH('NES Backcast - WINEP'!$C27, 'NES Backcast'!$C$13:$C$47, 0), MATCH('NES Backcast - WINEP'!I$13, 'NES Backcast'!$B$13:$V$13, 0))</f>
        <v>Sufficient</v>
      </c>
      <c r="J27" t="str">
        <f>INDEX('NES Backcast'!$B$13:$V$47, MATCH('NES Backcast - WINEP'!$C27, 'NES Backcast'!$C$13:$C$47, 0), MATCH('NES Backcast - WINEP'!J$13, 'NES Backcast'!$B$13:$V$13, 0))</f>
        <v>Sufficient</v>
      </c>
      <c r="K27" t="str">
        <f>INDEX('NES Backcast'!$B$13:$V$47, MATCH('NES Backcast - WINEP'!$C27, 'NES Backcast'!$C$13:$C$47, 0), MATCH('NES Backcast - WINEP'!K$13, 'NES Backcast'!$B$13:$V$13, 0))</f>
        <v>Sufficient</v>
      </c>
      <c r="L27" t="str">
        <f>INDEX('NES Backcast'!$B$13:$V$47, MATCH('NES Backcast - WINEP'!$C27, 'NES Backcast'!$C$13:$C$47, 0), MATCH('NES Backcast - WINEP'!L$13, 'NES Backcast'!$B$13:$V$13, 0))</f>
        <v>Sufficient</v>
      </c>
      <c r="M27">
        <f>INDEX('NES Backcast'!$B$13:$V$47, MATCH('NES Backcast - WINEP'!$C27, 'NES Backcast'!$C$13:$C$47, 0), MATCH('NES Backcast - WINEP'!M$13, 'NES Backcast'!$B$13:$V$13, 0))</f>
        <v>0</v>
      </c>
      <c r="N27" t="str">
        <f>INDEX('NES Backcast'!$B$13:$V$47, MATCH('NES Backcast - WINEP'!$C27, 'NES Backcast'!$C$13:$C$47, 0), MATCH('NES Backcast - WINEP'!N$13, 'NES Backcast'!$B$13:$V$13, 0))</f>
        <v>Good</v>
      </c>
      <c r="O27" t="str">
        <f>INDEX('NES Backcast'!$B$13:$V$47, MATCH('NES Backcast - WINEP'!$C27, 'NES Backcast'!$C$13:$C$47, 0), MATCH('NES Backcast - WINEP'!O$13, 'NES Backcast'!$B$13:$V$13, 0))</f>
        <v>Good</v>
      </c>
      <c r="P27">
        <f>INDEX('NES Backcast'!$B$13:$V$47, MATCH('NES Backcast - WINEP'!$C27, 'NES Backcast'!$C$13:$C$47, 0), MATCH('NES Backcast - WINEP'!P$13, 'NES Backcast'!$B$13:$V$13, 0))</f>
        <v>0</v>
      </c>
      <c r="Q27" t="str">
        <f>INDEX('NES Backcast'!$B$13:$V$47, MATCH('NES Backcast - WINEP'!$C27, 'NES Backcast'!$C$13:$C$47, 0), MATCH('NES Backcast - WINEP'!Q$13, 'NES Backcast'!$B$13:$V$13, 0))</f>
        <v>Good</v>
      </c>
      <c r="R27" t="str">
        <f>INDEX('NES Backcast'!$B$13:$V$47, MATCH('NES Backcast - WINEP'!$C27, 'NES Backcast'!$C$13:$C$47, 0), MATCH('NES Backcast - WINEP'!R$13, 'NES Backcast'!$B$13:$V$13, 0))</f>
        <v>Good</v>
      </c>
      <c r="S27" t="str">
        <f>INDEX('NES Backcast'!$B$13:$V$47, MATCH('NES Backcast - WINEP'!$C27, 'NES Backcast'!$C$13:$C$47, 0), MATCH('NES Backcast - WINEP'!S$13, 'NES Backcast'!$B$13:$V$13, 0))</f>
        <v>Good</v>
      </c>
      <c r="T27" t="str">
        <f>INDEX('NES Backcast'!$B$13:$V$47, MATCH('NES Backcast - WINEP'!$C27, 'NES Backcast'!$C$13:$C$47, 0), MATCH('NES Backcast - WINEP'!T$13, 'NES Backcast'!$B$13:$V$13, 0))</f>
        <v>Good</v>
      </c>
      <c r="U27" t="str">
        <f>INDEX('NES Backcast'!$B$13:$V$47, MATCH('NES Backcast - WINEP'!$C27, 'NES Backcast'!$C$13:$C$47, 0), MATCH('NES Backcast - WINEP'!U$13, 'NES Backcast'!$B$13:$V$13, 0))</f>
        <v>Good</v>
      </c>
      <c r="V27" t="str">
        <f>INDEX('NES Backcast'!$B$13:$V$47, MATCH('NES Backcast - WINEP'!$C27, 'NES Backcast'!$C$13:$C$47, 0), MATCH('NES Backcast - WINEP'!V$13, 'NES Backcast'!$B$13:$V$13, 0))</f>
        <v>Excellent</v>
      </c>
      <c r="W27" s="16" t="s">
        <v>261</v>
      </c>
      <c r="Y27" t="s">
        <v>942</v>
      </c>
      <c r="Z27" s="22" t="s">
        <v>938</v>
      </c>
      <c r="AA27" t="s">
        <v>51</v>
      </c>
      <c r="AB27" t="str">
        <f t="shared" si="2"/>
        <v>Good</v>
      </c>
      <c r="AC27" t="str">
        <f t="shared" si="3"/>
        <v>Good</v>
      </c>
      <c r="AD27" t="str">
        <f t="shared" si="4"/>
        <v>Good</v>
      </c>
      <c r="AE27" t="str">
        <f t="shared" si="5"/>
        <v>Good</v>
      </c>
      <c r="AF27" t="str">
        <f t="shared" si="6"/>
        <v>Good</v>
      </c>
      <c r="AG27" t="str">
        <f t="shared" si="7"/>
        <v>Excellent</v>
      </c>
      <c r="AI27" t="str">
        <f t="shared" si="1"/>
        <v>Y</v>
      </c>
    </row>
    <row r="28" spans="2:35">
      <c r="B28" t="s">
        <v>236</v>
      </c>
      <c r="C28" t="s">
        <v>501</v>
      </c>
      <c r="D28" t="s">
        <v>48</v>
      </c>
      <c r="E28" t="s">
        <v>49</v>
      </c>
      <c r="F28" t="s">
        <v>50</v>
      </c>
      <c r="H28" t="str">
        <f>INDEX('NES Backcast'!$B$13:$V$47, MATCH('NES Backcast - WINEP'!$C28, 'NES Backcast'!$C$13:$C$47, 0), MATCH('NES Backcast - WINEP'!H$13, 'NES Backcast'!$B$13:$V$13, 0))</f>
        <v>Good</v>
      </c>
      <c r="I28" t="str">
        <f>INDEX('NES Backcast'!$B$13:$V$47, MATCH('NES Backcast - WINEP'!$C28, 'NES Backcast'!$C$13:$C$47, 0), MATCH('NES Backcast - WINEP'!I$13, 'NES Backcast'!$B$13:$V$13, 0))</f>
        <v>Good</v>
      </c>
      <c r="J28" t="str">
        <f>INDEX('NES Backcast'!$B$13:$V$47, MATCH('NES Backcast - WINEP'!$C28, 'NES Backcast'!$C$13:$C$47, 0), MATCH('NES Backcast - WINEP'!J$13, 'NES Backcast'!$B$13:$V$13, 0))</f>
        <v>Good</v>
      </c>
      <c r="K28" t="str">
        <f>INDEX('NES Backcast'!$B$13:$V$47, MATCH('NES Backcast - WINEP'!$C28, 'NES Backcast'!$C$13:$C$47, 0), MATCH('NES Backcast - WINEP'!K$13, 'NES Backcast'!$B$13:$V$13, 0))</f>
        <v>Good</v>
      </c>
      <c r="L28" t="str">
        <f>INDEX('NES Backcast'!$B$13:$V$47, MATCH('NES Backcast - WINEP'!$C28, 'NES Backcast'!$C$13:$C$47, 0), MATCH('NES Backcast - WINEP'!L$13, 'NES Backcast'!$B$13:$V$13, 0))</f>
        <v>Excellent</v>
      </c>
      <c r="M28">
        <f>INDEX('NES Backcast'!$B$13:$V$47, MATCH('NES Backcast - WINEP'!$C28, 'NES Backcast'!$C$13:$C$47, 0), MATCH('NES Backcast - WINEP'!M$13, 'NES Backcast'!$B$13:$V$13, 0))</f>
        <v>0</v>
      </c>
      <c r="N28" t="str">
        <f>INDEX('NES Backcast'!$B$13:$V$47, MATCH('NES Backcast - WINEP'!$C28, 'NES Backcast'!$C$13:$C$47, 0), MATCH('NES Backcast - WINEP'!N$13, 'NES Backcast'!$B$13:$V$13, 0))</f>
        <v>Good</v>
      </c>
      <c r="O28" t="str">
        <f>INDEX('NES Backcast'!$B$13:$V$47, MATCH('NES Backcast - WINEP'!$C28, 'NES Backcast'!$C$13:$C$47, 0), MATCH('NES Backcast - WINEP'!O$13, 'NES Backcast'!$B$13:$V$13, 0))</f>
        <v>Excellent</v>
      </c>
      <c r="P28">
        <f>INDEX('NES Backcast'!$B$13:$V$47, MATCH('NES Backcast - WINEP'!$C28, 'NES Backcast'!$C$13:$C$47, 0), MATCH('NES Backcast - WINEP'!P$13, 'NES Backcast'!$B$13:$V$13, 0))</f>
        <v>0</v>
      </c>
      <c r="Q28" t="str">
        <f>INDEX('NES Backcast'!$B$13:$V$47, MATCH('NES Backcast - WINEP'!$C28, 'NES Backcast'!$C$13:$C$47, 0), MATCH('NES Backcast - WINEP'!Q$13, 'NES Backcast'!$B$13:$V$13, 0))</f>
        <v>Good</v>
      </c>
      <c r="R28" t="str">
        <f>INDEX('NES Backcast'!$B$13:$V$47, MATCH('NES Backcast - WINEP'!$C28, 'NES Backcast'!$C$13:$C$47, 0), MATCH('NES Backcast - WINEP'!R$13, 'NES Backcast'!$B$13:$V$13, 0))</f>
        <v>Good</v>
      </c>
      <c r="S28" t="str">
        <f>INDEX('NES Backcast'!$B$13:$V$47, MATCH('NES Backcast - WINEP'!$C28, 'NES Backcast'!$C$13:$C$47, 0), MATCH('NES Backcast - WINEP'!S$13, 'NES Backcast'!$B$13:$V$13, 0))</f>
        <v>Good</v>
      </c>
      <c r="T28" t="str">
        <f>INDEX('NES Backcast'!$B$13:$V$47, MATCH('NES Backcast - WINEP'!$C28, 'NES Backcast'!$C$13:$C$47, 0), MATCH('NES Backcast - WINEP'!T$13, 'NES Backcast'!$B$13:$V$13, 0))</f>
        <v>Good</v>
      </c>
      <c r="U28" t="str">
        <f>INDEX('NES Backcast'!$B$13:$V$47, MATCH('NES Backcast - WINEP'!$C28, 'NES Backcast'!$C$13:$C$47, 0), MATCH('NES Backcast - WINEP'!U$13, 'NES Backcast'!$B$13:$V$13, 0))</f>
        <v>Good</v>
      </c>
      <c r="V28" t="str">
        <f>INDEX('NES Backcast'!$B$13:$V$47, MATCH('NES Backcast - WINEP'!$C28, 'NES Backcast'!$C$13:$C$47, 0), MATCH('NES Backcast - WINEP'!V$13, 'NES Backcast'!$B$13:$V$13, 0))</f>
        <v>Excellent</v>
      </c>
      <c r="W28" s="16" t="s">
        <v>261</v>
      </c>
      <c r="X28" t="s">
        <v>55</v>
      </c>
      <c r="Y28" t="s">
        <v>936</v>
      </c>
      <c r="Z28" s="22"/>
      <c r="AA28" t="s">
        <v>51</v>
      </c>
      <c r="AB28" t="str">
        <f t="shared" si="2"/>
        <v>Good</v>
      </c>
      <c r="AC28" t="str">
        <f t="shared" si="3"/>
        <v>Good</v>
      </c>
      <c r="AD28" t="str">
        <f t="shared" si="4"/>
        <v>Good</v>
      </c>
      <c r="AE28" t="str">
        <f t="shared" si="5"/>
        <v>Good</v>
      </c>
      <c r="AF28" t="str">
        <f t="shared" si="6"/>
        <v>Good</v>
      </c>
      <c r="AG28" t="str">
        <f t="shared" si="7"/>
        <v>Excellent</v>
      </c>
      <c r="AI28" t="str">
        <f t="shared" si="1"/>
        <v>N</v>
      </c>
    </row>
    <row r="29" spans="2:35">
      <c r="B29" t="s">
        <v>236</v>
      </c>
      <c r="C29" t="s">
        <v>502</v>
      </c>
      <c r="D29" t="s">
        <v>48</v>
      </c>
      <c r="E29" t="s">
        <v>49</v>
      </c>
      <c r="F29" t="s">
        <v>50</v>
      </c>
      <c r="H29" t="str">
        <f>INDEX('NES Backcast'!$B$13:$V$47, MATCH('NES Backcast - WINEP'!$C29, 'NES Backcast'!$C$13:$C$47, 0), MATCH('NES Backcast - WINEP'!H$13, 'NES Backcast'!$B$13:$V$13, 0))</f>
        <v>Good</v>
      </c>
      <c r="I29" t="str">
        <f>INDEX('NES Backcast'!$B$13:$V$47, MATCH('NES Backcast - WINEP'!$C29, 'NES Backcast'!$C$13:$C$47, 0), MATCH('NES Backcast - WINEP'!I$13, 'NES Backcast'!$B$13:$V$13, 0))</f>
        <v>Good</v>
      </c>
      <c r="J29" t="str">
        <f>INDEX('NES Backcast'!$B$13:$V$47, MATCH('NES Backcast - WINEP'!$C29, 'NES Backcast'!$C$13:$C$47, 0), MATCH('NES Backcast - WINEP'!J$13, 'NES Backcast'!$B$13:$V$13, 0))</f>
        <v>Good</v>
      </c>
      <c r="K29" t="str">
        <f>INDEX('NES Backcast'!$B$13:$V$47, MATCH('NES Backcast - WINEP'!$C29, 'NES Backcast'!$C$13:$C$47, 0), MATCH('NES Backcast - WINEP'!K$13, 'NES Backcast'!$B$13:$V$13, 0))</f>
        <v>Good</v>
      </c>
      <c r="L29" t="str">
        <f>INDEX('NES Backcast'!$B$13:$V$47, MATCH('NES Backcast - WINEP'!$C29, 'NES Backcast'!$C$13:$C$47, 0), MATCH('NES Backcast - WINEP'!L$13, 'NES Backcast'!$B$13:$V$13, 0))</f>
        <v>Excellent</v>
      </c>
      <c r="M29">
        <f>INDEX('NES Backcast'!$B$13:$V$47, MATCH('NES Backcast - WINEP'!$C29, 'NES Backcast'!$C$13:$C$47, 0), MATCH('NES Backcast - WINEP'!M$13, 'NES Backcast'!$B$13:$V$13, 0))</f>
        <v>0</v>
      </c>
      <c r="N29" t="str">
        <f>INDEX('NES Backcast'!$B$13:$V$47, MATCH('NES Backcast - WINEP'!$C29, 'NES Backcast'!$C$13:$C$47, 0), MATCH('NES Backcast - WINEP'!N$13, 'NES Backcast'!$B$13:$V$13, 0))</f>
        <v>Excellent</v>
      </c>
      <c r="O29" t="str">
        <f>INDEX('NES Backcast'!$B$13:$V$47, MATCH('NES Backcast - WINEP'!$C29, 'NES Backcast'!$C$13:$C$47, 0), MATCH('NES Backcast - WINEP'!O$13, 'NES Backcast'!$B$13:$V$13, 0))</f>
        <v>Excellent</v>
      </c>
      <c r="P29">
        <f>INDEX('NES Backcast'!$B$13:$V$47, MATCH('NES Backcast - WINEP'!$C29, 'NES Backcast'!$C$13:$C$47, 0), MATCH('NES Backcast - WINEP'!P$13, 'NES Backcast'!$B$13:$V$13, 0))</f>
        <v>0</v>
      </c>
      <c r="Q29" t="str">
        <f>INDEX('NES Backcast'!$B$13:$V$47, MATCH('NES Backcast - WINEP'!$C29, 'NES Backcast'!$C$13:$C$47, 0), MATCH('NES Backcast - WINEP'!Q$13, 'NES Backcast'!$B$13:$V$13, 0))</f>
        <v>Good</v>
      </c>
      <c r="R29" t="str">
        <f>INDEX('NES Backcast'!$B$13:$V$47, MATCH('NES Backcast - WINEP'!$C29, 'NES Backcast'!$C$13:$C$47, 0), MATCH('NES Backcast - WINEP'!R$13, 'NES Backcast'!$B$13:$V$13, 0))</f>
        <v>Good</v>
      </c>
      <c r="S29" t="str">
        <f>INDEX('NES Backcast'!$B$13:$V$47, MATCH('NES Backcast - WINEP'!$C29, 'NES Backcast'!$C$13:$C$47, 0), MATCH('NES Backcast - WINEP'!S$13, 'NES Backcast'!$B$13:$V$13, 0))</f>
        <v>Good</v>
      </c>
      <c r="T29" t="str">
        <f>INDEX('NES Backcast'!$B$13:$V$47, MATCH('NES Backcast - WINEP'!$C29, 'NES Backcast'!$C$13:$C$47, 0), MATCH('NES Backcast - WINEP'!T$13, 'NES Backcast'!$B$13:$V$13, 0))</f>
        <v>Good</v>
      </c>
      <c r="U29" t="str">
        <f>INDEX('NES Backcast'!$B$13:$V$47, MATCH('NES Backcast - WINEP'!$C29, 'NES Backcast'!$C$13:$C$47, 0), MATCH('NES Backcast - WINEP'!U$13, 'NES Backcast'!$B$13:$V$13, 0))</f>
        <v>Good</v>
      </c>
      <c r="V29" t="str">
        <f>INDEX('NES Backcast'!$B$13:$V$47, MATCH('NES Backcast - WINEP'!$C29, 'NES Backcast'!$C$13:$C$47, 0), MATCH('NES Backcast - WINEP'!V$13, 'NES Backcast'!$B$13:$V$13, 0))</f>
        <v>Excellent</v>
      </c>
      <c r="W29" s="16" t="s">
        <v>261</v>
      </c>
      <c r="Z29" s="22"/>
      <c r="AA29" t="s">
        <v>51</v>
      </c>
      <c r="AB29" t="str">
        <f t="shared" si="2"/>
        <v>Good</v>
      </c>
      <c r="AC29" t="str">
        <f t="shared" si="3"/>
        <v>Good</v>
      </c>
      <c r="AD29" t="str">
        <f t="shared" si="4"/>
        <v>Good</v>
      </c>
      <c r="AE29" t="str">
        <f t="shared" si="5"/>
        <v>Good</v>
      </c>
      <c r="AF29" t="str">
        <f t="shared" si="6"/>
        <v>Good</v>
      </c>
      <c r="AG29" t="str">
        <f t="shared" si="7"/>
        <v>Excellent</v>
      </c>
      <c r="AI29" t="str">
        <f t="shared" si="1"/>
        <v>N</v>
      </c>
    </row>
    <row r="30" spans="2:35">
      <c r="B30" t="s">
        <v>236</v>
      </c>
      <c r="C30" t="s">
        <v>503</v>
      </c>
      <c r="D30" t="s">
        <v>48</v>
      </c>
      <c r="E30" t="s">
        <v>49</v>
      </c>
      <c r="F30" t="s">
        <v>50</v>
      </c>
      <c r="H30" t="str">
        <f>INDEX('NES Backcast'!$B$13:$V$47, MATCH('NES Backcast - WINEP'!$C30, 'NES Backcast'!$C$13:$C$47, 0), MATCH('NES Backcast - WINEP'!H$13, 'NES Backcast'!$B$13:$V$13, 0))</f>
        <v>Excellent</v>
      </c>
      <c r="I30" t="str">
        <f>INDEX('NES Backcast'!$B$13:$V$47, MATCH('NES Backcast - WINEP'!$C30, 'NES Backcast'!$C$13:$C$47, 0), MATCH('NES Backcast - WINEP'!I$13, 'NES Backcast'!$B$13:$V$13, 0))</f>
        <v>Excellent</v>
      </c>
      <c r="J30" t="str">
        <f>INDEX('NES Backcast'!$B$13:$V$47, MATCH('NES Backcast - WINEP'!$C30, 'NES Backcast'!$C$13:$C$47, 0), MATCH('NES Backcast - WINEP'!J$13, 'NES Backcast'!$B$13:$V$13, 0))</f>
        <v>Excellent</v>
      </c>
      <c r="K30" t="str">
        <f>INDEX('NES Backcast'!$B$13:$V$47, MATCH('NES Backcast - WINEP'!$C30, 'NES Backcast'!$C$13:$C$47, 0), MATCH('NES Backcast - WINEP'!K$13, 'NES Backcast'!$B$13:$V$13, 0))</f>
        <v>Excellent</v>
      </c>
      <c r="L30" t="str">
        <f>INDEX('NES Backcast'!$B$13:$V$47, MATCH('NES Backcast - WINEP'!$C30, 'NES Backcast'!$C$13:$C$47, 0), MATCH('NES Backcast - WINEP'!L$13, 'NES Backcast'!$B$13:$V$13, 0))</f>
        <v>Excellent</v>
      </c>
      <c r="M30">
        <f>INDEX('NES Backcast'!$B$13:$V$47, MATCH('NES Backcast - WINEP'!$C30, 'NES Backcast'!$C$13:$C$47, 0), MATCH('NES Backcast - WINEP'!M$13, 'NES Backcast'!$B$13:$V$13, 0))</f>
        <v>0</v>
      </c>
      <c r="N30" t="str">
        <f>INDEX('NES Backcast'!$B$13:$V$47, MATCH('NES Backcast - WINEP'!$C30, 'NES Backcast'!$C$13:$C$47, 0), MATCH('NES Backcast - WINEP'!N$13, 'NES Backcast'!$B$13:$V$13, 0))</f>
        <v>Excellent</v>
      </c>
      <c r="O30" t="str">
        <f>INDEX('NES Backcast'!$B$13:$V$47, MATCH('NES Backcast - WINEP'!$C30, 'NES Backcast'!$C$13:$C$47, 0), MATCH('NES Backcast - WINEP'!O$13, 'NES Backcast'!$B$13:$V$13, 0))</f>
        <v>Excellent</v>
      </c>
      <c r="P30">
        <f>INDEX('NES Backcast'!$B$13:$V$47, MATCH('NES Backcast - WINEP'!$C30, 'NES Backcast'!$C$13:$C$47, 0), MATCH('NES Backcast - WINEP'!P$13, 'NES Backcast'!$B$13:$V$13, 0))</f>
        <v>0</v>
      </c>
      <c r="Q30" t="str">
        <f>INDEX('NES Backcast'!$B$13:$V$47, MATCH('NES Backcast - WINEP'!$C30, 'NES Backcast'!$C$13:$C$47, 0), MATCH('NES Backcast - WINEP'!Q$13, 'NES Backcast'!$B$13:$V$13, 0))</f>
        <v>Excellent</v>
      </c>
      <c r="R30" t="str">
        <f>INDEX('NES Backcast'!$B$13:$V$47, MATCH('NES Backcast - WINEP'!$C30, 'NES Backcast'!$C$13:$C$47, 0), MATCH('NES Backcast - WINEP'!R$13, 'NES Backcast'!$B$13:$V$13, 0))</f>
        <v>Excellent</v>
      </c>
      <c r="S30" t="str">
        <f>INDEX('NES Backcast'!$B$13:$V$47, MATCH('NES Backcast - WINEP'!$C30, 'NES Backcast'!$C$13:$C$47, 0), MATCH('NES Backcast - WINEP'!S$13, 'NES Backcast'!$B$13:$V$13, 0))</f>
        <v>Excellent</v>
      </c>
      <c r="T30" t="str">
        <f>INDEX('NES Backcast'!$B$13:$V$47, MATCH('NES Backcast - WINEP'!$C30, 'NES Backcast'!$C$13:$C$47, 0), MATCH('NES Backcast - WINEP'!T$13, 'NES Backcast'!$B$13:$V$13, 0))</f>
        <v>Excellent</v>
      </c>
      <c r="U30" t="str">
        <f>INDEX('NES Backcast'!$B$13:$V$47, MATCH('NES Backcast - WINEP'!$C30, 'NES Backcast'!$C$13:$C$47, 0), MATCH('NES Backcast - WINEP'!U$13, 'NES Backcast'!$B$13:$V$13, 0))</f>
        <v>Excellent</v>
      </c>
      <c r="V30" t="str">
        <f>INDEX('NES Backcast'!$B$13:$V$47, MATCH('NES Backcast - WINEP'!$C30, 'NES Backcast'!$C$13:$C$47, 0), MATCH('NES Backcast - WINEP'!V$13, 'NES Backcast'!$B$13:$V$13, 0))</f>
        <v>Excellent</v>
      </c>
      <c r="W30" s="16" t="s">
        <v>261</v>
      </c>
      <c r="Z30" s="22"/>
      <c r="AA30" t="s">
        <v>51</v>
      </c>
      <c r="AB30" t="str">
        <f t="shared" si="2"/>
        <v>Excellent</v>
      </c>
      <c r="AC30" t="str">
        <f t="shared" si="3"/>
        <v>Excellent</v>
      </c>
      <c r="AD30" t="str">
        <f t="shared" si="4"/>
        <v>Excellent</v>
      </c>
      <c r="AE30" t="str">
        <f t="shared" si="5"/>
        <v>Excellent</v>
      </c>
      <c r="AF30" t="str">
        <f t="shared" si="6"/>
        <v>Excellent</v>
      </c>
      <c r="AG30" t="str">
        <f t="shared" si="7"/>
        <v>Excellent</v>
      </c>
      <c r="AI30" t="str">
        <f t="shared" si="1"/>
        <v>N</v>
      </c>
    </row>
    <row r="31" spans="2:35">
      <c r="B31" t="s">
        <v>236</v>
      </c>
      <c r="C31" t="s">
        <v>504</v>
      </c>
      <c r="D31" t="s">
        <v>48</v>
      </c>
      <c r="E31" t="s">
        <v>49</v>
      </c>
      <c r="F31" t="s">
        <v>50</v>
      </c>
      <c r="H31" t="str">
        <f>INDEX('NES Backcast'!$B$13:$V$47, MATCH('NES Backcast - WINEP'!$C31, 'NES Backcast'!$C$13:$C$47, 0), MATCH('NES Backcast - WINEP'!H$13, 'NES Backcast'!$B$13:$V$13, 0))</f>
        <v>Sufficient</v>
      </c>
      <c r="I31" t="str">
        <f>INDEX('NES Backcast'!$B$13:$V$47, MATCH('NES Backcast - WINEP'!$C31, 'NES Backcast'!$C$13:$C$47, 0), MATCH('NES Backcast - WINEP'!I$13, 'NES Backcast'!$B$13:$V$13, 0))</f>
        <v>Good</v>
      </c>
      <c r="J31" t="str">
        <f>INDEX('NES Backcast'!$B$13:$V$47, MATCH('NES Backcast - WINEP'!$C31, 'NES Backcast'!$C$13:$C$47, 0), MATCH('NES Backcast - WINEP'!J$13, 'NES Backcast'!$B$13:$V$13, 0))</f>
        <v>Good</v>
      </c>
      <c r="K31" t="str">
        <f>INDEX('NES Backcast'!$B$13:$V$47, MATCH('NES Backcast - WINEP'!$C31, 'NES Backcast'!$C$13:$C$47, 0), MATCH('NES Backcast - WINEP'!K$13, 'NES Backcast'!$B$13:$V$13, 0))</f>
        <v>Good</v>
      </c>
      <c r="L31" t="str">
        <f>INDEX('NES Backcast'!$B$13:$V$47, MATCH('NES Backcast - WINEP'!$C31, 'NES Backcast'!$C$13:$C$47, 0), MATCH('NES Backcast - WINEP'!L$13, 'NES Backcast'!$B$13:$V$13, 0))</f>
        <v>Excellent</v>
      </c>
      <c r="M31">
        <f>INDEX('NES Backcast'!$B$13:$V$47, MATCH('NES Backcast - WINEP'!$C31, 'NES Backcast'!$C$13:$C$47, 0), MATCH('NES Backcast - WINEP'!M$13, 'NES Backcast'!$B$13:$V$13, 0))</f>
        <v>0</v>
      </c>
      <c r="N31" t="str">
        <f>INDEX('NES Backcast'!$B$13:$V$47, MATCH('NES Backcast - WINEP'!$C31, 'NES Backcast'!$C$13:$C$47, 0), MATCH('NES Backcast - WINEP'!N$13, 'NES Backcast'!$B$13:$V$13, 0))</f>
        <v>Excellent</v>
      </c>
      <c r="O31" t="str">
        <f>INDEX('NES Backcast'!$B$13:$V$47, MATCH('NES Backcast - WINEP'!$C31, 'NES Backcast'!$C$13:$C$47, 0), MATCH('NES Backcast - WINEP'!O$13, 'NES Backcast'!$B$13:$V$13, 0))</f>
        <v>Good</v>
      </c>
      <c r="P31">
        <f>INDEX('NES Backcast'!$B$13:$V$47, MATCH('NES Backcast - WINEP'!$C31, 'NES Backcast'!$C$13:$C$47, 0), MATCH('NES Backcast - WINEP'!P$13, 'NES Backcast'!$B$13:$V$13, 0))</f>
        <v>0</v>
      </c>
      <c r="Q31" t="str">
        <f>INDEX('NES Backcast'!$B$13:$V$47, MATCH('NES Backcast - WINEP'!$C31, 'NES Backcast'!$C$13:$C$47, 0), MATCH('NES Backcast - WINEP'!Q$13, 'NES Backcast'!$B$13:$V$13, 0))</f>
        <v>Good</v>
      </c>
      <c r="R31" t="str">
        <f>INDEX('NES Backcast'!$B$13:$V$47, MATCH('NES Backcast - WINEP'!$C31, 'NES Backcast'!$C$13:$C$47, 0), MATCH('NES Backcast - WINEP'!R$13, 'NES Backcast'!$B$13:$V$13, 0))</f>
        <v>Good</v>
      </c>
      <c r="S31" t="str">
        <f>INDEX('NES Backcast'!$B$13:$V$47, MATCH('NES Backcast - WINEP'!$C31, 'NES Backcast'!$C$13:$C$47, 0), MATCH('NES Backcast - WINEP'!S$13, 'NES Backcast'!$B$13:$V$13, 0))</f>
        <v>Good</v>
      </c>
      <c r="T31" t="str">
        <f>INDEX('NES Backcast'!$B$13:$V$47, MATCH('NES Backcast - WINEP'!$C31, 'NES Backcast'!$C$13:$C$47, 0), MATCH('NES Backcast - WINEP'!T$13, 'NES Backcast'!$B$13:$V$13, 0))</f>
        <v>Good</v>
      </c>
      <c r="U31" t="str">
        <f>INDEX('NES Backcast'!$B$13:$V$47, MATCH('NES Backcast - WINEP'!$C31, 'NES Backcast'!$C$13:$C$47, 0), MATCH('NES Backcast - WINEP'!U$13, 'NES Backcast'!$B$13:$V$13, 0))</f>
        <v>Good</v>
      </c>
      <c r="V31" t="str">
        <f>INDEX('NES Backcast'!$B$13:$V$47, MATCH('NES Backcast - WINEP'!$C31, 'NES Backcast'!$C$13:$C$47, 0), MATCH('NES Backcast - WINEP'!V$13, 'NES Backcast'!$B$13:$V$13, 0))</f>
        <v>Good</v>
      </c>
      <c r="W31" s="16" t="s">
        <v>261</v>
      </c>
      <c r="X31" t="s">
        <v>55</v>
      </c>
      <c r="Y31" t="s">
        <v>936</v>
      </c>
      <c r="Z31" s="22"/>
      <c r="AA31" t="s">
        <v>51</v>
      </c>
      <c r="AB31" t="str">
        <f t="shared" si="2"/>
        <v>Good</v>
      </c>
      <c r="AC31" t="str">
        <f t="shared" si="3"/>
        <v>Good</v>
      </c>
      <c r="AD31" t="str">
        <f t="shared" si="4"/>
        <v>Good</v>
      </c>
      <c r="AE31" t="str">
        <f t="shared" si="5"/>
        <v>Good</v>
      </c>
      <c r="AF31" t="str">
        <f t="shared" si="6"/>
        <v>Good</v>
      </c>
      <c r="AG31" t="str">
        <f t="shared" si="7"/>
        <v>Good</v>
      </c>
      <c r="AI31" t="str">
        <f t="shared" si="1"/>
        <v>N</v>
      </c>
    </row>
    <row r="32" spans="2:35">
      <c r="B32" t="s">
        <v>236</v>
      </c>
      <c r="C32" t="s">
        <v>505</v>
      </c>
      <c r="D32" t="s">
        <v>48</v>
      </c>
      <c r="E32" t="s">
        <v>49</v>
      </c>
      <c r="F32" t="s">
        <v>50</v>
      </c>
      <c r="H32" t="str">
        <f>INDEX('NES Backcast'!$B$13:$V$47, MATCH('NES Backcast - WINEP'!$C32, 'NES Backcast'!$C$13:$C$47, 0), MATCH('NES Backcast - WINEP'!H$13, 'NES Backcast'!$B$13:$V$13, 0))</f>
        <v>Excellent</v>
      </c>
      <c r="I32" t="str">
        <f>INDEX('NES Backcast'!$B$13:$V$47, MATCH('NES Backcast - WINEP'!$C32, 'NES Backcast'!$C$13:$C$47, 0), MATCH('NES Backcast - WINEP'!I$13, 'NES Backcast'!$B$13:$V$13, 0))</f>
        <v>Excellent</v>
      </c>
      <c r="J32" t="str">
        <f>INDEX('NES Backcast'!$B$13:$V$47, MATCH('NES Backcast - WINEP'!$C32, 'NES Backcast'!$C$13:$C$47, 0), MATCH('NES Backcast - WINEP'!J$13, 'NES Backcast'!$B$13:$V$13, 0))</f>
        <v>Excellent</v>
      </c>
      <c r="K32" t="str">
        <f>INDEX('NES Backcast'!$B$13:$V$47, MATCH('NES Backcast - WINEP'!$C32, 'NES Backcast'!$C$13:$C$47, 0), MATCH('NES Backcast - WINEP'!K$13, 'NES Backcast'!$B$13:$V$13, 0))</f>
        <v>Excellent</v>
      </c>
      <c r="L32" t="str">
        <f>INDEX('NES Backcast'!$B$13:$V$47, MATCH('NES Backcast - WINEP'!$C32, 'NES Backcast'!$C$13:$C$47, 0), MATCH('NES Backcast - WINEP'!L$13, 'NES Backcast'!$B$13:$V$13, 0))</f>
        <v>Excellent</v>
      </c>
      <c r="M32">
        <f>INDEX('NES Backcast'!$B$13:$V$47, MATCH('NES Backcast - WINEP'!$C32, 'NES Backcast'!$C$13:$C$47, 0), MATCH('NES Backcast - WINEP'!M$13, 'NES Backcast'!$B$13:$V$13, 0))</f>
        <v>0</v>
      </c>
      <c r="N32" t="str">
        <f>INDEX('NES Backcast'!$B$13:$V$47, MATCH('NES Backcast - WINEP'!$C32, 'NES Backcast'!$C$13:$C$47, 0), MATCH('NES Backcast - WINEP'!N$13, 'NES Backcast'!$B$13:$V$13, 0))</f>
        <v>Excellent</v>
      </c>
      <c r="O32" t="str">
        <f>INDEX('NES Backcast'!$B$13:$V$47, MATCH('NES Backcast - WINEP'!$C32, 'NES Backcast'!$C$13:$C$47, 0), MATCH('NES Backcast - WINEP'!O$13, 'NES Backcast'!$B$13:$V$13, 0))</f>
        <v>Excellent</v>
      </c>
      <c r="P32">
        <f>INDEX('NES Backcast'!$B$13:$V$47, MATCH('NES Backcast - WINEP'!$C32, 'NES Backcast'!$C$13:$C$47, 0), MATCH('NES Backcast - WINEP'!P$13, 'NES Backcast'!$B$13:$V$13, 0))</f>
        <v>0</v>
      </c>
      <c r="Q32" t="str">
        <f>INDEX('NES Backcast'!$B$13:$V$47, MATCH('NES Backcast - WINEP'!$C32, 'NES Backcast'!$C$13:$C$47, 0), MATCH('NES Backcast - WINEP'!Q$13, 'NES Backcast'!$B$13:$V$13, 0))</f>
        <v>Excellent</v>
      </c>
      <c r="R32" t="str">
        <f>INDEX('NES Backcast'!$B$13:$V$47, MATCH('NES Backcast - WINEP'!$C32, 'NES Backcast'!$C$13:$C$47, 0), MATCH('NES Backcast - WINEP'!R$13, 'NES Backcast'!$B$13:$V$13, 0))</f>
        <v>Excellent</v>
      </c>
      <c r="S32" t="str">
        <f>INDEX('NES Backcast'!$B$13:$V$47, MATCH('NES Backcast - WINEP'!$C32, 'NES Backcast'!$C$13:$C$47, 0), MATCH('NES Backcast - WINEP'!S$13, 'NES Backcast'!$B$13:$V$13, 0))</f>
        <v>Excellent</v>
      </c>
      <c r="T32" t="str">
        <f>INDEX('NES Backcast'!$B$13:$V$47, MATCH('NES Backcast - WINEP'!$C32, 'NES Backcast'!$C$13:$C$47, 0), MATCH('NES Backcast - WINEP'!T$13, 'NES Backcast'!$B$13:$V$13, 0))</f>
        <v>Excellent</v>
      </c>
      <c r="U32" t="str">
        <f>INDEX('NES Backcast'!$B$13:$V$47, MATCH('NES Backcast - WINEP'!$C32, 'NES Backcast'!$C$13:$C$47, 0), MATCH('NES Backcast - WINEP'!U$13, 'NES Backcast'!$B$13:$V$13, 0))</f>
        <v>Excellent</v>
      </c>
      <c r="V32" t="str">
        <f>INDEX('NES Backcast'!$B$13:$V$47, MATCH('NES Backcast - WINEP'!$C32, 'NES Backcast'!$C$13:$C$47, 0), MATCH('NES Backcast - WINEP'!V$13, 'NES Backcast'!$B$13:$V$13, 0))</f>
        <v>Excellent</v>
      </c>
      <c r="W32" s="16" t="s">
        <v>261</v>
      </c>
      <c r="Z32" s="22"/>
      <c r="AA32" t="s">
        <v>51</v>
      </c>
      <c r="AB32" t="str">
        <f t="shared" si="2"/>
        <v>Excellent</v>
      </c>
      <c r="AC32" t="str">
        <f t="shared" si="3"/>
        <v>Excellent</v>
      </c>
      <c r="AD32" t="str">
        <f t="shared" si="4"/>
        <v>Excellent</v>
      </c>
      <c r="AE32" t="str">
        <f t="shared" si="5"/>
        <v>Excellent</v>
      </c>
      <c r="AF32" t="str">
        <f t="shared" si="6"/>
        <v>Excellent</v>
      </c>
      <c r="AG32" t="str">
        <f t="shared" si="7"/>
        <v>Excellent</v>
      </c>
      <c r="AI32" t="str">
        <f t="shared" si="1"/>
        <v>N</v>
      </c>
    </row>
    <row r="33" spans="1:35">
      <c r="B33" t="s">
        <v>236</v>
      </c>
      <c r="C33" t="s">
        <v>506</v>
      </c>
      <c r="D33" t="s">
        <v>48</v>
      </c>
      <c r="E33" t="s">
        <v>49</v>
      </c>
      <c r="F33" t="s">
        <v>50</v>
      </c>
      <c r="H33" t="str">
        <f>INDEX('NES Backcast'!$B$13:$V$47, MATCH('NES Backcast - WINEP'!$C33, 'NES Backcast'!$C$13:$C$47, 0), MATCH('NES Backcast - WINEP'!H$13, 'NES Backcast'!$B$13:$V$13, 0))</f>
        <v>Sufficient</v>
      </c>
      <c r="I33" t="str">
        <f>INDEX('NES Backcast'!$B$13:$V$47, MATCH('NES Backcast - WINEP'!$C33, 'NES Backcast'!$C$13:$C$47, 0), MATCH('NES Backcast - WINEP'!I$13, 'NES Backcast'!$B$13:$V$13, 0))</f>
        <v>Good</v>
      </c>
      <c r="J33" t="str">
        <f>INDEX('NES Backcast'!$B$13:$V$47, MATCH('NES Backcast - WINEP'!$C33, 'NES Backcast'!$C$13:$C$47, 0), MATCH('NES Backcast - WINEP'!J$13, 'NES Backcast'!$B$13:$V$13, 0))</f>
        <v>Excellent</v>
      </c>
      <c r="K33" t="str">
        <f>INDEX('NES Backcast'!$B$13:$V$47, MATCH('NES Backcast - WINEP'!$C33, 'NES Backcast'!$C$13:$C$47, 0), MATCH('NES Backcast - WINEP'!K$13, 'NES Backcast'!$B$13:$V$13, 0))</f>
        <v>Excellent</v>
      </c>
      <c r="L33" t="str">
        <f>INDEX('NES Backcast'!$B$13:$V$47, MATCH('NES Backcast - WINEP'!$C33, 'NES Backcast'!$C$13:$C$47, 0), MATCH('NES Backcast - WINEP'!L$13, 'NES Backcast'!$B$13:$V$13, 0))</f>
        <v>Good</v>
      </c>
      <c r="M33">
        <f>INDEX('NES Backcast'!$B$13:$V$47, MATCH('NES Backcast - WINEP'!$C33, 'NES Backcast'!$C$13:$C$47, 0), MATCH('NES Backcast - WINEP'!M$13, 'NES Backcast'!$B$13:$V$13, 0))</f>
        <v>0</v>
      </c>
      <c r="N33" t="str">
        <f>INDEX('NES Backcast'!$B$13:$V$47, MATCH('NES Backcast - WINEP'!$C33, 'NES Backcast'!$C$13:$C$47, 0), MATCH('NES Backcast - WINEP'!N$13, 'NES Backcast'!$B$13:$V$13, 0))</f>
        <v>Good</v>
      </c>
      <c r="O33" t="str">
        <f>INDEX('NES Backcast'!$B$13:$V$47, MATCH('NES Backcast - WINEP'!$C33, 'NES Backcast'!$C$13:$C$47, 0), MATCH('NES Backcast - WINEP'!O$13, 'NES Backcast'!$B$13:$V$13, 0))</f>
        <v>Good</v>
      </c>
      <c r="P33">
        <f>INDEX('NES Backcast'!$B$13:$V$47, MATCH('NES Backcast - WINEP'!$C33, 'NES Backcast'!$C$13:$C$47, 0), MATCH('NES Backcast - WINEP'!P$13, 'NES Backcast'!$B$13:$V$13, 0))</f>
        <v>0</v>
      </c>
      <c r="Q33" t="str">
        <f>INDEX('NES Backcast'!$B$13:$V$47, MATCH('NES Backcast - WINEP'!$C33, 'NES Backcast'!$C$13:$C$47, 0), MATCH('NES Backcast - WINEP'!Q$13, 'NES Backcast'!$B$13:$V$13, 0))</f>
        <v>Good</v>
      </c>
      <c r="R33" t="str">
        <f>INDEX('NES Backcast'!$B$13:$V$47, MATCH('NES Backcast - WINEP'!$C33, 'NES Backcast'!$C$13:$C$47, 0), MATCH('NES Backcast - WINEP'!R$13, 'NES Backcast'!$B$13:$V$13, 0))</f>
        <v>Good</v>
      </c>
      <c r="S33" t="str">
        <f>INDEX('NES Backcast'!$B$13:$V$47, MATCH('NES Backcast - WINEP'!$C33, 'NES Backcast'!$C$13:$C$47, 0), MATCH('NES Backcast - WINEP'!S$13, 'NES Backcast'!$B$13:$V$13, 0))</f>
        <v>Good</v>
      </c>
      <c r="T33" t="str">
        <f>INDEX('NES Backcast'!$B$13:$V$47, MATCH('NES Backcast - WINEP'!$C33, 'NES Backcast'!$C$13:$C$47, 0), MATCH('NES Backcast - WINEP'!T$13, 'NES Backcast'!$B$13:$V$13, 0))</f>
        <v>Good</v>
      </c>
      <c r="U33" t="str">
        <f>INDEX('NES Backcast'!$B$13:$V$47, MATCH('NES Backcast - WINEP'!$C33, 'NES Backcast'!$C$13:$C$47, 0), MATCH('NES Backcast - WINEP'!U$13, 'NES Backcast'!$B$13:$V$13, 0))</f>
        <v>Good</v>
      </c>
      <c r="V33" t="str">
        <f>INDEX('NES Backcast'!$B$13:$V$47, MATCH('NES Backcast - WINEP'!$C33, 'NES Backcast'!$C$13:$C$47, 0), MATCH('NES Backcast - WINEP'!V$13, 'NES Backcast'!$B$13:$V$13, 0))</f>
        <v>Good</v>
      </c>
      <c r="W33" s="16" t="s">
        <v>261</v>
      </c>
      <c r="X33" t="s">
        <v>55</v>
      </c>
      <c r="Y33" t="s">
        <v>936</v>
      </c>
      <c r="Z33" s="22"/>
      <c r="AA33" t="s">
        <v>51</v>
      </c>
      <c r="AB33" t="s">
        <v>57</v>
      </c>
      <c r="AC33" t="s">
        <v>57</v>
      </c>
      <c r="AD33" t="s">
        <v>57</v>
      </c>
      <c r="AE33" t="s">
        <v>57</v>
      </c>
      <c r="AF33" t="s">
        <v>57</v>
      </c>
      <c r="AG33" t="s">
        <v>57</v>
      </c>
      <c r="AI33" t="str">
        <f t="shared" si="1"/>
        <v>N</v>
      </c>
    </row>
    <row r="34" spans="1:35">
      <c r="B34" t="s">
        <v>236</v>
      </c>
      <c r="C34" t="s">
        <v>507</v>
      </c>
      <c r="D34" t="s">
        <v>48</v>
      </c>
      <c r="E34" t="s">
        <v>49</v>
      </c>
      <c r="F34" t="s">
        <v>50</v>
      </c>
      <c r="H34" t="str">
        <f>INDEX('NES Backcast'!$B$13:$V$47, MATCH('NES Backcast - WINEP'!$C34, 'NES Backcast'!$C$13:$C$47, 0), MATCH('NES Backcast - WINEP'!H$13, 'NES Backcast'!$B$13:$V$13, 0))</f>
        <v>Sufficient</v>
      </c>
      <c r="I34" t="str">
        <f>INDEX('NES Backcast'!$B$13:$V$47, MATCH('NES Backcast - WINEP'!$C34, 'NES Backcast'!$C$13:$C$47, 0), MATCH('NES Backcast - WINEP'!I$13, 'NES Backcast'!$B$13:$V$13, 0))</f>
        <v>Good</v>
      </c>
      <c r="J34" t="str">
        <f>INDEX('NES Backcast'!$B$13:$V$47, MATCH('NES Backcast - WINEP'!$C34, 'NES Backcast'!$C$13:$C$47, 0), MATCH('NES Backcast - WINEP'!J$13, 'NES Backcast'!$B$13:$V$13, 0))</f>
        <v>Good</v>
      </c>
      <c r="K34" t="str">
        <f>INDEX('NES Backcast'!$B$13:$V$47, MATCH('NES Backcast - WINEP'!$C34, 'NES Backcast'!$C$13:$C$47, 0), MATCH('NES Backcast - WINEP'!K$13, 'NES Backcast'!$B$13:$V$13, 0))</f>
        <v>Good</v>
      </c>
      <c r="L34" t="str">
        <f>INDEX('NES Backcast'!$B$13:$V$47, MATCH('NES Backcast - WINEP'!$C34, 'NES Backcast'!$C$13:$C$47, 0), MATCH('NES Backcast - WINEP'!L$13, 'NES Backcast'!$B$13:$V$13, 0))</f>
        <v>Good</v>
      </c>
      <c r="M34">
        <f>INDEX('NES Backcast'!$B$13:$V$47, MATCH('NES Backcast - WINEP'!$C34, 'NES Backcast'!$C$13:$C$47, 0), MATCH('NES Backcast - WINEP'!M$13, 'NES Backcast'!$B$13:$V$13, 0))</f>
        <v>0</v>
      </c>
      <c r="N34" t="str">
        <f>INDEX('NES Backcast'!$B$13:$V$47, MATCH('NES Backcast - WINEP'!$C34, 'NES Backcast'!$C$13:$C$47, 0), MATCH('NES Backcast - WINEP'!N$13, 'NES Backcast'!$B$13:$V$13, 0))</f>
        <v>Good</v>
      </c>
      <c r="O34" t="str">
        <f>INDEX('NES Backcast'!$B$13:$V$47, MATCH('NES Backcast - WINEP'!$C34, 'NES Backcast'!$C$13:$C$47, 0), MATCH('NES Backcast - WINEP'!O$13, 'NES Backcast'!$B$13:$V$13, 0))</f>
        <v>Good</v>
      </c>
      <c r="P34">
        <f>INDEX('NES Backcast'!$B$13:$V$47, MATCH('NES Backcast - WINEP'!$C34, 'NES Backcast'!$C$13:$C$47, 0), MATCH('NES Backcast - WINEP'!P$13, 'NES Backcast'!$B$13:$V$13, 0))</f>
        <v>0</v>
      </c>
      <c r="Q34" t="str">
        <f>INDEX('NES Backcast'!$B$13:$V$47, MATCH('NES Backcast - WINEP'!$C34, 'NES Backcast'!$C$13:$C$47, 0), MATCH('NES Backcast - WINEP'!Q$13, 'NES Backcast'!$B$13:$V$13, 0))</f>
        <v>Good</v>
      </c>
      <c r="R34" t="str">
        <f>INDEX('NES Backcast'!$B$13:$V$47, MATCH('NES Backcast - WINEP'!$C34, 'NES Backcast'!$C$13:$C$47, 0), MATCH('NES Backcast - WINEP'!R$13, 'NES Backcast'!$B$13:$V$13, 0))</f>
        <v>Good</v>
      </c>
      <c r="S34" t="str">
        <f>INDEX('NES Backcast'!$B$13:$V$47, MATCH('NES Backcast - WINEP'!$C34, 'NES Backcast'!$C$13:$C$47, 0), MATCH('NES Backcast - WINEP'!S$13, 'NES Backcast'!$B$13:$V$13, 0))</f>
        <v>Good</v>
      </c>
      <c r="T34" t="str">
        <f>INDEX('NES Backcast'!$B$13:$V$47, MATCH('NES Backcast - WINEP'!$C34, 'NES Backcast'!$C$13:$C$47, 0), MATCH('NES Backcast - WINEP'!T$13, 'NES Backcast'!$B$13:$V$13, 0))</f>
        <v>Good</v>
      </c>
      <c r="U34" t="str">
        <f>INDEX('NES Backcast'!$B$13:$V$47, MATCH('NES Backcast - WINEP'!$C34, 'NES Backcast'!$C$13:$C$47, 0), MATCH('NES Backcast - WINEP'!U$13, 'NES Backcast'!$B$13:$V$13, 0))</f>
        <v>Good</v>
      </c>
      <c r="V34" t="str">
        <f>INDEX('NES Backcast'!$B$13:$V$47, MATCH('NES Backcast - WINEP'!$C34, 'NES Backcast'!$C$13:$C$47, 0), MATCH('NES Backcast - WINEP'!V$13, 'NES Backcast'!$B$13:$V$13, 0))</f>
        <v>Good</v>
      </c>
      <c r="W34" s="16" t="s">
        <v>261</v>
      </c>
      <c r="Z34" s="22"/>
      <c r="AA34" t="s">
        <v>51</v>
      </c>
      <c r="AB34" t="s">
        <v>57</v>
      </c>
      <c r="AC34" t="s">
        <v>57</v>
      </c>
      <c r="AD34" t="s">
        <v>57</v>
      </c>
      <c r="AE34" t="s">
        <v>57</v>
      </c>
      <c r="AF34" t="s">
        <v>57</v>
      </c>
      <c r="AG34" t="s">
        <v>57</v>
      </c>
      <c r="AI34" t="str">
        <f t="shared" si="1"/>
        <v>N</v>
      </c>
    </row>
    <row r="35" spans="1:35">
      <c r="B35" t="s">
        <v>236</v>
      </c>
      <c r="C35" t="s">
        <v>508</v>
      </c>
      <c r="D35" t="s">
        <v>48</v>
      </c>
      <c r="E35" t="s">
        <v>49</v>
      </c>
      <c r="F35" t="s">
        <v>50</v>
      </c>
      <c r="H35" t="str">
        <f>INDEX('NES Backcast'!$B$13:$V$47, MATCH('NES Backcast - WINEP'!$C35, 'NES Backcast'!$C$13:$C$47, 0), MATCH('NES Backcast - WINEP'!H$13, 'NES Backcast'!$B$13:$V$13, 0))</f>
        <v>Excellent</v>
      </c>
      <c r="I35" t="str">
        <f>INDEX('NES Backcast'!$B$13:$V$47, MATCH('NES Backcast - WINEP'!$C35, 'NES Backcast'!$C$13:$C$47, 0), MATCH('NES Backcast - WINEP'!I$13, 'NES Backcast'!$B$13:$V$13, 0))</f>
        <v>Excellent</v>
      </c>
      <c r="J35" t="str">
        <f>INDEX('NES Backcast'!$B$13:$V$47, MATCH('NES Backcast - WINEP'!$C35, 'NES Backcast'!$C$13:$C$47, 0), MATCH('NES Backcast - WINEP'!J$13, 'NES Backcast'!$B$13:$V$13, 0))</f>
        <v>Excellent</v>
      </c>
      <c r="K35" t="str">
        <f>INDEX('NES Backcast'!$B$13:$V$47, MATCH('NES Backcast - WINEP'!$C35, 'NES Backcast'!$C$13:$C$47, 0), MATCH('NES Backcast - WINEP'!K$13, 'NES Backcast'!$B$13:$V$13, 0))</f>
        <v>Excellent</v>
      </c>
      <c r="L35" t="str">
        <f>INDEX('NES Backcast'!$B$13:$V$47, MATCH('NES Backcast - WINEP'!$C35, 'NES Backcast'!$C$13:$C$47, 0), MATCH('NES Backcast - WINEP'!L$13, 'NES Backcast'!$B$13:$V$13, 0))</f>
        <v>Excellent</v>
      </c>
      <c r="M35">
        <f>INDEX('NES Backcast'!$B$13:$V$47, MATCH('NES Backcast - WINEP'!$C35, 'NES Backcast'!$C$13:$C$47, 0), MATCH('NES Backcast - WINEP'!M$13, 'NES Backcast'!$B$13:$V$13, 0))</f>
        <v>0</v>
      </c>
      <c r="N35" t="str">
        <f>INDEX('NES Backcast'!$B$13:$V$47, MATCH('NES Backcast - WINEP'!$C35, 'NES Backcast'!$C$13:$C$47, 0), MATCH('NES Backcast - WINEP'!N$13, 'NES Backcast'!$B$13:$V$13, 0))</f>
        <v>Excellent</v>
      </c>
      <c r="O35" t="str">
        <f>INDEX('NES Backcast'!$B$13:$V$47, MATCH('NES Backcast - WINEP'!$C35, 'NES Backcast'!$C$13:$C$47, 0), MATCH('NES Backcast - WINEP'!O$13, 'NES Backcast'!$B$13:$V$13, 0))</f>
        <v>Excellent</v>
      </c>
      <c r="P35">
        <f>INDEX('NES Backcast'!$B$13:$V$47, MATCH('NES Backcast - WINEP'!$C35, 'NES Backcast'!$C$13:$C$47, 0), MATCH('NES Backcast - WINEP'!P$13, 'NES Backcast'!$B$13:$V$13, 0))</f>
        <v>0</v>
      </c>
      <c r="Q35" t="str">
        <f>INDEX('NES Backcast'!$B$13:$V$47, MATCH('NES Backcast - WINEP'!$C35, 'NES Backcast'!$C$13:$C$47, 0), MATCH('NES Backcast - WINEP'!Q$13, 'NES Backcast'!$B$13:$V$13, 0))</f>
        <v>Excellent</v>
      </c>
      <c r="R35" t="str">
        <f>INDEX('NES Backcast'!$B$13:$V$47, MATCH('NES Backcast - WINEP'!$C35, 'NES Backcast'!$C$13:$C$47, 0), MATCH('NES Backcast - WINEP'!R$13, 'NES Backcast'!$B$13:$V$13, 0))</f>
        <v>Excellent</v>
      </c>
      <c r="S35" t="str">
        <f>INDEX('NES Backcast'!$B$13:$V$47, MATCH('NES Backcast - WINEP'!$C35, 'NES Backcast'!$C$13:$C$47, 0), MATCH('NES Backcast - WINEP'!S$13, 'NES Backcast'!$B$13:$V$13, 0))</f>
        <v>Excellent</v>
      </c>
      <c r="T35" t="str">
        <f>INDEX('NES Backcast'!$B$13:$V$47, MATCH('NES Backcast - WINEP'!$C35, 'NES Backcast'!$C$13:$C$47, 0), MATCH('NES Backcast - WINEP'!T$13, 'NES Backcast'!$B$13:$V$13, 0))</f>
        <v>Excellent</v>
      </c>
      <c r="U35" t="str">
        <f>INDEX('NES Backcast'!$B$13:$V$47, MATCH('NES Backcast - WINEP'!$C35, 'NES Backcast'!$C$13:$C$47, 0), MATCH('NES Backcast - WINEP'!U$13, 'NES Backcast'!$B$13:$V$13, 0))</f>
        <v>Excellent</v>
      </c>
      <c r="V35" t="str">
        <f>INDEX('NES Backcast'!$B$13:$V$47, MATCH('NES Backcast - WINEP'!$C35, 'NES Backcast'!$C$13:$C$47, 0), MATCH('NES Backcast - WINEP'!V$13, 'NES Backcast'!$B$13:$V$13, 0))</f>
        <v>Excellent</v>
      </c>
      <c r="W35" s="16" t="s">
        <v>261</v>
      </c>
      <c r="Z35" s="22"/>
      <c r="AA35" t="s">
        <v>51</v>
      </c>
      <c r="AB35" t="str">
        <f t="shared" ref="AB35:AG38" si="8">Q35</f>
        <v>Excellent</v>
      </c>
      <c r="AC35" t="str">
        <f t="shared" si="8"/>
        <v>Excellent</v>
      </c>
      <c r="AD35" t="str">
        <f t="shared" si="8"/>
        <v>Excellent</v>
      </c>
      <c r="AE35" t="str">
        <f t="shared" si="8"/>
        <v>Excellent</v>
      </c>
      <c r="AF35" t="str">
        <f t="shared" si="8"/>
        <v>Excellent</v>
      </c>
      <c r="AG35" t="str">
        <f t="shared" si="8"/>
        <v>Excellent</v>
      </c>
      <c r="AI35" t="str">
        <f t="shared" si="1"/>
        <v>N</v>
      </c>
    </row>
    <row r="36" spans="1:35">
      <c r="B36" t="s">
        <v>236</v>
      </c>
      <c r="C36" t="s">
        <v>509</v>
      </c>
      <c r="D36" t="s">
        <v>48</v>
      </c>
      <c r="E36" t="s">
        <v>49</v>
      </c>
      <c r="F36" t="s">
        <v>50</v>
      </c>
      <c r="H36" t="str">
        <f>INDEX('NES Backcast'!$B$13:$V$47, MATCH('NES Backcast - WINEP'!$C36, 'NES Backcast'!$C$13:$C$47, 0), MATCH('NES Backcast - WINEP'!H$13, 'NES Backcast'!$B$13:$V$13, 0))</f>
        <v>Sufficient</v>
      </c>
      <c r="I36" t="str">
        <f>INDEX('NES Backcast'!$B$13:$V$47, MATCH('NES Backcast - WINEP'!$C36, 'NES Backcast'!$C$13:$C$47, 0), MATCH('NES Backcast - WINEP'!I$13, 'NES Backcast'!$B$13:$V$13, 0))</f>
        <v>Good</v>
      </c>
      <c r="J36" t="str">
        <f>INDEX('NES Backcast'!$B$13:$V$47, MATCH('NES Backcast - WINEP'!$C36, 'NES Backcast'!$C$13:$C$47, 0), MATCH('NES Backcast - WINEP'!J$13, 'NES Backcast'!$B$13:$V$13, 0))</f>
        <v>Good</v>
      </c>
      <c r="K36" t="str">
        <f>INDEX('NES Backcast'!$B$13:$V$47, MATCH('NES Backcast - WINEP'!$C36, 'NES Backcast'!$C$13:$C$47, 0), MATCH('NES Backcast - WINEP'!K$13, 'NES Backcast'!$B$13:$V$13, 0))</f>
        <v>Excellent</v>
      </c>
      <c r="L36" t="str">
        <f>INDEX('NES Backcast'!$B$13:$V$47, MATCH('NES Backcast - WINEP'!$C36, 'NES Backcast'!$C$13:$C$47, 0), MATCH('NES Backcast - WINEP'!L$13, 'NES Backcast'!$B$13:$V$13, 0))</f>
        <v>Excellent</v>
      </c>
      <c r="M36">
        <f>INDEX('NES Backcast'!$B$13:$V$47, MATCH('NES Backcast - WINEP'!$C36, 'NES Backcast'!$C$13:$C$47, 0), MATCH('NES Backcast - WINEP'!M$13, 'NES Backcast'!$B$13:$V$13, 0))</f>
        <v>0</v>
      </c>
      <c r="N36" t="str">
        <f>INDEX('NES Backcast'!$B$13:$V$47, MATCH('NES Backcast - WINEP'!$C36, 'NES Backcast'!$C$13:$C$47, 0), MATCH('NES Backcast - WINEP'!N$13, 'NES Backcast'!$B$13:$V$13, 0))</f>
        <v>Excellent</v>
      </c>
      <c r="O36" t="str">
        <f>INDEX('NES Backcast'!$B$13:$V$47, MATCH('NES Backcast - WINEP'!$C36, 'NES Backcast'!$C$13:$C$47, 0), MATCH('NES Backcast - WINEP'!O$13, 'NES Backcast'!$B$13:$V$13, 0))</f>
        <v>Good</v>
      </c>
      <c r="P36">
        <f>INDEX('NES Backcast'!$B$13:$V$47, MATCH('NES Backcast - WINEP'!$C36, 'NES Backcast'!$C$13:$C$47, 0), MATCH('NES Backcast - WINEP'!P$13, 'NES Backcast'!$B$13:$V$13, 0))</f>
        <v>0</v>
      </c>
      <c r="Q36" t="str">
        <f>INDEX('NES Backcast'!$B$13:$V$47, MATCH('NES Backcast - WINEP'!$C36, 'NES Backcast'!$C$13:$C$47, 0), MATCH('NES Backcast - WINEP'!Q$13, 'NES Backcast'!$B$13:$V$13, 0))</f>
        <v>Excellent</v>
      </c>
      <c r="R36" t="str">
        <f>INDEX('NES Backcast'!$B$13:$V$47, MATCH('NES Backcast - WINEP'!$C36, 'NES Backcast'!$C$13:$C$47, 0), MATCH('NES Backcast - WINEP'!R$13, 'NES Backcast'!$B$13:$V$13, 0))</f>
        <v>Excellent</v>
      </c>
      <c r="S36" t="str">
        <f>INDEX('NES Backcast'!$B$13:$V$47, MATCH('NES Backcast - WINEP'!$C36, 'NES Backcast'!$C$13:$C$47, 0), MATCH('NES Backcast - WINEP'!S$13, 'NES Backcast'!$B$13:$V$13, 0))</f>
        <v>Excellent</v>
      </c>
      <c r="T36" t="str">
        <f>INDEX('NES Backcast'!$B$13:$V$47, MATCH('NES Backcast - WINEP'!$C36, 'NES Backcast'!$C$13:$C$47, 0), MATCH('NES Backcast - WINEP'!T$13, 'NES Backcast'!$B$13:$V$13, 0))</f>
        <v>Excellent</v>
      </c>
      <c r="U36" t="str">
        <f>INDEX('NES Backcast'!$B$13:$V$47, MATCH('NES Backcast - WINEP'!$C36, 'NES Backcast'!$C$13:$C$47, 0), MATCH('NES Backcast - WINEP'!U$13, 'NES Backcast'!$B$13:$V$13, 0))</f>
        <v>Excellent</v>
      </c>
      <c r="V36" t="str">
        <f>INDEX('NES Backcast'!$B$13:$V$47, MATCH('NES Backcast - WINEP'!$C36, 'NES Backcast'!$C$13:$C$47, 0), MATCH('NES Backcast - WINEP'!V$13, 'NES Backcast'!$B$13:$V$13, 0))</f>
        <v>Excellent</v>
      </c>
      <c r="W36" s="16" t="s">
        <v>261</v>
      </c>
      <c r="X36" t="s">
        <v>55</v>
      </c>
      <c r="Y36" t="s">
        <v>936</v>
      </c>
      <c r="Z36" s="22"/>
      <c r="AA36" t="s">
        <v>51</v>
      </c>
      <c r="AB36" t="str">
        <f t="shared" si="8"/>
        <v>Excellent</v>
      </c>
      <c r="AC36" t="str">
        <f t="shared" si="8"/>
        <v>Excellent</v>
      </c>
      <c r="AD36" t="str">
        <f t="shared" si="8"/>
        <v>Excellent</v>
      </c>
      <c r="AE36" t="str">
        <f t="shared" si="8"/>
        <v>Excellent</v>
      </c>
      <c r="AF36" t="str">
        <f t="shared" si="8"/>
        <v>Excellent</v>
      </c>
      <c r="AG36" t="str">
        <f t="shared" si="8"/>
        <v>Excellent</v>
      </c>
      <c r="AI36" t="str">
        <f t="shared" si="1"/>
        <v>N</v>
      </c>
    </row>
    <row r="37" spans="1:35" ht="111.95">
      <c r="B37" t="s">
        <v>236</v>
      </c>
      <c r="C37" t="s">
        <v>510</v>
      </c>
      <c r="D37" t="s">
        <v>48</v>
      </c>
      <c r="E37" t="s">
        <v>49</v>
      </c>
      <c r="F37" t="s">
        <v>50</v>
      </c>
      <c r="H37" t="str">
        <f>INDEX('NES Backcast'!$B$13:$V$47, MATCH('NES Backcast - WINEP'!$C37, 'NES Backcast'!$C$13:$C$47, 0), MATCH('NES Backcast - WINEP'!H$13, 'NES Backcast'!$B$13:$V$13, 0))</f>
        <v>Sufficient</v>
      </c>
      <c r="I37" t="str">
        <f>INDEX('NES Backcast'!$B$13:$V$47, MATCH('NES Backcast - WINEP'!$C37, 'NES Backcast'!$C$13:$C$47, 0), MATCH('NES Backcast - WINEP'!I$13, 'NES Backcast'!$B$13:$V$13, 0))</f>
        <v>Good</v>
      </c>
      <c r="J37" t="str">
        <f>INDEX('NES Backcast'!$B$13:$V$47, MATCH('NES Backcast - WINEP'!$C37, 'NES Backcast'!$C$13:$C$47, 0), MATCH('NES Backcast - WINEP'!J$13, 'NES Backcast'!$B$13:$V$13, 0))</f>
        <v>Good</v>
      </c>
      <c r="K37" t="str">
        <f>INDEX('NES Backcast'!$B$13:$V$47, MATCH('NES Backcast - WINEP'!$C37, 'NES Backcast'!$C$13:$C$47, 0), MATCH('NES Backcast - WINEP'!K$13, 'NES Backcast'!$B$13:$V$13, 0))</f>
        <v>Good</v>
      </c>
      <c r="L37" t="str">
        <f>INDEX('NES Backcast'!$B$13:$V$47, MATCH('NES Backcast - WINEP'!$C37, 'NES Backcast'!$C$13:$C$47, 0), MATCH('NES Backcast - WINEP'!L$13, 'NES Backcast'!$B$13:$V$13, 0))</f>
        <v>Sufficient</v>
      </c>
      <c r="M37">
        <f>INDEX('NES Backcast'!$B$13:$V$47, MATCH('NES Backcast - WINEP'!$C37, 'NES Backcast'!$C$13:$C$47, 0), MATCH('NES Backcast - WINEP'!M$13, 'NES Backcast'!$B$13:$V$13, 0))</f>
        <v>0</v>
      </c>
      <c r="N37" t="str">
        <f>INDEX('NES Backcast'!$B$13:$V$47, MATCH('NES Backcast - WINEP'!$C37, 'NES Backcast'!$C$13:$C$47, 0), MATCH('NES Backcast - WINEP'!N$13, 'NES Backcast'!$B$13:$V$13, 0))</f>
        <v>Good</v>
      </c>
      <c r="O37" t="str">
        <f>INDEX('NES Backcast'!$B$13:$V$47, MATCH('NES Backcast - WINEP'!$C37, 'NES Backcast'!$C$13:$C$47, 0), MATCH('NES Backcast - WINEP'!O$13, 'NES Backcast'!$B$13:$V$13, 0))</f>
        <v>Sufficient</v>
      </c>
      <c r="P37">
        <f>INDEX('NES Backcast'!$B$13:$V$47, MATCH('NES Backcast - WINEP'!$C37, 'NES Backcast'!$C$13:$C$47, 0), MATCH('NES Backcast - WINEP'!P$13, 'NES Backcast'!$B$13:$V$13, 0))</f>
        <v>0</v>
      </c>
      <c r="Q37" t="str">
        <f>INDEX('NES Backcast'!$B$13:$V$47, MATCH('NES Backcast - WINEP'!$C37, 'NES Backcast'!$C$13:$C$47, 0), MATCH('NES Backcast - WINEP'!Q$13, 'NES Backcast'!$B$13:$V$13, 0))</f>
        <v>Sufficient</v>
      </c>
      <c r="R37" t="str">
        <f>INDEX('NES Backcast'!$B$13:$V$47, MATCH('NES Backcast - WINEP'!$C37, 'NES Backcast'!$C$13:$C$47, 0), MATCH('NES Backcast - WINEP'!R$13, 'NES Backcast'!$B$13:$V$13, 0))</f>
        <v>Sufficient</v>
      </c>
      <c r="S37" t="str">
        <f>INDEX('NES Backcast'!$B$13:$V$47, MATCH('NES Backcast - WINEP'!$C37, 'NES Backcast'!$C$13:$C$47, 0), MATCH('NES Backcast - WINEP'!S$13, 'NES Backcast'!$B$13:$V$13, 0))</f>
        <v>Sufficient</v>
      </c>
      <c r="T37" t="str">
        <f>INDEX('NES Backcast'!$B$13:$V$47, MATCH('NES Backcast - WINEP'!$C37, 'NES Backcast'!$C$13:$C$47, 0), MATCH('NES Backcast - WINEP'!T$13, 'NES Backcast'!$B$13:$V$13, 0))</f>
        <v>Good</v>
      </c>
      <c r="U37" t="str">
        <f>INDEX('NES Backcast'!$B$13:$V$47, MATCH('NES Backcast - WINEP'!$C37, 'NES Backcast'!$C$13:$C$47, 0), MATCH('NES Backcast - WINEP'!U$13, 'NES Backcast'!$B$13:$V$13, 0))</f>
        <v>Good</v>
      </c>
      <c r="V37" t="str">
        <f>INDEX('NES Backcast'!$B$13:$V$47, MATCH('NES Backcast - WINEP'!$C37, 'NES Backcast'!$C$13:$C$47, 0), MATCH('NES Backcast - WINEP'!V$13, 'NES Backcast'!$B$13:$V$13, 0))</f>
        <v>Good</v>
      </c>
      <c r="W37" s="16" t="s">
        <v>261</v>
      </c>
      <c r="X37" t="s">
        <v>55</v>
      </c>
      <c r="Y37" t="s">
        <v>943</v>
      </c>
      <c r="Z37" s="22" t="s">
        <v>944</v>
      </c>
      <c r="AA37" t="s">
        <v>51</v>
      </c>
      <c r="AB37" t="str">
        <f t="shared" si="8"/>
        <v>Sufficient</v>
      </c>
      <c r="AC37" t="str">
        <f t="shared" si="8"/>
        <v>Sufficient</v>
      </c>
      <c r="AD37" t="str">
        <f t="shared" si="8"/>
        <v>Sufficient</v>
      </c>
      <c r="AE37" t="str">
        <f t="shared" si="8"/>
        <v>Good</v>
      </c>
      <c r="AF37" t="str">
        <f t="shared" si="8"/>
        <v>Good</v>
      </c>
      <c r="AG37" t="str">
        <f t="shared" si="8"/>
        <v>Good</v>
      </c>
      <c r="AI37" t="str">
        <f t="shared" si="1"/>
        <v>Y</v>
      </c>
    </row>
    <row r="38" spans="1:35">
      <c r="B38" t="s">
        <v>236</v>
      </c>
      <c r="C38" t="s">
        <v>511</v>
      </c>
      <c r="D38" t="s">
        <v>48</v>
      </c>
      <c r="E38" t="s">
        <v>49</v>
      </c>
      <c r="F38" t="s">
        <v>50</v>
      </c>
      <c r="H38" t="str">
        <f>INDEX('NES Backcast'!$B$13:$V$47, MATCH('NES Backcast - WINEP'!$C38, 'NES Backcast'!$C$13:$C$47, 0), MATCH('NES Backcast - WINEP'!H$13, 'NES Backcast'!$B$13:$V$13, 0))</f>
        <v>Excellent</v>
      </c>
      <c r="I38" t="str">
        <f>INDEX('NES Backcast'!$B$13:$V$47, MATCH('NES Backcast - WINEP'!$C38, 'NES Backcast'!$C$13:$C$47, 0), MATCH('NES Backcast - WINEP'!I$13, 'NES Backcast'!$B$13:$V$13, 0))</f>
        <v>Excellent</v>
      </c>
      <c r="J38" t="str">
        <f>INDEX('NES Backcast'!$B$13:$V$47, MATCH('NES Backcast - WINEP'!$C38, 'NES Backcast'!$C$13:$C$47, 0), MATCH('NES Backcast - WINEP'!J$13, 'NES Backcast'!$B$13:$V$13, 0))</f>
        <v>Excellent</v>
      </c>
      <c r="K38" t="str">
        <f>INDEX('NES Backcast'!$B$13:$V$47, MATCH('NES Backcast - WINEP'!$C38, 'NES Backcast'!$C$13:$C$47, 0), MATCH('NES Backcast - WINEP'!K$13, 'NES Backcast'!$B$13:$V$13, 0))</f>
        <v>Excellent</v>
      </c>
      <c r="L38" t="str">
        <f>INDEX('NES Backcast'!$B$13:$V$47, MATCH('NES Backcast - WINEP'!$C38, 'NES Backcast'!$C$13:$C$47, 0), MATCH('NES Backcast - WINEP'!L$13, 'NES Backcast'!$B$13:$V$13, 0))</f>
        <v>Excellent</v>
      </c>
      <c r="M38">
        <f>INDEX('NES Backcast'!$B$13:$V$47, MATCH('NES Backcast - WINEP'!$C38, 'NES Backcast'!$C$13:$C$47, 0), MATCH('NES Backcast - WINEP'!M$13, 'NES Backcast'!$B$13:$V$13, 0))</f>
        <v>0</v>
      </c>
      <c r="N38" t="str">
        <f>INDEX('NES Backcast'!$B$13:$V$47, MATCH('NES Backcast - WINEP'!$C38, 'NES Backcast'!$C$13:$C$47, 0), MATCH('NES Backcast - WINEP'!N$13, 'NES Backcast'!$B$13:$V$13, 0))</f>
        <v>Excellent</v>
      </c>
      <c r="O38" t="str">
        <f>INDEX('NES Backcast'!$B$13:$V$47, MATCH('NES Backcast - WINEP'!$C38, 'NES Backcast'!$C$13:$C$47, 0), MATCH('NES Backcast - WINEP'!O$13, 'NES Backcast'!$B$13:$V$13, 0))</f>
        <v>Excellent</v>
      </c>
      <c r="P38">
        <f>INDEX('NES Backcast'!$B$13:$V$47, MATCH('NES Backcast - WINEP'!$C38, 'NES Backcast'!$C$13:$C$47, 0), MATCH('NES Backcast - WINEP'!P$13, 'NES Backcast'!$B$13:$V$13, 0))</f>
        <v>0</v>
      </c>
      <c r="Q38" t="str">
        <f>INDEX('NES Backcast'!$B$13:$V$47, MATCH('NES Backcast - WINEP'!$C38, 'NES Backcast'!$C$13:$C$47, 0), MATCH('NES Backcast - WINEP'!Q$13, 'NES Backcast'!$B$13:$V$13, 0))</f>
        <v>Excellent</v>
      </c>
      <c r="R38" t="str">
        <f>INDEX('NES Backcast'!$B$13:$V$47, MATCH('NES Backcast - WINEP'!$C38, 'NES Backcast'!$C$13:$C$47, 0), MATCH('NES Backcast - WINEP'!R$13, 'NES Backcast'!$B$13:$V$13, 0))</f>
        <v>Excellent</v>
      </c>
      <c r="S38" t="str">
        <f>INDEX('NES Backcast'!$B$13:$V$47, MATCH('NES Backcast - WINEP'!$C38, 'NES Backcast'!$C$13:$C$47, 0), MATCH('NES Backcast - WINEP'!S$13, 'NES Backcast'!$B$13:$V$13, 0))</f>
        <v>Excellent</v>
      </c>
      <c r="T38" t="str">
        <f>INDEX('NES Backcast'!$B$13:$V$47, MATCH('NES Backcast - WINEP'!$C38, 'NES Backcast'!$C$13:$C$47, 0), MATCH('NES Backcast - WINEP'!T$13, 'NES Backcast'!$B$13:$V$13, 0))</f>
        <v>Excellent</v>
      </c>
      <c r="U38" t="str">
        <f>INDEX('NES Backcast'!$B$13:$V$47, MATCH('NES Backcast - WINEP'!$C38, 'NES Backcast'!$C$13:$C$47, 0), MATCH('NES Backcast - WINEP'!U$13, 'NES Backcast'!$B$13:$V$13, 0))</f>
        <v>Excellent</v>
      </c>
      <c r="V38" t="str">
        <f>INDEX('NES Backcast'!$B$13:$V$47, MATCH('NES Backcast - WINEP'!$C38, 'NES Backcast'!$C$13:$C$47, 0), MATCH('NES Backcast - WINEP'!V$13, 'NES Backcast'!$B$13:$V$13, 0))</f>
        <v>Excellent</v>
      </c>
      <c r="W38" s="16" t="s">
        <v>261</v>
      </c>
      <c r="Z38" s="22"/>
      <c r="AA38" t="s">
        <v>51</v>
      </c>
      <c r="AB38" t="str">
        <f t="shared" si="8"/>
        <v>Excellent</v>
      </c>
      <c r="AC38" t="str">
        <f t="shared" si="8"/>
        <v>Excellent</v>
      </c>
      <c r="AD38" t="str">
        <f t="shared" si="8"/>
        <v>Excellent</v>
      </c>
      <c r="AE38" t="str">
        <f t="shared" si="8"/>
        <v>Excellent</v>
      </c>
      <c r="AF38" t="str">
        <f t="shared" si="8"/>
        <v>Excellent</v>
      </c>
      <c r="AG38" t="str">
        <f t="shared" si="8"/>
        <v>Excellent</v>
      </c>
      <c r="AI38" t="str">
        <f t="shared" si="1"/>
        <v>N</v>
      </c>
    </row>
    <row r="39" spans="1:35" ht="27.95">
      <c r="B39" t="s">
        <v>236</v>
      </c>
      <c r="C39" t="s">
        <v>512</v>
      </c>
      <c r="D39" t="s">
        <v>48</v>
      </c>
      <c r="E39" t="s">
        <v>49</v>
      </c>
      <c r="F39" t="s">
        <v>50</v>
      </c>
      <c r="H39" t="str">
        <f>INDEX('NES Backcast'!$B$13:$V$47, MATCH('NES Backcast - WINEP'!$C39, 'NES Backcast'!$C$13:$C$47, 0), MATCH('NES Backcast - WINEP'!H$13, 'NES Backcast'!$B$13:$V$13, 0))</f>
        <v>Good</v>
      </c>
      <c r="I39" t="str">
        <f>INDEX('NES Backcast'!$B$13:$V$47, MATCH('NES Backcast - WINEP'!$C39, 'NES Backcast'!$C$13:$C$47, 0), MATCH('NES Backcast - WINEP'!I$13, 'NES Backcast'!$B$13:$V$13, 0))</f>
        <v>Excellent</v>
      </c>
      <c r="J39" t="str">
        <f>INDEX('NES Backcast'!$B$13:$V$47, MATCH('NES Backcast - WINEP'!$C39, 'NES Backcast'!$C$13:$C$47, 0), MATCH('NES Backcast - WINEP'!J$13, 'NES Backcast'!$B$13:$V$13, 0))</f>
        <v>Excellent</v>
      </c>
      <c r="K39" t="str">
        <f>INDEX('NES Backcast'!$B$13:$V$47, MATCH('NES Backcast - WINEP'!$C39, 'NES Backcast'!$C$13:$C$47, 0), MATCH('NES Backcast - WINEP'!K$13, 'NES Backcast'!$B$13:$V$13, 0))</f>
        <v>Excellent</v>
      </c>
      <c r="L39" t="str">
        <f>INDEX('NES Backcast'!$B$13:$V$47, MATCH('NES Backcast - WINEP'!$C39, 'NES Backcast'!$C$13:$C$47, 0), MATCH('NES Backcast - WINEP'!L$13, 'NES Backcast'!$B$13:$V$13, 0))</f>
        <v>Excellent</v>
      </c>
      <c r="M39">
        <f>INDEX('NES Backcast'!$B$13:$V$47, MATCH('NES Backcast - WINEP'!$C39, 'NES Backcast'!$C$13:$C$47, 0), MATCH('NES Backcast - WINEP'!M$13, 'NES Backcast'!$B$13:$V$13, 0))</f>
        <v>0</v>
      </c>
      <c r="N39" t="str">
        <f>INDEX('NES Backcast'!$B$13:$V$47, MATCH('NES Backcast - WINEP'!$C39, 'NES Backcast'!$C$13:$C$47, 0), MATCH('NES Backcast - WINEP'!N$13, 'NES Backcast'!$B$13:$V$13, 0))</f>
        <v>Excellent</v>
      </c>
      <c r="O39" t="str">
        <f>INDEX('NES Backcast'!$B$13:$V$47, MATCH('NES Backcast - WINEP'!$C39, 'NES Backcast'!$C$13:$C$47, 0), MATCH('NES Backcast - WINEP'!O$13, 'NES Backcast'!$B$13:$V$13, 0))</f>
        <v>Excellent</v>
      </c>
      <c r="P39">
        <f>INDEX('NES Backcast'!$B$13:$V$47, MATCH('NES Backcast - WINEP'!$C39, 'NES Backcast'!$C$13:$C$47, 0), MATCH('NES Backcast - WINEP'!P$13, 'NES Backcast'!$B$13:$V$13, 0))</f>
        <v>0</v>
      </c>
      <c r="Q39" t="str">
        <f>INDEX('NES Backcast'!$B$13:$V$47, MATCH('NES Backcast - WINEP'!$C39, 'NES Backcast'!$C$13:$C$47, 0), MATCH('NES Backcast - WINEP'!Q$13, 'NES Backcast'!$B$13:$V$13, 0))</f>
        <v>Good</v>
      </c>
      <c r="R39" t="str">
        <f>INDEX('NES Backcast'!$B$13:$V$47, MATCH('NES Backcast - WINEP'!$C39, 'NES Backcast'!$C$13:$C$47, 0), MATCH('NES Backcast - WINEP'!R$13, 'NES Backcast'!$B$13:$V$13, 0))</f>
        <v>Good</v>
      </c>
      <c r="S39" t="str">
        <f>INDEX('NES Backcast'!$B$13:$V$47, MATCH('NES Backcast - WINEP'!$C39, 'NES Backcast'!$C$13:$C$47, 0), MATCH('NES Backcast - WINEP'!S$13, 'NES Backcast'!$B$13:$V$13, 0))</f>
        <v>Good</v>
      </c>
      <c r="T39" t="str">
        <f>INDEX('NES Backcast'!$B$13:$V$47, MATCH('NES Backcast - WINEP'!$C39, 'NES Backcast'!$C$13:$C$47, 0), MATCH('NES Backcast - WINEP'!T$13, 'NES Backcast'!$B$13:$V$13, 0))</f>
        <v>Good</v>
      </c>
      <c r="U39" t="str">
        <f>INDEX('NES Backcast'!$B$13:$V$47, MATCH('NES Backcast - WINEP'!$C39, 'NES Backcast'!$C$13:$C$47, 0), MATCH('NES Backcast - WINEP'!U$13, 'NES Backcast'!$B$13:$V$13, 0))</f>
        <v>Excellent</v>
      </c>
      <c r="V39" t="str">
        <f>INDEX('NES Backcast'!$B$13:$V$47, MATCH('NES Backcast - WINEP'!$C39, 'NES Backcast'!$C$13:$C$47, 0), MATCH('NES Backcast - WINEP'!V$13, 'NES Backcast'!$B$13:$V$13, 0))</f>
        <v>Excellent</v>
      </c>
      <c r="W39" s="16" t="s">
        <v>261</v>
      </c>
      <c r="Y39" t="s">
        <v>945</v>
      </c>
      <c r="Z39" s="22" t="s">
        <v>940</v>
      </c>
      <c r="AA39" t="s">
        <v>51</v>
      </c>
      <c r="AB39" t="str">
        <f t="shared" ref="AB39:AB47" si="9">Q39</f>
        <v>Good</v>
      </c>
      <c r="AC39" t="str">
        <f t="shared" ref="AC39:AF39" si="10">R39</f>
        <v>Good</v>
      </c>
      <c r="AD39" t="str">
        <f t="shared" si="10"/>
        <v>Good</v>
      </c>
      <c r="AE39" t="str">
        <f t="shared" si="10"/>
        <v>Good</v>
      </c>
      <c r="AF39" t="str">
        <f t="shared" si="10"/>
        <v>Excellent</v>
      </c>
      <c r="AG39" t="str">
        <f t="shared" ref="AG39:AG47" si="11">V39</f>
        <v>Excellent</v>
      </c>
      <c r="AI39" t="str">
        <f t="shared" si="1"/>
        <v>N</v>
      </c>
    </row>
    <row r="40" spans="1:35" ht="27.95">
      <c r="B40" t="s">
        <v>236</v>
      </c>
      <c r="C40" t="s">
        <v>513</v>
      </c>
      <c r="D40" t="s">
        <v>48</v>
      </c>
      <c r="E40" t="s">
        <v>49</v>
      </c>
      <c r="F40" t="s">
        <v>50</v>
      </c>
      <c r="H40" t="str">
        <f>INDEX('NES Backcast'!$B$13:$V$47, MATCH('NES Backcast - WINEP'!$C40, 'NES Backcast'!$C$13:$C$47, 0), MATCH('NES Backcast - WINEP'!H$13, 'NES Backcast'!$B$13:$V$13, 0))</f>
        <v>Excellent</v>
      </c>
      <c r="I40" t="str">
        <f>INDEX('NES Backcast'!$B$13:$V$47, MATCH('NES Backcast - WINEP'!$C40, 'NES Backcast'!$C$13:$C$47, 0), MATCH('NES Backcast - WINEP'!I$13, 'NES Backcast'!$B$13:$V$13, 0))</f>
        <v>Excellent</v>
      </c>
      <c r="J40" t="str">
        <f>INDEX('NES Backcast'!$B$13:$V$47, MATCH('NES Backcast - WINEP'!$C40, 'NES Backcast'!$C$13:$C$47, 0), MATCH('NES Backcast - WINEP'!J$13, 'NES Backcast'!$B$13:$V$13, 0))</f>
        <v>Excellent</v>
      </c>
      <c r="K40" t="str">
        <f>INDEX('NES Backcast'!$B$13:$V$47, MATCH('NES Backcast - WINEP'!$C40, 'NES Backcast'!$C$13:$C$47, 0), MATCH('NES Backcast - WINEP'!K$13, 'NES Backcast'!$B$13:$V$13, 0))</f>
        <v>Good</v>
      </c>
      <c r="L40" t="str">
        <f>INDEX('NES Backcast'!$B$13:$V$47, MATCH('NES Backcast - WINEP'!$C40, 'NES Backcast'!$C$13:$C$47, 0), MATCH('NES Backcast - WINEP'!L$13, 'NES Backcast'!$B$13:$V$13, 0))</f>
        <v>Good</v>
      </c>
      <c r="M40">
        <f>INDEX('NES Backcast'!$B$13:$V$47, MATCH('NES Backcast - WINEP'!$C40, 'NES Backcast'!$C$13:$C$47, 0), MATCH('NES Backcast - WINEP'!M$13, 'NES Backcast'!$B$13:$V$13, 0))</f>
        <v>0</v>
      </c>
      <c r="N40" t="str">
        <f>INDEX('NES Backcast'!$B$13:$V$47, MATCH('NES Backcast - WINEP'!$C40, 'NES Backcast'!$C$13:$C$47, 0), MATCH('NES Backcast - WINEP'!N$13, 'NES Backcast'!$B$13:$V$13, 0))</f>
        <v>Excellent</v>
      </c>
      <c r="O40" t="str">
        <f>INDEX('NES Backcast'!$B$13:$V$47, MATCH('NES Backcast - WINEP'!$C40, 'NES Backcast'!$C$13:$C$47, 0), MATCH('NES Backcast - WINEP'!O$13, 'NES Backcast'!$B$13:$V$13, 0))</f>
        <v>Good</v>
      </c>
      <c r="P40">
        <f>INDEX('NES Backcast'!$B$13:$V$47, MATCH('NES Backcast - WINEP'!$C40, 'NES Backcast'!$C$13:$C$47, 0), MATCH('NES Backcast - WINEP'!P$13, 'NES Backcast'!$B$13:$V$13, 0))</f>
        <v>0</v>
      </c>
      <c r="Q40" t="str">
        <f>INDEX('NES Backcast'!$B$13:$V$47, MATCH('NES Backcast - WINEP'!$C40, 'NES Backcast'!$C$13:$C$47, 0), MATCH('NES Backcast - WINEP'!Q$13, 'NES Backcast'!$B$13:$V$13, 0))</f>
        <v>Good</v>
      </c>
      <c r="R40" t="str">
        <f>INDEX('NES Backcast'!$B$13:$V$47, MATCH('NES Backcast - WINEP'!$C40, 'NES Backcast'!$C$13:$C$47, 0), MATCH('NES Backcast - WINEP'!R$13, 'NES Backcast'!$B$13:$V$13, 0))</f>
        <v>Good</v>
      </c>
      <c r="S40" t="str">
        <f>INDEX('NES Backcast'!$B$13:$V$47, MATCH('NES Backcast - WINEP'!$C40, 'NES Backcast'!$C$13:$C$47, 0), MATCH('NES Backcast - WINEP'!S$13, 'NES Backcast'!$B$13:$V$13, 0))</f>
        <v>Good</v>
      </c>
      <c r="T40" t="str">
        <f>INDEX('NES Backcast'!$B$13:$V$47, MATCH('NES Backcast - WINEP'!$C40, 'NES Backcast'!$C$13:$C$47, 0), MATCH('NES Backcast - WINEP'!T$13, 'NES Backcast'!$B$13:$V$13, 0))</f>
        <v>Good</v>
      </c>
      <c r="U40" t="str">
        <f>INDEX('NES Backcast'!$B$13:$V$47, MATCH('NES Backcast - WINEP'!$C40, 'NES Backcast'!$C$13:$C$47, 0), MATCH('NES Backcast - WINEP'!U$13, 'NES Backcast'!$B$13:$V$13, 0))</f>
        <v>Good</v>
      </c>
      <c r="V40" t="str">
        <f>INDEX('NES Backcast'!$B$13:$V$47, MATCH('NES Backcast - WINEP'!$C40, 'NES Backcast'!$C$13:$C$47, 0), MATCH('NES Backcast - WINEP'!V$13, 'NES Backcast'!$B$13:$V$13, 0))</f>
        <v>Good</v>
      </c>
      <c r="W40" s="16" t="s">
        <v>261</v>
      </c>
      <c r="X40" t="s">
        <v>55</v>
      </c>
      <c r="Y40" t="s">
        <v>946</v>
      </c>
      <c r="Z40" s="22" t="s">
        <v>940</v>
      </c>
      <c r="AA40" t="s">
        <v>51</v>
      </c>
      <c r="AB40" t="str">
        <f t="shared" si="9"/>
        <v>Good</v>
      </c>
      <c r="AC40" t="str">
        <f t="shared" ref="AC40:AF47" si="12">R40</f>
        <v>Good</v>
      </c>
      <c r="AD40" t="str">
        <f t="shared" si="12"/>
        <v>Good</v>
      </c>
      <c r="AE40" t="str">
        <f t="shared" si="12"/>
        <v>Good</v>
      </c>
      <c r="AF40" t="str">
        <f t="shared" si="12"/>
        <v>Good</v>
      </c>
      <c r="AG40" t="str">
        <f t="shared" si="11"/>
        <v>Good</v>
      </c>
      <c r="AI40" t="str">
        <f t="shared" si="1"/>
        <v>N</v>
      </c>
    </row>
    <row r="41" spans="1:35" ht="126">
      <c r="B41" t="s">
        <v>236</v>
      </c>
      <c r="C41" t="s">
        <v>514</v>
      </c>
      <c r="D41" t="s">
        <v>48</v>
      </c>
      <c r="E41" t="s">
        <v>49</v>
      </c>
      <c r="F41" t="s">
        <v>50</v>
      </c>
      <c r="H41" t="str">
        <f>INDEX('NES Backcast'!$B$13:$V$47, MATCH('NES Backcast - WINEP'!$C41, 'NES Backcast'!$C$13:$C$47, 0), MATCH('NES Backcast - WINEP'!H$13, 'NES Backcast'!$B$13:$V$13, 0))</f>
        <v>Poor</v>
      </c>
      <c r="I41" t="str">
        <f>INDEX('NES Backcast'!$B$13:$V$47, MATCH('NES Backcast - WINEP'!$C41, 'NES Backcast'!$C$13:$C$47, 0), MATCH('NES Backcast - WINEP'!I$13, 'NES Backcast'!$B$13:$V$13, 0))</f>
        <v>Sufficient</v>
      </c>
      <c r="J41" t="str">
        <f>INDEX('NES Backcast'!$B$13:$V$47, MATCH('NES Backcast - WINEP'!$C41, 'NES Backcast'!$C$13:$C$47, 0), MATCH('NES Backcast - WINEP'!J$13, 'NES Backcast'!$B$13:$V$13, 0))</f>
        <v>Sufficient</v>
      </c>
      <c r="K41" t="str">
        <f>INDEX('NES Backcast'!$B$13:$V$47, MATCH('NES Backcast - WINEP'!$C41, 'NES Backcast'!$C$13:$C$47, 0), MATCH('NES Backcast - WINEP'!K$13, 'NES Backcast'!$B$13:$V$13, 0))</f>
        <v>Good</v>
      </c>
      <c r="L41" t="str">
        <f>INDEX('NES Backcast'!$B$13:$V$47, MATCH('NES Backcast - WINEP'!$C41, 'NES Backcast'!$C$13:$C$47, 0), MATCH('NES Backcast - WINEP'!L$13, 'NES Backcast'!$B$13:$V$13, 0))</f>
        <v>Good</v>
      </c>
      <c r="M41">
        <f>INDEX('NES Backcast'!$B$13:$V$47, MATCH('NES Backcast - WINEP'!$C41, 'NES Backcast'!$C$13:$C$47, 0), MATCH('NES Backcast - WINEP'!M$13, 'NES Backcast'!$B$13:$V$13, 0))</f>
        <v>0</v>
      </c>
      <c r="N41" t="str">
        <f>INDEX('NES Backcast'!$B$13:$V$47, MATCH('NES Backcast - WINEP'!$C41, 'NES Backcast'!$C$13:$C$47, 0), MATCH('NES Backcast - WINEP'!N$13, 'NES Backcast'!$B$13:$V$13, 0))</f>
        <v>Good</v>
      </c>
      <c r="O41" t="str">
        <f>INDEX('NES Backcast'!$B$13:$V$47, MATCH('NES Backcast - WINEP'!$C41, 'NES Backcast'!$C$13:$C$47, 0), MATCH('NES Backcast - WINEP'!O$13, 'NES Backcast'!$B$13:$V$13, 0))</f>
        <v>Good</v>
      </c>
      <c r="P41">
        <f>INDEX('NES Backcast'!$B$13:$V$47, MATCH('NES Backcast - WINEP'!$C41, 'NES Backcast'!$C$13:$C$47, 0), MATCH('NES Backcast - WINEP'!P$13, 'NES Backcast'!$B$13:$V$13, 0))</f>
        <v>0</v>
      </c>
      <c r="Q41" t="str">
        <f>INDEX('NES Backcast'!$B$13:$V$47, MATCH('NES Backcast - WINEP'!$C41, 'NES Backcast'!$C$13:$C$47, 0), MATCH('NES Backcast - WINEP'!Q$13, 'NES Backcast'!$B$13:$V$13, 0))</f>
        <v>Good</v>
      </c>
      <c r="R41" t="str">
        <f>INDEX('NES Backcast'!$B$13:$V$47, MATCH('NES Backcast - WINEP'!$C41, 'NES Backcast'!$C$13:$C$47, 0), MATCH('NES Backcast - WINEP'!R$13, 'NES Backcast'!$B$13:$V$13, 0))</f>
        <v>Good</v>
      </c>
      <c r="S41" t="str">
        <f>INDEX('NES Backcast'!$B$13:$V$47, MATCH('NES Backcast - WINEP'!$C41, 'NES Backcast'!$C$13:$C$47, 0), MATCH('NES Backcast - WINEP'!S$13, 'NES Backcast'!$B$13:$V$13, 0))</f>
        <v>Good</v>
      </c>
      <c r="T41" t="str">
        <f>INDEX('NES Backcast'!$B$13:$V$47, MATCH('NES Backcast - WINEP'!$C41, 'NES Backcast'!$C$13:$C$47, 0), MATCH('NES Backcast - WINEP'!T$13, 'NES Backcast'!$B$13:$V$13, 0))</f>
        <v>Good</v>
      </c>
      <c r="U41" t="str">
        <f>INDEX('NES Backcast'!$B$13:$V$47, MATCH('NES Backcast - WINEP'!$C41, 'NES Backcast'!$C$13:$C$47, 0), MATCH('NES Backcast - WINEP'!U$13, 'NES Backcast'!$B$13:$V$13, 0))</f>
        <v>Good</v>
      </c>
      <c r="V41" t="str">
        <f>INDEX('NES Backcast'!$B$13:$V$47, MATCH('NES Backcast - WINEP'!$C41, 'NES Backcast'!$C$13:$C$47, 0), MATCH('NES Backcast - WINEP'!V$13, 'NES Backcast'!$B$13:$V$13, 0))</f>
        <v>Good</v>
      </c>
      <c r="W41" s="16" t="s">
        <v>261</v>
      </c>
      <c r="Y41" t="s">
        <v>947</v>
      </c>
      <c r="Z41" s="22" t="s">
        <v>948</v>
      </c>
      <c r="AA41" t="s">
        <v>51</v>
      </c>
      <c r="AB41" t="str">
        <f t="shared" si="9"/>
        <v>Good</v>
      </c>
      <c r="AC41" t="str">
        <f t="shared" si="12"/>
        <v>Good</v>
      </c>
      <c r="AD41" t="str">
        <f t="shared" si="12"/>
        <v>Good</v>
      </c>
      <c r="AE41" t="str">
        <f t="shared" si="12"/>
        <v>Good</v>
      </c>
      <c r="AF41" t="str">
        <f t="shared" si="12"/>
        <v>Good</v>
      </c>
      <c r="AG41" t="str">
        <f t="shared" si="11"/>
        <v>Good</v>
      </c>
      <c r="AI41" t="str">
        <f t="shared" si="1"/>
        <v>Y</v>
      </c>
    </row>
    <row r="42" spans="1:35" ht="27.95">
      <c r="B42" t="s">
        <v>236</v>
      </c>
      <c r="C42" t="s">
        <v>515</v>
      </c>
      <c r="D42" t="s">
        <v>48</v>
      </c>
      <c r="E42" t="s">
        <v>49</v>
      </c>
      <c r="F42" t="s">
        <v>50</v>
      </c>
      <c r="H42" t="str">
        <f>INDEX('NES Backcast'!$B$13:$V$47, MATCH('NES Backcast - WINEP'!$C42, 'NES Backcast'!$C$13:$C$47, 0), MATCH('NES Backcast - WINEP'!H$13, 'NES Backcast'!$B$13:$V$13, 0))</f>
        <v>Good</v>
      </c>
      <c r="I42" t="str">
        <f>INDEX('NES Backcast'!$B$13:$V$47, MATCH('NES Backcast - WINEP'!$C42, 'NES Backcast'!$C$13:$C$47, 0), MATCH('NES Backcast - WINEP'!I$13, 'NES Backcast'!$B$13:$V$13, 0))</f>
        <v>Good</v>
      </c>
      <c r="J42" t="str">
        <f>INDEX('NES Backcast'!$B$13:$V$47, MATCH('NES Backcast - WINEP'!$C42, 'NES Backcast'!$C$13:$C$47, 0), MATCH('NES Backcast - WINEP'!J$13, 'NES Backcast'!$B$13:$V$13, 0))</f>
        <v>Sufficient</v>
      </c>
      <c r="K42" t="str">
        <f>INDEX('NES Backcast'!$B$13:$V$47, MATCH('NES Backcast - WINEP'!$C42, 'NES Backcast'!$C$13:$C$47, 0), MATCH('NES Backcast - WINEP'!K$13, 'NES Backcast'!$B$13:$V$13, 0))</f>
        <v>Poor</v>
      </c>
      <c r="L42" t="str">
        <f>INDEX('NES Backcast'!$B$13:$V$47, MATCH('NES Backcast - WINEP'!$C42, 'NES Backcast'!$C$13:$C$47, 0), MATCH('NES Backcast - WINEP'!L$13, 'NES Backcast'!$B$13:$V$13, 0))</f>
        <v>Poor</v>
      </c>
      <c r="M42">
        <f>INDEX('NES Backcast'!$B$13:$V$47, MATCH('NES Backcast - WINEP'!$C42, 'NES Backcast'!$C$13:$C$47, 0), MATCH('NES Backcast - WINEP'!M$13, 'NES Backcast'!$B$13:$V$13, 0))</f>
        <v>0</v>
      </c>
      <c r="N42" t="str">
        <f>INDEX('NES Backcast'!$B$13:$V$47, MATCH('NES Backcast - WINEP'!$C42, 'NES Backcast'!$C$13:$C$47, 0), MATCH('NES Backcast - WINEP'!N$13, 'NES Backcast'!$B$13:$V$13, 0))</f>
        <v>Poor</v>
      </c>
      <c r="O42" t="str">
        <f>INDEX('NES Backcast'!$B$13:$V$47, MATCH('NES Backcast - WINEP'!$C42, 'NES Backcast'!$C$13:$C$47, 0), MATCH('NES Backcast - WINEP'!O$13, 'NES Backcast'!$B$13:$V$13, 0))</f>
        <v>Poor</v>
      </c>
      <c r="P42">
        <f>INDEX('NES Backcast'!$B$13:$V$47, MATCH('NES Backcast - WINEP'!$C42, 'NES Backcast'!$C$13:$C$47, 0), MATCH('NES Backcast - WINEP'!P$13, 'NES Backcast'!$B$13:$V$13, 0))</f>
        <v>0</v>
      </c>
      <c r="Q42" t="str">
        <f>INDEX('NES Backcast'!$B$13:$V$47, MATCH('NES Backcast - WINEP'!$C42, 'NES Backcast'!$C$13:$C$47, 0), MATCH('NES Backcast - WINEP'!Q$13, 'NES Backcast'!$B$13:$V$13, 0))</f>
        <v>Poor</v>
      </c>
      <c r="R42" t="str">
        <f>INDEX('NES Backcast'!$B$13:$V$47, MATCH('NES Backcast - WINEP'!$C42, 'NES Backcast'!$C$13:$C$47, 0), MATCH('NES Backcast - WINEP'!R$13, 'NES Backcast'!$B$13:$V$13, 0))</f>
        <v>Poor</v>
      </c>
      <c r="S42" t="str">
        <f>INDEX('NES Backcast'!$B$13:$V$47, MATCH('NES Backcast - WINEP'!$C42, 'NES Backcast'!$C$13:$C$47, 0), MATCH('NES Backcast - WINEP'!S$13, 'NES Backcast'!$B$13:$V$13, 0))</f>
        <v>Poor (backcast)</v>
      </c>
      <c r="T42" t="str">
        <f>INDEX('NES Backcast'!$B$13:$V$47, MATCH('NES Backcast - WINEP'!$C42, 'NES Backcast'!$C$13:$C$47, 0), MATCH('NES Backcast - WINEP'!T$13, 'NES Backcast'!$B$13:$V$13, 0))</f>
        <v>Poor (backcast)</v>
      </c>
      <c r="U42" t="str">
        <f>INDEX('NES Backcast'!$B$13:$V$47, MATCH('NES Backcast - WINEP'!$C42, 'NES Backcast'!$C$13:$C$47, 0), MATCH('NES Backcast - WINEP'!U$13, 'NES Backcast'!$B$13:$V$13, 0))</f>
        <v>Poor (backcast)</v>
      </c>
      <c r="V42" t="str">
        <f>INDEX('NES Backcast'!$B$13:$V$47, MATCH('NES Backcast - WINEP'!$C42, 'NES Backcast'!$C$13:$C$47, 0), MATCH('NES Backcast - WINEP'!V$13, 'NES Backcast'!$B$13:$V$13, 0))</f>
        <v>Poor (backcast)</v>
      </c>
      <c r="W42" s="16" t="s">
        <v>516</v>
      </c>
      <c r="X42" t="s">
        <v>55</v>
      </c>
      <c r="Y42" t="s">
        <v>936</v>
      </c>
      <c r="Z42" s="22" t="s">
        <v>949</v>
      </c>
      <c r="AA42" t="s">
        <v>55</v>
      </c>
      <c r="AB42" t="str">
        <f t="shared" si="9"/>
        <v>Poor</v>
      </c>
      <c r="AC42" t="str">
        <f t="shared" si="12"/>
        <v>Poor</v>
      </c>
      <c r="AD42" t="str">
        <f t="shared" si="12"/>
        <v>Poor (backcast)</v>
      </c>
      <c r="AE42" t="str">
        <f t="shared" si="12"/>
        <v>Poor (backcast)</v>
      </c>
      <c r="AF42" t="str">
        <f t="shared" si="12"/>
        <v>Poor (backcast)</v>
      </c>
      <c r="AG42" t="str">
        <f t="shared" si="11"/>
        <v>Poor (backcast)</v>
      </c>
      <c r="AI42" t="str">
        <f t="shared" si="1"/>
        <v>N</v>
      </c>
    </row>
    <row r="43" spans="1:35">
      <c r="B43" t="s">
        <v>236</v>
      </c>
      <c r="C43" t="s">
        <v>517</v>
      </c>
      <c r="D43" t="s">
        <v>48</v>
      </c>
      <c r="E43" t="s">
        <v>49</v>
      </c>
      <c r="F43" t="s">
        <v>50</v>
      </c>
      <c r="H43" t="str">
        <f>INDEX('NES Backcast'!$B$13:$V$47, MATCH('NES Backcast - WINEP'!$C43, 'NES Backcast'!$C$13:$C$47, 0), MATCH('NES Backcast - WINEP'!H$13, 'NES Backcast'!$B$13:$V$13, 0))</f>
        <v>Excellent</v>
      </c>
      <c r="I43" t="str">
        <f>INDEX('NES Backcast'!$B$13:$V$47, MATCH('NES Backcast - WINEP'!$C43, 'NES Backcast'!$C$13:$C$47, 0), MATCH('NES Backcast - WINEP'!I$13, 'NES Backcast'!$B$13:$V$13, 0))</f>
        <v>Excellent</v>
      </c>
      <c r="J43" t="str">
        <f>INDEX('NES Backcast'!$B$13:$V$47, MATCH('NES Backcast - WINEP'!$C43, 'NES Backcast'!$C$13:$C$47, 0), MATCH('NES Backcast - WINEP'!J$13, 'NES Backcast'!$B$13:$V$13, 0))</f>
        <v>Excellent</v>
      </c>
      <c r="K43" t="str">
        <f>INDEX('NES Backcast'!$B$13:$V$47, MATCH('NES Backcast - WINEP'!$C43, 'NES Backcast'!$C$13:$C$47, 0), MATCH('NES Backcast - WINEP'!K$13, 'NES Backcast'!$B$13:$V$13, 0))</f>
        <v>Excellent</v>
      </c>
      <c r="L43" t="str">
        <f>INDEX('NES Backcast'!$B$13:$V$47, MATCH('NES Backcast - WINEP'!$C43, 'NES Backcast'!$C$13:$C$47, 0), MATCH('NES Backcast - WINEP'!L$13, 'NES Backcast'!$B$13:$V$13, 0))</f>
        <v>Excellent</v>
      </c>
      <c r="M43">
        <f>INDEX('NES Backcast'!$B$13:$V$47, MATCH('NES Backcast - WINEP'!$C43, 'NES Backcast'!$C$13:$C$47, 0), MATCH('NES Backcast - WINEP'!M$13, 'NES Backcast'!$B$13:$V$13, 0))</f>
        <v>0</v>
      </c>
      <c r="N43" t="str">
        <f>INDEX('NES Backcast'!$B$13:$V$47, MATCH('NES Backcast - WINEP'!$C43, 'NES Backcast'!$C$13:$C$47, 0), MATCH('NES Backcast - WINEP'!N$13, 'NES Backcast'!$B$13:$V$13, 0))</f>
        <v>Excellent</v>
      </c>
      <c r="O43" t="str">
        <f>INDEX('NES Backcast'!$B$13:$V$47, MATCH('NES Backcast - WINEP'!$C43, 'NES Backcast'!$C$13:$C$47, 0), MATCH('NES Backcast - WINEP'!O$13, 'NES Backcast'!$B$13:$V$13, 0))</f>
        <v>Excellent</v>
      </c>
      <c r="P43">
        <f>INDEX('NES Backcast'!$B$13:$V$47, MATCH('NES Backcast - WINEP'!$C43, 'NES Backcast'!$C$13:$C$47, 0), MATCH('NES Backcast - WINEP'!P$13, 'NES Backcast'!$B$13:$V$13, 0))</f>
        <v>0</v>
      </c>
      <c r="Q43" t="str">
        <f>INDEX('NES Backcast'!$B$13:$V$47, MATCH('NES Backcast - WINEP'!$C43, 'NES Backcast'!$C$13:$C$47, 0), MATCH('NES Backcast - WINEP'!Q$13, 'NES Backcast'!$B$13:$V$13, 0))</f>
        <v>Excellent</v>
      </c>
      <c r="R43" t="str">
        <f>INDEX('NES Backcast'!$B$13:$V$47, MATCH('NES Backcast - WINEP'!$C43, 'NES Backcast'!$C$13:$C$47, 0), MATCH('NES Backcast - WINEP'!R$13, 'NES Backcast'!$B$13:$V$13, 0))</f>
        <v>Excellent</v>
      </c>
      <c r="S43" t="str">
        <f>INDEX('NES Backcast'!$B$13:$V$47, MATCH('NES Backcast - WINEP'!$C43, 'NES Backcast'!$C$13:$C$47, 0), MATCH('NES Backcast - WINEP'!S$13, 'NES Backcast'!$B$13:$V$13, 0))</f>
        <v>Excellent</v>
      </c>
      <c r="T43" t="str">
        <f>INDEX('NES Backcast'!$B$13:$V$47, MATCH('NES Backcast - WINEP'!$C43, 'NES Backcast'!$C$13:$C$47, 0), MATCH('NES Backcast - WINEP'!T$13, 'NES Backcast'!$B$13:$V$13, 0))</f>
        <v>Excellent</v>
      </c>
      <c r="U43" t="str">
        <f>INDEX('NES Backcast'!$B$13:$V$47, MATCH('NES Backcast - WINEP'!$C43, 'NES Backcast'!$C$13:$C$47, 0), MATCH('NES Backcast - WINEP'!U$13, 'NES Backcast'!$B$13:$V$13, 0))</f>
        <v>Excellent</v>
      </c>
      <c r="V43" t="str">
        <f>INDEX('NES Backcast'!$B$13:$V$47, MATCH('NES Backcast - WINEP'!$C43, 'NES Backcast'!$C$13:$C$47, 0), MATCH('NES Backcast - WINEP'!V$13, 'NES Backcast'!$B$13:$V$13, 0))</f>
        <v>Excellent</v>
      </c>
      <c r="W43" s="16" t="s">
        <v>261</v>
      </c>
      <c r="Z43" s="22"/>
      <c r="AA43" t="s">
        <v>51</v>
      </c>
      <c r="AB43" t="str">
        <f t="shared" si="9"/>
        <v>Excellent</v>
      </c>
      <c r="AC43" t="str">
        <f t="shared" si="12"/>
        <v>Excellent</v>
      </c>
      <c r="AD43" t="str">
        <f t="shared" si="12"/>
        <v>Excellent</v>
      </c>
      <c r="AE43" t="str">
        <f t="shared" si="12"/>
        <v>Excellent</v>
      </c>
      <c r="AF43" t="str">
        <f t="shared" si="12"/>
        <v>Excellent</v>
      </c>
      <c r="AG43" t="str">
        <f t="shared" si="11"/>
        <v>Excellent</v>
      </c>
      <c r="AI43" t="str">
        <f t="shared" si="1"/>
        <v>N</v>
      </c>
    </row>
    <row r="44" spans="1:35">
      <c r="B44" t="s">
        <v>236</v>
      </c>
      <c r="C44" t="s">
        <v>518</v>
      </c>
      <c r="D44" t="s">
        <v>48</v>
      </c>
      <c r="E44" t="s">
        <v>49</v>
      </c>
      <c r="F44" t="s">
        <v>50</v>
      </c>
      <c r="H44" t="str">
        <f>INDEX('NES Backcast'!$B$13:$V$47, MATCH('NES Backcast - WINEP'!$C44, 'NES Backcast'!$C$13:$C$47, 0), MATCH('NES Backcast - WINEP'!H$13, 'NES Backcast'!$B$13:$V$13, 0))</f>
        <v>Excellent</v>
      </c>
      <c r="I44" t="str">
        <f>INDEX('NES Backcast'!$B$13:$V$47, MATCH('NES Backcast - WINEP'!$C44, 'NES Backcast'!$C$13:$C$47, 0), MATCH('NES Backcast - WINEP'!I$13, 'NES Backcast'!$B$13:$V$13, 0))</f>
        <v>Excellent</v>
      </c>
      <c r="J44" t="str">
        <f>INDEX('NES Backcast'!$B$13:$V$47, MATCH('NES Backcast - WINEP'!$C44, 'NES Backcast'!$C$13:$C$47, 0), MATCH('NES Backcast - WINEP'!J$13, 'NES Backcast'!$B$13:$V$13, 0))</f>
        <v>Excellent</v>
      </c>
      <c r="K44" t="str">
        <f>INDEX('NES Backcast'!$B$13:$V$47, MATCH('NES Backcast - WINEP'!$C44, 'NES Backcast'!$C$13:$C$47, 0), MATCH('NES Backcast - WINEP'!K$13, 'NES Backcast'!$B$13:$V$13, 0))</f>
        <v>Excellent</v>
      </c>
      <c r="L44" t="str">
        <f>INDEX('NES Backcast'!$B$13:$V$47, MATCH('NES Backcast - WINEP'!$C44, 'NES Backcast'!$C$13:$C$47, 0), MATCH('NES Backcast - WINEP'!L$13, 'NES Backcast'!$B$13:$V$13, 0))</f>
        <v>Excellent</v>
      </c>
      <c r="M44">
        <f>INDEX('NES Backcast'!$B$13:$V$47, MATCH('NES Backcast - WINEP'!$C44, 'NES Backcast'!$C$13:$C$47, 0), MATCH('NES Backcast - WINEP'!M$13, 'NES Backcast'!$B$13:$V$13, 0))</f>
        <v>0</v>
      </c>
      <c r="N44" t="str">
        <f>INDEX('NES Backcast'!$B$13:$V$47, MATCH('NES Backcast - WINEP'!$C44, 'NES Backcast'!$C$13:$C$47, 0), MATCH('NES Backcast - WINEP'!N$13, 'NES Backcast'!$B$13:$V$13, 0))</f>
        <v>Excellent</v>
      </c>
      <c r="O44" t="str">
        <f>INDEX('NES Backcast'!$B$13:$V$47, MATCH('NES Backcast - WINEP'!$C44, 'NES Backcast'!$C$13:$C$47, 0), MATCH('NES Backcast - WINEP'!O$13, 'NES Backcast'!$B$13:$V$13, 0))</f>
        <v>Excellent</v>
      </c>
      <c r="P44">
        <f>INDEX('NES Backcast'!$B$13:$V$47, MATCH('NES Backcast - WINEP'!$C44, 'NES Backcast'!$C$13:$C$47, 0), MATCH('NES Backcast - WINEP'!P$13, 'NES Backcast'!$B$13:$V$13, 0))</f>
        <v>0</v>
      </c>
      <c r="Q44" t="str">
        <f>INDEX('NES Backcast'!$B$13:$V$47, MATCH('NES Backcast - WINEP'!$C44, 'NES Backcast'!$C$13:$C$47, 0), MATCH('NES Backcast - WINEP'!Q$13, 'NES Backcast'!$B$13:$V$13, 0))</f>
        <v>Excellent</v>
      </c>
      <c r="R44" t="str">
        <f>INDEX('NES Backcast'!$B$13:$V$47, MATCH('NES Backcast - WINEP'!$C44, 'NES Backcast'!$C$13:$C$47, 0), MATCH('NES Backcast - WINEP'!R$13, 'NES Backcast'!$B$13:$V$13, 0))</f>
        <v>Excellent</v>
      </c>
      <c r="S44" t="str">
        <f>INDEX('NES Backcast'!$B$13:$V$47, MATCH('NES Backcast - WINEP'!$C44, 'NES Backcast'!$C$13:$C$47, 0), MATCH('NES Backcast - WINEP'!S$13, 'NES Backcast'!$B$13:$V$13, 0))</f>
        <v>Excellent</v>
      </c>
      <c r="T44" t="str">
        <f>INDEX('NES Backcast'!$B$13:$V$47, MATCH('NES Backcast - WINEP'!$C44, 'NES Backcast'!$C$13:$C$47, 0), MATCH('NES Backcast - WINEP'!T$13, 'NES Backcast'!$B$13:$V$13, 0))</f>
        <v>Excellent</v>
      </c>
      <c r="U44" t="str">
        <f>INDEX('NES Backcast'!$B$13:$V$47, MATCH('NES Backcast - WINEP'!$C44, 'NES Backcast'!$C$13:$C$47, 0), MATCH('NES Backcast - WINEP'!U$13, 'NES Backcast'!$B$13:$V$13, 0))</f>
        <v>Excellent</v>
      </c>
      <c r="V44" t="str">
        <f>INDEX('NES Backcast'!$B$13:$V$47, MATCH('NES Backcast - WINEP'!$C44, 'NES Backcast'!$C$13:$C$47, 0), MATCH('NES Backcast - WINEP'!V$13, 'NES Backcast'!$B$13:$V$13, 0))</f>
        <v>Excellent</v>
      </c>
      <c r="W44" s="16" t="s">
        <v>261</v>
      </c>
      <c r="Z44" s="22"/>
      <c r="AA44" t="s">
        <v>51</v>
      </c>
      <c r="AB44" t="str">
        <f t="shared" si="9"/>
        <v>Excellent</v>
      </c>
      <c r="AC44" t="str">
        <f t="shared" si="12"/>
        <v>Excellent</v>
      </c>
      <c r="AD44" t="str">
        <f t="shared" si="12"/>
        <v>Excellent</v>
      </c>
      <c r="AE44" t="str">
        <f t="shared" si="12"/>
        <v>Excellent</v>
      </c>
      <c r="AF44" t="str">
        <f t="shared" si="12"/>
        <v>Excellent</v>
      </c>
      <c r="AG44" t="str">
        <f t="shared" si="11"/>
        <v>Excellent</v>
      </c>
      <c r="AI44" t="str">
        <f t="shared" si="1"/>
        <v>N</v>
      </c>
    </row>
    <row r="45" spans="1:35">
      <c r="B45" t="s">
        <v>236</v>
      </c>
      <c r="C45" t="s">
        <v>519</v>
      </c>
      <c r="D45" t="s">
        <v>48</v>
      </c>
      <c r="E45" t="s">
        <v>49</v>
      </c>
      <c r="F45" t="s">
        <v>50</v>
      </c>
      <c r="H45" t="str">
        <f>INDEX('NES Backcast'!$B$13:$V$47, MATCH('NES Backcast - WINEP'!$C45, 'NES Backcast'!$C$13:$C$47, 0), MATCH('NES Backcast - WINEP'!H$13, 'NES Backcast'!$B$13:$V$13, 0))</f>
        <v>Excellent</v>
      </c>
      <c r="I45" t="str">
        <f>INDEX('NES Backcast'!$B$13:$V$47, MATCH('NES Backcast - WINEP'!$C45, 'NES Backcast'!$C$13:$C$47, 0), MATCH('NES Backcast - WINEP'!I$13, 'NES Backcast'!$B$13:$V$13, 0))</f>
        <v>Excellent</v>
      </c>
      <c r="J45" t="str">
        <f>INDEX('NES Backcast'!$B$13:$V$47, MATCH('NES Backcast - WINEP'!$C45, 'NES Backcast'!$C$13:$C$47, 0), MATCH('NES Backcast - WINEP'!J$13, 'NES Backcast'!$B$13:$V$13, 0))</f>
        <v>Excellent</v>
      </c>
      <c r="K45" t="str">
        <f>INDEX('NES Backcast'!$B$13:$V$47, MATCH('NES Backcast - WINEP'!$C45, 'NES Backcast'!$C$13:$C$47, 0), MATCH('NES Backcast - WINEP'!K$13, 'NES Backcast'!$B$13:$V$13, 0))</f>
        <v>Excellent</v>
      </c>
      <c r="L45" t="str">
        <f>INDEX('NES Backcast'!$B$13:$V$47, MATCH('NES Backcast - WINEP'!$C45, 'NES Backcast'!$C$13:$C$47, 0), MATCH('NES Backcast - WINEP'!L$13, 'NES Backcast'!$B$13:$V$13, 0))</f>
        <v>Excellent</v>
      </c>
      <c r="M45">
        <f>INDEX('NES Backcast'!$B$13:$V$47, MATCH('NES Backcast - WINEP'!$C45, 'NES Backcast'!$C$13:$C$47, 0), MATCH('NES Backcast - WINEP'!M$13, 'NES Backcast'!$B$13:$V$13, 0))</f>
        <v>0</v>
      </c>
      <c r="N45" t="str">
        <f>INDEX('NES Backcast'!$B$13:$V$47, MATCH('NES Backcast - WINEP'!$C45, 'NES Backcast'!$C$13:$C$47, 0), MATCH('NES Backcast - WINEP'!N$13, 'NES Backcast'!$B$13:$V$13, 0))</f>
        <v>Excellent</v>
      </c>
      <c r="O45" t="str">
        <f>INDEX('NES Backcast'!$B$13:$V$47, MATCH('NES Backcast - WINEP'!$C45, 'NES Backcast'!$C$13:$C$47, 0), MATCH('NES Backcast - WINEP'!O$13, 'NES Backcast'!$B$13:$V$13, 0))</f>
        <v>Excellent</v>
      </c>
      <c r="P45">
        <f>INDEX('NES Backcast'!$B$13:$V$47, MATCH('NES Backcast - WINEP'!$C45, 'NES Backcast'!$C$13:$C$47, 0), MATCH('NES Backcast - WINEP'!P$13, 'NES Backcast'!$B$13:$V$13, 0))</f>
        <v>0</v>
      </c>
      <c r="Q45" t="str">
        <f>INDEX('NES Backcast'!$B$13:$V$47, MATCH('NES Backcast - WINEP'!$C45, 'NES Backcast'!$C$13:$C$47, 0), MATCH('NES Backcast - WINEP'!Q$13, 'NES Backcast'!$B$13:$V$13, 0))</f>
        <v>Excellent</v>
      </c>
      <c r="R45" t="str">
        <f>INDEX('NES Backcast'!$B$13:$V$47, MATCH('NES Backcast - WINEP'!$C45, 'NES Backcast'!$C$13:$C$47, 0), MATCH('NES Backcast - WINEP'!R$13, 'NES Backcast'!$B$13:$V$13, 0))</f>
        <v>Excellent</v>
      </c>
      <c r="S45" t="str">
        <f>INDEX('NES Backcast'!$B$13:$V$47, MATCH('NES Backcast - WINEP'!$C45, 'NES Backcast'!$C$13:$C$47, 0), MATCH('NES Backcast - WINEP'!S$13, 'NES Backcast'!$B$13:$V$13, 0))</f>
        <v>Excellent</v>
      </c>
      <c r="T45" t="str">
        <f>INDEX('NES Backcast'!$B$13:$V$47, MATCH('NES Backcast - WINEP'!$C45, 'NES Backcast'!$C$13:$C$47, 0), MATCH('NES Backcast - WINEP'!T$13, 'NES Backcast'!$B$13:$V$13, 0))</f>
        <v>Excellent</v>
      </c>
      <c r="U45" t="str">
        <f>INDEX('NES Backcast'!$B$13:$V$47, MATCH('NES Backcast - WINEP'!$C45, 'NES Backcast'!$C$13:$C$47, 0), MATCH('NES Backcast - WINEP'!U$13, 'NES Backcast'!$B$13:$V$13, 0))</f>
        <v>Excellent</v>
      </c>
      <c r="V45" t="str">
        <f>INDEX('NES Backcast'!$B$13:$V$47, MATCH('NES Backcast - WINEP'!$C45, 'NES Backcast'!$C$13:$C$47, 0), MATCH('NES Backcast - WINEP'!V$13, 'NES Backcast'!$B$13:$V$13, 0))</f>
        <v>Excellent</v>
      </c>
      <c r="W45" s="16" t="s">
        <v>261</v>
      </c>
      <c r="Z45" s="22"/>
      <c r="AA45" t="s">
        <v>51</v>
      </c>
      <c r="AB45" t="str">
        <f t="shared" si="9"/>
        <v>Excellent</v>
      </c>
      <c r="AC45" t="str">
        <f t="shared" si="12"/>
        <v>Excellent</v>
      </c>
      <c r="AD45" t="str">
        <f t="shared" si="12"/>
        <v>Excellent</v>
      </c>
      <c r="AE45" t="str">
        <f t="shared" si="12"/>
        <v>Excellent</v>
      </c>
      <c r="AF45" t="str">
        <f t="shared" si="12"/>
        <v>Excellent</v>
      </c>
      <c r="AG45" t="str">
        <f t="shared" si="11"/>
        <v>Excellent</v>
      </c>
      <c r="AI45" t="str">
        <f t="shared" si="1"/>
        <v>N</v>
      </c>
    </row>
    <row r="46" spans="1:35">
      <c r="B46" t="s">
        <v>236</v>
      </c>
      <c r="C46" t="s">
        <v>520</v>
      </c>
      <c r="D46" t="s">
        <v>48</v>
      </c>
      <c r="E46" t="s">
        <v>49</v>
      </c>
      <c r="F46" t="s">
        <v>50</v>
      </c>
      <c r="H46" t="str">
        <f>INDEX('NES Backcast'!$B$13:$V$47, MATCH('NES Backcast - WINEP'!$C46, 'NES Backcast'!$C$13:$C$47, 0), MATCH('NES Backcast - WINEP'!H$13, 'NES Backcast'!$B$13:$V$13, 0))</f>
        <v>Excellent</v>
      </c>
      <c r="I46" t="str">
        <f>INDEX('NES Backcast'!$B$13:$V$47, MATCH('NES Backcast - WINEP'!$C46, 'NES Backcast'!$C$13:$C$47, 0), MATCH('NES Backcast - WINEP'!I$13, 'NES Backcast'!$B$13:$V$13, 0))</f>
        <v>Excellent</v>
      </c>
      <c r="J46" t="str">
        <f>INDEX('NES Backcast'!$B$13:$V$47, MATCH('NES Backcast - WINEP'!$C46, 'NES Backcast'!$C$13:$C$47, 0), MATCH('NES Backcast - WINEP'!J$13, 'NES Backcast'!$B$13:$V$13, 0))</f>
        <v>Excellent</v>
      </c>
      <c r="K46" t="str">
        <f>INDEX('NES Backcast'!$B$13:$V$47, MATCH('NES Backcast - WINEP'!$C46, 'NES Backcast'!$C$13:$C$47, 0), MATCH('NES Backcast - WINEP'!K$13, 'NES Backcast'!$B$13:$V$13, 0))</f>
        <v>Excellent</v>
      </c>
      <c r="L46" t="str">
        <f>INDEX('NES Backcast'!$B$13:$V$47, MATCH('NES Backcast - WINEP'!$C46, 'NES Backcast'!$C$13:$C$47, 0), MATCH('NES Backcast - WINEP'!L$13, 'NES Backcast'!$B$13:$V$13, 0))</f>
        <v>Excellent</v>
      </c>
      <c r="M46">
        <f>INDEX('NES Backcast'!$B$13:$V$47, MATCH('NES Backcast - WINEP'!$C46, 'NES Backcast'!$C$13:$C$47, 0), MATCH('NES Backcast - WINEP'!M$13, 'NES Backcast'!$B$13:$V$13, 0))</f>
        <v>0</v>
      </c>
      <c r="N46" t="str">
        <f>INDEX('NES Backcast'!$B$13:$V$47, MATCH('NES Backcast - WINEP'!$C46, 'NES Backcast'!$C$13:$C$47, 0), MATCH('NES Backcast - WINEP'!N$13, 'NES Backcast'!$B$13:$V$13, 0))</f>
        <v>Excellent</v>
      </c>
      <c r="O46" t="str">
        <f>INDEX('NES Backcast'!$B$13:$V$47, MATCH('NES Backcast - WINEP'!$C46, 'NES Backcast'!$C$13:$C$47, 0), MATCH('NES Backcast - WINEP'!O$13, 'NES Backcast'!$B$13:$V$13, 0))</f>
        <v>Excellent</v>
      </c>
      <c r="P46">
        <f>INDEX('NES Backcast'!$B$13:$V$47, MATCH('NES Backcast - WINEP'!$C46, 'NES Backcast'!$C$13:$C$47, 0), MATCH('NES Backcast - WINEP'!P$13, 'NES Backcast'!$B$13:$V$13, 0))</f>
        <v>0</v>
      </c>
      <c r="Q46" t="str">
        <f>INDEX('NES Backcast'!$B$13:$V$47, MATCH('NES Backcast - WINEP'!$C46, 'NES Backcast'!$C$13:$C$47, 0), MATCH('NES Backcast - WINEP'!Q$13, 'NES Backcast'!$B$13:$V$13, 0))</f>
        <v>Excellent</v>
      </c>
      <c r="R46" t="str">
        <f>INDEX('NES Backcast'!$B$13:$V$47, MATCH('NES Backcast - WINEP'!$C46, 'NES Backcast'!$C$13:$C$47, 0), MATCH('NES Backcast - WINEP'!R$13, 'NES Backcast'!$B$13:$V$13, 0))</f>
        <v>Excellent</v>
      </c>
      <c r="S46" t="str">
        <f>INDEX('NES Backcast'!$B$13:$V$47, MATCH('NES Backcast - WINEP'!$C46, 'NES Backcast'!$C$13:$C$47, 0), MATCH('NES Backcast - WINEP'!S$13, 'NES Backcast'!$B$13:$V$13, 0))</f>
        <v>Excellent</v>
      </c>
      <c r="T46" t="str">
        <f>INDEX('NES Backcast'!$B$13:$V$47, MATCH('NES Backcast - WINEP'!$C46, 'NES Backcast'!$C$13:$C$47, 0), MATCH('NES Backcast - WINEP'!T$13, 'NES Backcast'!$B$13:$V$13, 0))</f>
        <v>Excellent</v>
      </c>
      <c r="U46" t="str">
        <f>INDEX('NES Backcast'!$B$13:$V$47, MATCH('NES Backcast - WINEP'!$C46, 'NES Backcast'!$C$13:$C$47, 0), MATCH('NES Backcast - WINEP'!U$13, 'NES Backcast'!$B$13:$V$13, 0))</f>
        <v>Excellent</v>
      </c>
      <c r="V46" t="str">
        <f>INDEX('NES Backcast'!$B$13:$V$47, MATCH('NES Backcast - WINEP'!$C46, 'NES Backcast'!$C$13:$C$47, 0), MATCH('NES Backcast - WINEP'!V$13, 'NES Backcast'!$B$13:$V$13, 0))</f>
        <v>Excellent</v>
      </c>
      <c r="W46" s="16" t="s">
        <v>261</v>
      </c>
      <c r="Z46" s="22"/>
      <c r="AA46" t="s">
        <v>51</v>
      </c>
      <c r="AB46" t="str">
        <f t="shared" si="9"/>
        <v>Excellent</v>
      </c>
      <c r="AC46" t="str">
        <f t="shared" si="12"/>
        <v>Excellent</v>
      </c>
      <c r="AD46" t="str">
        <f t="shared" si="12"/>
        <v>Excellent</v>
      </c>
      <c r="AE46" t="str">
        <f t="shared" si="12"/>
        <v>Excellent</v>
      </c>
      <c r="AF46" t="str">
        <f t="shared" si="12"/>
        <v>Excellent</v>
      </c>
      <c r="AG46" t="str">
        <f t="shared" si="11"/>
        <v>Excellent</v>
      </c>
      <c r="AI46" t="str">
        <f t="shared" si="1"/>
        <v>N</v>
      </c>
    </row>
    <row r="47" spans="1:35">
      <c r="B47" t="s">
        <v>236</v>
      </c>
      <c r="C47" t="s">
        <v>521</v>
      </c>
      <c r="D47" t="s">
        <v>48</v>
      </c>
      <c r="E47" t="s">
        <v>49</v>
      </c>
      <c r="F47" t="s">
        <v>50</v>
      </c>
      <c r="H47" t="str">
        <f>INDEX('NES Backcast'!$B$13:$V$47, MATCH('NES Backcast - WINEP'!$C47, 'NES Backcast'!$C$13:$C$47, 0), MATCH('NES Backcast - WINEP'!H$13, 'NES Backcast'!$B$13:$V$13, 0))</f>
        <v>Excellent</v>
      </c>
      <c r="I47" t="str">
        <f>INDEX('NES Backcast'!$B$13:$V$47, MATCH('NES Backcast - WINEP'!$C47, 'NES Backcast'!$C$13:$C$47, 0), MATCH('NES Backcast - WINEP'!I$13, 'NES Backcast'!$B$13:$V$13, 0))</f>
        <v>Excellent</v>
      </c>
      <c r="J47" t="str">
        <f>INDEX('NES Backcast'!$B$13:$V$47, MATCH('NES Backcast - WINEP'!$C47, 'NES Backcast'!$C$13:$C$47, 0), MATCH('NES Backcast - WINEP'!J$13, 'NES Backcast'!$B$13:$V$13, 0))</f>
        <v>Excellent</v>
      </c>
      <c r="K47" t="str">
        <f>INDEX('NES Backcast'!$B$13:$V$47, MATCH('NES Backcast - WINEP'!$C47, 'NES Backcast'!$C$13:$C$47, 0), MATCH('NES Backcast - WINEP'!K$13, 'NES Backcast'!$B$13:$V$13, 0))</f>
        <v>Excellent</v>
      </c>
      <c r="L47" t="str">
        <f>INDEX('NES Backcast'!$B$13:$V$47, MATCH('NES Backcast - WINEP'!$C47, 'NES Backcast'!$C$13:$C$47, 0), MATCH('NES Backcast - WINEP'!L$13, 'NES Backcast'!$B$13:$V$13, 0))</f>
        <v>Excellent</v>
      </c>
      <c r="M47">
        <f>INDEX('NES Backcast'!$B$13:$V$47, MATCH('NES Backcast - WINEP'!$C47, 'NES Backcast'!$C$13:$C$47, 0), MATCH('NES Backcast - WINEP'!M$13, 'NES Backcast'!$B$13:$V$13, 0))</f>
        <v>0</v>
      </c>
      <c r="N47" t="str">
        <f>INDEX('NES Backcast'!$B$13:$V$47, MATCH('NES Backcast - WINEP'!$C47, 'NES Backcast'!$C$13:$C$47, 0), MATCH('NES Backcast - WINEP'!N$13, 'NES Backcast'!$B$13:$V$13, 0))</f>
        <v>Excellent</v>
      </c>
      <c r="O47" t="str">
        <f>INDEX('NES Backcast'!$B$13:$V$47, MATCH('NES Backcast - WINEP'!$C47, 'NES Backcast'!$C$13:$C$47, 0), MATCH('NES Backcast - WINEP'!O$13, 'NES Backcast'!$B$13:$V$13, 0))</f>
        <v>Excellent</v>
      </c>
      <c r="P47">
        <f>INDEX('NES Backcast'!$B$13:$V$47, MATCH('NES Backcast - WINEP'!$C47, 'NES Backcast'!$C$13:$C$47, 0), MATCH('NES Backcast - WINEP'!P$13, 'NES Backcast'!$B$13:$V$13, 0))</f>
        <v>0</v>
      </c>
      <c r="Q47" t="str">
        <f>INDEX('NES Backcast'!$B$13:$V$47, MATCH('NES Backcast - WINEP'!$C47, 'NES Backcast'!$C$13:$C$47, 0), MATCH('NES Backcast - WINEP'!Q$13, 'NES Backcast'!$B$13:$V$13, 0))</f>
        <v>Excellent</v>
      </c>
      <c r="R47" t="str">
        <f>INDEX('NES Backcast'!$B$13:$V$47, MATCH('NES Backcast - WINEP'!$C47, 'NES Backcast'!$C$13:$C$47, 0), MATCH('NES Backcast - WINEP'!R$13, 'NES Backcast'!$B$13:$V$13, 0))</f>
        <v>Excellent</v>
      </c>
      <c r="S47" t="str">
        <f>INDEX('NES Backcast'!$B$13:$V$47, MATCH('NES Backcast - WINEP'!$C47, 'NES Backcast'!$C$13:$C$47, 0), MATCH('NES Backcast - WINEP'!S$13, 'NES Backcast'!$B$13:$V$13, 0))</f>
        <v>Excellent</v>
      </c>
      <c r="T47" t="str">
        <f>INDEX('NES Backcast'!$B$13:$V$47, MATCH('NES Backcast - WINEP'!$C47, 'NES Backcast'!$C$13:$C$47, 0), MATCH('NES Backcast - WINEP'!T$13, 'NES Backcast'!$B$13:$V$13, 0))</f>
        <v>Excellent</v>
      </c>
      <c r="U47" t="str">
        <f>INDEX('NES Backcast'!$B$13:$V$47, MATCH('NES Backcast - WINEP'!$C47, 'NES Backcast'!$C$13:$C$47, 0), MATCH('NES Backcast - WINEP'!U$13, 'NES Backcast'!$B$13:$V$13, 0))</f>
        <v>Excellent</v>
      </c>
      <c r="V47" t="str">
        <f>INDEX('NES Backcast'!$B$13:$V$47, MATCH('NES Backcast - WINEP'!$C47, 'NES Backcast'!$C$13:$C$47, 0), MATCH('NES Backcast - WINEP'!V$13, 'NES Backcast'!$B$13:$V$13, 0))</f>
        <v>Excellent</v>
      </c>
      <c r="W47" s="16" t="s">
        <v>261</v>
      </c>
      <c r="Z47" s="22"/>
      <c r="AA47" t="s">
        <v>51</v>
      </c>
      <c r="AB47" t="str">
        <f t="shared" si="9"/>
        <v>Excellent</v>
      </c>
      <c r="AC47" t="str">
        <f t="shared" si="12"/>
        <v>Excellent</v>
      </c>
      <c r="AD47" t="str">
        <f t="shared" si="12"/>
        <v>Excellent</v>
      </c>
      <c r="AE47" t="str">
        <f t="shared" si="12"/>
        <v>Excellent</v>
      </c>
      <c r="AF47" t="str">
        <f t="shared" si="12"/>
        <v>Excellent</v>
      </c>
      <c r="AG47" t="str">
        <f t="shared" si="11"/>
        <v>Excellent</v>
      </c>
      <c r="AI47" t="str">
        <f t="shared" si="1"/>
        <v>N</v>
      </c>
    </row>
    <row r="48" spans="1:35">
      <c r="A48" s="158" t="s">
        <v>482</v>
      </c>
      <c r="B48" s="158" t="s">
        <v>236</v>
      </c>
      <c r="C48" s="158" t="s">
        <v>522</v>
      </c>
      <c r="D48" s="158"/>
      <c r="E48" s="158" t="s">
        <v>49</v>
      </c>
      <c r="F48" s="158" t="s">
        <v>140</v>
      </c>
      <c r="W48" s="16"/>
    </row>
    <row r="49" spans="2:35">
      <c r="Z49" s="22"/>
    </row>
    <row r="50" spans="2:35" s="21" customFormat="1"/>
    <row r="52" spans="2:35" ht="42">
      <c r="B52" s="10" t="s">
        <v>143</v>
      </c>
      <c r="E52" s="10" t="s">
        <v>144</v>
      </c>
      <c r="F52" t="s">
        <v>145</v>
      </c>
      <c r="H52">
        <f t="shared" ref="H52:V52" si="13">SUM(H53:H56)</f>
        <v>33</v>
      </c>
      <c r="I52">
        <f t="shared" si="13"/>
        <v>33</v>
      </c>
      <c r="J52">
        <f t="shared" si="13"/>
        <v>33</v>
      </c>
      <c r="K52">
        <f t="shared" si="13"/>
        <v>33</v>
      </c>
      <c r="L52">
        <f t="shared" si="13"/>
        <v>33</v>
      </c>
      <c r="N52">
        <f t="shared" si="13"/>
        <v>33</v>
      </c>
      <c r="O52">
        <f t="shared" si="13"/>
        <v>33</v>
      </c>
      <c r="Q52">
        <f t="shared" si="13"/>
        <v>33</v>
      </c>
      <c r="R52">
        <f t="shared" si="13"/>
        <v>33</v>
      </c>
      <c r="S52">
        <f t="shared" si="13"/>
        <v>33</v>
      </c>
      <c r="T52">
        <f t="shared" si="13"/>
        <v>33</v>
      </c>
      <c r="U52">
        <f t="shared" si="13"/>
        <v>33</v>
      </c>
      <c r="V52">
        <f t="shared" si="13"/>
        <v>33</v>
      </c>
      <c r="AB52">
        <f t="shared" ref="AB52:AF52" si="14">SUM(AB53:AB56)</f>
        <v>33</v>
      </c>
      <c r="AC52">
        <f t="shared" si="14"/>
        <v>33</v>
      </c>
      <c r="AD52">
        <f t="shared" si="14"/>
        <v>33</v>
      </c>
      <c r="AE52">
        <f t="shared" si="14"/>
        <v>33</v>
      </c>
      <c r="AF52">
        <f t="shared" si="14"/>
        <v>33</v>
      </c>
      <c r="AG52">
        <f t="shared" ref="AG52" si="15">SUM(AG53:AG56)</f>
        <v>33</v>
      </c>
      <c r="AH52" s="22" t="s">
        <v>146</v>
      </c>
      <c r="AI52">
        <f>COUNTIF(AI14:AI47, "Y")</f>
        <v>5</v>
      </c>
    </row>
    <row r="53" spans="2:35">
      <c r="B53" t="s">
        <v>96</v>
      </c>
      <c r="F53" t="s">
        <v>96</v>
      </c>
      <c r="H53">
        <f t="shared" ref="H53:L56" si="16">COUNTIF(H$14:H$49, $B53) + COUNTIF(H$14:H$49, $B60)</f>
        <v>1</v>
      </c>
      <c r="I53">
        <f t="shared" si="16"/>
        <v>0</v>
      </c>
      <c r="J53">
        <f t="shared" si="16"/>
        <v>0</v>
      </c>
      <c r="K53">
        <f t="shared" si="16"/>
        <v>1</v>
      </c>
      <c r="L53">
        <f t="shared" si="16"/>
        <v>1</v>
      </c>
      <c r="N53">
        <f t="shared" ref="N53:O56" si="17">COUNTIF(N$14:N$49, $B53) + COUNTIF(N$14:N$49, $B60)</f>
        <v>1</v>
      </c>
      <c r="O53">
        <f t="shared" si="17"/>
        <v>1</v>
      </c>
      <c r="Q53">
        <f t="shared" ref="Q53:V56" si="18">COUNTIF(Q$14:Q$49, $B53) + COUNTIF(Q$14:Q$49, $B60)</f>
        <v>1</v>
      </c>
      <c r="R53">
        <f t="shared" si="18"/>
        <v>1</v>
      </c>
      <c r="S53">
        <f t="shared" si="18"/>
        <v>1</v>
      </c>
      <c r="T53">
        <f t="shared" si="18"/>
        <v>1</v>
      </c>
      <c r="U53">
        <f t="shared" si="18"/>
        <v>1</v>
      </c>
      <c r="V53">
        <f t="shared" si="18"/>
        <v>1</v>
      </c>
      <c r="AB53">
        <f>COUNTIF(AB$14:AB$49, $B53) + COUNTIF(AB$14:AB$49, $B60)</f>
        <v>1</v>
      </c>
      <c r="AC53">
        <f t="shared" ref="AC53:AF53" si="19">COUNTIF(AC$14:AC$49, $B53) + COUNTIF(AC$14:AC$49, $B60)</f>
        <v>1</v>
      </c>
      <c r="AD53">
        <f t="shared" si="19"/>
        <v>1</v>
      </c>
      <c r="AE53">
        <f t="shared" si="19"/>
        <v>1</v>
      </c>
      <c r="AF53">
        <f t="shared" si="19"/>
        <v>1</v>
      </c>
      <c r="AG53">
        <f t="shared" ref="AG53" si="20">COUNTIF(AG$14:AG$49, $B53) + COUNTIF(AG$14:AG$49, $B60)</f>
        <v>1</v>
      </c>
    </row>
    <row r="54" spans="2:35">
      <c r="B54" t="s">
        <v>97</v>
      </c>
      <c r="F54" t="s">
        <v>97</v>
      </c>
      <c r="H54">
        <f t="shared" si="16"/>
        <v>6</v>
      </c>
      <c r="I54">
        <f t="shared" si="16"/>
        <v>2</v>
      </c>
      <c r="J54">
        <f t="shared" si="16"/>
        <v>3</v>
      </c>
      <c r="K54">
        <f t="shared" si="16"/>
        <v>1</v>
      </c>
      <c r="L54">
        <f t="shared" si="16"/>
        <v>3</v>
      </c>
      <c r="N54">
        <f t="shared" si="17"/>
        <v>1</v>
      </c>
      <c r="O54">
        <f t="shared" si="17"/>
        <v>2</v>
      </c>
      <c r="Q54">
        <f t="shared" si="18"/>
        <v>2</v>
      </c>
      <c r="R54">
        <f t="shared" si="18"/>
        <v>2</v>
      </c>
      <c r="S54">
        <f t="shared" si="18"/>
        <v>2</v>
      </c>
      <c r="T54">
        <f t="shared" si="18"/>
        <v>1</v>
      </c>
      <c r="U54">
        <f t="shared" si="18"/>
        <v>1</v>
      </c>
      <c r="V54">
        <f t="shared" si="18"/>
        <v>0</v>
      </c>
      <c r="AB54">
        <f t="shared" ref="AB54:AF54" si="21">COUNTIF(AB$14:AB$49, $B54) + COUNTIF(AB$14:AB$49, $B61)</f>
        <v>2</v>
      </c>
      <c r="AC54">
        <f t="shared" si="21"/>
        <v>2</v>
      </c>
      <c r="AD54">
        <f t="shared" si="21"/>
        <v>2</v>
      </c>
      <c r="AE54">
        <f t="shared" si="21"/>
        <v>1</v>
      </c>
      <c r="AF54">
        <f t="shared" si="21"/>
        <v>1</v>
      </c>
      <c r="AG54">
        <f t="shared" ref="AG54" si="22">COUNTIF(AG$14:AG$49, $B54) + COUNTIF(AG$14:AG$49, $B61)</f>
        <v>0</v>
      </c>
    </row>
    <row r="55" spans="2:35">
      <c r="B55" t="s">
        <v>56</v>
      </c>
      <c r="F55" t="s">
        <v>56</v>
      </c>
      <c r="H55">
        <f t="shared" si="16"/>
        <v>8</v>
      </c>
      <c r="I55">
        <f t="shared" si="16"/>
        <v>10</v>
      </c>
      <c r="J55">
        <f t="shared" si="16"/>
        <v>10</v>
      </c>
      <c r="K55">
        <f t="shared" si="16"/>
        <v>9</v>
      </c>
      <c r="L55">
        <f t="shared" si="16"/>
        <v>6</v>
      </c>
      <c r="N55">
        <f t="shared" si="17"/>
        <v>9</v>
      </c>
      <c r="O55">
        <f t="shared" si="17"/>
        <v>11</v>
      </c>
      <c r="Q55">
        <f t="shared" si="18"/>
        <v>13</v>
      </c>
      <c r="R55">
        <f t="shared" si="18"/>
        <v>13</v>
      </c>
      <c r="S55">
        <f t="shared" si="18"/>
        <v>13</v>
      </c>
      <c r="T55">
        <f t="shared" si="18"/>
        <v>14</v>
      </c>
      <c r="U55">
        <f t="shared" si="18"/>
        <v>13</v>
      </c>
      <c r="V55">
        <f t="shared" si="18"/>
        <v>10</v>
      </c>
      <c r="AB55">
        <f t="shared" ref="AB55:AF55" si="23">COUNTIF(AB$14:AB$49, $B55) + COUNTIF(AB$14:AB$49, $B62)</f>
        <v>10</v>
      </c>
      <c r="AC55">
        <f t="shared" si="23"/>
        <v>10</v>
      </c>
      <c r="AD55">
        <f t="shared" si="23"/>
        <v>10</v>
      </c>
      <c r="AE55">
        <f t="shared" si="23"/>
        <v>11</v>
      </c>
      <c r="AF55">
        <f t="shared" si="23"/>
        <v>10</v>
      </c>
      <c r="AG55">
        <f t="shared" ref="AG55" si="24">COUNTIF(AG$14:AG$49, $B55) + COUNTIF(AG$14:AG$49, $B62)</f>
        <v>7</v>
      </c>
    </row>
    <row r="56" spans="2:35">
      <c r="B56" t="s">
        <v>57</v>
      </c>
      <c r="F56" t="s">
        <v>57</v>
      </c>
      <c r="H56">
        <f t="shared" si="16"/>
        <v>18</v>
      </c>
      <c r="I56">
        <f t="shared" si="16"/>
        <v>21</v>
      </c>
      <c r="J56">
        <f t="shared" si="16"/>
        <v>20</v>
      </c>
      <c r="K56">
        <f t="shared" si="16"/>
        <v>22</v>
      </c>
      <c r="L56">
        <f t="shared" si="16"/>
        <v>23</v>
      </c>
      <c r="N56">
        <f t="shared" si="17"/>
        <v>22</v>
      </c>
      <c r="O56">
        <f t="shared" si="17"/>
        <v>19</v>
      </c>
      <c r="Q56">
        <f t="shared" si="18"/>
        <v>17</v>
      </c>
      <c r="R56">
        <f t="shared" si="18"/>
        <v>17</v>
      </c>
      <c r="S56">
        <f t="shared" si="18"/>
        <v>17</v>
      </c>
      <c r="T56">
        <f t="shared" si="18"/>
        <v>17</v>
      </c>
      <c r="U56">
        <f t="shared" si="18"/>
        <v>18</v>
      </c>
      <c r="V56">
        <f t="shared" si="18"/>
        <v>22</v>
      </c>
      <c r="AB56">
        <f t="shared" ref="AB56:AF56" si="25">COUNTIF(AB$14:AB$49, $B56) + COUNTIF(AB$14:AB$49, $B63)</f>
        <v>20</v>
      </c>
      <c r="AC56">
        <f t="shared" si="25"/>
        <v>20</v>
      </c>
      <c r="AD56">
        <f t="shared" si="25"/>
        <v>20</v>
      </c>
      <c r="AE56">
        <f t="shared" si="25"/>
        <v>20</v>
      </c>
      <c r="AF56">
        <f t="shared" si="25"/>
        <v>21</v>
      </c>
      <c r="AG56">
        <f t="shared" ref="AG56" si="26">COUNTIF(AG$14:AG$49, $B56) + COUNTIF(AG$14:AG$49, $B63)</f>
        <v>25</v>
      </c>
    </row>
    <row r="57" spans="2:35">
      <c r="B57" t="s">
        <v>147</v>
      </c>
      <c r="F57" t="s">
        <v>148</v>
      </c>
      <c r="H57">
        <f>IF(H52&lt;&gt;0,ROWS(H$14:H$48)-H52,0)</f>
        <v>2</v>
      </c>
      <c r="I57">
        <f>IF(I52&lt;&gt;0,ROWS(I$14:I$48)-I52,0)</f>
        <v>2</v>
      </c>
      <c r="J57">
        <f>IF(J52&lt;&gt;0,ROWS(J$14:J$48)-J52,0)</f>
        <v>2</v>
      </c>
      <c r="K57">
        <f>IF(K52&lt;&gt;0,ROWS(K$14:K$48)-K52,0)</f>
        <v>2</v>
      </c>
      <c r="L57">
        <f>IF(L52&lt;&gt;0,ROWS(L$14:L$48)-L52,0)</f>
        <v>2</v>
      </c>
      <c r="N57">
        <f>IF(N52&lt;&gt;0,ROWS(N$14:N$48)-N52,0)</f>
        <v>2</v>
      </c>
      <c r="O57">
        <f>IF(O52&lt;&gt;0,ROWS(O$14:O$48)-O52,0)</f>
        <v>2</v>
      </c>
      <c r="Q57">
        <f t="shared" ref="Q57:V57" si="27">IF(Q52&lt;&gt;0,ROWS(Q$14:Q$48)-Q52,0)</f>
        <v>2</v>
      </c>
      <c r="R57">
        <f t="shared" si="27"/>
        <v>2</v>
      </c>
      <c r="S57">
        <f t="shared" si="27"/>
        <v>2</v>
      </c>
      <c r="T57">
        <f t="shared" si="27"/>
        <v>2</v>
      </c>
      <c r="U57">
        <f t="shared" si="27"/>
        <v>2</v>
      </c>
      <c r="V57">
        <f t="shared" si="27"/>
        <v>2</v>
      </c>
      <c r="AB57">
        <f t="shared" ref="AB57:AG57" si="28">IF(AB52&lt;&gt;0,ROWS(AB$14:AB$48)-AB52,0)</f>
        <v>2</v>
      </c>
      <c r="AC57">
        <f t="shared" si="28"/>
        <v>2</v>
      </c>
      <c r="AD57">
        <f t="shared" si="28"/>
        <v>2</v>
      </c>
      <c r="AE57">
        <f t="shared" si="28"/>
        <v>2</v>
      </c>
      <c r="AF57">
        <f t="shared" si="28"/>
        <v>2</v>
      </c>
      <c r="AG57">
        <f t="shared" si="28"/>
        <v>2</v>
      </c>
    </row>
    <row r="58" spans="2:35">
      <c r="B58" t="s">
        <v>149</v>
      </c>
    </row>
    <row r="59" spans="2:35">
      <c r="B59" t="s">
        <v>150</v>
      </c>
      <c r="G59" s="18"/>
      <c r="H59" s="18"/>
      <c r="I59" s="18"/>
      <c r="J59" s="18"/>
      <c r="K59" s="18"/>
      <c r="L59" s="18"/>
      <c r="M59" s="18"/>
      <c r="N59" s="18"/>
      <c r="O59" s="18"/>
      <c r="P59" s="18"/>
      <c r="Q59" s="18"/>
      <c r="R59" s="18"/>
      <c r="S59" s="18"/>
      <c r="T59" s="18"/>
      <c r="U59" s="18"/>
      <c r="V59" s="18"/>
      <c r="AB59" s="18"/>
      <c r="AC59" s="18"/>
      <c r="AD59" s="18"/>
      <c r="AE59" s="18"/>
      <c r="AF59" s="18"/>
      <c r="AG59" s="18"/>
    </row>
    <row r="60" spans="2:35">
      <c r="B60" t="s">
        <v>151</v>
      </c>
    </row>
    <row r="61" spans="2:35">
      <c r="B61" t="s">
        <v>152</v>
      </c>
    </row>
    <row r="62" spans="2:35">
      <c r="B62" t="s">
        <v>153</v>
      </c>
      <c r="E62" s="10"/>
      <c r="G62" s="26"/>
      <c r="H62" s="26"/>
      <c r="I62" s="26"/>
      <c r="J62" s="26"/>
      <c r="K62" s="26"/>
      <c r="L62" s="26"/>
      <c r="M62" s="26"/>
      <c r="N62" s="26"/>
      <c r="O62" s="26"/>
      <c r="P62" s="26"/>
      <c r="Q62" s="26"/>
      <c r="R62" s="26"/>
      <c r="S62" s="26"/>
      <c r="T62" s="26"/>
      <c r="U62" s="26"/>
      <c r="V62" s="26"/>
      <c r="AB62" s="26"/>
      <c r="AC62" s="26"/>
      <c r="AD62" s="26"/>
      <c r="AE62" s="26"/>
      <c r="AF62" s="26"/>
      <c r="AG62" s="26"/>
    </row>
    <row r="63" spans="2:35">
      <c r="B63" t="s">
        <v>154</v>
      </c>
    </row>
    <row r="64" spans="2:35">
      <c r="B64" t="s">
        <v>155</v>
      </c>
    </row>
    <row r="66" spans="1:2">
      <c r="B66" t="s">
        <v>50</v>
      </c>
    </row>
    <row r="67" spans="1:2">
      <c r="B67" t="s">
        <v>63</v>
      </c>
    </row>
    <row r="70" spans="1:2" s="11" customFormat="1">
      <c r="A70" s="11" t="s">
        <v>156</v>
      </c>
    </row>
    <row r="81" spans="27:32">
      <c r="AA81" s="22"/>
      <c r="AB81" s="22"/>
      <c r="AC81" s="22"/>
      <c r="AD81" s="22"/>
      <c r="AE81" s="22"/>
      <c r="AF81" s="22"/>
    </row>
    <row r="82" spans="27:32">
      <c r="AA82" s="22"/>
      <c r="AB82" s="22"/>
      <c r="AC82" s="22"/>
      <c r="AD82" s="22"/>
      <c r="AE82" s="22"/>
      <c r="AF82" s="22"/>
    </row>
  </sheetData>
  <mergeCells count="2">
    <mergeCell ref="Q11:V11"/>
    <mergeCell ref="AB11:AG11"/>
  </mergeCells>
  <conditionalFormatting sqref="A11:Q11">
    <cfRule type="cellIs" dxfId="685" priority="13" operator="equal">
      <formula>"Good (backcast)"</formula>
    </cfRule>
    <cfRule type="cellIs" dxfId="684" priority="11" operator="equal">
      <formula>"Poor (backcast)"</formula>
    </cfRule>
    <cfRule type="cellIs" dxfId="683" priority="12" operator="equal">
      <formula>"Sufficient (backcast)"</formula>
    </cfRule>
    <cfRule type="cellIs" dxfId="682" priority="14" operator="equal">
      <formula>"Excellent (backcast)"</formula>
    </cfRule>
    <cfRule type="cellIs" dxfId="681" priority="15" operator="equal">
      <formula>"Not applicable (removed)"</formula>
    </cfRule>
  </conditionalFormatting>
  <conditionalFormatting sqref="A10:W10">
    <cfRule type="cellIs" dxfId="680" priority="2" operator="equal">
      <formula>"Poor (backcast)"</formula>
    </cfRule>
    <cfRule type="cellIs" dxfId="679" priority="3" operator="equal">
      <formula>"Sufficient (backcast)"</formula>
    </cfRule>
    <cfRule type="cellIs" dxfId="678" priority="4" operator="equal">
      <formula>"Good (backcast)"</formula>
    </cfRule>
    <cfRule type="cellIs" dxfId="677" priority="5" operator="equal">
      <formula>"Excellent (backcast)"</formula>
    </cfRule>
  </conditionalFormatting>
  <conditionalFormatting sqref="A2:Z9 W11 A12:W13">
    <cfRule type="cellIs" dxfId="676" priority="49" operator="equal">
      <formula>"Excellent (backcast)"</formula>
    </cfRule>
    <cfRule type="cellIs" dxfId="675" priority="46" operator="equal">
      <formula>"Poor (backcast)"</formula>
    </cfRule>
    <cfRule type="cellIs" dxfId="674" priority="47" operator="equal">
      <formula>"Sufficient (backcast)"</formula>
    </cfRule>
    <cfRule type="cellIs" dxfId="673" priority="48" operator="equal">
      <formula>"Good (backcast)"</formula>
    </cfRule>
  </conditionalFormatting>
  <conditionalFormatting sqref="A2:Z9 AA2:XFD10 A10:C10 E10:W10 W11:W13 AA11:AA13 A12:G13 A49:XFD51 E52:V57 E59:V59 G60:Z68 AG67:XFD1048576 A69:Z1048576">
    <cfRule type="cellIs" dxfId="672" priority="85" operator="equal">
      <formula>"Not applicable (removed)"</formula>
    </cfRule>
  </conditionalFormatting>
  <conditionalFormatting sqref="A14:Z47 E52:V57 E59:V59 G60:Z68 AG67:XFD1048576 A69:Z1048576">
    <cfRule type="cellIs" dxfId="671" priority="89" operator="equal">
      <formula>"Excellent (backcast)"</formula>
    </cfRule>
    <cfRule type="cellIs" dxfId="670" priority="88" operator="equal">
      <formula>"Good (backcast)"</formula>
    </cfRule>
    <cfRule type="cellIs" dxfId="669" priority="87" operator="equal">
      <formula>"Sufficient (backcast)"</formula>
    </cfRule>
    <cfRule type="cellIs" dxfId="668" priority="86" operator="equal">
      <formula>"Poor (backcast)"</formula>
    </cfRule>
  </conditionalFormatting>
  <conditionalFormatting sqref="A14:AG47">
    <cfRule type="cellIs" dxfId="667" priority="84" operator="equal">
      <formula>"Not applicable (removed)"</formula>
    </cfRule>
  </conditionalFormatting>
  <conditionalFormatting sqref="A48:XFD48">
    <cfRule type="cellIs" dxfId="666" priority="21" operator="equal">
      <formula>"Not applicable (removed)"</formula>
    </cfRule>
  </conditionalFormatting>
  <conditionalFormatting sqref="A48:XFD51">
    <cfRule type="cellIs" dxfId="665" priority="22" operator="equal">
      <formula>"Poor (backcast)"</formula>
    </cfRule>
    <cfRule type="cellIs" dxfId="664" priority="23" operator="equal">
      <formula>"Sufficient (backcast)"</formula>
    </cfRule>
    <cfRule type="cellIs" dxfId="663" priority="24" operator="equal">
      <formula>"Good (backcast)"</formula>
    </cfRule>
    <cfRule type="cellIs" dxfId="662" priority="25" operator="equal">
      <formula>"Excellent (backcast)"</formula>
    </cfRule>
  </conditionalFormatting>
  <conditionalFormatting sqref="C52:D59 W52:Z59 A52:B67 C60:F67 A68:F68">
    <cfRule type="cellIs" dxfId="661" priority="109" operator="equal">
      <formula>"Excellent (backcast)"</formula>
    </cfRule>
    <cfRule type="cellIs" dxfId="660" priority="105" operator="equal">
      <formula>"Not applicable (removed)"</formula>
    </cfRule>
    <cfRule type="cellIs" dxfId="659" priority="106" operator="equal">
      <formula>"Poor (backcast)"</formula>
    </cfRule>
    <cfRule type="cellIs" dxfId="658" priority="107" operator="equal">
      <formula>"Sufficient (backcast)"</formula>
    </cfRule>
    <cfRule type="cellIs" dxfId="657" priority="108" operator="equal">
      <formula>"Good (backcast)"</formula>
    </cfRule>
  </conditionalFormatting>
  <conditionalFormatting sqref="D10">
    <cfRule type="cellIs" dxfId="656" priority="1" operator="equal">
      <formula>"Not applicable (removed)"</formula>
    </cfRule>
  </conditionalFormatting>
  <conditionalFormatting sqref="E58:F58 AA67:AF67 AA69:AF97 AA99:AF1048576">
    <cfRule type="cellIs" dxfId="655" priority="104" operator="equal">
      <formula>"Not applicable (removed)"</formula>
    </cfRule>
    <cfRule type="cellIs" dxfId="654" priority="100" operator="equal">
      <formula>"Poor (backcast)"</formula>
    </cfRule>
    <cfRule type="cellIs" dxfId="653" priority="103" operator="equal">
      <formula>"Excellent (backcast)"</formula>
    </cfRule>
    <cfRule type="cellIs" dxfId="652" priority="101" operator="equal">
      <formula>"Sufficient (backcast)"</formula>
    </cfRule>
    <cfRule type="cellIs" dxfId="651" priority="102" operator="equal">
      <formula>"Good (backcast)"</formula>
    </cfRule>
  </conditionalFormatting>
  <conditionalFormatting sqref="H12:V13">
    <cfRule type="cellIs" dxfId="650" priority="45" operator="equal">
      <formula>"Not applicable (removed)"</formula>
    </cfRule>
  </conditionalFormatting>
  <conditionalFormatting sqref="Z10:Z11 X10:Y12 X13:Z13">
    <cfRule type="cellIs" dxfId="649" priority="78" operator="equal">
      <formula>"Excellent (backcast)"</formula>
    </cfRule>
    <cfRule type="cellIs" dxfId="648" priority="79" operator="equal">
      <formula>"Not applicable (removed)"</formula>
    </cfRule>
    <cfRule type="cellIs" dxfId="647" priority="75" operator="equal">
      <formula>"Poor (backcast)"</formula>
    </cfRule>
    <cfRule type="cellIs" dxfId="646" priority="76" operator="equal">
      <formula>"Sufficient (backcast)"</formula>
    </cfRule>
    <cfRule type="cellIs" dxfId="645" priority="77" operator="equal">
      <formula>"Good (backcast)"</formula>
    </cfRule>
  </conditionalFormatting>
  <conditionalFormatting sqref="AA52:AA66">
    <cfRule type="cellIs" dxfId="644" priority="73" operator="equal">
      <formula>"Good (backcast)"</formula>
    </cfRule>
    <cfRule type="cellIs" dxfId="643" priority="74" operator="equal">
      <formula>"Excellent (backcast)"</formula>
    </cfRule>
    <cfRule type="cellIs" dxfId="642" priority="70" operator="equal">
      <formula>"Not applicable (removed)"</formula>
    </cfRule>
    <cfRule type="cellIs" dxfId="641" priority="71" operator="equal">
      <formula>"Poor (backcast)"</formula>
    </cfRule>
    <cfRule type="cellIs" dxfId="640" priority="72" operator="equal">
      <formula>"Sufficient (backcast)"</formula>
    </cfRule>
  </conditionalFormatting>
  <conditionalFormatting sqref="AA11:AB11">
    <cfRule type="cellIs" dxfId="639" priority="7" operator="equal">
      <formula>"Sufficient (backcast)"</formula>
    </cfRule>
    <cfRule type="cellIs" dxfId="638" priority="9" operator="equal">
      <formula>"Excellent (backcast)"</formula>
    </cfRule>
    <cfRule type="cellIs" dxfId="637" priority="8" operator="equal">
      <formula>"Good (backcast)"</formula>
    </cfRule>
    <cfRule type="cellIs" dxfId="636" priority="6" operator="equal">
      <formula>"Poor (backcast)"</formula>
    </cfRule>
  </conditionalFormatting>
  <conditionalFormatting sqref="AA2:XFD10 AH11:XFD11 AA12:XFD47">
    <cfRule type="cellIs" dxfId="635" priority="31" operator="equal">
      <formula>"Poor (backcast)"</formula>
    </cfRule>
    <cfRule type="cellIs" dxfId="634" priority="32" operator="equal">
      <formula>"Sufficient (backcast)"</formula>
    </cfRule>
    <cfRule type="cellIs" dxfId="633" priority="33" operator="equal">
      <formula>"Good (backcast)"</formula>
    </cfRule>
    <cfRule type="cellIs" dxfId="632" priority="34" operator="equal">
      <formula>"Excellent (backcast)"</formula>
    </cfRule>
  </conditionalFormatting>
  <conditionalFormatting sqref="AB11">
    <cfRule type="cellIs" dxfId="631" priority="10" operator="equal">
      <formula>"Not applicable (removed)"</formula>
    </cfRule>
  </conditionalFormatting>
  <conditionalFormatting sqref="AB12:AG13">
    <cfRule type="cellIs" dxfId="630" priority="40" operator="equal">
      <formula>"Not applicable (removed)"</formula>
    </cfRule>
  </conditionalFormatting>
  <conditionalFormatting sqref="AB52:AG57">
    <cfRule type="cellIs" dxfId="629" priority="20" operator="equal">
      <formula>"Excellent (backcast)"</formula>
    </cfRule>
    <cfRule type="cellIs" dxfId="628" priority="19" operator="equal">
      <formula>"Good (backcast)"</formula>
    </cfRule>
    <cfRule type="cellIs" dxfId="627" priority="18" operator="equal">
      <formula>"Sufficient (backcast)"</formula>
    </cfRule>
    <cfRule type="cellIs" dxfId="626" priority="17" operator="equal">
      <formula>"Poor (backcast)"</formula>
    </cfRule>
    <cfRule type="cellIs" dxfId="625" priority="16" operator="equal">
      <formula>"Not applicable (removed)"</formula>
    </cfRule>
  </conditionalFormatting>
  <conditionalFormatting sqref="AB59:AG66">
    <cfRule type="cellIs" dxfId="624" priority="50" operator="equal">
      <formula>"Not applicable (removed)"</formula>
    </cfRule>
    <cfRule type="cellIs" dxfId="623" priority="51" operator="equal">
      <formula>"Poor (backcast)"</formula>
    </cfRule>
    <cfRule type="cellIs" dxfId="622" priority="52" operator="equal">
      <formula>"Sufficient (backcast)"</formula>
    </cfRule>
    <cfRule type="cellIs" dxfId="621" priority="53" operator="equal">
      <formula>"Good (backcast)"</formula>
    </cfRule>
    <cfRule type="cellIs" dxfId="620" priority="54" operator="equal">
      <formula>"Excellent (backcast)"</formula>
    </cfRule>
  </conditionalFormatting>
  <conditionalFormatting sqref="AH11:XFD47">
    <cfRule type="cellIs" dxfId="619" priority="39" operator="equal">
      <formula>"Not applicable (removed)"</formula>
    </cfRule>
  </conditionalFormatting>
  <conditionalFormatting sqref="AH52:XFD66">
    <cfRule type="cellIs" dxfId="618" priority="30" operator="equal">
      <formula>"Not applicable (removed)"</formula>
    </cfRule>
    <cfRule type="cellIs" dxfId="617" priority="29" operator="equal">
      <formula>"Excellent (backcast)"</formula>
    </cfRule>
    <cfRule type="cellIs" dxfId="616" priority="28" operator="equal">
      <formula>"Good (backcast)"</formula>
    </cfRule>
    <cfRule type="cellIs" dxfId="615" priority="27" operator="equal">
      <formula>"Sufficient (backcast)"</formula>
    </cfRule>
    <cfRule type="cellIs" dxfId="614" priority="26" operator="equal">
      <formula>"Poor (backcast)"</formula>
    </cfRule>
  </conditionalFormatting>
  <pageMargins left="0.7" right="0.7" top="0.75" bottom="0.75" header="0.3" footer="0.3"/>
  <pageSetup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F48E1-97C3-4F11-BDD4-0481F45BBA87}">
  <sheetPr>
    <tabColor theme="6" tint="0.79998168889431442"/>
  </sheetPr>
  <dimension ref="A3:AI38"/>
  <sheetViews>
    <sheetView zoomScale="80" zoomScaleNormal="80" workbookViewId="0">
      <pane xSplit="6" ySplit="13" topLeftCell="Z14" activePane="bottomRight" state="frozen"/>
      <selection pane="bottomRight" activeCell="D10" sqref="D10"/>
      <selection pane="bottomLeft" activeCell="B12" sqref="B12"/>
      <selection pane="topRight" activeCell="B12" sqref="B12"/>
    </sheetView>
  </sheetViews>
  <sheetFormatPr defaultRowHeight="14.1"/>
  <cols>
    <col min="1" max="1" width="14.75" bestFit="1" customWidth="1"/>
    <col min="2" max="2" width="33.5" customWidth="1"/>
    <col min="3" max="3" width="53.875" customWidth="1"/>
    <col min="4" max="4" width="15.25" customWidth="1"/>
    <col min="5" max="5" width="16.5" customWidth="1"/>
    <col min="6" max="6" width="18.625" customWidth="1"/>
    <col min="7" max="7" width="8.75" customWidth="1"/>
    <col min="8" max="17" width="14" bestFit="1" customWidth="1"/>
    <col min="18" max="22" width="12.375" customWidth="1"/>
    <col min="23" max="23" width="70.875" customWidth="1"/>
    <col min="24" max="24" width="23.625" customWidth="1"/>
    <col min="25" max="25" width="40.5" customWidth="1"/>
    <col min="26" max="26" width="42.75" customWidth="1"/>
    <col min="27" max="27" width="20.25" customWidth="1"/>
    <col min="28" max="33" width="18.625" customWidth="1"/>
    <col min="34" max="34" width="29.25" customWidth="1"/>
  </cols>
  <sheetData>
    <row r="3" spans="1:35" ht="17.45">
      <c r="B3" s="1" t="s">
        <v>237</v>
      </c>
    </row>
    <row r="4" spans="1:35" ht="17.45">
      <c r="B4" s="1" t="s">
        <v>1</v>
      </c>
    </row>
    <row r="5" spans="1:35" ht="30" customHeight="1">
      <c r="B5" s="30" t="s">
        <v>2</v>
      </c>
      <c r="C5" s="30"/>
      <c r="D5" s="30"/>
      <c r="E5" s="30"/>
      <c r="F5" s="30"/>
      <c r="G5" s="30"/>
      <c r="H5" s="30"/>
      <c r="I5" s="30"/>
      <c r="J5" s="30"/>
      <c r="K5" s="30"/>
      <c r="L5" s="30"/>
      <c r="M5" s="30"/>
      <c r="N5" s="30"/>
      <c r="O5" s="30"/>
      <c r="P5" s="30"/>
      <c r="Q5" s="30"/>
      <c r="R5" s="30"/>
      <c r="S5" s="30"/>
      <c r="T5" s="30"/>
      <c r="U5" s="30"/>
      <c r="V5" s="30"/>
      <c r="W5" s="30"/>
      <c r="X5" s="32"/>
      <c r="Y5" s="33"/>
      <c r="Z5" s="33"/>
      <c r="AA5" s="33"/>
    </row>
    <row r="7" spans="1:35">
      <c r="B7" s="3" t="s">
        <v>3</v>
      </c>
      <c r="C7" s="3" t="s">
        <v>4</v>
      </c>
      <c r="D7" s="3" t="s">
        <v>5</v>
      </c>
      <c r="Z7" t="s">
        <v>6</v>
      </c>
    </row>
    <row r="8" spans="1:35">
      <c r="B8" s="4" t="s">
        <v>7</v>
      </c>
      <c r="C8" s="4" t="s">
        <v>8</v>
      </c>
      <c r="D8" s="4">
        <f>COUNTIF(C14:C31,"&lt;&gt;")</f>
        <v>3</v>
      </c>
      <c r="Z8" t="s">
        <v>9</v>
      </c>
    </row>
    <row r="9" spans="1:35">
      <c r="B9" s="5" t="s">
        <v>10</v>
      </c>
      <c r="C9" s="4" t="s">
        <v>8</v>
      </c>
      <c r="D9" s="4">
        <f>COUNTIF(F14:F31,"Included")</f>
        <v>0</v>
      </c>
      <c r="Z9" t="s">
        <v>11</v>
      </c>
    </row>
    <row r="10" spans="1:35" ht="27.95">
      <c r="B10" s="5" t="s">
        <v>12</v>
      </c>
      <c r="C10" s="4" t="s">
        <v>8</v>
      </c>
      <c r="D10" s="12">
        <f xml:space="preserve"> _xlfn.XLOOKUP(B3,'Input_Final Data'!$B$57:$B$77,'Input_Final Data'!$R$57:$R$77)</f>
        <v>0</v>
      </c>
      <c r="Z10" t="s">
        <v>13</v>
      </c>
    </row>
    <row r="11" spans="1:35" ht="22.5" thickBot="1">
      <c r="B11" t="s">
        <v>14</v>
      </c>
      <c r="Q11" s="186" t="s">
        <v>931</v>
      </c>
      <c r="R11" s="187"/>
      <c r="S11" s="187"/>
      <c r="T11" s="187"/>
      <c r="U11" s="187"/>
      <c r="V11" s="188"/>
      <c r="Z11" t="s">
        <v>16</v>
      </c>
      <c r="AB11" s="186" t="s">
        <v>931</v>
      </c>
      <c r="AC11" s="187"/>
      <c r="AD11" s="187"/>
      <c r="AE11" s="187"/>
      <c r="AF11" s="187"/>
      <c r="AG11" s="188"/>
    </row>
    <row r="12" spans="1:35"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c r="X12" t="s">
        <v>18</v>
      </c>
      <c r="Y12" t="s">
        <v>19</v>
      </c>
      <c r="AA12" s="36"/>
      <c r="AB12" s="6">
        <v>2024</v>
      </c>
      <c r="AC12" s="6">
        <v>2025</v>
      </c>
      <c r="AD12" s="6">
        <v>2026</v>
      </c>
      <c r="AE12" s="6">
        <v>2027</v>
      </c>
      <c r="AF12" s="6">
        <v>2028</v>
      </c>
      <c r="AG12" s="6">
        <v>2029</v>
      </c>
    </row>
    <row r="13" spans="1:35" ht="51" customHeight="1" thickBot="1">
      <c r="B13" s="6" t="s">
        <v>20</v>
      </c>
      <c r="C13" s="6" t="s">
        <v>21</v>
      </c>
      <c r="D13" s="6" t="s">
        <v>22</v>
      </c>
      <c r="E13" s="7" t="s">
        <v>23</v>
      </c>
      <c r="F13" s="8" t="s">
        <v>24</v>
      </c>
      <c r="G13" s="8"/>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c r="X13" s="34" t="s">
        <v>41</v>
      </c>
      <c r="Y13" s="34" t="s">
        <v>42</v>
      </c>
      <c r="Z13" s="34" t="s">
        <v>43</v>
      </c>
      <c r="AA13" s="34" t="s">
        <v>44</v>
      </c>
      <c r="AB13" s="6" t="s">
        <v>34</v>
      </c>
      <c r="AC13" s="6" t="s">
        <v>35</v>
      </c>
      <c r="AD13" s="6" t="s">
        <v>36</v>
      </c>
      <c r="AE13" s="6" t="s">
        <v>37</v>
      </c>
      <c r="AF13" s="6" t="s">
        <v>38</v>
      </c>
      <c r="AG13" s="6" t="s">
        <v>39</v>
      </c>
      <c r="AI13" s="36" t="s">
        <v>46</v>
      </c>
    </row>
    <row r="14" spans="1:35">
      <c r="A14" s="158" t="s">
        <v>138</v>
      </c>
      <c r="B14" s="158" t="s">
        <v>237</v>
      </c>
      <c r="C14" s="158" t="s">
        <v>524</v>
      </c>
      <c r="D14" s="158"/>
      <c r="E14" s="158" t="s">
        <v>49</v>
      </c>
      <c r="F14" s="158" t="s">
        <v>140</v>
      </c>
    </row>
    <row r="15" spans="1:35">
      <c r="A15" s="158" t="s">
        <v>138</v>
      </c>
      <c r="B15" s="158" t="s">
        <v>237</v>
      </c>
      <c r="C15" s="158" t="s">
        <v>525</v>
      </c>
      <c r="D15" s="158"/>
      <c r="E15" s="158" t="s">
        <v>49</v>
      </c>
      <c r="F15" s="158" t="s">
        <v>140</v>
      </c>
    </row>
    <row r="16" spans="1:35">
      <c r="A16" s="158" t="s">
        <v>138</v>
      </c>
      <c r="B16" s="158" t="s">
        <v>237</v>
      </c>
      <c r="C16" s="158" t="s">
        <v>526</v>
      </c>
      <c r="D16" s="158"/>
      <c r="E16" s="158" t="s">
        <v>49</v>
      </c>
      <c r="F16" s="158" t="s">
        <v>140</v>
      </c>
    </row>
    <row r="17" spans="2:35">
      <c r="Z17" s="22"/>
    </row>
    <row r="18" spans="2:35" s="21" customFormat="1">
      <c r="Z18" s="35"/>
    </row>
    <row r="20" spans="2:35" ht="27.95">
      <c r="B20" s="10" t="s">
        <v>143</v>
      </c>
      <c r="E20" s="10" t="s">
        <v>144</v>
      </c>
      <c r="F20" t="s">
        <v>145</v>
      </c>
      <c r="H20">
        <f>SUM(H21:H24)</f>
        <v>0</v>
      </c>
      <c r="I20">
        <f>SUM(I21:I24)</f>
        <v>0</v>
      </c>
      <c r="J20">
        <f>SUM(J21:J24)</f>
        <v>0</v>
      </c>
      <c r="K20">
        <f>SUM(K21:K24)</f>
        <v>0</v>
      </c>
      <c r="L20">
        <f>SUM(L21:L24)</f>
        <v>0</v>
      </c>
      <c r="N20">
        <f>SUM(N21:N24)</f>
        <v>0</v>
      </c>
      <c r="O20">
        <f>SUM(O21:O24)</f>
        <v>0</v>
      </c>
      <c r="Q20">
        <f t="shared" ref="Q20:V20" si="0">SUM(Q21:Q24)</f>
        <v>0</v>
      </c>
      <c r="R20">
        <f t="shared" si="0"/>
        <v>0</v>
      </c>
      <c r="S20">
        <f t="shared" si="0"/>
        <v>0</v>
      </c>
      <c r="T20">
        <f t="shared" si="0"/>
        <v>0</v>
      </c>
      <c r="U20">
        <f t="shared" si="0"/>
        <v>0</v>
      </c>
      <c r="V20">
        <f t="shared" si="0"/>
        <v>0</v>
      </c>
      <c r="AB20">
        <f t="shared" ref="AB20:AG20" si="1">SUM(AB21:AB24)</f>
        <v>0</v>
      </c>
      <c r="AC20">
        <f t="shared" si="1"/>
        <v>0</v>
      </c>
      <c r="AD20">
        <f t="shared" si="1"/>
        <v>0</v>
      </c>
      <c r="AE20">
        <f t="shared" si="1"/>
        <v>0</v>
      </c>
      <c r="AF20">
        <f t="shared" si="1"/>
        <v>0</v>
      </c>
      <c r="AG20">
        <f t="shared" si="1"/>
        <v>0</v>
      </c>
      <c r="AH20" s="22" t="s">
        <v>146</v>
      </c>
      <c r="AI20">
        <f>COUNTIF(AI14:AI16, "Y")</f>
        <v>0</v>
      </c>
    </row>
    <row r="21" spans="2:35">
      <c r="B21" t="s">
        <v>96</v>
      </c>
      <c r="F21" t="s">
        <v>96</v>
      </c>
      <c r="H21">
        <f t="shared" ref="H21:L24" si="2">COUNTIF(H$14:H$17, $B21) + COUNTIF(H$14:H$17, $B28)</f>
        <v>0</v>
      </c>
      <c r="I21">
        <f t="shared" si="2"/>
        <v>0</v>
      </c>
      <c r="J21">
        <f t="shared" si="2"/>
        <v>0</v>
      </c>
      <c r="K21">
        <f t="shared" si="2"/>
        <v>0</v>
      </c>
      <c r="L21">
        <f t="shared" si="2"/>
        <v>0</v>
      </c>
      <c r="N21">
        <f t="shared" ref="N21:O24" si="3">COUNTIF(N$14:N$17, $B21) + COUNTIF(N$14:N$17, $B28)</f>
        <v>0</v>
      </c>
      <c r="O21">
        <f t="shared" si="3"/>
        <v>0</v>
      </c>
      <c r="Q21">
        <f t="shared" ref="Q21:V24" si="4">COUNTIF(Q$14:Q$17, $B21) + COUNTIF(Q$14:Q$17, $B28)</f>
        <v>0</v>
      </c>
      <c r="R21">
        <f t="shared" si="4"/>
        <v>0</v>
      </c>
      <c r="S21">
        <f t="shared" si="4"/>
        <v>0</v>
      </c>
      <c r="T21">
        <f t="shared" si="4"/>
        <v>0</v>
      </c>
      <c r="U21">
        <f t="shared" si="4"/>
        <v>0</v>
      </c>
      <c r="V21">
        <f t="shared" si="4"/>
        <v>0</v>
      </c>
      <c r="AB21">
        <f t="shared" ref="AB21:AG24" si="5">COUNTIF(AB$14:AB$17, $B21) + COUNTIF(AB$14:AB$17, $B28)</f>
        <v>0</v>
      </c>
      <c r="AC21">
        <f t="shared" si="5"/>
        <v>0</v>
      </c>
      <c r="AD21">
        <f t="shared" si="5"/>
        <v>0</v>
      </c>
      <c r="AE21">
        <f t="shared" si="5"/>
        <v>0</v>
      </c>
      <c r="AF21">
        <f t="shared" si="5"/>
        <v>0</v>
      </c>
      <c r="AG21">
        <f t="shared" si="5"/>
        <v>0</v>
      </c>
    </row>
    <row r="22" spans="2:35">
      <c r="B22" t="s">
        <v>97</v>
      </c>
      <c r="F22" t="s">
        <v>97</v>
      </c>
      <c r="H22">
        <f t="shared" si="2"/>
        <v>0</v>
      </c>
      <c r="I22">
        <f t="shared" si="2"/>
        <v>0</v>
      </c>
      <c r="J22">
        <f t="shared" si="2"/>
        <v>0</v>
      </c>
      <c r="K22">
        <f t="shared" si="2"/>
        <v>0</v>
      </c>
      <c r="L22">
        <f t="shared" si="2"/>
        <v>0</v>
      </c>
      <c r="N22">
        <f t="shared" si="3"/>
        <v>0</v>
      </c>
      <c r="O22">
        <f t="shared" si="3"/>
        <v>0</v>
      </c>
      <c r="Q22">
        <f t="shared" si="4"/>
        <v>0</v>
      </c>
      <c r="R22">
        <f t="shared" si="4"/>
        <v>0</v>
      </c>
      <c r="S22">
        <f t="shared" si="4"/>
        <v>0</v>
      </c>
      <c r="T22">
        <f t="shared" si="4"/>
        <v>0</v>
      </c>
      <c r="U22">
        <f t="shared" si="4"/>
        <v>0</v>
      </c>
      <c r="V22">
        <f t="shared" si="4"/>
        <v>0</v>
      </c>
      <c r="AB22">
        <f t="shared" si="5"/>
        <v>0</v>
      </c>
      <c r="AC22">
        <f t="shared" si="5"/>
        <v>0</v>
      </c>
      <c r="AD22">
        <f t="shared" si="5"/>
        <v>0</v>
      </c>
      <c r="AE22">
        <f t="shared" si="5"/>
        <v>0</v>
      </c>
      <c r="AF22">
        <f t="shared" si="5"/>
        <v>0</v>
      </c>
      <c r="AG22">
        <f t="shared" si="5"/>
        <v>0</v>
      </c>
    </row>
    <row r="23" spans="2:35">
      <c r="B23" t="s">
        <v>56</v>
      </c>
      <c r="F23" t="s">
        <v>56</v>
      </c>
      <c r="H23">
        <f t="shared" si="2"/>
        <v>0</v>
      </c>
      <c r="I23">
        <f t="shared" si="2"/>
        <v>0</v>
      </c>
      <c r="J23">
        <f t="shared" si="2"/>
        <v>0</v>
      </c>
      <c r="K23">
        <f t="shared" si="2"/>
        <v>0</v>
      </c>
      <c r="L23">
        <f t="shared" si="2"/>
        <v>0</v>
      </c>
      <c r="N23">
        <f t="shared" si="3"/>
        <v>0</v>
      </c>
      <c r="O23">
        <f t="shared" si="3"/>
        <v>0</v>
      </c>
      <c r="Q23">
        <f t="shared" si="4"/>
        <v>0</v>
      </c>
      <c r="R23">
        <f t="shared" si="4"/>
        <v>0</v>
      </c>
      <c r="S23">
        <f t="shared" si="4"/>
        <v>0</v>
      </c>
      <c r="T23">
        <f t="shared" si="4"/>
        <v>0</v>
      </c>
      <c r="U23">
        <f t="shared" si="4"/>
        <v>0</v>
      </c>
      <c r="V23">
        <f t="shared" si="4"/>
        <v>0</v>
      </c>
      <c r="AB23">
        <f t="shared" si="5"/>
        <v>0</v>
      </c>
      <c r="AC23">
        <f t="shared" si="5"/>
        <v>0</v>
      </c>
      <c r="AD23">
        <f t="shared" si="5"/>
        <v>0</v>
      </c>
      <c r="AE23">
        <f t="shared" si="5"/>
        <v>0</v>
      </c>
      <c r="AF23">
        <f t="shared" si="5"/>
        <v>0</v>
      </c>
      <c r="AG23">
        <f t="shared" si="5"/>
        <v>0</v>
      </c>
    </row>
    <row r="24" spans="2:35">
      <c r="B24" t="s">
        <v>57</v>
      </c>
      <c r="F24" t="s">
        <v>57</v>
      </c>
      <c r="H24">
        <f t="shared" si="2"/>
        <v>0</v>
      </c>
      <c r="I24">
        <f t="shared" si="2"/>
        <v>0</v>
      </c>
      <c r="J24">
        <f t="shared" si="2"/>
        <v>0</v>
      </c>
      <c r="K24">
        <f t="shared" si="2"/>
        <v>0</v>
      </c>
      <c r="L24">
        <f t="shared" si="2"/>
        <v>0</v>
      </c>
      <c r="N24">
        <f t="shared" si="3"/>
        <v>0</v>
      </c>
      <c r="O24">
        <f t="shared" si="3"/>
        <v>0</v>
      </c>
      <c r="Q24">
        <f t="shared" si="4"/>
        <v>0</v>
      </c>
      <c r="R24">
        <f t="shared" si="4"/>
        <v>0</v>
      </c>
      <c r="S24">
        <f t="shared" si="4"/>
        <v>0</v>
      </c>
      <c r="T24">
        <f t="shared" si="4"/>
        <v>0</v>
      </c>
      <c r="U24">
        <f t="shared" si="4"/>
        <v>0</v>
      </c>
      <c r="V24">
        <f t="shared" si="4"/>
        <v>0</v>
      </c>
      <c r="AB24">
        <f t="shared" si="5"/>
        <v>0</v>
      </c>
      <c r="AC24">
        <f t="shared" si="5"/>
        <v>0</v>
      </c>
      <c r="AD24">
        <f t="shared" si="5"/>
        <v>0</v>
      </c>
      <c r="AE24">
        <f t="shared" si="5"/>
        <v>0</v>
      </c>
      <c r="AF24">
        <f t="shared" si="5"/>
        <v>0</v>
      </c>
      <c r="AG24">
        <f t="shared" si="5"/>
        <v>0</v>
      </c>
    </row>
    <row r="25" spans="2:35">
      <c r="B25" t="s">
        <v>147</v>
      </c>
      <c r="F25" t="s">
        <v>148</v>
      </c>
      <c r="H25" s="29">
        <f t="shared" ref="H25:V25" si="6">IF(H20&lt;&gt;0, ROWS(H14:H16)-H20, 0)</f>
        <v>0</v>
      </c>
      <c r="I25" s="29">
        <f t="shared" si="6"/>
        <v>0</v>
      </c>
      <c r="J25" s="29">
        <f t="shared" si="6"/>
        <v>0</v>
      </c>
      <c r="K25" s="29">
        <f t="shared" si="6"/>
        <v>0</v>
      </c>
      <c r="L25" s="29">
        <f t="shared" si="6"/>
        <v>0</v>
      </c>
      <c r="M25" s="29">
        <f t="shared" si="6"/>
        <v>0</v>
      </c>
      <c r="N25" s="29">
        <f t="shared" si="6"/>
        <v>0</v>
      </c>
      <c r="O25" s="29">
        <f t="shared" si="6"/>
        <v>0</v>
      </c>
      <c r="P25" s="29">
        <f t="shared" si="6"/>
        <v>0</v>
      </c>
      <c r="Q25" s="29">
        <f t="shared" si="6"/>
        <v>0</v>
      </c>
      <c r="R25" s="29">
        <f t="shared" si="6"/>
        <v>0</v>
      </c>
      <c r="S25" s="29">
        <f t="shared" si="6"/>
        <v>0</v>
      </c>
      <c r="T25" s="29">
        <f t="shared" si="6"/>
        <v>0</v>
      </c>
      <c r="U25" s="29">
        <f t="shared" si="6"/>
        <v>0</v>
      </c>
      <c r="V25" s="29">
        <f t="shared" si="6"/>
        <v>0</v>
      </c>
      <c r="AB25" s="29">
        <f t="shared" ref="AB25:AG25" si="7">IF(AB20&lt;&gt;0, ROWS(AB14:AB16)-AB20, 0)</f>
        <v>0</v>
      </c>
      <c r="AC25" s="29">
        <f t="shared" si="7"/>
        <v>0</v>
      </c>
      <c r="AD25" s="29">
        <f t="shared" si="7"/>
        <v>0</v>
      </c>
      <c r="AE25" s="29">
        <f t="shared" si="7"/>
        <v>0</v>
      </c>
      <c r="AF25" s="29">
        <f t="shared" si="7"/>
        <v>0</v>
      </c>
      <c r="AG25" s="29">
        <f t="shared" si="7"/>
        <v>0</v>
      </c>
    </row>
    <row r="26" spans="2:35">
      <c r="B26" t="s">
        <v>149</v>
      </c>
    </row>
    <row r="27" spans="2:35">
      <c r="B27" t="s">
        <v>150</v>
      </c>
      <c r="G27" s="18"/>
      <c r="AB27" s="18"/>
      <c r="AC27" s="18"/>
      <c r="AD27" s="18"/>
      <c r="AE27" s="18"/>
      <c r="AF27" s="18"/>
      <c r="AG27" s="18"/>
      <c r="AH27" s="18"/>
    </row>
    <row r="28" spans="2:35">
      <c r="B28" t="s">
        <v>151</v>
      </c>
    </row>
    <row r="29" spans="2:35">
      <c r="B29" t="s">
        <v>152</v>
      </c>
    </row>
    <row r="30" spans="2:35">
      <c r="B30" t="s">
        <v>153</v>
      </c>
      <c r="E30" s="10"/>
      <c r="G30" s="10"/>
      <c r="H30" s="26"/>
      <c r="I30" s="26"/>
      <c r="J30" s="26"/>
      <c r="K30" s="26"/>
      <c r="L30" s="26"/>
      <c r="M30" s="26"/>
      <c r="N30" s="26"/>
      <c r="O30" s="26"/>
      <c r="P30" s="26"/>
      <c r="Q30" s="26"/>
      <c r="R30" s="26"/>
      <c r="S30" s="26"/>
      <c r="T30" s="26"/>
      <c r="U30" s="26"/>
      <c r="V30" s="26"/>
      <c r="AB30" s="26"/>
      <c r="AC30" s="26"/>
      <c r="AD30" s="26"/>
      <c r="AE30" s="26"/>
      <c r="AF30" s="26"/>
      <c r="AG30" s="26"/>
      <c r="AH30" s="26"/>
    </row>
    <row r="31" spans="2:35">
      <c r="B31" t="s">
        <v>154</v>
      </c>
    </row>
    <row r="32" spans="2:35">
      <c r="B32" t="s">
        <v>155</v>
      </c>
    </row>
    <row r="34" spans="1:2">
      <c r="B34" t="s">
        <v>50</v>
      </c>
    </row>
    <row r="35" spans="1:2">
      <c r="B35" t="s">
        <v>63</v>
      </c>
    </row>
    <row r="38" spans="1:2" s="11" customFormat="1">
      <c r="A38" s="11" t="s">
        <v>156</v>
      </c>
    </row>
  </sheetData>
  <mergeCells count="2">
    <mergeCell ref="Q11:V11"/>
    <mergeCell ref="AB11:AG11"/>
  </mergeCells>
  <conditionalFormatting sqref="A14:A16">
    <cfRule type="cellIs" dxfId="613" priority="17" operator="equal">
      <formula>"Poor (backcast)"</formula>
    </cfRule>
    <cfRule type="cellIs" dxfId="612" priority="18" operator="equal">
      <formula>"Sufficient (backcast)"</formula>
    </cfRule>
    <cfRule type="cellIs" dxfId="611" priority="19" operator="equal">
      <formula>"Good (backcast)"</formula>
    </cfRule>
    <cfRule type="cellIs" dxfId="610" priority="16" operator="equal">
      <formula>"Not applicable (removed)"</formula>
    </cfRule>
    <cfRule type="cellIs" dxfId="609" priority="20" operator="equal">
      <formula>"Excellent (backcast)"</formula>
    </cfRule>
  </conditionalFormatting>
  <conditionalFormatting sqref="A36:F36">
    <cfRule type="cellIs" dxfId="608" priority="59" operator="equal">
      <formula>"Excellent (backcast)"</formula>
    </cfRule>
    <cfRule type="cellIs" dxfId="607" priority="58" operator="equal">
      <formula>"Good (backcast)"</formula>
    </cfRule>
    <cfRule type="cellIs" dxfId="606" priority="57" operator="equal">
      <formula>"Sufficient (backcast)"</formula>
    </cfRule>
    <cfRule type="cellIs" dxfId="605" priority="56" operator="equal">
      <formula>"Poor (backcast)"</formula>
    </cfRule>
  </conditionalFormatting>
  <conditionalFormatting sqref="A1:G9 AB1:XFD10 W1:W13 A10:C10 E10:G10 A11:G13 A17:G17 AC17:XFD19 AB17:AB24 AA17:AA34 W17:Z36 A18:V18 A19:G19 C20:G25 A20:B35 AI20:XFD36 C26:E26 G26 C27:D27 F27:G27 C28:G28 G29:G36 AA35:AH36 A37:G37 W37:XFD37 A38:XFD38 A39:G1048576 W39:XFD1048576">
    <cfRule type="cellIs" dxfId="604" priority="66" operator="equal">
      <formula>"Not applicable (removed)"</formula>
    </cfRule>
  </conditionalFormatting>
  <conditionalFormatting sqref="A11:Q11">
    <cfRule type="cellIs" dxfId="603" priority="11" operator="equal">
      <formula>"Poor (backcast)"</formula>
    </cfRule>
    <cfRule type="cellIs" dxfId="602" priority="12" operator="equal">
      <formula>"Sufficient (backcast)"</formula>
    </cfRule>
    <cfRule type="cellIs" dxfId="601" priority="13" operator="equal">
      <formula>"Good (backcast)"</formula>
    </cfRule>
    <cfRule type="cellIs" dxfId="600" priority="14" operator="equal">
      <formula>"Excellent (backcast)"</formula>
    </cfRule>
  </conditionalFormatting>
  <conditionalFormatting sqref="A10:W10">
    <cfRule type="cellIs" dxfId="599" priority="2" operator="equal">
      <formula>"Poor (backcast)"</formula>
    </cfRule>
    <cfRule type="cellIs" dxfId="598" priority="3" operator="equal">
      <formula>"Sufficient (backcast)"</formula>
    </cfRule>
    <cfRule type="cellIs" dxfId="597" priority="4" operator="equal">
      <formula>"Good (backcast)"</formula>
    </cfRule>
    <cfRule type="cellIs" dxfId="596" priority="5" operator="equal">
      <formula>"Excellent (backcast)"</formula>
    </cfRule>
  </conditionalFormatting>
  <conditionalFormatting sqref="A1:Z9 W11 A12:W13 A17:V18 H19:V37 A38:XFD1048576">
    <cfRule type="cellIs" dxfId="595" priority="50" operator="equal">
      <formula>"Excellent (backcast)"</formula>
    </cfRule>
    <cfRule type="cellIs" dxfId="594" priority="49" operator="equal">
      <formula>"Good (backcast)"</formula>
    </cfRule>
    <cfRule type="cellIs" dxfId="593" priority="48" operator="equal">
      <formula>"Sufficient (backcast)"</formula>
    </cfRule>
    <cfRule type="cellIs" dxfId="592" priority="47" operator="equal">
      <formula>"Poor (backcast)"</formula>
    </cfRule>
  </conditionalFormatting>
  <conditionalFormatting sqref="C29:F35">
    <cfRule type="cellIs" dxfId="591" priority="65" operator="equal">
      <formula>"Not applicable (removed)"</formula>
    </cfRule>
    <cfRule type="cellIs" dxfId="590" priority="64" operator="equal">
      <formula>"Excellent (backcast)"</formula>
    </cfRule>
    <cfRule type="cellIs" dxfId="589" priority="63" operator="equal">
      <formula>"Good (backcast)"</formula>
    </cfRule>
    <cfRule type="cellIs" dxfId="588" priority="61" operator="equal">
      <formula>"Poor (backcast)"</formula>
    </cfRule>
    <cfRule type="cellIs" dxfId="587" priority="62" operator="equal">
      <formula>"Sufficient (backcast)"</formula>
    </cfRule>
  </conditionalFormatting>
  <conditionalFormatting sqref="D10">
    <cfRule type="cellIs" dxfId="586" priority="1" operator="equal">
      <formula>"Not applicable (removed)"</formula>
    </cfRule>
  </conditionalFormatting>
  <conditionalFormatting sqref="G14:XFD16">
    <cfRule type="cellIs" dxfId="585" priority="26" operator="equal">
      <formula>"Not applicable (removed)"</formula>
    </cfRule>
    <cfRule type="cellIs" dxfId="584" priority="27" operator="equal">
      <formula>"Poor (backcast)"</formula>
    </cfRule>
    <cfRule type="cellIs" dxfId="583" priority="28" operator="equal">
      <formula>"Sufficient (backcast)"</formula>
    </cfRule>
    <cfRule type="cellIs" dxfId="582" priority="29" operator="equal">
      <formula>"Good (backcast)"</formula>
    </cfRule>
    <cfRule type="cellIs" dxfId="581" priority="30" operator="equal">
      <formula>"Excellent (backcast)"</formula>
    </cfRule>
  </conditionalFormatting>
  <conditionalFormatting sqref="H1:V10 H11:P11 H12:V13 H17:V17 H19:V37 H39:V1048576">
    <cfRule type="cellIs" dxfId="580" priority="46" operator="equal">
      <formula>"Not applicable (removed)"</formula>
    </cfRule>
  </conditionalFormatting>
  <conditionalFormatting sqref="Q11">
    <cfRule type="cellIs" dxfId="579" priority="15" operator="equal">
      <formula>"Not applicable (removed)"</formula>
    </cfRule>
  </conditionalFormatting>
  <conditionalFormatting sqref="X1:Z9 AA1:AA12 X13:AA13 A36:F36">
    <cfRule type="cellIs" dxfId="578" priority="60" operator="equal">
      <formula>"Not applicable (removed)"</formula>
    </cfRule>
  </conditionalFormatting>
  <conditionalFormatting sqref="X13:XFD13">
    <cfRule type="cellIs" dxfId="577" priority="37" operator="equal">
      <formula>"Sufficient (backcast)"</formula>
    </cfRule>
    <cfRule type="cellIs" dxfId="576" priority="38" operator="equal">
      <formula>"Good (backcast)"</formula>
    </cfRule>
    <cfRule type="cellIs" dxfId="575" priority="39" operator="equal">
      <formula>"Excellent (backcast)"</formula>
    </cfRule>
    <cfRule type="cellIs" dxfId="574" priority="36" operator="equal">
      <formula>"Poor (backcast)"</formula>
    </cfRule>
  </conditionalFormatting>
  <conditionalFormatting sqref="Z10:Z11 X10:Y12">
    <cfRule type="cellIs" dxfId="573" priority="51" operator="equal">
      <formula>"Poor (backcast)"</formula>
    </cfRule>
    <cfRule type="cellIs" dxfId="572" priority="52" operator="equal">
      <formula>"Sufficient (backcast)"</formula>
    </cfRule>
    <cfRule type="cellIs" dxfId="571" priority="53" operator="equal">
      <formula>"Good (backcast)"</formula>
    </cfRule>
    <cfRule type="cellIs" dxfId="570" priority="55" operator="equal">
      <formula>"Not applicable (removed)"</formula>
    </cfRule>
    <cfRule type="cellIs" dxfId="569" priority="54" operator="equal">
      <formula>"Excellent (backcast)"</formula>
    </cfRule>
  </conditionalFormatting>
  <conditionalFormatting sqref="AA11:AB11">
    <cfRule type="cellIs" dxfId="568" priority="9" operator="equal">
      <formula>"Excellent (backcast)"</formula>
    </cfRule>
    <cfRule type="cellIs" dxfId="567" priority="8" operator="equal">
      <formula>"Good (backcast)"</formula>
    </cfRule>
    <cfRule type="cellIs" dxfId="566" priority="7" operator="equal">
      <formula>"Sufficient (backcast)"</formula>
    </cfRule>
    <cfRule type="cellIs" dxfId="565" priority="6" operator="equal">
      <formula>"Poor (backcast)"</formula>
    </cfRule>
  </conditionalFormatting>
  <conditionalFormatting sqref="AA1:XFD10 AH11:XFD11 AA12:XFD12">
    <cfRule type="cellIs" dxfId="564" priority="42" operator="equal">
      <formula>"Poor (backcast)"</formula>
    </cfRule>
    <cfRule type="cellIs" dxfId="563" priority="43" operator="equal">
      <formula>"Sufficient (backcast)"</formula>
    </cfRule>
    <cfRule type="cellIs" dxfId="562" priority="44" operator="equal">
      <formula>"Good (backcast)"</formula>
    </cfRule>
    <cfRule type="cellIs" dxfId="561" priority="45" operator="equal">
      <formula>"Excellent (backcast)"</formula>
    </cfRule>
  </conditionalFormatting>
  <conditionalFormatting sqref="AB11">
    <cfRule type="cellIs" dxfId="560" priority="10" operator="equal">
      <formula>"Not applicable (removed)"</formula>
    </cfRule>
  </conditionalFormatting>
  <conditionalFormatting sqref="AB12:AG13">
    <cfRule type="cellIs" dxfId="559" priority="41" operator="equal">
      <formula>"Not applicable (removed)"</formula>
    </cfRule>
  </conditionalFormatting>
  <conditionalFormatting sqref="AB25:AG25">
    <cfRule type="cellIs" dxfId="558" priority="21" operator="equal">
      <formula>"Not applicable (removed)"</formula>
    </cfRule>
  </conditionalFormatting>
  <conditionalFormatting sqref="AB25:AH29">
    <cfRule type="cellIs" dxfId="557" priority="25" operator="equal">
      <formula>"Excellent (backcast)"</formula>
    </cfRule>
    <cfRule type="cellIs" dxfId="556" priority="24" operator="equal">
      <formula>"Good (backcast)"</formula>
    </cfRule>
    <cfRule type="cellIs" dxfId="555" priority="23" operator="equal">
      <formula>"Sufficient (backcast)"</formula>
    </cfRule>
    <cfRule type="cellIs" dxfId="554" priority="22" operator="equal">
      <formula>"Poor (backcast)"</formula>
    </cfRule>
  </conditionalFormatting>
  <conditionalFormatting sqref="AC20:AH24 AH25 AB26:AH29">
    <cfRule type="cellIs" dxfId="553" priority="35" operator="equal">
      <formula>"Not applicable (removed)"</formula>
    </cfRule>
  </conditionalFormatting>
  <conditionalFormatting sqref="AC20:AH24">
    <cfRule type="cellIs" dxfId="552" priority="34" operator="equal">
      <formula>"Excellent (backcast)"</formula>
    </cfRule>
    <cfRule type="cellIs" dxfId="551" priority="33" operator="equal">
      <formula>"Good (backcast)"</formula>
    </cfRule>
    <cfRule type="cellIs" dxfId="550" priority="32" operator="equal">
      <formula>"Sufficient (backcast)"</formula>
    </cfRule>
    <cfRule type="cellIs" dxfId="549" priority="31" operator="equal">
      <formula>"Poor (backcast)"</formula>
    </cfRule>
  </conditionalFormatting>
  <conditionalFormatting sqref="AC17:XFD19 AB17:AB24 AA17:AA34 W17:Z36 A19:G19 C20:G25 A20:B35 AI20:XFD36 C26:E26 G26 C27:D27 F27:G27 C28:G28 G29:G36 AA35:AH36 A37:G37 W37:XFD37">
    <cfRule type="cellIs" dxfId="548" priority="67" operator="equal">
      <formula>"Poor (backcast)"</formula>
    </cfRule>
    <cfRule type="cellIs" dxfId="547" priority="68" operator="equal">
      <formula>"Sufficient (backcast)"</formula>
    </cfRule>
    <cfRule type="cellIs" dxfId="546" priority="69" operator="equal">
      <formula>"Good (backcast)"</formula>
    </cfRule>
    <cfRule type="cellIs" dxfId="545" priority="70" operator="equal">
      <formula>"Excellent (backcast)"</formula>
    </cfRule>
  </conditionalFormatting>
  <conditionalFormatting sqref="AH11:XFD13">
    <cfRule type="cellIs" dxfId="544" priority="40" operator="equal">
      <formula>"Not applicable (removed)"</formula>
    </cfRule>
  </conditionalFormatting>
  <pageMargins left="0.7" right="0.7" top="0.75" bottom="0.75" header="0.3" footer="0.3"/>
  <pageSetup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45042-A8DB-4E33-BEE4-24C70C9A341E}">
  <sheetPr codeName="Sheet5">
    <tabColor theme="6" tint="0.79998168889431442"/>
  </sheetPr>
  <dimension ref="A3:AI122"/>
  <sheetViews>
    <sheetView zoomScale="80" zoomScaleNormal="80" zoomScaleSheetLayoutView="50" workbookViewId="0">
      <selection activeCell="D10" sqref="D10"/>
    </sheetView>
  </sheetViews>
  <sheetFormatPr defaultRowHeight="14.1"/>
  <cols>
    <col min="1" max="1" width="14.25" bestFit="1" customWidth="1"/>
    <col min="2" max="2" width="22.625" customWidth="1"/>
    <col min="3" max="3" width="25.5" customWidth="1"/>
    <col min="4" max="4" width="15.25" customWidth="1"/>
    <col min="5" max="5" width="16.5" customWidth="1"/>
    <col min="6" max="6" width="18.875" customWidth="1"/>
    <col min="7" max="7" width="7.625" customWidth="1"/>
    <col min="8" max="15" width="8.875" customWidth="1"/>
    <col min="16" max="16" width="7.125" customWidth="1"/>
    <col min="17" max="17" width="14" customWidth="1"/>
    <col min="18" max="21" width="12.375" customWidth="1"/>
    <col min="22" max="22" width="12.25" customWidth="1"/>
    <col min="23" max="23" width="77.875" customWidth="1"/>
    <col min="24" max="24" width="32.125" customWidth="1"/>
    <col min="25" max="26" width="43.875" customWidth="1"/>
    <col min="27" max="27" width="20.25" customWidth="1"/>
    <col min="28" max="33" width="18.625" customWidth="1"/>
    <col min="34" max="34" width="26.75" customWidth="1"/>
  </cols>
  <sheetData>
    <row r="3" spans="2:35" ht="17.45">
      <c r="B3" s="1" t="s">
        <v>242</v>
      </c>
    </row>
    <row r="4" spans="2:35" ht="17.45">
      <c r="B4" s="1" t="s">
        <v>527</v>
      </c>
    </row>
    <row r="5" spans="2:35" ht="30" customHeight="1">
      <c r="B5" s="30" t="s">
        <v>2</v>
      </c>
      <c r="C5" s="30"/>
      <c r="D5" s="30"/>
      <c r="E5" s="30"/>
      <c r="F5" s="30"/>
      <c r="G5" s="30"/>
      <c r="H5" s="30"/>
      <c r="I5" s="30"/>
      <c r="J5" s="30"/>
      <c r="K5" s="30"/>
      <c r="L5" s="30"/>
      <c r="M5" s="30"/>
      <c r="N5" s="30"/>
      <c r="O5" s="30"/>
      <c r="P5" s="30"/>
      <c r="Q5" s="30"/>
      <c r="R5" s="30"/>
      <c r="S5" s="30"/>
      <c r="T5" s="30"/>
      <c r="U5" s="30"/>
      <c r="V5" s="30"/>
      <c r="W5" s="2"/>
      <c r="X5" s="32"/>
      <c r="Y5" s="33"/>
      <c r="Z5" s="33"/>
      <c r="AA5" s="33"/>
    </row>
    <row r="7" spans="2:35">
      <c r="B7" s="3" t="s">
        <v>3</v>
      </c>
      <c r="C7" s="3" t="s">
        <v>4</v>
      </c>
      <c r="D7" s="3" t="s">
        <v>5</v>
      </c>
      <c r="Z7" t="s">
        <v>6</v>
      </c>
    </row>
    <row r="8" spans="2:35" ht="15" customHeight="1">
      <c r="B8" s="4" t="s">
        <v>7</v>
      </c>
      <c r="C8" s="4" t="s">
        <v>8</v>
      </c>
      <c r="D8" s="4">
        <f>COUNTIF(C14:C120,"&lt;&gt;")</f>
        <v>87</v>
      </c>
      <c r="Z8" t="s">
        <v>9</v>
      </c>
    </row>
    <row r="9" spans="2:35" ht="27.95">
      <c r="B9" s="5" t="s">
        <v>10</v>
      </c>
      <c r="C9" s="4" t="s">
        <v>8</v>
      </c>
      <c r="D9" s="4">
        <f>COUNTIF(F14:F105,"Included")</f>
        <v>84</v>
      </c>
      <c r="Z9" t="s">
        <v>11</v>
      </c>
    </row>
    <row r="10" spans="2:35" ht="42">
      <c r="B10" s="5" t="s">
        <v>12</v>
      </c>
      <c r="C10" s="4" t="s">
        <v>8</v>
      </c>
      <c r="D10" s="12">
        <f xml:space="preserve"> _xlfn.XLOOKUP(B3,'Input_Final Data'!$B$57:$B$77,'Input_Final Data'!$R$57:$R$77)</f>
        <v>84</v>
      </c>
      <c r="Z10" t="s">
        <v>13</v>
      </c>
    </row>
    <row r="11" spans="2:35" ht="22.5" thickBot="1">
      <c r="B11" t="s">
        <v>486</v>
      </c>
      <c r="Q11" s="186" t="s">
        <v>931</v>
      </c>
      <c r="R11" s="187"/>
      <c r="S11" s="187"/>
      <c r="T11" s="187"/>
      <c r="U11" s="187"/>
      <c r="V11" s="188"/>
      <c r="Z11" t="s">
        <v>16</v>
      </c>
      <c r="AB11" s="186" t="s">
        <v>931</v>
      </c>
      <c r="AC11" s="187"/>
      <c r="AD11" s="187"/>
      <c r="AE11" s="187"/>
      <c r="AF11" s="187"/>
      <c r="AG11" s="188"/>
    </row>
    <row r="12" spans="2:35"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c r="AA12" s="36"/>
      <c r="AB12" s="6">
        <v>2024</v>
      </c>
      <c r="AC12" s="6">
        <v>2025</v>
      </c>
      <c r="AD12" s="6">
        <v>2026</v>
      </c>
      <c r="AE12" s="6">
        <v>2027</v>
      </c>
      <c r="AF12" s="6">
        <v>2028</v>
      </c>
      <c r="AG12" s="6">
        <v>2029</v>
      </c>
    </row>
    <row r="13" spans="2:35" ht="47.1" thickBot="1">
      <c r="B13" s="6" t="s">
        <v>20</v>
      </c>
      <c r="C13" s="6" t="s">
        <v>21</v>
      </c>
      <c r="D13" s="6" t="s">
        <v>22</v>
      </c>
      <c r="E13" s="7" t="s">
        <v>23</v>
      </c>
      <c r="F13" s="8" t="s">
        <v>24</v>
      </c>
      <c r="G13" s="8"/>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c r="X13" s="34" t="s">
        <v>41</v>
      </c>
      <c r="Y13" s="34" t="s">
        <v>42</v>
      </c>
      <c r="Z13" s="34" t="s">
        <v>43</v>
      </c>
      <c r="AA13" s="34" t="s">
        <v>44</v>
      </c>
      <c r="AB13" s="6" t="s">
        <v>34</v>
      </c>
      <c r="AC13" s="6" t="s">
        <v>35</v>
      </c>
      <c r="AD13" s="6" t="s">
        <v>36</v>
      </c>
      <c r="AE13" s="6" t="s">
        <v>37</v>
      </c>
      <c r="AF13" s="6" t="s">
        <v>38</v>
      </c>
      <c r="AG13" s="6" t="s">
        <v>39</v>
      </c>
      <c r="AI13" s="36" t="s">
        <v>46</v>
      </c>
    </row>
    <row r="14" spans="2:35">
      <c r="B14" t="s">
        <v>242</v>
      </c>
      <c r="C14" t="s">
        <v>528</v>
      </c>
      <c r="D14" t="s">
        <v>48</v>
      </c>
      <c r="E14" t="s">
        <v>49</v>
      </c>
      <c r="F14" t="s">
        <v>50</v>
      </c>
      <c r="H14" t="str">
        <f>INDEX('SRN Backcast'!$B$13:$V$97, MATCH('SRN Backcast - WINEP'!$C14, 'SRN Backcast'!$C$13:$C$97, 0), MATCH('SRN Backcast - WINEP'!H$13, 'SRN Backcast'!$B$13:$V$13, 0))</f>
        <v>Excellent</v>
      </c>
      <c r="I14" t="str">
        <f>INDEX('SRN Backcast'!$B$13:$V$97, MATCH('SRN Backcast - WINEP'!$C14, 'SRN Backcast'!$C$13:$C$97, 0), MATCH('SRN Backcast - WINEP'!I$13, 'SRN Backcast'!$B$13:$V$13, 0))</f>
        <v>Excellent</v>
      </c>
      <c r="J14" t="str">
        <f>INDEX('SRN Backcast'!$B$13:$V$97, MATCH('SRN Backcast - WINEP'!$C14, 'SRN Backcast'!$C$13:$C$97, 0), MATCH('SRN Backcast - WINEP'!J$13, 'SRN Backcast'!$B$13:$V$13, 0))</f>
        <v>Excellent</v>
      </c>
      <c r="K14" t="str">
        <f>INDEX('SRN Backcast'!$B$13:$V$97, MATCH('SRN Backcast - WINEP'!$C14, 'SRN Backcast'!$C$13:$C$97, 0), MATCH('SRN Backcast - WINEP'!K$13, 'SRN Backcast'!$B$13:$V$13, 0))</f>
        <v>Excellent</v>
      </c>
      <c r="L14" t="str">
        <f>INDEX('SRN Backcast'!$B$13:$V$97, MATCH('SRN Backcast - WINEP'!$C14, 'SRN Backcast'!$C$13:$C$97, 0), MATCH('SRN Backcast - WINEP'!L$13, 'SRN Backcast'!$B$13:$V$13, 0))</f>
        <v>Excellent</v>
      </c>
      <c r="M14">
        <f>INDEX('SRN Backcast'!$B$13:$V$97, MATCH('SRN Backcast - WINEP'!$C14, 'SRN Backcast'!$C$13:$C$97, 0), MATCH('SRN Backcast - WINEP'!M$13, 'SRN Backcast'!$B$13:$V$13, 0))</f>
        <v>0</v>
      </c>
      <c r="N14" t="str">
        <f>INDEX('SRN Backcast'!$B$13:$V$97, MATCH('SRN Backcast - WINEP'!$C14, 'SRN Backcast'!$C$13:$C$97, 0), MATCH('SRN Backcast - WINEP'!N$13, 'SRN Backcast'!$B$13:$V$13, 0))</f>
        <v>Excellent</v>
      </c>
      <c r="O14" t="str">
        <f>INDEX('SRN Backcast'!$B$13:$V$97, MATCH('SRN Backcast - WINEP'!$C14, 'SRN Backcast'!$C$13:$C$97, 0), MATCH('SRN Backcast - WINEP'!O$13, 'SRN Backcast'!$B$13:$V$13, 0))</f>
        <v>Excellent</v>
      </c>
      <c r="P14">
        <f>INDEX('SRN Backcast'!$B$13:$V$97, MATCH('SRN Backcast - WINEP'!$C14, 'SRN Backcast'!$C$13:$C$97, 0), MATCH('SRN Backcast - WINEP'!P$13, 'SRN Backcast'!$B$13:$V$13, 0))</f>
        <v>0</v>
      </c>
      <c r="Q14" t="str">
        <f>INDEX('SRN Backcast'!$B$13:$V$97, MATCH('SRN Backcast - WINEP'!$C14, 'SRN Backcast'!$C$13:$C$97, 0), MATCH('SRN Backcast - WINEP'!Q$13, 'SRN Backcast'!$B$13:$V$13, 0))</f>
        <v>Excellent</v>
      </c>
      <c r="R14" t="str">
        <f>INDEX('SRN Backcast'!$B$13:$V$97, MATCH('SRN Backcast - WINEP'!$C14, 'SRN Backcast'!$C$13:$C$97, 0), MATCH('SRN Backcast - WINEP'!R$13, 'SRN Backcast'!$B$13:$V$13, 0))</f>
        <v>Excellent</v>
      </c>
      <c r="S14" t="str">
        <f>INDEX('SRN Backcast'!$B$13:$V$97, MATCH('SRN Backcast - WINEP'!$C14, 'SRN Backcast'!$C$13:$C$97, 0), MATCH('SRN Backcast - WINEP'!S$13, 'SRN Backcast'!$B$13:$V$13, 0))</f>
        <v>Excellent</v>
      </c>
      <c r="T14" t="str">
        <f>INDEX('SRN Backcast'!$B$13:$V$97, MATCH('SRN Backcast - WINEP'!$C14, 'SRN Backcast'!$C$13:$C$97, 0), MATCH('SRN Backcast - WINEP'!T$13, 'SRN Backcast'!$B$13:$V$13, 0))</f>
        <v>Excellent</v>
      </c>
      <c r="U14" t="str">
        <f>INDEX('SRN Backcast'!$B$13:$V$97, MATCH('SRN Backcast - WINEP'!$C14, 'SRN Backcast'!$C$13:$C$97, 0), MATCH('SRN Backcast - WINEP'!U$13, 'SRN Backcast'!$B$13:$V$13, 0))</f>
        <v>Excellent</v>
      </c>
      <c r="V14" t="str">
        <f>INDEX('SRN Backcast'!$B$13:$V$97, MATCH('SRN Backcast - WINEP'!$C14, 'SRN Backcast'!$C$13:$C$97, 0), MATCH('SRN Backcast - WINEP'!V$13, 'SRN Backcast'!$B$13:$V$13, 0))</f>
        <v>Excellent</v>
      </c>
      <c r="Z14" s="22"/>
      <c r="AA14" t="s">
        <v>51</v>
      </c>
      <c r="AB14" t="str">
        <f t="shared" ref="AB14:AG15" si="0">Q14</f>
        <v>Excellent</v>
      </c>
      <c r="AC14" t="str">
        <f t="shared" si="0"/>
        <v>Excellent</v>
      </c>
      <c r="AD14" t="str">
        <f t="shared" si="0"/>
        <v>Excellent</v>
      </c>
      <c r="AE14" t="str">
        <f t="shared" si="0"/>
        <v>Excellent</v>
      </c>
      <c r="AF14" t="str">
        <f t="shared" si="0"/>
        <v>Excellent</v>
      </c>
      <c r="AG14" t="str">
        <f t="shared" si="0"/>
        <v>Excellent</v>
      </c>
      <c r="AI14" t="str">
        <f t="shared" ref="AI14:AI45" si="1">IF(OR(ISNUMBER(SEARCH("IMP", Y14)), ISNUMBER(SEARCH("ND ", Y14))), "Y", "N")</f>
        <v>N</v>
      </c>
    </row>
    <row r="15" spans="2:35">
      <c r="B15" t="s">
        <v>242</v>
      </c>
      <c r="C15" t="s">
        <v>529</v>
      </c>
      <c r="D15" t="s">
        <v>48</v>
      </c>
      <c r="E15" t="s">
        <v>49</v>
      </c>
      <c r="F15" t="s">
        <v>50</v>
      </c>
      <c r="H15" t="str">
        <f>INDEX('SRN Backcast'!$B$13:$V$97, MATCH('SRN Backcast - WINEP'!$C15, 'SRN Backcast'!$C$13:$C$97, 0), MATCH('SRN Backcast - WINEP'!H$13, 'SRN Backcast'!$B$13:$V$13, 0))</f>
        <v>Excellent</v>
      </c>
      <c r="I15" t="str">
        <f>INDEX('SRN Backcast'!$B$13:$V$97, MATCH('SRN Backcast - WINEP'!$C15, 'SRN Backcast'!$C$13:$C$97, 0), MATCH('SRN Backcast - WINEP'!I$13, 'SRN Backcast'!$B$13:$V$13, 0))</f>
        <v>Excellent</v>
      </c>
      <c r="J15" t="str">
        <f>INDEX('SRN Backcast'!$B$13:$V$97, MATCH('SRN Backcast - WINEP'!$C15, 'SRN Backcast'!$C$13:$C$97, 0), MATCH('SRN Backcast - WINEP'!J$13, 'SRN Backcast'!$B$13:$V$13, 0))</f>
        <v>Excellent</v>
      </c>
      <c r="K15" t="str">
        <f>INDEX('SRN Backcast'!$B$13:$V$97, MATCH('SRN Backcast - WINEP'!$C15, 'SRN Backcast'!$C$13:$C$97, 0), MATCH('SRN Backcast - WINEP'!K$13, 'SRN Backcast'!$B$13:$V$13, 0))</f>
        <v>Excellent</v>
      </c>
      <c r="L15" t="str">
        <f>INDEX('SRN Backcast'!$B$13:$V$97, MATCH('SRN Backcast - WINEP'!$C15, 'SRN Backcast'!$C$13:$C$97, 0), MATCH('SRN Backcast - WINEP'!L$13, 'SRN Backcast'!$B$13:$V$13, 0))</f>
        <v>Excellent</v>
      </c>
      <c r="M15">
        <f>INDEX('SRN Backcast'!$B$13:$V$97, MATCH('SRN Backcast - WINEP'!$C15, 'SRN Backcast'!$C$13:$C$97, 0), MATCH('SRN Backcast - WINEP'!M$13, 'SRN Backcast'!$B$13:$V$13, 0))</f>
        <v>0</v>
      </c>
      <c r="N15" t="str">
        <f>INDEX('SRN Backcast'!$B$13:$V$97, MATCH('SRN Backcast - WINEP'!$C15, 'SRN Backcast'!$C$13:$C$97, 0), MATCH('SRN Backcast - WINEP'!N$13, 'SRN Backcast'!$B$13:$V$13, 0))</f>
        <v>Excellent</v>
      </c>
      <c r="O15" t="str">
        <f>INDEX('SRN Backcast'!$B$13:$V$97, MATCH('SRN Backcast - WINEP'!$C15, 'SRN Backcast'!$C$13:$C$97, 0), MATCH('SRN Backcast - WINEP'!O$13, 'SRN Backcast'!$B$13:$V$13, 0))</f>
        <v>Excellent</v>
      </c>
      <c r="P15">
        <f>INDEX('SRN Backcast'!$B$13:$V$97, MATCH('SRN Backcast - WINEP'!$C15, 'SRN Backcast'!$C$13:$C$97, 0), MATCH('SRN Backcast - WINEP'!P$13, 'SRN Backcast'!$B$13:$V$13, 0))</f>
        <v>0</v>
      </c>
      <c r="Q15" t="str">
        <f>INDEX('SRN Backcast'!$B$13:$V$97, MATCH('SRN Backcast - WINEP'!$C15, 'SRN Backcast'!$C$13:$C$97, 0), MATCH('SRN Backcast - WINEP'!Q$13, 'SRN Backcast'!$B$13:$V$13, 0))</f>
        <v>Excellent</v>
      </c>
      <c r="R15" t="str">
        <f>INDEX('SRN Backcast'!$B$13:$V$97, MATCH('SRN Backcast - WINEP'!$C15, 'SRN Backcast'!$C$13:$C$97, 0), MATCH('SRN Backcast - WINEP'!R$13, 'SRN Backcast'!$B$13:$V$13, 0))</f>
        <v>Excellent</v>
      </c>
      <c r="S15" t="str">
        <f>INDEX('SRN Backcast'!$B$13:$V$97, MATCH('SRN Backcast - WINEP'!$C15, 'SRN Backcast'!$C$13:$C$97, 0), MATCH('SRN Backcast - WINEP'!S$13, 'SRN Backcast'!$B$13:$V$13, 0))</f>
        <v>Excellent</v>
      </c>
      <c r="T15" t="str">
        <f>INDEX('SRN Backcast'!$B$13:$V$97, MATCH('SRN Backcast - WINEP'!$C15, 'SRN Backcast'!$C$13:$C$97, 0), MATCH('SRN Backcast - WINEP'!T$13, 'SRN Backcast'!$B$13:$V$13, 0))</f>
        <v>Excellent</v>
      </c>
      <c r="U15" t="str">
        <f>INDEX('SRN Backcast'!$B$13:$V$97, MATCH('SRN Backcast - WINEP'!$C15, 'SRN Backcast'!$C$13:$C$97, 0), MATCH('SRN Backcast - WINEP'!U$13, 'SRN Backcast'!$B$13:$V$13, 0))</f>
        <v>Excellent</v>
      </c>
      <c r="V15" t="str">
        <f>INDEX('SRN Backcast'!$B$13:$V$97, MATCH('SRN Backcast - WINEP'!$C15, 'SRN Backcast'!$C$13:$C$97, 0), MATCH('SRN Backcast - WINEP'!V$13, 'SRN Backcast'!$B$13:$V$13, 0))</f>
        <v>Excellent</v>
      </c>
      <c r="Z15" s="22"/>
      <c r="AA15" t="s">
        <v>51</v>
      </c>
      <c r="AB15" t="str">
        <f t="shared" si="0"/>
        <v>Excellent</v>
      </c>
      <c r="AC15" t="str">
        <f t="shared" si="0"/>
        <v>Excellent</v>
      </c>
      <c r="AD15" t="str">
        <f t="shared" si="0"/>
        <v>Excellent</v>
      </c>
      <c r="AE15" t="str">
        <f t="shared" si="0"/>
        <v>Excellent</v>
      </c>
      <c r="AF15" t="str">
        <f t="shared" si="0"/>
        <v>Excellent</v>
      </c>
      <c r="AG15" t="str">
        <f t="shared" si="0"/>
        <v>Excellent</v>
      </c>
      <c r="AI15" t="str">
        <f t="shared" si="1"/>
        <v>N</v>
      </c>
    </row>
    <row r="16" spans="2:35">
      <c r="B16" t="s">
        <v>242</v>
      </c>
      <c r="C16" t="s">
        <v>530</v>
      </c>
      <c r="D16" t="s">
        <v>48</v>
      </c>
      <c r="E16" t="s">
        <v>49</v>
      </c>
      <c r="F16" t="s">
        <v>50</v>
      </c>
      <c r="H16" t="str">
        <f>INDEX('SRN Backcast'!$B$13:$V$97, MATCH('SRN Backcast - WINEP'!$C16, 'SRN Backcast'!$C$13:$C$97, 0), MATCH('SRN Backcast - WINEP'!H$13, 'SRN Backcast'!$B$13:$V$13, 0))</f>
        <v>Sufficient</v>
      </c>
      <c r="I16" t="str">
        <f>INDEX('SRN Backcast'!$B$13:$V$97, MATCH('SRN Backcast - WINEP'!$C16, 'SRN Backcast'!$C$13:$C$97, 0), MATCH('SRN Backcast - WINEP'!I$13, 'SRN Backcast'!$B$13:$V$13, 0))</f>
        <v>Good</v>
      </c>
      <c r="J16" t="str">
        <f>INDEX('SRN Backcast'!$B$13:$V$97, MATCH('SRN Backcast - WINEP'!$C16, 'SRN Backcast'!$C$13:$C$97, 0), MATCH('SRN Backcast - WINEP'!J$13, 'SRN Backcast'!$B$13:$V$13, 0))</f>
        <v>Good</v>
      </c>
      <c r="K16" t="str">
        <f>INDEX('SRN Backcast'!$B$13:$V$97, MATCH('SRN Backcast - WINEP'!$C16, 'SRN Backcast'!$C$13:$C$97, 0), MATCH('SRN Backcast - WINEP'!K$13, 'SRN Backcast'!$B$13:$V$13, 0))</f>
        <v>Excellent</v>
      </c>
      <c r="L16" t="str">
        <f>INDEX('SRN Backcast'!$B$13:$V$97, MATCH('SRN Backcast - WINEP'!$C16, 'SRN Backcast'!$C$13:$C$97, 0), MATCH('SRN Backcast - WINEP'!L$13, 'SRN Backcast'!$B$13:$V$13, 0))</f>
        <v>Excellent</v>
      </c>
      <c r="M16">
        <f>INDEX('SRN Backcast'!$B$13:$V$97, MATCH('SRN Backcast - WINEP'!$C16, 'SRN Backcast'!$C$13:$C$97, 0), MATCH('SRN Backcast - WINEP'!M$13, 'SRN Backcast'!$B$13:$V$13, 0))</f>
        <v>0</v>
      </c>
      <c r="N16" t="str">
        <f>INDEX('SRN Backcast'!$B$13:$V$97, MATCH('SRN Backcast - WINEP'!$C16, 'SRN Backcast'!$C$13:$C$97, 0), MATCH('SRN Backcast - WINEP'!N$13, 'SRN Backcast'!$B$13:$V$13, 0))</f>
        <v>Excellent</v>
      </c>
      <c r="O16" t="str">
        <f>INDEX('SRN Backcast'!$B$13:$V$97, MATCH('SRN Backcast - WINEP'!$C16, 'SRN Backcast'!$C$13:$C$97, 0), MATCH('SRN Backcast - WINEP'!O$13, 'SRN Backcast'!$B$13:$V$13, 0))</f>
        <v>Excellent</v>
      </c>
      <c r="P16">
        <f>INDEX('SRN Backcast'!$B$13:$V$97, MATCH('SRN Backcast - WINEP'!$C16, 'SRN Backcast'!$C$13:$C$97, 0), MATCH('SRN Backcast - WINEP'!P$13, 'SRN Backcast'!$B$13:$V$13, 0))</f>
        <v>0</v>
      </c>
      <c r="Q16" t="str">
        <f>INDEX('SRN Backcast'!$B$13:$V$97, MATCH('SRN Backcast - WINEP'!$C16, 'SRN Backcast'!$C$13:$C$97, 0), MATCH('SRN Backcast - WINEP'!Q$13, 'SRN Backcast'!$B$13:$V$13, 0))</f>
        <v>Good</v>
      </c>
      <c r="R16" t="str">
        <f>INDEX('SRN Backcast'!$B$13:$V$97, MATCH('SRN Backcast - WINEP'!$C16, 'SRN Backcast'!$C$13:$C$97, 0), MATCH('SRN Backcast - WINEP'!R$13, 'SRN Backcast'!$B$13:$V$13, 0))</f>
        <v>Good</v>
      </c>
      <c r="S16" t="str">
        <f>INDEX('SRN Backcast'!$B$13:$V$97, MATCH('SRN Backcast - WINEP'!$C16, 'SRN Backcast'!$C$13:$C$97, 0), MATCH('SRN Backcast - WINEP'!S$13, 'SRN Backcast'!$B$13:$V$13, 0))</f>
        <v>Good</v>
      </c>
      <c r="T16" t="str">
        <f>INDEX('SRN Backcast'!$B$13:$V$97, MATCH('SRN Backcast - WINEP'!$C16, 'SRN Backcast'!$C$13:$C$97, 0), MATCH('SRN Backcast - WINEP'!T$13, 'SRN Backcast'!$B$13:$V$13, 0))</f>
        <v>Excellent</v>
      </c>
      <c r="U16" t="str">
        <f>INDEX('SRN Backcast'!$B$13:$V$97, MATCH('SRN Backcast - WINEP'!$C16, 'SRN Backcast'!$C$13:$C$97, 0), MATCH('SRN Backcast - WINEP'!U$13, 'SRN Backcast'!$B$13:$V$13, 0))</f>
        <v>Excellent</v>
      </c>
      <c r="V16" t="str">
        <f>INDEX('SRN Backcast'!$B$13:$V$97, MATCH('SRN Backcast - WINEP'!$C16, 'SRN Backcast'!$C$13:$C$97, 0), MATCH('SRN Backcast - WINEP'!V$13, 'SRN Backcast'!$B$13:$V$13, 0))</f>
        <v>Excellent</v>
      </c>
      <c r="Z16" s="22"/>
      <c r="AA16" t="s">
        <v>51</v>
      </c>
      <c r="AB16" t="s">
        <v>57</v>
      </c>
      <c r="AC16" t="s">
        <v>57</v>
      </c>
      <c r="AD16" t="s">
        <v>57</v>
      </c>
      <c r="AE16" t="s">
        <v>57</v>
      </c>
      <c r="AF16" t="s">
        <v>57</v>
      </c>
      <c r="AG16" t="s">
        <v>57</v>
      </c>
      <c r="AI16" t="str">
        <f t="shared" si="1"/>
        <v>N</v>
      </c>
    </row>
    <row r="17" spans="2:35" ht="56.1">
      <c r="B17" t="s">
        <v>242</v>
      </c>
      <c r="C17" t="s">
        <v>531</v>
      </c>
      <c r="D17" t="s">
        <v>48</v>
      </c>
      <c r="E17" t="s">
        <v>49</v>
      </c>
      <c r="F17" t="s">
        <v>50</v>
      </c>
      <c r="H17" t="str">
        <f>INDEX('SRN Backcast'!$B$13:$V$97, MATCH('SRN Backcast - WINEP'!$C17, 'SRN Backcast'!$C$13:$C$97, 0), MATCH('SRN Backcast - WINEP'!H$13, 'SRN Backcast'!$B$13:$V$13, 0))</f>
        <v>Good</v>
      </c>
      <c r="I17" t="str">
        <f>INDEX('SRN Backcast'!$B$13:$V$97, MATCH('SRN Backcast - WINEP'!$C17, 'SRN Backcast'!$C$13:$C$97, 0), MATCH('SRN Backcast - WINEP'!I$13, 'SRN Backcast'!$B$13:$V$13, 0))</f>
        <v>Sufficient</v>
      </c>
      <c r="J17" t="str">
        <f>INDEX('SRN Backcast'!$B$13:$V$97, MATCH('SRN Backcast - WINEP'!$C17, 'SRN Backcast'!$C$13:$C$97, 0), MATCH('SRN Backcast - WINEP'!J$13, 'SRN Backcast'!$B$13:$V$13, 0))</f>
        <v>Sufficient</v>
      </c>
      <c r="K17" t="str">
        <f>INDEX('SRN Backcast'!$B$13:$V$97, MATCH('SRN Backcast - WINEP'!$C17, 'SRN Backcast'!$C$13:$C$97, 0), MATCH('SRN Backcast - WINEP'!K$13, 'SRN Backcast'!$B$13:$V$13, 0))</f>
        <v>Poor</v>
      </c>
      <c r="L17" t="str">
        <f>INDEX('SRN Backcast'!$B$13:$V$97, MATCH('SRN Backcast - WINEP'!$C17, 'SRN Backcast'!$C$13:$C$97, 0), MATCH('SRN Backcast - WINEP'!L$13, 'SRN Backcast'!$B$13:$V$13, 0))</f>
        <v>Poor</v>
      </c>
      <c r="M17">
        <f>INDEX('SRN Backcast'!$B$13:$V$97, MATCH('SRN Backcast - WINEP'!$C17, 'SRN Backcast'!$C$13:$C$97, 0), MATCH('SRN Backcast - WINEP'!M$13, 'SRN Backcast'!$B$13:$V$13, 0))</f>
        <v>0</v>
      </c>
      <c r="N17" t="str">
        <f>INDEX('SRN Backcast'!$B$13:$V$97, MATCH('SRN Backcast - WINEP'!$C17, 'SRN Backcast'!$C$13:$C$97, 0), MATCH('SRN Backcast - WINEP'!N$13, 'SRN Backcast'!$B$13:$V$13, 0))</f>
        <v>Poor</v>
      </c>
      <c r="O17" t="str">
        <f>INDEX('SRN Backcast'!$B$13:$V$97, MATCH('SRN Backcast - WINEP'!$C17, 'SRN Backcast'!$C$13:$C$97, 0), MATCH('SRN Backcast - WINEP'!O$13, 'SRN Backcast'!$B$13:$V$13, 0))</f>
        <v>Poor</v>
      </c>
      <c r="P17">
        <f>INDEX('SRN Backcast'!$B$13:$V$97, MATCH('SRN Backcast - WINEP'!$C17, 'SRN Backcast'!$C$13:$C$97, 0), MATCH('SRN Backcast - WINEP'!P$13, 'SRN Backcast'!$B$13:$V$13, 0))</f>
        <v>0</v>
      </c>
      <c r="Q17" t="str">
        <f>INDEX('SRN Backcast'!$B$13:$V$97, MATCH('SRN Backcast - WINEP'!$C17, 'SRN Backcast'!$C$13:$C$97, 0), MATCH('SRN Backcast - WINEP'!Q$13, 'SRN Backcast'!$B$13:$V$13, 0))</f>
        <v>Sufficient</v>
      </c>
      <c r="R17" t="str">
        <f>INDEX('SRN Backcast'!$B$13:$V$97, MATCH('SRN Backcast - WINEP'!$C17, 'SRN Backcast'!$C$13:$C$97, 0), MATCH('SRN Backcast - WINEP'!R$13, 'SRN Backcast'!$B$13:$V$13, 0))</f>
        <v>Good</v>
      </c>
      <c r="S17" t="str">
        <f>INDEX('SRN Backcast'!$B$13:$V$97, MATCH('SRN Backcast - WINEP'!$C17, 'SRN Backcast'!$C$13:$C$97, 0), MATCH('SRN Backcast - WINEP'!S$13, 'SRN Backcast'!$B$13:$V$13, 0))</f>
        <v>Good</v>
      </c>
      <c r="T17" t="str">
        <f>INDEX('SRN Backcast'!$B$13:$V$97, MATCH('SRN Backcast - WINEP'!$C17, 'SRN Backcast'!$C$13:$C$97, 0), MATCH('SRN Backcast - WINEP'!T$13, 'SRN Backcast'!$B$13:$V$13, 0))</f>
        <v>Good</v>
      </c>
      <c r="U17" t="str">
        <f>INDEX('SRN Backcast'!$B$13:$V$97, MATCH('SRN Backcast - WINEP'!$C17, 'SRN Backcast'!$C$13:$C$97, 0), MATCH('SRN Backcast - WINEP'!U$13, 'SRN Backcast'!$B$13:$V$13, 0))</f>
        <v>Good</v>
      </c>
      <c r="V17" t="str">
        <f>INDEX('SRN Backcast'!$B$13:$V$97, MATCH('SRN Backcast - WINEP'!$C17, 'SRN Backcast'!$C$13:$C$97, 0), MATCH('SRN Backcast - WINEP'!V$13, 'SRN Backcast'!$B$13:$V$13, 0))</f>
        <v>Good</v>
      </c>
      <c r="X17" s="17" t="s">
        <v>55</v>
      </c>
      <c r="Y17" s="17" t="s">
        <v>950</v>
      </c>
      <c r="Z17" s="133" t="s">
        <v>951</v>
      </c>
      <c r="AA17" s="17" t="s">
        <v>51</v>
      </c>
      <c r="AB17" t="str">
        <f t="shared" ref="AB17:AG17" si="2">Q17</f>
        <v>Sufficient</v>
      </c>
      <c r="AC17" t="str">
        <f t="shared" si="2"/>
        <v>Good</v>
      </c>
      <c r="AD17" t="str">
        <f t="shared" si="2"/>
        <v>Good</v>
      </c>
      <c r="AE17" t="str">
        <f t="shared" si="2"/>
        <v>Good</v>
      </c>
      <c r="AF17" t="str">
        <f t="shared" si="2"/>
        <v>Good</v>
      </c>
      <c r="AG17" t="str">
        <f t="shared" si="2"/>
        <v>Good</v>
      </c>
      <c r="AI17" t="str">
        <f t="shared" si="1"/>
        <v>N</v>
      </c>
    </row>
    <row r="18" spans="2:35">
      <c r="B18" t="s">
        <v>242</v>
      </c>
      <c r="C18" t="s">
        <v>532</v>
      </c>
      <c r="D18" t="s">
        <v>48</v>
      </c>
      <c r="E18" t="s">
        <v>49</v>
      </c>
      <c r="F18" t="s">
        <v>50</v>
      </c>
      <c r="H18" t="str">
        <f>INDEX('SRN Backcast'!$B$13:$V$97, MATCH('SRN Backcast - WINEP'!$C18, 'SRN Backcast'!$C$13:$C$97, 0), MATCH('SRN Backcast - WINEP'!H$13, 'SRN Backcast'!$B$13:$V$13, 0))</f>
        <v>Excellent</v>
      </c>
      <c r="I18" t="str">
        <f>INDEX('SRN Backcast'!$B$13:$V$97, MATCH('SRN Backcast - WINEP'!$C18, 'SRN Backcast'!$C$13:$C$97, 0), MATCH('SRN Backcast - WINEP'!I$13, 'SRN Backcast'!$B$13:$V$13, 0))</f>
        <v>Excellent</v>
      </c>
      <c r="J18" t="str">
        <f>INDEX('SRN Backcast'!$B$13:$V$97, MATCH('SRN Backcast - WINEP'!$C18, 'SRN Backcast'!$C$13:$C$97, 0), MATCH('SRN Backcast - WINEP'!J$13, 'SRN Backcast'!$B$13:$V$13, 0))</f>
        <v>Excellent</v>
      </c>
      <c r="K18" t="str">
        <f>INDEX('SRN Backcast'!$B$13:$V$97, MATCH('SRN Backcast - WINEP'!$C18, 'SRN Backcast'!$C$13:$C$97, 0), MATCH('SRN Backcast - WINEP'!K$13, 'SRN Backcast'!$B$13:$V$13, 0))</f>
        <v>Excellent</v>
      </c>
      <c r="L18" t="str">
        <f>INDEX('SRN Backcast'!$B$13:$V$97, MATCH('SRN Backcast - WINEP'!$C18, 'SRN Backcast'!$C$13:$C$97, 0), MATCH('SRN Backcast - WINEP'!L$13, 'SRN Backcast'!$B$13:$V$13, 0))</f>
        <v>Excellent</v>
      </c>
      <c r="M18">
        <f>INDEX('SRN Backcast'!$B$13:$V$97, MATCH('SRN Backcast - WINEP'!$C18, 'SRN Backcast'!$C$13:$C$97, 0), MATCH('SRN Backcast - WINEP'!M$13, 'SRN Backcast'!$B$13:$V$13, 0))</f>
        <v>0</v>
      </c>
      <c r="N18" t="str">
        <f>INDEX('SRN Backcast'!$B$13:$V$97, MATCH('SRN Backcast - WINEP'!$C18, 'SRN Backcast'!$C$13:$C$97, 0), MATCH('SRN Backcast - WINEP'!N$13, 'SRN Backcast'!$B$13:$V$13, 0))</f>
        <v>Excellent</v>
      </c>
      <c r="O18" t="str">
        <f>INDEX('SRN Backcast'!$B$13:$V$97, MATCH('SRN Backcast - WINEP'!$C18, 'SRN Backcast'!$C$13:$C$97, 0), MATCH('SRN Backcast - WINEP'!O$13, 'SRN Backcast'!$B$13:$V$13, 0))</f>
        <v>Excellent</v>
      </c>
      <c r="P18">
        <f>INDEX('SRN Backcast'!$B$13:$V$97, MATCH('SRN Backcast - WINEP'!$C18, 'SRN Backcast'!$C$13:$C$97, 0), MATCH('SRN Backcast - WINEP'!P$13, 'SRN Backcast'!$B$13:$V$13, 0))</f>
        <v>0</v>
      </c>
      <c r="Q18" t="str">
        <f>INDEX('SRN Backcast'!$B$13:$V$97, MATCH('SRN Backcast - WINEP'!$C18, 'SRN Backcast'!$C$13:$C$97, 0), MATCH('SRN Backcast - WINEP'!Q$13, 'SRN Backcast'!$B$13:$V$13, 0))</f>
        <v>Excellent</v>
      </c>
      <c r="R18" t="str">
        <f>INDEX('SRN Backcast'!$B$13:$V$97, MATCH('SRN Backcast - WINEP'!$C18, 'SRN Backcast'!$C$13:$C$97, 0), MATCH('SRN Backcast - WINEP'!R$13, 'SRN Backcast'!$B$13:$V$13, 0))</f>
        <v>Excellent</v>
      </c>
      <c r="S18" t="str">
        <f>INDEX('SRN Backcast'!$B$13:$V$97, MATCH('SRN Backcast - WINEP'!$C18, 'SRN Backcast'!$C$13:$C$97, 0), MATCH('SRN Backcast - WINEP'!S$13, 'SRN Backcast'!$B$13:$V$13, 0))</f>
        <v>Excellent</v>
      </c>
      <c r="T18" t="str">
        <f>INDEX('SRN Backcast'!$B$13:$V$97, MATCH('SRN Backcast - WINEP'!$C18, 'SRN Backcast'!$C$13:$C$97, 0), MATCH('SRN Backcast - WINEP'!T$13, 'SRN Backcast'!$B$13:$V$13, 0))</f>
        <v>Excellent</v>
      </c>
      <c r="U18" t="str">
        <f>INDEX('SRN Backcast'!$B$13:$V$97, MATCH('SRN Backcast - WINEP'!$C18, 'SRN Backcast'!$C$13:$C$97, 0), MATCH('SRN Backcast - WINEP'!U$13, 'SRN Backcast'!$B$13:$V$13, 0))</f>
        <v>Excellent</v>
      </c>
      <c r="V18" t="str">
        <f>INDEX('SRN Backcast'!$B$13:$V$97, MATCH('SRN Backcast - WINEP'!$C18, 'SRN Backcast'!$C$13:$C$97, 0), MATCH('SRN Backcast - WINEP'!V$13, 'SRN Backcast'!$B$13:$V$13, 0))</f>
        <v>Excellent</v>
      </c>
      <c r="Z18" s="22"/>
      <c r="AA18" t="s">
        <v>51</v>
      </c>
      <c r="AB18" t="s">
        <v>57</v>
      </c>
      <c r="AC18" t="s">
        <v>57</v>
      </c>
      <c r="AD18" t="s">
        <v>57</v>
      </c>
      <c r="AE18" t="s">
        <v>57</v>
      </c>
      <c r="AF18" t="s">
        <v>57</v>
      </c>
      <c r="AG18" t="s">
        <v>57</v>
      </c>
      <c r="AI18" t="str">
        <f t="shared" si="1"/>
        <v>N</v>
      </c>
    </row>
    <row r="19" spans="2:35" ht="42">
      <c r="B19" t="s">
        <v>242</v>
      </c>
      <c r="C19" t="s">
        <v>533</v>
      </c>
      <c r="D19" t="s">
        <v>48</v>
      </c>
      <c r="E19" t="s">
        <v>49</v>
      </c>
      <c r="F19" t="s">
        <v>50</v>
      </c>
      <c r="H19" t="str">
        <f>INDEX('SRN Backcast'!$B$13:$V$97, MATCH('SRN Backcast - WINEP'!$C19, 'SRN Backcast'!$C$13:$C$97, 0), MATCH('SRN Backcast - WINEP'!H$13, 'SRN Backcast'!$B$13:$V$13, 0))</f>
        <v>Good</v>
      </c>
      <c r="I19" t="str">
        <f>INDEX('SRN Backcast'!$B$13:$V$97, MATCH('SRN Backcast - WINEP'!$C19, 'SRN Backcast'!$C$13:$C$97, 0), MATCH('SRN Backcast - WINEP'!I$13, 'SRN Backcast'!$B$13:$V$13, 0))</f>
        <v>Sufficient</v>
      </c>
      <c r="J19" t="str">
        <f>INDEX('SRN Backcast'!$B$13:$V$97, MATCH('SRN Backcast - WINEP'!$C19, 'SRN Backcast'!$C$13:$C$97, 0), MATCH('SRN Backcast - WINEP'!J$13, 'SRN Backcast'!$B$13:$V$13, 0))</f>
        <v>Sufficient</v>
      </c>
      <c r="K19" t="str">
        <f>INDEX('SRN Backcast'!$B$13:$V$97, MATCH('SRN Backcast - WINEP'!$C19, 'SRN Backcast'!$C$13:$C$97, 0), MATCH('SRN Backcast - WINEP'!K$13, 'SRN Backcast'!$B$13:$V$13, 0))</f>
        <v>Sufficient</v>
      </c>
      <c r="L19" t="str">
        <f>INDEX('SRN Backcast'!$B$13:$V$97, MATCH('SRN Backcast - WINEP'!$C19, 'SRN Backcast'!$C$13:$C$97, 0), MATCH('SRN Backcast - WINEP'!L$13, 'SRN Backcast'!$B$13:$V$13, 0))</f>
        <v>Sufficient</v>
      </c>
      <c r="M19">
        <f>INDEX('SRN Backcast'!$B$13:$V$97, MATCH('SRN Backcast - WINEP'!$C19, 'SRN Backcast'!$C$13:$C$97, 0), MATCH('SRN Backcast - WINEP'!M$13, 'SRN Backcast'!$B$13:$V$13, 0))</f>
        <v>0</v>
      </c>
      <c r="N19" t="str">
        <f>INDEX('SRN Backcast'!$B$13:$V$97, MATCH('SRN Backcast - WINEP'!$C19, 'SRN Backcast'!$C$13:$C$97, 0), MATCH('SRN Backcast - WINEP'!N$13, 'SRN Backcast'!$B$13:$V$13, 0))</f>
        <v>Sufficient</v>
      </c>
      <c r="O19" t="str">
        <f>INDEX('SRN Backcast'!$B$13:$V$97, MATCH('SRN Backcast - WINEP'!$C19, 'SRN Backcast'!$C$13:$C$97, 0), MATCH('SRN Backcast - WINEP'!O$13, 'SRN Backcast'!$B$13:$V$13, 0))</f>
        <v>Poor</v>
      </c>
      <c r="P19">
        <f>INDEX('SRN Backcast'!$B$13:$V$97, MATCH('SRN Backcast - WINEP'!$C19, 'SRN Backcast'!$C$13:$C$97, 0), MATCH('SRN Backcast - WINEP'!P$13, 'SRN Backcast'!$B$13:$V$13, 0))</f>
        <v>0</v>
      </c>
      <c r="Q19" t="str">
        <f>INDEX('SRN Backcast'!$B$13:$V$97, MATCH('SRN Backcast - WINEP'!$C19, 'SRN Backcast'!$C$13:$C$97, 0), MATCH('SRN Backcast - WINEP'!Q$13, 'SRN Backcast'!$B$13:$V$13, 0))</f>
        <v>Poor</v>
      </c>
      <c r="R19" t="str">
        <f>INDEX('SRN Backcast'!$B$13:$V$97, MATCH('SRN Backcast - WINEP'!$C19, 'SRN Backcast'!$C$13:$C$97, 0), MATCH('SRN Backcast - WINEP'!R$13, 'SRN Backcast'!$B$13:$V$13, 0))</f>
        <v>Poor</v>
      </c>
      <c r="S19" t="str">
        <f>INDEX('SRN Backcast'!$B$13:$V$97, MATCH('SRN Backcast - WINEP'!$C19, 'SRN Backcast'!$C$13:$C$97, 0), MATCH('SRN Backcast - WINEP'!S$13, 'SRN Backcast'!$B$13:$V$13, 0))</f>
        <v>Sufficient</v>
      </c>
      <c r="T19" t="str">
        <f>INDEX('SRN Backcast'!$B$13:$V$97, MATCH('SRN Backcast - WINEP'!$C19, 'SRN Backcast'!$C$13:$C$97, 0), MATCH('SRN Backcast - WINEP'!T$13, 'SRN Backcast'!$B$13:$V$13, 0))</f>
        <v>Good</v>
      </c>
      <c r="U19" t="str">
        <f>INDEX('SRN Backcast'!$B$13:$V$97, MATCH('SRN Backcast - WINEP'!$C19, 'SRN Backcast'!$C$13:$C$97, 0), MATCH('SRN Backcast - WINEP'!U$13, 'SRN Backcast'!$B$13:$V$13, 0))</f>
        <v>Good</v>
      </c>
      <c r="V19" t="str">
        <f>INDEX('SRN Backcast'!$B$13:$V$97, MATCH('SRN Backcast - WINEP'!$C19, 'SRN Backcast'!$C$13:$C$97, 0), MATCH('SRN Backcast - WINEP'!V$13, 'SRN Backcast'!$B$13:$V$13, 0))</f>
        <v>Good</v>
      </c>
      <c r="X19" s="17" t="s">
        <v>55</v>
      </c>
      <c r="Y19" t="s">
        <v>936</v>
      </c>
      <c r="Z19" s="22" t="s">
        <v>952</v>
      </c>
      <c r="AA19" s="17" t="s">
        <v>55</v>
      </c>
      <c r="AB19" t="s">
        <v>97</v>
      </c>
      <c r="AC19" t="s">
        <v>97</v>
      </c>
      <c r="AD19" t="str">
        <f>S19</f>
        <v>Sufficient</v>
      </c>
      <c r="AE19" t="str">
        <f>T19</f>
        <v>Good</v>
      </c>
      <c r="AF19" t="str">
        <f>U19</f>
        <v>Good</v>
      </c>
      <c r="AG19" t="str">
        <f>V19</f>
        <v>Good</v>
      </c>
      <c r="AI19" t="str">
        <f t="shared" si="1"/>
        <v>N</v>
      </c>
    </row>
    <row r="20" spans="2:35" ht="42">
      <c r="B20" t="s">
        <v>242</v>
      </c>
      <c r="C20" t="s">
        <v>534</v>
      </c>
      <c r="D20" t="s">
        <v>48</v>
      </c>
      <c r="E20" t="s">
        <v>49</v>
      </c>
      <c r="F20" t="s">
        <v>50</v>
      </c>
      <c r="H20" t="str">
        <f>INDEX('SRN Backcast'!$B$13:$V$97, MATCH('SRN Backcast - WINEP'!$C20, 'SRN Backcast'!$C$13:$C$97, 0), MATCH('SRN Backcast - WINEP'!H$13, 'SRN Backcast'!$B$13:$V$13, 0))</f>
        <v>Good</v>
      </c>
      <c r="I20" t="str">
        <f>INDEX('SRN Backcast'!$B$13:$V$97, MATCH('SRN Backcast - WINEP'!$C20, 'SRN Backcast'!$C$13:$C$97, 0), MATCH('SRN Backcast - WINEP'!I$13, 'SRN Backcast'!$B$13:$V$13, 0))</f>
        <v>Good</v>
      </c>
      <c r="J20" t="str">
        <f>INDEX('SRN Backcast'!$B$13:$V$97, MATCH('SRN Backcast - WINEP'!$C20, 'SRN Backcast'!$C$13:$C$97, 0), MATCH('SRN Backcast - WINEP'!J$13, 'SRN Backcast'!$B$13:$V$13, 0))</f>
        <v>Good</v>
      </c>
      <c r="K20" t="str">
        <f>INDEX('SRN Backcast'!$B$13:$V$97, MATCH('SRN Backcast - WINEP'!$C20, 'SRN Backcast'!$C$13:$C$97, 0), MATCH('SRN Backcast - WINEP'!K$13, 'SRN Backcast'!$B$13:$V$13, 0))</f>
        <v>Good</v>
      </c>
      <c r="L20" t="str">
        <f>INDEX('SRN Backcast'!$B$13:$V$97, MATCH('SRN Backcast - WINEP'!$C20, 'SRN Backcast'!$C$13:$C$97, 0), MATCH('SRN Backcast - WINEP'!L$13, 'SRN Backcast'!$B$13:$V$13, 0))</f>
        <v>Good</v>
      </c>
      <c r="M20">
        <f>INDEX('SRN Backcast'!$B$13:$V$97, MATCH('SRN Backcast - WINEP'!$C20, 'SRN Backcast'!$C$13:$C$97, 0), MATCH('SRN Backcast - WINEP'!M$13, 'SRN Backcast'!$B$13:$V$13, 0))</f>
        <v>0</v>
      </c>
      <c r="N20" t="str">
        <f>INDEX('SRN Backcast'!$B$13:$V$97, MATCH('SRN Backcast - WINEP'!$C20, 'SRN Backcast'!$C$13:$C$97, 0), MATCH('SRN Backcast - WINEP'!N$13, 'SRN Backcast'!$B$13:$V$13, 0))</f>
        <v>Excellent</v>
      </c>
      <c r="O20" t="str">
        <f>INDEX('SRN Backcast'!$B$13:$V$97, MATCH('SRN Backcast - WINEP'!$C20, 'SRN Backcast'!$C$13:$C$97, 0), MATCH('SRN Backcast - WINEP'!O$13, 'SRN Backcast'!$B$13:$V$13, 0))</f>
        <v>Good</v>
      </c>
      <c r="P20">
        <f>INDEX('SRN Backcast'!$B$13:$V$97, MATCH('SRN Backcast - WINEP'!$C20, 'SRN Backcast'!$C$13:$C$97, 0), MATCH('SRN Backcast - WINEP'!P$13, 'SRN Backcast'!$B$13:$V$13, 0))</f>
        <v>0</v>
      </c>
      <c r="Q20" t="str">
        <f>INDEX('SRN Backcast'!$B$13:$V$97, MATCH('SRN Backcast - WINEP'!$C20, 'SRN Backcast'!$C$13:$C$97, 0), MATCH('SRN Backcast - WINEP'!Q$13, 'SRN Backcast'!$B$13:$V$13, 0))</f>
        <v>Good</v>
      </c>
      <c r="R20" t="str">
        <f>INDEX('SRN Backcast'!$B$13:$V$97, MATCH('SRN Backcast - WINEP'!$C20, 'SRN Backcast'!$C$13:$C$97, 0), MATCH('SRN Backcast - WINEP'!R$13, 'SRN Backcast'!$B$13:$V$13, 0))</f>
        <v>Good</v>
      </c>
      <c r="S20" t="str">
        <f>INDEX('SRN Backcast'!$B$13:$V$97, MATCH('SRN Backcast - WINEP'!$C20, 'SRN Backcast'!$C$13:$C$97, 0), MATCH('SRN Backcast - WINEP'!S$13, 'SRN Backcast'!$B$13:$V$13, 0))</f>
        <v>Good</v>
      </c>
      <c r="T20" t="str">
        <f>INDEX('SRN Backcast'!$B$13:$V$97, MATCH('SRN Backcast - WINEP'!$C20, 'SRN Backcast'!$C$13:$C$97, 0), MATCH('SRN Backcast - WINEP'!T$13, 'SRN Backcast'!$B$13:$V$13, 0))</f>
        <v>Good</v>
      </c>
      <c r="U20" t="str">
        <f>INDEX('SRN Backcast'!$B$13:$V$97, MATCH('SRN Backcast - WINEP'!$C20, 'SRN Backcast'!$C$13:$C$97, 0), MATCH('SRN Backcast - WINEP'!U$13, 'SRN Backcast'!$B$13:$V$13, 0))</f>
        <v>Good</v>
      </c>
      <c r="V20" t="str">
        <f>INDEX('SRN Backcast'!$B$13:$V$97, MATCH('SRN Backcast - WINEP'!$C20, 'SRN Backcast'!$C$13:$C$97, 0), MATCH('SRN Backcast - WINEP'!V$13, 'SRN Backcast'!$B$13:$V$13, 0))</f>
        <v>Good</v>
      </c>
      <c r="Y20" t="s">
        <v>953</v>
      </c>
      <c r="Z20" s="22" t="s">
        <v>954</v>
      </c>
      <c r="AA20" t="s">
        <v>55</v>
      </c>
      <c r="AB20" t="str">
        <f t="shared" ref="AB20:AF24" si="3">Q20</f>
        <v>Good</v>
      </c>
      <c r="AC20" t="str">
        <f t="shared" si="3"/>
        <v>Good</v>
      </c>
      <c r="AD20" t="str">
        <f t="shared" si="3"/>
        <v>Good</v>
      </c>
      <c r="AE20" t="str">
        <f t="shared" si="3"/>
        <v>Good</v>
      </c>
      <c r="AF20" t="str">
        <f t="shared" si="3"/>
        <v>Good</v>
      </c>
      <c r="AG20" t="s">
        <v>57</v>
      </c>
      <c r="AI20" t="str">
        <f t="shared" si="1"/>
        <v>Y</v>
      </c>
    </row>
    <row r="21" spans="2:35">
      <c r="B21" t="s">
        <v>242</v>
      </c>
      <c r="C21" t="s">
        <v>535</v>
      </c>
      <c r="D21" t="s">
        <v>48</v>
      </c>
      <c r="E21" t="s">
        <v>49</v>
      </c>
      <c r="F21" t="s">
        <v>50</v>
      </c>
      <c r="H21" t="str">
        <f>INDEX('SRN Backcast'!$B$13:$V$97, MATCH('SRN Backcast - WINEP'!$C21, 'SRN Backcast'!$C$13:$C$97, 0), MATCH('SRN Backcast - WINEP'!H$13, 'SRN Backcast'!$B$13:$V$13, 0))</f>
        <v>Excellent</v>
      </c>
      <c r="I21" t="str">
        <f>INDEX('SRN Backcast'!$B$13:$V$97, MATCH('SRN Backcast - WINEP'!$C21, 'SRN Backcast'!$C$13:$C$97, 0), MATCH('SRN Backcast - WINEP'!I$13, 'SRN Backcast'!$B$13:$V$13, 0))</f>
        <v>Excellent</v>
      </c>
      <c r="J21" t="str">
        <f>INDEX('SRN Backcast'!$B$13:$V$97, MATCH('SRN Backcast - WINEP'!$C21, 'SRN Backcast'!$C$13:$C$97, 0), MATCH('SRN Backcast - WINEP'!J$13, 'SRN Backcast'!$B$13:$V$13, 0))</f>
        <v>Excellent</v>
      </c>
      <c r="K21" t="str">
        <f>INDEX('SRN Backcast'!$B$13:$V$97, MATCH('SRN Backcast - WINEP'!$C21, 'SRN Backcast'!$C$13:$C$97, 0), MATCH('SRN Backcast - WINEP'!K$13, 'SRN Backcast'!$B$13:$V$13, 0))</f>
        <v>Excellent</v>
      </c>
      <c r="L21" t="str">
        <f>INDEX('SRN Backcast'!$B$13:$V$97, MATCH('SRN Backcast - WINEP'!$C21, 'SRN Backcast'!$C$13:$C$97, 0), MATCH('SRN Backcast - WINEP'!L$13, 'SRN Backcast'!$B$13:$V$13, 0))</f>
        <v>Good</v>
      </c>
      <c r="M21">
        <f>INDEX('SRN Backcast'!$B$13:$V$97, MATCH('SRN Backcast - WINEP'!$C21, 'SRN Backcast'!$C$13:$C$97, 0), MATCH('SRN Backcast - WINEP'!M$13, 'SRN Backcast'!$B$13:$V$13, 0))</f>
        <v>0</v>
      </c>
      <c r="N21" t="str">
        <f>INDEX('SRN Backcast'!$B$13:$V$97, MATCH('SRN Backcast - WINEP'!$C21, 'SRN Backcast'!$C$13:$C$97, 0), MATCH('SRN Backcast - WINEP'!N$13, 'SRN Backcast'!$B$13:$V$13, 0))</f>
        <v>Excellent</v>
      </c>
      <c r="O21" t="str">
        <f>INDEX('SRN Backcast'!$B$13:$V$97, MATCH('SRN Backcast - WINEP'!$C21, 'SRN Backcast'!$C$13:$C$97, 0), MATCH('SRN Backcast - WINEP'!O$13, 'SRN Backcast'!$B$13:$V$13, 0))</f>
        <v>Excellent</v>
      </c>
      <c r="P21">
        <f>INDEX('SRN Backcast'!$B$13:$V$97, MATCH('SRN Backcast - WINEP'!$C21, 'SRN Backcast'!$C$13:$C$97, 0), MATCH('SRN Backcast - WINEP'!P$13, 'SRN Backcast'!$B$13:$V$13, 0))</f>
        <v>0</v>
      </c>
      <c r="Q21" t="str">
        <f>INDEX('SRN Backcast'!$B$13:$V$97, MATCH('SRN Backcast - WINEP'!$C21, 'SRN Backcast'!$C$13:$C$97, 0), MATCH('SRN Backcast - WINEP'!Q$13, 'SRN Backcast'!$B$13:$V$13, 0))</f>
        <v>Excellent</v>
      </c>
      <c r="R21" t="str">
        <f>INDEX('SRN Backcast'!$B$13:$V$97, MATCH('SRN Backcast - WINEP'!$C21, 'SRN Backcast'!$C$13:$C$97, 0), MATCH('SRN Backcast - WINEP'!R$13, 'SRN Backcast'!$B$13:$V$13, 0))</f>
        <v>Excellent</v>
      </c>
      <c r="S21" t="str">
        <f>INDEX('SRN Backcast'!$B$13:$V$97, MATCH('SRN Backcast - WINEP'!$C21, 'SRN Backcast'!$C$13:$C$97, 0), MATCH('SRN Backcast - WINEP'!S$13, 'SRN Backcast'!$B$13:$V$13, 0))</f>
        <v>Excellent</v>
      </c>
      <c r="T21" t="str">
        <f>INDEX('SRN Backcast'!$B$13:$V$97, MATCH('SRN Backcast - WINEP'!$C21, 'SRN Backcast'!$C$13:$C$97, 0), MATCH('SRN Backcast - WINEP'!T$13, 'SRN Backcast'!$B$13:$V$13, 0))</f>
        <v>Excellent</v>
      </c>
      <c r="U21" t="str">
        <f>INDEX('SRN Backcast'!$B$13:$V$97, MATCH('SRN Backcast - WINEP'!$C21, 'SRN Backcast'!$C$13:$C$97, 0), MATCH('SRN Backcast - WINEP'!U$13, 'SRN Backcast'!$B$13:$V$13, 0))</f>
        <v>Excellent</v>
      </c>
      <c r="V21" t="str">
        <f>INDEX('SRN Backcast'!$B$13:$V$97, MATCH('SRN Backcast - WINEP'!$C21, 'SRN Backcast'!$C$13:$C$97, 0), MATCH('SRN Backcast - WINEP'!V$13, 'SRN Backcast'!$B$13:$V$13, 0))</f>
        <v>Excellent</v>
      </c>
      <c r="Z21" s="22"/>
      <c r="AA21" t="s">
        <v>51</v>
      </c>
      <c r="AB21" t="str">
        <f t="shared" si="3"/>
        <v>Excellent</v>
      </c>
      <c r="AC21" t="str">
        <f t="shared" si="3"/>
        <v>Excellent</v>
      </c>
      <c r="AD21" t="str">
        <f t="shared" si="3"/>
        <v>Excellent</v>
      </c>
      <c r="AE21" t="str">
        <f t="shared" si="3"/>
        <v>Excellent</v>
      </c>
      <c r="AF21" t="str">
        <f t="shared" si="3"/>
        <v>Excellent</v>
      </c>
      <c r="AG21" t="str">
        <f>V21</f>
        <v>Excellent</v>
      </c>
      <c r="AI21" t="str">
        <f t="shared" si="1"/>
        <v>N</v>
      </c>
    </row>
    <row r="22" spans="2:35">
      <c r="B22" t="s">
        <v>242</v>
      </c>
      <c r="C22" t="s">
        <v>536</v>
      </c>
      <c r="D22" t="s">
        <v>48</v>
      </c>
      <c r="E22" t="s">
        <v>49</v>
      </c>
      <c r="F22" t="s">
        <v>50</v>
      </c>
      <c r="H22" t="str">
        <f>INDEX('SRN Backcast'!$B$13:$V$97, MATCH('SRN Backcast - WINEP'!$C22, 'SRN Backcast'!$C$13:$C$97, 0), MATCH('SRN Backcast - WINEP'!H$13, 'SRN Backcast'!$B$13:$V$13, 0))</f>
        <v>Excellent</v>
      </c>
      <c r="I22" t="str">
        <f>INDEX('SRN Backcast'!$B$13:$V$97, MATCH('SRN Backcast - WINEP'!$C22, 'SRN Backcast'!$C$13:$C$97, 0), MATCH('SRN Backcast - WINEP'!I$13, 'SRN Backcast'!$B$13:$V$13, 0))</f>
        <v>Excellent</v>
      </c>
      <c r="J22" t="str">
        <f>INDEX('SRN Backcast'!$B$13:$V$97, MATCH('SRN Backcast - WINEP'!$C22, 'SRN Backcast'!$C$13:$C$97, 0), MATCH('SRN Backcast - WINEP'!J$13, 'SRN Backcast'!$B$13:$V$13, 0))</f>
        <v>Excellent</v>
      </c>
      <c r="K22" t="str">
        <f>INDEX('SRN Backcast'!$B$13:$V$97, MATCH('SRN Backcast - WINEP'!$C22, 'SRN Backcast'!$C$13:$C$97, 0), MATCH('SRN Backcast - WINEP'!K$13, 'SRN Backcast'!$B$13:$V$13, 0))</f>
        <v>Excellent</v>
      </c>
      <c r="L22" t="str">
        <f>INDEX('SRN Backcast'!$B$13:$V$97, MATCH('SRN Backcast - WINEP'!$C22, 'SRN Backcast'!$C$13:$C$97, 0), MATCH('SRN Backcast - WINEP'!L$13, 'SRN Backcast'!$B$13:$V$13, 0))</f>
        <v>Excellent</v>
      </c>
      <c r="M22">
        <f>INDEX('SRN Backcast'!$B$13:$V$97, MATCH('SRN Backcast - WINEP'!$C22, 'SRN Backcast'!$C$13:$C$97, 0), MATCH('SRN Backcast - WINEP'!M$13, 'SRN Backcast'!$B$13:$V$13, 0))</f>
        <v>0</v>
      </c>
      <c r="N22" t="str">
        <f>INDEX('SRN Backcast'!$B$13:$V$97, MATCH('SRN Backcast - WINEP'!$C22, 'SRN Backcast'!$C$13:$C$97, 0), MATCH('SRN Backcast - WINEP'!N$13, 'SRN Backcast'!$B$13:$V$13, 0))</f>
        <v>Excellent</v>
      </c>
      <c r="O22" t="str">
        <f>INDEX('SRN Backcast'!$B$13:$V$97, MATCH('SRN Backcast - WINEP'!$C22, 'SRN Backcast'!$C$13:$C$97, 0), MATCH('SRN Backcast - WINEP'!O$13, 'SRN Backcast'!$B$13:$V$13, 0))</f>
        <v>Excellent</v>
      </c>
      <c r="P22">
        <f>INDEX('SRN Backcast'!$B$13:$V$97, MATCH('SRN Backcast - WINEP'!$C22, 'SRN Backcast'!$C$13:$C$97, 0), MATCH('SRN Backcast - WINEP'!P$13, 'SRN Backcast'!$B$13:$V$13, 0))</f>
        <v>0</v>
      </c>
      <c r="Q22" t="str">
        <f>INDEX('SRN Backcast'!$B$13:$V$97, MATCH('SRN Backcast - WINEP'!$C22, 'SRN Backcast'!$C$13:$C$97, 0), MATCH('SRN Backcast - WINEP'!Q$13, 'SRN Backcast'!$B$13:$V$13, 0))</f>
        <v>Excellent</v>
      </c>
      <c r="R22" t="str">
        <f>INDEX('SRN Backcast'!$B$13:$V$97, MATCH('SRN Backcast - WINEP'!$C22, 'SRN Backcast'!$C$13:$C$97, 0), MATCH('SRN Backcast - WINEP'!R$13, 'SRN Backcast'!$B$13:$V$13, 0))</f>
        <v>Excellent</v>
      </c>
      <c r="S22" t="str">
        <f>INDEX('SRN Backcast'!$B$13:$V$97, MATCH('SRN Backcast - WINEP'!$C22, 'SRN Backcast'!$C$13:$C$97, 0), MATCH('SRN Backcast - WINEP'!S$13, 'SRN Backcast'!$B$13:$V$13, 0))</f>
        <v>Excellent</v>
      </c>
      <c r="T22" t="str">
        <f>INDEX('SRN Backcast'!$B$13:$V$97, MATCH('SRN Backcast - WINEP'!$C22, 'SRN Backcast'!$C$13:$C$97, 0), MATCH('SRN Backcast - WINEP'!T$13, 'SRN Backcast'!$B$13:$V$13, 0))</f>
        <v>Excellent</v>
      </c>
      <c r="U22" t="str">
        <f>INDEX('SRN Backcast'!$B$13:$V$97, MATCH('SRN Backcast - WINEP'!$C22, 'SRN Backcast'!$C$13:$C$97, 0), MATCH('SRN Backcast - WINEP'!U$13, 'SRN Backcast'!$B$13:$V$13, 0))</f>
        <v>Excellent</v>
      </c>
      <c r="V22" t="str">
        <f>INDEX('SRN Backcast'!$B$13:$V$97, MATCH('SRN Backcast - WINEP'!$C22, 'SRN Backcast'!$C$13:$C$97, 0), MATCH('SRN Backcast - WINEP'!V$13, 'SRN Backcast'!$B$13:$V$13, 0))</f>
        <v>Excellent</v>
      </c>
      <c r="Z22" s="22"/>
      <c r="AA22" t="s">
        <v>51</v>
      </c>
      <c r="AB22" t="str">
        <f t="shared" si="3"/>
        <v>Excellent</v>
      </c>
      <c r="AC22" t="str">
        <f t="shared" si="3"/>
        <v>Excellent</v>
      </c>
      <c r="AD22" t="str">
        <f t="shared" si="3"/>
        <v>Excellent</v>
      </c>
      <c r="AE22" t="str">
        <f t="shared" si="3"/>
        <v>Excellent</v>
      </c>
      <c r="AF22" t="str">
        <f t="shared" si="3"/>
        <v>Excellent</v>
      </c>
      <c r="AG22" t="str">
        <f>V22</f>
        <v>Excellent</v>
      </c>
      <c r="AI22" t="str">
        <f t="shared" si="1"/>
        <v>N</v>
      </c>
    </row>
    <row r="23" spans="2:35" ht="42">
      <c r="B23" t="s">
        <v>242</v>
      </c>
      <c r="C23" t="s">
        <v>537</v>
      </c>
      <c r="D23" t="s">
        <v>48</v>
      </c>
      <c r="E23" t="s">
        <v>49</v>
      </c>
      <c r="F23" t="s">
        <v>50</v>
      </c>
      <c r="H23" t="str">
        <f>INDEX('SRN Backcast'!$B$13:$V$97, MATCH('SRN Backcast - WINEP'!$C23, 'SRN Backcast'!$C$13:$C$97, 0), MATCH('SRN Backcast - WINEP'!H$13, 'SRN Backcast'!$B$13:$V$13, 0))</f>
        <v>Excellent</v>
      </c>
      <c r="I23" t="str">
        <f>INDEX('SRN Backcast'!$B$13:$V$97, MATCH('SRN Backcast - WINEP'!$C23, 'SRN Backcast'!$C$13:$C$97, 0), MATCH('SRN Backcast - WINEP'!I$13, 'SRN Backcast'!$B$13:$V$13, 0))</f>
        <v>Excellent</v>
      </c>
      <c r="J23" t="str">
        <f>INDEX('SRN Backcast'!$B$13:$V$97, MATCH('SRN Backcast - WINEP'!$C23, 'SRN Backcast'!$C$13:$C$97, 0), MATCH('SRN Backcast - WINEP'!J$13, 'SRN Backcast'!$B$13:$V$13, 0))</f>
        <v>Excellent</v>
      </c>
      <c r="K23" t="str">
        <f>INDEX('SRN Backcast'!$B$13:$V$97, MATCH('SRN Backcast - WINEP'!$C23, 'SRN Backcast'!$C$13:$C$97, 0), MATCH('SRN Backcast - WINEP'!K$13, 'SRN Backcast'!$B$13:$V$13, 0))</f>
        <v>Excellent</v>
      </c>
      <c r="L23" t="str">
        <f>INDEX('SRN Backcast'!$B$13:$V$97, MATCH('SRN Backcast - WINEP'!$C23, 'SRN Backcast'!$C$13:$C$97, 0), MATCH('SRN Backcast - WINEP'!L$13, 'SRN Backcast'!$B$13:$V$13, 0))</f>
        <v>Excellent</v>
      </c>
      <c r="M23">
        <f>INDEX('SRN Backcast'!$B$13:$V$97, MATCH('SRN Backcast - WINEP'!$C23, 'SRN Backcast'!$C$13:$C$97, 0), MATCH('SRN Backcast - WINEP'!M$13, 'SRN Backcast'!$B$13:$V$13, 0))</f>
        <v>0</v>
      </c>
      <c r="N23" t="str">
        <f>INDEX('SRN Backcast'!$B$13:$V$97, MATCH('SRN Backcast - WINEP'!$C23, 'SRN Backcast'!$C$13:$C$97, 0), MATCH('SRN Backcast - WINEP'!N$13, 'SRN Backcast'!$B$13:$V$13, 0))</f>
        <v>Excellent</v>
      </c>
      <c r="O23" t="str">
        <f>INDEX('SRN Backcast'!$B$13:$V$97, MATCH('SRN Backcast - WINEP'!$C23, 'SRN Backcast'!$C$13:$C$97, 0), MATCH('SRN Backcast - WINEP'!O$13, 'SRN Backcast'!$B$13:$V$13, 0))</f>
        <v>Good</v>
      </c>
      <c r="P23">
        <f>INDEX('SRN Backcast'!$B$13:$V$97, MATCH('SRN Backcast - WINEP'!$C23, 'SRN Backcast'!$C$13:$C$97, 0), MATCH('SRN Backcast - WINEP'!P$13, 'SRN Backcast'!$B$13:$V$13, 0))</f>
        <v>0</v>
      </c>
      <c r="Q23" t="str">
        <f>INDEX('SRN Backcast'!$B$13:$V$97, MATCH('SRN Backcast - WINEP'!$C23, 'SRN Backcast'!$C$13:$C$97, 0), MATCH('SRN Backcast - WINEP'!Q$13, 'SRN Backcast'!$B$13:$V$13, 0))</f>
        <v>Good</v>
      </c>
      <c r="R23" t="str">
        <f>INDEX('SRN Backcast'!$B$13:$V$97, MATCH('SRN Backcast - WINEP'!$C23, 'SRN Backcast'!$C$13:$C$97, 0), MATCH('SRN Backcast - WINEP'!R$13, 'SRN Backcast'!$B$13:$V$13, 0))</f>
        <v>Excellent</v>
      </c>
      <c r="S23" t="str">
        <f>INDEX('SRN Backcast'!$B$13:$V$97, MATCH('SRN Backcast - WINEP'!$C23, 'SRN Backcast'!$C$13:$C$97, 0), MATCH('SRN Backcast - WINEP'!S$13, 'SRN Backcast'!$B$13:$V$13, 0))</f>
        <v>Excellent</v>
      </c>
      <c r="T23" t="str">
        <f>INDEX('SRN Backcast'!$B$13:$V$97, MATCH('SRN Backcast - WINEP'!$C23, 'SRN Backcast'!$C$13:$C$97, 0), MATCH('SRN Backcast - WINEP'!T$13, 'SRN Backcast'!$B$13:$V$13, 0))</f>
        <v>Excellent</v>
      </c>
      <c r="U23" t="str">
        <f>INDEX('SRN Backcast'!$B$13:$V$97, MATCH('SRN Backcast - WINEP'!$C23, 'SRN Backcast'!$C$13:$C$97, 0), MATCH('SRN Backcast - WINEP'!U$13, 'SRN Backcast'!$B$13:$V$13, 0))</f>
        <v>Excellent</v>
      </c>
      <c r="V23" t="str">
        <f>INDEX('SRN Backcast'!$B$13:$V$97, MATCH('SRN Backcast - WINEP'!$C23, 'SRN Backcast'!$C$13:$C$97, 0), MATCH('SRN Backcast - WINEP'!V$13, 'SRN Backcast'!$B$13:$V$13, 0))</f>
        <v>Excellent</v>
      </c>
      <c r="Y23" s="17" t="s">
        <v>955</v>
      </c>
      <c r="Z23" s="22" t="s">
        <v>956</v>
      </c>
      <c r="AA23" t="s">
        <v>51</v>
      </c>
      <c r="AB23" t="str">
        <f t="shared" si="3"/>
        <v>Good</v>
      </c>
      <c r="AC23" t="str">
        <f t="shared" si="3"/>
        <v>Excellent</v>
      </c>
      <c r="AD23" t="str">
        <f t="shared" si="3"/>
        <v>Excellent</v>
      </c>
      <c r="AE23" t="str">
        <f t="shared" si="3"/>
        <v>Excellent</v>
      </c>
      <c r="AF23" t="str">
        <f t="shared" si="3"/>
        <v>Excellent</v>
      </c>
      <c r="AG23" t="str">
        <f>V23</f>
        <v>Excellent</v>
      </c>
      <c r="AI23" t="str">
        <f t="shared" si="1"/>
        <v>N</v>
      </c>
    </row>
    <row r="24" spans="2:35">
      <c r="B24" t="s">
        <v>242</v>
      </c>
      <c r="C24" t="s">
        <v>538</v>
      </c>
      <c r="D24" t="s">
        <v>48</v>
      </c>
      <c r="E24" t="s">
        <v>49</v>
      </c>
      <c r="F24" t="s">
        <v>50</v>
      </c>
      <c r="H24" t="str">
        <f>INDEX('SRN Backcast'!$B$13:$V$97, MATCH('SRN Backcast - WINEP'!$C24, 'SRN Backcast'!$C$13:$C$97, 0), MATCH('SRN Backcast - WINEP'!H$13, 'SRN Backcast'!$B$13:$V$13, 0))</f>
        <v>Excellent</v>
      </c>
      <c r="I24" t="str">
        <f>INDEX('SRN Backcast'!$B$13:$V$97, MATCH('SRN Backcast - WINEP'!$C24, 'SRN Backcast'!$C$13:$C$97, 0), MATCH('SRN Backcast - WINEP'!I$13, 'SRN Backcast'!$B$13:$V$13, 0))</f>
        <v>Good</v>
      </c>
      <c r="J24" t="str">
        <f>INDEX('SRN Backcast'!$B$13:$V$97, MATCH('SRN Backcast - WINEP'!$C24, 'SRN Backcast'!$C$13:$C$97, 0), MATCH('SRN Backcast - WINEP'!J$13, 'SRN Backcast'!$B$13:$V$13, 0))</f>
        <v>Good</v>
      </c>
      <c r="K24" t="str">
        <f>INDEX('SRN Backcast'!$B$13:$V$97, MATCH('SRN Backcast - WINEP'!$C24, 'SRN Backcast'!$C$13:$C$97, 0), MATCH('SRN Backcast - WINEP'!K$13, 'SRN Backcast'!$B$13:$V$13, 0))</f>
        <v>Excellent</v>
      </c>
      <c r="L24" t="str">
        <f>INDEX('SRN Backcast'!$B$13:$V$97, MATCH('SRN Backcast - WINEP'!$C24, 'SRN Backcast'!$C$13:$C$97, 0), MATCH('SRN Backcast - WINEP'!L$13, 'SRN Backcast'!$B$13:$V$13, 0))</f>
        <v>Excellent</v>
      </c>
      <c r="M24">
        <f>INDEX('SRN Backcast'!$B$13:$V$97, MATCH('SRN Backcast - WINEP'!$C24, 'SRN Backcast'!$C$13:$C$97, 0), MATCH('SRN Backcast - WINEP'!M$13, 'SRN Backcast'!$B$13:$V$13, 0))</f>
        <v>0</v>
      </c>
      <c r="N24" t="str">
        <f>INDEX('SRN Backcast'!$B$13:$V$97, MATCH('SRN Backcast - WINEP'!$C24, 'SRN Backcast'!$C$13:$C$97, 0), MATCH('SRN Backcast - WINEP'!N$13, 'SRN Backcast'!$B$13:$V$13, 0))</f>
        <v>Excellent</v>
      </c>
      <c r="O24" t="str">
        <f>INDEX('SRN Backcast'!$B$13:$V$97, MATCH('SRN Backcast - WINEP'!$C24, 'SRN Backcast'!$C$13:$C$97, 0), MATCH('SRN Backcast - WINEP'!O$13, 'SRN Backcast'!$B$13:$V$13, 0))</f>
        <v>Excellent</v>
      </c>
      <c r="P24">
        <f>INDEX('SRN Backcast'!$B$13:$V$97, MATCH('SRN Backcast - WINEP'!$C24, 'SRN Backcast'!$C$13:$C$97, 0), MATCH('SRN Backcast - WINEP'!P$13, 'SRN Backcast'!$B$13:$V$13, 0))</f>
        <v>0</v>
      </c>
      <c r="Q24" t="str">
        <f>INDEX('SRN Backcast'!$B$13:$V$97, MATCH('SRN Backcast - WINEP'!$C24, 'SRN Backcast'!$C$13:$C$97, 0), MATCH('SRN Backcast - WINEP'!Q$13, 'SRN Backcast'!$B$13:$V$13, 0))</f>
        <v>Excellent</v>
      </c>
      <c r="R24" t="str">
        <f>INDEX('SRN Backcast'!$B$13:$V$97, MATCH('SRN Backcast - WINEP'!$C24, 'SRN Backcast'!$C$13:$C$97, 0), MATCH('SRN Backcast - WINEP'!R$13, 'SRN Backcast'!$B$13:$V$13, 0))</f>
        <v>Excellent</v>
      </c>
      <c r="S24" t="str">
        <f>INDEX('SRN Backcast'!$B$13:$V$97, MATCH('SRN Backcast - WINEP'!$C24, 'SRN Backcast'!$C$13:$C$97, 0), MATCH('SRN Backcast - WINEP'!S$13, 'SRN Backcast'!$B$13:$V$13, 0))</f>
        <v>Excellent</v>
      </c>
      <c r="T24" t="str">
        <f>INDEX('SRN Backcast'!$B$13:$V$97, MATCH('SRN Backcast - WINEP'!$C24, 'SRN Backcast'!$C$13:$C$97, 0), MATCH('SRN Backcast - WINEP'!T$13, 'SRN Backcast'!$B$13:$V$13, 0))</f>
        <v>Excellent</v>
      </c>
      <c r="U24" t="str">
        <f>INDEX('SRN Backcast'!$B$13:$V$97, MATCH('SRN Backcast - WINEP'!$C24, 'SRN Backcast'!$C$13:$C$97, 0), MATCH('SRN Backcast - WINEP'!U$13, 'SRN Backcast'!$B$13:$V$13, 0))</f>
        <v>Excellent</v>
      </c>
      <c r="V24" t="str">
        <f>INDEX('SRN Backcast'!$B$13:$V$97, MATCH('SRN Backcast - WINEP'!$C24, 'SRN Backcast'!$C$13:$C$97, 0), MATCH('SRN Backcast - WINEP'!V$13, 'SRN Backcast'!$B$13:$V$13, 0))</f>
        <v>Excellent</v>
      </c>
      <c r="Z24" s="22"/>
      <c r="AA24" t="s">
        <v>51</v>
      </c>
      <c r="AB24" t="str">
        <f t="shared" si="3"/>
        <v>Excellent</v>
      </c>
      <c r="AC24" t="str">
        <f t="shared" si="3"/>
        <v>Excellent</v>
      </c>
      <c r="AD24" t="str">
        <f t="shared" si="3"/>
        <v>Excellent</v>
      </c>
      <c r="AE24" t="str">
        <f t="shared" si="3"/>
        <v>Excellent</v>
      </c>
      <c r="AF24" t="str">
        <f t="shared" si="3"/>
        <v>Excellent</v>
      </c>
      <c r="AG24" t="str">
        <f>V24</f>
        <v>Excellent</v>
      </c>
      <c r="AI24" t="str">
        <f t="shared" si="1"/>
        <v>N</v>
      </c>
    </row>
    <row r="25" spans="2:35" ht="27.95">
      <c r="B25" t="s">
        <v>242</v>
      </c>
      <c r="C25" t="s">
        <v>539</v>
      </c>
      <c r="D25" t="s">
        <v>48</v>
      </c>
      <c r="E25" t="s">
        <v>49</v>
      </c>
      <c r="F25" t="s">
        <v>50</v>
      </c>
      <c r="H25" t="str">
        <f>INDEX('SRN Backcast'!$B$13:$V$97, MATCH('SRN Backcast - WINEP'!$C25, 'SRN Backcast'!$C$13:$C$97, 0), MATCH('SRN Backcast - WINEP'!H$13, 'SRN Backcast'!$B$13:$V$13, 0))</f>
        <v>Excellent</v>
      </c>
      <c r="I25" t="str">
        <f>INDEX('SRN Backcast'!$B$13:$V$97, MATCH('SRN Backcast - WINEP'!$C25, 'SRN Backcast'!$C$13:$C$97, 0), MATCH('SRN Backcast - WINEP'!I$13, 'SRN Backcast'!$B$13:$V$13, 0))</f>
        <v>Excellent</v>
      </c>
      <c r="J25" t="str">
        <f>INDEX('SRN Backcast'!$B$13:$V$97, MATCH('SRN Backcast - WINEP'!$C25, 'SRN Backcast'!$C$13:$C$97, 0), MATCH('SRN Backcast - WINEP'!J$13, 'SRN Backcast'!$B$13:$V$13, 0))</f>
        <v>Excellent</v>
      </c>
      <c r="K25" t="str">
        <f>INDEX('SRN Backcast'!$B$13:$V$97, MATCH('SRN Backcast - WINEP'!$C25, 'SRN Backcast'!$C$13:$C$97, 0), MATCH('SRN Backcast - WINEP'!K$13, 'SRN Backcast'!$B$13:$V$13, 0))</f>
        <v>Excellent</v>
      </c>
      <c r="L25" t="str">
        <f>INDEX('SRN Backcast'!$B$13:$V$97, MATCH('SRN Backcast - WINEP'!$C25, 'SRN Backcast'!$C$13:$C$97, 0), MATCH('SRN Backcast - WINEP'!L$13, 'SRN Backcast'!$B$13:$V$13, 0))</f>
        <v>Excellent</v>
      </c>
      <c r="M25">
        <f>INDEX('SRN Backcast'!$B$13:$V$97, MATCH('SRN Backcast - WINEP'!$C25, 'SRN Backcast'!$C$13:$C$97, 0), MATCH('SRN Backcast - WINEP'!M$13, 'SRN Backcast'!$B$13:$V$13, 0))</f>
        <v>0</v>
      </c>
      <c r="N25" t="str">
        <f>INDEX('SRN Backcast'!$B$13:$V$97, MATCH('SRN Backcast - WINEP'!$C25, 'SRN Backcast'!$C$13:$C$97, 0), MATCH('SRN Backcast - WINEP'!N$13, 'SRN Backcast'!$B$13:$V$13, 0))</f>
        <v>Excellent</v>
      </c>
      <c r="O25" t="str">
        <f>INDEX('SRN Backcast'!$B$13:$V$97, MATCH('SRN Backcast - WINEP'!$C25, 'SRN Backcast'!$C$13:$C$97, 0), MATCH('SRN Backcast - WINEP'!O$13, 'SRN Backcast'!$B$13:$V$13, 0))</f>
        <v>Excellent</v>
      </c>
      <c r="P25">
        <f>INDEX('SRN Backcast'!$B$13:$V$97, MATCH('SRN Backcast - WINEP'!$C25, 'SRN Backcast'!$C$13:$C$97, 0), MATCH('SRN Backcast - WINEP'!P$13, 'SRN Backcast'!$B$13:$V$13, 0))</f>
        <v>0</v>
      </c>
      <c r="Q25" t="str">
        <f>INDEX('SRN Backcast'!$B$13:$V$97, MATCH('SRN Backcast - WINEP'!$C25, 'SRN Backcast'!$C$13:$C$97, 0), MATCH('SRN Backcast - WINEP'!Q$13, 'SRN Backcast'!$B$13:$V$13, 0))</f>
        <v>Good</v>
      </c>
      <c r="R25" t="str">
        <f>INDEX('SRN Backcast'!$B$13:$V$97, MATCH('SRN Backcast - WINEP'!$C25, 'SRN Backcast'!$C$13:$C$97, 0), MATCH('SRN Backcast - WINEP'!R$13, 'SRN Backcast'!$B$13:$V$13, 0))</f>
        <v>Good</v>
      </c>
      <c r="S25" t="str">
        <f>INDEX('SRN Backcast'!$B$13:$V$97, MATCH('SRN Backcast - WINEP'!$C25, 'SRN Backcast'!$C$13:$C$97, 0), MATCH('SRN Backcast - WINEP'!S$13, 'SRN Backcast'!$B$13:$V$13, 0))</f>
        <v>Good</v>
      </c>
      <c r="T25" t="str">
        <f>INDEX('SRN Backcast'!$B$13:$V$97, MATCH('SRN Backcast - WINEP'!$C25, 'SRN Backcast'!$C$13:$C$97, 0), MATCH('SRN Backcast - WINEP'!T$13, 'SRN Backcast'!$B$13:$V$13, 0))</f>
        <v>Good</v>
      </c>
      <c r="U25" t="str">
        <f>INDEX('SRN Backcast'!$B$13:$V$97, MATCH('SRN Backcast - WINEP'!$C25, 'SRN Backcast'!$C$13:$C$97, 0), MATCH('SRN Backcast - WINEP'!U$13, 'SRN Backcast'!$B$13:$V$13, 0))</f>
        <v>Good</v>
      </c>
      <c r="V25" t="str">
        <f>INDEX('SRN Backcast'!$B$13:$V$97, MATCH('SRN Backcast - WINEP'!$C25, 'SRN Backcast'!$C$13:$C$97, 0), MATCH('SRN Backcast - WINEP'!V$13, 'SRN Backcast'!$B$13:$V$13, 0))</f>
        <v>Good</v>
      </c>
      <c r="Z25" s="22" t="s">
        <v>85</v>
      </c>
      <c r="AA25" t="s">
        <v>55</v>
      </c>
      <c r="AB25" t="s">
        <v>57</v>
      </c>
      <c r="AC25" t="s">
        <v>57</v>
      </c>
      <c r="AD25" t="s">
        <v>57</v>
      </c>
      <c r="AE25" t="s">
        <v>57</v>
      </c>
      <c r="AF25" t="s">
        <v>57</v>
      </c>
      <c r="AG25" t="s">
        <v>57</v>
      </c>
      <c r="AI25" t="str">
        <f t="shared" si="1"/>
        <v>N</v>
      </c>
    </row>
    <row r="26" spans="2:35">
      <c r="B26" t="s">
        <v>242</v>
      </c>
      <c r="C26" t="s">
        <v>540</v>
      </c>
      <c r="D26" t="s">
        <v>48</v>
      </c>
      <c r="E26" t="s">
        <v>49</v>
      </c>
      <c r="F26" t="s">
        <v>50</v>
      </c>
      <c r="H26" t="str">
        <f>INDEX('SRN Backcast'!$B$13:$V$97, MATCH('SRN Backcast - WINEP'!$C26, 'SRN Backcast'!$C$13:$C$97, 0), MATCH('SRN Backcast - WINEP'!H$13, 'SRN Backcast'!$B$13:$V$13, 0))</f>
        <v>Sufficient</v>
      </c>
      <c r="I26" t="str">
        <f>INDEX('SRN Backcast'!$B$13:$V$97, MATCH('SRN Backcast - WINEP'!$C26, 'SRN Backcast'!$C$13:$C$97, 0), MATCH('SRN Backcast - WINEP'!I$13, 'SRN Backcast'!$B$13:$V$13, 0))</f>
        <v>Sufficient</v>
      </c>
      <c r="J26" t="str">
        <f>INDEX('SRN Backcast'!$B$13:$V$97, MATCH('SRN Backcast - WINEP'!$C26, 'SRN Backcast'!$C$13:$C$97, 0), MATCH('SRN Backcast - WINEP'!J$13, 'SRN Backcast'!$B$13:$V$13, 0))</f>
        <v>Sufficient</v>
      </c>
      <c r="K26" t="str">
        <f>INDEX('SRN Backcast'!$B$13:$V$97, MATCH('SRN Backcast - WINEP'!$C26, 'SRN Backcast'!$C$13:$C$97, 0), MATCH('SRN Backcast - WINEP'!K$13, 'SRN Backcast'!$B$13:$V$13, 0))</f>
        <v>Good</v>
      </c>
      <c r="L26" t="str">
        <f>INDEX('SRN Backcast'!$B$13:$V$97, MATCH('SRN Backcast - WINEP'!$C26, 'SRN Backcast'!$C$13:$C$97, 0), MATCH('SRN Backcast - WINEP'!L$13, 'SRN Backcast'!$B$13:$V$13, 0))</f>
        <v>Good</v>
      </c>
      <c r="M26">
        <f>INDEX('SRN Backcast'!$B$13:$V$97, MATCH('SRN Backcast - WINEP'!$C26, 'SRN Backcast'!$C$13:$C$97, 0), MATCH('SRN Backcast - WINEP'!M$13, 'SRN Backcast'!$B$13:$V$13, 0))</f>
        <v>0</v>
      </c>
      <c r="N26" t="str">
        <f>INDEX('SRN Backcast'!$B$13:$V$97, MATCH('SRN Backcast - WINEP'!$C26, 'SRN Backcast'!$C$13:$C$97, 0), MATCH('SRN Backcast - WINEP'!N$13, 'SRN Backcast'!$B$13:$V$13, 0))</f>
        <v>Sufficient</v>
      </c>
      <c r="O26" t="str">
        <f>INDEX('SRN Backcast'!$B$13:$V$97, MATCH('SRN Backcast - WINEP'!$C26, 'SRN Backcast'!$C$13:$C$97, 0), MATCH('SRN Backcast - WINEP'!O$13, 'SRN Backcast'!$B$13:$V$13, 0))</f>
        <v>Sufficient</v>
      </c>
      <c r="P26">
        <f>INDEX('SRN Backcast'!$B$13:$V$97, MATCH('SRN Backcast - WINEP'!$C26, 'SRN Backcast'!$C$13:$C$97, 0), MATCH('SRN Backcast - WINEP'!P$13, 'SRN Backcast'!$B$13:$V$13, 0))</f>
        <v>0</v>
      </c>
      <c r="Q26" t="str">
        <f>INDEX('SRN Backcast'!$B$13:$V$97, MATCH('SRN Backcast - WINEP'!$C26, 'SRN Backcast'!$C$13:$C$97, 0), MATCH('SRN Backcast - WINEP'!Q$13, 'SRN Backcast'!$B$13:$V$13, 0))</f>
        <v>Good</v>
      </c>
      <c r="R26" t="str">
        <f>INDEX('SRN Backcast'!$B$13:$V$97, MATCH('SRN Backcast - WINEP'!$C26, 'SRN Backcast'!$C$13:$C$97, 0), MATCH('SRN Backcast - WINEP'!R$13, 'SRN Backcast'!$B$13:$V$13, 0))</f>
        <v>Good</v>
      </c>
      <c r="S26" t="str">
        <f>INDEX('SRN Backcast'!$B$13:$V$97, MATCH('SRN Backcast - WINEP'!$C26, 'SRN Backcast'!$C$13:$C$97, 0), MATCH('SRN Backcast - WINEP'!S$13, 'SRN Backcast'!$B$13:$V$13, 0))</f>
        <v>Good</v>
      </c>
      <c r="T26" t="str">
        <f>INDEX('SRN Backcast'!$B$13:$V$97, MATCH('SRN Backcast - WINEP'!$C26, 'SRN Backcast'!$C$13:$C$97, 0), MATCH('SRN Backcast - WINEP'!T$13, 'SRN Backcast'!$B$13:$V$13, 0))</f>
        <v>Good</v>
      </c>
      <c r="U26" t="str">
        <f>INDEX('SRN Backcast'!$B$13:$V$97, MATCH('SRN Backcast - WINEP'!$C26, 'SRN Backcast'!$C$13:$C$97, 0), MATCH('SRN Backcast - WINEP'!U$13, 'SRN Backcast'!$B$13:$V$13, 0))</f>
        <v>Good</v>
      </c>
      <c r="V26" t="str">
        <f>INDEX('SRN Backcast'!$B$13:$V$97, MATCH('SRN Backcast - WINEP'!$C26, 'SRN Backcast'!$C$13:$C$97, 0), MATCH('SRN Backcast - WINEP'!V$13, 'SRN Backcast'!$B$13:$V$13, 0))</f>
        <v>Good</v>
      </c>
      <c r="Z26" s="22"/>
      <c r="AA26" t="s">
        <v>51</v>
      </c>
      <c r="AB26" t="str">
        <f t="shared" ref="AB26:AG32" si="4">Q26</f>
        <v>Good</v>
      </c>
      <c r="AC26" t="str">
        <f t="shared" si="4"/>
        <v>Good</v>
      </c>
      <c r="AD26" t="str">
        <f t="shared" si="4"/>
        <v>Good</v>
      </c>
      <c r="AE26" t="str">
        <f t="shared" si="4"/>
        <v>Good</v>
      </c>
      <c r="AF26" t="str">
        <f t="shared" si="4"/>
        <v>Good</v>
      </c>
      <c r="AG26" t="str">
        <f t="shared" si="4"/>
        <v>Good</v>
      </c>
      <c r="AI26" t="str">
        <f t="shared" si="1"/>
        <v>N</v>
      </c>
    </row>
    <row r="27" spans="2:35">
      <c r="B27" t="s">
        <v>242</v>
      </c>
      <c r="C27" t="s">
        <v>541</v>
      </c>
      <c r="D27" t="s">
        <v>48</v>
      </c>
      <c r="E27" t="s">
        <v>49</v>
      </c>
      <c r="F27" t="s">
        <v>50</v>
      </c>
      <c r="H27" t="str">
        <f>INDEX('SRN Backcast'!$B$13:$V$97, MATCH('SRN Backcast - WINEP'!$C27, 'SRN Backcast'!$C$13:$C$97, 0), MATCH('SRN Backcast - WINEP'!H$13, 'SRN Backcast'!$B$13:$V$13, 0))</f>
        <v>Excellent</v>
      </c>
      <c r="I27" t="str">
        <f>INDEX('SRN Backcast'!$B$13:$V$97, MATCH('SRN Backcast - WINEP'!$C27, 'SRN Backcast'!$C$13:$C$97, 0), MATCH('SRN Backcast - WINEP'!I$13, 'SRN Backcast'!$B$13:$V$13, 0))</f>
        <v>Excellent</v>
      </c>
      <c r="J27" t="str">
        <f>INDEX('SRN Backcast'!$B$13:$V$97, MATCH('SRN Backcast - WINEP'!$C27, 'SRN Backcast'!$C$13:$C$97, 0), MATCH('SRN Backcast - WINEP'!J$13, 'SRN Backcast'!$B$13:$V$13, 0))</f>
        <v>Excellent</v>
      </c>
      <c r="K27" t="str">
        <f>INDEX('SRN Backcast'!$B$13:$V$97, MATCH('SRN Backcast - WINEP'!$C27, 'SRN Backcast'!$C$13:$C$97, 0), MATCH('SRN Backcast - WINEP'!K$13, 'SRN Backcast'!$B$13:$V$13, 0))</f>
        <v>Excellent</v>
      </c>
      <c r="L27" t="str">
        <f>INDEX('SRN Backcast'!$B$13:$V$97, MATCH('SRN Backcast - WINEP'!$C27, 'SRN Backcast'!$C$13:$C$97, 0), MATCH('SRN Backcast - WINEP'!L$13, 'SRN Backcast'!$B$13:$V$13, 0))</f>
        <v>Excellent</v>
      </c>
      <c r="M27">
        <f>INDEX('SRN Backcast'!$B$13:$V$97, MATCH('SRN Backcast - WINEP'!$C27, 'SRN Backcast'!$C$13:$C$97, 0), MATCH('SRN Backcast - WINEP'!M$13, 'SRN Backcast'!$B$13:$V$13, 0))</f>
        <v>0</v>
      </c>
      <c r="N27" t="str">
        <f>INDEX('SRN Backcast'!$B$13:$V$97, MATCH('SRN Backcast - WINEP'!$C27, 'SRN Backcast'!$C$13:$C$97, 0), MATCH('SRN Backcast - WINEP'!N$13, 'SRN Backcast'!$B$13:$V$13, 0))</f>
        <v>Excellent</v>
      </c>
      <c r="O27" t="str">
        <f>INDEX('SRN Backcast'!$B$13:$V$97, MATCH('SRN Backcast - WINEP'!$C27, 'SRN Backcast'!$C$13:$C$97, 0), MATCH('SRN Backcast - WINEP'!O$13, 'SRN Backcast'!$B$13:$V$13, 0))</f>
        <v>Excellent</v>
      </c>
      <c r="P27">
        <f>INDEX('SRN Backcast'!$B$13:$V$97, MATCH('SRN Backcast - WINEP'!$C27, 'SRN Backcast'!$C$13:$C$97, 0), MATCH('SRN Backcast - WINEP'!P$13, 'SRN Backcast'!$B$13:$V$13, 0))</f>
        <v>0</v>
      </c>
      <c r="Q27" t="str">
        <f>INDEX('SRN Backcast'!$B$13:$V$97, MATCH('SRN Backcast - WINEP'!$C27, 'SRN Backcast'!$C$13:$C$97, 0), MATCH('SRN Backcast - WINEP'!Q$13, 'SRN Backcast'!$B$13:$V$13, 0))</f>
        <v>Excellent</v>
      </c>
      <c r="R27" t="str">
        <f>INDEX('SRN Backcast'!$B$13:$V$97, MATCH('SRN Backcast - WINEP'!$C27, 'SRN Backcast'!$C$13:$C$97, 0), MATCH('SRN Backcast - WINEP'!R$13, 'SRN Backcast'!$B$13:$V$13, 0))</f>
        <v>Excellent</v>
      </c>
      <c r="S27" t="str">
        <f>INDEX('SRN Backcast'!$B$13:$V$97, MATCH('SRN Backcast - WINEP'!$C27, 'SRN Backcast'!$C$13:$C$97, 0), MATCH('SRN Backcast - WINEP'!S$13, 'SRN Backcast'!$B$13:$V$13, 0))</f>
        <v>Excellent</v>
      </c>
      <c r="T27" t="str">
        <f>INDEX('SRN Backcast'!$B$13:$V$97, MATCH('SRN Backcast - WINEP'!$C27, 'SRN Backcast'!$C$13:$C$97, 0), MATCH('SRN Backcast - WINEP'!T$13, 'SRN Backcast'!$B$13:$V$13, 0))</f>
        <v>Excellent</v>
      </c>
      <c r="U27" t="str">
        <f>INDEX('SRN Backcast'!$B$13:$V$97, MATCH('SRN Backcast - WINEP'!$C27, 'SRN Backcast'!$C$13:$C$97, 0), MATCH('SRN Backcast - WINEP'!U$13, 'SRN Backcast'!$B$13:$V$13, 0))</f>
        <v>Excellent</v>
      </c>
      <c r="V27" t="str">
        <f>INDEX('SRN Backcast'!$B$13:$V$97, MATCH('SRN Backcast - WINEP'!$C27, 'SRN Backcast'!$C$13:$C$97, 0), MATCH('SRN Backcast - WINEP'!V$13, 'SRN Backcast'!$B$13:$V$13, 0))</f>
        <v>Excellent</v>
      </c>
      <c r="Z27" s="22"/>
      <c r="AA27" t="s">
        <v>51</v>
      </c>
      <c r="AB27" t="str">
        <f t="shared" si="4"/>
        <v>Excellent</v>
      </c>
      <c r="AC27" t="str">
        <f t="shared" si="4"/>
        <v>Excellent</v>
      </c>
      <c r="AD27" t="str">
        <f t="shared" si="4"/>
        <v>Excellent</v>
      </c>
      <c r="AE27" t="str">
        <f t="shared" si="4"/>
        <v>Excellent</v>
      </c>
      <c r="AF27" t="str">
        <f t="shared" si="4"/>
        <v>Excellent</v>
      </c>
      <c r="AG27" t="str">
        <f t="shared" si="4"/>
        <v>Excellent</v>
      </c>
      <c r="AI27" t="str">
        <f t="shared" si="1"/>
        <v>N</v>
      </c>
    </row>
    <row r="28" spans="2:35">
      <c r="B28" t="s">
        <v>242</v>
      </c>
      <c r="C28" t="s">
        <v>542</v>
      </c>
      <c r="D28" t="s">
        <v>48</v>
      </c>
      <c r="E28" t="s">
        <v>49</v>
      </c>
      <c r="F28" t="s">
        <v>50</v>
      </c>
      <c r="H28" t="str">
        <f>INDEX('SRN Backcast'!$B$13:$V$97, MATCH('SRN Backcast - WINEP'!$C28, 'SRN Backcast'!$C$13:$C$97, 0), MATCH('SRN Backcast - WINEP'!H$13, 'SRN Backcast'!$B$13:$V$13, 0))</f>
        <v>Good</v>
      </c>
      <c r="I28" t="str">
        <f>INDEX('SRN Backcast'!$B$13:$V$97, MATCH('SRN Backcast - WINEP'!$C28, 'SRN Backcast'!$C$13:$C$97, 0), MATCH('SRN Backcast - WINEP'!I$13, 'SRN Backcast'!$B$13:$V$13, 0))</f>
        <v>Good</v>
      </c>
      <c r="J28" t="str">
        <f>INDEX('SRN Backcast'!$B$13:$V$97, MATCH('SRN Backcast - WINEP'!$C28, 'SRN Backcast'!$C$13:$C$97, 0), MATCH('SRN Backcast - WINEP'!J$13, 'SRN Backcast'!$B$13:$V$13, 0))</f>
        <v>Good</v>
      </c>
      <c r="K28" t="str">
        <f>INDEX('SRN Backcast'!$B$13:$V$97, MATCH('SRN Backcast - WINEP'!$C28, 'SRN Backcast'!$C$13:$C$97, 0), MATCH('SRN Backcast - WINEP'!K$13, 'SRN Backcast'!$B$13:$V$13, 0))</f>
        <v>Excellent</v>
      </c>
      <c r="L28" t="str">
        <f>INDEX('SRN Backcast'!$B$13:$V$97, MATCH('SRN Backcast - WINEP'!$C28, 'SRN Backcast'!$C$13:$C$97, 0), MATCH('SRN Backcast - WINEP'!L$13, 'SRN Backcast'!$B$13:$V$13, 0))</f>
        <v>Excellent</v>
      </c>
      <c r="M28">
        <f>INDEX('SRN Backcast'!$B$13:$V$97, MATCH('SRN Backcast - WINEP'!$C28, 'SRN Backcast'!$C$13:$C$97, 0), MATCH('SRN Backcast - WINEP'!M$13, 'SRN Backcast'!$B$13:$V$13, 0))</f>
        <v>0</v>
      </c>
      <c r="N28" t="str">
        <f>INDEX('SRN Backcast'!$B$13:$V$97, MATCH('SRN Backcast - WINEP'!$C28, 'SRN Backcast'!$C$13:$C$97, 0), MATCH('SRN Backcast - WINEP'!N$13, 'SRN Backcast'!$B$13:$V$13, 0))</f>
        <v>Good</v>
      </c>
      <c r="O28" t="str">
        <f>INDEX('SRN Backcast'!$B$13:$V$97, MATCH('SRN Backcast - WINEP'!$C28, 'SRN Backcast'!$C$13:$C$97, 0), MATCH('SRN Backcast - WINEP'!O$13, 'SRN Backcast'!$B$13:$V$13, 0))</f>
        <v>Good</v>
      </c>
      <c r="P28">
        <f>INDEX('SRN Backcast'!$B$13:$V$97, MATCH('SRN Backcast - WINEP'!$C28, 'SRN Backcast'!$C$13:$C$97, 0), MATCH('SRN Backcast - WINEP'!P$13, 'SRN Backcast'!$B$13:$V$13, 0))</f>
        <v>0</v>
      </c>
      <c r="Q28" t="str">
        <f>INDEX('SRN Backcast'!$B$13:$V$97, MATCH('SRN Backcast - WINEP'!$C28, 'SRN Backcast'!$C$13:$C$97, 0), MATCH('SRN Backcast - WINEP'!Q$13, 'SRN Backcast'!$B$13:$V$13, 0))</f>
        <v>Good</v>
      </c>
      <c r="R28" t="str">
        <f>INDEX('SRN Backcast'!$B$13:$V$97, MATCH('SRN Backcast - WINEP'!$C28, 'SRN Backcast'!$C$13:$C$97, 0), MATCH('SRN Backcast - WINEP'!R$13, 'SRN Backcast'!$B$13:$V$13, 0))</f>
        <v>Excellent</v>
      </c>
      <c r="S28" t="str">
        <f>INDEX('SRN Backcast'!$B$13:$V$97, MATCH('SRN Backcast - WINEP'!$C28, 'SRN Backcast'!$C$13:$C$97, 0), MATCH('SRN Backcast - WINEP'!S$13, 'SRN Backcast'!$B$13:$V$13, 0))</f>
        <v>Excellent</v>
      </c>
      <c r="T28" t="str">
        <f>INDEX('SRN Backcast'!$B$13:$V$97, MATCH('SRN Backcast - WINEP'!$C28, 'SRN Backcast'!$C$13:$C$97, 0), MATCH('SRN Backcast - WINEP'!T$13, 'SRN Backcast'!$B$13:$V$13, 0))</f>
        <v>Excellent</v>
      </c>
      <c r="U28" t="str">
        <f>INDEX('SRN Backcast'!$B$13:$V$97, MATCH('SRN Backcast - WINEP'!$C28, 'SRN Backcast'!$C$13:$C$97, 0), MATCH('SRN Backcast - WINEP'!U$13, 'SRN Backcast'!$B$13:$V$13, 0))</f>
        <v>Excellent</v>
      </c>
      <c r="V28" t="str">
        <f>INDEX('SRN Backcast'!$B$13:$V$97, MATCH('SRN Backcast - WINEP'!$C28, 'SRN Backcast'!$C$13:$C$97, 0), MATCH('SRN Backcast - WINEP'!V$13, 'SRN Backcast'!$B$13:$V$13, 0))</f>
        <v>Excellent</v>
      </c>
      <c r="Z28" s="22"/>
      <c r="AA28" t="s">
        <v>51</v>
      </c>
      <c r="AB28" t="str">
        <f t="shared" si="4"/>
        <v>Good</v>
      </c>
      <c r="AC28" t="str">
        <f t="shared" si="4"/>
        <v>Excellent</v>
      </c>
      <c r="AD28" t="str">
        <f t="shared" si="4"/>
        <v>Excellent</v>
      </c>
      <c r="AE28" t="str">
        <f t="shared" si="4"/>
        <v>Excellent</v>
      </c>
      <c r="AF28" t="str">
        <f t="shared" si="4"/>
        <v>Excellent</v>
      </c>
      <c r="AG28" t="str">
        <f t="shared" si="4"/>
        <v>Excellent</v>
      </c>
      <c r="AI28" t="str">
        <f t="shared" si="1"/>
        <v>N</v>
      </c>
    </row>
    <row r="29" spans="2:35">
      <c r="B29" t="s">
        <v>242</v>
      </c>
      <c r="C29" t="s">
        <v>543</v>
      </c>
      <c r="D29" t="s">
        <v>48</v>
      </c>
      <c r="E29" t="s">
        <v>49</v>
      </c>
      <c r="F29" t="s">
        <v>50</v>
      </c>
      <c r="H29" t="str">
        <f>INDEX('SRN Backcast'!$B$13:$V$97, MATCH('SRN Backcast - WINEP'!$C29, 'SRN Backcast'!$C$13:$C$97, 0), MATCH('SRN Backcast - WINEP'!H$13, 'SRN Backcast'!$B$13:$V$13, 0))</f>
        <v>Excellent</v>
      </c>
      <c r="I29" t="str">
        <f>INDEX('SRN Backcast'!$B$13:$V$97, MATCH('SRN Backcast - WINEP'!$C29, 'SRN Backcast'!$C$13:$C$97, 0), MATCH('SRN Backcast - WINEP'!I$13, 'SRN Backcast'!$B$13:$V$13, 0))</f>
        <v>Excellent</v>
      </c>
      <c r="J29" t="str">
        <f>INDEX('SRN Backcast'!$B$13:$V$97, MATCH('SRN Backcast - WINEP'!$C29, 'SRN Backcast'!$C$13:$C$97, 0), MATCH('SRN Backcast - WINEP'!J$13, 'SRN Backcast'!$B$13:$V$13, 0))</f>
        <v>Excellent</v>
      </c>
      <c r="K29" t="str">
        <f>INDEX('SRN Backcast'!$B$13:$V$97, MATCH('SRN Backcast - WINEP'!$C29, 'SRN Backcast'!$C$13:$C$97, 0), MATCH('SRN Backcast - WINEP'!K$13, 'SRN Backcast'!$B$13:$V$13, 0))</f>
        <v>Excellent</v>
      </c>
      <c r="L29" t="str">
        <f>INDEX('SRN Backcast'!$B$13:$V$97, MATCH('SRN Backcast - WINEP'!$C29, 'SRN Backcast'!$C$13:$C$97, 0), MATCH('SRN Backcast - WINEP'!L$13, 'SRN Backcast'!$B$13:$V$13, 0))</f>
        <v>Excellent</v>
      </c>
      <c r="M29">
        <f>INDEX('SRN Backcast'!$B$13:$V$97, MATCH('SRN Backcast - WINEP'!$C29, 'SRN Backcast'!$C$13:$C$97, 0), MATCH('SRN Backcast - WINEP'!M$13, 'SRN Backcast'!$B$13:$V$13, 0))</f>
        <v>0</v>
      </c>
      <c r="N29" t="str">
        <f>INDEX('SRN Backcast'!$B$13:$V$97, MATCH('SRN Backcast - WINEP'!$C29, 'SRN Backcast'!$C$13:$C$97, 0), MATCH('SRN Backcast - WINEP'!N$13, 'SRN Backcast'!$B$13:$V$13, 0))</f>
        <v>Excellent</v>
      </c>
      <c r="O29" t="str">
        <f>INDEX('SRN Backcast'!$B$13:$V$97, MATCH('SRN Backcast - WINEP'!$C29, 'SRN Backcast'!$C$13:$C$97, 0), MATCH('SRN Backcast - WINEP'!O$13, 'SRN Backcast'!$B$13:$V$13, 0))</f>
        <v>Excellent</v>
      </c>
      <c r="P29">
        <f>INDEX('SRN Backcast'!$B$13:$V$97, MATCH('SRN Backcast - WINEP'!$C29, 'SRN Backcast'!$C$13:$C$97, 0), MATCH('SRN Backcast - WINEP'!P$13, 'SRN Backcast'!$B$13:$V$13, 0))</f>
        <v>0</v>
      </c>
      <c r="Q29" t="str">
        <f>INDEX('SRN Backcast'!$B$13:$V$97, MATCH('SRN Backcast - WINEP'!$C29, 'SRN Backcast'!$C$13:$C$97, 0), MATCH('SRN Backcast - WINEP'!Q$13, 'SRN Backcast'!$B$13:$V$13, 0))</f>
        <v>Excellent</v>
      </c>
      <c r="R29" t="str">
        <f>INDEX('SRN Backcast'!$B$13:$V$97, MATCH('SRN Backcast - WINEP'!$C29, 'SRN Backcast'!$C$13:$C$97, 0), MATCH('SRN Backcast - WINEP'!R$13, 'SRN Backcast'!$B$13:$V$13, 0))</f>
        <v>Excellent</v>
      </c>
      <c r="S29" t="str">
        <f>INDEX('SRN Backcast'!$B$13:$V$97, MATCH('SRN Backcast - WINEP'!$C29, 'SRN Backcast'!$C$13:$C$97, 0), MATCH('SRN Backcast - WINEP'!S$13, 'SRN Backcast'!$B$13:$V$13, 0))</f>
        <v>Excellent</v>
      </c>
      <c r="T29" t="str">
        <f>INDEX('SRN Backcast'!$B$13:$V$97, MATCH('SRN Backcast - WINEP'!$C29, 'SRN Backcast'!$C$13:$C$97, 0), MATCH('SRN Backcast - WINEP'!T$13, 'SRN Backcast'!$B$13:$V$13, 0))</f>
        <v>Excellent</v>
      </c>
      <c r="U29" t="str">
        <f>INDEX('SRN Backcast'!$B$13:$V$97, MATCH('SRN Backcast - WINEP'!$C29, 'SRN Backcast'!$C$13:$C$97, 0), MATCH('SRN Backcast - WINEP'!U$13, 'SRN Backcast'!$B$13:$V$13, 0))</f>
        <v>Excellent</v>
      </c>
      <c r="V29" t="str">
        <f>INDEX('SRN Backcast'!$B$13:$V$97, MATCH('SRN Backcast - WINEP'!$C29, 'SRN Backcast'!$C$13:$C$97, 0), MATCH('SRN Backcast - WINEP'!V$13, 'SRN Backcast'!$B$13:$V$13, 0))</f>
        <v>Excellent</v>
      </c>
      <c r="Z29" s="22"/>
      <c r="AA29" t="s">
        <v>51</v>
      </c>
      <c r="AB29" t="str">
        <f t="shared" si="4"/>
        <v>Excellent</v>
      </c>
      <c r="AC29" t="str">
        <f t="shared" si="4"/>
        <v>Excellent</v>
      </c>
      <c r="AD29" t="str">
        <f t="shared" si="4"/>
        <v>Excellent</v>
      </c>
      <c r="AE29" t="str">
        <f t="shared" si="4"/>
        <v>Excellent</v>
      </c>
      <c r="AF29" t="str">
        <f t="shared" si="4"/>
        <v>Excellent</v>
      </c>
      <c r="AG29" t="str">
        <f t="shared" si="4"/>
        <v>Excellent</v>
      </c>
      <c r="AI29" t="str">
        <f t="shared" si="1"/>
        <v>N</v>
      </c>
    </row>
    <row r="30" spans="2:35">
      <c r="B30" t="s">
        <v>242</v>
      </c>
      <c r="C30" t="s">
        <v>544</v>
      </c>
      <c r="D30" t="s">
        <v>48</v>
      </c>
      <c r="E30" t="s">
        <v>49</v>
      </c>
      <c r="F30" t="s">
        <v>50</v>
      </c>
      <c r="H30" t="str">
        <f>INDEX('SRN Backcast'!$B$13:$V$97, MATCH('SRN Backcast - WINEP'!$C30, 'SRN Backcast'!$C$13:$C$97, 0), MATCH('SRN Backcast - WINEP'!H$13, 'SRN Backcast'!$B$13:$V$13, 0))</f>
        <v>Excellent</v>
      </c>
      <c r="I30" t="str">
        <f>INDEX('SRN Backcast'!$B$13:$V$97, MATCH('SRN Backcast - WINEP'!$C30, 'SRN Backcast'!$C$13:$C$97, 0), MATCH('SRN Backcast - WINEP'!I$13, 'SRN Backcast'!$B$13:$V$13, 0))</f>
        <v>Excellent</v>
      </c>
      <c r="J30" t="str">
        <f>INDEX('SRN Backcast'!$B$13:$V$97, MATCH('SRN Backcast - WINEP'!$C30, 'SRN Backcast'!$C$13:$C$97, 0), MATCH('SRN Backcast - WINEP'!J$13, 'SRN Backcast'!$B$13:$V$13, 0))</f>
        <v>Excellent</v>
      </c>
      <c r="K30" t="str">
        <f>INDEX('SRN Backcast'!$B$13:$V$97, MATCH('SRN Backcast - WINEP'!$C30, 'SRN Backcast'!$C$13:$C$97, 0), MATCH('SRN Backcast - WINEP'!K$13, 'SRN Backcast'!$B$13:$V$13, 0))</f>
        <v>Excellent</v>
      </c>
      <c r="L30" t="str">
        <f>INDEX('SRN Backcast'!$B$13:$V$97, MATCH('SRN Backcast - WINEP'!$C30, 'SRN Backcast'!$C$13:$C$97, 0), MATCH('SRN Backcast - WINEP'!L$13, 'SRN Backcast'!$B$13:$V$13, 0))</f>
        <v>Excellent</v>
      </c>
      <c r="M30">
        <f>INDEX('SRN Backcast'!$B$13:$V$97, MATCH('SRN Backcast - WINEP'!$C30, 'SRN Backcast'!$C$13:$C$97, 0), MATCH('SRN Backcast - WINEP'!M$13, 'SRN Backcast'!$B$13:$V$13, 0))</f>
        <v>0</v>
      </c>
      <c r="N30" t="str">
        <f>INDEX('SRN Backcast'!$B$13:$V$97, MATCH('SRN Backcast - WINEP'!$C30, 'SRN Backcast'!$C$13:$C$97, 0), MATCH('SRN Backcast - WINEP'!N$13, 'SRN Backcast'!$B$13:$V$13, 0))</f>
        <v>Excellent</v>
      </c>
      <c r="O30" t="str">
        <f>INDEX('SRN Backcast'!$B$13:$V$97, MATCH('SRN Backcast - WINEP'!$C30, 'SRN Backcast'!$C$13:$C$97, 0), MATCH('SRN Backcast - WINEP'!O$13, 'SRN Backcast'!$B$13:$V$13, 0))</f>
        <v>Excellent</v>
      </c>
      <c r="P30">
        <f>INDEX('SRN Backcast'!$B$13:$V$97, MATCH('SRN Backcast - WINEP'!$C30, 'SRN Backcast'!$C$13:$C$97, 0), MATCH('SRN Backcast - WINEP'!P$13, 'SRN Backcast'!$B$13:$V$13, 0))</f>
        <v>0</v>
      </c>
      <c r="Q30" t="str">
        <f>INDEX('SRN Backcast'!$B$13:$V$97, MATCH('SRN Backcast - WINEP'!$C30, 'SRN Backcast'!$C$13:$C$97, 0), MATCH('SRN Backcast - WINEP'!Q$13, 'SRN Backcast'!$B$13:$V$13, 0))</f>
        <v>Excellent</v>
      </c>
      <c r="R30" t="str">
        <f>INDEX('SRN Backcast'!$B$13:$V$97, MATCH('SRN Backcast - WINEP'!$C30, 'SRN Backcast'!$C$13:$C$97, 0), MATCH('SRN Backcast - WINEP'!R$13, 'SRN Backcast'!$B$13:$V$13, 0))</f>
        <v>Excellent</v>
      </c>
      <c r="S30" t="str">
        <f>INDEX('SRN Backcast'!$B$13:$V$97, MATCH('SRN Backcast - WINEP'!$C30, 'SRN Backcast'!$C$13:$C$97, 0), MATCH('SRN Backcast - WINEP'!S$13, 'SRN Backcast'!$B$13:$V$13, 0))</f>
        <v>Excellent</v>
      </c>
      <c r="T30" t="str">
        <f>INDEX('SRN Backcast'!$B$13:$V$97, MATCH('SRN Backcast - WINEP'!$C30, 'SRN Backcast'!$C$13:$C$97, 0), MATCH('SRN Backcast - WINEP'!T$13, 'SRN Backcast'!$B$13:$V$13, 0))</f>
        <v>Excellent</v>
      </c>
      <c r="U30" t="str">
        <f>INDEX('SRN Backcast'!$B$13:$V$97, MATCH('SRN Backcast - WINEP'!$C30, 'SRN Backcast'!$C$13:$C$97, 0), MATCH('SRN Backcast - WINEP'!U$13, 'SRN Backcast'!$B$13:$V$13, 0))</f>
        <v>Excellent</v>
      </c>
      <c r="V30" t="str">
        <f>INDEX('SRN Backcast'!$B$13:$V$97, MATCH('SRN Backcast - WINEP'!$C30, 'SRN Backcast'!$C$13:$C$97, 0), MATCH('SRN Backcast - WINEP'!V$13, 'SRN Backcast'!$B$13:$V$13, 0))</f>
        <v>Excellent</v>
      </c>
      <c r="Z30" s="22"/>
      <c r="AA30" t="s">
        <v>51</v>
      </c>
      <c r="AB30" t="str">
        <f t="shared" si="4"/>
        <v>Excellent</v>
      </c>
      <c r="AC30" t="str">
        <f t="shared" si="4"/>
        <v>Excellent</v>
      </c>
      <c r="AD30" t="str">
        <f t="shared" si="4"/>
        <v>Excellent</v>
      </c>
      <c r="AE30" t="str">
        <f t="shared" si="4"/>
        <v>Excellent</v>
      </c>
      <c r="AF30" t="str">
        <f t="shared" si="4"/>
        <v>Excellent</v>
      </c>
      <c r="AG30" t="str">
        <f t="shared" si="4"/>
        <v>Excellent</v>
      </c>
      <c r="AI30" t="str">
        <f t="shared" si="1"/>
        <v>N</v>
      </c>
    </row>
    <row r="31" spans="2:35">
      <c r="B31" t="s">
        <v>242</v>
      </c>
      <c r="C31" t="s">
        <v>545</v>
      </c>
      <c r="D31" t="s">
        <v>48</v>
      </c>
      <c r="E31" t="s">
        <v>49</v>
      </c>
      <c r="F31" t="s">
        <v>50</v>
      </c>
      <c r="H31" t="str">
        <f>INDEX('SRN Backcast'!$B$13:$V$97, MATCH('SRN Backcast - WINEP'!$C31, 'SRN Backcast'!$C$13:$C$97, 0), MATCH('SRN Backcast - WINEP'!H$13, 'SRN Backcast'!$B$13:$V$13, 0))</f>
        <v>Excellent</v>
      </c>
      <c r="I31" t="str">
        <f>INDEX('SRN Backcast'!$B$13:$V$97, MATCH('SRN Backcast - WINEP'!$C31, 'SRN Backcast'!$C$13:$C$97, 0), MATCH('SRN Backcast - WINEP'!I$13, 'SRN Backcast'!$B$13:$V$13, 0))</f>
        <v>Excellent</v>
      </c>
      <c r="J31" t="str">
        <f>INDEX('SRN Backcast'!$B$13:$V$97, MATCH('SRN Backcast - WINEP'!$C31, 'SRN Backcast'!$C$13:$C$97, 0), MATCH('SRN Backcast - WINEP'!J$13, 'SRN Backcast'!$B$13:$V$13, 0))</f>
        <v>Excellent</v>
      </c>
      <c r="K31" t="str">
        <f>INDEX('SRN Backcast'!$B$13:$V$97, MATCH('SRN Backcast - WINEP'!$C31, 'SRN Backcast'!$C$13:$C$97, 0), MATCH('SRN Backcast - WINEP'!K$13, 'SRN Backcast'!$B$13:$V$13, 0))</f>
        <v>Excellent</v>
      </c>
      <c r="L31" t="str">
        <f>INDEX('SRN Backcast'!$B$13:$V$97, MATCH('SRN Backcast - WINEP'!$C31, 'SRN Backcast'!$C$13:$C$97, 0), MATCH('SRN Backcast - WINEP'!L$13, 'SRN Backcast'!$B$13:$V$13, 0))</f>
        <v>Excellent</v>
      </c>
      <c r="M31">
        <f>INDEX('SRN Backcast'!$B$13:$V$97, MATCH('SRN Backcast - WINEP'!$C31, 'SRN Backcast'!$C$13:$C$97, 0), MATCH('SRN Backcast - WINEP'!M$13, 'SRN Backcast'!$B$13:$V$13, 0))</f>
        <v>0</v>
      </c>
      <c r="N31" t="str">
        <f>INDEX('SRN Backcast'!$B$13:$V$97, MATCH('SRN Backcast - WINEP'!$C31, 'SRN Backcast'!$C$13:$C$97, 0), MATCH('SRN Backcast - WINEP'!N$13, 'SRN Backcast'!$B$13:$V$13, 0))</f>
        <v>Excellent</v>
      </c>
      <c r="O31" t="str">
        <f>INDEX('SRN Backcast'!$B$13:$V$97, MATCH('SRN Backcast - WINEP'!$C31, 'SRN Backcast'!$C$13:$C$97, 0), MATCH('SRN Backcast - WINEP'!O$13, 'SRN Backcast'!$B$13:$V$13, 0))</f>
        <v>Excellent</v>
      </c>
      <c r="P31">
        <f>INDEX('SRN Backcast'!$B$13:$V$97, MATCH('SRN Backcast - WINEP'!$C31, 'SRN Backcast'!$C$13:$C$97, 0), MATCH('SRN Backcast - WINEP'!P$13, 'SRN Backcast'!$B$13:$V$13, 0))</f>
        <v>0</v>
      </c>
      <c r="Q31" t="str">
        <f>INDEX('SRN Backcast'!$B$13:$V$97, MATCH('SRN Backcast - WINEP'!$C31, 'SRN Backcast'!$C$13:$C$97, 0), MATCH('SRN Backcast - WINEP'!Q$13, 'SRN Backcast'!$B$13:$V$13, 0))</f>
        <v>Excellent</v>
      </c>
      <c r="R31" t="str">
        <f>INDEX('SRN Backcast'!$B$13:$V$97, MATCH('SRN Backcast - WINEP'!$C31, 'SRN Backcast'!$C$13:$C$97, 0), MATCH('SRN Backcast - WINEP'!R$13, 'SRN Backcast'!$B$13:$V$13, 0))</f>
        <v>Excellent</v>
      </c>
      <c r="S31" t="str">
        <f>INDEX('SRN Backcast'!$B$13:$V$97, MATCH('SRN Backcast - WINEP'!$C31, 'SRN Backcast'!$C$13:$C$97, 0), MATCH('SRN Backcast - WINEP'!S$13, 'SRN Backcast'!$B$13:$V$13, 0))</f>
        <v>Excellent</v>
      </c>
      <c r="T31" t="str">
        <f>INDEX('SRN Backcast'!$B$13:$V$97, MATCH('SRN Backcast - WINEP'!$C31, 'SRN Backcast'!$C$13:$C$97, 0), MATCH('SRN Backcast - WINEP'!T$13, 'SRN Backcast'!$B$13:$V$13, 0))</f>
        <v>Excellent</v>
      </c>
      <c r="U31" t="str">
        <f>INDEX('SRN Backcast'!$B$13:$V$97, MATCH('SRN Backcast - WINEP'!$C31, 'SRN Backcast'!$C$13:$C$97, 0), MATCH('SRN Backcast - WINEP'!U$13, 'SRN Backcast'!$B$13:$V$13, 0))</f>
        <v>Excellent</v>
      </c>
      <c r="V31" t="str">
        <f>INDEX('SRN Backcast'!$B$13:$V$97, MATCH('SRN Backcast - WINEP'!$C31, 'SRN Backcast'!$C$13:$C$97, 0), MATCH('SRN Backcast - WINEP'!V$13, 'SRN Backcast'!$B$13:$V$13, 0))</f>
        <v>Excellent</v>
      </c>
      <c r="Z31" s="22"/>
      <c r="AA31" t="s">
        <v>51</v>
      </c>
      <c r="AB31" t="str">
        <f t="shared" si="4"/>
        <v>Excellent</v>
      </c>
      <c r="AC31" t="str">
        <f t="shared" si="4"/>
        <v>Excellent</v>
      </c>
      <c r="AD31" t="str">
        <f t="shared" si="4"/>
        <v>Excellent</v>
      </c>
      <c r="AE31" t="str">
        <f t="shared" si="4"/>
        <v>Excellent</v>
      </c>
      <c r="AF31" t="str">
        <f t="shared" si="4"/>
        <v>Excellent</v>
      </c>
      <c r="AG31" t="str">
        <f t="shared" si="4"/>
        <v>Excellent</v>
      </c>
      <c r="AI31" t="str">
        <f t="shared" si="1"/>
        <v>N</v>
      </c>
    </row>
    <row r="32" spans="2:35">
      <c r="B32" t="s">
        <v>242</v>
      </c>
      <c r="C32" t="s">
        <v>546</v>
      </c>
      <c r="D32" t="s">
        <v>48</v>
      </c>
      <c r="E32" t="s">
        <v>49</v>
      </c>
      <c r="F32" t="s">
        <v>50</v>
      </c>
      <c r="H32" t="str">
        <f>INDEX('SRN Backcast'!$B$13:$V$97, MATCH('SRN Backcast - WINEP'!$C32, 'SRN Backcast'!$C$13:$C$97, 0), MATCH('SRN Backcast - WINEP'!H$13, 'SRN Backcast'!$B$13:$V$13, 0))</f>
        <v>Excellent</v>
      </c>
      <c r="I32" t="str">
        <f>INDEX('SRN Backcast'!$B$13:$V$97, MATCH('SRN Backcast - WINEP'!$C32, 'SRN Backcast'!$C$13:$C$97, 0), MATCH('SRN Backcast - WINEP'!I$13, 'SRN Backcast'!$B$13:$V$13, 0))</f>
        <v>Excellent</v>
      </c>
      <c r="J32" t="str">
        <f>INDEX('SRN Backcast'!$B$13:$V$97, MATCH('SRN Backcast - WINEP'!$C32, 'SRN Backcast'!$C$13:$C$97, 0), MATCH('SRN Backcast - WINEP'!J$13, 'SRN Backcast'!$B$13:$V$13, 0))</f>
        <v>Excellent</v>
      </c>
      <c r="K32" t="str">
        <f>INDEX('SRN Backcast'!$B$13:$V$97, MATCH('SRN Backcast - WINEP'!$C32, 'SRN Backcast'!$C$13:$C$97, 0), MATCH('SRN Backcast - WINEP'!K$13, 'SRN Backcast'!$B$13:$V$13, 0))</f>
        <v>Good</v>
      </c>
      <c r="L32" t="str">
        <f>INDEX('SRN Backcast'!$B$13:$V$97, MATCH('SRN Backcast - WINEP'!$C32, 'SRN Backcast'!$C$13:$C$97, 0), MATCH('SRN Backcast - WINEP'!L$13, 'SRN Backcast'!$B$13:$V$13, 0))</f>
        <v>Good</v>
      </c>
      <c r="M32">
        <f>INDEX('SRN Backcast'!$B$13:$V$97, MATCH('SRN Backcast - WINEP'!$C32, 'SRN Backcast'!$C$13:$C$97, 0), MATCH('SRN Backcast - WINEP'!M$13, 'SRN Backcast'!$B$13:$V$13, 0))</f>
        <v>0</v>
      </c>
      <c r="N32" t="str">
        <f>INDEX('SRN Backcast'!$B$13:$V$97, MATCH('SRN Backcast - WINEP'!$C32, 'SRN Backcast'!$C$13:$C$97, 0), MATCH('SRN Backcast - WINEP'!N$13, 'SRN Backcast'!$B$13:$V$13, 0))</f>
        <v>Excellent</v>
      </c>
      <c r="O32" t="str">
        <f>INDEX('SRN Backcast'!$B$13:$V$97, MATCH('SRN Backcast - WINEP'!$C32, 'SRN Backcast'!$C$13:$C$97, 0), MATCH('SRN Backcast - WINEP'!O$13, 'SRN Backcast'!$B$13:$V$13, 0))</f>
        <v>Excellent</v>
      </c>
      <c r="P32">
        <f>INDEX('SRN Backcast'!$B$13:$V$97, MATCH('SRN Backcast - WINEP'!$C32, 'SRN Backcast'!$C$13:$C$97, 0), MATCH('SRN Backcast - WINEP'!P$13, 'SRN Backcast'!$B$13:$V$13, 0))</f>
        <v>0</v>
      </c>
      <c r="Q32" t="str">
        <f>INDEX('SRN Backcast'!$B$13:$V$97, MATCH('SRN Backcast - WINEP'!$C32, 'SRN Backcast'!$C$13:$C$97, 0), MATCH('SRN Backcast - WINEP'!Q$13, 'SRN Backcast'!$B$13:$V$13, 0))</f>
        <v>Excellent</v>
      </c>
      <c r="R32" t="str">
        <f>INDEX('SRN Backcast'!$B$13:$V$97, MATCH('SRN Backcast - WINEP'!$C32, 'SRN Backcast'!$C$13:$C$97, 0), MATCH('SRN Backcast - WINEP'!R$13, 'SRN Backcast'!$B$13:$V$13, 0))</f>
        <v>Excellent</v>
      </c>
      <c r="S32" t="str">
        <f>INDEX('SRN Backcast'!$B$13:$V$97, MATCH('SRN Backcast - WINEP'!$C32, 'SRN Backcast'!$C$13:$C$97, 0), MATCH('SRN Backcast - WINEP'!S$13, 'SRN Backcast'!$B$13:$V$13, 0))</f>
        <v>Excellent</v>
      </c>
      <c r="T32" t="str">
        <f>INDEX('SRN Backcast'!$B$13:$V$97, MATCH('SRN Backcast - WINEP'!$C32, 'SRN Backcast'!$C$13:$C$97, 0), MATCH('SRN Backcast - WINEP'!T$13, 'SRN Backcast'!$B$13:$V$13, 0))</f>
        <v>Excellent</v>
      </c>
      <c r="U32" t="str">
        <f>INDEX('SRN Backcast'!$B$13:$V$97, MATCH('SRN Backcast - WINEP'!$C32, 'SRN Backcast'!$C$13:$C$97, 0), MATCH('SRN Backcast - WINEP'!U$13, 'SRN Backcast'!$B$13:$V$13, 0))</f>
        <v>Excellent</v>
      </c>
      <c r="V32" t="str">
        <f>INDEX('SRN Backcast'!$B$13:$V$97, MATCH('SRN Backcast - WINEP'!$C32, 'SRN Backcast'!$C$13:$C$97, 0), MATCH('SRN Backcast - WINEP'!V$13, 'SRN Backcast'!$B$13:$V$13, 0))</f>
        <v>Excellent</v>
      </c>
      <c r="Z32" s="22"/>
      <c r="AA32" t="s">
        <v>51</v>
      </c>
      <c r="AB32" t="str">
        <f t="shared" si="4"/>
        <v>Excellent</v>
      </c>
      <c r="AC32" t="str">
        <f t="shared" si="4"/>
        <v>Excellent</v>
      </c>
      <c r="AD32" t="str">
        <f t="shared" si="4"/>
        <v>Excellent</v>
      </c>
      <c r="AE32" t="str">
        <f t="shared" si="4"/>
        <v>Excellent</v>
      </c>
      <c r="AF32" t="str">
        <f t="shared" si="4"/>
        <v>Excellent</v>
      </c>
      <c r="AG32" t="str">
        <f t="shared" si="4"/>
        <v>Excellent</v>
      </c>
      <c r="AI32" t="str">
        <f t="shared" si="1"/>
        <v>N</v>
      </c>
    </row>
    <row r="33" spans="2:35" ht="56.1">
      <c r="B33" t="s">
        <v>242</v>
      </c>
      <c r="C33" t="s">
        <v>547</v>
      </c>
      <c r="D33" t="s">
        <v>48</v>
      </c>
      <c r="E33" t="s">
        <v>49</v>
      </c>
      <c r="F33" t="s">
        <v>50</v>
      </c>
      <c r="H33" t="str">
        <f>INDEX('SRN Backcast'!$B$13:$V$97, MATCH('SRN Backcast - WINEP'!$C33, 'SRN Backcast'!$C$13:$C$97, 0), MATCH('SRN Backcast - WINEP'!H$13, 'SRN Backcast'!$B$13:$V$13, 0))</f>
        <v>Excellent</v>
      </c>
      <c r="I33" t="str">
        <f>INDEX('SRN Backcast'!$B$13:$V$97, MATCH('SRN Backcast - WINEP'!$C33, 'SRN Backcast'!$C$13:$C$97, 0), MATCH('SRN Backcast - WINEP'!I$13, 'SRN Backcast'!$B$13:$V$13, 0))</f>
        <v>Excellent</v>
      </c>
      <c r="J33" t="str">
        <f>INDEX('SRN Backcast'!$B$13:$V$97, MATCH('SRN Backcast - WINEP'!$C33, 'SRN Backcast'!$C$13:$C$97, 0), MATCH('SRN Backcast - WINEP'!J$13, 'SRN Backcast'!$B$13:$V$13, 0))</f>
        <v>Excellent</v>
      </c>
      <c r="K33" t="str">
        <f>INDEX('SRN Backcast'!$B$13:$V$97, MATCH('SRN Backcast - WINEP'!$C33, 'SRN Backcast'!$C$13:$C$97, 0), MATCH('SRN Backcast - WINEP'!K$13, 'SRN Backcast'!$B$13:$V$13, 0))</f>
        <v>Excellent</v>
      </c>
      <c r="L33" t="str">
        <f>INDEX('SRN Backcast'!$B$13:$V$97, MATCH('SRN Backcast - WINEP'!$C33, 'SRN Backcast'!$C$13:$C$97, 0), MATCH('SRN Backcast - WINEP'!L$13, 'SRN Backcast'!$B$13:$V$13, 0))</f>
        <v>Excellent</v>
      </c>
      <c r="M33">
        <f>INDEX('SRN Backcast'!$B$13:$V$97, MATCH('SRN Backcast - WINEP'!$C33, 'SRN Backcast'!$C$13:$C$97, 0), MATCH('SRN Backcast - WINEP'!M$13, 'SRN Backcast'!$B$13:$V$13, 0))</f>
        <v>0</v>
      </c>
      <c r="N33" t="str">
        <f>INDEX('SRN Backcast'!$B$13:$V$97, MATCH('SRN Backcast - WINEP'!$C33, 'SRN Backcast'!$C$13:$C$97, 0), MATCH('SRN Backcast - WINEP'!N$13, 'SRN Backcast'!$B$13:$V$13, 0))</f>
        <v>Good</v>
      </c>
      <c r="O33" t="str">
        <f>INDEX('SRN Backcast'!$B$13:$V$97, MATCH('SRN Backcast - WINEP'!$C33, 'SRN Backcast'!$C$13:$C$97, 0), MATCH('SRN Backcast - WINEP'!O$13, 'SRN Backcast'!$B$13:$V$13, 0))</f>
        <v>Good</v>
      </c>
      <c r="P33">
        <f>INDEX('SRN Backcast'!$B$13:$V$97, MATCH('SRN Backcast - WINEP'!$C33, 'SRN Backcast'!$C$13:$C$97, 0), MATCH('SRN Backcast - WINEP'!P$13, 'SRN Backcast'!$B$13:$V$13, 0))</f>
        <v>0</v>
      </c>
      <c r="Q33" t="str">
        <f>INDEX('SRN Backcast'!$B$13:$V$97, MATCH('SRN Backcast - WINEP'!$C33, 'SRN Backcast'!$C$13:$C$97, 0), MATCH('SRN Backcast - WINEP'!Q$13, 'SRN Backcast'!$B$13:$V$13, 0))</f>
        <v>Sufficient</v>
      </c>
      <c r="R33" t="str">
        <f>INDEX('SRN Backcast'!$B$13:$V$97, MATCH('SRN Backcast - WINEP'!$C33, 'SRN Backcast'!$C$13:$C$97, 0), MATCH('SRN Backcast - WINEP'!R$13, 'SRN Backcast'!$B$13:$V$13, 0))</f>
        <v>Good</v>
      </c>
      <c r="S33" t="str">
        <f>INDEX('SRN Backcast'!$B$13:$V$97, MATCH('SRN Backcast - WINEP'!$C33, 'SRN Backcast'!$C$13:$C$97, 0), MATCH('SRN Backcast - WINEP'!S$13, 'SRN Backcast'!$B$13:$V$13, 0))</f>
        <v>Good</v>
      </c>
      <c r="T33" t="str">
        <f>INDEX('SRN Backcast'!$B$13:$V$97, MATCH('SRN Backcast - WINEP'!$C33, 'SRN Backcast'!$C$13:$C$97, 0), MATCH('SRN Backcast - WINEP'!T$13, 'SRN Backcast'!$B$13:$V$13, 0))</f>
        <v>Good</v>
      </c>
      <c r="U33" t="str">
        <f>INDEX('SRN Backcast'!$B$13:$V$97, MATCH('SRN Backcast - WINEP'!$C33, 'SRN Backcast'!$C$13:$C$97, 0), MATCH('SRN Backcast - WINEP'!U$13, 'SRN Backcast'!$B$13:$V$13, 0))</f>
        <v>Good</v>
      </c>
      <c r="V33" t="str">
        <f>INDEX('SRN Backcast'!$B$13:$V$97, MATCH('SRN Backcast - WINEP'!$C33, 'SRN Backcast'!$C$13:$C$97, 0), MATCH('SRN Backcast - WINEP'!V$13, 'SRN Backcast'!$B$13:$V$13, 0))</f>
        <v>Good</v>
      </c>
      <c r="Y33" s="134" t="s">
        <v>957</v>
      </c>
      <c r="Z33" s="22" t="s">
        <v>958</v>
      </c>
      <c r="AA33" t="s">
        <v>55</v>
      </c>
      <c r="AB33" t="s">
        <v>56</v>
      </c>
      <c r="AC33" t="str">
        <f>R33</f>
        <v>Good</v>
      </c>
      <c r="AD33" t="str">
        <f>S33</f>
        <v>Good</v>
      </c>
      <c r="AE33" t="str">
        <f>T33</f>
        <v>Good</v>
      </c>
      <c r="AF33" t="str">
        <f>U33</f>
        <v>Good</v>
      </c>
      <c r="AG33" t="str">
        <f>V33</f>
        <v>Good</v>
      </c>
      <c r="AI33" t="str">
        <f t="shared" si="1"/>
        <v>N</v>
      </c>
    </row>
    <row r="34" spans="2:35" ht="27.95">
      <c r="B34" t="s">
        <v>242</v>
      </c>
      <c r="C34" t="s">
        <v>548</v>
      </c>
      <c r="D34" t="s">
        <v>48</v>
      </c>
      <c r="E34" t="s">
        <v>49</v>
      </c>
      <c r="F34" t="s">
        <v>50</v>
      </c>
      <c r="H34" t="str">
        <f>INDEX('SRN Backcast'!$B$13:$V$97, MATCH('SRN Backcast - WINEP'!$C34, 'SRN Backcast'!$C$13:$C$97, 0), MATCH('SRN Backcast - WINEP'!H$13, 'SRN Backcast'!$B$13:$V$13, 0))</f>
        <v>Good</v>
      </c>
      <c r="I34" t="str">
        <f>INDEX('SRN Backcast'!$B$13:$V$97, MATCH('SRN Backcast - WINEP'!$C34, 'SRN Backcast'!$C$13:$C$97, 0), MATCH('SRN Backcast - WINEP'!I$13, 'SRN Backcast'!$B$13:$V$13, 0))</f>
        <v>Good</v>
      </c>
      <c r="J34" t="str">
        <f>INDEX('SRN Backcast'!$B$13:$V$97, MATCH('SRN Backcast - WINEP'!$C34, 'SRN Backcast'!$C$13:$C$97, 0), MATCH('SRN Backcast - WINEP'!J$13, 'SRN Backcast'!$B$13:$V$13, 0))</f>
        <v>Good</v>
      </c>
      <c r="K34" t="str">
        <f>INDEX('SRN Backcast'!$B$13:$V$97, MATCH('SRN Backcast - WINEP'!$C34, 'SRN Backcast'!$C$13:$C$97, 0), MATCH('SRN Backcast - WINEP'!K$13, 'SRN Backcast'!$B$13:$V$13, 0))</f>
        <v>Good</v>
      </c>
      <c r="L34" t="str">
        <f>INDEX('SRN Backcast'!$B$13:$V$97, MATCH('SRN Backcast - WINEP'!$C34, 'SRN Backcast'!$C$13:$C$97, 0), MATCH('SRN Backcast - WINEP'!L$13, 'SRN Backcast'!$B$13:$V$13, 0))</f>
        <v>Good</v>
      </c>
      <c r="M34">
        <f>INDEX('SRN Backcast'!$B$13:$V$97, MATCH('SRN Backcast - WINEP'!$C34, 'SRN Backcast'!$C$13:$C$97, 0), MATCH('SRN Backcast - WINEP'!M$13, 'SRN Backcast'!$B$13:$V$13, 0))</f>
        <v>0</v>
      </c>
      <c r="N34" t="str">
        <f>INDEX('SRN Backcast'!$B$13:$V$97, MATCH('SRN Backcast - WINEP'!$C34, 'SRN Backcast'!$C$13:$C$97, 0), MATCH('SRN Backcast - WINEP'!N$13, 'SRN Backcast'!$B$13:$V$13, 0))</f>
        <v>Good</v>
      </c>
      <c r="O34" t="str">
        <f>INDEX('SRN Backcast'!$B$13:$V$97, MATCH('SRN Backcast - WINEP'!$C34, 'SRN Backcast'!$C$13:$C$97, 0), MATCH('SRN Backcast - WINEP'!O$13, 'SRN Backcast'!$B$13:$V$13, 0))</f>
        <v>Good</v>
      </c>
      <c r="P34">
        <f>INDEX('SRN Backcast'!$B$13:$V$97, MATCH('SRN Backcast - WINEP'!$C34, 'SRN Backcast'!$C$13:$C$97, 0), MATCH('SRN Backcast - WINEP'!P$13, 'SRN Backcast'!$B$13:$V$13, 0))</f>
        <v>0</v>
      </c>
      <c r="Q34" t="str">
        <f>INDEX('SRN Backcast'!$B$13:$V$97, MATCH('SRN Backcast - WINEP'!$C34, 'SRN Backcast'!$C$13:$C$97, 0), MATCH('SRN Backcast - WINEP'!Q$13, 'SRN Backcast'!$B$13:$V$13, 0))</f>
        <v>Sufficient</v>
      </c>
      <c r="R34" t="str">
        <f>INDEX('SRN Backcast'!$B$13:$V$97, MATCH('SRN Backcast - WINEP'!$C34, 'SRN Backcast'!$C$13:$C$97, 0), MATCH('SRN Backcast - WINEP'!R$13, 'SRN Backcast'!$B$13:$V$13, 0))</f>
        <v>Sufficient</v>
      </c>
      <c r="S34" t="str">
        <f>INDEX('SRN Backcast'!$B$13:$V$97, MATCH('SRN Backcast - WINEP'!$C34, 'SRN Backcast'!$C$13:$C$97, 0), MATCH('SRN Backcast - WINEP'!S$13, 'SRN Backcast'!$B$13:$V$13, 0))</f>
        <v>Sufficient</v>
      </c>
      <c r="T34" t="str">
        <f>INDEX('SRN Backcast'!$B$13:$V$97, MATCH('SRN Backcast - WINEP'!$C34, 'SRN Backcast'!$C$13:$C$97, 0), MATCH('SRN Backcast - WINEP'!T$13, 'SRN Backcast'!$B$13:$V$13, 0))</f>
        <v>Sufficient</v>
      </c>
      <c r="U34" t="str">
        <f>INDEX('SRN Backcast'!$B$13:$V$97, MATCH('SRN Backcast - WINEP'!$C34, 'SRN Backcast'!$C$13:$C$97, 0), MATCH('SRN Backcast - WINEP'!U$13, 'SRN Backcast'!$B$13:$V$13, 0))</f>
        <v>Sufficient</v>
      </c>
      <c r="V34" t="str">
        <f>INDEX('SRN Backcast'!$B$13:$V$97, MATCH('SRN Backcast - WINEP'!$C34, 'SRN Backcast'!$C$13:$C$97, 0), MATCH('SRN Backcast - WINEP'!V$13, 'SRN Backcast'!$B$13:$V$13, 0))</f>
        <v>Sufficient</v>
      </c>
      <c r="X34" s="17"/>
      <c r="Z34" s="22" t="s">
        <v>85</v>
      </c>
      <c r="AA34" t="s">
        <v>55</v>
      </c>
      <c r="AB34" t="s">
        <v>56</v>
      </c>
      <c r="AC34" t="s">
        <v>56</v>
      </c>
      <c r="AD34" t="s">
        <v>56</v>
      </c>
      <c r="AE34" t="s">
        <v>56</v>
      </c>
      <c r="AF34" t="s">
        <v>56</v>
      </c>
      <c r="AG34" t="s">
        <v>56</v>
      </c>
      <c r="AI34" t="str">
        <f t="shared" si="1"/>
        <v>N</v>
      </c>
    </row>
    <row r="35" spans="2:35">
      <c r="B35" t="s">
        <v>242</v>
      </c>
      <c r="C35" t="s">
        <v>549</v>
      </c>
      <c r="D35" t="s">
        <v>48</v>
      </c>
      <c r="E35" t="s">
        <v>49</v>
      </c>
      <c r="F35" t="s">
        <v>50</v>
      </c>
      <c r="H35" t="str">
        <f>INDEX('SRN Backcast'!$B$13:$V$97, MATCH('SRN Backcast - WINEP'!$C35, 'SRN Backcast'!$C$13:$C$97, 0), MATCH('SRN Backcast - WINEP'!H$13, 'SRN Backcast'!$B$13:$V$13, 0))</f>
        <v>Excellent (backcast)</v>
      </c>
      <c r="I35" t="str">
        <f>INDEX('SRN Backcast'!$B$13:$V$97, MATCH('SRN Backcast - WINEP'!$C35, 'SRN Backcast'!$C$13:$C$97, 0), MATCH('SRN Backcast - WINEP'!I$13, 'SRN Backcast'!$B$13:$V$13, 0))</f>
        <v>Excellent (backcast)</v>
      </c>
      <c r="J35" t="str">
        <f>INDEX('SRN Backcast'!$B$13:$V$97, MATCH('SRN Backcast - WINEP'!$C35, 'SRN Backcast'!$C$13:$C$97, 0), MATCH('SRN Backcast - WINEP'!J$13, 'SRN Backcast'!$B$13:$V$13, 0))</f>
        <v>Excellent (backcast)</v>
      </c>
      <c r="K35" t="str">
        <f>INDEX('SRN Backcast'!$B$13:$V$97, MATCH('SRN Backcast - WINEP'!$C35, 'SRN Backcast'!$C$13:$C$97, 0), MATCH('SRN Backcast - WINEP'!K$13, 'SRN Backcast'!$B$13:$V$13, 0))</f>
        <v>Excellent (backcast)</v>
      </c>
      <c r="L35" t="str">
        <f>INDEX('SRN Backcast'!$B$13:$V$97, MATCH('SRN Backcast - WINEP'!$C35, 'SRN Backcast'!$C$13:$C$97, 0), MATCH('SRN Backcast - WINEP'!L$13, 'SRN Backcast'!$B$13:$V$13, 0))</f>
        <v>Excellent (backcast)</v>
      </c>
      <c r="M35">
        <f>INDEX('SRN Backcast'!$B$13:$V$97, MATCH('SRN Backcast - WINEP'!$C35, 'SRN Backcast'!$C$13:$C$97, 0), MATCH('SRN Backcast - WINEP'!M$13, 'SRN Backcast'!$B$13:$V$13, 0))</f>
        <v>0</v>
      </c>
      <c r="N35" t="str">
        <f>INDEX('SRN Backcast'!$B$13:$V$97, MATCH('SRN Backcast - WINEP'!$C35, 'SRN Backcast'!$C$13:$C$97, 0), MATCH('SRN Backcast - WINEP'!N$13, 'SRN Backcast'!$B$13:$V$13, 0))</f>
        <v>Excellent (backcast)</v>
      </c>
      <c r="O35" t="str">
        <f>INDEX('SRN Backcast'!$B$13:$V$97, MATCH('SRN Backcast - WINEP'!$C35, 'SRN Backcast'!$C$13:$C$97, 0), MATCH('SRN Backcast - WINEP'!O$13, 'SRN Backcast'!$B$13:$V$13, 0))</f>
        <v>Excellent</v>
      </c>
      <c r="P35">
        <f>INDEX('SRN Backcast'!$B$13:$V$97, MATCH('SRN Backcast - WINEP'!$C35, 'SRN Backcast'!$C$13:$C$97, 0), MATCH('SRN Backcast - WINEP'!P$13, 'SRN Backcast'!$B$13:$V$13, 0))</f>
        <v>0</v>
      </c>
      <c r="Q35" t="str">
        <f>INDEX('SRN Backcast'!$B$13:$V$97, MATCH('SRN Backcast - WINEP'!$C35, 'SRN Backcast'!$C$13:$C$97, 0), MATCH('SRN Backcast - WINEP'!Q$13, 'SRN Backcast'!$B$13:$V$13, 0))</f>
        <v>Excellent</v>
      </c>
      <c r="R35" t="str">
        <f>INDEX('SRN Backcast'!$B$13:$V$97, MATCH('SRN Backcast - WINEP'!$C35, 'SRN Backcast'!$C$13:$C$97, 0), MATCH('SRN Backcast - WINEP'!R$13, 'SRN Backcast'!$B$13:$V$13, 0))</f>
        <v>Excellent</v>
      </c>
      <c r="S35" t="str">
        <f>INDEX('SRN Backcast'!$B$13:$V$97, MATCH('SRN Backcast - WINEP'!$C35, 'SRN Backcast'!$C$13:$C$97, 0), MATCH('SRN Backcast - WINEP'!S$13, 'SRN Backcast'!$B$13:$V$13, 0))</f>
        <v>Excellent</v>
      </c>
      <c r="T35" t="str">
        <f>INDEX('SRN Backcast'!$B$13:$V$97, MATCH('SRN Backcast - WINEP'!$C35, 'SRN Backcast'!$C$13:$C$97, 0), MATCH('SRN Backcast - WINEP'!T$13, 'SRN Backcast'!$B$13:$V$13, 0))</f>
        <v>Excellent</v>
      </c>
      <c r="U35" t="str">
        <f>INDEX('SRN Backcast'!$B$13:$V$97, MATCH('SRN Backcast - WINEP'!$C35, 'SRN Backcast'!$C$13:$C$97, 0), MATCH('SRN Backcast - WINEP'!U$13, 'SRN Backcast'!$B$13:$V$13, 0))</f>
        <v>Excellent</v>
      </c>
      <c r="V35" t="str">
        <f>INDEX('SRN Backcast'!$B$13:$V$97, MATCH('SRN Backcast - WINEP'!$C35, 'SRN Backcast'!$C$13:$C$97, 0), MATCH('SRN Backcast - WINEP'!V$13, 'SRN Backcast'!$B$13:$V$13, 0))</f>
        <v>Excellent</v>
      </c>
      <c r="Z35" s="22"/>
      <c r="AA35" t="s">
        <v>51</v>
      </c>
      <c r="AB35" t="str">
        <f t="shared" ref="AB35:AG36" si="5">Q35</f>
        <v>Excellent</v>
      </c>
      <c r="AC35" t="str">
        <f t="shared" si="5"/>
        <v>Excellent</v>
      </c>
      <c r="AD35" t="str">
        <f t="shared" si="5"/>
        <v>Excellent</v>
      </c>
      <c r="AE35" t="str">
        <f t="shared" si="5"/>
        <v>Excellent</v>
      </c>
      <c r="AF35" t="str">
        <f t="shared" si="5"/>
        <v>Excellent</v>
      </c>
      <c r="AG35" t="str">
        <f t="shared" si="5"/>
        <v>Excellent</v>
      </c>
      <c r="AI35" t="str">
        <f t="shared" si="1"/>
        <v>N</v>
      </c>
    </row>
    <row r="36" spans="2:35">
      <c r="B36" t="s">
        <v>242</v>
      </c>
      <c r="C36" t="s">
        <v>550</v>
      </c>
      <c r="D36" t="s">
        <v>48</v>
      </c>
      <c r="E36" t="s">
        <v>49</v>
      </c>
      <c r="F36" t="s">
        <v>50</v>
      </c>
      <c r="H36" t="str">
        <f>INDEX('SRN Backcast'!$B$13:$V$97, MATCH('SRN Backcast - WINEP'!$C36, 'SRN Backcast'!$C$13:$C$97, 0), MATCH('SRN Backcast - WINEP'!H$13, 'SRN Backcast'!$B$13:$V$13, 0))</f>
        <v>Excellent</v>
      </c>
      <c r="I36" t="str">
        <f>INDEX('SRN Backcast'!$B$13:$V$97, MATCH('SRN Backcast - WINEP'!$C36, 'SRN Backcast'!$C$13:$C$97, 0), MATCH('SRN Backcast - WINEP'!I$13, 'SRN Backcast'!$B$13:$V$13, 0))</f>
        <v>Excellent</v>
      </c>
      <c r="J36" t="str">
        <f>INDEX('SRN Backcast'!$B$13:$V$97, MATCH('SRN Backcast - WINEP'!$C36, 'SRN Backcast'!$C$13:$C$97, 0), MATCH('SRN Backcast - WINEP'!J$13, 'SRN Backcast'!$B$13:$V$13, 0))</f>
        <v>Excellent</v>
      </c>
      <c r="K36" t="str">
        <f>INDEX('SRN Backcast'!$B$13:$V$97, MATCH('SRN Backcast - WINEP'!$C36, 'SRN Backcast'!$C$13:$C$97, 0), MATCH('SRN Backcast - WINEP'!K$13, 'SRN Backcast'!$B$13:$V$13, 0))</f>
        <v>Good</v>
      </c>
      <c r="L36" t="str">
        <f>INDEX('SRN Backcast'!$B$13:$V$97, MATCH('SRN Backcast - WINEP'!$C36, 'SRN Backcast'!$C$13:$C$97, 0), MATCH('SRN Backcast - WINEP'!L$13, 'SRN Backcast'!$B$13:$V$13, 0))</f>
        <v>Good</v>
      </c>
      <c r="M36">
        <f>INDEX('SRN Backcast'!$B$13:$V$97, MATCH('SRN Backcast - WINEP'!$C36, 'SRN Backcast'!$C$13:$C$97, 0), MATCH('SRN Backcast - WINEP'!M$13, 'SRN Backcast'!$B$13:$V$13, 0))</f>
        <v>0</v>
      </c>
      <c r="N36" t="str">
        <f>INDEX('SRN Backcast'!$B$13:$V$97, MATCH('SRN Backcast - WINEP'!$C36, 'SRN Backcast'!$C$13:$C$97, 0), MATCH('SRN Backcast - WINEP'!N$13, 'SRN Backcast'!$B$13:$V$13, 0))</f>
        <v>Good</v>
      </c>
      <c r="O36" t="str">
        <f>INDEX('SRN Backcast'!$B$13:$V$97, MATCH('SRN Backcast - WINEP'!$C36, 'SRN Backcast'!$C$13:$C$97, 0), MATCH('SRN Backcast - WINEP'!O$13, 'SRN Backcast'!$B$13:$V$13, 0))</f>
        <v>Sufficient</v>
      </c>
      <c r="P36">
        <f>INDEX('SRN Backcast'!$B$13:$V$97, MATCH('SRN Backcast - WINEP'!$C36, 'SRN Backcast'!$C$13:$C$97, 0), MATCH('SRN Backcast - WINEP'!P$13, 'SRN Backcast'!$B$13:$V$13, 0))</f>
        <v>0</v>
      </c>
      <c r="Q36" t="str">
        <f>INDEX('SRN Backcast'!$B$13:$V$97, MATCH('SRN Backcast - WINEP'!$C36, 'SRN Backcast'!$C$13:$C$97, 0), MATCH('SRN Backcast - WINEP'!Q$13, 'SRN Backcast'!$B$13:$V$13, 0))</f>
        <v>Good</v>
      </c>
      <c r="R36" t="str">
        <f>INDEX('SRN Backcast'!$B$13:$V$97, MATCH('SRN Backcast - WINEP'!$C36, 'SRN Backcast'!$C$13:$C$97, 0), MATCH('SRN Backcast - WINEP'!R$13, 'SRN Backcast'!$B$13:$V$13, 0))</f>
        <v>Good</v>
      </c>
      <c r="S36" t="str">
        <f>INDEX('SRN Backcast'!$B$13:$V$97, MATCH('SRN Backcast - WINEP'!$C36, 'SRN Backcast'!$C$13:$C$97, 0), MATCH('SRN Backcast - WINEP'!S$13, 'SRN Backcast'!$B$13:$V$13, 0))</f>
        <v>Good</v>
      </c>
      <c r="T36" t="str">
        <f>INDEX('SRN Backcast'!$B$13:$V$97, MATCH('SRN Backcast - WINEP'!$C36, 'SRN Backcast'!$C$13:$C$97, 0), MATCH('SRN Backcast - WINEP'!T$13, 'SRN Backcast'!$B$13:$V$13, 0))</f>
        <v>Good</v>
      </c>
      <c r="U36" t="str">
        <f>INDEX('SRN Backcast'!$B$13:$V$97, MATCH('SRN Backcast - WINEP'!$C36, 'SRN Backcast'!$C$13:$C$97, 0), MATCH('SRN Backcast - WINEP'!U$13, 'SRN Backcast'!$B$13:$V$13, 0))</f>
        <v>Good</v>
      </c>
      <c r="V36" t="str">
        <f>INDEX('SRN Backcast'!$B$13:$V$97, MATCH('SRN Backcast - WINEP'!$C36, 'SRN Backcast'!$C$13:$C$97, 0), MATCH('SRN Backcast - WINEP'!V$13, 'SRN Backcast'!$B$13:$V$13, 0))</f>
        <v>Good</v>
      </c>
      <c r="X36" s="17"/>
      <c r="Z36" s="22"/>
      <c r="AA36" t="s">
        <v>51</v>
      </c>
      <c r="AB36" t="str">
        <f t="shared" si="5"/>
        <v>Good</v>
      </c>
      <c r="AC36" t="str">
        <f t="shared" si="5"/>
        <v>Good</v>
      </c>
      <c r="AD36" t="str">
        <f t="shared" si="5"/>
        <v>Good</v>
      </c>
      <c r="AE36" t="str">
        <f t="shared" si="5"/>
        <v>Good</v>
      </c>
      <c r="AF36" t="str">
        <f t="shared" si="5"/>
        <v>Good</v>
      </c>
      <c r="AG36" t="str">
        <f t="shared" si="5"/>
        <v>Good</v>
      </c>
      <c r="AI36" t="str">
        <f t="shared" si="1"/>
        <v>N</v>
      </c>
    </row>
    <row r="37" spans="2:35" ht="27.95">
      <c r="B37" t="s">
        <v>242</v>
      </c>
      <c r="C37" t="s">
        <v>551</v>
      </c>
      <c r="D37" t="s">
        <v>48</v>
      </c>
      <c r="E37" t="s">
        <v>49</v>
      </c>
      <c r="F37" t="s">
        <v>50</v>
      </c>
      <c r="H37" t="str">
        <f>INDEX('SRN Backcast'!$B$13:$V$97, MATCH('SRN Backcast - WINEP'!$C37, 'SRN Backcast'!$C$13:$C$97, 0), MATCH('SRN Backcast - WINEP'!H$13, 'SRN Backcast'!$B$13:$V$13, 0))</f>
        <v>Excellent</v>
      </c>
      <c r="I37" t="str">
        <f>INDEX('SRN Backcast'!$B$13:$V$97, MATCH('SRN Backcast - WINEP'!$C37, 'SRN Backcast'!$C$13:$C$97, 0), MATCH('SRN Backcast - WINEP'!I$13, 'SRN Backcast'!$B$13:$V$13, 0))</f>
        <v>Excellent</v>
      </c>
      <c r="J37" t="str">
        <f>INDEX('SRN Backcast'!$B$13:$V$97, MATCH('SRN Backcast - WINEP'!$C37, 'SRN Backcast'!$C$13:$C$97, 0), MATCH('SRN Backcast - WINEP'!J$13, 'SRN Backcast'!$B$13:$V$13, 0))</f>
        <v>Excellent</v>
      </c>
      <c r="K37" t="str">
        <f>INDEX('SRN Backcast'!$B$13:$V$97, MATCH('SRN Backcast - WINEP'!$C37, 'SRN Backcast'!$C$13:$C$97, 0), MATCH('SRN Backcast - WINEP'!K$13, 'SRN Backcast'!$B$13:$V$13, 0))</f>
        <v>Excellent</v>
      </c>
      <c r="L37" t="str">
        <f>INDEX('SRN Backcast'!$B$13:$V$97, MATCH('SRN Backcast - WINEP'!$C37, 'SRN Backcast'!$C$13:$C$97, 0), MATCH('SRN Backcast - WINEP'!L$13, 'SRN Backcast'!$B$13:$V$13, 0))</f>
        <v>Excellent</v>
      </c>
      <c r="M37">
        <f>INDEX('SRN Backcast'!$B$13:$V$97, MATCH('SRN Backcast - WINEP'!$C37, 'SRN Backcast'!$C$13:$C$97, 0), MATCH('SRN Backcast - WINEP'!M$13, 'SRN Backcast'!$B$13:$V$13, 0))</f>
        <v>0</v>
      </c>
      <c r="N37" t="str">
        <f>INDEX('SRN Backcast'!$B$13:$V$97, MATCH('SRN Backcast - WINEP'!$C37, 'SRN Backcast'!$C$13:$C$97, 0), MATCH('SRN Backcast - WINEP'!N$13, 'SRN Backcast'!$B$13:$V$13, 0))</f>
        <v>Excellent</v>
      </c>
      <c r="O37" t="str">
        <f>INDEX('SRN Backcast'!$B$13:$V$97, MATCH('SRN Backcast - WINEP'!$C37, 'SRN Backcast'!$C$13:$C$97, 0), MATCH('SRN Backcast - WINEP'!O$13, 'SRN Backcast'!$B$13:$V$13, 0))</f>
        <v>Excellent</v>
      </c>
      <c r="P37">
        <f>INDEX('SRN Backcast'!$B$13:$V$97, MATCH('SRN Backcast - WINEP'!$C37, 'SRN Backcast'!$C$13:$C$97, 0), MATCH('SRN Backcast - WINEP'!P$13, 'SRN Backcast'!$B$13:$V$13, 0))</f>
        <v>0</v>
      </c>
      <c r="Q37" t="str">
        <f>INDEX('SRN Backcast'!$B$13:$V$97, MATCH('SRN Backcast - WINEP'!$C37, 'SRN Backcast'!$C$13:$C$97, 0), MATCH('SRN Backcast - WINEP'!Q$13, 'SRN Backcast'!$B$13:$V$13, 0))</f>
        <v>Good</v>
      </c>
      <c r="R37" t="str">
        <f>INDEX('SRN Backcast'!$B$13:$V$97, MATCH('SRN Backcast - WINEP'!$C37, 'SRN Backcast'!$C$13:$C$97, 0), MATCH('SRN Backcast - WINEP'!R$13, 'SRN Backcast'!$B$13:$V$13, 0))</f>
        <v>Good</v>
      </c>
      <c r="S37" t="str">
        <f>INDEX('SRN Backcast'!$B$13:$V$97, MATCH('SRN Backcast - WINEP'!$C37, 'SRN Backcast'!$C$13:$C$97, 0), MATCH('SRN Backcast - WINEP'!S$13, 'SRN Backcast'!$B$13:$V$13, 0))</f>
        <v>Good</v>
      </c>
      <c r="T37" t="str">
        <f>INDEX('SRN Backcast'!$B$13:$V$97, MATCH('SRN Backcast - WINEP'!$C37, 'SRN Backcast'!$C$13:$C$97, 0), MATCH('SRN Backcast - WINEP'!T$13, 'SRN Backcast'!$B$13:$V$13, 0))</f>
        <v>Good</v>
      </c>
      <c r="U37" t="str">
        <f>INDEX('SRN Backcast'!$B$13:$V$97, MATCH('SRN Backcast - WINEP'!$C37, 'SRN Backcast'!$C$13:$C$97, 0), MATCH('SRN Backcast - WINEP'!U$13, 'SRN Backcast'!$B$13:$V$13, 0))</f>
        <v>Good</v>
      </c>
      <c r="V37" t="str">
        <f>INDEX('SRN Backcast'!$B$13:$V$97, MATCH('SRN Backcast - WINEP'!$C37, 'SRN Backcast'!$C$13:$C$97, 0), MATCH('SRN Backcast - WINEP'!V$13, 'SRN Backcast'!$B$13:$V$13, 0))</f>
        <v>Good</v>
      </c>
      <c r="X37" s="17"/>
      <c r="Z37" s="22" t="s">
        <v>85</v>
      </c>
      <c r="AA37" t="s">
        <v>55</v>
      </c>
      <c r="AB37" t="s">
        <v>57</v>
      </c>
      <c r="AC37" t="s">
        <v>57</v>
      </c>
      <c r="AD37" t="s">
        <v>57</v>
      </c>
      <c r="AE37" t="s">
        <v>57</v>
      </c>
      <c r="AF37" t="s">
        <v>57</v>
      </c>
      <c r="AG37" t="s">
        <v>57</v>
      </c>
      <c r="AI37" t="str">
        <f t="shared" si="1"/>
        <v>N</v>
      </c>
    </row>
    <row r="38" spans="2:35">
      <c r="B38" t="s">
        <v>242</v>
      </c>
      <c r="C38" t="s">
        <v>552</v>
      </c>
      <c r="D38" t="s">
        <v>48</v>
      </c>
      <c r="E38" t="s">
        <v>49</v>
      </c>
      <c r="F38" t="s">
        <v>50</v>
      </c>
      <c r="H38" t="str">
        <f>INDEX('SRN Backcast'!$B$13:$V$97, MATCH('SRN Backcast - WINEP'!$C38, 'SRN Backcast'!$C$13:$C$97, 0), MATCH('SRN Backcast - WINEP'!H$13, 'SRN Backcast'!$B$13:$V$13, 0))</f>
        <v>Excellent</v>
      </c>
      <c r="I38" t="str">
        <f>INDEX('SRN Backcast'!$B$13:$V$97, MATCH('SRN Backcast - WINEP'!$C38, 'SRN Backcast'!$C$13:$C$97, 0), MATCH('SRN Backcast - WINEP'!I$13, 'SRN Backcast'!$B$13:$V$13, 0))</f>
        <v>Excellent</v>
      </c>
      <c r="J38" t="str">
        <f>INDEX('SRN Backcast'!$B$13:$V$97, MATCH('SRN Backcast - WINEP'!$C38, 'SRN Backcast'!$C$13:$C$97, 0), MATCH('SRN Backcast - WINEP'!J$13, 'SRN Backcast'!$B$13:$V$13, 0))</f>
        <v>Excellent</v>
      </c>
      <c r="K38" t="str">
        <f>INDEX('SRN Backcast'!$B$13:$V$97, MATCH('SRN Backcast - WINEP'!$C38, 'SRN Backcast'!$C$13:$C$97, 0), MATCH('SRN Backcast - WINEP'!K$13, 'SRN Backcast'!$B$13:$V$13, 0))</f>
        <v>Excellent</v>
      </c>
      <c r="L38" t="str">
        <f>INDEX('SRN Backcast'!$B$13:$V$97, MATCH('SRN Backcast - WINEP'!$C38, 'SRN Backcast'!$C$13:$C$97, 0), MATCH('SRN Backcast - WINEP'!L$13, 'SRN Backcast'!$B$13:$V$13, 0))</f>
        <v>Excellent</v>
      </c>
      <c r="M38">
        <f>INDEX('SRN Backcast'!$B$13:$V$97, MATCH('SRN Backcast - WINEP'!$C38, 'SRN Backcast'!$C$13:$C$97, 0), MATCH('SRN Backcast - WINEP'!M$13, 'SRN Backcast'!$B$13:$V$13, 0))</f>
        <v>0</v>
      </c>
      <c r="N38" t="str">
        <f>INDEX('SRN Backcast'!$B$13:$V$97, MATCH('SRN Backcast - WINEP'!$C38, 'SRN Backcast'!$C$13:$C$97, 0), MATCH('SRN Backcast - WINEP'!N$13, 'SRN Backcast'!$B$13:$V$13, 0))</f>
        <v>Excellent</v>
      </c>
      <c r="O38" t="str">
        <f>INDEX('SRN Backcast'!$B$13:$V$97, MATCH('SRN Backcast - WINEP'!$C38, 'SRN Backcast'!$C$13:$C$97, 0), MATCH('SRN Backcast - WINEP'!O$13, 'SRN Backcast'!$B$13:$V$13, 0))</f>
        <v>Excellent</v>
      </c>
      <c r="P38">
        <f>INDEX('SRN Backcast'!$B$13:$V$97, MATCH('SRN Backcast - WINEP'!$C38, 'SRN Backcast'!$C$13:$C$97, 0), MATCH('SRN Backcast - WINEP'!P$13, 'SRN Backcast'!$B$13:$V$13, 0))</f>
        <v>0</v>
      </c>
      <c r="Q38" t="str">
        <f>INDEX('SRN Backcast'!$B$13:$V$97, MATCH('SRN Backcast - WINEP'!$C38, 'SRN Backcast'!$C$13:$C$97, 0), MATCH('SRN Backcast - WINEP'!Q$13, 'SRN Backcast'!$B$13:$V$13, 0))</f>
        <v>Excellent</v>
      </c>
      <c r="R38" t="str">
        <f>INDEX('SRN Backcast'!$B$13:$V$97, MATCH('SRN Backcast - WINEP'!$C38, 'SRN Backcast'!$C$13:$C$97, 0), MATCH('SRN Backcast - WINEP'!R$13, 'SRN Backcast'!$B$13:$V$13, 0))</f>
        <v>Excellent</v>
      </c>
      <c r="S38" t="str">
        <f>INDEX('SRN Backcast'!$B$13:$V$97, MATCH('SRN Backcast - WINEP'!$C38, 'SRN Backcast'!$C$13:$C$97, 0), MATCH('SRN Backcast - WINEP'!S$13, 'SRN Backcast'!$B$13:$V$13, 0))</f>
        <v>Excellent</v>
      </c>
      <c r="T38" t="str">
        <f>INDEX('SRN Backcast'!$B$13:$V$97, MATCH('SRN Backcast - WINEP'!$C38, 'SRN Backcast'!$C$13:$C$97, 0), MATCH('SRN Backcast - WINEP'!T$13, 'SRN Backcast'!$B$13:$V$13, 0))</f>
        <v>Excellent</v>
      </c>
      <c r="U38" t="str">
        <f>INDEX('SRN Backcast'!$B$13:$V$97, MATCH('SRN Backcast - WINEP'!$C38, 'SRN Backcast'!$C$13:$C$97, 0), MATCH('SRN Backcast - WINEP'!U$13, 'SRN Backcast'!$B$13:$V$13, 0))</f>
        <v>Excellent</v>
      </c>
      <c r="V38" t="str">
        <f>INDEX('SRN Backcast'!$B$13:$V$97, MATCH('SRN Backcast - WINEP'!$C38, 'SRN Backcast'!$C$13:$C$97, 0), MATCH('SRN Backcast - WINEP'!V$13, 'SRN Backcast'!$B$13:$V$13, 0))</f>
        <v>Excellent</v>
      </c>
      <c r="Z38" s="22"/>
      <c r="AA38" t="s">
        <v>51</v>
      </c>
      <c r="AB38" t="str">
        <f t="shared" ref="AB38:AB54" si="6">Q38</f>
        <v>Excellent</v>
      </c>
      <c r="AC38" t="str">
        <f t="shared" ref="AC38:AC54" si="7">R38</f>
        <v>Excellent</v>
      </c>
      <c r="AD38" t="str">
        <f t="shared" ref="AD38:AD54" si="8">S38</f>
        <v>Excellent</v>
      </c>
      <c r="AE38" t="str">
        <f t="shared" ref="AE38:AE54" si="9">T38</f>
        <v>Excellent</v>
      </c>
      <c r="AF38" t="str">
        <f t="shared" ref="AF38:AF54" si="10">U38</f>
        <v>Excellent</v>
      </c>
      <c r="AG38" t="str">
        <f t="shared" ref="AG38:AG54" si="11">V38</f>
        <v>Excellent</v>
      </c>
      <c r="AI38" t="str">
        <f t="shared" si="1"/>
        <v>N</v>
      </c>
    </row>
    <row r="39" spans="2:35">
      <c r="B39" t="s">
        <v>242</v>
      </c>
      <c r="C39" t="s">
        <v>553</v>
      </c>
      <c r="D39" t="s">
        <v>48</v>
      </c>
      <c r="E39" t="s">
        <v>49</v>
      </c>
      <c r="F39" t="s">
        <v>50</v>
      </c>
      <c r="H39" t="str">
        <f>INDEX('SRN Backcast'!$B$13:$V$97, MATCH('SRN Backcast - WINEP'!$C39, 'SRN Backcast'!$C$13:$C$97, 0), MATCH('SRN Backcast - WINEP'!H$13, 'SRN Backcast'!$B$13:$V$13, 0))</f>
        <v>Good</v>
      </c>
      <c r="I39" t="str">
        <f>INDEX('SRN Backcast'!$B$13:$V$97, MATCH('SRN Backcast - WINEP'!$C39, 'SRN Backcast'!$C$13:$C$97, 0), MATCH('SRN Backcast - WINEP'!I$13, 'SRN Backcast'!$B$13:$V$13, 0))</f>
        <v>Good</v>
      </c>
      <c r="J39" t="str">
        <f>INDEX('SRN Backcast'!$B$13:$V$97, MATCH('SRN Backcast - WINEP'!$C39, 'SRN Backcast'!$C$13:$C$97, 0), MATCH('SRN Backcast - WINEP'!J$13, 'SRN Backcast'!$B$13:$V$13, 0))</f>
        <v>Sufficient</v>
      </c>
      <c r="K39" t="str">
        <f>INDEX('SRN Backcast'!$B$13:$V$97, MATCH('SRN Backcast - WINEP'!$C39, 'SRN Backcast'!$C$13:$C$97, 0), MATCH('SRN Backcast - WINEP'!K$13, 'SRN Backcast'!$B$13:$V$13, 0))</f>
        <v>Good</v>
      </c>
      <c r="L39" t="str">
        <f>INDEX('SRN Backcast'!$B$13:$V$97, MATCH('SRN Backcast - WINEP'!$C39, 'SRN Backcast'!$C$13:$C$97, 0), MATCH('SRN Backcast - WINEP'!L$13, 'SRN Backcast'!$B$13:$V$13, 0))</f>
        <v>Good</v>
      </c>
      <c r="M39">
        <f>INDEX('SRN Backcast'!$B$13:$V$97, MATCH('SRN Backcast - WINEP'!$C39, 'SRN Backcast'!$C$13:$C$97, 0), MATCH('SRN Backcast - WINEP'!M$13, 'SRN Backcast'!$B$13:$V$13, 0))</f>
        <v>0</v>
      </c>
      <c r="N39" t="str">
        <f>INDEX('SRN Backcast'!$B$13:$V$97, MATCH('SRN Backcast - WINEP'!$C39, 'SRN Backcast'!$C$13:$C$97, 0), MATCH('SRN Backcast - WINEP'!N$13, 'SRN Backcast'!$B$13:$V$13, 0))</f>
        <v>Good</v>
      </c>
      <c r="O39" t="str">
        <f>INDEX('SRN Backcast'!$B$13:$V$97, MATCH('SRN Backcast - WINEP'!$C39, 'SRN Backcast'!$C$13:$C$97, 0), MATCH('SRN Backcast - WINEP'!O$13, 'SRN Backcast'!$B$13:$V$13, 0))</f>
        <v>Good</v>
      </c>
      <c r="P39">
        <f>INDEX('SRN Backcast'!$B$13:$V$97, MATCH('SRN Backcast - WINEP'!$C39, 'SRN Backcast'!$C$13:$C$97, 0), MATCH('SRN Backcast - WINEP'!P$13, 'SRN Backcast'!$B$13:$V$13, 0))</f>
        <v>0</v>
      </c>
      <c r="Q39" t="str">
        <f>INDEX('SRN Backcast'!$B$13:$V$97, MATCH('SRN Backcast - WINEP'!$C39, 'SRN Backcast'!$C$13:$C$97, 0), MATCH('SRN Backcast - WINEP'!Q$13, 'SRN Backcast'!$B$13:$V$13, 0))</f>
        <v>Good</v>
      </c>
      <c r="R39" t="str">
        <f>INDEX('SRN Backcast'!$B$13:$V$97, MATCH('SRN Backcast - WINEP'!$C39, 'SRN Backcast'!$C$13:$C$97, 0), MATCH('SRN Backcast - WINEP'!R$13, 'SRN Backcast'!$B$13:$V$13, 0))</f>
        <v>Good</v>
      </c>
      <c r="S39" t="str">
        <f>INDEX('SRN Backcast'!$B$13:$V$97, MATCH('SRN Backcast - WINEP'!$C39, 'SRN Backcast'!$C$13:$C$97, 0), MATCH('SRN Backcast - WINEP'!S$13, 'SRN Backcast'!$B$13:$V$13, 0))</f>
        <v>Good</v>
      </c>
      <c r="T39" t="str">
        <f>INDEX('SRN Backcast'!$B$13:$V$97, MATCH('SRN Backcast - WINEP'!$C39, 'SRN Backcast'!$C$13:$C$97, 0), MATCH('SRN Backcast - WINEP'!T$13, 'SRN Backcast'!$B$13:$V$13, 0))</f>
        <v>Good</v>
      </c>
      <c r="U39" t="str">
        <f>INDEX('SRN Backcast'!$B$13:$V$97, MATCH('SRN Backcast - WINEP'!$C39, 'SRN Backcast'!$C$13:$C$97, 0), MATCH('SRN Backcast - WINEP'!U$13, 'SRN Backcast'!$B$13:$V$13, 0))</f>
        <v>Good</v>
      </c>
      <c r="V39" t="str">
        <f>INDEX('SRN Backcast'!$B$13:$V$97, MATCH('SRN Backcast - WINEP'!$C39, 'SRN Backcast'!$C$13:$C$97, 0), MATCH('SRN Backcast - WINEP'!V$13, 'SRN Backcast'!$B$13:$V$13, 0))</f>
        <v>Good</v>
      </c>
      <c r="Z39" s="22"/>
      <c r="AA39" t="s">
        <v>51</v>
      </c>
      <c r="AB39" t="str">
        <f t="shared" si="6"/>
        <v>Good</v>
      </c>
      <c r="AC39" t="str">
        <f t="shared" si="7"/>
        <v>Good</v>
      </c>
      <c r="AD39" t="str">
        <f t="shared" si="8"/>
        <v>Good</v>
      </c>
      <c r="AE39" t="str">
        <f t="shared" si="9"/>
        <v>Good</v>
      </c>
      <c r="AF39" t="str">
        <f t="shared" si="10"/>
        <v>Good</v>
      </c>
      <c r="AG39" t="str">
        <f t="shared" si="11"/>
        <v>Good</v>
      </c>
      <c r="AI39" t="str">
        <f t="shared" si="1"/>
        <v>N</v>
      </c>
    </row>
    <row r="40" spans="2:35" ht="42">
      <c r="B40" t="s">
        <v>242</v>
      </c>
      <c r="C40" t="s">
        <v>554</v>
      </c>
      <c r="D40" t="s">
        <v>48</v>
      </c>
      <c r="E40" t="s">
        <v>49</v>
      </c>
      <c r="F40" t="s">
        <v>50</v>
      </c>
      <c r="H40" t="str">
        <f>INDEX('SRN Backcast'!$B$13:$V$97, MATCH('SRN Backcast - WINEP'!$C40, 'SRN Backcast'!$C$13:$C$97, 0), MATCH('SRN Backcast - WINEP'!H$13, 'SRN Backcast'!$B$13:$V$13, 0))</f>
        <v>Excellent</v>
      </c>
      <c r="I40" t="str">
        <f>INDEX('SRN Backcast'!$B$13:$V$97, MATCH('SRN Backcast - WINEP'!$C40, 'SRN Backcast'!$C$13:$C$97, 0), MATCH('SRN Backcast - WINEP'!I$13, 'SRN Backcast'!$B$13:$V$13, 0))</f>
        <v>Excellent</v>
      </c>
      <c r="J40" t="str">
        <f>INDEX('SRN Backcast'!$B$13:$V$97, MATCH('SRN Backcast - WINEP'!$C40, 'SRN Backcast'!$C$13:$C$97, 0), MATCH('SRN Backcast - WINEP'!J$13, 'SRN Backcast'!$B$13:$V$13, 0))</f>
        <v>Excellent</v>
      </c>
      <c r="K40" t="str">
        <f>INDEX('SRN Backcast'!$B$13:$V$97, MATCH('SRN Backcast - WINEP'!$C40, 'SRN Backcast'!$C$13:$C$97, 0), MATCH('SRN Backcast - WINEP'!K$13, 'SRN Backcast'!$B$13:$V$13, 0))</f>
        <v>Excellent</v>
      </c>
      <c r="L40" t="str">
        <f>INDEX('SRN Backcast'!$B$13:$V$97, MATCH('SRN Backcast - WINEP'!$C40, 'SRN Backcast'!$C$13:$C$97, 0), MATCH('SRN Backcast - WINEP'!L$13, 'SRN Backcast'!$B$13:$V$13, 0))</f>
        <v>Excellent</v>
      </c>
      <c r="M40">
        <f>INDEX('SRN Backcast'!$B$13:$V$97, MATCH('SRN Backcast - WINEP'!$C40, 'SRN Backcast'!$C$13:$C$97, 0), MATCH('SRN Backcast - WINEP'!M$13, 'SRN Backcast'!$B$13:$V$13, 0))</f>
        <v>0</v>
      </c>
      <c r="N40" t="str">
        <f>INDEX('SRN Backcast'!$B$13:$V$97, MATCH('SRN Backcast - WINEP'!$C40, 'SRN Backcast'!$C$13:$C$97, 0), MATCH('SRN Backcast - WINEP'!N$13, 'SRN Backcast'!$B$13:$V$13, 0))</f>
        <v>Excellent</v>
      </c>
      <c r="O40" t="str">
        <f>INDEX('SRN Backcast'!$B$13:$V$97, MATCH('SRN Backcast - WINEP'!$C40, 'SRN Backcast'!$C$13:$C$97, 0), MATCH('SRN Backcast - WINEP'!O$13, 'SRN Backcast'!$B$13:$V$13, 0))</f>
        <v>Good</v>
      </c>
      <c r="P40">
        <f>INDEX('SRN Backcast'!$B$13:$V$97, MATCH('SRN Backcast - WINEP'!$C40, 'SRN Backcast'!$C$13:$C$97, 0), MATCH('SRN Backcast - WINEP'!P$13, 'SRN Backcast'!$B$13:$V$13, 0))</f>
        <v>0</v>
      </c>
      <c r="Q40" t="str">
        <f>INDEX('SRN Backcast'!$B$13:$V$97, MATCH('SRN Backcast - WINEP'!$C40, 'SRN Backcast'!$C$13:$C$97, 0), MATCH('SRN Backcast - WINEP'!Q$13, 'SRN Backcast'!$B$13:$V$13, 0))</f>
        <v>Good</v>
      </c>
      <c r="R40" t="str">
        <f>INDEX('SRN Backcast'!$B$13:$V$97, MATCH('SRN Backcast - WINEP'!$C40, 'SRN Backcast'!$C$13:$C$97, 0), MATCH('SRN Backcast - WINEP'!R$13, 'SRN Backcast'!$B$13:$V$13, 0))</f>
        <v>Good</v>
      </c>
      <c r="S40" t="str">
        <f>INDEX('SRN Backcast'!$B$13:$V$97, MATCH('SRN Backcast - WINEP'!$C40, 'SRN Backcast'!$C$13:$C$97, 0), MATCH('SRN Backcast - WINEP'!S$13, 'SRN Backcast'!$B$13:$V$13, 0))</f>
        <v>Good</v>
      </c>
      <c r="T40" t="str">
        <f>INDEX('SRN Backcast'!$B$13:$V$97, MATCH('SRN Backcast - WINEP'!$C40, 'SRN Backcast'!$C$13:$C$97, 0), MATCH('SRN Backcast - WINEP'!T$13, 'SRN Backcast'!$B$13:$V$13, 0))</f>
        <v>Good</v>
      </c>
      <c r="U40" t="str">
        <f>INDEX('SRN Backcast'!$B$13:$V$97, MATCH('SRN Backcast - WINEP'!$C40, 'SRN Backcast'!$C$13:$C$97, 0), MATCH('SRN Backcast - WINEP'!U$13, 'SRN Backcast'!$B$13:$V$13, 0))</f>
        <v>Good</v>
      </c>
      <c r="V40" t="str">
        <f>INDEX('SRN Backcast'!$B$13:$V$97, MATCH('SRN Backcast - WINEP'!$C40, 'SRN Backcast'!$C$13:$C$97, 0), MATCH('SRN Backcast - WINEP'!V$13, 'SRN Backcast'!$B$13:$V$13, 0))</f>
        <v>Good</v>
      </c>
      <c r="Y40" s="17" t="s">
        <v>959</v>
      </c>
      <c r="Z40" s="22" t="s">
        <v>956</v>
      </c>
      <c r="AA40" t="s">
        <v>51</v>
      </c>
      <c r="AB40" t="str">
        <f t="shared" si="6"/>
        <v>Good</v>
      </c>
      <c r="AC40" t="str">
        <f t="shared" si="7"/>
        <v>Good</v>
      </c>
      <c r="AD40" t="str">
        <f t="shared" si="8"/>
        <v>Good</v>
      </c>
      <c r="AE40" t="str">
        <f t="shared" si="9"/>
        <v>Good</v>
      </c>
      <c r="AF40" t="str">
        <f t="shared" si="10"/>
        <v>Good</v>
      </c>
      <c r="AG40" t="str">
        <f t="shared" si="11"/>
        <v>Good</v>
      </c>
      <c r="AI40" t="str">
        <f t="shared" si="1"/>
        <v>N</v>
      </c>
    </row>
    <row r="41" spans="2:35">
      <c r="B41" t="s">
        <v>242</v>
      </c>
      <c r="C41" t="s">
        <v>555</v>
      </c>
      <c r="D41" t="s">
        <v>48</v>
      </c>
      <c r="E41" t="s">
        <v>49</v>
      </c>
      <c r="F41" t="s">
        <v>50</v>
      </c>
      <c r="H41" t="str">
        <f>INDEX('SRN Backcast'!$B$13:$V$97, MATCH('SRN Backcast - WINEP'!$C41, 'SRN Backcast'!$C$13:$C$97, 0), MATCH('SRN Backcast - WINEP'!H$13, 'SRN Backcast'!$B$13:$V$13, 0))</f>
        <v>Good</v>
      </c>
      <c r="I41" t="str">
        <f>INDEX('SRN Backcast'!$B$13:$V$97, MATCH('SRN Backcast - WINEP'!$C41, 'SRN Backcast'!$C$13:$C$97, 0), MATCH('SRN Backcast - WINEP'!I$13, 'SRN Backcast'!$B$13:$V$13, 0))</f>
        <v>Good</v>
      </c>
      <c r="J41" t="str">
        <f>INDEX('SRN Backcast'!$B$13:$V$97, MATCH('SRN Backcast - WINEP'!$C41, 'SRN Backcast'!$C$13:$C$97, 0), MATCH('SRN Backcast - WINEP'!J$13, 'SRN Backcast'!$B$13:$V$13, 0))</f>
        <v>Excellent</v>
      </c>
      <c r="K41" t="str">
        <f>INDEX('SRN Backcast'!$B$13:$V$97, MATCH('SRN Backcast - WINEP'!$C41, 'SRN Backcast'!$C$13:$C$97, 0), MATCH('SRN Backcast - WINEP'!K$13, 'SRN Backcast'!$B$13:$V$13, 0))</f>
        <v>Good</v>
      </c>
      <c r="L41" t="str">
        <f>INDEX('SRN Backcast'!$B$13:$V$97, MATCH('SRN Backcast - WINEP'!$C41, 'SRN Backcast'!$C$13:$C$97, 0), MATCH('SRN Backcast - WINEP'!L$13, 'SRN Backcast'!$B$13:$V$13, 0))</f>
        <v>Good</v>
      </c>
      <c r="M41">
        <f>INDEX('SRN Backcast'!$B$13:$V$97, MATCH('SRN Backcast - WINEP'!$C41, 'SRN Backcast'!$C$13:$C$97, 0), MATCH('SRN Backcast - WINEP'!M$13, 'SRN Backcast'!$B$13:$V$13, 0))</f>
        <v>0</v>
      </c>
      <c r="N41" t="str">
        <f>INDEX('SRN Backcast'!$B$13:$V$97, MATCH('SRN Backcast - WINEP'!$C41, 'SRN Backcast'!$C$13:$C$97, 0), MATCH('SRN Backcast - WINEP'!N$13, 'SRN Backcast'!$B$13:$V$13, 0))</f>
        <v>Good</v>
      </c>
      <c r="O41" t="str">
        <f>INDEX('SRN Backcast'!$B$13:$V$97, MATCH('SRN Backcast - WINEP'!$C41, 'SRN Backcast'!$C$13:$C$97, 0), MATCH('SRN Backcast - WINEP'!O$13, 'SRN Backcast'!$B$13:$V$13, 0))</f>
        <v>Good</v>
      </c>
      <c r="P41">
        <f>INDEX('SRN Backcast'!$B$13:$V$97, MATCH('SRN Backcast - WINEP'!$C41, 'SRN Backcast'!$C$13:$C$97, 0), MATCH('SRN Backcast - WINEP'!P$13, 'SRN Backcast'!$B$13:$V$13, 0))</f>
        <v>0</v>
      </c>
      <c r="Q41" t="str">
        <f>INDEX('SRN Backcast'!$B$13:$V$97, MATCH('SRN Backcast - WINEP'!$C41, 'SRN Backcast'!$C$13:$C$97, 0), MATCH('SRN Backcast - WINEP'!Q$13, 'SRN Backcast'!$B$13:$V$13, 0))</f>
        <v>Good</v>
      </c>
      <c r="R41" t="str">
        <f>INDEX('SRN Backcast'!$B$13:$V$97, MATCH('SRN Backcast - WINEP'!$C41, 'SRN Backcast'!$C$13:$C$97, 0), MATCH('SRN Backcast - WINEP'!R$13, 'SRN Backcast'!$B$13:$V$13, 0))</f>
        <v>Excellent</v>
      </c>
      <c r="S41" t="str">
        <f>INDEX('SRN Backcast'!$B$13:$V$97, MATCH('SRN Backcast - WINEP'!$C41, 'SRN Backcast'!$C$13:$C$97, 0), MATCH('SRN Backcast - WINEP'!S$13, 'SRN Backcast'!$B$13:$V$13, 0))</f>
        <v>Excellent</v>
      </c>
      <c r="T41" t="str">
        <f>INDEX('SRN Backcast'!$B$13:$V$97, MATCH('SRN Backcast - WINEP'!$C41, 'SRN Backcast'!$C$13:$C$97, 0), MATCH('SRN Backcast - WINEP'!T$13, 'SRN Backcast'!$B$13:$V$13, 0))</f>
        <v>Excellent</v>
      </c>
      <c r="U41" t="str">
        <f>INDEX('SRN Backcast'!$B$13:$V$97, MATCH('SRN Backcast - WINEP'!$C41, 'SRN Backcast'!$C$13:$C$97, 0), MATCH('SRN Backcast - WINEP'!U$13, 'SRN Backcast'!$B$13:$V$13, 0))</f>
        <v>Excellent</v>
      </c>
      <c r="V41" t="str">
        <f>INDEX('SRN Backcast'!$B$13:$V$97, MATCH('SRN Backcast - WINEP'!$C41, 'SRN Backcast'!$C$13:$C$97, 0), MATCH('SRN Backcast - WINEP'!V$13, 'SRN Backcast'!$B$13:$V$13, 0))</f>
        <v>Excellent</v>
      </c>
      <c r="Z41" s="22"/>
      <c r="AA41" t="s">
        <v>51</v>
      </c>
      <c r="AB41" t="str">
        <f t="shared" si="6"/>
        <v>Good</v>
      </c>
      <c r="AC41" t="str">
        <f t="shared" si="7"/>
        <v>Excellent</v>
      </c>
      <c r="AD41" t="str">
        <f t="shared" si="8"/>
        <v>Excellent</v>
      </c>
      <c r="AE41" t="str">
        <f t="shared" si="9"/>
        <v>Excellent</v>
      </c>
      <c r="AF41" t="str">
        <f t="shared" si="10"/>
        <v>Excellent</v>
      </c>
      <c r="AG41" t="str">
        <f t="shared" si="11"/>
        <v>Excellent</v>
      </c>
      <c r="AI41" t="str">
        <f t="shared" si="1"/>
        <v>N</v>
      </c>
    </row>
    <row r="42" spans="2:35">
      <c r="B42" t="s">
        <v>242</v>
      </c>
      <c r="C42" t="s">
        <v>556</v>
      </c>
      <c r="D42" t="s">
        <v>48</v>
      </c>
      <c r="E42" t="s">
        <v>49</v>
      </c>
      <c r="F42" t="s">
        <v>50</v>
      </c>
      <c r="H42" t="str">
        <f>INDEX('SRN Backcast'!$B$13:$V$97, MATCH('SRN Backcast - WINEP'!$C42, 'SRN Backcast'!$C$13:$C$97, 0), MATCH('SRN Backcast - WINEP'!H$13, 'SRN Backcast'!$B$13:$V$13, 0))</f>
        <v>Sufficient</v>
      </c>
      <c r="I42" t="str">
        <f>INDEX('SRN Backcast'!$B$13:$V$97, MATCH('SRN Backcast - WINEP'!$C42, 'SRN Backcast'!$C$13:$C$97, 0), MATCH('SRN Backcast - WINEP'!I$13, 'SRN Backcast'!$B$13:$V$13, 0))</f>
        <v>Sufficient</v>
      </c>
      <c r="J42" t="str">
        <f>INDEX('SRN Backcast'!$B$13:$V$97, MATCH('SRN Backcast - WINEP'!$C42, 'SRN Backcast'!$C$13:$C$97, 0), MATCH('SRN Backcast - WINEP'!J$13, 'SRN Backcast'!$B$13:$V$13, 0))</f>
        <v>Poor</v>
      </c>
      <c r="K42" t="str">
        <f>INDEX('SRN Backcast'!$B$13:$V$97, MATCH('SRN Backcast - WINEP'!$C42, 'SRN Backcast'!$C$13:$C$97, 0), MATCH('SRN Backcast - WINEP'!K$13, 'SRN Backcast'!$B$13:$V$13, 0))</f>
        <v>Poor</v>
      </c>
      <c r="L42" t="str">
        <f>INDEX('SRN Backcast'!$B$13:$V$97, MATCH('SRN Backcast - WINEP'!$C42, 'SRN Backcast'!$C$13:$C$97, 0), MATCH('SRN Backcast - WINEP'!L$13, 'SRN Backcast'!$B$13:$V$13, 0))</f>
        <v>Poor</v>
      </c>
      <c r="M42">
        <f>INDEX('SRN Backcast'!$B$13:$V$97, MATCH('SRN Backcast - WINEP'!$C42, 'SRN Backcast'!$C$13:$C$97, 0), MATCH('SRN Backcast - WINEP'!M$13, 'SRN Backcast'!$B$13:$V$13, 0))</f>
        <v>0</v>
      </c>
      <c r="N42" t="str">
        <f>INDEX('SRN Backcast'!$B$13:$V$97, MATCH('SRN Backcast - WINEP'!$C42, 'SRN Backcast'!$C$13:$C$97, 0), MATCH('SRN Backcast - WINEP'!N$13, 'SRN Backcast'!$B$13:$V$13, 0))</f>
        <v>Poor</v>
      </c>
      <c r="O42" t="str">
        <f>INDEX('SRN Backcast'!$B$13:$V$97, MATCH('SRN Backcast - WINEP'!$C42, 'SRN Backcast'!$C$13:$C$97, 0), MATCH('SRN Backcast - WINEP'!O$13, 'SRN Backcast'!$B$13:$V$13, 0))</f>
        <v>Sufficient</v>
      </c>
      <c r="P42">
        <f>INDEX('SRN Backcast'!$B$13:$V$97, MATCH('SRN Backcast - WINEP'!$C42, 'SRN Backcast'!$C$13:$C$97, 0), MATCH('SRN Backcast - WINEP'!P$13, 'SRN Backcast'!$B$13:$V$13, 0))</f>
        <v>0</v>
      </c>
      <c r="Q42" t="str">
        <f>INDEX('SRN Backcast'!$B$13:$V$97, MATCH('SRN Backcast - WINEP'!$C42, 'SRN Backcast'!$C$13:$C$97, 0), MATCH('SRN Backcast - WINEP'!Q$13, 'SRN Backcast'!$B$13:$V$13, 0))</f>
        <v>Good</v>
      </c>
      <c r="R42" t="str">
        <f>INDEX('SRN Backcast'!$B$13:$V$97, MATCH('SRN Backcast - WINEP'!$C42, 'SRN Backcast'!$C$13:$C$97, 0), MATCH('SRN Backcast - WINEP'!R$13, 'SRN Backcast'!$B$13:$V$13, 0))</f>
        <v>Good</v>
      </c>
      <c r="S42" t="str">
        <f>INDEX('SRN Backcast'!$B$13:$V$97, MATCH('SRN Backcast - WINEP'!$C42, 'SRN Backcast'!$C$13:$C$97, 0), MATCH('SRN Backcast - WINEP'!S$13, 'SRN Backcast'!$B$13:$V$13, 0))</f>
        <v>Good</v>
      </c>
      <c r="T42" t="str">
        <f>INDEX('SRN Backcast'!$B$13:$V$97, MATCH('SRN Backcast - WINEP'!$C42, 'SRN Backcast'!$C$13:$C$97, 0), MATCH('SRN Backcast - WINEP'!T$13, 'SRN Backcast'!$B$13:$V$13, 0))</f>
        <v>Good</v>
      </c>
      <c r="U42" t="str">
        <f>INDEX('SRN Backcast'!$B$13:$V$97, MATCH('SRN Backcast - WINEP'!$C42, 'SRN Backcast'!$C$13:$C$97, 0), MATCH('SRN Backcast - WINEP'!U$13, 'SRN Backcast'!$B$13:$V$13, 0))</f>
        <v>Good</v>
      </c>
      <c r="V42" t="str">
        <f>INDEX('SRN Backcast'!$B$13:$V$97, MATCH('SRN Backcast - WINEP'!$C42, 'SRN Backcast'!$C$13:$C$97, 0), MATCH('SRN Backcast - WINEP'!V$13, 'SRN Backcast'!$B$13:$V$13, 0))</f>
        <v>Good</v>
      </c>
      <c r="X42" s="17" t="s">
        <v>55</v>
      </c>
      <c r="Y42" t="s">
        <v>936</v>
      </c>
      <c r="Z42" s="22" t="s">
        <v>960</v>
      </c>
      <c r="AA42" t="s">
        <v>51</v>
      </c>
      <c r="AB42" t="str">
        <f t="shared" si="6"/>
        <v>Good</v>
      </c>
      <c r="AC42" t="str">
        <f t="shared" si="7"/>
        <v>Good</v>
      </c>
      <c r="AD42" t="str">
        <f t="shared" si="8"/>
        <v>Good</v>
      </c>
      <c r="AE42" t="str">
        <f t="shared" si="9"/>
        <v>Good</v>
      </c>
      <c r="AF42" t="str">
        <f t="shared" si="10"/>
        <v>Good</v>
      </c>
      <c r="AG42" t="str">
        <f t="shared" si="11"/>
        <v>Good</v>
      </c>
      <c r="AI42" t="str">
        <f t="shared" si="1"/>
        <v>N</v>
      </c>
    </row>
    <row r="43" spans="2:35">
      <c r="B43" t="s">
        <v>242</v>
      </c>
      <c r="C43" t="s">
        <v>557</v>
      </c>
      <c r="D43" t="s">
        <v>48</v>
      </c>
      <c r="E43" t="s">
        <v>49</v>
      </c>
      <c r="F43" t="s">
        <v>50</v>
      </c>
      <c r="H43" t="str">
        <f>INDEX('SRN Backcast'!$B$13:$V$97, MATCH('SRN Backcast - WINEP'!$C43, 'SRN Backcast'!$C$13:$C$97, 0), MATCH('SRN Backcast - WINEP'!H$13, 'SRN Backcast'!$B$13:$V$13, 0))</f>
        <v>Excellent</v>
      </c>
      <c r="I43" t="str">
        <f>INDEX('SRN Backcast'!$B$13:$V$97, MATCH('SRN Backcast - WINEP'!$C43, 'SRN Backcast'!$C$13:$C$97, 0), MATCH('SRN Backcast - WINEP'!I$13, 'SRN Backcast'!$B$13:$V$13, 0))</f>
        <v>Excellent</v>
      </c>
      <c r="J43" t="str">
        <f>INDEX('SRN Backcast'!$B$13:$V$97, MATCH('SRN Backcast - WINEP'!$C43, 'SRN Backcast'!$C$13:$C$97, 0), MATCH('SRN Backcast - WINEP'!J$13, 'SRN Backcast'!$B$13:$V$13, 0))</f>
        <v>Good</v>
      </c>
      <c r="K43" t="str">
        <f>INDEX('SRN Backcast'!$B$13:$V$97, MATCH('SRN Backcast - WINEP'!$C43, 'SRN Backcast'!$C$13:$C$97, 0), MATCH('SRN Backcast - WINEP'!K$13, 'SRN Backcast'!$B$13:$V$13, 0))</f>
        <v>Good</v>
      </c>
      <c r="L43" t="str">
        <f>INDEX('SRN Backcast'!$B$13:$V$97, MATCH('SRN Backcast - WINEP'!$C43, 'SRN Backcast'!$C$13:$C$97, 0), MATCH('SRN Backcast - WINEP'!L$13, 'SRN Backcast'!$B$13:$V$13, 0))</f>
        <v>Excellent</v>
      </c>
      <c r="M43">
        <f>INDEX('SRN Backcast'!$B$13:$V$97, MATCH('SRN Backcast - WINEP'!$C43, 'SRN Backcast'!$C$13:$C$97, 0), MATCH('SRN Backcast - WINEP'!M$13, 'SRN Backcast'!$B$13:$V$13, 0))</f>
        <v>0</v>
      </c>
      <c r="N43" t="str">
        <f>INDEX('SRN Backcast'!$B$13:$V$97, MATCH('SRN Backcast - WINEP'!$C43, 'SRN Backcast'!$C$13:$C$97, 0), MATCH('SRN Backcast - WINEP'!N$13, 'SRN Backcast'!$B$13:$V$13, 0))</f>
        <v>Excellent</v>
      </c>
      <c r="O43" t="str">
        <f>INDEX('SRN Backcast'!$B$13:$V$97, MATCH('SRN Backcast - WINEP'!$C43, 'SRN Backcast'!$C$13:$C$97, 0), MATCH('SRN Backcast - WINEP'!O$13, 'SRN Backcast'!$B$13:$V$13, 0))</f>
        <v>Excellent</v>
      </c>
      <c r="P43">
        <f>INDEX('SRN Backcast'!$B$13:$V$97, MATCH('SRN Backcast - WINEP'!$C43, 'SRN Backcast'!$C$13:$C$97, 0), MATCH('SRN Backcast - WINEP'!P$13, 'SRN Backcast'!$B$13:$V$13, 0))</f>
        <v>0</v>
      </c>
      <c r="Q43" t="str">
        <f>INDEX('SRN Backcast'!$B$13:$V$97, MATCH('SRN Backcast - WINEP'!$C43, 'SRN Backcast'!$C$13:$C$97, 0), MATCH('SRN Backcast - WINEP'!Q$13, 'SRN Backcast'!$B$13:$V$13, 0))</f>
        <v>Excellent</v>
      </c>
      <c r="R43" t="str">
        <f>INDEX('SRN Backcast'!$B$13:$V$97, MATCH('SRN Backcast - WINEP'!$C43, 'SRN Backcast'!$C$13:$C$97, 0), MATCH('SRN Backcast - WINEP'!R$13, 'SRN Backcast'!$B$13:$V$13, 0))</f>
        <v>Excellent</v>
      </c>
      <c r="S43" t="str">
        <f>INDEX('SRN Backcast'!$B$13:$V$97, MATCH('SRN Backcast - WINEP'!$C43, 'SRN Backcast'!$C$13:$C$97, 0), MATCH('SRN Backcast - WINEP'!S$13, 'SRN Backcast'!$B$13:$V$13, 0))</f>
        <v>Excellent</v>
      </c>
      <c r="T43" t="str">
        <f>INDEX('SRN Backcast'!$B$13:$V$97, MATCH('SRN Backcast - WINEP'!$C43, 'SRN Backcast'!$C$13:$C$97, 0), MATCH('SRN Backcast - WINEP'!T$13, 'SRN Backcast'!$B$13:$V$13, 0))</f>
        <v>Excellent</v>
      </c>
      <c r="U43" t="str">
        <f>INDEX('SRN Backcast'!$B$13:$V$97, MATCH('SRN Backcast - WINEP'!$C43, 'SRN Backcast'!$C$13:$C$97, 0), MATCH('SRN Backcast - WINEP'!U$13, 'SRN Backcast'!$B$13:$V$13, 0))</f>
        <v>Excellent</v>
      </c>
      <c r="V43" t="str">
        <f>INDEX('SRN Backcast'!$B$13:$V$97, MATCH('SRN Backcast - WINEP'!$C43, 'SRN Backcast'!$C$13:$C$97, 0), MATCH('SRN Backcast - WINEP'!V$13, 'SRN Backcast'!$B$13:$V$13, 0))</f>
        <v>Excellent</v>
      </c>
      <c r="Z43" s="22"/>
      <c r="AA43" t="s">
        <v>51</v>
      </c>
      <c r="AB43" t="str">
        <f t="shared" si="6"/>
        <v>Excellent</v>
      </c>
      <c r="AC43" t="str">
        <f t="shared" si="7"/>
        <v>Excellent</v>
      </c>
      <c r="AD43" t="str">
        <f t="shared" si="8"/>
        <v>Excellent</v>
      </c>
      <c r="AE43" t="str">
        <f t="shared" si="9"/>
        <v>Excellent</v>
      </c>
      <c r="AF43" t="str">
        <f t="shared" si="10"/>
        <v>Excellent</v>
      </c>
      <c r="AG43" t="str">
        <f t="shared" si="11"/>
        <v>Excellent</v>
      </c>
      <c r="AI43" t="str">
        <f t="shared" si="1"/>
        <v>N</v>
      </c>
    </row>
    <row r="44" spans="2:35">
      <c r="B44" t="s">
        <v>242</v>
      </c>
      <c r="C44" t="s">
        <v>558</v>
      </c>
      <c r="D44" t="s">
        <v>48</v>
      </c>
      <c r="E44" t="s">
        <v>49</v>
      </c>
      <c r="F44" t="s">
        <v>50</v>
      </c>
      <c r="H44" t="str">
        <f>INDEX('SRN Backcast'!$B$13:$V$97, MATCH('SRN Backcast - WINEP'!$C44, 'SRN Backcast'!$C$13:$C$97, 0), MATCH('SRN Backcast - WINEP'!H$13, 'SRN Backcast'!$B$13:$V$13, 0))</f>
        <v>Good</v>
      </c>
      <c r="I44" t="str">
        <f>INDEX('SRN Backcast'!$B$13:$V$97, MATCH('SRN Backcast - WINEP'!$C44, 'SRN Backcast'!$C$13:$C$97, 0), MATCH('SRN Backcast - WINEP'!I$13, 'SRN Backcast'!$B$13:$V$13, 0))</f>
        <v>Good</v>
      </c>
      <c r="J44" t="str">
        <f>INDEX('SRN Backcast'!$B$13:$V$97, MATCH('SRN Backcast - WINEP'!$C44, 'SRN Backcast'!$C$13:$C$97, 0), MATCH('SRN Backcast - WINEP'!J$13, 'SRN Backcast'!$B$13:$V$13, 0))</f>
        <v>Good</v>
      </c>
      <c r="K44" t="str">
        <f>INDEX('SRN Backcast'!$B$13:$V$97, MATCH('SRN Backcast - WINEP'!$C44, 'SRN Backcast'!$C$13:$C$97, 0), MATCH('SRN Backcast - WINEP'!K$13, 'SRN Backcast'!$B$13:$V$13, 0))</f>
        <v>Sufficient</v>
      </c>
      <c r="L44" t="str">
        <f>INDEX('SRN Backcast'!$B$13:$V$97, MATCH('SRN Backcast - WINEP'!$C44, 'SRN Backcast'!$C$13:$C$97, 0), MATCH('SRN Backcast - WINEP'!L$13, 'SRN Backcast'!$B$13:$V$13, 0))</f>
        <v>Good</v>
      </c>
      <c r="M44">
        <f>INDEX('SRN Backcast'!$B$13:$V$97, MATCH('SRN Backcast - WINEP'!$C44, 'SRN Backcast'!$C$13:$C$97, 0), MATCH('SRN Backcast - WINEP'!M$13, 'SRN Backcast'!$B$13:$V$13, 0))</f>
        <v>0</v>
      </c>
      <c r="N44" t="str">
        <f>INDEX('SRN Backcast'!$B$13:$V$97, MATCH('SRN Backcast - WINEP'!$C44, 'SRN Backcast'!$C$13:$C$97, 0), MATCH('SRN Backcast - WINEP'!N$13, 'SRN Backcast'!$B$13:$V$13, 0))</f>
        <v>Good</v>
      </c>
      <c r="O44" t="str">
        <f>INDEX('SRN Backcast'!$B$13:$V$97, MATCH('SRN Backcast - WINEP'!$C44, 'SRN Backcast'!$C$13:$C$97, 0), MATCH('SRN Backcast - WINEP'!O$13, 'SRN Backcast'!$B$13:$V$13, 0))</f>
        <v>Good</v>
      </c>
      <c r="P44">
        <f>INDEX('SRN Backcast'!$B$13:$V$97, MATCH('SRN Backcast - WINEP'!$C44, 'SRN Backcast'!$C$13:$C$97, 0), MATCH('SRN Backcast - WINEP'!P$13, 'SRN Backcast'!$B$13:$V$13, 0))</f>
        <v>0</v>
      </c>
      <c r="Q44" t="str">
        <f>INDEX('SRN Backcast'!$B$13:$V$97, MATCH('SRN Backcast - WINEP'!$C44, 'SRN Backcast'!$C$13:$C$97, 0), MATCH('SRN Backcast - WINEP'!Q$13, 'SRN Backcast'!$B$13:$V$13, 0))</f>
        <v>Good</v>
      </c>
      <c r="R44" t="str">
        <f>INDEX('SRN Backcast'!$B$13:$V$97, MATCH('SRN Backcast - WINEP'!$C44, 'SRN Backcast'!$C$13:$C$97, 0), MATCH('SRN Backcast - WINEP'!R$13, 'SRN Backcast'!$B$13:$V$13, 0))</f>
        <v>Good</v>
      </c>
      <c r="S44" t="str">
        <f>INDEX('SRN Backcast'!$B$13:$V$97, MATCH('SRN Backcast - WINEP'!$C44, 'SRN Backcast'!$C$13:$C$97, 0), MATCH('SRN Backcast - WINEP'!S$13, 'SRN Backcast'!$B$13:$V$13, 0))</f>
        <v>Good</v>
      </c>
      <c r="T44" t="str">
        <f>INDEX('SRN Backcast'!$B$13:$V$97, MATCH('SRN Backcast - WINEP'!$C44, 'SRN Backcast'!$C$13:$C$97, 0), MATCH('SRN Backcast - WINEP'!T$13, 'SRN Backcast'!$B$13:$V$13, 0))</f>
        <v>Good</v>
      </c>
      <c r="U44" t="str">
        <f>INDEX('SRN Backcast'!$B$13:$V$97, MATCH('SRN Backcast - WINEP'!$C44, 'SRN Backcast'!$C$13:$C$97, 0), MATCH('SRN Backcast - WINEP'!U$13, 'SRN Backcast'!$B$13:$V$13, 0))</f>
        <v>Good</v>
      </c>
      <c r="V44" t="str">
        <f>INDEX('SRN Backcast'!$B$13:$V$97, MATCH('SRN Backcast - WINEP'!$C44, 'SRN Backcast'!$C$13:$C$97, 0), MATCH('SRN Backcast - WINEP'!V$13, 'SRN Backcast'!$B$13:$V$13, 0))</f>
        <v>Good</v>
      </c>
      <c r="Y44" s="134"/>
      <c r="Z44" s="22"/>
      <c r="AA44" t="s">
        <v>51</v>
      </c>
      <c r="AB44" t="str">
        <f t="shared" si="6"/>
        <v>Good</v>
      </c>
      <c r="AC44" t="str">
        <f t="shared" si="7"/>
        <v>Good</v>
      </c>
      <c r="AD44" t="str">
        <f t="shared" si="8"/>
        <v>Good</v>
      </c>
      <c r="AE44" t="str">
        <f t="shared" si="9"/>
        <v>Good</v>
      </c>
      <c r="AF44" t="str">
        <f t="shared" si="10"/>
        <v>Good</v>
      </c>
      <c r="AG44" t="str">
        <f t="shared" si="11"/>
        <v>Good</v>
      </c>
      <c r="AI44" t="str">
        <f t="shared" si="1"/>
        <v>N</v>
      </c>
    </row>
    <row r="45" spans="2:35">
      <c r="B45" t="s">
        <v>242</v>
      </c>
      <c r="C45" t="s">
        <v>559</v>
      </c>
      <c r="D45" t="s">
        <v>48</v>
      </c>
      <c r="E45" t="s">
        <v>49</v>
      </c>
      <c r="F45" t="s">
        <v>50</v>
      </c>
      <c r="H45" t="str">
        <f>INDEX('SRN Backcast'!$B$13:$V$97, MATCH('SRN Backcast - WINEP'!$C45, 'SRN Backcast'!$C$13:$C$97, 0), MATCH('SRN Backcast - WINEP'!H$13, 'SRN Backcast'!$B$13:$V$13, 0))</f>
        <v>Excellent</v>
      </c>
      <c r="I45" t="str">
        <f>INDEX('SRN Backcast'!$B$13:$V$97, MATCH('SRN Backcast - WINEP'!$C45, 'SRN Backcast'!$C$13:$C$97, 0), MATCH('SRN Backcast - WINEP'!I$13, 'SRN Backcast'!$B$13:$V$13, 0))</f>
        <v>Excellent</v>
      </c>
      <c r="J45" t="str">
        <f>INDEX('SRN Backcast'!$B$13:$V$97, MATCH('SRN Backcast - WINEP'!$C45, 'SRN Backcast'!$C$13:$C$97, 0), MATCH('SRN Backcast - WINEP'!J$13, 'SRN Backcast'!$B$13:$V$13, 0))</f>
        <v>Excellent</v>
      </c>
      <c r="K45" t="str">
        <f>INDEX('SRN Backcast'!$B$13:$V$97, MATCH('SRN Backcast - WINEP'!$C45, 'SRN Backcast'!$C$13:$C$97, 0), MATCH('SRN Backcast - WINEP'!K$13, 'SRN Backcast'!$B$13:$V$13, 0))</f>
        <v>Excellent</v>
      </c>
      <c r="L45" t="str">
        <f>INDEX('SRN Backcast'!$B$13:$V$97, MATCH('SRN Backcast - WINEP'!$C45, 'SRN Backcast'!$C$13:$C$97, 0), MATCH('SRN Backcast - WINEP'!L$13, 'SRN Backcast'!$B$13:$V$13, 0))</f>
        <v>Excellent</v>
      </c>
      <c r="M45">
        <f>INDEX('SRN Backcast'!$B$13:$V$97, MATCH('SRN Backcast - WINEP'!$C45, 'SRN Backcast'!$C$13:$C$97, 0), MATCH('SRN Backcast - WINEP'!M$13, 'SRN Backcast'!$B$13:$V$13, 0))</f>
        <v>0</v>
      </c>
      <c r="N45" t="str">
        <f>INDEX('SRN Backcast'!$B$13:$V$97, MATCH('SRN Backcast - WINEP'!$C45, 'SRN Backcast'!$C$13:$C$97, 0), MATCH('SRN Backcast - WINEP'!N$13, 'SRN Backcast'!$B$13:$V$13, 0))</f>
        <v>Excellent</v>
      </c>
      <c r="O45" t="str">
        <f>INDEX('SRN Backcast'!$B$13:$V$97, MATCH('SRN Backcast - WINEP'!$C45, 'SRN Backcast'!$C$13:$C$97, 0), MATCH('SRN Backcast - WINEP'!O$13, 'SRN Backcast'!$B$13:$V$13, 0))</f>
        <v>Excellent</v>
      </c>
      <c r="P45">
        <f>INDEX('SRN Backcast'!$B$13:$V$97, MATCH('SRN Backcast - WINEP'!$C45, 'SRN Backcast'!$C$13:$C$97, 0), MATCH('SRN Backcast - WINEP'!P$13, 'SRN Backcast'!$B$13:$V$13, 0))</f>
        <v>0</v>
      </c>
      <c r="Q45" t="str">
        <f>INDEX('SRN Backcast'!$B$13:$V$97, MATCH('SRN Backcast - WINEP'!$C45, 'SRN Backcast'!$C$13:$C$97, 0), MATCH('SRN Backcast - WINEP'!Q$13, 'SRN Backcast'!$B$13:$V$13, 0))</f>
        <v>Excellent</v>
      </c>
      <c r="R45" t="str">
        <f>INDEX('SRN Backcast'!$B$13:$V$97, MATCH('SRN Backcast - WINEP'!$C45, 'SRN Backcast'!$C$13:$C$97, 0), MATCH('SRN Backcast - WINEP'!R$13, 'SRN Backcast'!$B$13:$V$13, 0))</f>
        <v>Excellent</v>
      </c>
      <c r="S45" t="str">
        <f>INDEX('SRN Backcast'!$B$13:$V$97, MATCH('SRN Backcast - WINEP'!$C45, 'SRN Backcast'!$C$13:$C$97, 0), MATCH('SRN Backcast - WINEP'!S$13, 'SRN Backcast'!$B$13:$V$13, 0))</f>
        <v>Excellent</v>
      </c>
      <c r="T45" t="str">
        <f>INDEX('SRN Backcast'!$B$13:$V$97, MATCH('SRN Backcast - WINEP'!$C45, 'SRN Backcast'!$C$13:$C$97, 0), MATCH('SRN Backcast - WINEP'!T$13, 'SRN Backcast'!$B$13:$V$13, 0))</f>
        <v>Excellent</v>
      </c>
      <c r="U45" t="str">
        <f>INDEX('SRN Backcast'!$B$13:$V$97, MATCH('SRN Backcast - WINEP'!$C45, 'SRN Backcast'!$C$13:$C$97, 0), MATCH('SRN Backcast - WINEP'!U$13, 'SRN Backcast'!$B$13:$V$13, 0))</f>
        <v>Excellent</v>
      </c>
      <c r="V45" t="str">
        <f>INDEX('SRN Backcast'!$B$13:$V$97, MATCH('SRN Backcast - WINEP'!$C45, 'SRN Backcast'!$C$13:$C$97, 0), MATCH('SRN Backcast - WINEP'!V$13, 'SRN Backcast'!$B$13:$V$13, 0))</f>
        <v>Excellent</v>
      </c>
      <c r="Z45" s="22"/>
      <c r="AA45" t="s">
        <v>51</v>
      </c>
      <c r="AB45" t="str">
        <f t="shared" si="6"/>
        <v>Excellent</v>
      </c>
      <c r="AC45" t="str">
        <f t="shared" si="7"/>
        <v>Excellent</v>
      </c>
      <c r="AD45" t="str">
        <f t="shared" si="8"/>
        <v>Excellent</v>
      </c>
      <c r="AE45" t="str">
        <f t="shared" si="9"/>
        <v>Excellent</v>
      </c>
      <c r="AF45" t="str">
        <f t="shared" si="10"/>
        <v>Excellent</v>
      </c>
      <c r="AG45" t="str">
        <f t="shared" si="11"/>
        <v>Excellent</v>
      </c>
      <c r="AI45" t="str">
        <f t="shared" si="1"/>
        <v>N</v>
      </c>
    </row>
    <row r="46" spans="2:35">
      <c r="B46" t="s">
        <v>242</v>
      </c>
      <c r="C46" t="s">
        <v>560</v>
      </c>
      <c r="D46" t="s">
        <v>48</v>
      </c>
      <c r="E46" t="s">
        <v>49</v>
      </c>
      <c r="F46" t="s">
        <v>50</v>
      </c>
      <c r="H46" t="str">
        <f>INDEX('SRN Backcast'!$B$13:$V$97, MATCH('SRN Backcast - WINEP'!$C46, 'SRN Backcast'!$C$13:$C$97, 0), MATCH('SRN Backcast - WINEP'!H$13, 'SRN Backcast'!$B$13:$V$13, 0))</f>
        <v>Excellent</v>
      </c>
      <c r="I46" t="str">
        <f>INDEX('SRN Backcast'!$B$13:$V$97, MATCH('SRN Backcast - WINEP'!$C46, 'SRN Backcast'!$C$13:$C$97, 0), MATCH('SRN Backcast - WINEP'!I$13, 'SRN Backcast'!$B$13:$V$13, 0))</f>
        <v>Good</v>
      </c>
      <c r="J46" t="str">
        <f>INDEX('SRN Backcast'!$B$13:$V$97, MATCH('SRN Backcast - WINEP'!$C46, 'SRN Backcast'!$C$13:$C$97, 0), MATCH('SRN Backcast - WINEP'!J$13, 'SRN Backcast'!$B$13:$V$13, 0))</f>
        <v>Good</v>
      </c>
      <c r="K46" t="str">
        <f>INDEX('SRN Backcast'!$B$13:$V$97, MATCH('SRN Backcast - WINEP'!$C46, 'SRN Backcast'!$C$13:$C$97, 0), MATCH('SRN Backcast - WINEP'!K$13, 'SRN Backcast'!$B$13:$V$13, 0))</f>
        <v>Good</v>
      </c>
      <c r="L46" t="str">
        <f>INDEX('SRN Backcast'!$B$13:$V$97, MATCH('SRN Backcast - WINEP'!$C46, 'SRN Backcast'!$C$13:$C$97, 0), MATCH('SRN Backcast - WINEP'!L$13, 'SRN Backcast'!$B$13:$V$13, 0))</f>
        <v>Good</v>
      </c>
      <c r="M46">
        <f>INDEX('SRN Backcast'!$B$13:$V$97, MATCH('SRN Backcast - WINEP'!$C46, 'SRN Backcast'!$C$13:$C$97, 0), MATCH('SRN Backcast - WINEP'!M$13, 'SRN Backcast'!$B$13:$V$13, 0))</f>
        <v>0</v>
      </c>
      <c r="N46" t="str">
        <f>INDEX('SRN Backcast'!$B$13:$V$97, MATCH('SRN Backcast - WINEP'!$C46, 'SRN Backcast'!$C$13:$C$97, 0), MATCH('SRN Backcast - WINEP'!N$13, 'SRN Backcast'!$B$13:$V$13, 0))</f>
        <v>Good</v>
      </c>
      <c r="O46" t="str">
        <f>INDEX('SRN Backcast'!$B$13:$V$97, MATCH('SRN Backcast - WINEP'!$C46, 'SRN Backcast'!$C$13:$C$97, 0), MATCH('SRN Backcast - WINEP'!O$13, 'SRN Backcast'!$B$13:$V$13, 0))</f>
        <v>Excellent</v>
      </c>
      <c r="P46">
        <f>INDEX('SRN Backcast'!$B$13:$V$97, MATCH('SRN Backcast - WINEP'!$C46, 'SRN Backcast'!$C$13:$C$97, 0), MATCH('SRN Backcast - WINEP'!P$13, 'SRN Backcast'!$B$13:$V$13, 0))</f>
        <v>0</v>
      </c>
      <c r="Q46" t="str">
        <f>INDEX('SRN Backcast'!$B$13:$V$97, MATCH('SRN Backcast - WINEP'!$C46, 'SRN Backcast'!$C$13:$C$97, 0), MATCH('SRN Backcast - WINEP'!Q$13, 'SRN Backcast'!$B$13:$V$13, 0))</f>
        <v>Excellent</v>
      </c>
      <c r="R46" t="str">
        <f>INDEX('SRN Backcast'!$B$13:$V$97, MATCH('SRN Backcast - WINEP'!$C46, 'SRN Backcast'!$C$13:$C$97, 0), MATCH('SRN Backcast - WINEP'!R$13, 'SRN Backcast'!$B$13:$V$13, 0))</f>
        <v>Excellent</v>
      </c>
      <c r="S46" t="str">
        <f>INDEX('SRN Backcast'!$B$13:$V$97, MATCH('SRN Backcast - WINEP'!$C46, 'SRN Backcast'!$C$13:$C$97, 0), MATCH('SRN Backcast - WINEP'!S$13, 'SRN Backcast'!$B$13:$V$13, 0))</f>
        <v>Excellent</v>
      </c>
      <c r="T46" t="str">
        <f>INDEX('SRN Backcast'!$B$13:$V$97, MATCH('SRN Backcast - WINEP'!$C46, 'SRN Backcast'!$C$13:$C$97, 0), MATCH('SRN Backcast - WINEP'!T$13, 'SRN Backcast'!$B$13:$V$13, 0))</f>
        <v>Excellent</v>
      </c>
      <c r="U46" t="str">
        <f>INDEX('SRN Backcast'!$B$13:$V$97, MATCH('SRN Backcast - WINEP'!$C46, 'SRN Backcast'!$C$13:$C$97, 0), MATCH('SRN Backcast - WINEP'!U$13, 'SRN Backcast'!$B$13:$V$13, 0))</f>
        <v>Excellent</v>
      </c>
      <c r="V46" t="str">
        <f>INDEX('SRN Backcast'!$B$13:$V$97, MATCH('SRN Backcast - WINEP'!$C46, 'SRN Backcast'!$C$13:$C$97, 0), MATCH('SRN Backcast - WINEP'!V$13, 'SRN Backcast'!$B$13:$V$13, 0))</f>
        <v>Excellent</v>
      </c>
      <c r="Z46" s="22"/>
      <c r="AA46" t="s">
        <v>51</v>
      </c>
      <c r="AB46" t="str">
        <f t="shared" si="6"/>
        <v>Excellent</v>
      </c>
      <c r="AC46" t="str">
        <f t="shared" si="7"/>
        <v>Excellent</v>
      </c>
      <c r="AD46" t="str">
        <f t="shared" si="8"/>
        <v>Excellent</v>
      </c>
      <c r="AE46" t="str">
        <f t="shared" si="9"/>
        <v>Excellent</v>
      </c>
      <c r="AF46" t="str">
        <f t="shared" si="10"/>
        <v>Excellent</v>
      </c>
      <c r="AG46" t="str">
        <f t="shared" si="11"/>
        <v>Excellent</v>
      </c>
      <c r="AI46" t="str">
        <f t="shared" ref="AI46:AI77" si="12">IF(OR(ISNUMBER(SEARCH("IMP", Y46)), ISNUMBER(SEARCH("ND ", Y46))), "Y", "N")</f>
        <v>N</v>
      </c>
    </row>
    <row r="47" spans="2:35">
      <c r="B47" t="s">
        <v>242</v>
      </c>
      <c r="C47" t="s">
        <v>561</v>
      </c>
      <c r="D47" t="s">
        <v>48</v>
      </c>
      <c r="E47" t="s">
        <v>49</v>
      </c>
      <c r="F47" t="s">
        <v>50</v>
      </c>
      <c r="H47" t="str">
        <f>INDEX('SRN Backcast'!$B$13:$V$97, MATCH('SRN Backcast - WINEP'!$C47, 'SRN Backcast'!$C$13:$C$97, 0), MATCH('SRN Backcast - WINEP'!H$13, 'SRN Backcast'!$B$13:$V$13, 0))</f>
        <v>Excellent</v>
      </c>
      <c r="I47" t="str">
        <f>INDEX('SRN Backcast'!$B$13:$V$97, MATCH('SRN Backcast - WINEP'!$C47, 'SRN Backcast'!$C$13:$C$97, 0), MATCH('SRN Backcast - WINEP'!I$13, 'SRN Backcast'!$B$13:$V$13, 0))</f>
        <v>Excellent</v>
      </c>
      <c r="J47" t="str">
        <f>INDEX('SRN Backcast'!$B$13:$V$97, MATCH('SRN Backcast - WINEP'!$C47, 'SRN Backcast'!$C$13:$C$97, 0), MATCH('SRN Backcast - WINEP'!J$13, 'SRN Backcast'!$B$13:$V$13, 0))</f>
        <v>Excellent</v>
      </c>
      <c r="K47" t="str">
        <f>INDEX('SRN Backcast'!$B$13:$V$97, MATCH('SRN Backcast - WINEP'!$C47, 'SRN Backcast'!$C$13:$C$97, 0), MATCH('SRN Backcast - WINEP'!K$13, 'SRN Backcast'!$B$13:$V$13, 0))</f>
        <v>Excellent</v>
      </c>
      <c r="L47" t="str">
        <f>INDEX('SRN Backcast'!$B$13:$V$97, MATCH('SRN Backcast - WINEP'!$C47, 'SRN Backcast'!$C$13:$C$97, 0), MATCH('SRN Backcast - WINEP'!L$13, 'SRN Backcast'!$B$13:$V$13, 0))</f>
        <v>Excellent</v>
      </c>
      <c r="M47">
        <f>INDEX('SRN Backcast'!$B$13:$V$97, MATCH('SRN Backcast - WINEP'!$C47, 'SRN Backcast'!$C$13:$C$97, 0), MATCH('SRN Backcast - WINEP'!M$13, 'SRN Backcast'!$B$13:$V$13, 0))</f>
        <v>0</v>
      </c>
      <c r="N47" t="str">
        <f>INDEX('SRN Backcast'!$B$13:$V$97, MATCH('SRN Backcast - WINEP'!$C47, 'SRN Backcast'!$C$13:$C$97, 0), MATCH('SRN Backcast - WINEP'!N$13, 'SRN Backcast'!$B$13:$V$13, 0))</f>
        <v>Excellent</v>
      </c>
      <c r="O47" t="str">
        <f>INDEX('SRN Backcast'!$B$13:$V$97, MATCH('SRN Backcast - WINEP'!$C47, 'SRN Backcast'!$C$13:$C$97, 0), MATCH('SRN Backcast - WINEP'!O$13, 'SRN Backcast'!$B$13:$V$13, 0))</f>
        <v>Excellent</v>
      </c>
      <c r="P47">
        <f>INDEX('SRN Backcast'!$B$13:$V$97, MATCH('SRN Backcast - WINEP'!$C47, 'SRN Backcast'!$C$13:$C$97, 0), MATCH('SRN Backcast - WINEP'!P$13, 'SRN Backcast'!$B$13:$V$13, 0))</f>
        <v>0</v>
      </c>
      <c r="Q47" t="str">
        <f>INDEX('SRN Backcast'!$B$13:$V$97, MATCH('SRN Backcast - WINEP'!$C47, 'SRN Backcast'!$C$13:$C$97, 0), MATCH('SRN Backcast - WINEP'!Q$13, 'SRN Backcast'!$B$13:$V$13, 0))</f>
        <v>Excellent</v>
      </c>
      <c r="R47" t="str">
        <f>INDEX('SRN Backcast'!$B$13:$V$97, MATCH('SRN Backcast - WINEP'!$C47, 'SRN Backcast'!$C$13:$C$97, 0), MATCH('SRN Backcast - WINEP'!R$13, 'SRN Backcast'!$B$13:$V$13, 0))</f>
        <v>Excellent</v>
      </c>
      <c r="S47" t="str">
        <f>INDEX('SRN Backcast'!$B$13:$V$97, MATCH('SRN Backcast - WINEP'!$C47, 'SRN Backcast'!$C$13:$C$97, 0), MATCH('SRN Backcast - WINEP'!S$13, 'SRN Backcast'!$B$13:$V$13, 0))</f>
        <v>Excellent</v>
      </c>
      <c r="T47" t="str">
        <f>INDEX('SRN Backcast'!$B$13:$V$97, MATCH('SRN Backcast - WINEP'!$C47, 'SRN Backcast'!$C$13:$C$97, 0), MATCH('SRN Backcast - WINEP'!T$13, 'SRN Backcast'!$B$13:$V$13, 0))</f>
        <v>Excellent</v>
      </c>
      <c r="U47" t="str">
        <f>INDEX('SRN Backcast'!$B$13:$V$97, MATCH('SRN Backcast - WINEP'!$C47, 'SRN Backcast'!$C$13:$C$97, 0), MATCH('SRN Backcast - WINEP'!U$13, 'SRN Backcast'!$B$13:$V$13, 0))</f>
        <v>Excellent</v>
      </c>
      <c r="V47" t="str">
        <f>INDEX('SRN Backcast'!$B$13:$V$97, MATCH('SRN Backcast - WINEP'!$C47, 'SRN Backcast'!$C$13:$C$97, 0), MATCH('SRN Backcast - WINEP'!V$13, 'SRN Backcast'!$B$13:$V$13, 0))</f>
        <v>Excellent</v>
      </c>
      <c r="Z47" s="22"/>
      <c r="AA47" t="s">
        <v>51</v>
      </c>
      <c r="AB47" t="str">
        <f t="shared" si="6"/>
        <v>Excellent</v>
      </c>
      <c r="AC47" t="str">
        <f t="shared" si="7"/>
        <v>Excellent</v>
      </c>
      <c r="AD47" t="str">
        <f t="shared" si="8"/>
        <v>Excellent</v>
      </c>
      <c r="AE47" t="str">
        <f t="shared" si="9"/>
        <v>Excellent</v>
      </c>
      <c r="AF47" t="str">
        <f t="shared" si="10"/>
        <v>Excellent</v>
      </c>
      <c r="AG47" t="str">
        <f t="shared" si="11"/>
        <v>Excellent</v>
      </c>
      <c r="AI47" t="str">
        <f t="shared" si="12"/>
        <v>N</v>
      </c>
    </row>
    <row r="48" spans="2:35">
      <c r="B48" t="s">
        <v>242</v>
      </c>
      <c r="C48" t="s">
        <v>562</v>
      </c>
      <c r="D48" t="s">
        <v>48</v>
      </c>
      <c r="E48" t="s">
        <v>49</v>
      </c>
      <c r="F48" t="s">
        <v>50</v>
      </c>
      <c r="H48" t="str">
        <f>INDEX('SRN Backcast'!$B$13:$V$97, MATCH('SRN Backcast - WINEP'!$C48, 'SRN Backcast'!$C$13:$C$97, 0), MATCH('SRN Backcast - WINEP'!H$13, 'SRN Backcast'!$B$13:$V$13, 0))</f>
        <v>Excellent</v>
      </c>
      <c r="I48" t="str">
        <f>INDEX('SRN Backcast'!$B$13:$V$97, MATCH('SRN Backcast - WINEP'!$C48, 'SRN Backcast'!$C$13:$C$97, 0), MATCH('SRN Backcast - WINEP'!I$13, 'SRN Backcast'!$B$13:$V$13, 0))</f>
        <v>Excellent</v>
      </c>
      <c r="J48" t="str">
        <f>INDEX('SRN Backcast'!$B$13:$V$97, MATCH('SRN Backcast - WINEP'!$C48, 'SRN Backcast'!$C$13:$C$97, 0), MATCH('SRN Backcast - WINEP'!J$13, 'SRN Backcast'!$B$13:$V$13, 0))</f>
        <v>Excellent</v>
      </c>
      <c r="K48" t="str">
        <f>INDEX('SRN Backcast'!$B$13:$V$97, MATCH('SRN Backcast - WINEP'!$C48, 'SRN Backcast'!$C$13:$C$97, 0), MATCH('SRN Backcast - WINEP'!K$13, 'SRN Backcast'!$B$13:$V$13, 0))</f>
        <v>Excellent</v>
      </c>
      <c r="L48" t="str">
        <f>INDEX('SRN Backcast'!$B$13:$V$97, MATCH('SRN Backcast - WINEP'!$C48, 'SRN Backcast'!$C$13:$C$97, 0), MATCH('SRN Backcast - WINEP'!L$13, 'SRN Backcast'!$B$13:$V$13, 0))</f>
        <v>Excellent</v>
      </c>
      <c r="M48">
        <f>INDEX('SRN Backcast'!$B$13:$V$97, MATCH('SRN Backcast - WINEP'!$C48, 'SRN Backcast'!$C$13:$C$97, 0), MATCH('SRN Backcast - WINEP'!M$13, 'SRN Backcast'!$B$13:$V$13, 0))</f>
        <v>0</v>
      </c>
      <c r="N48" t="str">
        <f>INDEX('SRN Backcast'!$B$13:$V$97, MATCH('SRN Backcast - WINEP'!$C48, 'SRN Backcast'!$C$13:$C$97, 0), MATCH('SRN Backcast - WINEP'!N$13, 'SRN Backcast'!$B$13:$V$13, 0))</f>
        <v>Excellent</v>
      </c>
      <c r="O48" t="str">
        <f>INDEX('SRN Backcast'!$B$13:$V$97, MATCH('SRN Backcast - WINEP'!$C48, 'SRN Backcast'!$C$13:$C$97, 0), MATCH('SRN Backcast - WINEP'!O$13, 'SRN Backcast'!$B$13:$V$13, 0))</f>
        <v>Excellent</v>
      </c>
      <c r="P48">
        <f>INDEX('SRN Backcast'!$B$13:$V$97, MATCH('SRN Backcast - WINEP'!$C48, 'SRN Backcast'!$C$13:$C$97, 0), MATCH('SRN Backcast - WINEP'!P$13, 'SRN Backcast'!$B$13:$V$13, 0))</f>
        <v>0</v>
      </c>
      <c r="Q48" t="str">
        <f>INDEX('SRN Backcast'!$B$13:$V$97, MATCH('SRN Backcast - WINEP'!$C48, 'SRN Backcast'!$C$13:$C$97, 0), MATCH('SRN Backcast - WINEP'!Q$13, 'SRN Backcast'!$B$13:$V$13, 0))</f>
        <v>Excellent</v>
      </c>
      <c r="R48" t="str">
        <f>INDEX('SRN Backcast'!$B$13:$V$97, MATCH('SRN Backcast - WINEP'!$C48, 'SRN Backcast'!$C$13:$C$97, 0), MATCH('SRN Backcast - WINEP'!R$13, 'SRN Backcast'!$B$13:$V$13, 0))</f>
        <v>Excellent</v>
      </c>
      <c r="S48" t="str">
        <f>INDEX('SRN Backcast'!$B$13:$V$97, MATCH('SRN Backcast - WINEP'!$C48, 'SRN Backcast'!$C$13:$C$97, 0), MATCH('SRN Backcast - WINEP'!S$13, 'SRN Backcast'!$B$13:$V$13, 0))</f>
        <v>Excellent</v>
      </c>
      <c r="T48" t="str">
        <f>INDEX('SRN Backcast'!$B$13:$V$97, MATCH('SRN Backcast - WINEP'!$C48, 'SRN Backcast'!$C$13:$C$97, 0), MATCH('SRN Backcast - WINEP'!T$13, 'SRN Backcast'!$B$13:$V$13, 0))</f>
        <v>Excellent</v>
      </c>
      <c r="U48" t="str">
        <f>INDEX('SRN Backcast'!$B$13:$V$97, MATCH('SRN Backcast - WINEP'!$C48, 'SRN Backcast'!$C$13:$C$97, 0), MATCH('SRN Backcast - WINEP'!U$13, 'SRN Backcast'!$B$13:$V$13, 0))</f>
        <v>Excellent</v>
      </c>
      <c r="V48" t="str">
        <f>INDEX('SRN Backcast'!$B$13:$V$97, MATCH('SRN Backcast - WINEP'!$C48, 'SRN Backcast'!$C$13:$C$97, 0), MATCH('SRN Backcast - WINEP'!V$13, 'SRN Backcast'!$B$13:$V$13, 0))</f>
        <v>Excellent</v>
      </c>
      <c r="Z48" s="22"/>
      <c r="AA48" t="s">
        <v>51</v>
      </c>
      <c r="AB48" t="str">
        <f t="shared" si="6"/>
        <v>Excellent</v>
      </c>
      <c r="AC48" t="str">
        <f t="shared" si="7"/>
        <v>Excellent</v>
      </c>
      <c r="AD48" t="str">
        <f t="shared" si="8"/>
        <v>Excellent</v>
      </c>
      <c r="AE48" t="str">
        <f t="shared" si="9"/>
        <v>Excellent</v>
      </c>
      <c r="AF48" t="str">
        <f t="shared" si="10"/>
        <v>Excellent</v>
      </c>
      <c r="AG48" t="str">
        <f t="shared" si="11"/>
        <v>Excellent</v>
      </c>
      <c r="AI48" t="str">
        <f t="shared" si="12"/>
        <v>N</v>
      </c>
    </row>
    <row r="49" spans="2:35">
      <c r="B49" t="s">
        <v>242</v>
      </c>
      <c r="C49" t="s">
        <v>563</v>
      </c>
      <c r="D49" t="s">
        <v>48</v>
      </c>
      <c r="E49" t="s">
        <v>49</v>
      </c>
      <c r="F49" t="s">
        <v>50</v>
      </c>
      <c r="H49" t="str">
        <f>INDEX('SRN Backcast'!$B$13:$V$97, MATCH('SRN Backcast - WINEP'!$C49, 'SRN Backcast'!$C$13:$C$97, 0), MATCH('SRN Backcast - WINEP'!H$13, 'SRN Backcast'!$B$13:$V$13, 0))</f>
        <v>Excellent</v>
      </c>
      <c r="I49" t="str">
        <f>INDEX('SRN Backcast'!$B$13:$V$97, MATCH('SRN Backcast - WINEP'!$C49, 'SRN Backcast'!$C$13:$C$97, 0), MATCH('SRN Backcast - WINEP'!I$13, 'SRN Backcast'!$B$13:$V$13, 0))</f>
        <v>Excellent</v>
      </c>
      <c r="J49" t="str">
        <f>INDEX('SRN Backcast'!$B$13:$V$97, MATCH('SRN Backcast - WINEP'!$C49, 'SRN Backcast'!$C$13:$C$97, 0), MATCH('SRN Backcast - WINEP'!J$13, 'SRN Backcast'!$B$13:$V$13, 0))</f>
        <v>Good</v>
      </c>
      <c r="K49" t="str">
        <f>INDEX('SRN Backcast'!$B$13:$V$97, MATCH('SRN Backcast - WINEP'!$C49, 'SRN Backcast'!$C$13:$C$97, 0), MATCH('SRN Backcast - WINEP'!K$13, 'SRN Backcast'!$B$13:$V$13, 0))</f>
        <v>Good</v>
      </c>
      <c r="L49" t="str">
        <f>INDEX('SRN Backcast'!$B$13:$V$97, MATCH('SRN Backcast - WINEP'!$C49, 'SRN Backcast'!$C$13:$C$97, 0), MATCH('SRN Backcast - WINEP'!L$13, 'SRN Backcast'!$B$13:$V$13, 0))</f>
        <v>Good</v>
      </c>
      <c r="M49">
        <f>INDEX('SRN Backcast'!$B$13:$V$97, MATCH('SRN Backcast - WINEP'!$C49, 'SRN Backcast'!$C$13:$C$97, 0), MATCH('SRN Backcast - WINEP'!M$13, 'SRN Backcast'!$B$13:$V$13, 0))</f>
        <v>0</v>
      </c>
      <c r="N49" t="str">
        <f>INDEX('SRN Backcast'!$B$13:$V$97, MATCH('SRN Backcast - WINEP'!$C49, 'SRN Backcast'!$C$13:$C$97, 0), MATCH('SRN Backcast - WINEP'!N$13, 'SRN Backcast'!$B$13:$V$13, 0))</f>
        <v>Excellent</v>
      </c>
      <c r="O49" t="str">
        <f>INDEX('SRN Backcast'!$B$13:$V$97, MATCH('SRN Backcast - WINEP'!$C49, 'SRN Backcast'!$C$13:$C$97, 0), MATCH('SRN Backcast - WINEP'!O$13, 'SRN Backcast'!$B$13:$V$13, 0))</f>
        <v>Excellent</v>
      </c>
      <c r="P49">
        <f>INDEX('SRN Backcast'!$B$13:$V$97, MATCH('SRN Backcast - WINEP'!$C49, 'SRN Backcast'!$C$13:$C$97, 0), MATCH('SRN Backcast - WINEP'!P$13, 'SRN Backcast'!$B$13:$V$13, 0))</f>
        <v>0</v>
      </c>
      <c r="Q49" t="str">
        <f>INDEX('SRN Backcast'!$B$13:$V$97, MATCH('SRN Backcast - WINEP'!$C49, 'SRN Backcast'!$C$13:$C$97, 0), MATCH('SRN Backcast - WINEP'!Q$13, 'SRN Backcast'!$B$13:$V$13, 0))</f>
        <v>Excellent</v>
      </c>
      <c r="R49" t="str">
        <f>INDEX('SRN Backcast'!$B$13:$V$97, MATCH('SRN Backcast - WINEP'!$C49, 'SRN Backcast'!$C$13:$C$97, 0), MATCH('SRN Backcast - WINEP'!R$13, 'SRN Backcast'!$B$13:$V$13, 0))</f>
        <v>Excellent</v>
      </c>
      <c r="S49" t="str">
        <f>INDEX('SRN Backcast'!$B$13:$V$97, MATCH('SRN Backcast - WINEP'!$C49, 'SRN Backcast'!$C$13:$C$97, 0), MATCH('SRN Backcast - WINEP'!S$13, 'SRN Backcast'!$B$13:$V$13, 0))</f>
        <v>Excellent</v>
      </c>
      <c r="T49" t="str">
        <f>INDEX('SRN Backcast'!$B$13:$V$97, MATCH('SRN Backcast - WINEP'!$C49, 'SRN Backcast'!$C$13:$C$97, 0), MATCH('SRN Backcast - WINEP'!T$13, 'SRN Backcast'!$B$13:$V$13, 0))</f>
        <v>Excellent</v>
      </c>
      <c r="U49" t="str">
        <f>INDEX('SRN Backcast'!$B$13:$V$97, MATCH('SRN Backcast - WINEP'!$C49, 'SRN Backcast'!$C$13:$C$97, 0), MATCH('SRN Backcast - WINEP'!U$13, 'SRN Backcast'!$B$13:$V$13, 0))</f>
        <v>Excellent</v>
      </c>
      <c r="V49" t="str">
        <f>INDEX('SRN Backcast'!$B$13:$V$97, MATCH('SRN Backcast - WINEP'!$C49, 'SRN Backcast'!$C$13:$C$97, 0), MATCH('SRN Backcast - WINEP'!V$13, 'SRN Backcast'!$B$13:$V$13, 0))</f>
        <v>Excellent</v>
      </c>
      <c r="Z49" s="22"/>
      <c r="AA49" t="s">
        <v>51</v>
      </c>
      <c r="AB49" t="str">
        <f t="shared" si="6"/>
        <v>Excellent</v>
      </c>
      <c r="AC49" t="str">
        <f t="shared" si="7"/>
        <v>Excellent</v>
      </c>
      <c r="AD49" t="str">
        <f t="shared" si="8"/>
        <v>Excellent</v>
      </c>
      <c r="AE49" t="str">
        <f t="shared" si="9"/>
        <v>Excellent</v>
      </c>
      <c r="AF49" t="str">
        <f t="shared" si="10"/>
        <v>Excellent</v>
      </c>
      <c r="AG49" t="str">
        <f t="shared" si="11"/>
        <v>Excellent</v>
      </c>
      <c r="AI49" t="str">
        <f t="shared" si="12"/>
        <v>N</v>
      </c>
    </row>
    <row r="50" spans="2:35">
      <c r="B50" t="s">
        <v>242</v>
      </c>
      <c r="C50" t="s">
        <v>564</v>
      </c>
      <c r="D50" t="s">
        <v>48</v>
      </c>
      <c r="E50" t="s">
        <v>49</v>
      </c>
      <c r="F50" t="s">
        <v>50</v>
      </c>
      <c r="H50" t="str">
        <f>INDEX('SRN Backcast'!$B$13:$V$97, MATCH('SRN Backcast - WINEP'!$C50, 'SRN Backcast'!$C$13:$C$97, 0), MATCH('SRN Backcast - WINEP'!H$13, 'SRN Backcast'!$B$13:$V$13, 0))</f>
        <v>Sufficient</v>
      </c>
      <c r="I50" t="str">
        <f>INDEX('SRN Backcast'!$B$13:$V$97, MATCH('SRN Backcast - WINEP'!$C50, 'SRN Backcast'!$C$13:$C$97, 0), MATCH('SRN Backcast - WINEP'!I$13, 'SRN Backcast'!$B$13:$V$13, 0))</f>
        <v>Sufficient</v>
      </c>
      <c r="J50" t="str">
        <f>INDEX('SRN Backcast'!$B$13:$V$97, MATCH('SRN Backcast - WINEP'!$C50, 'SRN Backcast'!$C$13:$C$97, 0), MATCH('SRN Backcast - WINEP'!J$13, 'SRN Backcast'!$B$13:$V$13, 0))</f>
        <v>Good</v>
      </c>
      <c r="K50" t="str">
        <f>INDEX('SRN Backcast'!$B$13:$V$97, MATCH('SRN Backcast - WINEP'!$C50, 'SRN Backcast'!$C$13:$C$97, 0), MATCH('SRN Backcast - WINEP'!K$13, 'SRN Backcast'!$B$13:$V$13, 0))</f>
        <v>Good</v>
      </c>
      <c r="L50" t="str">
        <f>INDEX('SRN Backcast'!$B$13:$V$97, MATCH('SRN Backcast - WINEP'!$C50, 'SRN Backcast'!$C$13:$C$97, 0), MATCH('SRN Backcast - WINEP'!L$13, 'SRN Backcast'!$B$13:$V$13, 0))</f>
        <v>Good</v>
      </c>
      <c r="M50">
        <f>INDEX('SRN Backcast'!$B$13:$V$97, MATCH('SRN Backcast - WINEP'!$C50, 'SRN Backcast'!$C$13:$C$97, 0), MATCH('SRN Backcast - WINEP'!M$13, 'SRN Backcast'!$B$13:$V$13, 0))</f>
        <v>0</v>
      </c>
      <c r="N50" t="str">
        <f>INDEX('SRN Backcast'!$B$13:$V$97, MATCH('SRN Backcast - WINEP'!$C50, 'SRN Backcast'!$C$13:$C$97, 0), MATCH('SRN Backcast - WINEP'!N$13, 'SRN Backcast'!$B$13:$V$13, 0))</f>
        <v>Good</v>
      </c>
      <c r="O50" t="str">
        <f>INDEX('SRN Backcast'!$B$13:$V$97, MATCH('SRN Backcast - WINEP'!$C50, 'SRN Backcast'!$C$13:$C$97, 0), MATCH('SRN Backcast - WINEP'!O$13, 'SRN Backcast'!$B$13:$V$13, 0))</f>
        <v>Good</v>
      </c>
      <c r="P50">
        <f>INDEX('SRN Backcast'!$B$13:$V$97, MATCH('SRN Backcast - WINEP'!$C50, 'SRN Backcast'!$C$13:$C$97, 0), MATCH('SRN Backcast - WINEP'!P$13, 'SRN Backcast'!$B$13:$V$13, 0))</f>
        <v>0</v>
      </c>
      <c r="Q50" t="str">
        <f>INDEX('SRN Backcast'!$B$13:$V$97, MATCH('SRN Backcast - WINEP'!$C50, 'SRN Backcast'!$C$13:$C$97, 0), MATCH('SRN Backcast - WINEP'!Q$13, 'SRN Backcast'!$B$13:$V$13, 0))</f>
        <v>Excellent</v>
      </c>
      <c r="R50" t="str">
        <f>INDEX('SRN Backcast'!$B$13:$V$97, MATCH('SRN Backcast - WINEP'!$C50, 'SRN Backcast'!$C$13:$C$97, 0), MATCH('SRN Backcast - WINEP'!R$13, 'SRN Backcast'!$B$13:$V$13, 0))</f>
        <v>Excellent</v>
      </c>
      <c r="S50" t="str">
        <f>INDEX('SRN Backcast'!$B$13:$V$97, MATCH('SRN Backcast - WINEP'!$C50, 'SRN Backcast'!$C$13:$C$97, 0), MATCH('SRN Backcast - WINEP'!S$13, 'SRN Backcast'!$B$13:$V$13, 0))</f>
        <v>Excellent</v>
      </c>
      <c r="T50" t="str">
        <f>INDEX('SRN Backcast'!$B$13:$V$97, MATCH('SRN Backcast - WINEP'!$C50, 'SRN Backcast'!$C$13:$C$97, 0), MATCH('SRN Backcast - WINEP'!T$13, 'SRN Backcast'!$B$13:$V$13, 0))</f>
        <v>Excellent</v>
      </c>
      <c r="U50" t="str">
        <f>INDEX('SRN Backcast'!$B$13:$V$97, MATCH('SRN Backcast - WINEP'!$C50, 'SRN Backcast'!$C$13:$C$97, 0), MATCH('SRN Backcast - WINEP'!U$13, 'SRN Backcast'!$B$13:$V$13, 0))</f>
        <v>Excellent</v>
      </c>
      <c r="V50" t="str">
        <f>INDEX('SRN Backcast'!$B$13:$V$97, MATCH('SRN Backcast - WINEP'!$C50, 'SRN Backcast'!$C$13:$C$97, 0), MATCH('SRN Backcast - WINEP'!V$13, 'SRN Backcast'!$B$13:$V$13, 0))</f>
        <v>Excellent</v>
      </c>
      <c r="Z50" s="22"/>
      <c r="AA50" t="s">
        <v>51</v>
      </c>
      <c r="AB50" t="str">
        <f t="shared" si="6"/>
        <v>Excellent</v>
      </c>
      <c r="AC50" t="str">
        <f t="shared" si="7"/>
        <v>Excellent</v>
      </c>
      <c r="AD50" t="str">
        <f t="shared" si="8"/>
        <v>Excellent</v>
      </c>
      <c r="AE50" t="str">
        <f t="shared" si="9"/>
        <v>Excellent</v>
      </c>
      <c r="AF50" t="str">
        <f t="shared" si="10"/>
        <v>Excellent</v>
      </c>
      <c r="AG50" t="str">
        <f t="shared" si="11"/>
        <v>Excellent</v>
      </c>
      <c r="AI50" t="str">
        <f t="shared" si="12"/>
        <v>N</v>
      </c>
    </row>
    <row r="51" spans="2:35">
      <c r="B51" t="s">
        <v>242</v>
      </c>
      <c r="C51" t="s">
        <v>565</v>
      </c>
      <c r="D51" t="s">
        <v>48</v>
      </c>
      <c r="E51" t="s">
        <v>49</v>
      </c>
      <c r="F51" t="s">
        <v>50</v>
      </c>
      <c r="H51" t="str">
        <f>INDEX('SRN Backcast'!$B$13:$V$97, MATCH('SRN Backcast - WINEP'!$C51, 'SRN Backcast'!$C$13:$C$97, 0), MATCH('SRN Backcast - WINEP'!H$13, 'SRN Backcast'!$B$13:$V$13, 0))</f>
        <v>Excellent</v>
      </c>
      <c r="I51" t="str">
        <f>INDEX('SRN Backcast'!$B$13:$V$97, MATCH('SRN Backcast - WINEP'!$C51, 'SRN Backcast'!$C$13:$C$97, 0), MATCH('SRN Backcast - WINEP'!I$13, 'SRN Backcast'!$B$13:$V$13, 0))</f>
        <v>Excellent</v>
      </c>
      <c r="J51" t="str">
        <f>INDEX('SRN Backcast'!$B$13:$V$97, MATCH('SRN Backcast - WINEP'!$C51, 'SRN Backcast'!$C$13:$C$97, 0), MATCH('SRN Backcast - WINEP'!J$13, 'SRN Backcast'!$B$13:$V$13, 0))</f>
        <v>Excellent</v>
      </c>
      <c r="K51" t="str">
        <f>INDEX('SRN Backcast'!$B$13:$V$97, MATCH('SRN Backcast - WINEP'!$C51, 'SRN Backcast'!$C$13:$C$97, 0), MATCH('SRN Backcast - WINEP'!K$13, 'SRN Backcast'!$B$13:$V$13, 0))</f>
        <v>Excellent</v>
      </c>
      <c r="L51" t="str">
        <f>INDEX('SRN Backcast'!$B$13:$V$97, MATCH('SRN Backcast - WINEP'!$C51, 'SRN Backcast'!$C$13:$C$97, 0), MATCH('SRN Backcast - WINEP'!L$13, 'SRN Backcast'!$B$13:$V$13, 0))</f>
        <v>Excellent</v>
      </c>
      <c r="M51">
        <f>INDEX('SRN Backcast'!$B$13:$V$97, MATCH('SRN Backcast - WINEP'!$C51, 'SRN Backcast'!$C$13:$C$97, 0), MATCH('SRN Backcast - WINEP'!M$13, 'SRN Backcast'!$B$13:$V$13, 0))</f>
        <v>0</v>
      </c>
      <c r="N51" t="str">
        <f>INDEX('SRN Backcast'!$B$13:$V$97, MATCH('SRN Backcast - WINEP'!$C51, 'SRN Backcast'!$C$13:$C$97, 0), MATCH('SRN Backcast - WINEP'!N$13, 'SRN Backcast'!$B$13:$V$13, 0))</f>
        <v>Excellent</v>
      </c>
      <c r="O51" t="str">
        <f>INDEX('SRN Backcast'!$B$13:$V$97, MATCH('SRN Backcast - WINEP'!$C51, 'SRN Backcast'!$C$13:$C$97, 0), MATCH('SRN Backcast - WINEP'!O$13, 'SRN Backcast'!$B$13:$V$13, 0))</f>
        <v>Excellent</v>
      </c>
      <c r="P51">
        <f>INDEX('SRN Backcast'!$B$13:$V$97, MATCH('SRN Backcast - WINEP'!$C51, 'SRN Backcast'!$C$13:$C$97, 0), MATCH('SRN Backcast - WINEP'!P$13, 'SRN Backcast'!$B$13:$V$13, 0))</f>
        <v>0</v>
      </c>
      <c r="Q51" t="str">
        <f>INDEX('SRN Backcast'!$B$13:$V$97, MATCH('SRN Backcast - WINEP'!$C51, 'SRN Backcast'!$C$13:$C$97, 0), MATCH('SRN Backcast - WINEP'!Q$13, 'SRN Backcast'!$B$13:$V$13, 0))</f>
        <v>Excellent</v>
      </c>
      <c r="R51" t="str">
        <f>INDEX('SRN Backcast'!$B$13:$V$97, MATCH('SRN Backcast - WINEP'!$C51, 'SRN Backcast'!$C$13:$C$97, 0), MATCH('SRN Backcast - WINEP'!R$13, 'SRN Backcast'!$B$13:$V$13, 0))</f>
        <v>Excellent</v>
      </c>
      <c r="S51" t="str">
        <f>INDEX('SRN Backcast'!$B$13:$V$97, MATCH('SRN Backcast - WINEP'!$C51, 'SRN Backcast'!$C$13:$C$97, 0), MATCH('SRN Backcast - WINEP'!S$13, 'SRN Backcast'!$B$13:$V$13, 0))</f>
        <v>Excellent</v>
      </c>
      <c r="T51" t="str">
        <f>INDEX('SRN Backcast'!$B$13:$V$97, MATCH('SRN Backcast - WINEP'!$C51, 'SRN Backcast'!$C$13:$C$97, 0), MATCH('SRN Backcast - WINEP'!T$13, 'SRN Backcast'!$B$13:$V$13, 0))</f>
        <v>Excellent</v>
      </c>
      <c r="U51" t="str">
        <f>INDEX('SRN Backcast'!$B$13:$V$97, MATCH('SRN Backcast - WINEP'!$C51, 'SRN Backcast'!$C$13:$C$97, 0), MATCH('SRN Backcast - WINEP'!U$13, 'SRN Backcast'!$B$13:$V$13, 0))</f>
        <v>Excellent</v>
      </c>
      <c r="V51" t="str">
        <f>INDEX('SRN Backcast'!$B$13:$V$97, MATCH('SRN Backcast - WINEP'!$C51, 'SRN Backcast'!$C$13:$C$97, 0), MATCH('SRN Backcast - WINEP'!V$13, 'SRN Backcast'!$B$13:$V$13, 0))</f>
        <v>Excellent</v>
      </c>
      <c r="Z51" s="22"/>
      <c r="AA51" t="s">
        <v>51</v>
      </c>
      <c r="AB51" t="str">
        <f t="shared" si="6"/>
        <v>Excellent</v>
      </c>
      <c r="AC51" t="str">
        <f t="shared" si="7"/>
        <v>Excellent</v>
      </c>
      <c r="AD51" t="str">
        <f t="shared" si="8"/>
        <v>Excellent</v>
      </c>
      <c r="AE51" t="str">
        <f t="shared" si="9"/>
        <v>Excellent</v>
      </c>
      <c r="AF51" t="str">
        <f t="shared" si="10"/>
        <v>Excellent</v>
      </c>
      <c r="AG51" t="str">
        <f t="shared" si="11"/>
        <v>Excellent</v>
      </c>
      <c r="AI51" t="str">
        <f t="shared" si="12"/>
        <v>N</v>
      </c>
    </row>
    <row r="52" spans="2:35">
      <c r="B52" t="s">
        <v>242</v>
      </c>
      <c r="C52" t="s">
        <v>566</v>
      </c>
      <c r="D52" t="s">
        <v>48</v>
      </c>
      <c r="E52" t="s">
        <v>49</v>
      </c>
      <c r="F52" t="s">
        <v>50</v>
      </c>
      <c r="H52" t="str">
        <f>INDEX('SRN Backcast'!$B$13:$V$97, MATCH('SRN Backcast - WINEP'!$C52, 'SRN Backcast'!$C$13:$C$97, 0), MATCH('SRN Backcast - WINEP'!H$13, 'SRN Backcast'!$B$13:$V$13, 0))</f>
        <v>Excellent</v>
      </c>
      <c r="I52" t="str">
        <f>INDEX('SRN Backcast'!$B$13:$V$97, MATCH('SRN Backcast - WINEP'!$C52, 'SRN Backcast'!$C$13:$C$97, 0), MATCH('SRN Backcast - WINEP'!I$13, 'SRN Backcast'!$B$13:$V$13, 0))</f>
        <v>Excellent</v>
      </c>
      <c r="J52" t="str">
        <f>INDEX('SRN Backcast'!$B$13:$V$97, MATCH('SRN Backcast - WINEP'!$C52, 'SRN Backcast'!$C$13:$C$97, 0), MATCH('SRN Backcast - WINEP'!J$13, 'SRN Backcast'!$B$13:$V$13, 0))</f>
        <v>Excellent</v>
      </c>
      <c r="K52" t="str">
        <f>INDEX('SRN Backcast'!$B$13:$V$97, MATCH('SRN Backcast - WINEP'!$C52, 'SRN Backcast'!$C$13:$C$97, 0), MATCH('SRN Backcast - WINEP'!K$13, 'SRN Backcast'!$B$13:$V$13, 0))</f>
        <v>Excellent</v>
      </c>
      <c r="L52" t="str">
        <f>INDEX('SRN Backcast'!$B$13:$V$97, MATCH('SRN Backcast - WINEP'!$C52, 'SRN Backcast'!$C$13:$C$97, 0), MATCH('SRN Backcast - WINEP'!L$13, 'SRN Backcast'!$B$13:$V$13, 0))</f>
        <v>Excellent</v>
      </c>
      <c r="M52">
        <f>INDEX('SRN Backcast'!$B$13:$V$97, MATCH('SRN Backcast - WINEP'!$C52, 'SRN Backcast'!$C$13:$C$97, 0), MATCH('SRN Backcast - WINEP'!M$13, 'SRN Backcast'!$B$13:$V$13, 0))</f>
        <v>0</v>
      </c>
      <c r="N52" t="str">
        <f>INDEX('SRN Backcast'!$B$13:$V$97, MATCH('SRN Backcast - WINEP'!$C52, 'SRN Backcast'!$C$13:$C$97, 0), MATCH('SRN Backcast - WINEP'!N$13, 'SRN Backcast'!$B$13:$V$13, 0))</f>
        <v>Excellent</v>
      </c>
      <c r="O52" t="str">
        <f>INDEX('SRN Backcast'!$B$13:$V$97, MATCH('SRN Backcast - WINEP'!$C52, 'SRN Backcast'!$C$13:$C$97, 0), MATCH('SRN Backcast - WINEP'!O$13, 'SRN Backcast'!$B$13:$V$13, 0))</f>
        <v>Excellent</v>
      </c>
      <c r="P52">
        <f>INDEX('SRN Backcast'!$B$13:$V$97, MATCH('SRN Backcast - WINEP'!$C52, 'SRN Backcast'!$C$13:$C$97, 0), MATCH('SRN Backcast - WINEP'!P$13, 'SRN Backcast'!$B$13:$V$13, 0))</f>
        <v>0</v>
      </c>
      <c r="Q52" t="str">
        <f>INDEX('SRN Backcast'!$B$13:$V$97, MATCH('SRN Backcast - WINEP'!$C52, 'SRN Backcast'!$C$13:$C$97, 0), MATCH('SRN Backcast - WINEP'!Q$13, 'SRN Backcast'!$B$13:$V$13, 0))</f>
        <v>Excellent</v>
      </c>
      <c r="R52" t="str">
        <f>INDEX('SRN Backcast'!$B$13:$V$97, MATCH('SRN Backcast - WINEP'!$C52, 'SRN Backcast'!$C$13:$C$97, 0), MATCH('SRN Backcast - WINEP'!R$13, 'SRN Backcast'!$B$13:$V$13, 0))</f>
        <v>Excellent</v>
      </c>
      <c r="S52" t="str">
        <f>INDEX('SRN Backcast'!$B$13:$V$97, MATCH('SRN Backcast - WINEP'!$C52, 'SRN Backcast'!$C$13:$C$97, 0), MATCH('SRN Backcast - WINEP'!S$13, 'SRN Backcast'!$B$13:$V$13, 0))</f>
        <v>Excellent</v>
      </c>
      <c r="T52" t="str">
        <f>INDEX('SRN Backcast'!$B$13:$V$97, MATCH('SRN Backcast - WINEP'!$C52, 'SRN Backcast'!$C$13:$C$97, 0), MATCH('SRN Backcast - WINEP'!T$13, 'SRN Backcast'!$B$13:$V$13, 0))</f>
        <v>Excellent</v>
      </c>
      <c r="U52" t="str">
        <f>INDEX('SRN Backcast'!$B$13:$V$97, MATCH('SRN Backcast - WINEP'!$C52, 'SRN Backcast'!$C$13:$C$97, 0), MATCH('SRN Backcast - WINEP'!U$13, 'SRN Backcast'!$B$13:$V$13, 0))</f>
        <v>Excellent</v>
      </c>
      <c r="V52" t="str">
        <f>INDEX('SRN Backcast'!$B$13:$V$97, MATCH('SRN Backcast - WINEP'!$C52, 'SRN Backcast'!$C$13:$C$97, 0), MATCH('SRN Backcast - WINEP'!V$13, 'SRN Backcast'!$B$13:$V$13, 0))</f>
        <v>Excellent</v>
      </c>
      <c r="Z52" s="22"/>
      <c r="AA52" t="s">
        <v>51</v>
      </c>
      <c r="AB52" t="str">
        <f t="shared" si="6"/>
        <v>Excellent</v>
      </c>
      <c r="AC52" t="str">
        <f t="shared" si="7"/>
        <v>Excellent</v>
      </c>
      <c r="AD52" t="str">
        <f t="shared" si="8"/>
        <v>Excellent</v>
      </c>
      <c r="AE52" t="str">
        <f t="shared" si="9"/>
        <v>Excellent</v>
      </c>
      <c r="AF52" t="str">
        <f t="shared" si="10"/>
        <v>Excellent</v>
      </c>
      <c r="AG52" t="str">
        <f t="shared" si="11"/>
        <v>Excellent</v>
      </c>
      <c r="AI52" t="str">
        <f t="shared" si="12"/>
        <v>N</v>
      </c>
    </row>
    <row r="53" spans="2:35">
      <c r="B53" t="s">
        <v>242</v>
      </c>
      <c r="C53" t="s">
        <v>567</v>
      </c>
      <c r="D53" t="s">
        <v>48</v>
      </c>
      <c r="E53" t="s">
        <v>49</v>
      </c>
      <c r="F53" t="s">
        <v>50</v>
      </c>
      <c r="H53" t="str">
        <f>INDEX('SRN Backcast'!$B$13:$V$97, MATCH('SRN Backcast - WINEP'!$C53, 'SRN Backcast'!$C$13:$C$97, 0), MATCH('SRN Backcast - WINEP'!H$13, 'SRN Backcast'!$B$13:$V$13, 0))</f>
        <v>Excellent</v>
      </c>
      <c r="I53" t="str">
        <f>INDEX('SRN Backcast'!$B$13:$V$97, MATCH('SRN Backcast - WINEP'!$C53, 'SRN Backcast'!$C$13:$C$97, 0), MATCH('SRN Backcast - WINEP'!I$13, 'SRN Backcast'!$B$13:$V$13, 0))</f>
        <v>Good</v>
      </c>
      <c r="J53" t="str">
        <f>INDEX('SRN Backcast'!$B$13:$V$97, MATCH('SRN Backcast - WINEP'!$C53, 'SRN Backcast'!$C$13:$C$97, 0), MATCH('SRN Backcast - WINEP'!J$13, 'SRN Backcast'!$B$13:$V$13, 0))</f>
        <v>Excellent</v>
      </c>
      <c r="K53" t="str">
        <f>INDEX('SRN Backcast'!$B$13:$V$97, MATCH('SRN Backcast - WINEP'!$C53, 'SRN Backcast'!$C$13:$C$97, 0), MATCH('SRN Backcast - WINEP'!K$13, 'SRN Backcast'!$B$13:$V$13, 0))</f>
        <v>Good</v>
      </c>
      <c r="L53" t="str">
        <f>INDEX('SRN Backcast'!$B$13:$V$97, MATCH('SRN Backcast - WINEP'!$C53, 'SRN Backcast'!$C$13:$C$97, 0), MATCH('SRN Backcast - WINEP'!L$13, 'SRN Backcast'!$B$13:$V$13, 0))</f>
        <v>Excellent</v>
      </c>
      <c r="M53">
        <f>INDEX('SRN Backcast'!$B$13:$V$97, MATCH('SRN Backcast - WINEP'!$C53, 'SRN Backcast'!$C$13:$C$97, 0), MATCH('SRN Backcast - WINEP'!M$13, 'SRN Backcast'!$B$13:$V$13, 0))</f>
        <v>0</v>
      </c>
      <c r="N53" t="str">
        <f>INDEX('SRN Backcast'!$B$13:$V$97, MATCH('SRN Backcast - WINEP'!$C53, 'SRN Backcast'!$C$13:$C$97, 0), MATCH('SRN Backcast - WINEP'!N$13, 'SRN Backcast'!$B$13:$V$13, 0))</f>
        <v>Excellent</v>
      </c>
      <c r="O53" t="str">
        <f>INDEX('SRN Backcast'!$B$13:$V$97, MATCH('SRN Backcast - WINEP'!$C53, 'SRN Backcast'!$C$13:$C$97, 0), MATCH('SRN Backcast - WINEP'!O$13, 'SRN Backcast'!$B$13:$V$13, 0))</f>
        <v>Good</v>
      </c>
      <c r="P53">
        <f>INDEX('SRN Backcast'!$B$13:$V$97, MATCH('SRN Backcast - WINEP'!$C53, 'SRN Backcast'!$C$13:$C$97, 0), MATCH('SRN Backcast - WINEP'!P$13, 'SRN Backcast'!$B$13:$V$13, 0))</f>
        <v>0</v>
      </c>
      <c r="Q53" t="str">
        <f>INDEX('SRN Backcast'!$B$13:$V$97, MATCH('SRN Backcast - WINEP'!$C53, 'SRN Backcast'!$C$13:$C$97, 0), MATCH('SRN Backcast - WINEP'!Q$13, 'SRN Backcast'!$B$13:$V$13, 0))</f>
        <v>Good</v>
      </c>
      <c r="R53" t="str">
        <f>INDEX('SRN Backcast'!$B$13:$V$97, MATCH('SRN Backcast - WINEP'!$C53, 'SRN Backcast'!$C$13:$C$97, 0), MATCH('SRN Backcast - WINEP'!R$13, 'SRN Backcast'!$B$13:$V$13, 0))</f>
        <v>Good</v>
      </c>
      <c r="S53" t="str">
        <f>INDEX('SRN Backcast'!$B$13:$V$97, MATCH('SRN Backcast - WINEP'!$C53, 'SRN Backcast'!$C$13:$C$97, 0), MATCH('SRN Backcast - WINEP'!S$13, 'SRN Backcast'!$B$13:$V$13, 0))</f>
        <v>Good</v>
      </c>
      <c r="T53" t="str">
        <f>INDEX('SRN Backcast'!$B$13:$V$97, MATCH('SRN Backcast - WINEP'!$C53, 'SRN Backcast'!$C$13:$C$97, 0), MATCH('SRN Backcast - WINEP'!T$13, 'SRN Backcast'!$B$13:$V$13, 0))</f>
        <v>Good</v>
      </c>
      <c r="U53" t="str">
        <f>INDEX('SRN Backcast'!$B$13:$V$97, MATCH('SRN Backcast - WINEP'!$C53, 'SRN Backcast'!$C$13:$C$97, 0), MATCH('SRN Backcast - WINEP'!U$13, 'SRN Backcast'!$B$13:$V$13, 0))</f>
        <v>Good</v>
      </c>
      <c r="V53" t="str">
        <f>INDEX('SRN Backcast'!$B$13:$V$97, MATCH('SRN Backcast - WINEP'!$C53, 'SRN Backcast'!$C$13:$C$97, 0), MATCH('SRN Backcast - WINEP'!V$13, 'SRN Backcast'!$B$13:$V$13, 0))</f>
        <v>Good</v>
      </c>
      <c r="Z53" s="22"/>
      <c r="AA53" t="s">
        <v>51</v>
      </c>
      <c r="AB53" t="str">
        <f t="shared" si="6"/>
        <v>Good</v>
      </c>
      <c r="AC53" t="str">
        <f t="shared" si="7"/>
        <v>Good</v>
      </c>
      <c r="AD53" t="str">
        <f t="shared" si="8"/>
        <v>Good</v>
      </c>
      <c r="AE53" t="str">
        <f t="shared" si="9"/>
        <v>Good</v>
      </c>
      <c r="AF53" t="str">
        <f t="shared" si="10"/>
        <v>Good</v>
      </c>
      <c r="AG53" t="str">
        <f t="shared" si="11"/>
        <v>Good</v>
      </c>
      <c r="AI53" t="str">
        <f t="shared" si="12"/>
        <v>N</v>
      </c>
    </row>
    <row r="54" spans="2:35">
      <c r="B54" t="s">
        <v>242</v>
      </c>
      <c r="C54" t="s">
        <v>568</v>
      </c>
      <c r="D54" t="s">
        <v>48</v>
      </c>
      <c r="E54" t="s">
        <v>49</v>
      </c>
      <c r="F54" t="s">
        <v>50</v>
      </c>
      <c r="H54" t="str">
        <f>INDEX('SRN Backcast'!$B$13:$V$97, MATCH('SRN Backcast - WINEP'!$C54, 'SRN Backcast'!$C$13:$C$97, 0), MATCH('SRN Backcast - WINEP'!H$13, 'SRN Backcast'!$B$13:$V$13, 0))</f>
        <v>Good</v>
      </c>
      <c r="I54" t="str">
        <f>INDEX('SRN Backcast'!$B$13:$V$97, MATCH('SRN Backcast - WINEP'!$C54, 'SRN Backcast'!$C$13:$C$97, 0), MATCH('SRN Backcast - WINEP'!I$13, 'SRN Backcast'!$B$13:$V$13, 0))</f>
        <v>Good</v>
      </c>
      <c r="J54" t="str">
        <f>INDEX('SRN Backcast'!$B$13:$V$97, MATCH('SRN Backcast - WINEP'!$C54, 'SRN Backcast'!$C$13:$C$97, 0), MATCH('SRN Backcast - WINEP'!J$13, 'SRN Backcast'!$B$13:$V$13, 0))</f>
        <v>Good</v>
      </c>
      <c r="K54" t="str">
        <f>INDEX('SRN Backcast'!$B$13:$V$97, MATCH('SRN Backcast - WINEP'!$C54, 'SRN Backcast'!$C$13:$C$97, 0), MATCH('SRN Backcast - WINEP'!K$13, 'SRN Backcast'!$B$13:$V$13, 0))</f>
        <v>Good</v>
      </c>
      <c r="L54" t="str">
        <f>INDEX('SRN Backcast'!$B$13:$V$97, MATCH('SRN Backcast - WINEP'!$C54, 'SRN Backcast'!$C$13:$C$97, 0), MATCH('SRN Backcast - WINEP'!L$13, 'SRN Backcast'!$B$13:$V$13, 0))</f>
        <v>Good</v>
      </c>
      <c r="M54">
        <f>INDEX('SRN Backcast'!$B$13:$V$97, MATCH('SRN Backcast - WINEP'!$C54, 'SRN Backcast'!$C$13:$C$97, 0), MATCH('SRN Backcast - WINEP'!M$13, 'SRN Backcast'!$B$13:$V$13, 0))</f>
        <v>0</v>
      </c>
      <c r="N54" t="str">
        <f>INDEX('SRN Backcast'!$B$13:$V$97, MATCH('SRN Backcast - WINEP'!$C54, 'SRN Backcast'!$C$13:$C$97, 0), MATCH('SRN Backcast - WINEP'!N$13, 'SRN Backcast'!$B$13:$V$13, 0))</f>
        <v>Good</v>
      </c>
      <c r="O54" t="str">
        <f>INDEX('SRN Backcast'!$B$13:$V$97, MATCH('SRN Backcast - WINEP'!$C54, 'SRN Backcast'!$C$13:$C$97, 0), MATCH('SRN Backcast - WINEP'!O$13, 'SRN Backcast'!$B$13:$V$13, 0))</f>
        <v>Good</v>
      </c>
      <c r="P54">
        <f>INDEX('SRN Backcast'!$B$13:$V$97, MATCH('SRN Backcast - WINEP'!$C54, 'SRN Backcast'!$C$13:$C$97, 0), MATCH('SRN Backcast - WINEP'!P$13, 'SRN Backcast'!$B$13:$V$13, 0))</f>
        <v>0</v>
      </c>
      <c r="Q54" t="str">
        <f>INDEX('SRN Backcast'!$B$13:$V$97, MATCH('SRN Backcast - WINEP'!$C54, 'SRN Backcast'!$C$13:$C$97, 0), MATCH('SRN Backcast - WINEP'!Q$13, 'SRN Backcast'!$B$13:$V$13, 0))</f>
        <v>Good</v>
      </c>
      <c r="R54" t="str">
        <f>INDEX('SRN Backcast'!$B$13:$V$97, MATCH('SRN Backcast - WINEP'!$C54, 'SRN Backcast'!$C$13:$C$97, 0), MATCH('SRN Backcast - WINEP'!R$13, 'SRN Backcast'!$B$13:$V$13, 0))</f>
        <v>Good</v>
      </c>
      <c r="S54" t="str">
        <f>INDEX('SRN Backcast'!$B$13:$V$97, MATCH('SRN Backcast - WINEP'!$C54, 'SRN Backcast'!$C$13:$C$97, 0), MATCH('SRN Backcast - WINEP'!S$13, 'SRN Backcast'!$B$13:$V$13, 0))</f>
        <v>Good</v>
      </c>
      <c r="T54" t="str">
        <f>INDEX('SRN Backcast'!$B$13:$V$97, MATCH('SRN Backcast - WINEP'!$C54, 'SRN Backcast'!$C$13:$C$97, 0), MATCH('SRN Backcast - WINEP'!T$13, 'SRN Backcast'!$B$13:$V$13, 0))</f>
        <v>Good</v>
      </c>
      <c r="U54" t="str">
        <f>INDEX('SRN Backcast'!$B$13:$V$97, MATCH('SRN Backcast - WINEP'!$C54, 'SRN Backcast'!$C$13:$C$97, 0), MATCH('SRN Backcast - WINEP'!U$13, 'SRN Backcast'!$B$13:$V$13, 0))</f>
        <v>Good</v>
      </c>
      <c r="V54" t="str">
        <f>INDEX('SRN Backcast'!$B$13:$V$97, MATCH('SRN Backcast - WINEP'!$C54, 'SRN Backcast'!$C$13:$C$97, 0), MATCH('SRN Backcast - WINEP'!V$13, 'SRN Backcast'!$B$13:$V$13, 0))</f>
        <v>Good</v>
      </c>
      <c r="Z54" s="22"/>
      <c r="AA54" t="s">
        <v>51</v>
      </c>
      <c r="AB54" t="str">
        <f t="shared" si="6"/>
        <v>Good</v>
      </c>
      <c r="AC54" t="str">
        <f t="shared" si="7"/>
        <v>Good</v>
      </c>
      <c r="AD54" t="str">
        <f t="shared" si="8"/>
        <v>Good</v>
      </c>
      <c r="AE54" t="str">
        <f t="shared" si="9"/>
        <v>Good</v>
      </c>
      <c r="AF54" t="str">
        <f t="shared" si="10"/>
        <v>Good</v>
      </c>
      <c r="AG54" t="str">
        <f t="shared" si="11"/>
        <v>Good</v>
      </c>
      <c r="AI54" t="str">
        <f t="shared" si="12"/>
        <v>N</v>
      </c>
    </row>
    <row r="55" spans="2:35" ht="27.95">
      <c r="B55" t="s">
        <v>242</v>
      </c>
      <c r="C55" t="s">
        <v>569</v>
      </c>
      <c r="D55" t="s">
        <v>48</v>
      </c>
      <c r="E55" t="s">
        <v>49</v>
      </c>
      <c r="F55" t="s">
        <v>50</v>
      </c>
      <c r="H55" t="str">
        <f>INDEX('SRN Backcast'!$B$13:$V$97, MATCH('SRN Backcast - WINEP'!$C55, 'SRN Backcast'!$C$13:$C$97, 0), MATCH('SRN Backcast - WINEP'!H$13, 'SRN Backcast'!$B$13:$V$13, 0))</f>
        <v>Sufficient</v>
      </c>
      <c r="I55" t="str">
        <f>INDEX('SRN Backcast'!$B$13:$V$97, MATCH('SRN Backcast - WINEP'!$C55, 'SRN Backcast'!$C$13:$C$97, 0), MATCH('SRN Backcast - WINEP'!I$13, 'SRN Backcast'!$B$13:$V$13, 0))</f>
        <v>Sufficient</v>
      </c>
      <c r="J55" t="str">
        <f>INDEX('SRN Backcast'!$B$13:$V$97, MATCH('SRN Backcast - WINEP'!$C55, 'SRN Backcast'!$C$13:$C$97, 0), MATCH('SRN Backcast - WINEP'!J$13, 'SRN Backcast'!$B$13:$V$13, 0))</f>
        <v>Good</v>
      </c>
      <c r="K55" t="str">
        <f>INDEX('SRN Backcast'!$B$13:$V$97, MATCH('SRN Backcast - WINEP'!$C55, 'SRN Backcast'!$C$13:$C$97, 0), MATCH('SRN Backcast - WINEP'!K$13, 'SRN Backcast'!$B$13:$V$13, 0))</f>
        <v>Good</v>
      </c>
      <c r="L55" t="str">
        <f>INDEX('SRN Backcast'!$B$13:$V$97, MATCH('SRN Backcast - WINEP'!$C55, 'SRN Backcast'!$C$13:$C$97, 0), MATCH('SRN Backcast - WINEP'!L$13, 'SRN Backcast'!$B$13:$V$13, 0))</f>
        <v>Good</v>
      </c>
      <c r="M55">
        <f>INDEX('SRN Backcast'!$B$13:$V$97, MATCH('SRN Backcast - WINEP'!$C55, 'SRN Backcast'!$C$13:$C$97, 0), MATCH('SRN Backcast - WINEP'!M$13, 'SRN Backcast'!$B$13:$V$13, 0))</f>
        <v>0</v>
      </c>
      <c r="N55" t="str">
        <f>INDEX('SRN Backcast'!$B$13:$V$97, MATCH('SRN Backcast - WINEP'!$C55, 'SRN Backcast'!$C$13:$C$97, 0), MATCH('SRN Backcast - WINEP'!N$13, 'SRN Backcast'!$B$13:$V$13, 0))</f>
        <v>Good</v>
      </c>
      <c r="O55" t="str">
        <f>INDEX('SRN Backcast'!$B$13:$V$97, MATCH('SRN Backcast - WINEP'!$C55, 'SRN Backcast'!$C$13:$C$97, 0), MATCH('SRN Backcast - WINEP'!O$13, 'SRN Backcast'!$B$13:$V$13, 0))</f>
        <v>Good</v>
      </c>
      <c r="P55">
        <f>INDEX('SRN Backcast'!$B$13:$V$97, MATCH('SRN Backcast - WINEP'!$C55, 'SRN Backcast'!$C$13:$C$97, 0), MATCH('SRN Backcast - WINEP'!P$13, 'SRN Backcast'!$B$13:$V$13, 0))</f>
        <v>0</v>
      </c>
      <c r="Q55" t="str">
        <f>INDEX('SRN Backcast'!$B$13:$V$97, MATCH('SRN Backcast - WINEP'!$C55, 'SRN Backcast'!$C$13:$C$97, 0), MATCH('SRN Backcast - WINEP'!Q$13, 'SRN Backcast'!$B$13:$V$13, 0))</f>
        <v>Poor</v>
      </c>
      <c r="R55" t="str">
        <f>INDEX('SRN Backcast'!$B$13:$V$97, MATCH('SRN Backcast - WINEP'!$C55, 'SRN Backcast'!$C$13:$C$97, 0), MATCH('SRN Backcast - WINEP'!R$13, 'SRN Backcast'!$B$13:$V$13, 0))</f>
        <v>Sufficient</v>
      </c>
      <c r="S55" t="str">
        <f>INDEX('SRN Backcast'!$B$13:$V$97, MATCH('SRN Backcast - WINEP'!$C55, 'SRN Backcast'!$C$13:$C$97, 0), MATCH('SRN Backcast - WINEP'!S$13, 'SRN Backcast'!$B$13:$V$13, 0))</f>
        <v>Poor</v>
      </c>
      <c r="T55" t="str">
        <f>INDEX('SRN Backcast'!$B$13:$V$97, MATCH('SRN Backcast - WINEP'!$C55, 'SRN Backcast'!$C$13:$C$97, 0), MATCH('SRN Backcast - WINEP'!T$13, 'SRN Backcast'!$B$13:$V$13, 0))</f>
        <v>Sufficient</v>
      </c>
      <c r="U55" t="str">
        <f>INDEX('SRN Backcast'!$B$13:$V$97, MATCH('SRN Backcast - WINEP'!$C55, 'SRN Backcast'!$C$13:$C$97, 0), MATCH('SRN Backcast - WINEP'!U$13, 'SRN Backcast'!$B$13:$V$13, 0))</f>
        <v>Sufficient</v>
      </c>
      <c r="V55" t="str">
        <f>INDEX('SRN Backcast'!$B$13:$V$97, MATCH('SRN Backcast - WINEP'!$C55, 'SRN Backcast'!$C$13:$C$97, 0), MATCH('SRN Backcast - WINEP'!V$13, 'SRN Backcast'!$B$13:$V$13, 0))</f>
        <v>Sufficient</v>
      </c>
      <c r="Z55" s="22" t="s">
        <v>107</v>
      </c>
      <c r="AA55" t="s">
        <v>55</v>
      </c>
      <c r="AB55" t="s">
        <v>56</v>
      </c>
      <c r="AC55" t="s">
        <v>56</v>
      </c>
      <c r="AD55" t="s">
        <v>56</v>
      </c>
      <c r="AE55" t="s">
        <v>56</v>
      </c>
      <c r="AF55" t="s">
        <v>56</v>
      </c>
      <c r="AG55" t="s">
        <v>56</v>
      </c>
      <c r="AI55" t="str">
        <f t="shared" si="12"/>
        <v>N</v>
      </c>
    </row>
    <row r="56" spans="2:35">
      <c r="B56" t="s">
        <v>242</v>
      </c>
      <c r="C56" t="s">
        <v>570</v>
      </c>
      <c r="D56" t="s">
        <v>48</v>
      </c>
      <c r="E56" t="s">
        <v>49</v>
      </c>
      <c r="F56" t="s">
        <v>50</v>
      </c>
      <c r="H56" t="str">
        <f>INDEX('SRN Backcast'!$B$13:$V$97, MATCH('SRN Backcast - WINEP'!$C56, 'SRN Backcast'!$C$13:$C$97, 0), MATCH('SRN Backcast - WINEP'!H$13, 'SRN Backcast'!$B$13:$V$13, 0))</f>
        <v>Good</v>
      </c>
      <c r="I56" t="str">
        <f>INDEX('SRN Backcast'!$B$13:$V$97, MATCH('SRN Backcast - WINEP'!$C56, 'SRN Backcast'!$C$13:$C$97, 0), MATCH('SRN Backcast - WINEP'!I$13, 'SRN Backcast'!$B$13:$V$13, 0))</f>
        <v>Good</v>
      </c>
      <c r="J56" t="str">
        <f>INDEX('SRN Backcast'!$B$13:$V$97, MATCH('SRN Backcast - WINEP'!$C56, 'SRN Backcast'!$C$13:$C$97, 0), MATCH('SRN Backcast - WINEP'!J$13, 'SRN Backcast'!$B$13:$V$13, 0))</f>
        <v>Good</v>
      </c>
      <c r="K56" t="str">
        <f>INDEX('SRN Backcast'!$B$13:$V$97, MATCH('SRN Backcast - WINEP'!$C56, 'SRN Backcast'!$C$13:$C$97, 0), MATCH('SRN Backcast - WINEP'!K$13, 'SRN Backcast'!$B$13:$V$13, 0))</f>
        <v>Good</v>
      </c>
      <c r="L56" t="str">
        <f>INDEX('SRN Backcast'!$B$13:$V$97, MATCH('SRN Backcast - WINEP'!$C56, 'SRN Backcast'!$C$13:$C$97, 0), MATCH('SRN Backcast - WINEP'!L$13, 'SRN Backcast'!$B$13:$V$13, 0))</f>
        <v>Excellent</v>
      </c>
      <c r="M56">
        <f>INDEX('SRN Backcast'!$B$13:$V$97, MATCH('SRN Backcast - WINEP'!$C56, 'SRN Backcast'!$C$13:$C$97, 0), MATCH('SRN Backcast - WINEP'!M$13, 'SRN Backcast'!$B$13:$V$13, 0))</f>
        <v>0</v>
      </c>
      <c r="N56" t="str">
        <f>INDEX('SRN Backcast'!$B$13:$V$97, MATCH('SRN Backcast - WINEP'!$C56, 'SRN Backcast'!$C$13:$C$97, 0), MATCH('SRN Backcast - WINEP'!N$13, 'SRN Backcast'!$B$13:$V$13, 0))</f>
        <v>Excellent</v>
      </c>
      <c r="O56" t="str">
        <f>INDEX('SRN Backcast'!$B$13:$V$97, MATCH('SRN Backcast - WINEP'!$C56, 'SRN Backcast'!$C$13:$C$97, 0), MATCH('SRN Backcast - WINEP'!O$13, 'SRN Backcast'!$B$13:$V$13, 0))</f>
        <v>Good</v>
      </c>
      <c r="P56">
        <f>INDEX('SRN Backcast'!$B$13:$V$97, MATCH('SRN Backcast - WINEP'!$C56, 'SRN Backcast'!$C$13:$C$97, 0), MATCH('SRN Backcast - WINEP'!P$13, 'SRN Backcast'!$B$13:$V$13, 0))</f>
        <v>0</v>
      </c>
      <c r="Q56" t="str">
        <f>INDEX('SRN Backcast'!$B$13:$V$97, MATCH('SRN Backcast - WINEP'!$C56, 'SRN Backcast'!$C$13:$C$97, 0), MATCH('SRN Backcast - WINEP'!Q$13, 'SRN Backcast'!$B$13:$V$13, 0))</f>
        <v>Excellent</v>
      </c>
      <c r="R56" t="str">
        <f>INDEX('SRN Backcast'!$B$13:$V$97, MATCH('SRN Backcast - WINEP'!$C56, 'SRN Backcast'!$C$13:$C$97, 0), MATCH('SRN Backcast - WINEP'!R$13, 'SRN Backcast'!$B$13:$V$13, 0))</f>
        <v>Excellent</v>
      </c>
      <c r="S56" t="str">
        <f>INDEX('SRN Backcast'!$B$13:$V$97, MATCH('SRN Backcast - WINEP'!$C56, 'SRN Backcast'!$C$13:$C$97, 0), MATCH('SRN Backcast - WINEP'!S$13, 'SRN Backcast'!$B$13:$V$13, 0))</f>
        <v>Excellent</v>
      </c>
      <c r="T56" t="str">
        <f>INDEX('SRN Backcast'!$B$13:$V$97, MATCH('SRN Backcast - WINEP'!$C56, 'SRN Backcast'!$C$13:$C$97, 0), MATCH('SRN Backcast - WINEP'!T$13, 'SRN Backcast'!$B$13:$V$13, 0))</f>
        <v>Excellent</v>
      </c>
      <c r="U56" t="str">
        <f>INDEX('SRN Backcast'!$B$13:$V$97, MATCH('SRN Backcast - WINEP'!$C56, 'SRN Backcast'!$C$13:$C$97, 0), MATCH('SRN Backcast - WINEP'!U$13, 'SRN Backcast'!$B$13:$V$13, 0))</f>
        <v>Excellent</v>
      </c>
      <c r="V56" t="str">
        <f>INDEX('SRN Backcast'!$B$13:$V$97, MATCH('SRN Backcast - WINEP'!$C56, 'SRN Backcast'!$C$13:$C$97, 0), MATCH('SRN Backcast - WINEP'!V$13, 'SRN Backcast'!$B$13:$V$13, 0))</f>
        <v>Excellent</v>
      </c>
      <c r="Z56" s="22"/>
      <c r="AA56" t="s">
        <v>51</v>
      </c>
      <c r="AB56" t="str">
        <f t="shared" ref="AB56:AG61" si="13">Q56</f>
        <v>Excellent</v>
      </c>
      <c r="AC56" t="str">
        <f t="shared" si="13"/>
        <v>Excellent</v>
      </c>
      <c r="AD56" t="str">
        <f t="shared" si="13"/>
        <v>Excellent</v>
      </c>
      <c r="AE56" t="str">
        <f t="shared" si="13"/>
        <v>Excellent</v>
      </c>
      <c r="AF56" t="str">
        <f t="shared" si="13"/>
        <v>Excellent</v>
      </c>
      <c r="AG56" t="str">
        <f t="shared" si="13"/>
        <v>Excellent</v>
      </c>
      <c r="AI56" t="str">
        <f t="shared" si="12"/>
        <v>N</v>
      </c>
    </row>
    <row r="57" spans="2:35">
      <c r="B57" t="s">
        <v>242</v>
      </c>
      <c r="C57" t="s">
        <v>571</v>
      </c>
      <c r="D57" t="s">
        <v>48</v>
      </c>
      <c r="E57" t="s">
        <v>49</v>
      </c>
      <c r="F57" t="s">
        <v>50</v>
      </c>
      <c r="H57" t="str">
        <f>INDEX('SRN Backcast'!$B$13:$V$97, MATCH('SRN Backcast - WINEP'!$C57, 'SRN Backcast'!$C$13:$C$97, 0), MATCH('SRN Backcast - WINEP'!H$13, 'SRN Backcast'!$B$13:$V$13, 0))</f>
        <v>Good</v>
      </c>
      <c r="I57" t="str">
        <f>INDEX('SRN Backcast'!$B$13:$V$97, MATCH('SRN Backcast - WINEP'!$C57, 'SRN Backcast'!$C$13:$C$97, 0), MATCH('SRN Backcast - WINEP'!I$13, 'SRN Backcast'!$B$13:$V$13, 0))</f>
        <v>Good</v>
      </c>
      <c r="J57" t="str">
        <f>INDEX('SRN Backcast'!$B$13:$V$97, MATCH('SRN Backcast - WINEP'!$C57, 'SRN Backcast'!$C$13:$C$97, 0), MATCH('SRN Backcast - WINEP'!J$13, 'SRN Backcast'!$B$13:$V$13, 0))</f>
        <v>Excellent</v>
      </c>
      <c r="K57" t="str">
        <f>INDEX('SRN Backcast'!$B$13:$V$97, MATCH('SRN Backcast - WINEP'!$C57, 'SRN Backcast'!$C$13:$C$97, 0), MATCH('SRN Backcast - WINEP'!K$13, 'SRN Backcast'!$B$13:$V$13, 0))</f>
        <v>Excellent</v>
      </c>
      <c r="L57" t="str">
        <f>INDEX('SRN Backcast'!$B$13:$V$97, MATCH('SRN Backcast - WINEP'!$C57, 'SRN Backcast'!$C$13:$C$97, 0), MATCH('SRN Backcast - WINEP'!L$13, 'SRN Backcast'!$B$13:$V$13, 0))</f>
        <v>Excellent</v>
      </c>
      <c r="M57">
        <f>INDEX('SRN Backcast'!$B$13:$V$97, MATCH('SRN Backcast - WINEP'!$C57, 'SRN Backcast'!$C$13:$C$97, 0), MATCH('SRN Backcast - WINEP'!M$13, 'SRN Backcast'!$B$13:$V$13, 0))</f>
        <v>0</v>
      </c>
      <c r="N57" t="str">
        <f>INDEX('SRN Backcast'!$B$13:$V$97, MATCH('SRN Backcast - WINEP'!$C57, 'SRN Backcast'!$C$13:$C$97, 0), MATCH('SRN Backcast - WINEP'!N$13, 'SRN Backcast'!$B$13:$V$13, 0))</f>
        <v>Excellent</v>
      </c>
      <c r="O57" t="str">
        <f>INDEX('SRN Backcast'!$B$13:$V$97, MATCH('SRN Backcast - WINEP'!$C57, 'SRN Backcast'!$C$13:$C$97, 0), MATCH('SRN Backcast - WINEP'!O$13, 'SRN Backcast'!$B$13:$V$13, 0))</f>
        <v>Excellent</v>
      </c>
      <c r="P57">
        <f>INDEX('SRN Backcast'!$B$13:$V$97, MATCH('SRN Backcast - WINEP'!$C57, 'SRN Backcast'!$C$13:$C$97, 0), MATCH('SRN Backcast - WINEP'!P$13, 'SRN Backcast'!$B$13:$V$13, 0))</f>
        <v>0</v>
      </c>
      <c r="Q57" t="str">
        <f>INDEX('SRN Backcast'!$B$13:$V$97, MATCH('SRN Backcast - WINEP'!$C57, 'SRN Backcast'!$C$13:$C$97, 0), MATCH('SRN Backcast - WINEP'!Q$13, 'SRN Backcast'!$B$13:$V$13, 0))</f>
        <v>Excellent</v>
      </c>
      <c r="R57" t="str">
        <f>INDEX('SRN Backcast'!$B$13:$V$97, MATCH('SRN Backcast - WINEP'!$C57, 'SRN Backcast'!$C$13:$C$97, 0), MATCH('SRN Backcast - WINEP'!R$13, 'SRN Backcast'!$B$13:$V$13, 0))</f>
        <v>Excellent</v>
      </c>
      <c r="S57" t="str">
        <f>INDEX('SRN Backcast'!$B$13:$V$97, MATCH('SRN Backcast - WINEP'!$C57, 'SRN Backcast'!$C$13:$C$97, 0), MATCH('SRN Backcast - WINEP'!S$13, 'SRN Backcast'!$B$13:$V$13, 0))</f>
        <v>Excellent</v>
      </c>
      <c r="T57" t="str">
        <f>INDEX('SRN Backcast'!$B$13:$V$97, MATCH('SRN Backcast - WINEP'!$C57, 'SRN Backcast'!$C$13:$C$97, 0), MATCH('SRN Backcast - WINEP'!T$13, 'SRN Backcast'!$B$13:$V$13, 0))</f>
        <v>Excellent</v>
      </c>
      <c r="U57" t="str">
        <f>INDEX('SRN Backcast'!$B$13:$V$97, MATCH('SRN Backcast - WINEP'!$C57, 'SRN Backcast'!$C$13:$C$97, 0), MATCH('SRN Backcast - WINEP'!U$13, 'SRN Backcast'!$B$13:$V$13, 0))</f>
        <v>Excellent</v>
      </c>
      <c r="V57" t="str">
        <f>INDEX('SRN Backcast'!$B$13:$V$97, MATCH('SRN Backcast - WINEP'!$C57, 'SRN Backcast'!$C$13:$C$97, 0), MATCH('SRN Backcast - WINEP'!V$13, 'SRN Backcast'!$B$13:$V$13, 0))</f>
        <v>Excellent</v>
      </c>
      <c r="Z57" s="22"/>
      <c r="AA57" t="s">
        <v>51</v>
      </c>
      <c r="AB57" t="str">
        <f t="shared" si="13"/>
        <v>Excellent</v>
      </c>
      <c r="AC57" t="str">
        <f t="shared" si="13"/>
        <v>Excellent</v>
      </c>
      <c r="AD57" t="str">
        <f t="shared" si="13"/>
        <v>Excellent</v>
      </c>
      <c r="AE57" t="str">
        <f t="shared" si="13"/>
        <v>Excellent</v>
      </c>
      <c r="AF57" t="str">
        <f t="shared" si="13"/>
        <v>Excellent</v>
      </c>
      <c r="AG57" t="str">
        <f t="shared" si="13"/>
        <v>Excellent</v>
      </c>
      <c r="AI57" t="str">
        <f t="shared" si="12"/>
        <v>N</v>
      </c>
    </row>
    <row r="58" spans="2:35">
      <c r="B58" t="s">
        <v>242</v>
      </c>
      <c r="C58" t="s">
        <v>572</v>
      </c>
      <c r="D58" t="s">
        <v>48</v>
      </c>
      <c r="E58" t="s">
        <v>49</v>
      </c>
      <c r="F58" t="s">
        <v>50</v>
      </c>
      <c r="H58" t="str">
        <f>INDEX('SRN Backcast'!$B$13:$V$97, MATCH('SRN Backcast - WINEP'!$C58, 'SRN Backcast'!$C$13:$C$97, 0), MATCH('SRN Backcast - WINEP'!H$13, 'SRN Backcast'!$B$13:$V$13, 0))</f>
        <v>Excellent</v>
      </c>
      <c r="I58" t="str">
        <f>INDEX('SRN Backcast'!$B$13:$V$97, MATCH('SRN Backcast - WINEP'!$C58, 'SRN Backcast'!$C$13:$C$97, 0), MATCH('SRN Backcast - WINEP'!I$13, 'SRN Backcast'!$B$13:$V$13, 0))</f>
        <v>Excellent</v>
      </c>
      <c r="J58" t="str">
        <f>INDEX('SRN Backcast'!$B$13:$V$97, MATCH('SRN Backcast - WINEP'!$C58, 'SRN Backcast'!$C$13:$C$97, 0), MATCH('SRN Backcast - WINEP'!J$13, 'SRN Backcast'!$B$13:$V$13, 0))</f>
        <v>Excellent</v>
      </c>
      <c r="K58" t="str">
        <f>INDEX('SRN Backcast'!$B$13:$V$97, MATCH('SRN Backcast - WINEP'!$C58, 'SRN Backcast'!$C$13:$C$97, 0), MATCH('SRN Backcast - WINEP'!K$13, 'SRN Backcast'!$B$13:$V$13, 0))</f>
        <v>Excellent</v>
      </c>
      <c r="L58" t="str">
        <f>INDEX('SRN Backcast'!$B$13:$V$97, MATCH('SRN Backcast - WINEP'!$C58, 'SRN Backcast'!$C$13:$C$97, 0), MATCH('SRN Backcast - WINEP'!L$13, 'SRN Backcast'!$B$13:$V$13, 0))</f>
        <v>Excellent</v>
      </c>
      <c r="M58">
        <f>INDEX('SRN Backcast'!$B$13:$V$97, MATCH('SRN Backcast - WINEP'!$C58, 'SRN Backcast'!$C$13:$C$97, 0), MATCH('SRN Backcast - WINEP'!M$13, 'SRN Backcast'!$B$13:$V$13, 0))</f>
        <v>0</v>
      </c>
      <c r="N58" t="str">
        <f>INDEX('SRN Backcast'!$B$13:$V$97, MATCH('SRN Backcast - WINEP'!$C58, 'SRN Backcast'!$C$13:$C$97, 0), MATCH('SRN Backcast - WINEP'!N$13, 'SRN Backcast'!$B$13:$V$13, 0))</f>
        <v>Excellent</v>
      </c>
      <c r="O58" t="str">
        <f>INDEX('SRN Backcast'!$B$13:$V$97, MATCH('SRN Backcast - WINEP'!$C58, 'SRN Backcast'!$C$13:$C$97, 0), MATCH('SRN Backcast - WINEP'!O$13, 'SRN Backcast'!$B$13:$V$13, 0))</f>
        <v>Excellent</v>
      </c>
      <c r="P58">
        <f>INDEX('SRN Backcast'!$B$13:$V$97, MATCH('SRN Backcast - WINEP'!$C58, 'SRN Backcast'!$C$13:$C$97, 0), MATCH('SRN Backcast - WINEP'!P$13, 'SRN Backcast'!$B$13:$V$13, 0))</f>
        <v>0</v>
      </c>
      <c r="Q58" t="str">
        <f>INDEX('SRN Backcast'!$B$13:$V$97, MATCH('SRN Backcast - WINEP'!$C58, 'SRN Backcast'!$C$13:$C$97, 0), MATCH('SRN Backcast - WINEP'!Q$13, 'SRN Backcast'!$B$13:$V$13, 0))</f>
        <v>Excellent</v>
      </c>
      <c r="R58" t="str">
        <f>INDEX('SRN Backcast'!$B$13:$V$97, MATCH('SRN Backcast - WINEP'!$C58, 'SRN Backcast'!$C$13:$C$97, 0), MATCH('SRN Backcast - WINEP'!R$13, 'SRN Backcast'!$B$13:$V$13, 0))</f>
        <v>Excellent</v>
      </c>
      <c r="S58" t="str">
        <f>INDEX('SRN Backcast'!$B$13:$V$97, MATCH('SRN Backcast - WINEP'!$C58, 'SRN Backcast'!$C$13:$C$97, 0), MATCH('SRN Backcast - WINEP'!S$13, 'SRN Backcast'!$B$13:$V$13, 0))</f>
        <v>Excellent</v>
      </c>
      <c r="T58" t="str">
        <f>INDEX('SRN Backcast'!$B$13:$V$97, MATCH('SRN Backcast - WINEP'!$C58, 'SRN Backcast'!$C$13:$C$97, 0), MATCH('SRN Backcast - WINEP'!T$13, 'SRN Backcast'!$B$13:$V$13, 0))</f>
        <v>Excellent</v>
      </c>
      <c r="U58" t="str">
        <f>INDEX('SRN Backcast'!$B$13:$V$97, MATCH('SRN Backcast - WINEP'!$C58, 'SRN Backcast'!$C$13:$C$97, 0), MATCH('SRN Backcast - WINEP'!U$13, 'SRN Backcast'!$B$13:$V$13, 0))</f>
        <v>Excellent</v>
      </c>
      <c r="V58" t="str">
        <f>INDEX('SRN Backcast'!$B$13:$V$97, MATCH('SRN Backcast - WINEP'!$C58, 'SRN Backcast'!$C$13:$C$97, 0), MATCH('SRN Backcast - WINEP'!V$13, 'SRN Backcast'!$B$13:$V$13, 0))</f>
        <v>Excellent</v>
      </c>
      <c r="Z58" s="22"/>
      <c r="AA58" t="s">
        <v>51</v>
      </c>
      <c r="AB58" t="str">
        <f t="shared" si="13"/>
        <v>Excellent</v>
      </c>
      <c r="AC58" t="str">
        <f t="shared" si="13"/>
        <v>Excellent</v>
      </c>
      <c r="AD58" t="str">
        <f t="shared" si="13"/>
        <v>Excellent</v>
      </c>
      <c r="AE58" t="str">
        <f t="shared" si="13"/>
        <v>Excellent</v>
      </c>
      <c r="AF58" t="str">
        <f t="shared" si="13"/>
        <v>Excellent</v>
      </c>
      <c r="AG58" t="str">
        <f t="shared" si="13"/>
        <v>Excellent</v>
      </c>
      <c r="AI58" t="str">
        <f t="shared" si="12"/>
        <v>N</v>
      </c>
    </row>
    <row r="59" spans="2:35">
      <c r="B59" t="s">
        <v>242</v>
      </c>
      <c r="C59" t="s">
        <v>573</v>
      </c>
      <c r="D59" t="s">
        <v>48</v>
      </c>
      <c r="E59" t="s">
        <v>49</v>
      </c>
      <c r="F59" t="s">
        <v>50</v>
      </c>
      <c r="H59" t="str">
        <f>INDEX('SRN Backcast'!$B$13:$V$97, MATCH('SRN Backcast - WINEP'!$C59, 'SRN Backcast'!$C$13:$C$97, 0), MATCH('SRN Backcast - WINEP'!H$13, 'SRN Backcast'!$B$13:$V$13, 0))</f>
        <v>Excellent</v>
      </c>
      <c r="I59" t="str">
        <f>INDEX('SRN Backcast'!$B$13:$V$97, MATCH('SRN Backcast - WINEP'!$C59, 'SRN Backcast'!$C$13:$C$97, 0), MATCH('SRN Backcast - WINEP'!I$13, 'SRN Backcast'!$B$13:$V$13, 0))</f>
        <v>Excellent</v>
      </c>
      <c r="J59" t="str">
        <f>INDEX('SRN Backcast'!$B$13:$V$97, MATCH('SRN Backcast - WINEP'!$C59, 'SRN Backcast'!$C$13:$C$97, 0), MATCH('SRN Backcast - WINEP'!J$13, 'SRN Backcast'!$B$13:$V$13, 0))</f>
        <v>Excellent</v>
      </c>
      <c r="K59" t="str">
        <f>INDEX('SRN Backcast'!$B$13:$V$97, MATCH('SRN Backcast - WINEP'!$C59, 'SRN Backcast'!$C$13:$C$97, 0), MATCH('SRN Backcast - WINEP'!K$13, 'SRN Backcast'!$B$13:$V$13, 0))</f>
        <v>Excellent</v>
      </c>
      <c r="L59" t="str">
        <f>INDEX('SRN Backcast'!$B$13:$V$97, MATCH('SRN Backcast - WINEP'!$C59, 'SRN Backcast'!$C$13:$C$97, 0), MATCH('SRN Backcast - WINEP'!L$13, 'SRN Backcast'!$B$13:$V$13, 0))</f>
        <v>Excellent</v>
      </c>
      <c r="M59">
        <f>INDEX('SRN Backcast'!$B$13:$V$97, MATCH('SRN Backcast - WINEP'!$C59, 'SRN Backcast'!$C$13:$C$97, 0), MATCH('SRN Backcast - WINEP'!M$13, 'SRN Backcast'!$B$13:$V$13, 0))</f>
        <v>0</v>
      </c>
      <c r="N59" t="str">
        <f>INDEX('SRN Backcast'!$B$13:$V$97, MATCH('SRN Backcast - WINEP'!$C59, 'SRN Backcast'!$C$13:$C$97, 0), MATCH('SRN Backcast - WINEP'!N$13, 'SRN Backcast'!$B$13:$V$13, 0))</f>
        <v>Excellent</v>
      </c>
      <c r="O59" t="str">
        <f>INDEX('SRN Backcast'!$B$13:$V$97, MATCH('SRN Backcast - WINEP'!$C59, 'SRN Backcast'!$C$13:$C$97, 0), MATCH('SRN Backcast - WINEP'!O$13, 'SRN Backcast'!$B$13:$V$13, 0))</f>
        <v>Excellent</v>
      </c>
      <c r="P59">
        <f>INDEX('SRN Backcast'!$B$13:$V$97, MATCH('SRN Backcast - WINEP'!$C59, 'SRN Backcast'!$C$13:$C$97, 0), MATCH('SRN Backcast - WINEP'!P$13, 'SRN Backcast'!$B$13:$V$13, 0))</f>
        <v>0</v>
      </c>
      <c r="Q59" t="str">
        <f>INDEX('SRN Backcast'!$B$13:$V$97, MATCH('SRN Backcast - WINEP'!$C59, 'SRN Backcast'!$C$13:$C$97, 0), MATCH('SRN Backcast - WINEP'!Q$13, 'SRN Backcast'!$B$13:$V$13, 0))</f>
        <v>Excellent</v>
      </c>
      <c r="R59" t="str">
        <f>INDEX('SRN Backcast'!$B$13:$V$97, MATCH('SRN Backcast - WINEP'!$C59, 'SRN Backcast'!$C$13:$C$97, 0), MATCH('SRN Backcast - WINEP'!R$13, 'SRN Backcast'!$B$13:$V$13, 0))</f>
        <v>Excellent</v>
      </c>
      <c r="S59" t="str">
        <f>INDEX('SRN Backcast'!$B$13:$V$97, MATCH('SRN Backcast - WINEP'!$C59, 'SRN Backcast'!$C$13:$C$97, 0), MATCH('SRN Backcast - WINEP'!S$13, 'SRN Backcast'!$B$13:$V$13, 0))</f>
        <v>Excellent</v>
      </c>
      <c r="T59" t="str">
        <f>INDEX('SRN Backcast'!$B$13:$V$97, MATCH('SRN Backcast - WINEP'!$C59, 'SRN Backcast'!$C$13:$C$97, 0), MATCH('SRN Backcast - WINEP'!T$13, 'SRN Backcast'!$B$13:$V$13, 0))</f>
        <v>Excellent</v>
      </c>
      <c r="U59" t="str">
        <f>INDEX('SRN Backcast'!$B$13:$V$97, MATCH('SRN Backcast - WINEP'!$C59, 'SRN Backcast'!$C$13:$C$97, 0), MATCH('SRN Backcast - WINEP'!U$13, 'SRN Backcast'!$B$13:$V$13, 0))</f>
        <v>Excellent</v>
      </c>
      <c r="V59" t="str">
        <f>INDEX('SRN Backcast'!$B$13:$V$97, MATCH('SRN Backcast - WINEP'!$C59, 'SRN Backcast'!$C$13:$C$97, 0), MATCH('SRN Backcast - WINEP'!V$13, 'SRN Backcast'!$B$13:$V$13, 0))</f>
        <v>Excellent</v>
      </c>
      <c r="Z59" s="22"/>
      <c r="AA59" t="s">
        <v>51</v>
      </c>
      <c r="AB59" t="str">
        <f t="shared" si="13"/>
        <v>Excellent</v>
      </c>
      <c r="AC59" t="str">
        <f t="shared" si="13"/>
        <v>Excellent</v>
      </c>
      <c r="AD59" t="str">
        <f t="shared" si="13"/>
        <v>Excellent</v>
      </c>
      <c r="AE59" t="str">
        <f t="shared" si="13"/>
        <v>Excellent</v>
      </c>
      <c r="AF59" t="str">
        <f t="shared" si="13"/>
        <v>Excellent</v>
      </c>
      <c r="AG59" t="str">
        <f t="shared" si="13"/>
        <v>Excellent</v>
      </c>
      <c r="AI59" t="str">
        <f t="shared" si="12"/>
        <v>N</v>
      </c>
    </row>
    <row r="60" spans="2:35">
      <c r="B60" t="s">
        <v>242</v>
      </c>
      <c r="C60" t="s">
        <v>574</v>
      </c>
      <c r="D60" t="s">
        <v>48</v>
      </c>
      <c r="E60" t="s">
        <v>49</v>
      </c>
      <c r="F60" t="s">
        <v>50</v>
      </c>
      <c r="H60" t="str">
        <f>INDEX('SRN Backcast'!$B$13:$V$97, MATCH('SRN Backcast - WINEP'!$C60, 'SRN Backcast'!$C$13:$C$97, 0), MATCH('SRN Backcast - WINEP'!H$13, 'SRN Backcast'!$B$13:$V$13, 0))</f>
        <v>Excellent</v>
      </c>
      <c r="I60" t="str">
        <f>INDEX('SRN Backcast'!$B$13:$V$97, MATCH('SRN Backcast - WINEP'!$C60, 'SRN Backcast'!$C$13:$C$97, 0), MATCH('SRN Backcast - WINEP'!I$13, 'SRN Backcast'!$B$13:$V$13, 0))</f>
        <v>Excellent</v>
      </c>
      <c r="J60" t="str">
        <f>INDEX('SRN Backcast'!$B$13:$V$97, MATCH('SRN Backcast - WINEP'!$C60, 'SRN Backcast'!$C$13:$C$97, 0), MATCH('SRN Backcast - WINEP'!J$13, 'SRN Backcast'!$B$13:$V$13, 0))</f>
        <v>Excellent</v>
      </c>
      <c r="K60" t="str">
        <f>INDEX('SRN Backcast'!$B$13:$V$97, MATCH('SRN Backcast - WINEP'!$C60, 'SRN Backcast'!$C$13:$C$97, 0), MATCH('SRN Backcast - WINEP'!K$13, 'SRN Backcast'!$B$13:$V$13, 0))</f>
        <v>Excellent</v>
      </c>
      <c r="L60" t="str">
        <f>INDEX('SRN Backcast'!$B$13:$V$97, MATCH('SRN Backcast - WINEP'!$C60, 'SRN Backcast'!$C$13:$C$97, 0), MATCH('SRN Backcast - WINEP'!L$13, 'SRN Backcast'!$B$13:$V$13, 0))</f>
        <v>Excellent</v>
      </c>
      <c r="M60">
        <f>INDEX('SRN Backcast'!$B$13:$V$97, MATCH('SRN Backcast - WINEP'!$C60, 'SRN Backcast'!$C$13:$C$97, 0), MATCH('SRN Backcast - WINEP'!M$13, 'SRN Backcast'!$B$13:$V$13, 0))</f>
        <v>0</v>
      </c>
      <c r="N60" t="str">
        <f>INDEX('SRN Backcast'!$B$13:$V$97, MATCH('SRN Backcast - WINEP'!$C60, 'SRN Backcast'!$C$13:$C$97, 0), MATCH('SRN Backcast - WINEP'!N$13, 'SRN Backcast'!$B$13:$V$13, 0))</f>
        <v>Excellent</v>
      </c>
      <c r="O60" t="str">
        <f>INDEX('SRN Backcast'!$B$13:$V$97, MATCH('SRN Backcast - WINEP'!$C60, 'SRN Backcast'!$C$13:$C$97, 0), MATCH('SRN Backcast - WINEP'!O$13, 'SRN Backcast'!$B$13:$V$13, 0))</f>
        <v>Excellent</v>
      </c>
      <c r="P60">
        <f>INDEX('SRN Backcast'!$B$13:$V$97, MATCH('SRN Backcast - WINEP'!$C60, 'SRN Backcast'!$C$13:$C$97, 0), MATCH('SRN Backcast - WINEP'!P$13, 'SRN Backcast'!$B$13:$V$13, 0))</f>
        <v>0</v>
      </c>
      <c r="Q60" t="str">
        <f>INDEX('SRN Backcast'!$B$13:$V$97, MATCH('SRN Backcast - WINEP'!$C60, 'SRN Backcast'!$C$13:$C$97, 0), MATCH('SRN Backcast - WINEP'!Q$13, 'SRN Backcast'!$B$13:$V$13, 0))</f>
        <v>Excellent</v>
      </c>
      <c r="R60" t="str">
        <f>INDEX('SRN Backcast'!$B$13:$V$97, MATCH('SRN Backcast - WINEP'!$C60, 'SRN Backcast'!$C$13:$C$97, 0), MATCH('SRN Backcast - WINEP'!R$13, 'SRN Backcast'!$B$13:$V$13, 0))</f>
        <v>Excellent</v>
      </c>
      <c r="S60" t="str">
        <f>INDEX('SRN Backcast'!$B$13:$V$97, MATCH('SRN Backcast - WINEP'!$C60, 'SRN Backcast'!$C$13:$C$97, 0), MATCH('SRN Backcast - WINEP'!S$13, 'SRN Backcast'!$B$13:$V$13, 0))</f>
        <v>Excellent</v>
      </c>
      <c r="T60" t="str">
        <f>INDEX('SRN Backcast'!$B$13:$V$97, MATCH('SRN Backcast - WINEP'!$C60, 'SRN Backcast'!$C$13:$C$97, 0), MATCH('SRN Backcast - WINEP'!T$13, 'SRN Backcast'!$B$13:$V$13, 0))</f>
        <v>Excellent</v>
      </c>
      <c r="U60" t="str">
        <f>INDEX('SRN Backcast'!$B$13:$V$97, MATCH('SRN Backcast - WINEP'!$C60, 'SRN Backcast'!$C$13:$C$97, 0), MATCH('SRN Backcast - WINEP'!U$13, 'SRN Backcast'!$B$13:$V$13, 0))</f>
        <v>Excellent</v>
      </c>
      <c r="V60" t="str">
        <f>INDEX('SRN Backcast'!$B$13:$V$97, MATCH('SRN Backcast - WINEP'!$C60, 'SRN Backcast'!$C$13:$C$97, 0), MATCH('SRN Backcast - WINEP'!V$13, 'SRN Backcast'!$B$13:$V$13, 0))</f>
        <v>Excellent</v>
      </c>
      <c r="Z60" s="22"/>
      <c r="AA60" t="s">
        <v>51</v>
      </c>
      <c r="AB60" t="str">
        <f t="shared" si="13"/>
        <v>Excellent</v>
      </c>
      <c r="AC60" t="str">
        <f t="shared" si="13"/>
        <v>Excellent</v>
      </c>
      <c r="AD60" t="str">
        <f t="shared" si="13"/>
        <v>Excellent</v>
      </c>
      <c r="AE60" t="str">
        <f t="shared" si="13"/>
        <v>Excellent</v>
      </c>
      <c r="AF60" t="str">
        <f t="shared" si="13"/>
        <v>Excellent</v>
      </c>
      <c r="AG60" t="str">
        <f t="shared" si="13"/>
        <v>Excellent</v>
      </c>
      <c r="AI60" t="str">
        <f t="shared" si="12"/>
        <v>N</v>
      </c>
    </row>
    <row r="61" spans="2:35">
      <c r="B61" t="s">
        <v>242</v>
      </c>
      <c r="C61" t="s">
        <v>575</v>
      </c>
      <c r="D61" t="s">
        <v>48</v>
      </c>
      <c r="E61" t="s">
        <v>49</v>
      </c>
      <c r="F61" t="s">
        <v>50</v>
      </c>
      <c r="H61" t="str">
        <f>INDEX('SRN Backcast'!$B$13:$V$97, MATCH('SRN Backcast - WINEP'!$C61, 'SRN Backcast'!$C$13:$C$97, 0), MATCH('SRN Backcast - WINEP'!H$13, 'SRN Backcast'!$B$13:$V$13, 0))</f>
        <v>Excellent</v>
      </c>
      <c r="I61" t="str">
        <f>INDEX('SRN Backcast'!$B$13:$V$97, MATCH('SRN Backcast - WINEP'!$C61, 'SRN Backcast'!$C$13:$C$97, 0), MATCH('SRN Backcast - WINEP'!I$13, 'SRN Backcast'!$B$13:$V$13, 0))</f>
        <v>Good</v>
      </c>
      <c r="J61" t="str">
        <f>INDEX('SRN Backcast'!$B$13:$V$97, MATCH('SRN Backcast - WINEP'!$C61, 'SRN Backcast'!$C$13:$C$97, 0), MATCH('SRN Backcast - WINEP'!J$13, 'SRN Backcast'!$B$13:$V$13, 0))</f>
        <v>Good</v>
      </c>
      <c r="K61" t="str">
        <f>INDEX('SRN Backcast'!$B$13:$V$97, MATCH('SRN Backcast - WINEP'!$C61, 'SRN Backcast'!$C$13:$C$97, 0), MATCH('SRN Backcast - WINEP'!K$13, 'SRN Backcast'!$B$13:$V$13, 0))</f>
        <v>Good</v>
      </c>
      <c r="L61" t="str">
        <f>INDEX('SRN Backcast'!$B$13:$V$97, MATCH('SRN Backcast - WINEP'!$C61, 'SRN Backcast'!$C$13:$C$97, 0), MATCH('SRN Backcast - WINEP'!L$13, 'SRN Backcast'!$B$13:$V$13, 0))</f>
        <v>Excellent</v>
      </c>
      <c r="M61">
        <f>INDEX('SRN Backcast'!$B$13:$V$97, MATCH('SRN Backcast - WINEP'!$C61, 'SRN Backcast'!$C$13:$C$97, 0), MATCH('SRN Backcast - WINEP'!M$13, 'SRN Backcast'!$B$13:$V$13, 0))</f>
        <v>0</v>
      </c>
      <c r="N61" t="str">
        <f>INDEX('SRN Backcast'!$B$13:$V$97, MATCH('SRN Backcast - WINEP'!$C61, 'SRN Backcast'!$C$13:$C$97, 0), MATCH('SRN Backcast - WINEP'!N$13, 'SRN Backcast'!$B$13:$V$13, 0))</f>
        <v>Excellent</v>
      </c>
      <c r="O61" t="str">
        <f>INDEX('SRN Backcast'!$B$13:$V$97, MATCH('SRN Backcast - WINEP'!$C61, 'SRN Backcast'!$C$13:$C$97, 0), MATCH('SRN Backcast - WINEP'!O$13, 'SRN Backcast'!$B$13:$V$13, 0))</f>
        <v>Excellent</v>
      </c>
      <c r="P61">
        <f>INDEX('SRN Backcast'!$B$13:$V$97, MATCH('SRN Backcast - WINEP'!$C61, 'SRN Backcast'!$C$13:$C$97, 0), MATCH('SRN Backcast - WINEP'!P$13, 'SRN Backcast'!$B$13:$V$13, 0))</f>
        <v>0</v>
      </c>
      <c r="Q61" t="str">
        <f>INDEX('SRN Backcast'!$B$13:$V$97, MATCH('SRN Backcast - WINEP'!$C61, 'SRN Backcast'!$C$13:$C$97, 0), MATCH('SRN Backcast - WINEP'!Q$13, 'SRN Backcast'!$B$13:$V$13, 0))</f>
        <v>Excellent</v>
      </c>
      <c r="R61" t="str">
        <f>INDEX('SRN Backcast'!$B$13:$V$97, MATCH('SRN Backcast - WINEP'!$C61, 'SRN Backcast'!$C$13:$C$97, 0), MATCH('SRN Backcast - WINEP'!R$13, 'SRN Backcast'!$B$13:$V$13, 0))</f>
        <v>Excellent</v>
      </c>
      <c r="S61" t="str">
        <f>INDEX('SRN Backcast'!$B$13:$V$97, MATCH('SRN Backcast - WINEP'!$C61, 'SRN Backcast'!$C$13:$C$97, 0), MATCH('SRN Backcast - WINEP'!S$13, 'SRN Backcast'!$B$13:$V$13, 0))</f>
        <v>Excellent</v>
      </c>
      <c r="T61" t="str">
        <f>INDEX('SRN Backcast'!$B$13:$V$97, MATCH('SRN Backcast - WINEP'!$C61, 'SRN Backcast'!$C$13:$C$97, 0), MATCH('SRN Backcast - WINEP'!T$13, 'SRN Backcast'!$B$13:$V$13, 0))</f>
        <v>Excellent</v>
      </c>
      <c r="U61" t="str">
        <f>INDEX('SRN Backcast'!$B$13:$V$97, MATCH('SRN Backcast - WINEP'!$C61, 'SRN Backcast'!$C$13:$C$97, 0), MATCH('SRN Backcast - WINEP'!U$13, 'SRN Backcast'!$B$13:$V$13, 0))</f>
        <v>Excellent</v>
      </c>
      <c r="V61" t="str">
        <f>INDEX('SRN Backcast'!$B$13:$V$97, MATCH('SRN Backcast - WINEP'!$C61, 'SRN Backcast'!$C$13:$C$97, 0), MATCH('SRN Backcast - WINEP'!V$13, 'SRN Backcast'!$B$13:$V$13, 0))</f>
        <v>Excellent</v>
      </c>
      <c r="Z61" s="22"/>
      <c r="AA61" t="s">
        <v>51</v>
      </c>
      <c r="AB61" t="str">
        <f t="shared" si="13"/>
        <v>Excellent</v>
      </c>
      <c r="AC61" t="str">
        <f t="shared" si="13"/>
        <v>Excellent</v>
      </c>
      <c r="AD61" t="str">
        <f t="shared" si="13"/>
        <v>Excellent</v>
      </c>
      <c r="AE61" t="str">
        <f t="shared" si="13"/>
        <v>Excellent</v>
      </c>
      <c r="AF61" t="str">
        <f t="shared" si="13"/>
        <v>Excellent</v>
      </c>
      <c r="AG61" t="str">
        <f t="shared" si="13"/>
        <v>Excellent</v>
      </c>
      <c r="AI61" t="str">
        <f t="shared" si="12"/>
        <v>N</v>
      </c>
    </row>
    <row r="62" spans="2:35" ht="42">
      <c r="B62" t="s">
        <v>242</v>
      </c>
      <c r="C62" t="s">
        <v>576</v>
      </c>
      <c r="D62" t="s">
        <v>48</v>
      </c>
      <c r="E62" t="s">
        <v>49</v>
      </c>
      <c r="F62" t="s">
        <v>50</v>
      </c>
      <c r="H62" t="str">
        <f>INDEX('SRN Backcast'!$B$13:$V$97, MATCH('SRN Backcast - WINEP'!$C62, 'SRN Backcast'!$C$13:$C$97, 0), MATCH('SRN Backcast - WINEP'!H$13, 'SRN Backcast'!$B$13:$V$13, 0))</f>
        <v>Excellent</v>
      </c>
      <c r="I62" t="str">
        <f>INDEX('SRN Backcast'!$B$13:$V$97, MATCH('SRN Backcast - WINEP'!$C62, 'SRN Backcast'!$C$13:$C$97, 0), MATCH('SRN Backcast - WINEP'!I$13, 'SRN Backcast'!$B$13:$V$13, 0))</f>
        <v>Excellent</v>
      </c>
      <c r="J62" t="str">
        <f>INDEX('SRN Backcast'!$B$13:$V$97, MATCH('SRN Backcast - WINEP'!$C62, 'SRN Backcast'!$C$13:$C$97, 0), MATCH('SRN Backcast - WINEP'!J$13, 'SRN Backcast'!$B$13:$V$13, 0))</f>
        <v>Excellent</v>
      </c>
      <c r="K62" t="str">
        <f>INDEX('SRN Backcast'!$B$13:$V$97, MATCH('SRN Backcast - WINEP'!$C62, 'SRN Backcast'!$C$13:$C$97, 0), MATCH('SRN Backcast - WINEP'!K$13, 'SRN Backcast'!$B$13:$V$13, 0))</f>
        <v>Good</v>
      </c>
      <c r="L62" t="str">
        <f>INDEX('SRN Backcast'!$B$13:$V$97, MATCH('SRN Backcast - WINEP'!$C62, 'SRN Backcast'!$C$13:$C$97, 0), MATCH('SRN Backcast - WINEP'!L$13, 'SRN Backcast'!$B$13:$V$13, 0))</f>
        <v>Good</v>
      </c>
      <c r="M62">
        <f>INDEX('SRN Backcast'!$B$13:$V$97, MATCH('SRN Backcast - WINEP'!$C62, 'SRN Backcast'!$C$13:$C$97, 0), MATCH('SRN Backcast - WINEP'!M$13, 'SRN Backcast'!$B$13:$V$13, 0))</f>
        <v>0</v>
      </c>
      <c r="N62" t="str">
        <f>INDEX('SRN Backcast'!$B$13:$V$97, MATCH('SRN Backcast - WINEP'!$C62, 'SRN Backcast'!$C$13:$C$97, 0), MATCH('SRN Backcast - WINEP'!N$13, 'SRN Backcast'!$B$13:$V$13, 0))</f>
        <v>Good</v>
      </c>
      <c r="O62" t="str">
        <f>INDEX('SRN Backcast'!$B$13:$V$97, MATCH('SRN Backcast - WINEP'!$C62, 'SRN Backcast'!$C$13:$C$97, 0), MATCH('SRN Backcast - WINEP'!O$13, 'SRN Backcast'!$B$13:$V$13, 0))</f>
        <v>Good</v>
      </c>
      <c r="P62">
        <f>INDEX('SRN Backcast'!$B$13:$V$97, MATCH('SRN Backcast - WINEP'!$C62, 'SRN Backcast'!$C$13:$C$97, 0), MATCH('SRN Backcast - WINEP'!P$13, 'SRN Backcast'!$B$13:$V$13, 0))</f>
        <v>0</v>
      </c>
      <c r="Q62" t="str">
        <f>INDEX('SRN Backcast'!$B$13:$V$97, MATCH('SRN Backcast - WINEP'!$C62, 'SRN Backcast'!$C$13:$C$97, 0), MATCH('SRN Backcast - WINEP'!Q$13, 'SRN Backcast'!$B$13:$V$13, 0))</f>
        <v>Excellent</v>
      </c>
      <c r="R62" t="str">
        <f>INDEX('SRN Backcast'!$B$13:$V$97, MATCH('SRN Backcast - WINEP'!$C62, 'SRN Backcast'!$C$13:$C$97, 0), MATCH('SRN Backcast - WINEP'!R$13, 'SRN Backcast'!$B$13:$V$13, 0))</f>
        <v>Excellent</v>
      </c>
      <c r="S62" t="str">
        <f>INDEX('SRN Backcast'!$B$13:$V$97, MATCH('SRN Backcast - WINEP'!$C62, 'SRN Backcast'!$C$13:$C$97, 0), MATCH('SRN Backcast - WINEP'!S$13, 'SRN Backcast'!$B$13:$V$13, 0))</f>
        <v>Excellent</v>
      </c>
      <c r="T62" t="str">
        <f>INDEX('SRN Backcast'!$B$13:$V$97, MATCH('SRN Backcast - WINEP'!$C62, 'SRN Backcast'!$C$13:$C$97, 0), MATCH('SRN Backcast - WINEP'!T$13, 'SRN Backcast'!$B$13:$V$13, 0))</f>
        <v>Good</v>
      </c>
      <c r="U62" t="str">
        <f>INDEX('SRN Backcast'!$B$13:$V$97, MATCH('SRN Backcast - WINEP'!$C62, 'SRN Backcast'!$C$13:$C$97, 0), MATCH('SRN Backcast - WINEP'!U$13, 'SRN Backcast'!$B$13:$V$13, 0))</f>
        <v>Good</v>
      </c>
      <c r="V62" t="str">
        <f>INDEX('SRN Backcast'!$B$13:$V$97, MATCH('SRN Backcast - WINEP'!$C62, 'SRN Backcast'!$C$13:$C$97, 0), MATCH('SRN Backcast - WINEP'!V$13, 'SRN Backcast'!$B$13:$V$13, 0))</f>
        <v>Good</v>
      </c>
      <c r="X62" s="17" t="s">
        <v>55</v>
      </c>
      <c r="Y62" s="17" t="s">
        <v>961</v>
      </c>
      <c r="Z62" s="22" t="s">
        <v>956</v>
      </c>
      <c r="AA62" s="17" t="s">
        <v>51</v>
      </c>
      <c r="AB62" t="str">
        <f t="shared" ref="AB62:AB70" si="14">Q62</f>
        <v>Excellent</v>
      </c>
      <c r="AC62" t="str">
        <f t="shared" ref="AC62:AC70" si="15">R62</f>
        <v>Excellent</v>
      </c>
      <c r="AD62" t="str">
        <f t="shared" ref="AD62:AD70" si="16">S62</f>
        <v>Excellent</v>
      </c>
      <c r="AE62" t="str">
        <f t="shared" ref="AE62:AE70" si="17">T62</f>
        <v>Good</v>
      </c>
      <c r="AF62" t="str">
        <f t="shared" ref="AF62:AG62" si="18">U62</f>
        <v>Good</v>
      </c>
      <c r="AG62" t="str">
        <f t="shared" si="18"/>
        <v>Good</v>
      </c>
      <c r="AI62" t="str">
        <f t="shared" si="12"/>
        <v>N</v>
      </c>
    </row>
    <row r="63" spans="2:35">
      <c r="B63" t="s">
        <v>242</v>
      </c>
      <c r="C63" t="s">
        <v>577</v>
      </c>
      <c r="D63" t="s">
        <v>48</v>
      </c>
      <c r="E63" t="s">
        <v>49</v>
      </c>
      <c r="F63" t="s">
        <v>50</v>
      </c>
      <c r="H63" t="str">
        <f>INDEX('SRN Backcast'!$B$13:$V$97, MATCH('SRN Backcast - WINEP'!$C63, 'SRN Backcast'!$C$13:$C$97, 0), MATCH('SRN Backcast - WINEP'!H$13, 'SRN Backcast'!$B$13:$V$13, 0))</f>
        <v>Good</v>
      </c>
      <c r="I63" t="str">
        <f>INDEX('SRN Backcast'!$B$13:$V$97, MATCH('SRN Backcast - WINEP'!$C63, 'SRN Backcast'!$C$13:$C$97, 0), MATCH('SRN Backcast - WINEP'!I$13, 'SRN Backcast'!$B$13:$V$13, 0))</f>
        <v>Good</v>
      </c>
      <c r="J63" t="str">
        <f>INDEX('SRN Backcast'!$B$13:$V$97, MATCH('SRN Backcast - WINEP'!$C63, 'SRN Backcast'!$C$13:$C$97, 0), MATCH('SRN Backcast - WINEP'!J$13, 'SRN Backcast'!$B$13:$V$13, 0))</f>
        <v>Good</v>
      </c>
      <c r="K63" t="str">
        <f>INDEX('SRN Backcast'!$B$13:$V$97, MATCH('SRN Backcast - WINEP'!$C63, 'SRN Backcast'!$C$13:$C$97, 0), MATCH('SRN Backcast - WINEP'!K$13, 'SRN Backcast'!$B$13:$V$13, 0))</f>
        <v>Good</v>
      </c>
      <c r="L63" t="str">
        <f>INDEX('SRN Backcast'!$B$13:$V$97, MATCH('SRN Backcast - WINEP'!$C63, 'SRN Backcast'!$C$13:$C$97, 0), MATCH('SRN Backcast - WINEP'!L$13, 'SRN Backcast'!$B$13:$V$13, 0))</f>
        <v>Excellent</v>
      </c>
      <c r="M63">
        <f>INDEX('SRN Backcast'!$B$13:$V$97, MATCH('SRN Backcast - WINEP'!$C63, 'SRN Backcast'!$C$13:$C$97, 0), MATCH('SRN Backcast - WINEP'!M$13, 'SRN Backcast'!$B$13:$V$13, 0))</f>
        <v>0</v>
      </c>
      <c r="N63" t="str">
        <f>INDEX('SRN Backcast'!$B$13:$V$97, MATCH('SRN Backcast - WINEP'!$C63, 'SRN Backcast'!$C$13:$C$97, 0), MATCH('SRN Backcast - WINEP'!N$13, 'SRN Backcast'!$B$13:$V$13, 0))</f>
        <v>Excellent</v>
      </c>
      <c r="O63" t="str">
        <f>INDEX('SRN Backcast'!$B$13:$V$97, MATCH('SRN Backcast - WINEP'!$C63, 'SRN Backcast'!$C$13:$C$97, 0), MATCH('SRN Backcast - WINEP'!O$13, 'SRN Backcast'!$B$13:$V$13, 0))</f>
        <v>Excellent</v>
      </c>
      <c r="P63">
        <f>INDEX('SRN Backcast'!$B$13:$V$97, MATCH('SRN Backcast - WINEP'!$C63, 'SRN Backcast'!$C$13:$C$97, 0), MATCH('SRN Backcast - WINEP'!P$13, 'SRN Backcast'!$B$13:$V$13, 0))</f>
        <v>0</v>
      </c>
      <c r="Q63" t="str">
        <f>INDEX('SRN Backcast'!$B$13:$V$97, MATCH('SRN Backcast - WINEP'!$C63, 'SRN Backcast'!$C$13:$C$97, 0), MATCH('SRN Backcast - WINEP'!Q$13, 'SRN Backcast'!$B$13:$V$13, 0))</f>
        <v>Good</v>
      </c>
      <c r="R63" t="str">
        <f>INDEX('SRN Backcast'!$B$13:$V$97, MATCH('SRN Backcast - WINEP'!$C63, 'SRN Backcast'!$C$13:$C$97, 0), MATCH('SRN Backcast - WINEP'!R$13, 'SRN Backcast'!$B$13:$V$13, 0))</f>
        <v>Good</v>
      </c>
      <c r="S63" t="str">
        <f>INDEX('SRN Backcast'!$B$13:$V$97, MATCH('SRN Backcast - WINEP'!$C63, 'SRN Backcast'!$C$13:$C$97, 0), MATCH('SRN Backcast - WINEP'!S$13, 'SRN Backcast'!$B$13:$V$13, 0))</f>
        <v>Good</v>
      </c>
      <c r="T63" t="str">
        <f>INDEX('SRN Backcast'!$B$13:$V$97, MATCH('SRN Backcast - WINEP'!$C63, 'SRN Backcast'!$C$13:$C$97, 0), MATCH('SRN Backcast - WINEP'!T$13, 'SRN Backcast'!$B$13:$V$13, 0))</f>
        <v>Good</v>
      </c>
      <c r="U63" t="str">
        <f>INDEX('SRN Backcast'!$B$13:$V$97, MATCH('SRN Backcast - WINEP'!$C63, 'SRN Backcast'!$C$13:$C$97, 0), MATCH('SRN Backcast - WINEP'!U$13, 'SRN Backcast'!$B$13:$V$13, 0))</f>
        <v>Good</v>
      </c>
      <c r="V63" t="str">
        <f>INDEX('SRN Backcast'!$B$13:$V$97, MATCH('SRN Backcast - WINEP'!$C63, 'SRN Backcast'!$C$13:$C$97, 0), MATCH('SRN Backcast - WINEP'!V$13, 'SRN Backcast'!$B$13:$V$13, 0))</f>
        <v>Good</v>
      </c>
      <c r="Z63" s="22"/>
      <c r="AA63" t="s">
        <v>51</v>
      </c>
      <c r="AB63" t="str">
        <f t="shared" si="14"/>
        <v>Good</v>
      </c>
      <c r="AC63" t="str">
        <f t="shared" si="15"/>
        <v>Good</v>
      </c>
      <c r="AD63" t="str">
        <f t="shared" si="16"/>
        <v>Good</v>
      </c>
      <c r="AE63" t="str">
        <f t="shared" si="17"/>
        <v>Good</v>
      </c>
      <c r="AF63" t="str">
        <f t="shared" ref="AF63:AG70" si="19">U63</f>
        <v>Good</v>
      </c>
      <c r="AG63" t="str">
        <f t="shared" si="19"/>
        <v>Good</v>
      </c>
      <c r="AI63" t="str">
        <f t="shared" si="12"/>
        <v>N</v>
      </c>
    </row>
    <row r="64" spans="2:35">
      <c r="B64" t="s">
        <v>242</v>
      </c>
      <c r="C64" t="s">
        <v>578</v>
      </c>
      <c r="D64" t="s">
        <v>48</v>
      </c>
      <c r="E64" t="s">
        <v>49</v>
      </c>
      <c r="F64" t="s">
        <v>50</v>
      </c>
      <c r="H64" t="str">
        <f>INDEX('SRN Backcast'!$B$13:$V$97, MATCH('SRN Backcast - WINEP'!$C64, 'SRN Backcast'!$C$13:$C$97, 0), MATCH('SRN Backcast - WINEP'!H$13, 'SRN Backcast'!$B$13:$V$13, 0))</f>
        <v>Excellent</v>
      </c>
      <c r="I64" t="str">
        <f>INDEX('SRN Backcast'!$B$13:$V$97, MATCH('SRN Backcast - WINEP'!$C64, 'SRN Backcast'!$C$13:$C$97, 0), MATCH('SRN Backcast - WINEP'!I$13, 'SRN Backcast'!$B$13:$V$13, 0))</f>
        <v>Good</v>
      </c>
      <c r="J64" t="str">
        <f>INDEX('SRN Backcast'!$B$13:$V$97, MATCH('SRN Backcast - WINEP'!$C64, 'SRN Backcast'!$C$13:$C$97, 0), MATCH('SRN Backcast - WINEP'!J$13, 'SRN Backcast'!$B$13:$V$13, 0))</f>
        <v>Good</v>
      </c>
      <c r="K64" t="str">
        <f>INDEX('SRN Backcast'!$B$13:$V$97, MATCH('SRN Backcast - WINEP'!$C64, 'SRN Backcast'!$C$13:$C$97, 0), MATCH('SRN Backcast - WINEP'!K$13, 'SRN Backcast'!$B$13:$V$13, 0))</f>
        <v>Good</v>
      </c>
      <c r="L64" t="str">
        <f>INDEX('SRN Backcast'!$B$13:$V$97, MATCH('SRN Backcast - WINEP'!$C64, 'SRN Backcast'!$C$13:$C$97, 0), MATCH('SRN Backcast - WINEP'!L$13, 'SRN Backcast'!$B$13:$V$13, 0))</f>
        <v>Good</v>
      </c>
      <c r="M64">
        <f>INDEX('SRN Backcast'!$B$13:$V$97, MATCH('SRN Backcast - WINEP'!$C64, 'SRN Backcast'!$C$13:$C$97, 0), MATCH('SRN Backcast - WINEP'!M$13, 'SRN Backcast'!$B$13:$V$13, 0))</f>
        <v>0</v>
      </c>
      <c r="N64" t="str">
        <f>INDEX('SRN Backcast'!$B$13:$V$97, MATCH('SRN Backcast - WINEP'!$C64, 'SRN Backcast'!$C$13:$C$97, 0), MATCH('SRN Backcast - WINEP'!N$13, 'SRN Backcast'!$B$13:$V$13, 0))</f>
        <v>Good</v>
      </c>
      <c r="O64" t="str">
        <f>INDEX('SRN Backcast'!$B$13:$V$97, MATCH('SRN Backcast - WINEP'!$C64, 'SRN Backcast'!$C$13:$C$97, 0), MATCH('SRN Backcast - WINEP'!O$13, 'SRN Backcast'!$B$13:$V$13, 0))</f>
        <v>Good</v>
      </c>
      <c r="P64">
        <f>INDEX('SRN Backcast'!$B$13:$V$97, MATCH('SRN Backcast - WINEP'!$C64, 'SRN Backcast'!$C$13:$C$97, 0), MATCH('SRN Backcast - WINEP'!P$13, 'SRN Backcast'!$B$13:$V$13, 0))</f>
        <v>0</v>
      </c>
      <c r="Q64" t="str">
        <f>INDEX('SRN Backcast'!$B$13:$V$97, MATCH('SRN Backcast - WINEP'!$C64, 'SRN Backcast'!$C$13:$C$97, 0), MATCH('SRN Backcast - WINEP'!Q$13, 'SRN Backcast'!$B$13:$V$13, 0))</f>
        <v>Good</v>
      </c>
      <c r="R64" t="str">
        <f>INDEX('SRN Backcast'!$B$13:$V$97, MATCH('SRN Backcast - WINEP'!$C64, 'SRN Backcast'!$C$13:$C$97, 0), MATCH('SRN Backcast - WINEP'!R$13, 'SRN Backcast'!$B$13:$V$13, 0))</f>
        <v>Good</v>
      </c>
      <c r="S64" t="str">
        <f>INDEX('SRN Backcast'!$B$13:$V$97, MATCH('SRN Backcast - WINEP'!$C64, 'SRN Backcast'!$C$13:$C$97, 0), MATCH('SRN Backcast - WINEP'!S$13, 'SRN Backcast'!$B$13:$V$13, 0))</f>
        <v>Good</v>
      </c>
      <c r="T64" t="str">
        <f>INDEX('SRN Backcast'!$B$13:$V$97, MATCH('SRN Backcast - WINEP'!$C64, 'SRN Backcast'!$C$13:$C$97, 0), MATCH('SRN Backcast - WINEP'!T$13, 'SRN Backcast'!$B$13:$V$13, 0))</f>
        <v>Good</v>
      </c>
      <c r="U64" t="str">
        <f>INDEX('SRN Backcast'!$B$13:$V$97, MATCH('SRN Backcast - WINEP'!$C64, 'SRN Backcast'!$C$13:$C$97, 0), MATCH('SRN Backcast - WINEP'!U$13, 'SRN Backcast'!$B$13:$V$13, 0))</f>
        <v>Good</v>
      </c>
      <c r="V64" t="str">
        <f>INDEX('SRN Backcast'!$B$13:$V$97, MATCH('SRN Backcast - WINEP'!$C64, 'SRN Backcast'!$C$13:$C$97, 0), MATCH('SRN Backcast - WINEP'!V$13, 'SRN Backcast'!$B$13:$V$13, 0))</f>
        <v>Good</v>
      </c>
      <c r="Z64" s="22"/>
      <c r="AA64" t="s">
        <v>51</v>
      </c>
      <c r="AB64" t="str">
        <f t="shared" si="14"/>
        <v>Good</v>
      </c>
      <c r="AC64" t="str">
        <f t="shared" si="15"/>
        <v>Good</v>
      </c>
      <c r="AD64" t="str">
        <f t="shared" si="16"/>
        <v>Good</v>
      </c>
      <c r="AE64" t="str">
        <f t="shared" si="17"/>
        <v>Good</v>
      </c>
      <c r="AF64" t="str">
        <f t="shared" si="19"/>
        <v>Good</v>
      </c>
      <c r="AG64" t="str">
        <f t="shared" si="19"/>
        <v>Good</v>
      </c>
      <c r="AI64" t="str">
        <f t="shared" si="12"/>
        <v>N</v>
      </c>
    </row>
    <row r="65" spans="2:35">
      <c r="B65" t="s">
        <v>242</v>
      </c>
      <c r="C65" t="s">
        <v>579</v>
      </c>
      <c r="D65" t="s">
        <v>48</v>
      </c>
      <c r="E65" t="s">
        <v>49</v>
      </c>
      <c r="F65" t="s">
        <v>50</v>
      </c>
      <c r="H65" t="str">
        <f>INDEX('SRN Backcast'!$B$13:$V$97, MATCH('SRN Backcast - WINEP'!$C65, 'SRN Backcast'!$C$13:$C$97, 0), MATCH('SRN Backcast - WINEP'!H$13, 'SRN Backcast'!$B$13:$V$13, 0))</f>
        <v>Excellent</v>
      </c>
      <c r="I65" t="str">
        <f>INDEX('SRN Backcast'!$B$13:$V$97, MATCH('SRN Backcast - WINEP'!$C65, 'SRN Backcast'!$C$13:$C$97, 0), MATCH('SRN Backcast - WINEP'!I$13, 'SRN Backcast'!$B$13:$V$13, 0))</f>
        <v>Good</v>
      </c>
      <c r="J65" t="str">
        <f>INDEX('SRN Backcast'!$B$13:$V$97, MATCH('SRN Backcast - WINEP'!$C65, 'SRN Backcast'!$C$13:$C$97, 0), MATCH('SRN Backcast - WINEP'!J$13, 'SRN Backcast'!$B$13:$V$13, 0))</f>
        <v>Good</v>
      </c>
      <c r="K65" t="str">
        <f>INDEX('SRN Backcast'!$B$13:$V$97, MATCH('SRN Backcast - WINEP'!$C65, 'SRN Backcast'!$C$13:$C$97, 0), MATCH('SRN Backcast - WINEP'!K$13, 'SRN Backcast'!$B$13:$V$13, 0))</f>
        <v>Good</v>
      </c>
      <c r="L65" t="str">
        <f>INDEX('SRN Backcast'!$B$13:$V$97, MATCH('SRN Backcast - WINEP'!$C65, 'SRN Backcast'!$C$13:$C$97, 0), MATCH('SRN Backcast - WINEP'!L$13, 'SRN Backcast'!$B$13:$V$13, 0))</f>
        <v>Good</v>
      </c>
      <c r="M65">
        <f>INDEX('SRN Backcast'!$B$13:$V$97, MATCH('SRN Backcast - WINEP'!$C65, 'SRN Backcast'!$C$13:$C$97, 0), MATCH('SRN Backcast - WINEP'!M$13, 'SRN Backcast'!$B$13:$V$13, 0))</f>
        <v>0</v>
      </c>
      <c r="N65" t="str">
        <f>INDEX('SRN Backcast'!$B$13:$V$97, MATCH('SRN Backcast - WINEP'!$C65, 'SRN Backcast'!$C$13:$C$97, 0), MATCH('SRN Backcast - WINEP'!N$13, 'SRN Backcast'!$B$13:$V$13, 0))</f>
        <v>Good</v>
      </c>
      <c r="O65" t="str">
        <f>INDEX('SRN Backcast'!$B$13:$V$97, MATCH('SRN Backcast - WINEP'!$C65, 'SRN Backcast'!$C$13:$C$97, 0), MATCH('SRN Backcast - WINEP'!O$13, 'SRN Backcast'!$B$13:$V$13, 0))</f>
        <v>Good</v>
      </c>
      <c r="P65">
        <f>INDEX('SRN Backcast'!$B$13:$V$97, MATCH('SRN Backcast - WINEP'!$C65, 'SRN Backcast'!$C$13:$C$97, 0), MATCH('SRN Backcast - WINEP'!P$13, 'SRN Backcast'!$B$13:$V$13, 0))</f>
        <v>0</v>
      </c>
      <c r="Q65" t="str">
        <f>INDEX('SRN Backcast'!$B$13:$V$97, MATCH('SRN Backcast - WINEP'!$C65, 'SRN Backcast'!$C$13:$C$97, 0), MATCH('SRN Backcast - WINEP'!Q$13, 'SRN Backcast'!$B$13:$V$13, 0))</f>
        <v>Good</v>
      </c>
      <c r="R65" t="str">
        <f>INDEX('SRN Backcast'!$B$13:$V$97, MATCH('SRN Backcast - WINEP'!$C65, 'SRN Backcast'!$C$13:$C$97, 0), MATCH('SRN Backcast - WINEP'!R$13, 'SRN Backcast'!$B$13:$V$13, 0))</f>
        <v>Excellent</v>
      </c>
      <c r="S65" t="str">
        <f>INDEX('SRN Backcast'!$B$13:$V$97, MATCH('SRN Backcast - WINEP'!$C65, 'SRN Backcast'!$C$13:$C$97, 0), MATCH('SRN Backcast - WINEP'!S$13, 'SRN Backcast'!$B$13:$V$13, 0))</f>
        <v>Excellent</v>
      </c>
      <c r="T65" t="str">
        <f>INDEX('SRN Backcast'!$B$13:$V$97, MATCH('SRN Backcast - WINEP'!$C65, 'SRN Backcast'!$C$13:$C$97, 0), MATCH('SRN Backcast - WINEP'!T$13, 'SRN Backcast'!$B$13:$V$13, 0))</f>
        <v>Excellent</v>
      </c>
      <c r="U65" t="str">
        <f>INDEX('SRN Backcast'!$B$13:$V$97, MATCH('SRN Backcast - WINEP'!$C65, 'SRN Backcast'!$C$13:$C$97, 0), MATCH('SRN Backcast - WINEP'!U$13, 'SRN Backcast'!$B$13:$V$13, 0))</f>
        <v>Excellent</v>
      </c>
      <c r="V65" t="str">
        <f>INDEX('SRN Backcast'!$B$13:$V$97, MATCH('SRN Backcast - WINEP'!$C65, 'SRN Backcast'!$C$13:$C$97, 0), MATCH('SRN Backcast - WINEP'!V$13, 'SRN Backcast'!$B$13:$V$13, 0))</f>
        <v>Excellent</v>
      </c>
      <c r="Z65" s="22"/>
      <c r="AA65" t="s">
        <v>51</v>
      </c>
      <c r="AB65" t="str">
        <f t="shared" si="14"/>
        <v>Good</v>
      </c>
      <c r="AC65" t="str">
        <f t="shared" si="15"/>
        <v>Excellent</v>
      </c>
      <c r="AD65" t="str">
        <f t="shared" si="16"/>
        <v>Excellent</v>
      </c>
      <c r="AE65" t="str">
        <f t="shared" si="17"/>
        <v>Excellent</v>
      </c>
      <c r="AF65" t="str">
        <f t="shared" si="19"/>
        <v>Excellent</v>
      </c>
      <c r="AG65" t="str">
        <f t="shared" si="19"/>
        <v>Excellent</v>
      </c>
      <c r="AI65" t="str">
        <f t="shared" si="12"/>
        <v>N</v>
      </c>
    </row>
    <row r="66" spans="2:35" ht="42">
      <c r="B66" t="s">
        <v>242</v>
      </c>
      <c r="C66" t="s">
        <v>580</v>
      </c>
      <c r="D66" t="s">
        <v>48</v>
      </c>
      <c r="E66" t="s">
        <v>49</v>
      </c>
      <c r="F66" t="s">
        <v>50</v>
      </c>
      <c r="H66" t="str">
        <f>INDEX('SRN Backcast'!$B$13:$V$97, MATCH('SRN Backcast - WINEP'!$C66, 'SRN Backcast'!$C$13:$C$97, 0), MATCH('SRN Backcast - WINEP'!H$13, 'SRN Backcast'!$B$13:$V$13, 0))</f>
        <v>Excellent</v>
      </c>
      <c r="I66" t="str">
        <f>INDEX('SRN Backcast'!$B$13:$V$97, MATCH('SRN Backcast - WINEP'!$C66, 'SRN Backcast'!$C$13:$C$97, 0), MATCH('SRN Backcast - WINEP'!I$13, 'SRN Backcast'!$B$13:$V$13, 0))</f>
        <v>Excellent</v>
      </c>
      <c r="J66" t="str">
        <f>INDEX('SRN Backcast'!$B$13:$V$97, MATCH('SRN Backcast - WINEP'!$C66, 'SRN Backcast'!$C$13:$C$97, 0), MATCH('SRN Backcast - WINEP'!J$13, 'SRN Backcast'!$B$13:$V$13, 0))</f>
        <v>Excellent</v>
      </c>
      <c r="K66" t="str">
        <f>INDEX('SRN Backcast'!$B$13:$V$97, MATCH('SRN Backcast - WINEP'!$C66, 'SRN Backcast'!$C$13:$C$97, 0), MATCH('SRN Backcast - WINEP'!K$13, 'SRN Backcast'!$B$13:$V$13, 0))</f>
        <v>Excellent</v>
      </c>
      <c r="L66" t="str">
        <f>INDEX('SRN Backcast'!$B$13:$V$97, MATCH('SRN Backcast - WINEP'!$C66, 'SRN Backcast'!$C$13:$C$97, 0), MATCH('SRN Backcast - WINEP'!L$13, 'SRN Backcast'!$B$13:$V$13, 0))</f>
        <v>Good</v>
      </c>
      <c r="M66">
        <f>INDEX('SRN Backcast'!$B$13:$V$97, MATCH('SRN Backcast - WINEP'!$C66, 'SRN Backcast'!$C$13:$C$97, 0), MATCH('SRN Backcast - WINEP'!M$13, 'SRN Backcast'!$B$13:$V$13, 0))</f>
        <v>0</v>
      </c>
      <c r="N66" t="str">
        <f>INDEX('SRN Backcast'!$B$13:$V$97, MATCH('SRN Backcast - WINEP'!$C66, 'SRN Backcast'!$C$13:$C$97, 0), MATCH('SRN Backcast - WINEP'!N$13, 'SRN Backcast'!$B$13:$V$13, 0))</f>
        <v>Good</v>
      </c>
      <c r="O66" t="str">
        <f>INDEX('SRN Backcast'!$B$13:$V$97, MATCH('SRN Backcast - WINEP'!$C66, 'SRN Backcast'!$C$13:$C$97, 0), MATCH('SRN Backcast - WINEP'!O$13, 'SRN Backcast'!$B$13:$V$13, 0))</f>
        <v>Good</v>
      </c>
      <c r="P66">
        <f>INDEX('SRN Backcast'!$B$13:$V$97, MATCH('SRN Backcast - WINEP'!$C66, 'SRN Backcast'!$C$13:$C$97, 0), MATCH('SRN Backcast - WINEP'!P$13, 'SRN Backcast'!$B$13:$V$13, 0))</f>
        <v>0</v>
      </c>
      <c r="Q66" t="str">
        <f>INDEX('SRN Backcast'!$B$13:$V$97, MATCH('SRN Backcast - WINEP'!$C66, 'SRN Backcast'!$C$13:$C$97, 0), MATCH('SRN Backcast - WINEP'!Q$13, 'SRN Backcast'!$B$13:$V$13, 0))</f>
        <v>Good</v>
      </c>
      <c r="R66" t="str">
        <f>INDEX('SRN Backcast'!$B$13:$V$97, MATCH('SRN Backcast - WINEP'!$C66, 'SRN Backcast'!$C$13:$C$97, 0), MATCH('SRN Backcast - WINEP'!R$13, 'SRN Backcast'!$B$13:$V$13, 0))</f>
        <v>Good</v>
      </c>
      <c r="S66" t="str">
        <f>INDEX('SRN Backcast'!$B$13:$V$97, MATCH('SRN Backcast - WINEP'!$C66, 'SRN Backcast'!$C$13:$C$97, 0), MATCH('SRN Backcast - WINEP'!S$13, 'SRN Backcast'!$B$13:$V$13, 0))</f>
        <v>Good</v>
      </c>
      <c r="T66" t="str">
        <f>INDEX('SRN Backcast'!$B$13:$V$97, MATCH('SRN Backcast - WINEP'!$C66, 'SRN Backcast'!$C$13:$C$97, 0), MATCH('SRN Backcast - WINEP'!T$13, 'SRN Backcast'!$B$13:$V$13, 0))</f>
        <v>Excellent</v>
      </c>
      <c r="U66" t="str">
        <f>INDEX('SRN Backcast'!$B$13:$V$97, MATCH('SRN Backcast - WINEP'!$C66, 'SRN Backcast'!$C$13:$C$97, 0), MATCH('SRN Backcast - WINEP'!U$13, 'SRN Backcast'!$B$13:$V$13, 0))</f>
        <v>Excellent</v>
      </c>
      <c r="V66" t="str">
        <f>INDEX('SRN Backcast'!$B$13:$V$97, MATCH('SRN Backcast - WINEP'!$C66, 'SRN Backcast'!$C$13:$C$97, 0), MATCH('SRN Backcast - WINEP'!V$13, 'SRN Backcast'!$B$13:$V$13, 0))</f>
        <v>Excellent</v>
      </c>
      <c r="X66" s="17" t="s">
        <v>55</v>
      </c>
      <c r="Y66" s="17" t="s">
        <v>962</v>
      </c>
      <c r="Z66" s="22" t="s">
        <v>956</v>
      </c>
      <c r="AA66" s="17" t="s">
        <v>51</v>
      </c>
      <c r="AB66" t="str">
        <f t="shared" si="14"/>
        <v>Good</v>
      </c>
      <c r="AC66" t="str">
        <f t="shared" si="15"/>
        <v>Good</v>
      </c>
      <c r="AD66" t="str">
        <f t="shared" si="16"/>
        <v>Good</v>
      </c>
      <c r="AE66" t="str">
        <f t="shared" si="17"/>
        <v>Excellent</v>
      </c>
      <c r="AF66" t="str">
        <f t="shared" si="19"/>
        <v>Excellent</v>
      </c>
      <c r="AG66" t="str">
        <f t="shared" si="19"/>
        <v>Excellent</v>
      </c>
      <c r="AI66" t="str">
        <f t="shared" si="12"/>
        <v>N</v>
      </c>
    </row>
    <row r="67" spans="2:35">
      <c r="B67" t="s">
        <v>242</v>
      </c>
      <c r="C67" t="s">
        <v>581</v>
      </c>
      <c r="D67" t="s">
        <v>48</v>
      </c>
      <c r="E67" t="s">
        <v>49</v>
      </c>
      <c r="F67" t="s">
        <v>50</v>
      </c>
      <c r="H67" t="str">
        <f>INDEX('SRN Backcast'!$B$13:$V$97, MATCH('SRN Backcast - WINEP'!$C67, 'SRN Backcast'!$C$13:$C$97, 0), MATCH('SRN Backcast - WINEP'!H$13, 'SRN Backcast'!$B$13:$V$13, 0))</f>
        <v>Sufficient</v>
      </c>
      <c r="I67" t="str">
        <f>INDEX('SRN Backcast'!$B$13:$V$97, MATCH('SRN Backcast - WINEP'!$C67, 'SRN Backcast'!$C$13:$C$97, 0), MATCH('SRN Backcast - WINEP'!I$13, 'SRN Backcast'!$B$13:$V$13, 0))</f>
        <v>Good</v>
      </c>
      <c r="J67" t="str">
        <f>INDEX('SRN Backcast'!$B$13:$V$97, MATCH('SRN Backcast - WINEP'!$C67, 'SRN Backcast'!$C$13:$C$97, 0), MATCH('SRN Backcast - WINEP'!J$13, 'SRN Backcast'!$B$13:$V$13, 0))</f>
        <v>Sufficient</v>
      </c>
      <c r="K67" t="str">
        <f>INDEX('SRN Backcast'!$B$13:$V$97, MATCH('SRN Backcast - WINEP'!$C67, 'SRN Backcast'!$C$13:$C$97, 0), MATCH('SRN Backcast - WINEP'!K$13, 'SRN Backcast'!$B$13:$V$13, 0))</f>
        <v>Sufficient</v>
      </c>
      <c r="L67" t="str">
        <f>INDEX('SRN Backcast'!$B$13:$V$97, MATCH('SRN Backcast - WINEP'!$C67, 'SRN Backcast'!$C$13:$C$97, 0), MATCH('SRN Backcast - WINEP'!L$13, 'SRN Backcast'!$B$13:$V$13, 0))</f>
        <v>Good</v>
      </c>
      <c r="M67">
        <f>INDEX('SRN Backcast'!$B$13:$V$97, MATCH('SRN Backcast - WINEP'!$C67, 'SRN Backcast'!$C$13:$C$97, 0), MATCH('SRN Backcast - WINEP'!M$13, 'SRN Backcast'!$B$13:$V$13, 0))</f>
        <v>0</v>
      </c>
      <c r="N67" t="str">
        <f>INDEX('SRN Backcast'!$B$13:$V$97, MATCH('SRN Backcast - WINEP'!$C67, 'SRN Backcast'!$C$13:$C$97, 0), MATCH('SRN Backcast - WINEP'!N$13, 'SRN Backcast'!$B$13:$V$13, 0))</f>
        <v>Good</v>
      </c>
      <c r="O67" t="str">
        <f>INDEX('SRN Backcast'!$B$13:$V$97, MATCH('SRN Backcast - WINEP'!$C67, 'SRN Backcast'!$C$13:$C$97, 0), MATCH('SRN Backcast - WINEP'!O$13, 'SRN Backcast'!$B$13:$V$13, 0))</f>
        <v>Good</v>
      </c>
      <c r="P67">
        <f>INDEX('SRN Backcast'!$B$13:$V$97, MATCH('SRN Backcast - WINEP'!$C67, 'SRN Backcast'!$C$13:$C$97, 0), MATCH('SRN Backcast - WINEP'!P$13, 'SRN Backcast'!$B$13:$V$13, 0))</f>
        <v>0</v>
      </c>
      <c r="Q67" t="str">
        <f>INDEX('SRN Backcast'!$B$13:$V$97, MATCH('SRN Backcast - WINEP'!$C67, 'SRN Backcast'!$C$13:$C$97, 0), MATCH('SRN Backcast - WINEP'!Q$13, 'SRN Backcast'!$B$13:$V$13, 0))</f>
        <v>Good</v>
      </c>
      <c r="R67" t="str">
        <f>INDEX('SRN Backcast'!$B$13:$V$97, MATCH('SRN Backcast - WINEP'!$C67, 'SRN Backcast'!$C$13:$C$97, 0), MATCH('SRN Backcast - WINEP'!R$13, 'SRN Backcast'!$B$13:$V$13, 0))</f>
        <v>Good</v>
      </c>
      <c r="S67" t="str">
        <f>INDEX('SRN Backcast'!$B$13:$V$97, MATCH('SRN Backcast - WINEP'!$C67, 'SRN Backcast'!$C$13:$C$97, 0), MATCH('SRN Backcast - WINEP'!S$13, 'SRN Backcast'!$B$13:$V$13, 0))</f>
        <v>Good</v>
      </c>
      <c r="T67" t="str">
        <f>INDEX('SRN Backcast'!$B$13:$V$97, MATCH('SRN Backcast - WINEP'!$C67, 'SRN Backcast'!$C$13:$C$97, 0), MATCH('SRN Backcast - WINEP'!T$13, 'SRN Backcast'!$B$13:$V$13, 0))</f>
        <v>Good</v>
      </c>
      <c r="U67" t="str">
        <f>INDEX('SRN Backcast'!$B$13:$V$97, MATCH('SRN Backcast - WINEP'!$C67, 'SRN Backcast'!$C$13:$C$97, 0), MATCH('SRN Backcast - WINEP'!U$13, 'SRN Backcast'!$B$13:$V$13, 0))</f>
        <v>Good</v>
      </c>
      <c r="V67" t="str">
        <f>INDEX('SRN Backcast'!$B$13:$V$97, MATCH('SRN Backcast - WINEP'!$C67, 'SRN Backcast'!$C$13:$C$97, 0), MATCH('SRN Backcast - WINEP'!V$13, 'SRN Backcast'!$B$13:$V$13, 0))</f>
        <v>Good</v>
      </c>
      <c r="Z67" s="22"/>
      <c r="AA67" t="s">
        <v>51</v>
      </c>
      <c r="AB67" t="str">
        <f t="shared" si="14"/>
        <v>Good</v>
      </c>
      <c r="AC67" t="str">
        <f t="shared" si="15"/>
        <v>Good</v>
      </c>
      <c r="AD67" t="str">
        <f t="shared" si="16"/>
        <v>Good</v>
      </c>
      <c r="AE67" t="str">
        <f t="shared" si="17"/>
        <v>Good</v>
      </c>
      <c r="AF67" t="str">
        <f t="shared" si="19"/>
        <v>Good</v>
      </c>
      <c r="AG67" t="str">
        <f t="shared" si="19"/>
        <v>Good</v>
      </c>
      <c r="AI67" t="str">
        <f t="shared" si="12"/>
        <v>N</v>
      </c>
    </row>
    <row r="68" spans="2:35">
      <c r="B68" t="s">
        <v>242</v>
      </c>
      <c r="C68" t="s">
        <v>582</v>
      </c>
      <c r="D68" t="s">
        <v>48</v>
      </c>
      <c r="E68" t="s">
        <v>49</v>
      </c>
      <c r="F68" t="s">
        <v>50</v>
      </c>
      <c r="H68" t="str">
        <f>INDEX('SRN Backcast'!$B$13:$V$97, MATCH('SRN Backcast - WINEP'!$C68, 'SRN Backcast'!$C$13:$C$97, 0), MATCH('SRN Backcast - WINEP'!H$13, 'SRN Backcast'!$B$13:$V$13, 0))</f>
        <v>Excellent</v>
      </c>
      <c r="I68" t="str">
        <f>INDEX('SRN Backcast'!$B$13:$V$97, MATCH('SRN Backcast - WINEP'!$C68, 'SRN Backcast'!$C$13:$C$97, 0), MATCH('SRN Backcast - WINEP'!I$13, 'SRN Backcast'!$B$13:$V$13, 0))</f>
        <v>Excellent</v>
      </c>
      <c r="J68" t="str">
        <f>INDEX('SRN Backcast'!$B$13:$V$97, MATCH('SRN Backcast - WINEP'!$C68, 'SRN Backcast'!$C$13:$C$97, 0), MATCH('SRN Backcast - WINEP'!J$13, 'SRN Backcast'!$B$13:$V$13, 0))</f>
        <v>Excellent</v>
      </c>
      <c r="K68" t="str">
        <f>INDEX('SRN Backcast'!$B$13:$V$97, MATCH('SRN Backcast - WINEP'!$C68, 'SRN Backcast'!$C$13:$C$97, 0), MATCH('SRN Backcast - WINEP'!K$13, 'SRN Backcast'!$B$13:$V$13, 0))</f>
        <v>Excellent</v>
      </c>
      <c r="L68" t="str">
        <f>INDEX('SRN Backcast'!$B$13:$V$97, MATCH('SRN Backcast - WINEP'!$C68, 'SRN Backcast'!$C$13:$C$97, 0), MATCH('SRN Backcast - WINEP'!L$13, 'SRN Backcast'!$B$13:$V$13, 0))</f>
        <v>Excellent</v>
      </c>
      <c r="M68">
        <f>INDEX('SRN Backcast'!$B$13:$V$97, MATCH('SRN Backcast - WINEP'!$C68, 'SRN Backcast'!$C$13:$C$97, 0), MATCH('SRN Backcast - WINEP'!M$13, 'SRN Backcast'!$B$13:$V$13, 0))</f>
        <v>0</v>
      </c>
      <c r="N68" t="str">
        <f>INDEX('SRN Backcast'!$B$13:$V$97, MATCH('SRN Backcast - WINEP'!$C68, 'SRN Backcast'!$C$13:$C$97, 0), MATCH('SRN Backcast - WINEP'!N$13, 'SRN Backcast'!$B$13:$V$13, 0))</f>
        <v>Excellent</v>
      </c>
      <c r="O68" t="str">
        <f>INDEX('SRN Backcast'!$B$13:$V$97, MATCH('SRN Backcast - WINEP'!$C68, 'SRN Backcast'!$C$13:$C$97, 0), MATCH('SRN Backcast - WINEP'!O$13, 'SRN Backcast'!$B$13:$V$13, 0))</f>
        <v>Excellent</v>
      </c>
      <c r="P68">
        <f>INDEX('SRN Backcast'!$B$13:$V$97, MATCH('SRN Backcast - WINEP'!$C68, 'SRN Backcast'!$C$13:$C$97, 0), MATCH('SRN Backcast - WINEP'!P$13, 'SRN Backcast'!$B$13:$V$13, 0))</f>
        <v>0</v>
      </c>
      <c r="Q68" t="str">
        <f>INDEX('SRN Backcast'!$B$13:$V$97, MATCH('SRN Backcast - WINEP'!$C68, 'SRN Backcast'!$C$13:$C$97, 0), MATCH('SRN Backcast - WINEP'!Q$13, 'SRN Backcast'!$B$13:$V$13, 0))</f>
        <v>Excellent</v>
      </c>
      <c r="R68" t="str">
        <f>INDEX('SRN Backcast'!$B$13:$V$97, MATCH('SRN Backcast - WINEP'!$C68, 'SRN Backcast'!$C$13:$C$97, 0), MATCH('SRN Backcast - WINEP'!R$13, 'SRN Backcast'!$B$13:$V$13, 0))</f>
        <v>Excellent</v>
      </c>
      <c r="S68" t="str">
        <f>INDEX('SRN Backcast'!$B$13:$V$97, MATCH('SRN Backcast - WINEP'!$C68, 'SRN Backcast'!$C$13:$C$97, 0), MATCH('SRN Backcast - WINEP'!S$13, 'SRN Backcast'!$B$13:$V$13, 0))</f>
        <v>Excellent</v>
      </c>
      <c r="T68" t="str">
        <f>INDEX('SRN Backcast'!$B$13:$V$97, MATCH('SRN Backcast - WINEP'!$C68, 'SRN Backcast'!$C$13:$C$97, 0), MATCH('SRN Backcast - WINEP'!T$13, 'SRN Backcast'!$B$13:$V$13, 0))</f>
        <v>Excellent</v>
      </c>
      <c r="U68" t="str">
        <f>INDEX('SRN Backcast'!$B$13:$V$97, MATCH('SRN Backcast - WINEP'!$C68, 'SRN Backcast'!$C$13:$C$97, 0), MATCH('SRN Backcast - WINEP'!U$13, 'SRN Backcast'!$B$13:$V$13, 0))</f>
        <v>Excellent</v>
      </c>
      <c r="V68" t="str">
        <f>INDEX('SRN Backcast'!$B$13:$V$97, MATCH('SRN Backcast - WINEP'!$C68, 'SRN Backcast'!$C$13:$C$97, 0), MATCH('SRN Backcast - WINEP'!V$13, 'SRN Backcast'!$B$13:$V$13, 0))</f>
        <v>Excellent</v>
      </c>
      <c r="Z68" s="22"/>
      <c r="AA68" t="s">
        <v>51</v>
      </c>
      <c r="AB68" t="str">
        <f t="shared" si="14"/>
        <v>Excellent</v>
      </c>
      <c r="AC68" t="str">
        <f t="shared" si="15"/>
        <v>Excellent</v>
      </c>
      <c r="AD68" t="str">
        <f t="shared" si="16"/>
        <v>Excellent</v>
      </c>
      <c r="AE68" t="str">
        <f t="shared" si="17"/>
        <v>Excellent</v>
      </c>
      <c r="AF68" t="str">
        <f t="shared" si="19"/>
        <v>Excellent</v>
      </c>
      <c r="AG68" t="str">
        <f t="shared" si="19"/>
        <v>Excellent</v>
      </c>
      <c r="AI68" t="str">
        <f t="shared" si="12"/>
        <v>N</v>
      </c>
    </row>
    <row r="69" spans="2:35">
      <c r="B69" t="s">
        <v>242</v>
      </c>
      <c r="C69" t="s">
        <v>583</v>
      </c>
      <c r="D69" t="s">
        <v>48</v>
      </c>
      <c r="E69" t="s">
        <v>49</v>
      </c>
      <c r="F69" t="s">
        <v>50</v>
      </c>
      <c r="H69" t="str">
        <f>INDEX('SRN Backcast'!$B$13:$V$97, MATCH('SRN Backcast - WINEP'!$C69, 'SRN Backcast'!$C$13:$C$97, 0), MATCH('SRN Backcast - WINEP'!H$13, 'SRN Backcast'!$B$13:$V$13, 0))</f>
        <v>Excellent</v>
      </c>
      <c r="I69" t="str">
        <f>INDEX('SRN Backcast'!$B$13:$V$97, MATCH('SRN Backcast - WINEP'!$C69, 'SRN Backcast'!$C$13:$C$97, 0), MATCH('SRN Backcast - WINEP'!I$13, 'SRN Backcast'!$B$13:$V$13, 0))</f>
        <v>Excellent</v>
      </c>
      <c r="J69" t="str">
        <f>INDEX('SRN Backcast'!$B$13:$V$97, MATCH('SRN Backcast - WINEP'!$C69, 'SRN Backcast'!$C$13:$C$97, 0), MATCH('SRN Backcast - WINEP'!J$13, 'SRN Backcast'!$B$13:$V$13, 0))</f>
        <v>Excellent</v>
      </c>
      <c r="K69" t="str">
        <f>INDEX('SRN Backcast'!$B$13:$V$97, MATCH('SRN Backcast - WINEP'!$C69, 'SRN Backcast'!$C$13:$C$97, 0), MATCH('SRN Backcast - WINEP'!K$13, 'SRN Backcast'!$B$13:$V$13, 0))</f>
        <v>Excellent</v>
      </c>
      <c r="L69" t="str">
        <f>INDEX('SRN Backcast'!$B$13:$V$97, MATCH('SRN Backcast - WINEP'!$C69, 'SRN Backcast'!$C$13:$C$97, 0), MATCH('SRN Backcast - WINEP'!L$13, 'SRN Backcast'!$B$13:$V$13, 0))</f>
        <v>Excellent</v>
      </c>
      <c r="M69">
        <f>INDEX('SRN Backcast'!$B$13:$V$97, MATCH('SRN Backcast - WINEP'!$C69, 'SRN Backcast'!$C$13:$C$97, 0), MATCH('SRN Backcast - WINEP'!M$13, 'SRN Backcast'!$B$13:$V$13, 0))</f>
        <v>0</v>
      </c>
      <c r="N69" t="str">
        <f>INDEX('SRN Backcast'!$B$13:$V$97, MATCH('SRN Backcast - WINEP'!$C69, 'SRN Backcast'!$C$13:$C$97, 0), MATCH('SRN Backcast - WINEP'!N$13, 'SRN Backcast'!$B$13:$V$13, 0))</f>
        <v>Excellent</v>
      </c>
      <c r="O69" t="str">
        <f>INDEX('SRN Backcast'!$B$13:$V$97, MATCH('SRN Backcast - WINEP'!$C69, 'SRN Backcast'!$C$13:$C$97, 0), MATCH('SRN Backcast - WINEP'!O$13, 'SRN Backcast'!$B$13:$V$13, 0))</f>
        <v>Excellent</v>
      </c>
      <c r="P69">
        <f>INDEX('SRN Backcast'!$B$13:$V$97, MATCH('SRN Backcast - WINEP'!$C69, 'SRN Backcast'!$C$13:$C$97, 0), MATCH('SRN Backcast - WINEP'!P$13, 'SRN Backcast'!$B$13:$V$13, 0))</f>
        <v>0</v>
      </c>
      <c r="Q69" t="str">
        <f>INDEX('SRN Backcast'!$B$13:$V$97, MATCH('SRN Backcast - WINEP'!$C69, 'SRN Backcast'!$C$13:$C$97, 0), MATCH('SRN Backcast - WINEP'!Q$13, 'SRN Backcast'!$B$13:$V$13, 0))</f>
        <v>Excellent</v>
      </c>
      <c r="R69" t="str">
        <f>INDEX('SRN Backcast'!$B$13:$V$97, MATCH('SRN Backcast - WINEP'!$C69, 'SRN Backcast'!$C$13:$C$97, 0), MATCH('SRN Backcast - WINEP'!R$13, 'SRN Backcast'!$B$13:$V$13, 0))</f>
        <v>Excellent</v>
      </c>
      <c r="S69" t="str">
        <f>INDEX('SRN Backcast'!$B$13:$V$97, MATCH('SRN Backcast - WINEP'!$C69, 'SRN Backcast'!$C$13:$C$97, 0), MATCH('SRN Backcast - WINEP'!S$13, 'SRN Backcast'!$B$13:$V$13, 0))</f>
        <v>Excellent</v>
      </c>
      <c r="T69" t="str">
        <f>INDEX('SRN Backcast'!$B$13:$V$97, MATCH('SRN Backcast - WINEP'!$C69, 'SRN Backcast'!$C$13:$C$97, 0), MATCH('SRN Backcast - WINEP'!T$13, 'SRN Backcast'!$B$13:$V$13, 0))</f>
        <v>Excellent</v>
      </c>
      <c r="U69" t="str">
        <f>INDEX('SRN Backcast'!$B$13:$V$97, MATCH('SRN Backcast - WINEP'!$C69, 'SRN Backcast'!$C$13:$C$97, 0), MATCH('SRN Backcast - WINEP'!U$13, 'SRN Backcast'!$B$13:$V$13, 0))</f>
        <v>Excellent</v>
      </c>
      <c r="V69" t="str">
        <f>INDEX('SRN Backcast'!$B$13:$V$97, MATCH('SRN Backcast - WINEP'!$C69, 'SRN Backcast'!$C$13:$C$97, 0), MATCH('SRN Backcast - WINEP'!V$13, 'SRN Backcast'!$B$13:$V$13, 0))</f>
        <v>Excellent</v>
      </c>
      <c r="Z69" s="22"/>
      <c r="AA69" t="s">
        <v>51</v>
      </c>
      <c r="AB69" t="str">
        <f t="shared" si="14"/>
        <v>Excellent</v>
      </c>
      <c r="AC69" t="str">
        <f t="shared" si="15"/>
        <v>Excellent</v>
      </c>
      <c r="AD69" t="str">
        <f t="shared" si="16"/>
        <v>Excellent</v>
      </c>
      <c r="AE69" t="str">
        <f t="shared" si="17"/>
        <v>Excellent</v>
      </c>
      <c r="AF69" t="str">
        <f t="shared" si="19"/>
        <v>Excellent</v>
      </c>
      <c r="AG69" t="str">
        <f t="shared" si="19"/>
        <v>Excellent</v>
      </c>
      <c r="AI69" t="str">
        <f t="shared" si="12"/>
        <v>N</v>
      </c>
    </row>
    <row r="70" spans="2:35" ht="42">
      <c r="B70" t="s">
        <v>242</v>
      </c>
      <c r="C70" t="s">
        <v>584</v>
      </c>
      <c r="D70" t="s">
        <v>48</v>
      </c>
      <c r="E70" t="s">
        <v>49</v>
      </c>
      <c r="F70" t="s">
        <v>50</v>
      </c>
      <c r="H70" t="str">
        <f>INDEX('SRN Backcast'!$B$13:$V$97, MATCH('SRN Backcast - WINEP'!$C70, 'SRN Backcast'!$C$13:$C$97, 0), MATCH('SRN Backcast - WINEP'!H$13, 'SRN Backcast'!$B$13:$V$13, 0))</f>
        <v>Good</v>
      </c>
      <c r="I70" t="str">
        <f>INDEX('SRN Backcast'!$B$13:$V$97, MATCH('SRN Backcast - WINEP'!$C70, 'SRN Backcast'!$C$13:$C$97, 0), MATCH('SRN Backcast - WINEP'!I$13, 'SRN Backcast'!$B$13:$V$13, 0))</f>
        <v>Good</v>
      </c>
      <c r="J70" t="str">
        <f>INDEX('SRN Backcast'!$B$13:$V$97, MATCH('SRN Backcast - WINEP'!$C70, 'SRN Backcast'!$C$13:$C$97, 0), MATCH('SRN Backcast - WINEP'!J$13, 'SRN Backcast'!$B$13:$V$13, 0))</f>
        <v>Excellent</v>
      </c>
      <c r="K70" t="str">
        <f>INDEX('SRN Backcast'!$B$13:$V$97, MATCH('SRN Backcast - WINEP'!$C70, 'SRN Backcast'!$C$13:$C$97, 0), MATCH('SRN Backcast - WINEP'!K$13, 'SRN Backcast'!$B$13:$V$13, 0))</f>
        <v>Excellent</v>
      </c>
      <c r="L70" t="str">
        <f>INDEX('SRN Backcast'!$B$13:$V$97, MATCH('SRN Backcast - WINEP'!$C70, 'SRN Backcast'!$C$13:$C$97, 0), MATCH('SRN Backcast - WINEP'!L$13, 'SRN Backcast'!$B$13:$V$13, 0))</f>
        <v>Excellent</v>
      </c>
      <c r="M70">
        <f>INDEX('SRN Backcast'!$B$13:$V$97, MATCH('SRN Backcast - WINEP'!$C70, 'SRN Backcast'!$C$13:$C$97, 0), MATCH('SRN Backcast - WINEP'!M$13, 'SRN Backcast'!$B$13:$V$13, 0))</f>
        <v>0</v>
      </c>
      <c r="N70" t="str">
        <f>INDEX('SRN Backcast'!$B$13:$V$97, MATCH('SRN Backcast - WINEP'!$C70, 'SRN Backcast'!$C$13:$C$97, 0), MATCH('SRN Backcast - WINEP'!N$13, 'SRN Backcast'!$B$13:$V$13, 0))</f>
        <v>Excellent</v>
      </c>
      <c r="O70" t="str">
        <f>INDEX('SRN Backcast'!$B$13:$V$97, MATCH('SRN Backcast - WINEP'!$C70, 'SRN Backcast'!$C$13:$C$97, 0), MATCH('SRN Backcast - WINEP'!O$13, 'SRN Backcast'!$B$13:$V$13, 0))</f>
        <v>Excellent</v>
      </c>
      <c r="P70">
        <f>INDEX('SRN Backcast'!$B$13:$V$97, MATCH('SRN Backcast - WINEP'!$C70, 'SRN Backcast'!$C$13:$C$97, 0), MATCH('SRN Backcast - WINEP'!P$13, 'SRN Backcast'!$B$13:$V$13, 0))</f>
        <v>0</v>
      </c>
      <c r="Q70" t="str">
        <f>INDEX('SRN Backcast'!$B$13:$V$97, MATCH('SRN Backcast - WINEP'!$C70, 'SRN Backcast'!$C$13:$C$97, 0), MATCH('SRN Backcast - WINEP'!Q$13, 'SRN Backcast'!$B$13:$V$13, 0))</f>
        <v>Good</v>
      </c>
      <c r="R70" t="str">
        <f>INDEX('SRN Backcast'!$B$13:$V$97, MATCH('SRN Backcast - WINEP'!$C70, 'SRN Backcast'!$C$13:$C$97, 0), MATCH('SRN Backcast - WINEP'!R$13, 'SRN Backcast'!$B$13:$V$13, 0))</f>
        <v>Good</v>
      </c>
      <c r="S70" t="str">
        <f>INDEX('SRN Backcast'!$B$13:$V$97, MATCH('SRN Backcast - WINEP'!$C70, 'SRN Backcast'!$C$13:$C$97, 0), MATCH('SRN Backcast - WINEP'!S$13, 'SRN Backcast'!$B$13:$V$13, 0))</f>
        <v>Excellent</v>
      </c>
      <c r="T70" t="str">
        <f>INDEX('SRN Backcast'!$B$13:$V$97, MATCH('SRN Backcast - WINEP'!$C70, 'SRN Backcast'!$C$13:$C$97, 0), MATCH('SRN Backcast - WINEP'!T$13, 'SRN Backcast'!$B$13:$V$13, 0))</f>
        <v>Excellent</v>
      </c>
      <c r="U70" t="str">
        <f>INDEX('SRN Backcast'!$B$13:$V$97, MATCH('SRN Backcast - WINEP'!$C70, 'SRN Backcast'!$C$13:$C$97, 0), MATCH('SRN Backcast - WINEP'!U$13, 'SRN Backcast'!$B$13:$V$13, 0))</f>
        <v>Excellent</v>
      </c>
      <c r="V70" t="str">
        <f>INDEX('SRN Backcast'!$B$13:$V$97, MATCH('SRN Backcast - WINEP'!$C70, 'SRN Backcast'!$C$13:$C$97, 0), MATCH('SRN Backcast - WINEP'!V$13, 'SRN Backcast'!$B$13:$V$13, 0))</f>
        <v>Excellent</v>
      </c>
      <c r="Y70" s="17" t="s">
        <v>963</v>
      </c>
      <c r="Z70" s="22" t="s">
        <v>964</v>
      </c>
      <c r="AA70" t="s">
        <v>51</v>
      </c>
      <c r="AB70" t="str">
        <f t="shared" si="14"/>
        <v>Good</v>
      </c>
      <c r="AC70" t="str">
        <f t="shared" si="15"/>
        <v>Good</v>
      </c>
      <c r="AD70" t="str">
        <f t="shared" si="16"/>
        <v>Excellent</v>
      </c>
      <c r="AE70" t="str">
        <f t="shared" si="17"/>
        <v>Excellent</v>
      </c>
      <c r="AF70" t="str">
        <f t="shared" si="19"/>
        <v>Excellent</v>
      </c>
      <c r="AG70" t="str">
        <f t="shared" si="19"/>
        <v>Excellent</v>
      </c>
      <c r="AI70" t="str">
        <f t="shared" si="12"/>
        <v>Y</v>
      </c>
    </row>
    <row r="71" spans="2:35" ht="27.95">
      <c r="B71" t="s">
        <v>242</v>
      </c>
      <c r="C71" t="s">
        <v>585</v>
      </c>
      <c r="D71" t="s">
        <v>48</v>
      </c>
      <c r="E71" t="s">
        <v>49</v>
      </c>
      <c r="F71" t="s">
        <v>50</v>
      </c>
      <c r="H71" t="str">
        <f>INDEX('SRN Backcast'!$B$13:$V$97, MATCH('SRN Backcast - WINEP'!$C71, 'SRN Backcast'!$C$13:$C$97, 0), MATCH('SRN Backcast - WINEP'!H$13, 'SRN Backcast'!$B$13:$V$13, 0))</f>
        <v>Excellent</v>
      </c>
      <c r="I71" t="str">
        <f>INDEX('SRN Backcast'!$B$13:$V$97, MATCH('SRN Backcast - WINEP'!$C71, 'SRN Backcast'!$C$13:$C$97, 0), MATCH('SRN Backcast - WINEP'!I$13, 'SRN Backcast'!$B$13:$V$13, 0))</f>
        <v>Excellent</v>
      </c>
      <c r="J71" t="str">
        <f>INDEX('SRN Backcast'!$B$13:$V$97, MATCH('SRN Backcast - WINEP'!$C71, 'SRN Backcast'!$C$13:$C$97, 0), MATCH('SRN Backcast - WINEP'!J$13, 'SRN Backcast'!$B$13:$V$13, 0))</f>
        <v>Excellent</v>
      </c>
      <c r="K71" t="str">
        <f>INDEX('SRN Backcast'!$B$13:$V$97, MATCH('SRN Backcast - WINEP'!$C71, 'SRN Backcast'!$C$13:$C$97, 0), MATCH('SRN Backcast - WINEP'!K$13, 'SRN Backcast'!$B$13:$V$13, 0))</f>
        <v>Excellent</v>
      </c>
      <c r="L71" t="str">
        <f>INDEX('SRN Backcast'!$B$13:$V$97, MATCH('SRN Backcast - WINEP'!$C71, 'SRN Backcast'!$C$13:$C$97, 0), MATCH('SRN Backcast - WINEP'!L$13, 'SRN Backcast'!$B$13:$V$13, 0))</f>
        <v>Excellent</v>
      </c>
      <c r="M71">
        <f>INDEX('SRN Backcast'!$B$13:$V$97, MATCH('SRN Backcast - WINEP'!$C71, 'SRN Backcast'!$C$13:$C$97, 0), MATCH('SRN Backcast - WINEP'!M$13, 'SRN Backcast'!$B$13:$V$13, 0))</f>
        <v>0</v>
      </c>
      <c r="N71" t="str">
        <f>INDEX('SRN Backcast'!$B$13:$V$97, MATCH('SRN Backcast - WINEP'!$C71, 'SRN Backcast'!$C$13:$C$97, 0), MATCH('SRN Backcast - WINEP'!N$13, 'SRN Backcast'!$B$13:$V$13, 0))</f>
        <v>Excellent</v>
      </c>
      <c r="O71" t="str">
        <f>INDEX('SRN Backcast'!$B$13:$V$97, MATCH('SRN Backcast - WINEP'!$C71, 'SRN Backcast'!$C$13:$C$97, 0), MATCH('SRN Backcast - WINEP'!O$13, 'SRN Backcast'!$B$13:$V$13, 0))</f>
        <v>Excellent</v>
      </c>
      <c r="P71">
        <f>INDEX('SRN Backcast'!$B$13:$V$97, MATCH('SRN Backcast - WINEP'!$C71, 'SRN Backcast'!$C$13:$C$97, 0), MATCH('SRN Backcast - WINEP'!P$13, 'SRN Backcast'!$B$13:$V$13, 0))</f>
        <v>0</v>
      </c>
      <c r="Q71" t="str">
        <f>INDEX('SRN Backcast'!$B$13:$V$97, MATCH('SRN Backcast - WINEP'!$C71, 'SRN Backcast'!$C$13:$C$97, 0), MATCH('SRN Backcast - WINEP'!Q$13, 'SRN Backcast'!$B$13:$V$13, 0))</f>
        <v>Good</v>
      </c>
      <c r="R71" t="str">
        <f>INDEX('SRN Backcast'!$B$13:$V$97, MATCH('SRN Backcast - WINEP'!$C71, 'SRN Backcast'!$C$13:$C$97, 0), MATCH('SRN Backcast - WINEP'!R$13, 'SRN Backcast'!$B$13:$V$13, 0))</f>
        <v>Good</v>
      </c>
      <c r="S71" t="str">
        <f>INDEX('SRN Backcast'!$B$13:$V$97, MATCH('SRN Backcast - WINEP'!$C71, 'SRN Backcast'!$C$13:$C$97, 0), MATCH('SRN Backcast - WINEP'!S$13, 'SRN Backcast'!$B$13:$V$13, 0))</f>
        <v>Good</v>
      </c>
      <c r="T71" t="str">
        <f>INDEX('SRN Backcast'!$B$13:$V$97, MATCH('SRN Backcast - WINEP'!$C71, 'SRN Backcast'!$C$13:$C$97, 0), MATCH('SRN Backcast - WINEP'!T$13, 'SRN Backcast'!$B$13:$V$13, 0))</f>
        <v>Good</v>
      </c>
      <c r="U71" t="str">
        <f>INDEX('SRN Backcast'!$B$13:$V$97, MATCH('SRN Backcast - WINEP'!$C71, 'SRN Backcast'!$C$13:$C$97, 0), MATCH('SRN Backcast - WINEP'!U$13, 'SRN Backcast'!$B$13:$V$13, 0))</f>
        <v>Good</v>
      </c>
      <c r="V71" t="str">
        <f>INDEX('SRN Backcast'!$B$13:$V$97, MATCH('SRN Backcast - WINEP'!$C71, 'SRN Backcast'!$C$13:$C$97, 0), MATCH('SRN Backcast - WINEP'!V$13, 'SRN Backcast'!$B$13:$V$13, 0))</f>
        <v>Good</v>
      </c>
      <c r="X71" s="17"/>
      <c r="Y71" t="s">
        <v>936</v>
      </c>
      <c r="Z71" s="22" t="s">
        <v>85</v>
      </c>
      <c r="AA71" t="s">
        <v>55</v>
      </c>
      <c r="AB71" t="s">
        <v>57</v>
      </c>
      <c r="AC71" t="s">
        <v>57</v>
      </c>
      <c r="AD71" t="s">
        <v>57</v>
      </c>
      <c r="AE71" t="s">
        <v>57</v>
      </c>
      <c r="AF71" t="s">
        <v>57</v>
      </c>
      <c r="AG71" t="s">
        <v>57</v>
      </c>
      <c r="AI71" t="str">
        <f t="shared" si="12"/>
        <v>N</v>
      </c>
    </row>
    <row r="72" spans="2:35">
      <c r="B72" t="s">
        <v>242</v>
      </c>
      <c r="C72" t="s">
        <v>586</v>
      </c>
      <c r="D72" t="s">
        <v>48</v>
      </c>
      <c r="E72" t="s">
        <v>49</v>
      </c>
      <c r="F72" t="s">
        <v>50</v>
      </c>
      <c r="H72" t="str">
        <f>INDEX('SRN Backcast'!$B$13:$V$97, MATCH('SRN Backcast - WINEP'!$C72, 'SRN Backcast'!$C$13:$C$97, 0), MATCH('SRN Backcast - WINEP'!H$13, 'SRN Backcast'!$B$13:$V$13, 0))</f>
        <v>Excellent</v>
      </c>
      <c r="I72" t="str">
        <f>INDEX('SRN Backcast'!$B$13:$V$97, MATCH('SRN Backcast - WINEP'!$C72, 'SRN Backcast'!$C$13:$C$97, 0), MATCH('SRN Backcast - WINEP'!I$13, 'SRN Backcast'!$B$13:$V$13, 0))</f>
        <v>Excellent</v>
      </c>
      <c r="J72" t="str">
        <f>INDEX('SRN Backcast'!$B$13:$V$97, MATCH('SRN Backcast - WINEP'!$C72, 'SRN Backcast'!$C$13:$C$97, 0), MATCH('SRN Backcast - WINEP'!J$13, 'SRN Backcast'!$B$13:$V$13, 0))</f>
        <v>Excellent</v>
      </c>
      <c r="K72" t="str">
        <f>INDEX('SRN Backcast'!$B$13:$V$97, MATCH('SRN Backcast - WINEP'!$C72, 'SRN Backcast'!$C$13:$C$97, 0), MATCH('SRN Backcast - WINEP'!K$13, 'SRN Backcast'!$B$13:$V$13, 0))</f>
        <v>Excellent</v>
      </c>
      <c r="L72" t="str">
        <f>INDEX('SRN Backcast'!$B$13:$V$97, MATCH('SRN Backcast - WINEP'!$C72, 'SRN Backcast'!$C$13:$C$97, 0), MATCH('SRN Backcast - WINEP'!L$13, 'SRN Backcast'!$B$13:$V$13, 0))</f>
        <v>Excellent</v>
      </c>
      <c r="M72">
        <f>INDEX('SRN Backcast'!$B$13:$V$97, MATCH('SRN Backcast - WINEP'!$C72, 'SRN Backcast'!$C$13:$C$97, 0), MATCH('SRN Backcast - WINEP'!M$13, 'SRN Backcast'!$B$13:$V$13, 0))</f>
        <v>0</v>
      </c>
      <c r="N72" t="str">
        <f>INDEX('SRN Backcast'!$B$13:$V$97, MATCH('SRN Backcast - WINEP'!$C72, 'SRN Backcast'!$C$13:$C$97, 0), MATCH('SRN Backcast - WINEP'!N$13, 'SRN Backcast'!$B$13:$V$13, 0))</f>
        <v>Excellent</v>
      </c>
      <c r="O72" t="str">
        <f>INDEX('SRN Backcast'!$B$13:$V$97, MATCH('SRN Backcast - WINEP'!$C72, 'SRN Backcast'!$C$13:$C$97, 0), MATCH('SRN Backcast - WINEP'!O$13, 'SRN Backcast'!$B$13:$V$13, 0))</f>
        <v>Excellent</v>
      </c>
      <c r="P72">
        <f>INDEX('SRN Backcast'!$B$13:$V$97, MATCH('SRN Backcast - WINEP'!$C72, 'SRN Backcast'!$C$13:$C$97, 0), MATCH('SRN Backcast - WINEP'!P$13, 'SRN Backcast'!$B$13:$V$13, 0))</f>
        <v>0</v>
      </c>
      <c r="Q72" t="str">
        <f>INDEX('SRN Backcast'!$B$13:$V$97, MATCH('SRN Backcast - WINEP'!$C72, 'SRN Backcast'!$C$13:$C$97, 0), MATCH('SRN Backcast - WINEP'!Q$13, 'SRN Backcast'!$B$13:$V$13, 0))</f>
        <v>Excellent</v>
      </c>
      <c r="R72" t="str">
        <f>INDEX('SRN Backcast'!$B$13:$V$97, MATCH('SRN Backcast - WINEP'!$C72, 'SRN Backcast'!$C$13:$C$97, 0), MATCH('SRN Backcast - WINEP'!R$13, 'SRN Backcast'!$B$13:$V$13, 0))</f>
        <v>Excellent</v>
      </c>
      <c r="S72" t="str">
        <f>INDEX('SRN Backcast'!$B$13:$V$97, MATCH('SRN Backcast - WINEP'!$C72, 'SRN Backcast'!$C$13:$C$97, 0), MATCH('SRN Backcast - WINEP'!S$13, 'SRN Backcast'!$B$13:$V$13, 0))</f>
        <v>Excellent</v>
      </c>
      <c r="T72" t="str">
        <f>INDEX('SRN Backcast'!$B$13:$V$97, MATCH('SRN Backcast - WINEP'!$C72, 'SRN Backcast'!$C$13:$C$97, 0), MATCH('SRN Backcast - WINEP'!T$13, 'SRN Backcast'!$B$13:$V$13, 0))</f>
        <v>Excellent</v>
      </c>
      <c r="U72" t="str">
        <f>INDEX('SRN Backcast'!$B$13:$V$97, MATCH('SRN Backcast - WINEP'!$C72, 'SRN Backcast'!$C$13:$C$97, 0), MATCH('SRN Backcast - WINEP'!U$13, 'SRN Backcast'!$B$13:$V$13, 0))</f>
        <v>Excellent</v>
      </c>
      <c r="V72" t="str">
        <f>INDEX('SRN Backcast'!$B$13:$V$97, MATCH('SRN Backcast - WINEP'!$C72, 'SRN Backcast'!$C$13:$C$97, 0), MATCH('SRN Backcast - WINEP'!V$13, 'SRN Backcast'!$B$13:$V$13, 0))</f>
        <v>Excellent</v>
      </c>
      <c r="Z72" s="22"/>
      <c r="AA72" t="s">
        <v>51</v>
      </c>
      <c r="AB72" t="str">
        <f t="shared" ref="AB72:AB82" si="20">Q72</f>
        <v>Excellent</v>
      </c>
      <c r="AC72" t="str">
        <f t="shared" ref="AC72:AC82" si="21">R72</f>
        <v>Excellent</v>
      </c>
      <c r="AD72" t="str">
        <f t="shared" ref="AD72:AD82" si="22">S72</f>
        <v>Excellent</v>
      </c>
      <c r="AE72" t="str">
        <f t="shared" ref="AE72:AE82" si="23">T72</f>
        <v>Excellent</v>
      </c>
      <c r="AF72" t="str">
        <f t="shared" ref="AF72:AF82" si="24">U72</f>
        <v>Excellent</v>
      </c>
      <c r="AG72" t="str">
        <f t="shared" ref="AG72:AG82" si="25">V72</f>
        <v>Excellent</v>
      </c>
      <c r="AI72" t="str">
        <f t="shared" si="12"/>
        <v>N</v>
      </c>
    </row>
    <row r="73" spans="2:35">
      <c r="B73" t="s">
        <v>242</v>
      </c>
      <c r="C73" t="s">
        <v>587</v>
      </c>
      <c r="D73" t="s">
        <v>48</v>
      </c>
      <c r="E73" t="s">
        <v>49</v>
      </c>
      <c r="F73" t="s">
        <v>50</v>
      </c>
      <c r="H73" t="str">
        <f>INDEX('SRN Backcast'!$B$13:$V$97, MATCH('SRN Backcast - WINEP'!$C73, 'SRN Backcast'!$C$13:$C$97, 0), MATCH('SRN Backcast - WINEP'!H$13, 'SRN Backcast'!$B$13:$V$13, 0))</f>
        <v>Good</v>
      </c>
      <c r="I73" t="str">
        <f>INDEX('SRN Backcast'!$B$13:$V$97, MATCH('SRN Backcast - WINEP'!$C73, 'SRN Backcast'!$C$13:$C$97, 0), MATCH('SRN Backcast - WINEP'!I$13, 'SRN Backcast'!$B$13:$V$13, 0))</f>
        <v>Good</v>
      </c>
      <c r="J73" t="str">
        <f>INDEX('SRN Backcast'!$B$13:$V$97, MATCH('SRN Backcast - WINEP'!$C73, 'SRN Backcast'!$C$13:$C$97, 0), MATCH('SRN Backcast - WINEP'!J$13, 'SRN Backcast'!$B$13:$V$13, 0))</f>
        <v>Good</v>
      </c>
      <c r="K73" t="str">
        <f>INDEX('SRN Backcast'!$B$13:$V$97, MATCH('SRN Backcast - WINEP'!$C73, 'SRN Backcast'!$C$13:$C$97, 0), MATCH('SRN Backcast - WINEP'!K$13, 'SRN Backcast'!$B$13:$V$13, 0))</f>
        <v>Good</v>
      </c>
      <c r="L73" t="str">
        <f>INDEX('SRN Backcast'!$B$13:$V$97, MATCH('SRN Backcast - WINEP'!$C73, 'SRN Backcast'!$C$13:$C$97, 0), MATCH('SRN Backcast - WINEP'!L$13, 'SRN Backcast'!$B$13:$V$13, 0))</f>
        <v>Excellent</v>
      </c>
      <c r="M73">
        <f>INDEX('SRN Backcast'!$B$13:$V$97, MATCH('SRN Backcast - WINEP'!$C73, 'SRN Backcast'!$C$13:$C$97, 0), MATCH('SRN Backcast - WINEP'!M$13, 'SRN Backcast'!$B$13:$V$13, 0))</f>
        <v>0</v>
      </c>
      <c r="N73" t="str">
        <f>INDEX('SRN Backcast'!$B$13:$V$97, MATCH('SRN Backcast - WINEP'!$C73, 'SRN Backcast'!$C$13:$C$97, 0), MATCH('SRN Backcast - WINEP'!N$13, 'SRN Backcast'!$B$13:$V$13, 0))</f>
        <v>Excellent</v>
      </c>
      <c r="O73" t="str">
        <f>INDEX('SRN Backcast'!$B$13:$V$97, MATCH('SRN Backcast - WINEP'!$C73, 'SRN Backcast'!$C$13:$C$97, 0), MATCH('SRN Backcast - WINEP'!O$13, 'SRN Backcast'!$B$13:$V$13, 0))</f>
        <v>Excellent</v>
      </c>
      <c r="P73">
        <f>INDEX('SRN Backcast'!$B$13:$V$97, MATCH('SRN Backcast - WINEP'!$C73, 'SRN Backcast'!$C$13:$C$97, 0), MATCH('SRN Backcast - WINEP'!P$13, 'SRN Backcast'!$B$13:$V$13, 0))</f>
        <v>0</v>
      </c>
      <c r="Q73" t="str">
        <f>INDEX('SRN Backcast'!$B$13:$V$97, MATCH('SRN Backcast - WINEP'!$C73, 'SRN Backcast'!$C$13:$C$97, 0), MATCH('SRN Backcast - WINEP'!Q$13, 'SRN Backcast'!$B$13:$V$13, 0))</f>
        <v>Excellent</v>
      </c>
      <c r="R73" t="str">
        <f>INDEX('SRN Backcast'!$B$13:$V$97, MATCH('SRN Backcast - WINEP'!$C73, 'SRN Backcast'!$C$13:$C$97, 0), MATCH('SRN Backcast - WINEP'!R$13, 'SRN Backcast'!$B$13:$V$13, 0))</f>
        <v>Excellent</v>
      </c>
      <c r="S73" t="str">
        <f>INDEX('SRN Backcast'!$B$13:$V$97, MATCH('SRN Backcast - WINEP'!$C73, 'SRN Backcast'!$C$13:$C$97, 0), MATCH('SRN Backcast - WINEP'!S$13, 'SRN Backcast'!$B$13:$V$13, 0))</f>
        <v>Excellent</v>
      </c>
      <c r="T73" t="str">
        <f>INDEX('SRN Backcast'!$B$13:$V$97, MATCH('SRN Backcast - WINEP'!$C73, 'SRN Backcast'!$C$13:$C$97, 0), MATCH('SRN Backcast - WINEP'!T$13, 'SRN Backcast'!$B$13:$V$13, 0))</f>
        <v>Excellent</v>
      </c>
      <c r="U73" t="str">
        <f>INDEX('SRN Backcast'!$B$13:$V$97, MATCH('SRN Backcast - WINEP'!$C73, 'SRN Backcast'!$C$13:$C$97, 0), MATCH('SRN Backcast - WINEP'!U$13, 'SRN Backcast'!$B$13:$V$13, 0))</f>
        <v>Excellent</v>
      </c>
      <c r="V73" t="str">
        <f>INDEX('SRN Backcast'!$B$13:$V$97, MATCH('SRN Backcast - WINEP'!$C73, 'SRN Backcast'!$C$13:$C$97, 0), MATCH('SRN Backcast - WINEP'!V$13, 'SRN Backcast'!$B$13:$V$13, 0))</f>
        <v>Excellent</v>
      </c>
      <c r="Z73" s="22"/>
      <c r="AA73" t="s">
        <v>51</v>
      </c>
      <c r="AB73" t="str">
        <f t="shared" si="20"/>
        <v>Excellent</v>
      </c>
      <c r="AC73" t="str">
        <f t="shared" si="21"/>
        <v>Excellent</v>
      </c>
      <c r="AD73" t="str">
        <f t="shared" si="22"/>
        <v>Excellent</v>
      </c>
      <c r="AE73" t="str">
        <f t="shared" si="23"/>
        <v>Excellent</v>
      </c>
      <c r="AF73" t="str">
        <f t="shared" si="24"/>
        <v>Excellent</v>
      </c>
      <c r="AG73" t="str">
        <f t="shared" si="25"/>
        <v>Excellent</v>
      </c>
      <c r="AI73" t="str">
        <f t="shared" si="12"/>
        <v>N</v>
      </c>
    </row>
    <row r="74" spans="2:35">
      <c r="B74" t="s">
        <v>242</v>
      </c>
      <c r="C74" t="s">
        <v>588</v>
      </c>
      <c r="D74" t="s">
        <v>48</v>
      </c>
      <c r="E74" t="s">
        <v>49</v>
      </c>
      <c r="F74" t="s">
        <v>50</v>
      </c>
      <c r="H74" t="str">
        <f>INDEX('SRN Backcast'!$B$13:$V$97, MATCH('SRN Backcast - WINEP'!$C74, 'SRN Backcast'!$C$13:$C$97, 0), MATCH('SRN Backcast - WINEP'!H$13, 'SRN Backcast'!$B$13:$V$13, 0))</f>
        <v>Good</v>
      </c>
      <c r="I74" t="str">
        <f>INDEX('SRN Backcast'!$B$13:$V$97, MATCH('SRN Backcast - WINEP'!$C74, 'SRN Backcast'!$C$13:$C$97, 0), MATCH('SRN Backcast - WINEP'!I$13, 'SRN Backcast'!$B$13:$V$13, 0))</f>
        <v>Good</v>
      </c>
      <c r="J74" t="str">
        <f>INDEX('SRN Backcast'!$B$13:$V$97, MATCH('SRN Backcast - WINEP'!$C74, 'SRN Backcast'!$C$13:$C$97, 0), MATCH('SRN Backcast - WINEP'!J$13, 'SRN Backcast'!$B$13:$V$13, 0))</f>
        <v>Good</v>
      </c>
      <c r="K74" t="str">
        <f>INDEX('SRN Backcast'!$B$13:$V$97, MATCH('SRN Backcast - WINEP'!$C74, 'SRN Backcast'!$C$13:$C$97, 0), MATCH('SRN Backcast - WINEP'!K$13, 'SRN Backcast'!$B$13:$V$13, 0))</f>
        <v>Excellent</v>
      </c>
      <c r="L74" t="str">
        <f>INDEX('SRN Backcast'!$B$13:$V$97, MATCH('SRN Backcast - WINEP'!$C74, 'SRN Backcast'!$C$13:$C$97, 0), MATCH('SRN Backcast - WINEP'!L$13, 'SRN Backcast'!$B$13:$V$13, 0))</f>
        <v>Excellent</v>
      </c>
      <c r="M74">
        <f>INDEX('SRN Backcast'!$B$13:$V$97, MATCH('SRN Backcast - WINEP'!$C74, 'SRN Backcast'!$C$13:$C$97, 0), MATCH('SRN Backcast - WINEP'!M$13, 'SRN Backcast'!$B$13:$V$13, 0))</f>
        <v>0</v>
      </c>
      <c r="N74" t="str">
        <f>INDEX('SRN Backcast'!$B$13:$V$97, MATCH('SRN Backcast - WINEP'!$C74, 'SRN Backcast'!$C$13:$C$97, 0), MATCH('SRN Backcast - WINEP'!N$13, 'SRN Backcast'!$B$13:$V$13, 0))</f>
        <v>Excellent</v>
      </c>
      <c r="O74" t="str">
        <f>INDEX('SRN Backcast'!$B$13:$V$97, MATCH('SRN Backcast - WINEP'!$C74, 'SRN Backcast'!$C$13:$C$97, 0), MATCH('SRN Backcast - WINEP'!O$13, 'SRN Backcast'!$B$13:$V$13, 0))</f>
        <v>Excellent</v>
      </c>
      <c r="P74">
        <f>INDEX('SRN Backcast'!$B$13:$V$97, MATCH('SRN Backcast - WINEP'!$C74, 'SRN Backcast'!$C$13:$C$97, 0), MATCH('SRN Backcast - WINEP'!P$13, 'SRN Backcast'!$B$13:$V$13, 0))</f>
        <v>0</v>
      </c>
      <c r="Q74" t="str">
        <f>INDEX('SRN Backcast'!$B$13:$V$97, MATCH('SRN Backcast - WINEP'!$C74, 'SRN Backcast'!$C$13:$C$97, 0), MATCH('SRN Backcast - WINEP'!Q$13, 'SRN Backcast'!$B$13:$V$13, 0))</f>
        <v>Excellent</v>
      </c>
      <c r="R74" t="str">
        <f>INDEX('SRN Backcast'!$B$13:$V$97, MATCH('SRN Backcast - WINEP'!$C74, 'SRN Backcast'!$C$13:$C$97, 0), MATCH('SRN Backcast - WINEP'!R$13, 'SRN Backcast'!$B$13:$V$13, 0))</f>
        <v>Excellent</v>
      </c>
      <c r="S74" t="str">
        <f>INDEX('SRN Backcast'!$B$13:$V$97, MATCH('SRN Backcast - WINEP'!$C74, 'SRN Backcast'!$C$13:$C$97, 0), MATCH('SRN Backcast - WINEP'!S$13, 'SRN Backcast'!$B$13:$V$13, 0))</f>
        <v>Excellent</v>
      </c>
      <c r="T74" t="str">
        <f>INDEX('SRN Backcast'!$B$13:$V$97, MATCH('SRN Backcast - WINEP'!$C74, 'SRN Backcast'!$C$13:$C$97, 0), MATCH('SRN Backcast - WINEP'!T$13, 'SRN Backcast'!$B$13:$V$13, 0))</f>
        <v>Excellent</v>
      </c>
      <c r="U74" t="str">
        <f>INDEX('SRN Backcast'!$B$13:$V$97, MATCH('SRN Backcast - WINEP'!$C74, 'SRN Backcast'!$C$13:$C$97, 0), MATCH('SRN Backcast - WINEP'!U$13, 'SRN Backcast'!$B$13:$V$13, 0))</f>
        <v>Excellent</v>
      </c>
      <c r="V74" t="str">
        <f>INDEX('SRN Backcast'!$B$13:$V$97, MATCH('SRN Backcast - WINEP'!$C74, 'SRN Backcast'!$C$13:$C$97, 0), MATCH('SRN Backcast - WINEP'!V$13, 'SRN Backcast'!$B$13:$V$13, 0))</f>
        <v>Excellent</v>
      </c>
      <c r="Z74" s="22"/>
      <c r="AA74" t="s">
        <v>51</v>
      </c>
      <c r="AB74" t="str">
        <f t="shared" si="20"/>
        <v>Excellent</v>
      </c>
      <c r="AC74" t="str">
        <f t="shared" si="21"/>
        <v>Excellent</v>
      </c>
      <c r="AD74" t="str">
        <f t="shared" si="22"/>
        <v>Excellent</v>
      </c>
      <c r="AE74" t="str">
        <f t="shared" si="23"/>
        <v>Excellent</v>
      </c>
      <c r="AF74" t="str">
        <f t="shared" si="24"/>
        <v>Excellent</v>
      </c>
      <c r="AG74" t="str">
        <f t="shared" si="25"/>
        <v>Excellent</v>
      </c>
      <c r="AI74" t="str">
        <f t="shared" si="12"/>
        <v>N</v>
      </c>
    </row>
    <row r="75" spans="2:35">
      <c r="B75" t="s">
        <v>242</v>
      </c>
      <c r="C75" t="s">
        <v>589</v>
      </c>
      <c r="D75" t="s">
        <v>48</v>
      </c>
      <c r="E75" t="s">
        <v>49</v>
      </c>
      <c r="F75" t="s">
        <v>50</v>
      </c>
      <c r="H75" t="str">
        <f>INDEX('SRN Backcast'!$B$13:$V$97, MATCH('SRN Backcast - WINEP'!$C75, 'SRN Backcast'!$C$13:$C$97, 0), MATCH('SRN Backcast - WINEP'!H$13, 'SRN Backcast'!$B$13:$V$13, 0))</f>
        <v>Sufficient</v>
      </c>
      <c r="I75" t="str">
        <f>INDEX('SRN Backcast'!$B$13:$V$97, MATCH('SRN Backcast - WINEP'!$C75, 'SRN Backcast'!$C$13:$C$97, 0), MATCH('SRN Backcast - WINEP'!I$13, 'SRN Backcast'!$B$13:$V$13, 0))</f>
        <v>Good</v>
      </c>
      <c r="J75" t="str">
        <f>INDEX('SRN Backcast'!$B$13:$V$97, MATCH('SRN Backcast - WINEP'!$C75, 'SRN Backcast'!$C$13:$C$97, 0), MATCH('SRN Backcast - WINEP'!J$13, 'SRN Backcast'!$B$13:$V$13, 0))</f>
        <v>Good</v>
      </c>
      <c r="K75" t="str">
        <f>INDEX('SRN Backcast'!$B$13:$V$97, MATCH('SRN Backcast - WINEP'!$C75, 'SRN Backcast'!$C$13:$C$97, 0), MATCH('SRN Backcast - WINEP'!K$13, 'SRN Backcast'!$B$13:$V$13, 0))</f>
        <v>Excellent</v>
      </c>
      <c r="L75" t="str">
        <f>INDEX('SRN Backcast'!$B$13:$V$97, MATCH('SRN Backcast - WINEP'!$C75, 'SRN Backcast'!$C$13:$C$97, 0), MATCH('SRN Backcast - WINEP'!L$13, 'SRN Backcast'!$B$13:$V$13, 0))</f>
        <v>Excellent</v>
      </c>
      <c r="M75">
        <f>INDEX('SRN Backcast'!$B$13:$V$97, MATCH('SRN Backcast - WINEP'!$C75, 'SRN Backcast'!$C$13:$C$97, 0), MATCH('SRN Backcast - WINEP'!M$13, 'SRN Backcast'!$B$13:$V$13, 0))</f>
        <v>0</v>
      </c>
      <c r="N75" t="str">
        <f>INDEX('SRN Backcast'!$B$13:$V$97, MATCH('SRN Backcast - WINEP'!$C75, 'SRN Backcast'!$C$13:$C$97, 0), MATCH('SRN Backcast - WINEP'!N$13, 'SRN Backcast'!$B$13:$V$13, 0))</f>
        <v>Excellent</v>
      </c>
      <c r="O75" t="str">
        <f>INDEX('SRN Backcast'!$B$13:$V$97, MATCH('SRN Backcast - WINEP'!$C75, 'SRN Backcast'!$C$13:$C$97, 0), MATCH('SRN Backcast - WINEP'!O$13, 'SRN Backcast'!$B$13:$V$13, 0))</f>
        <v>Excellent</v>
      </c>
      <c r="P75">
        <f>INDEX('SRN Backcast'!$B$13:$V$97, MATCH('SRN Backcast - WINEP'!$C75, 'SRN Backcast'!$C$13:$C$97, 0), MATCH('SRN Backcast - WINEP'!P$13, 'SRN Backcast'!$B$13:$V$13, 0))</f>
        <v>0</v>
      </c>
      <c r="Q75" t="str">
        <f>INDEX('SRN Backcast'!$B$13:$V$97, MATCH('SRN Backcast - WINEP'!$C75, 'SRN Backcast'!$C$13:$C$97, 0), MATCH('SRN Backcast - WINEP'!Q$13, 'SRN Backcast'!$B$13:$V$13, 0))</f>
        <v>Excellent</v>
      </c>
      <c r="R75" t="str">
        <f>INDEX('SRN Backcast'!$B$13:$V$97, MATCH('SRN Backcast - WINEP'!$C75, 'SRN Backcast'!$C$13:$C$97, 0), MATCH('SRN Backcast - WINEP'!R$13, 'SRN Backcast'!$B$13:$V$13, 0))</f>
        <v>Excellent</v>
      </c>
      <c r="S75" t="str">
        <f>INDEX('SRN Backcast'!$B$13:$V$97, MATCH('SRN Backcast - WINEP'!$C75, 'SRN Backcast'!$C$13:$C$97, 0), MATCH('SRN Backcast - WINEP'!S$13, 'SRN Backcast'!$B$13:$V$13, 0))</f>
        <v>Excellent</v>
      </c>
      <c r="T75" t="str">
        <f>INDEX('SRN Backcast'!$B$13:$V$97, MATCH('SRN Backcast - WINEP'!$C75, 'SRN Backcast'!$C$13:$C$97, 0), MATCH('SRN Backcast - WINEP'!T$13, 'SRN Backcast'!$B$13:$V$13, 0))</f>
        <v>Excellent</v>
      </c>
      <c r="U75" t="str">
        <f>INDEX('SRN Backcast'!$B$13:$V$97, MATCH('SRN Backcast - WINEP'!$C75, 'SRN Backcast'!$C$13:$C$97, 0), MATCH('SRN Backcast - WINEP'!U$13, 'SRN Backcast'!$B$13:$V$13, 0))</f>
        <v>Excellent</v>
      </c>
      <c r="V75" t="str">
        <f>INDEX('SRN Backcast'!$B$13:$V$97, MATCH('SRN Backcast - WINEP'!$C75, 'SRN Backcast'!$C$13:$C$97, 0), MATCH('SRN Backcast - WINEP'!V$13, 'SRN Backcast'!$B$13:$V$13, 0))</f>
        <v>Excellent</v>
      </c>
      <c r="Z75" s="22"/>
      <c r="AA75" t="s">
        <v>51</v>
      </c>
      <c r="AB75" t="str">
        <f t="shared" si="20"/>
        <v>Excellent</v>
      </c>
      <c r="AC75" t="str">
        <f t="shared" si="21"/>
        <v>Excellent</v>
      </c>
      <c r="AD75" t="str">
        <f t="shared" si="22"/>
        <v>Excellent</v>
      </c>
      <c r="AE75" t="str">
        <f t="shared" si="23"/>
        <v>Excellent</v>
      </c>
      <c r="AF75" t="str">
        <f t="shared" si="24"/>
        <v>Excellent</v>
      </c>
      <c r="AG75" t="str">
        <f t="shared" si="25"/>
        <v>Excellent</v>
      </c>
      <c r="AI75" t="str">
        <f t="shared" si="12"/>
        <v>N</v>
      </c>
    </row>
    <row r="76" spans="2:35">
      <c r="B76" t="s">
        <v>242</v>
      </c>
      <c r="C76" t="s">
        <v>590</v>
      </c>
      <c r="D76" t="s">
        <v>48</v>
      </c>
      <c r="E76" t="s">
        <v>49</v>
      </c>
      <c r="F76" t="s">
        <v>50</v>
      </c>
      <c r="H76" t="str">
        <f>INDEX('SRN Backcast'!$B$13:$V$97, MATCH('SRN Backcast - WINEP'!$C76, 'SRN Backcast'!$C$13:$C$97, 0), MATCH('SRN Backcast - WINEP'!H$13, 'SRN Backcast'!$B$13:$V$13, 0))</f>
        <v>Excellent</v>
      </c>
      <c r="I76" t="str">
        <f>INDEX('SRN Backcast'!$B$13:$V$97, MATCH('SRN Backcast - WINEP'!$C76, 'SRN Backcast'!$C$13:$C$97, 0), MATCH('SRN Backcast - WINEP'!I$13, 'SRN Backcast'!$B$13:$V$13, 0))</f>
        <v>Excellent</v>
      </c>
      <c r="J76" t="str">
        <f>INDEX('SRN Backcast'!$B$13:$V$97, MATCH('SRN Backcast - WINEP'!$C76, 'SRN Backcast'!$C$13:$C$97, 0), MATCH('SRN Backcast - WINEP'!J$13, 'SRN Backcast'!$B$13:$V$13, 0))</f>
        <v>Excellent</v>
      </c>
      <c r="K76" t="str">
        <f>INDEX('SRN Backcast'!$B$13:$V$97, MATCH('SRN Backcast - WINEP'!$C76, 'SRN Backcast'!$C$13:$C$97, 0), MATCH('SRN Backcast - WINEP'!K$13, 'SRN Backcast'!$B$13:$V$13, 0))</f>
        <v>Excellent</v>
      </c>
      <c r="L76" t="str">
        <f>INDEX('SRN Backcast'!$B$13:$V$97, MATCH('SRN Backcast - WINEP'!$C76, 'SRN Backcast'!$C$13:$C$97, 0), MATCH('SRN Backcast - WINEP'!L$13, 'SRN Backcast'!$B$13:$V$13, 0))</f>
        <v>Excellent</v>
      </c>
      <c r="M76">
        <f>INDEX('SRN Backcast'!$B$13:$V$97, MATCH('SRN Backcast - WINEP'!$C76, 'SRN Backcast'!$C$13:$C$97, 0), MATCH('SRN Backcast - WINEP'!M$13, 'SRN Backcast'!$B$13:$V$13, 0))</f>
        <v>0</v>
      </c>
      <c r="N76" t="str">
        <f>INDEX('SRN Backcast'!$B$13:$V$97, MATCH('SRN Backcast - WINEP'!$C76, 'SRN Backcast'!$C$13:$C$97, 0), MATCH('SRN Backcast - WINEP'!N$13, 'SRN Backcast'!$B$13:$V$13, 0))</f>
        <v>Excellent</v>
      </c>
      <c r="O76" t="str">
        <f>INDEX('SRN Backcast'!$B$13:$V$97, MATCH('SRN Backcast - WINEP'!$C76, 'SRN Backcast'!$C$13:$C$97, 0), MATCH('SRN Backcast - WINEP'!O$13, 'SRN Backcast'!$B$13:$V$13, 0))</f>
        <v>Excellent</v>
      </c>
      <c r="P76">
        <f>INDEX('SRN Backcast'!$B$13:$V$97, MATCH('SRN Backcast - WINEP'!$C76, 'SRN Backcast'!$C$13:$C$97, 0), MATCH('SRN Backcast - WINEP'!P$13, 'SRN Backcast'!$B$13:$V$13, 0))</f>
        <v>0</v>
      </c>
      <c r="Q76" t="str">
        <f>INDEX('SRN Backcast'!$B$13:$V$97, MATCH('SRN Backcast - WINEP'!$C76, 'SRN Backcast'!$C$13:$C$97, 0), MATCH('SRN Backcast - WINEP'!Q$13, 'SRN Backcast'!$B$13:$V$13, 0))</f>
        <v>Excellent</v>
      </c>
      <c r="R76" t="str">
        <f>INDEX('SRN Backcast'!$B$13:$V$97, MATCH('SRN Backcast - WINEP'!$C76, 'SRN Backcast'!$C$13:$C$97, 0), MATCH('SRN Backcast - WINEP'!R$13, 'SRN Backcast'!$B$13:$V$13, 0))</f>
        <v>Excellent</v>
      </c>
      <c r="S76" t="str">
        <f>INDEX('SRN Backcast'!$B$13:$V$97, MATCH('SRN Backcast - WINEP'!$C76, 'SRN Backcast'!$C$13:$C$97, 0), MATCH('SRN Backcast - WINEP'!S$13, 'SRN Backcast'!$B$13:$V$13, 0))</f>
        <v>Excellent</v>
      </c>
      <c r="T76" t="str">
        <f>INDEX('SRN Backcast'!$B$13:$V$97, MATCH('SRN Backcast - WINEP'!$C76, 'SRN Backcast'!$C$13:$C$97, 0), MATCH('SRN Backcast - WINEP'!T$13, 'SRN Backcast'!$B$13:$V$13, 0))</f>
        <v>Excellent</v>
      </c>
      <c r="U76" t="str">
        <f>INDEX('SRN Backcast'!$B$13:$V$97, MATCH('SRN Backcast - WINEP'!$C76, 'SRN Backcast'!$C$13:$C$97, 0), MATCH('SRN Backcast - WINEP'!U$13, 'SRN Backcast'!$B$13:$V$13, 0))</f>
        <v>Excellent</v>
      </c>
      <c r="V76" t="str">
        <f>INDEX('SRN Backcast'!$B$13:$V$97, MATCH('SRN Backcast - WINEP'!$C76, 'SRN Backcast'!$C$13:$C$97, 0), MATCH('SRN Backcast - WINEP'!V$13, 'SRN Backcast'!$B$13:$V$13, 0))</f>
        <v>Excellent</v>
      </c>
      <c r="Z76" s="22"/>
      <c r="AA76" t="s">
        <v>51</v>
      </c>
      <c r="AB76" t="str">
        <f t="shared" si="20"/>
        <v>Excellent</v>
      </c>
      <c r="AC76" t="str">
        <f t="shared" si="21"/>
        <v>Excellent</v>
      </c>
      <c r="AD76" t="str">
        <f t="shared" si="22"/>
        <v>Excellent</v>
      </c>
      <c r="AE76" t="str">
        <f t="shared" si="23"/>
        <v>Excellent</v>
      </c>
      <c r="AF76" t="str">
        <f t="shared" si="24"/>
        <v>Excellent</v>
      </c>
      <c r="AG76" t="str">
        <f t="shared" si="25"/>
        <v>Excellent</v>
      </c>
      <c r="AI76" t="str">
        <f t="shared" si="12"/>
        <v>N</v>
      </c>
    </row>
    <row r="77" spans="2:35">
      <c r="B77" t="s">
        <v>242</v>
      </c>
      <c r="C77" t="s">
        <v>591</v>
      </c>
      <c r="D77" t="s">
        <v>48</v>
      </c>
      <c r="E77" t="s">
        <v>49</v>
      </c>
      <c r="F77" t="s">
        <v>50</v>
      </c>
      <c r="H77" t="str">
        <f>INDEX('SRN Backcast'!$B$13:$V$97, MATCH('SRN Backcast - WINEP'!$C77, 'SRN Backcast'!$C$13:$C$97, 0), MATCH('SRN Backcast - WINEP'!H$13, 'SRN Backcast'!$B$13:$V$13, 0))</f>
        <v>Excellent</v>
      </c>
      <c r="I77" t="str">
        <f>INDEX('SRN Backcast'!$B$13:$V$97, MATCH('SRN Backcast - WINEP'!$C77, 'SRN Backcast'!$C$13:$C$97, 0), MATCH('SRN Backcast - WINEP'!I$13, 'SRN Backcast'!$B$13:$V$13, 0))</f>
        <v>Excellent</v>
      </c>
      <c r="J77" t="str">
        <f>INDEX('SRN Backcast'!$B$13:$V$97, MATCH('SRN Backcast - WINEP'!$C77, 'SRN Backcast'!$C$13:$C$97, 0), MATCH('SRN Backcast - WINEP'!J$13, 'SRN Backcast'!$B$13:$V$13, 0))</f>
        <v>Excellent</v>
      </c>
      <c r="K77" t="str">
        <f>INDEX('SRN Backcast'!$B$13:$V$97, MATCH('SRN Backcast - WINEP'!$C77, 'SRN Backcast'!$C$13:$C$97, 0), MATCH('SRN Backcast - WINEP'!K$13, 'SRN Backcast'!$B$13:$V$13, 0))</f>
        <v>Good</v>
      </c>
      <c r="L77" t="str">
        <f>INDEX('SRN Backcast'!$B$13:$V$97, MATCH('SRN Backcast - WINEP'!$C77, 'SRN Backcast'!$C$13:$C$97, 0), MATCH('SRN Backcast - WINEP'!L$13, 'SRN Backcast'!$B$13:$V$13, 0))</f>
        <v>Excellent</v>
      </c>
      <c r="M77">
        <f>INDEX('SRN Backcast'!$B$13:$V$97, MATCH('SRN Backcast - WINEP'!$C77, 'SRN Backcast'!$C$13:$C$97, 0), MATCH('SRN Backcast - WINEP'!M$13, 'SRN Backcast'!$B$13:$V$13, 0))</f>
        <v>0</v>
      </c>
      <c r="N77" t="str">
        <f>INDEX('SRN Backcast'!$B$13:$V$97, MATCH('SRN Backcast - WINEP'!$C77, 'SRN Backcast'!$C$13:$C$97, 0), MATCH('SRN Backcast - WINEP'!N$13, 'SRN Backcast'!$B$13:$V$13, 0))</f>
        <v>Excellent</v>
      </c>
      <c r="O77" t="str">
        <f>INDEX('SRN Backcast'!$B$13:$V$97, MATCH('SRN Backcast - WINEP'!$C77, 'SRN Backcast'!$C$13:$C$97, 0), MATCH('SRN Backcast - WINEP'!O$13, 'SRN Backcast'!$B$13:$V$13, 0))</f>
        <v>Excellent</v>
      </c>
      <c r="P77">
        <f>INDEX('SRN Backcast'!$B$13:$V$97, MATCH('SRN Backcast - WINEP'!$C77, 'SRN Backcast'!$C$13:$C$97, 0), MATCH('SRN Backcast - WINEP'!P$13, 'SRN Backcast'!$B$13:$V$13, 0))</f>
        <v>0</v>
      </c>
      <c r="Q77" t="str">
        <f>INDEX('SRN Backcast'!$B$13:$V$97, MATCH('SRN Backcast - WINEP'!$C77, 'SRN Backcast'!$C$13:$C$97, 0), MATCH('SRN Backcast - WINEP'!Q$13, 'SRN Backcast'!$B$13:$V$13, 0))</f>
        <v>Excellent</v>
      </c>
      <c r="R77" t="str">
        <f>INDEX('SRN Backcast'!$B$13:$V$97, MATCH('SRN Backcast - WINEP'!$C77, 'SRN Backcast'!$C$13:$C$97, 0), MATCH('SRN Backcast - WINEP'!R$13, 'SRN Backcast'!$B$13:$V$13, 0))</f>
        <v>Excellent</v>
      </c>
      <c r="S77" t="str">
        <f>INDEX('SRN Backcast'!$B$13:$V$97, MATCH('SRN Backcast - WINEP'!$C77, 'SRN Backcast'!$C$13:$C$97, 0), MATCH('SRN Backcast - WINEP'!S$13, 'SRN Backcast'!$B$13:$V$13, 0))</f>
        <v>Excellent</v>
      </c>
      <c r="T77" t="str">
        <f>INDEX('SRN Backcast'!$B$13:$V$97, MATCH('SRN Backcast - WINEP'!$C77, 'SRN Backcast'!$C$13:$C$97, 0), MATCH('SRN Backcast - WINEP'!T$13, 'SRN Backcast'!$B$13:$V$13, 0))</f>
        <v>Excellent</v>
      </c>
      <c r="U77" t="str">
        <f>INDEX('SRN Backcast'!$B$13:$V$97, MATCH('SRN Backcast - WINEP'!$C77, 'SRN Backcast'!$C$13:$C$97, 0), MATCH('SRN Backcast - WINEP'!U$13, 'SRN Backcast'!$B$13:$V$13, 0))</f>
        <v>Excellent</v>
      </c>
      <c r="V77" t="str">
        <f>INDEX('SRN Backcast'!$B$13:$V$97, MATCH('SRN Backcast - WINEP'!$C77, 'SRN Backcast'!$C$13:$C$97, 0), MATCH('SRN Backcast - WINEP'!V$13, 'SRN Backcast'!$B$13:$V$13, 0))</f>
        <v>Excellent</v>
      </c>
      <c r="Z77" s="22"/>
      <c r="AA77" t="s">
        <v>51</v>
      </c>
      <c r="AB77" t="str">
        <f t="shared" si="20"/>
        <v>Excellent</v>
      </c>
      <c r="AC77" t="str">
        <f t="shared" si="21"/>
        <v>Excellent</v>
      </c>
      <c r="AD77" t="str">
        <f t="shared" si="22"/>
        <v>Excellent</v>
      </c>
      <c r="AE77" t="str">
        <f t="shared" si="23"/>
        <v>Excellent</v>
      </c>
      <c r="AF77" t="str">
        <f t="shared" si="24"/>
        <v>Excellent</v>
      </c>
      <c r="AG77" t="str">
        <f t="shared" si="25"/>
        <v>Excellent</v>
      </c>
      <c r="AI77" t="str">
        <f t="shared" si="12"/>
        <v>N</v>
      </c>
    </row>
    <row r="78" spans="2:35" ht="42">
      <c r="B78" t="s">
        <v>242</v>
      </c>
      <c r="C78" t="s">
        <v>592</v>
      </c>
      <c r="D78" t="s">
        <v>48</v>
      </c>
      <c r="E78" t="s">
        <v>49</v>
      </c>
      <c r="F78" t="s">
        <v>50</v>
      </c>
      <c r="H78" t="str">
        <f>INDEX('SRN Backcast'!$B$13:$V$97, MATCH('SRN Backcast - WINEP'!$C78, 'SRN Backcast'!$C$13:$C$97, 0), MATCH('SRN Backcast - WINEP'!H$13, 'SRN Backcast'!$B$13:$V$13, 0))</f>
        <v>Good</v>
      </c>
      <c r="I78" t="str">
        <f>INDEX('SRN Backcast'!$B$13:$V$97, MATCH('SRN Backcast - WINEP'!$C78, 'SRN Backcast'!$C$13:$C$97, 0), MATCH('SRN Backcast - WINEP'!I$13, 'SRN Backcast'!$B$13:$V$13, 0))</f>
        <v>Excellent</v>
      </c>
      <c r="J78" t="str">
        <f>INDEX('SRN Backcast'!$B$13:$V$97, MATCH('SRN Backcast - WINEP'!$C78, 'SRN Backcast'!$C$13:$C$97, 0), MATCH('SRN Backcast - WINEP'!J$13, 'SRN Backcast'!$B$13:$V$13, 0))</f>
        <v>Excellent</v>
      </c>
      <c r="K78" t="str">
        <f>INDEX('SRN Backcast'!$B$13:$V$97, MATCH('SRN Backcast - WINEP'!$C78, 'SRN Backcast'!$C$13:$C$97, 0), MATCH('SRN Backcast - WINEP'!K$13, 'SRN Backcast'!$B$13:$V$13, 0))</f>
        <v>Excellent</v>
      </c>
      <c r="L78" t="str">
        <f>INDEX('SRN Backcast'!$B$13:$V$97, MATCH('SRN Backcast - WINEP'!$C78, 'SRN Backcast'!$C$13:$C$97, 0), MATCH('SRN Backcast - WINEP'!L$13, 'SRN Backcast'!$B$13:$V$13, 0))</f>
        <v>Excellent</v>
      </c>
      <c r="M78">
        <f>INDEX('SRN Backcast'!$B$13:$V$97, MATCH('SRN Backcast - WINEP'!$C78, 'SRN Backcast'!$C$13:$C$97, 0), MATCH('SRN Backcast - WINEP'!M$13, 'SRN Backcast'!$B$13:$V$13, 0))</f>
        <v>0</v>
      </c>
      <c r="N78" t="str">
        <f>INDEX('SRN Backcast'!$B$13:$V$97, MATCH('SRN Backcast - WINEP'!$C78, 'SRN Backcast'!$C$13:$C$97, 0), MATCH('SRN Backcast - WINEP'!N$13, 'SRN Backcast'!$B$13:$V$13, 0))</f>
        <v>Good</v>
      </c>
      <c r="O78" t="str">
        <f>INDEX('SRN Backcast'!$B$13:$V$97, MATCH('SRN Backcast - WINEP'!$C78, 'SRN Backcast'!$C$13:$C$97, 0), MATCH('SRN Backcast - WINEP'!O$13, 'SRN Backcast'!$B$13:$V$13, 0))</f>
        <v>Sufficient</v>
      </c>
      <c r="P78">
        <f>INDEX('SRN Backcast'!$B$13:$V$97, MATCH('SRN Backcast - WINEP'!$C78, 'SRN Backcast'!$C$13:$C$97, 0), MATCH('SRN Backcast - WINEP'!P$13, 'SRN Backcast'!$B$13:$V$13, 0))</f>
        <v>0</v>
      </c>
      <c r="Q78" t="str">
        <f>INDEX('SRN Backcast'!$B$13:$V$97, MATCH('SRN Backcast - WINEP'!$C78, 'SRN Backcast'!$C$13:$C$97, 0), MATCH('SRN Backcast - WINEP'!Q$13, 'SRN Backcast'!$B$13:$V$13, 0))</f>
        <v>Poor</v>
      </c>
      <c r="R78" t="str">
        <f>INDEX('SRN Backcast'!$B$13:$V$97, MATCH('SRN Backcast - WINEP'!$C78, 'SRN Backcast'!$C$13:$C$97, 0), MATCH('SRN Backcast - WINEP'!R$13, 'SRN Backcast'!$B$13:$V$13, 0))</f>
        <v>Sufficient</v>
      </c>
      <c r="S78" t="str">
        <f>INDEX('SRN Backcast'!$B$13:$V$97, MATCH('SRN Backcast - WINEP'!$C78, 'SRN Backcast'!$C$13:$C$97, 0), MATCH('SRN Backcast - WINEP'!S$13, 'SRN Backcast'!$B$13:$V$13, 0))</f>
        <v>Good</v>
      </c>
      <c r="T78" t="str">
        <f>INDEX('SRN Backcast'!$B$13:$V$97, MATCH('SRN Backcast - WINEP'!$C78, 'SRN Backcast'!$C$13:$C$97, 0), MATCH('SRN Backcast - WINEP'!T$13, 'SRN Backcast'!$B$13:$V$13, 0))</f>
        <v>Good</v>
      </c>
      <c r="U78" t="str">
        <f>INDEX('SRN Backcast'!$B$13:$V$97, MATCH('SRN Backcast - WINEP'!$C78, 'SRN Backcast'!$C$13:$C$97, 0), MATCH('SRN Backcast - WINEP'!U$13, 'SRN Backcast'!$B$13:$V$13, 0))</f>
        <v>Good</v>
      </c>
      <c r="V78" t="str">
        <f>INDEX('SRN Backcast'!$B$13:$V$97, MATCH('SRN Backcast - WINEP'!$C78, 'SRN Backcast'!$C$13:$C$97, 0), MATCH('SRN Backcast - WINEP'!V$13, 'SRN Backcast'!$B$13:$V$13, 0))</f>
        <v>Good</v>
      </c>
      <c r="X78" s="17" t="s">
        <v>55</v>
      </c>
      <c r="Y78" s="17" t="s">
        <v>965</v>
      </c>
      <c r="Z78" s="22" t="s">
        <v>956</v>
      </c>
      <c r="AA78" t="s">
        <v>51</v>
      </c>
      <c r="AB78" t="str">
        <f t="shared" si="20"/>
        <v>Poor</v>
      </c>
      <c r="AC78" t="str">
        <f t="shared" si="21"/>
        <v>Sufficient</v>
      </c>
      <c r="AD78" t="str">
        <f t="shared" si="22"/>
        <v>Good</v>
      </c>
      <c r="AE78" t="str">
        <f t="shared" si="23"/>
        <v>Good</v>
      </c>
      <c r="AF78" t="str">
        <f t="shared" si="24"/>
        <v>Good</v>
      </c>
      <c r="AG78" t="str">
        <f t="shared" si="25"/>
        <v>Good</v>
      </c>
      <c r="AI78" t="str">
        <f t="shared" ref="AI78:AI97" si="26">IF(OR(ISNUMBER(SEARCH("IMP", Y78)), ISNUMBER(SEARCH("ND ", Y78))), "Y", "N")</f>
        <v>N</v>
      </c>
    </row>
    <row r="79" spans="2:35">
      <c r="B79" t="s">
        <v>242</v>
      </c>
      <c r="C79" t="s">
        <v>593</v>
      </c>
      <c r="D79" t="s">
        <v>48</v>
      </c>
      <c r="E79" t="s">
        <v>49</v>
      </c>
      <c r="F79" t="s">
        <v>50</v>
      </c>
      <c r="H79" t="str">
        <f>INDEX('SRN Backcast'!$B$13:$V$97, MATCH('SRN Backcast - WINEP'!$C79, 'SRN Backcast'!$C$13:$C$97, 0), MATCH('SRN Backcast - WINEP'!H$13, 'SRN Backcast'!$B$13:$V$13, 0))</f>
        <v>Excellent</v>
      </c>
      <c r="I79" t="str">
        <f>INDEX('SRN Backcast'!$B$13:$V$97, MATCH('SRN Backcast - WINEP'!$C79, 'SRN Backcast'!$C$13:$C$97, 0), MATCH('SRN Backcast - WINEP'!I$13, 'SRN Backcast'!$B$13:$V$13, 0))</f>
        <v>Excellent</v>
      </c>
      <c r="J79" t="str">
        <f>INDEX('SRN Backcast'!$B$13:$V$97, MATCH('SRN Backcast - WINEP'!$C79, 'SRN Backcast'!$C$13:$C$97, 0), MATCH('SRN Backcast - WINEP'!J$13, 'SRN Backcast'!$B$13:$V$13, 0))</f>
        <v>Excellent</v>
      </c>
      <c r="K79" t="str">
        <f>INDEX('SRN Backcast'!$B$13:$V$97, MATCH('SRN Backcast - WINEP'!$C79, 'SRN Backcast'!$C$13:$C$97, 0), MATCH('SRN Backcast - WINEP'!K$13, 'SRN Backcast'!$B$13:$V$13, 0))</f>
        <v>Excellent</v>
      </c>
      <c r="L79" t="str">
        <f>INDEX('SRN Backcast'!$B$13:$V$97, MATCH('SRN Backcast - WINEP'!$C79, 'SRN Backcast'!$C$13:$C$97, 0), MATCH('SRN Backcast - WINEP'!L$13, 'SRN Backcast'!$B$13:$V$13, 0))</f>
        <v>Excellent</v>
      </c>
      <c r="M79">
        <f>INDEX('SRN Backcast'!$B$13:$V$97, MATCH('SRN Backcast - WINEP'!$C79, 'SRN Backcast'!$C$13:$C$97, 0), MATCH('SRN Backcast - WINEP'!M$13, 'SRN Backcast'!$B$13:$V$13, 0))</f>
        <v>0</v>
      </c>
      <c r="N79" t="str">
        <f>INDEX('SRN Backcast'!$B$13:$V$97, MATCH('SRN Backcast - WINEP'!$C79, 'SRN Backcast'!$C$13:$C$97, 0), MATCH('SRN Backcast - WINEP'!N$13, 'SRN Backcast'!$B$13:$V$13, 0))</f>
        <v>Excellent</v>
      </c>
      <c r="O79" t="str">
        <f>INDEX('SRN Backcast'!$B$13:$V$97, MATCH('SRN Backcast - WINEP'!$C79, 'SRN Backcast'!$C$13:$C$97, 0), MATCH('SRN Backcast - WINEP'!O$13, 'SRN Backcast'!$B$13:$V$13, 0))</f>
        <v>Excellent</v>
      </c>
      <c r="P79">
        <f>INDEX('SRN Backcast'!$B$13:$V$97, MATCH('SRN Backcast - WINEP'!$C79, 'SRN Backcast'!$C$13:$C$97, 0), MATCH('SRN Backcast - WINEP'!P$13, 'SRN Backcast'!$B$13:$V$13, 0))</f>
        <v>0</v>
      </c>
      <c r="Q79" t="str">
        <f>INDEX('SRN Backcast'!$B$13:$V$97, MATCH('SRN Backcast - WINEP'!$C79, 'SRN Backcast'!$C$13:$C$97, 0), MATCH('SRN Backcast - WINEP'!Q$13, 'SRN Backcast'!$B$13:$V$13, 0))</f>
        <v>Excellent</v>
      </c>
      <c r="R79" t="str">
        <f>INDEX('SRN Backcast'!$B$13:$V$97, MATCH('SRN Backcast - WINEP'!$C79, 'SRN Backcast'!$C$13:$C$97, 0), MATCH('SRN Backcast - WINEP'!R$13, 'SRN Backcast'!$B$13:$V$13, 0))</f>
        <v>Excellent</v>
      </c>
      <c r="S79" t="str">
        <f>INDEX('SRN Backcast'!$B$13:$V$97, MATCH('SRN Backcast - WINEP'!$C79, 'SRN Backcast'!$C$13:$C$97, 0), MATCH('SRN Backcast - WINEP'!S$13, 'SRN Backcast'!$B$13:$V$13, 0))</f>
        <v>Excellent</v>
      </c>
      <c r="T79" t="str">
        <f>INDEX('SRN Backcast'!$B$13:$V$97, MATCH('SRN Backcast - WINEP'!$C79, 'SRN Backcast'!$C$13:$C$97, 0), MATCH('SRN Backcast - WINEP'!T$13, 'SRN Backcast'!$B$13:$V$13, 0))</f>
        <v>Excellent</v>
      </c>
      <c r="U79" t="str">
        <f>INDEX('SRN Backcast'!$B$13:$V$97, MATCH('SRN Backcast - WINEP'!$C79, 'SRN Backcast'!$C$13:$C$97, 0), MATCH('SRN Backcast - WINEP'!U$13, 'SRN Backcast'!$B$13:$V$13, 0))</f>
        <v>Excellent</v>
      </c>
      <c r="V79" t="str">
        <f>INDEX('SRN Backcast'!$B$13:$V$97, MATCH('SRN Backcast - WINEP'!$C79, 'SRN Backcast'!$C$13:$C$97, 0), MATCH('SRN Backcast - WINEP'!V$13, 'SRN Backcast'!$B$13:$V$13, 0))</f>
        <v>Excellent</v>
      </c>
      <c r="Z79" s="22"/>
      <c r="AA79" t="s">
        <v>51</v>
      </c>
      <c r="AB79" t="str">
        <f t="shared" si="20"/>
        <v>Excellent</v>
      </c>
      <c r="AC79" t="str">
        <f t="shared" si="21"/>
        <v>Excellent</v>
      </c>
      <c r="AD79" t="str">
        <f t="shared" si="22"/>
        <v>Excellent</v>
      </c>
      <c r="AE79" t="str">
        <f t="shared" si="23"/>
        <v>Excellent</v>
      </c>
      <c r="AF79" t="str">
        <f t="shared" si="24"/>
        <v>Excellent</v>
      </c>
      <c r="AG79" t="str">
        <f t="shared" si="25"/>
        <v>Excellent</v>
      </c>
      <c r="AI79" t="str">
        <f t="shared" si="26"/>
        <v>N</v>
      </c>
    </row>
    <row r="80" spans="2:35">
      <c r="B80" t="s">
        <v>242</v>
      </c>
      <c r="C80" t="s">
        <v>594</v>
      </c>
      <c r="D80" t="s">
        <v>48</v>
      </c>
      <c r="E80" t="s">
        <v>49</v>
      </c>
      <c r="F80" t="s">
        <v>50</v>
      </c>
      <c r="H80" t="str">
        <f>INDEX('SRN Backcast'!$B$13:$V$97, MATCH('SRN Backcast - WINEP'!$C80, 'SRN Backcast'!$C$13:$C$97, 0), MATCH('SRN Backcast - WINEP'!H$13, 'SRN Backcast'!$B$13:$V$13, 0))</f>
        <v>Good</v>
      </c>
      <c r="I80" t="str">
        <f>INDEX('SRN Backcast'!$B$13:$V$97, MATCH('SRN Backcast - WINEP'!$C80, 'SRN Backcast'!$C$13:$C$97, 0), MATCH('SRN Backcast - WINEP'!I$13, 'SRN Backcast'!$B$13:$V$13, 0))</f>
        <v>Excellent</v>
      </c>
      <c r="J80" t="str">
        <f>INDEX('SRN Backcast'!$B$13:$V$97, MATCH('SRN Backcast - WINEP'!$C80, 'SRN Backcast'!$C$13:$C$97, 0), MATCH('SRN Backcast - WINEP'!J$13, 'SRN Backcast'!$B$13:$V$13, 0))</f>
        <v>Excellent</v>
      </c>
      <c r="K80" t="str">
        <f>INDEX('SRN Backcast'!$B$13:$V$97, MATCH('SRN Backcast - WINEP'!$C80, 'SRN Backcast'!$C$13:$C$97, 0), MATCH('SRN Backcast - WINEP'!K$13, 'SRN Backcast'!$B$13:$V$13, 0))</f>
        <v>Excellent</v>
      </c>
      <c r="L80" t="str">
        <f>INDEX('SRN Backcast'!$B$13:$V$97, MATCH('SRN Backcast - WINEP'!$C80, 'SRN Backcast'!$C$13:$C$97, 0), MATCH('SRN Backcast - WINEP'!L$13, 'SRN Backcast'!$B$13:$V$13, 0))</f>
        <v>Excellent</v>
      </c>
      <c r="M80">
        <f>INDEX('SRN Backcast'!$B$13:$V$97, MATCH('SRN Backcast - WINEP'!$C80, 'SRN Backcast'!$C$13:$C$97, 0), MATCH('SRN Backcast - WINEP'!M$13, 'SRN Backcast'!$B$13:$V$13, 0))</f>
        <v>0</v>
      </c>
      <c r="N80" t="str">
        <f>INDEX('SRN Backcast'!$B$13:$V$97, MATCH('SRN Backcast - WINEP'!$C80, 'SRN Backcast'!$C$13:$C$97, 0), MATCH('SRN Backcast - WINEP'!N$13, 'SRN Backcast'!$B$13:$V$13, 0))</f>
        <v>Excellent</v>
      </c>
      <c r="O80" t="str">
        <f>INDEX('SRN Backcast'!$B$13:$V$97, MATCH('SRN Backcast - WINEP'!$C80, 'SRN Backcast'!$C$13:$C$97, 0), MATCH('SRN Backcast - WINEP'!O$13, 'SRN Backcast'!$B$13:$V$13, 0))</f>
        <v>Excellent</v>
      </c>
      <c r="P80">
        <f>INDEX('SRN Backcast'!$B$13:$V$97, MATCH('SRN Backcast - WINEP'!$C80, 'SRN Backcast'!$C$13:$C$97, 0), MATCH('SRN Backcast - WINEP'!P$13, 'SRN Backcast'!$B$13:$V$13, 0))</f>
        <v>0</v>
      </c>
      <c r="Q80" t="str">
        <f>INDEX('SRN Backcast'!$B$13:$V$97, MATCH('SRN Backcast - WINEP'!$C80, 'SRN Backcast'!$C$13:$C$97, 0), MATCH('SRN Backcast - WINEP'!Q$13, 'SRN Backcast'!$B$13:$V$13, 0))</f>
        <v>Excellent</v>
      </c>
      <c r="R80" t="str">
        <f>INDEX('SRN Backcast'!$B$13:$V$97, MATCH('SRN Backcast - WINEP'!$C80, 'SRN Backcast'!$C$13:$C$97, 0), MATCH('SRN Backcast - WINEP'!R$13, 'SRN Backcast'!$B$13:$V$13, 0))</f>
        <v>Excellent</v>
      </c>
      <c r="S80" t="str">
        <f>INDEX('SRN Backcast'!$B$13:$V$97, MATCH('SRN Backcast - WINEP'!$C80, 'SRN Backcast'!$C$13:$C$97, 0), MATCH('SRN Backcast - WINEP'!S$13, 'SRN Backcast'!$B$13:$V$13, 0))</f>
        <v>Excellent</v>
      </c>
      <c r="T80" t="str">
        <f>INDEX('SRN Backcast'!$B$13:$V$97, MATCH('SRN Backcast - WINEP'!$C80, 'SRN Backcast'!$C$13:$C$97, 0), MATCH('SRN Backcast - WINEP'!T$13, 'SRN Backcast'!$B$13:$V$13, 0))</f>
        <v>Excellent</v>
      </c>
      <c r="U80" t="str">
        <f>INDEX('SRN Backcast'!$B$13:$V$97, MATCH('SRN Backcast - WINEP'!$C80, 'SRN Backcast'!$C$13:$C$97, 0), MATCH('SRN Backcast - WINEP'!U$13, 'SRN Backcast'!$B$13:$V$13, 0))</f>
        <v>Excellent</v>
      </c>
      <c r="V80" t="str">
        <f>INDEX('SRN Backcast'!$B$13:$V$97, MATCH('SRN Backcast - WINEP'!$C80, 'SRN Backcast'!$C$13:$C$97, 0), MATCH('SRN Backcast - WINEP'!V$13, 'SRN Backcast'!$B$13:$V$13, 0))</f>
        <v>Excellent</v>
      </c>
      <c r="Z80" s="22"/>
      <c r="AA80" t="s">
        <v>51</v>
      </c>
      <c r="AB80" t="str">
        <f t="shared" si="20"/>
        <v>Excellent</v>
      </c>
      <c r="AC80" t="str">
        <f t="shared" si="21"/>
        <v>Excellent</v>
      </c>
      <c r="AD80" t="str">
        <f t="shared" si="22"/>
        <v>Excellent</v>
      </c>
      <c r="AE80" t="str">
        <f t="shared" si="23"/>
        <v>Excellent</v>
      </c>
      <c r="AF80" t="str">
        <f t="shared" si="24"/>
        <v>Excellent</v>
      </c>
      <c r="AG80" t="str">
        <f t="shared" si="25"/>
        <v>Excellent</v>
      </c>
      <c r="AI80" t="str">
        <f t="shared" si="26"/>
        <v>N</v>
      </c>
    </row>
    <row r="81" spans="2:35">
      <c r="B81" t="s">
        <v>242</v>
      </c>
      <c r="C81" t="s">
        <v>595</v>
      </c>
      <c r="D81" t="s">
        <v>48</v>
      </c>
      <c r="E81" t="s">
        <v>49</v>
      </c>
      <c r="F81" t="s">
        <v>50</v>
      </c>
      <c r="H81" t="str">
        <f>INDEX('SRN Backcast'!$B$13:$V$97, MATCH('SRN Backcast - WINEP'!$C81, 'SRN Backcast'!$C$13:$C$97, 0), MATCH('SRN Backcast - WINEP'!H$13, 'SRN Backcast'!$B$13:$V$13, 0))</f>
        <v>Good</v>
      </c>
      <c r="I81" t="str">
        <f>INDEX('SRN Backcast'!$B$13:$V$97, MATCH('SRN Backcast - WINEP'!$C81, 'SRN Backcast'!$C$13:$C$97, 0), MATCH('SRN Backcast - WINEP'!I$13, 'SRN Backcast'!$B$13:$V$13, 0))</f>
        <v>Good</v>
      </c>
      <c r="J81" t="str">
        <f>INDEX('SRN Backcast'!$B$13:$V$97, MATCH('SRN Backcast - WINEP'!$C81, 'SRN Backcast'!$C$13:$C$97, 0), MATCH('SRN Backcast - WINEP'!J$13, 'SRN Backcast'!$B$13:$V$13, 0))</f>
        <v>Good</v>
      </c>
      <c r="K81" t="str">
        <f>INDEX('SRN Backcast'!$B$13:$V$97, MATCH('SRN Backcast - WINEP'!$C81, 'SRN Backcast'!$C$13:$C$97, 0), MATCH('SRN Backcast - WINEP'!K$13, 'SRN Backcast'!$B$13:$V$13, 0))</f>
        <v>Good</v>
      </c>
      <c r="L81" t="str">
        <f>INDEX('SRN Backcast'!$B$13:$V$97, MATCH('SRN Backcast - WINEP'!$C81, 'SRN Backcast'!$C$13:$C$97, 0), MATCH('SRN Backcast - WINEP'!L$13, 'SRN Backcast'!$B$13:$V$13, 0))</f>
        <v>Good</v>
      </c>
      <c r="M81">
        <f>INDEX('SRN Backcast'!$B$13:$V$97, MATCH('SRN Backcast - WINEP'!$C81, 'SRN Backcast'!$C$13:$C$97, 0), MATCH('SRN Backcast - WINEP'!M$13, 'SRN Backcast'!$B$13:$V$13, 0))</f>
        <v>0</v>
      </c>
      <c r="N81" t="str">
        <f>INDEX('SRN Backcast'!$B$13:$V$97, MATCH('SRN Backcast - WINEP'!$C81, 'SRN Backcast'!$C$13:$C$97, 0), MATCH('SRN Backcast - WINEP'!N$13, 'SRN Backcast'!$B$13:$V$13, 0))</f>
        <v>Good</v>
      </c>
      <c r="O81" t="str">
        <f>INDEX('SRN Backcast'!$B$13:$V$97, MATCH('SRN Backcast - WINEP'!$C81, 'SRN Backcast'!$C$13:$C$97, 0), MATCH('SRN Backcast - WINEP'!O$13, 'SRN Backcast'!$B$13:$V$13, 0))</f>
        <v>Excellent</v>
      </c>
      <c r="P81">
        <f>INDEX('SRN Backcast'!$B$13:$V$97, MATCH('SRN Backcast - WINEP'!$C81, 'SRN Backcast'!$C$13:$C$97, 0), MATCH('SRN Backcast - WINEP'!P$13, 'SRN Backcast'!$B$13:$V$13, 0))</f>
        <v>0</v>
      </c>
      <c r="Q81" t="str">
        <f>INDEX('SRN Backcast'!$B$13:$V$97, MATCH('SRN Backcast - WINEP'!$C81, 'SRN Backcast'!$C$13:$C$97, 0), MATCH('SRN Backcast - WINEP'!Q$13, 'SRN Backcast'!$B$13:$V$13, 0))</f>
        <v>Excellent</v>
      </c>
      <c r="R81" t="str">
        <f>INDEX('SRN Backcast'!$B$13:$V$97, MATCH('SRN Backcast - WINEP'!$C81, 'SRN Backcast'!$C$13:$C$97, 0), MATCH('SRN Backcast - WINEP'!R$13, 'SRN Backcast'!$B$13:$V$13, 0))</f>
        <v>Excellent</v>
      </c>
      <c r="S81" t="str">
        <f>INDEX('SRN Backcast'!$B$13:$V$97, MATCH('SRN Backcast - WINEP'!$C81, 'SRN Backcast'!$C$13:$C$97, 0), MATCH('SRN Backcast - WINEP'!S$13, 'SRN Backcast'!$B$13:$V$13, 0))</f>
        <v>Excellent</v>
      </c>
      <c r="T81" t="str">
        <f>INDEX('SRN Backcast'!$B$13:$V$97, MATCH('SRN Backcast - WINEP'!$C81, 'SRN Backcast'!$C$13:$C$97, 0), MATCH('SRN Backcast - WINEP'!T$13, 'SRN Backcast'!$B$13:$V$13, 0))</f>
        <v>Excellent</v>
      </c>
      <c r="U81" t="str">
        <f>INDEX('SRN Backcast'!$B$13:$V$97, MATCH('SRN Backcast - WINEP'!$C81, 'SRN Backcast'!$C$13:$C$97, 0), MATCH('SRN Backcast - WINEP'!U$13, 'SRN Backcast'!$B$13:$V$13, 0))</f>
        <v>Excellent</v>
      </c>
      <c r="V81" t="str">
        <f>INDEX('SRN Backcast'!$B$13:$V$97, MATCH('SRN Backcast - WINEP'!$C81, 'SRN Backcast'!$C$13:$C$97, 0), MATCH('SRN Backcast - WINEP'!V$13, 'SRN Backcast'!$B$13:$V$13, 0))</f>
        <v>Excellent</v>
      </c>
      <c r="Z81" s="22"/>
      <c r="AA81" t="s">
        <v>51</v>
      </c>
      <c r="AB81" t="str">
        <f t="shared" si="20"/>
        <v>Excellent</v>
      </c>
      <c r="AC81" t="str">
        <f t="shared" si="21"/>
        <v>Excellent</v>
      </c>
      <c r="AD81" t="str">
        <f t="shared" si="22"/>
        <v>Excellent</v>
      </c>
      <c r="AE81" t="str">
        <f t="shared" si="23"/>
        <v>Excellent</v>
      </c>
      <c r="AF81" t="str">
        <f t="shared" si="24"/>
        <v>Excellent</v>
      </c>
      <c r="AG81" t="str">
        <f t="shared" si="25"/>
        <v>Excellent</v>
      </c>
      <c r="AI81" t="str">
        <f t="shared" si="26"/>
        <v>N</v>
      </c>
    </row>
    <row r="82" spans="2:35">
      <c r="B82" t="s">
        <v>242</v>
      </c>
      <c r="C82" t="s">
        <v>596</v>
      </c>
      <c r="D82" t="s">
        <v>48</v>
      </c>
      <c r="E82" t="s">
        <v>49</v>
      </c>
      <c r="F82" t="s">
        <v>50</v>
      </c>
      <c r="H82" t="str">
        <f>INDEX('SRN Backcast'!$B$13:$V$97, MATCH('SRN Backcast - WINEP'!$C82, 'SRN Backcast'!$C$13:$C$97, 0), MATCH('SRN Backcast - WINEP'!H$13, 'SRN Backcast'!$B$13:$V$13, 0))</f>
        <v>Excellent</v>
      </c>
      <c r="I82" t="str">
        <f>INDEX('SRN Backcast'!$B$13:$V$97, MATCH('SRN Backcast - WINEP'!$C82, 'SRN Backcast'!$C$13:$C$97, 0), MATCH('SRN Backcast - WINEP'!I$13, 'SRN Backcast'!$B$13:$V$13, 0))</f>
        <v>Excellent</v>
      </c>
      <c r="J82" t="str">
        <f>INDEX('SRN Backcast'!$B$13:$V$97, MATCH('SRN Backcast - WINEP'!$C82, 'SRN Backcast'!$C$13:$C$97, 0), MATCH('SRN Backcast - WINEP'!J$13, 'SRN Backcast'!$B$13:$V$13, 0))</f>
        <v>Excellent</v>
      </c>
      <c r="K82" t="str">
        <f>INDEX('SRN Backcast'!$B$13:$V$97, MATCH('SRN Backcast - WINEP'!$C82, 'SRN Backcast'!$C$13:$C$97, 0), MATCH('SRN Backcast - WINEP'!K$13, 'SRN Backcast'!$B$13:$V$13, 0))</f>
        <v>Excellent</v>
      </c>
      <c r="L82" t="str">
        <f>INDEX('SRN Backcast'!$B$13:$V$97, MATCH('SRN Backcast - WINEP'!$C82, 'SRN Backcast'!$C$13:$C$97, 0), MATCH('SRN Backcast - WINEP'!L$13, 'SRN Backcast'!$B$13:$V$13, 0))</f>
        <v>Excellent</v>
      </c>
      <c r="M82">
        <f>INDEX('SRN Backcast'!$B$13:$V$97, MATCH('SRN Backcast - WINEP'!$C82, 'SRN Backcast'!$C$13:$C$97, 0), MATCH('SRN Backcast - WINEP'!M$13, 'SRN Backcast'!$B$13:$V$13, 0))</f>
        <v>0</v>
      </c>
      <c r="N82" t="str">
        <f>INDEX('SRN Backcast'!$B$13:$V$97, MATCH('SRN Backcast - WINEP'!$C82, 'SRN Backcast'!$C$13:$C$97, 0), MATCH('SRN Backcast - WINEP'!N$13, 'SRN Backcast'!$B$13:$V$13, 0))</f>
        <v>Excellent</v>
      </c>
      <c r="O82" t="str">
        <f>INDEX('SRN Backcast'!$B$13:$V$97, MATCH('SRN Backcast - WINEP'!$C82, 'SRN Backcast'!$C$13:$C$97, 0), MATCH('SRN Backcast - WINEP'!O$13, 'SRN Backcast'!$B$13:$V$13, 0))</f>
        <v>Excellent</v>
      </c>
      <c r="P82">
        <f>INDEX('SRN Backcast'!$B$13:$V$97, MATCH('SRN Backcast - WINEP'!$C82, 'SRN Backcast'!$C$13:$C$97, 0), MATCH('SRN Backcast - WINEP'!P$13, 'SRN Backcast'!$B$13:$V$13, 0))</f>
        <v>0</v>
      </c>
      <c r="Q82" t="str">
        <f>INDEX('SRN Backcast'!$B$13:$V$97, MATCH('SRN Backcast - WINEP'!$C82, 'SRN Backcast'!$C$13:$C$97, 0), MATCH('SRN Backcast - WINEP'!Q$13, 'SRN Backcast'!$B$13:$V$13, 0))</f>
        <v>Excellent</v>
      </c>
      <c r="R82" t="str">
        <f>INDEX('SRN Backcast'!$B$13:$V$97, MATCH('SRN Backcast - WINEP'!$C82, 'SRN Backcast'!$C$13:$C$97, 0), MATCH('SRN Backcast - WINEP'!R$13, 'SRN Backcast'!$B$13:$V$13, 0))</f>
        <v>Excellent</v>
      </c>
      <c r="S82" t="str">
        <f>INDEX('SRN Backcast'!$B$13:$V$97, MATCH('SRN Backcast - WINEP'!$C82, 'SRN Backcast'!$C$13:$C$97, 0), MATCH('SRN Backcast - WINEP'!S$13, 'SRN Backcast'!$B$13:$V$13, 0))</f>
        <v>Excellent</v>
      </c>
      <c r="T82" t="str">
        <f>INDEX('SRN Backcast'!$B$13:$V$97, MATCH('SRN Backcast - WINEP'!$C82, 'SRN Backcast'!$C$13:$C$97, 0), MATCH('SRN Backcast - WINEP'!T$13, 'SRN Backcast'!$B$13:$V$13, 0))</f>
        <v>Excellent</v>
      </c>
      <c r="U82" t="str">
        <f>INDEX('SRN Backcast'!$B$13:$V$97, MATCH('SRN Backcast - WINEP'!$C82, 'SRN Backcast'!$C$13:$C$97, 0), MATCH('SRN Backcast - WINEP'!U$13, 'SRN Backcast'!$B$13:$V$13, 0))</f>
        <v>Excellent</v>
      </c>
      <c r="V82" t="str">
        <f>INDEX('SRN Backcast'!$B$13:$V$97, MATCH('SRN Backcast - WINEP'!$C82, 'SRN Backcast'!$C$13:$C$97, 0), MATCH('SRN Backcast - WINEP'!V$13, 'SRN Backcast'!$B$13:$V$13, 0))</f>
        <v>Excellent</v>
      </c>
      <c r="Z82" s="22"/>
      <c r="AA82" t="s">
        <v>51</v>
      </c>
      <c r="AB82" t="str">
        <f t="shared" si="20"/>
        <v>Excellent</v>
      </c>
      <c r="AC82" t="str">
        <f t="shared" si="21"/>
        <v>Excellent</v>
      </c>
      <c r="AD82" t="str">
        <f t="shared" si="22"/>
        <v>Excellent</v>
      </c>
      <c r="AE82" t="str">
        <f t="shared" si="23"/>
        <v>Excellent</v>
      </c>
      <c r="AF82" t="str">
        <f t="shared" si="24"/>
        <v>Excellent</v>
      </c>
      <c r="AG82" t="str">
        <f t="shared" si="25"/>
        <v>Excellent</v>
      </c>
      <c r="AI82" t="str">
        <f t="shared" si="26"/>
        <v>N</v>
      </c>
    </row>
    <row r="83" spans="2:35" ht="27.95">
      <c r="B83" t="s">
        <v>242</v>
      </c>
      <c r="C83" t="s">
        <v>597</v>
      </c>
      <c r="D83" t="s">
        <v>48</v>
      </c>
      <c r="E83" t="s">
        <v>49</v>
      </c>
      <c r="F83" t="s">
        <v>50</v>
      </c>
      <c r="H83" t="str">
        <f>INDEX('SRN Backcast'!$B$13:$V$97, MATCH('SRN Backcast - WINEP'!$C83, 'SRN Backcast'!$C$13:$C$97, 0), MATCH('SRN Backcast - WINEP'!H$13, 'SRN Backcast'!$B$13:$V$13, 0))</f>
        <v>Good</v>
      </c>
      <c r="I83" t="str">
        <f>INDEX('SRN Backcast'!$B$13:$V$97, MATCH('SRN Backcast - WINEP'!$C83, 'SRN Backcast'!$C$13:$C$97, 0), MATCH('SRN Backcast - WINEP'!I$13, 'SRN Backcast'!$B$13:$V$13, 0))</f>
        <v>Good</v>
      </c>
      <c r="J83" t="str">
        <f>INDEX('SRN Backcast'!$B$13:$V$97, MATCH('SRN Backcast - WINEP'!$C83, 'SRN Backcast'!$C$13:$C$97, 0), MATCH('SRN Backcast - WINEP'!J$13, 'SRN Backcast'!$B$13:$V$13, 0))</f>
        <v>Good</v>
      </c>
      <c r="K83" t="str">
        <f>INDEX('SRN Backcast'!$B$13:$V$97, MATCH('SRN Backcast - WINEP'!$C83, 'SRN Backcast'!$C$13:$C$97, 0), MATCH('SRN Backcast - WINEP'!K$13, 'SRN Backcast'!$B$13:$V$13, 0))</f>
        <v>Good</v>
      </c>
      <c r="L83" t="str">
        <f>INDEX('SRN Backcast'!$B$13:$V$97, MATCH('SRN Backcast - WINEP'!$C83, 'SRN Backcast'!$C$13:$C$97, 0), MATCH('SRN Backcast - WINEP'!L$13, 'SRN Backcast'!$B$13:$V$13, 0))</f>
        <v>Sufficient</v>
      </c>
      <c r="M83">
        <f>INDEX('SRN Backcast'!$B$13:$V$97, MATCH('SRN Backcast - WINEP'!$C83, 'SRN Backcast'!$C$13:$C$97, 0), MATCH('SRN Backcast - WINEP'!M$13, 'SRN Backcast'!$B$13:$V$13, 0))</f>
        <v>0</v>
      </c>
      <c r="N83" t="str">
        <f>INDEX('SRN Backcast'!$B$13:$V$97, MATCH('SRN Backcast - WINEP'!$C83, 'SRN Backcast'!$C$13:$C$97, 0), MATCH('SRN Backcast - WINEP'!N$13, 'SRN Backcast'!$B$13:$V$13, 0))</f>
        <v>Sufficient</v>
      </c>
      <c r="O83" t="str">
        <f>INDEX('SRN Backcast'!$B$13:$V$97, MATCH('SRN Backcast - WINEP'!$C83, 'SRN Backcast'!$C$13:$C$97, 0), MATCH('SRN Backcast - WINEP'!O$13, 'SRN Backcast'!$B$13:$V$13, 0))</f>
        <v>Poor</v>
      </c>
      <c r="P83">
        <f>INDEX('SRN Backcast'!$B$13:$V$97, MATCH('SRN Backcast - WINEP'!$C83, 'SRN Backcast'!$C$13:$C$97, 0), MATCH('SRN Backcast - WINEP'!P$13, 'SRN Backcast'!$B$13:$V$13, 0))</f>
        <v>0</v>
      </c>
      <c r="Q83" t="str">
        <f>INDEX('SRN Backcast'!$B$13:$V$97, MATCH('SRN Backcast - WINEP'!$C83, 'SRN Backcast'!$C$13:$C$97, 0), MATCH('SRN Backcast - WINEP'!Q$13, 'SRN Backcast'!$B$13:$V$13, 0))</f>
        <v>Poor</v>
      </c>
      <c r="R83" t="str">
        <f>INDEX('SRN Backcast'!$B$13:$V$97, MATCH('SRN Backcast - WINEP'!$C83, 'SRN Backcast'!$C$13:$C$97, 0), MATCH('SRN Backcast - WINEP'!R$13, 'SRN Backcast'!$B$13:$V$13, 0))</f>
        <v>Poor</v>
      </c>
      <c r="S83" t="str">
        <f>INDEX('SRN Backcast'!$B$13:$V$97, MATCH('SRN Backcast - WINEP'!$C83, 'SRN Backcast'!$C$13:$C$97, 0), MATCH('SRN Backcast - WINEP'!S$13, 'SRN Backcast'!$B$13:$V$13, 0))</f>
        <v>Poor</v>
      </c>
      <c r="T83" t="str">
        <f>INDEX('SRN Backcast'!$B$13:$V$97, MATCH('SRN Backcast - WINEP'!$C83, 'SRN Backcast'!$C$13:$C$97, 0), MATCH('SRN Backcast - WINEP'!T$13, 'SRN Backcast'!$B$13:$V$13, 0))</f>
        <v>Sufficient</v>
      </c>
      <c r="U83" t="str">
        <f>INDEX('SRN Backcast'!$B$13:$V$97, MATCH('SRN Backcast - WINEP'!$C83, 'SRN Backcast'!$C$13:$C$97, 0), MATCH('SRN Backcast - WINEP'!U$13, 'SRN Backcast'!$B$13:$V$13, 0))</f>
        <v>Sufficient</v>
      </c>
      <c r="V83" t="str">
        <f>INDEX('SRN Backcast'!$B$13:$V$97, MATCH('SRN Backcast - WINEP'!$C83, 'SRN Backcast'!$C$13:$C$97, 0), MATCH('SRN Backcast - WINEP'!V$13, 'SRN Backcast'!$B$13:$V$13, 0))</f>
        <v>Sufficient</v>
      </c>
      <c r="X83" s="17" t="s">
        <v>55</v>
      </c>
      <c r="Y83" t="s">
        <v>936</v>
      </c>
      <c r="Z83" s="22" t="s">
        <v>966</v>
      </c>
      <c r="AA83" t="s">
        <v>55</v>
      </c>
      <c r="AB83" t="s">
        <v>97</v>
      </c>
      <c r="AC83" t="s">
        <v>97</v>
      </c>
      <c r="AD83" t="s">
        <v>97</v>
      </c>
      <c r="AE83" t="str">
        <f t="shared" ref="AE83:AE97" si="27">T83</f>
        <v>Sufficient</v>
      </c>
      <c r="AF83" t="str">
        <f t="shared" ref="AF83:AF97" si="28">U83</f>
        <v>Sufficient</v>
      </c>
      <c r="AG83" t="str">
        <f t="shared" ref="AG83:AG97" si="29">V83</f>
        <v>Sufficient</v>
      </c>
      <c r="AI83" t="str">
        <f t="shared" si="26"/>
        <v>N</v>
      </c>
    </row>
    <row r="84" spans="2:35">
      <c r="B84" t="s">
        <v>242</v>
      </c>
      <c r="C84" t="s">
        <v>598</v>
      </c>
      <c r="D84" t="s">
        <v>48</v>
      </c>
      <c r="E84" t="s">
        <v>49</v>
      </c>
      <c r="F84" t="s">
        <v>50</v>
      </c>
      <c r="H84" t="str">
        <f>INDEX('SRN Backcast'!$B$13:$V$97, MATCH('SRN Backcast - WINEP'!$C84, 'SRN Backcast'!$C$13:$C$97, 0), MATCH('SRN Backcast - WINEP'!H$13, 'SRN Backcast'!$B$13:$V$13, 0))</f>
        <v>Excellent</v>
      </c>
      <c r="I84" t="str">
        <f>INDEX('SRN Backcast'!$B$13:$V$97, MATCH('SRN Backcast - WINEP'!$C84, 'SRN Backcast'!$C$13:$C$97, 0), MATCH('SRN Backcast - WINEP'!I$13, 'SRN Backcast'!$B$13:$V$13, 0))</f>
        <v>Excellent</v>
      </c>
      <c r="J84" t="str">
        <f>INDEX('SRN Backcast'!$B$13:$V$97, MATCH('SRN Backcast - WINEP'!$C84, 'SRN Backcast'!$C$13:$C$97, 0), MATCH('SRN Backcast - WINEP'!J$13, 'SRN Backcast'!$B$13:$V$13, 0))</f>
        <v>Excellent</v>
      </c>
      <c r="K84" t="str">
        <f>INDEX('SRN Backcast'!$B$13:$V$97, MATCH('SRN Backcast - WINEP'!$C84, 'SRN Backcast'!$C$13:$C$97, 0), MATCH('SRN Backcast - WINEP'!K$13, 'SRN Backcast'!$B$13:$V$13, 0))</f>
        <v>Excellent</v>
      </c>
      <c r="L84" t="str">
        <f>INDEX('SRN Backcast'!$B$13:$V$97, MATCH('SRN Backcast - WINEP'!$C84, 'SRN Backcast'!$C$13:$C$97, 0), MATCH('SRN Backcast - WINEP'!L$13, 'SRN Backcast'!$B$13:$V$13, 0))</f>
        <v>Excellent</v>
      </c>
      <c r="M84">
        <f>INDEX('SRN Backcast'!$B$13:$V$97, MATCH('SRN Backcast - WINEP'!$C84, 'SRN Backcast'!$C$13:$C$97, 0), MATCH('SRN Backcast - WINEP'!M$13, 'SRN Backcast'!$B$13:$V$13, 0))</f>
        <v>0</v>
      </c>
      <c r="N84" t="str">
        <f>INDEX('SRN Backcast'!$B$13:$V$97, MATCH('SRN Backcast - WINEP'!$C84, 'SRN Backcast'!$C$13:$C$97, 0), MATCH('SRN Backcast - WINEP'!N$13, 'SRN Backcast'!$B$13:$V$13, 0))</f>
        <v>Excellent</v>
      </c>
      <c r="O84" t="str">
        <f>INDEX('SRN Backcast'!$B$13:$V$97, MATCH('SRN Backcast - WINEP'!$C84, 'SRN Backcast'!$C$13:$C$97, 0), MATCH('SRN Backcast - WINEP'!O$13, 'SRN Backcast'!$B$13:$V$13, 0))</f>
        <v>Excellent</v>
      </c>
      <c r="P84">
        <f>INDEX('SRN Backcast'!$B$13:$V$97, MATCH('SRN Backcast - WINEP'!$C84, 'SRN Backcast'!$C$13:$C$97, 0), MATCH('SRN Backcast - WINEP'!P$13, 'SRN Backcast'!$B$13:$V$13, 0))</f>
        <v>0</v>
      </c>
      <c r="Q84" t="str">
        <f>INDEX('SRN Backcast'!$B$13:$V$97, MATCH('SRN Backcast - WINEP'!$C84, 'SRN Backcast'!$C$13:$C$97, 0), MATCH('SRN Backcast - WINEP'!Q$13, 'SRN Backcast'!$B$13:$V$13, 0))</f>
        <v>Excellent</v>
      </c>
      <c r="R84" t="str">
        <f>INDEX('SRN Backcast'!$B$13:$V$97, MATCH('SRN Backcast - WINEP'!$C84, 'SRN Backcast'!$C$13:$C$97, 0), MATCH('SRN Backcast - WINEP'!R$13, 'SRN Backcast'!$B$13:$V$13, 0))</f>
        <v>Excellent</v>
      </c>
      <c r="S84" t="str">
        <f>INDEX('SRN Backcast'!$B$13:$V$97, MATCH('SRN Backcast - WINEP'!$C84, 'SRN Backcast'!$C$13:$C$97, 0), MATCH('SRN Backcast - WINEP'!S$13, 'SRN Backcast'!$B$13:$V$13, 0))</f>
        <v>Excellent</v>
      </c>
      <c r="T84" t="str">
        <f>INDEX('SRN Backcast'!$B$13:$V$97, MATCH('SRN Backcast - WINEP'!$C84, 'SRN Backcast'!$C$13:$C$97, 0), MATCH('SRN Backcast - WINEP'!T$13, 'SRN Backcast'!$B$13:$V$13, 0))</f>
        <v>Excellent</v>
      </c>
      <c r="U84" t="str">
        <f>INDEX('SRN Backcast'!$B$13:$V$97, MATCH('SRN Backcast - WINEP'!$C84, 'SRN Backcast'!$C$13:$C$97, 0), MATCH('SRN Backcast - WINEP'!U$13, 'SRN Backcast'!$B$13:$V$13, 0))</f>
        <v>Excellent</v>
      </c>
      <c r="V84" t="str">
        <f>INDEX('SRN Backcast'!$B$13:$V$97, MATCH('SRN Backcast - WINEP'!$C84, 'SRN Backcast'!$C$13:$C$97, 0), MATCH('SRN Backcast - WINEP'!V$13, 'SRN Backcast'!$B$13:$V$13, 0))</f>
        <v>Excellent</v>
      </c>
      <c r="Z84" s="22"/>
      <c r="AA84" t="s">
        <v>51</v>
      </c>
      <c r="AB84" t="str">
        <f t="shared" ref="AB84:AB97" si="30">Q84</f>
        <v>Excellent</v>
      </c>
      <c r="AC84" t="str">
        <f t="shared" ref="AC84:AC97" si="31">R84</f>
        <v>Excellent</v>
      </c>
      <c r="AD84" t="str">
        <f t="shared" ref="AD84:AD97" si="32">S84</f>
        <v>Excellent</v>
      </c>
      <c r="AE84" t="str">
        <f t="shared" si="27"/>
        <v>Excellent</v>
      </c>
      <c r="AF84" t="str">
        <f t="shared" si="28"/>
        <v>Excellent</v>
      </c>
      <c r="AG84" t="str">
        <f t="shared" si="29"/>
        <v>Excellent</v>
      </c>
      <c r="AI84" t="str">
        <f t="shared" si="26"/>
        <v>N</v>
      </c>
    </row>
    <row r="85" spans="2:35">
      <c r="B85" t="s">
        <v>242</v>
      </c>
      <c r="C85" t="s">
        <v>599</v>
      </c>
      <c r="D85" t="s">
        <v>48</v>
      </c>
      <c r="E85" t="s">
        <v>49</v>
      </c>
      <c r="F85" t="s">
        <v>50</v>
      </c>
      <c r="H85" t="str">
        <f>INDEX('SRN Backcast'!$B$13:$V$97, MATCH('SRN Backcast - WINEP'!$C85, 'SRN Backcast'!$C$13:$C$97, 0), MATCH('SRN Backcast - WINEP'!H$13, 'SRN Backcast'!$B$13:$V$13, 0))</f>
        <v>Excellent</v>
      </c>
      <c r="I85" t="str">
        <f>INDEX('SRN Backcast'!$B$13:$V$97, MATCH('SRN Backcast - WINEP'!$C85, 'SRN Backcast'!$C$13:$C$97, 0), MATCH('SRN Backcast - WINEP'!I$13, 'SRN Backcast'!$B$13:$V$13, 0))</f>
        <v>Excellent</v>
      </c>
      <c r="J85" t="str">
        <f>INDEX('SRN Backcast'!$B$13:$V$97, MATCH('SRN Backcast - WINEP'!$C85, 'SRN Backcast'!$C$13:$C$97, 0), MATCH('SRN Backcast - WINEP'!J$13, 'SRN Backcast'!$B$13:$V$13, 0))</f>
        <v>Excellent</v>
      </c>
      <c r="K85" t="str">
        <f>INDEX('SRN Backcast'!$B$13:$V$97, MATCH('SRN Backcast - WINEP'!$C85, 'SRN Backcast'!$C$13:$C$97, 0), MATCH('SRN Backcast - WINEP'!K$13, 'SRN Backcast'!$B$13:$V$13, 0))</f>
        <v>Excellent</v>
      </c>
      <c r="L85" t="str">
        <f>INDEX('SRN Backcast'!$B$13:$V$97, MATCH('SRN Backcast - WINEP'!$C85, 'SRN Backcast'!$C$13:$C$97, 0), MATCH('SRN Backcast - WINEP'!L$13, 'SRN Backcast'!$B$13:$V$13, 0))</f>
        <v>Excellent</v>
      </c>
      <c r="M85">
        <f>INDEX('SRN Backcast'!$B$13:$V$97, MATCH('SRN Backcast - WINEP'!$C85, 'SRN Backcast'!$C$13:$C$97, 0), MATCH('SRN Backcast - WINEP'!M$13, 'SRN Backcast'!$B$13:$V$13, 0))</f>
        <v>0</v>
      </c>
      <c r="N85" t="str">
        <f>INDEX('SRN Backcast'!$B$13:$V$97, MATCH('SRN Backcast - WINEP'!$C85, 'SRN Backcast'!$C$13:$C$97, 0), MATCH('SRN Backcast - WINEP'!N$13, 'SRN Backcast'!$B$13:$V$13, 0))</f>
        <v>Excellent</v>
      </c>
      <c r="O85" t="str">
        <f>INDEX('SRN Backcast'!$B$13:$V$97, MATCH('SRN Backcast - WINEP'!$C85, 'SRN Backcast'!$C$13:$C$97, 0), MATCH('SRN Backcast - WINEP'!O$13, 'SRN Backcast'!$B$13:$V$13, 0))</f>
        <v>Excellent</v>
      </c>
      <c r="P85">
        <f>INDEX('SRN Backcast'!$B$13:$V$97, MATCH('SRN Backcast - WINEP'!$C85, 'SRN Backcast'!$C$13:$C$97, 0), MATCH('SRN Backcast - WINEP'!P$13, 'SRN Backcast'!$B$13:$V$13, 0))</f>
        <v>0</v>
      </c>
      <c r="Q85" t="str">
        <f>INDEX('SRN Backcast'!$B$13:$V$97, MATCH('SRN Backcast - WINEP'!$C85, 'SRN Backcast'!$C$13:$C$97, 0), MATCH('SRN Backcast - WINEP'!Q$13, 'SRN Backcast'!$B$13:$V$13, 0))</f>
        <v>Excellent</v>
      </c>
      <c r="R85" t="str">
        <f>INDEX('SRN Backcast'!$B$13:$V$97, MATCH('SRN Backcast - WINEP'!$C85, 'SRN Backcast'!$C$13:$C$97, 0), MATCH('SRN Backcast - WINEP'!R$13, 'SRN Backcast'!$B$13:$V$13, 0))</f>
        <v>Excellent</v>
      </c>
      <c r="S85" t="str">
        <f>INDEX('SRN Backcast'!$B$13:$V$97, MATCH('SRN Backcast - WINEP'!$C85, 'SRN Backcast'!$C$13:$C$97, 0), MATCH('SRN Backcast - WINEP'!S$13, 'SRN Backcast'!$B$13:$V$13, 0))</f>
        <v>Excellent</v>
      </c>
      <c r="T85" t="str">
        <f>INDEX('SRN Backcast'!$B$13:$V$97, MATCH('SRN Backcast - WINEP'!$C85, 'SRN Backcast'!$C$13:$C$97, 0), MATCH('SRN Backcast - WINEP'!T$13, 'SRN Backcast'!$B$13:$V$13, 0))</f>
        <v>Excellent</v>
      </c>
      <c r="U85" t="str">
        <f>INDEX('SRN Backcast'!$B$13:$V$97, MATCH('SRN Backcast - WINEP'!$C85, 'SRN Backcast'!$C$13:$C$97, 0), MATCH('SRN Backcast - WINEP'!U$13, 'SRN Backcast'!$B$13:$V$13, 0))</f>
        <v>Excellent</v>
      </c>
      <c r="V85" t="str">
        <f>INDEX('SRN Backcast'!$B$13:$V$97, MATCH('SRN Backcast - WINEP'!$C85, 'SRN Backcast'!$C$13:$C$97, 0), MATCH('SRN Backcast - WINEP'!V$13, 'SRN Backcast'!$B$13:$V$13, 0))</f>
        <v>Excellent</v>
      </c>
      <c r="Z85" s="22"/>
      <c r="AA85" t="s">
        <v>51</v>
      </c>
      <c r="AB85" t="str">
        <f t="shared" si="30"/>
        <v>Excellent</v>
      </c>
      <c r="AC85" t="str">
        <f t="shared" si="31"/>
        <v>Excellent</v>
      </c>
      <c r="AD85" t="str">
        <f t="shared" si="32"/>
        <v>Excellent</v>
      </c>
      <c r="AE85" t="str">
        <f t="shared" si="27"/>
        <v>Excellent</v>
      </c>
      <c r="AF85" t="str">
        <f t="shared" si="28"/>
        <v>Excellent</v>
      </c>
      <c r="AG85" t="str">
        <f t="shared" si="29"/>
        <v>Excellent</v>
      </c>
      <c r="AI85" t="str">
        <f t="shared" si="26"/>
        <v>N</v>
      </c>
    </row>
    <row r="86" spans="2:35">
      <c r="B86" t="s">
        <v>242</v>
      </c>
      <c r="C86" t="s">
        <v>600</v>
      </c>
      <c r="D86" t="s">
        <v>48</v>
      </c>
      <c r="E86" t="s">
        <v>49</v>
      </c>
      <c r="F86" t="s">
        <v>50</v>
      </c>
      <c r="H86" t="str">
        <f>INDEX('SRN Backcast'!$B$13:$V$97, MATCH('SRN Backcast - WINEP'!$C86, 'SRN Backcast'!$C$13:$C$97, 0), MATCH('SRN Backcast - WINEP'!H$13, 'SRN Backcast'!$B$13:$V$13, 0))</f>
        <v>Excellent</v>
      </c>
      <c r="I86" t="str">
        <f>INDEX('SRN Backcast'!$B$13:$V$97, MATCH('SRN Backcast - WINEP'!$C86, 'SRN Backcast'!$C$13:$C$97, 0), MATCH('SRN Backcast - WINEP'!I$13, 'SRN Backcast'!$B$13:$V$13, 0))</f>
        <v>Excellent</v>
      </c>
      <c r="J86" t="str">
        <f>INDEX('SRN Backcast'!$B$13:$V$97, MATCH('SRN Backcast - WINEP'!$C86, 'SRN Backcast'!$C$13:$C$97, 0), MATCH('SRN Backcast - WINEP'!J$13, 'SRN Backcast'!$B$13:$V$13, 0))</f>
        <v>Excellent</v>
      </c>
      <c r="K86" t="str">
        <f>INDEX('SRN Backcast'!$B$13:$V$97, MATCH('SRN Backcast - WINEP'!$C86, 'SRN Backcast'!$C$13:$C$97, 0), MATCH('SRN Backcast - WINEP'!K$13, 'SRN Backcast'!$B$13:$V$13, 0))</f>
        <v>Excellent</v>
      </c>
      <c r="L86" t="str">
        <f>INDEX('SRN Backcast'!$B$13:$V$97, MATCH('SRN Backcast - WINEP'!$C86, 'SRN Backcast'!$C$13:$C$97, 0), MATCH('SRN Backcast - WINEP'!L$13, 'SRN Backcast'!$B$13:$V$13, 0))</f>
        <v>Excellent</v>
      </c>
      <c r="M86">
        <f>INDEX('SRN Backcast'!$B$13:$V$97, MATCH('SRN Backcast - WINEP'!$C86, 'SRN Backcast'!$C$13:$C$97, 0), MATCH('SRN Backcast - WINEP'!M$13, 'SRN Backcast'!$B$13:$V$13, 0))</f>
        <v>0</v>
      </c>
      <c r="N86" t="str">
        <f>INDEX('SRN Backcast'!$B$13:$V$97, MATCH('SRN Backcast - WINEP'!$C86, 'SRN Backcast'!$C$13:$C$97, 0), MATCH('SRN Backcast - WINEP'!N$13, 'SRN Backcast'!$B$13:$V$13, 0))</f>
        <v>Excellent</v>
      </c>
      <c r="O86" t="str">
        <f>INDEX('SRN Backcast'!$B$13:$V$97, MATCH('SRN Backcast - WINEP'!$C86, 'SRN Backcast'!$C$13:$C$97, 0), MATCH('SRN Backcast - WINEP'!O$13, 'SRN Backcast'!$B$13:$V$13, 0))</f>
        <v>Excellent</v>
      </c>
      <c r="P86">
        <f>INDEX('SRN Backcast'!$B$13:$V$97, MATCH('SRN Backcast - WINEP'!$C86, 'SRN Backcast'!$C$13:$C$97, 0), MATCH('SRN Backcast - WINEP'!P$13, 'SRN Backcast'!$B$13:$V$13, 0))</f>
        <v>0</v>
      </c>
      <c r="Q86" t="str">
        <f>INDEX('SRN Backcast'!$B$13:$V$97, MATCH('SRN Backcast - WINEP'!$C86, 'SRN Backcast'!$C$13:$C$97, 0), MATCH('SRN Backcast - WINEP'!Q$13, 'SRN Backcast'!$B$13:$V$13, 0))</f>
        <v>Excellent</v>
      </c>
      <c r="R86" t="str">
        <f>INDEX('SRN Backcast'!$B$13:$V$97, MATCH('SRN Backcast - WINEP'!$C86, 'SRN Backcast'!$C$13:$C$97, 0), MATCH('SRN Backcast - WINEP'!R$13, 'SRN Backcast'!$B$13:$V$13, 0))</f>
        <v>Excellent</v>
      </c>
      <c r="S86" t="str">
        <f>INDEX('SRN Backcast'!$B$13:$V$97, MATCH('SRN Backcast - WINEP'!$C86, 'SRN Backcast'!$C$13:$C$97, 0), MATCH('SRN Backcast - WINEP'!S$13, 'SRN Backcast'!$B$13:$V$13, 0))</f>
        <v>Excellent</v>
      </c>
      <c r="T86" t="str">
        <f>INDEX('SRN Backcast'!$B$13:$V$97, MATCH('SRN Backcast - WINEP'!$C86, 'SRN Backcast'!$C$13:$C$97, 0), MATCH('SRN Backcast - WINEP'!T$13, 'SRN Backcast'!$B$13:$V$13, 0))</f>
        <v>Excellent</v>
      </c>
      <c r="U86" t="str">
        <f>INDEX('SRN Backcast'!$B$13:$V$97, MATCH('SRN Backcast - WINEP'!$C86, 'SRN Backcast'!$C$13:$C$97, 0), MATCH('SRN Backcast - WINEP'!U$13, 'SRN Backcast'!$B$13:$V$13, 0))</f>
        <v>Excellent</v>
      </c>
      <c r="V86" t="str">
        <f>INDEX('SRN Backcast'!$B$13:$V$97, MATCH('SRN Backcast - WINEP'!$C86, 'SRN Backcast'!$C$13:$C$97, 0), MATCH('SRN Backcast - WINEP'!V$13, 'SRN Backcast'!$B$13:$V$13, 0))</f>
        <v>Excellent</v>
      </c>
      <c r="Z86" s="22"/>
      <c r="AA86" t="s">
        <v>51</v>
      </c>
      <c r="AB86" t="str">
        <f t="shared" si="30"/>
        <v>Excellent</v>
      </c>
      <c r="AC86" t="str">
        <f t="shared" si="31"/>
        <v>Excellent</v>
      </c>
      <c r="AD86" t="str">
        <f t="shared" si="32"/>
        <v>Excellent</v>
      </c>
      <c r="AE86" t="str">
        <f t="shared" si="27"/>
        <v>Excellent</v>
      </c>
      <c r="AF86" t="str">
        <f t="shared" si="28"/>
        <v>Excellent</v>
      </c>
      <c r="AG86" t="str">
        <f t="shared" si="29"/>
        <v>Excellent</v>
      </c>
      <c r="AI86" t="str">
        <f t="shared" si="26"/>
        <v>N</v>
      </c>
    </row>
    <row r="87" spans="2:35">
      <c r="B87" t="s">
        <v>242</v>
      </c>
      <c r="C87" t="s">
        <v>601</v>
      </c>
      <c r="D87" t="s">
        <v>48</v>
      </c>
      <c r="E87" t="s">
        <v>49</v>
      </c>
      <c r="F87" t="s">
        <v>50</v>
      </c>
      <c r="H87" t="str">
        <f>INDEX('SRN Backcast'!$B$13:$V$97, MATCH('SRN Backcast - WINEP'!$C87, 'SRN Backcast'!$C$13:$C$97, 0), MATCH('SRN Backcast - WINEP'!H$13, 'SRN Backcast'!$B$13:$V$13, 0))</f>
        <v>Excellent</v>
      </c>
      <c r="I87" t="str">
        <f>INDEX('SRN Backcast'!$B$13:$V$97, MATCH('SRN Backcast - WINEP'!$C87, 'SRN Backcast'!$C$13:$C$97, 0), MATCH('SRN Backcast - WINEP'!I$13, 'SRN Backcast'!$B$13:$V$13, 0))</f>
        <v>Excellent</v>
      </c>
      <c r="J87" t="str">
        <f>INDEX('SRN Backcast'!$B$13:$V$97, MATCH('SRN Backcast - WINEP'!$C87, 'SRN Backcast'!$C$13:$C$97, 0), MATCH('SRN Backcast - WINEP'!J$13, 'SRN Backcast'!$B$13:$V$13, 0))</f>
        <v>Excellent</v>
      </c>
      <c r="K87" t="str">
        <f>INDEX('SRN Backcast'!$B$13:$V$97, MATCH('SRN Backcast - WINEP'!$C87, 'SRN Backcast'!$C$13:$C$97, 0), MATCH('SRN Backcast - WINEP'!K$13, 'SRN Backcast'!$B$13:$V$13, 0))</f>
        <v>Excellent</v>
      </c>
      <c r="L87" t="str">
        <f>INDEX('SRN Backcast'!$B$13:$V$97, MATCH('SRN Backcast - WINEP'!$C87, 'SRN Backcast'!$C$13:$C$97, 0), MATCH('SRN Backcast - WINEP'!L$13, 'SRN Backcast'!$B$13:$V$13, 0))</f>
        <v>Excellent</v>
      </c>
      <c r="M87">
        <f>INDEX('SRN Backcast'!$B$13:$V$97, MATCH('SRN Backcast - WINEP'!$C87, 'SRN Backcast'!$C$13:$C$97, 0), MATCH('SRN Backcast - WINEP'!M$13, 'SRN Backcast'!$B$13:$V$13, 0))</f>
        <v>0</v>
      </c>
      <c r="N87" t="str">
        <f>INDEX('SRN Backcast'!$B$13:$V$97, MATCH('SRN Backcast - WINEP'!$C87, 'SRN Backcast'!$C$13:$C$97, 0), MATCH('SRN Backcast - WINEP'!N$13, 'SRN Backcast'!$B$13:$V$13, 0))</f>
        <v>Excellent</v>
      </c>
      <c r="O87" t="str">
        <f>INDEX('SRN Backcast'!$B$13:$V$97, MATCH('SRN Backcast - WINEP'!$C87, 'SRN Backcast'!$C$13:$C$97, 0), MATCH('SRN Backcast - WINEP'!O$13, 'SRN Backcast'!$B$13:$V$13, 0))</f>
        <v>Excellent</v>
      </c>
      <c r="P87">
        <f>INDEX('SRN Backcast'!$B$13:$V$97, MATCH('SRN Backcast - WINEP'!$C87, 'SRN Backcast'!$C$13:$C$97, 0), MATCH('SRN Backcast - WINEP'!P$13, 'SRN Backcast'!$B$13:$V$13, 0))</f>
        <v>0</v>
      </c>
      <c r="Q87" t="str">
        <f>INDEX('SRN Backcast'!$B$13:$V$97, MATCH('SRN Backcast - WINEP'!$C87, 'SRN Backcast'!$C$13:$C$97, 0), MATCH('SRN Backcast - WINEP'!Q$13, 'SRN Backcast'!$B$13:$V$13, 0))</f>
        <v>Excellent</v>
      </c>
      <c r="R87" t="str">
        <f>INDEX('SRN Backcast'!$B$13:$V$97, MATCH('SRN Backcast - WINEP'!$C87, 'SRN Backcast'!$C$13:$C$97, 0), MATCH('SRN Backcast - WINEP'!R$13, 'SRN Backcast'!$B$13:$V$13, 0))</f>
        <v>Excellent</v>
      </c>
      <c r="S87" t="str">
        <f>INDEX('SRN Backcast'!$B$13:$V$97, MATCH('SRN Backcast - WINEP'!$C87, 'SRN Backcast'!$C$13:$C$97, 0), MATCH('SRN Backcast - WINEP'!S$13, 'SRN Backcast'!$B$13:$V$13, 0))</f>
        <v>Excellent</v>
      </c>
      <c r="T87" t="str">
        <f>INDEX('SRN Backcast'!$B$13:$V$97, MATCH('SRN Backcast - WINEP'!$C87, 'SRN Backcast'!$C$13:$C$97, 0), MATCH('SRN Backcast - WINEP'!T$13, 'SRN Backcast'!$B$13:$V$13, 0))</f>
        <v>Excellent</v>
      </c>
      <c r="U87" t="str">
        <f>INDEX('SRN Backcast'!$B$13:$V$97, MATCH('SRN Backcast - WINEP'!$C87, 'SRN Backcast'!$C$13:$C$97, 0), MATCH('SRN Backcast - WINEP'!U$13, 'SRN Backcast'!$B$13:$V$13, 0))</f>
        <v>Excellent</v>
      </c>
      <c r="V87" t="str">
        <f>INDEX('SRN Backcast'!$B$13:$V$97, MATCH('SRN Backcast - WINEP'!$C87, 'SRN Backcast'!$C$13:$C$97, 0), MATCH('SRN Backcast - WINEP'!V$13, 'SRN Backcast'!$B$13:$V$13, 0))</f>
        <v>Excellent</v>
      </c>
      <c r="Z87" s="22"/>
      <c r="AA87" t="s">
        <v>51</v>
      </c>
      <c r="AB87" t="str">
        <f t="shared" si="30"/>
        <v>Excellent</v>
      </c>
      <c r="AC87" t="str">
        <f t="shared" si="31"/>
        <v>Excellent</v>
      </c>
      <c r="AD87" t="str">
        <f t="shared" si="32"/>
        <v>Excellent</v>
      </c>
      <c r="AE87" t="str">
        <f t="shared" si="27"/>
        <v>Excellent</v>
      </c>
      <c r="AF87" t="str">
        <f t="shared" si="28"/>
        <v>Excellent</v>
      </c>
      <c r="AG87" t="str">
        <f t="shared" si="29"/>
        <v>Excellent</v>
      </c>
      <c r="AI87" t="str">
        <f t="shared" si="26"/>
        <v>N</v>
      </c>
    </row>
    <row r="88" spans="2:35">
      <c r="B88" t="s">
        <v>242</v>
      </c>
      <c r="C88" t="s">
        <v>602</v>
      </c>
      <c r="D88" t="s">
        <v>48</v>
      </c>
      <c r="E88" t="s">
        <v>49</v>
      </c>
      <c r="F88" t="s">
        <v>50</v>
      </c>
      <c r="H88" t="str">
        <f>INDEX('SRN Backcast'!$B$13:$V$97, MATCH('SRN Backcast - WINEP'!$C88, 'SRN Backcast'!$C$13:$C$97, 0), MATCH('SRN Backcast - WINEP'!H$13, 'SRN Backcast'!$B$13:$V$13, 0))</f>
        <v>Excellent</v>
      </c>
      <c r="I88" t="str">
        <f>INDEX('SRN Backcast'!$B$13:$V$97, MATCH('SRN Backcast - WINEP'!$C88, 'SRN Backcast'!$C$13:$C$97, 0), MATCH('SRN Backcast - WINEP'!I$13, 'SRN Backcast'!$B$13:$V$13, 0))</f>
        <v>Excellent</v>
      </c>
      <c r="J88" t="str">
        <f>INDEX('SRN Backcast'!$B$13:$V$97, MATCH('SRN Backcast - WINEP'!$C88, 'SRN Backcast'!$C$13:$C$97, 0), MATCH('SRN Backcast - WINEP'!J$13, 'SRN Backcast'!$B$13:$V$13, 0))</f>
        <v>Excellent</v>
      </c>
      <c r="K88" t="str">
        <f>INDEX('SRN Backcast'!$B$13:$V$97, MATCH('SRN Backcast - WINEP'!$C88, 'SRN Backcast'!$C$13:$C$97, 0), MATCH('SRN Backcast - WINEP'!K$13, 'SRN Backcast'!$B$13:$V$13, 0))</f>
        <v>Excellent</v>
      </c>
      <c r="L88" t="str">
        <f>INDEX('SRN Backcast'!$B$13:$V$97, MATCH('SRN Backcast - WINEP'!$C88, 'SRN Backcast'!$C$13:$C$97, 0), MATCH('SRN Backcast - WINEP'!L$13, 'SRN Backcast'!$B$13:$V$13, 0))</f>
        <v>Excellent</v>
      </c>
      <c r="M88">
        <f>INDEX('SRN Backcast'!$B$13:$V$97, MATCH('SRN Backcast - WINEP'!$C88, 'SRN Backcast'!$C$13:$C$97, 0), MATCH('SRN Backcast - WINEP'!M$13, 'SRN Backcast'!$B$13:$V$13, 0))</f>
        <v>0</v>
      </c>
      <c r="N88" t="str">
        <f>INDEX('SRN Backcast'!$B$13:$V$97, MATCH('SRN Backcast - WINEP'!$C88, 'SRN Backcast'!$C$13:$C$97, 0), MATCH('SRN Backcast - WINEP'!N$13, 'SRN Backcast'!$B$13:$V$13, 0))</f>
        <v>Excellent</v>
      </c>
      <c r="O88" t="str">
        <f>INDEX('SRN Backcast'!$B$13:$V$97, MATCH('SRN Backcast - WINEP'!$C88, 'SRN Backcast'!$C$13:$C$97, 0), MATCH('SRN Backcast - WINEP'!O$13, 'SRN Backcast'!$B$13:$V$13, 0))</f>
        <v>Excellent</v>
      </c>
      <c r="P88">
        <f>INDEX('SRN Backcast'!$B$13:$V$97, MATCH('SRN Backcast - WINEP'!$C88, 'SRN Backcast'!$C$13:$C$97, 0), MATCH('SRN Backcast - WINEP'!P$13, 'SRN Backcast'!$B$13:$V$13, 0))</f>
        <v>0</v>
      </c>
      <c r="Q88" t="str">
        <f>INDEX('SRN Backcast'!$B$13:$V$97, MATCH('SRN Backcast - WINEP'!$C88, 'SRN Backcast'!$C$13:$C$97, 0), MATCH('SRN Backcast - WINEP'!Q$13, 'SRN Backcast'!$B$13:$V$13, 0))</f>
        <v>Excellent</v>
      </c>
      <c r="R88" t="str">
        <f>INDEX('SRN Backcast'!$B$13:$V$97, MATCH('SRN Backcast - WINEP'!$C88, 'SRN Backcast'!$C$13:$C$97, 0), MATCH('SRN Backcast - WINEP'!R$13, 'SRN Backcast'!$B$13:$V$13, 0))</f>
        <v>Excellent</v>
      </c>
      <c r="S88" t="str">
        <f>INDEX('SRN Backcast'!$B$13:$V$97, MATCH('SRN Backcast - WINEP'!$C88, 'SRN Backcast'!$C$13:$C$97, 0), MATCH('SRN Backcast - WINEP'!S$13, 'SRN Backcast'!$B$13:$V$13, 0))</f>
        <v>Excellent</v>
      </c>
      <c r="T88" t="str">
        <f>INDEX('SRN Backcast'!$B$13:$V$97, MATCH('SRN Backcast - WINEP'!$C88, 'SRN Backcast'!$C$13:$C$97, 0), MATCH('SRN Backcast - WINEP'!T$13, 'SRN Backcast'!$B$13:$V$13, 0))</f>
        <v>Excellent</v>
      </c>
      <c r="U88" t="str">
        <f>INDEX('SRN Backcast'!$B$13:$V$97, MATCH('SRN Backcast - WINEP'!$C88, 'SRN Backcast'!$C$13:$C$97, 0), MATCH('SRN Backcast - WINEP'!U$13, 'SRN Backcast'!$B$13:$V$13, 0))</f>
        <v>Excellent</v>
      </c>
      <c r="V88" t="str">
        <f>INDEX('SRN Backcast'!$B$13:$V$97, MATCH('SRN Backcast - WINEP'!$C88, 'SRN Backcast'!$C$13:$C$97, 0), MATCH('SRN Backcast - WINEP'!V$13, 'SRN Backcast'!$B$13:$V$13, 0))</f>
        <v>Excellent</v>
      </c>
      <c r="Z88" s="22"/>
      <c r="AA88" t="s">
        <v>51</v>
      </c>
      <c r="AB88" t="str">
        <f t="shared" si="30"/>
        <v>Excellent</v>
      </c>
      <c r="AC88" t="str">
        <f t="shared" si="31"/>
        <v>Excellent</v>
      </c>
      <c r="AD88" t="str">
        <f t="shared" si="32"/>
        <v>Excellent</v>
      </c>
      <c r="AE88" t="str">
        <f t="shared" si="27"/>
        <v>Excellent</v>
      </c>
      <c r="AF88" t="str">
        <f t="shared" si="28"/>
        <v>Excellent</v>
      </c>
      <c r="AG88" t="str">
        <f t="shared" si="29"/>
        <v>Excellent</v>
      </c>
      <c r="AI88" t="str">
        <f t="shared" si="26"/>
        <v>N</v>
      </c>
    </row>
    <row r="89" spans="2:35">
      <c r="B89" t="s">
        <v>242</v>
      </c>
      <c r="C89" t="s">
        <v>603</v>
      </c>
      <c r="D89" t="s">
        <v>48</v>
      </c>
      <c r="E89" t="s">
        <v>49</v>
      </c>
      <c r="F89" t="s">
        <v>50</v>
      </c>
      <c r="H89" t="str">
        <f>INDEX('SRN Backcast'!$B$13:$V$97, MATCH('SRN Backcast - WINEP'!$C89, 'SRN Backcast'!$C$13:$C$97, 0), MATCH('SRN Backcast - WINEP'!H$13, 'SRN Backcast'!$B$13:$V$13, 0))</f>
        <v>Poor</v>
      </c>
      <c r="I89" t="str">
        <f>INDEX('SRN Backcast'!$B$13:$V$97, MATCH('SRN Backcast - WINEP'!$C89, 'SRN Backcast'!$C$13:$C$97, 0), MATCH('SRN Backcast - WINEP'!I$13, 'SRN Backcast'!$B$13:$V$13, 0))</f>
        <v>Poor</v>
      </c>
      <c r="J89" t="str">
        <f>INDEX('SRN Backcast'!$B$13:$V$97, MATCH('SRN Backcast - WINEP'!$C89, 'SRN Backcast'!$C$13:$C$97, 0), MATCH('SRN Backcast - WINEP'!J$13, 'SRN Backcast'!$B$13:$V$13, 0))</f>
        <v>Sufficient</v>
      </c>
      <c r="K89" t="str">
        <f>INDEX('SRN Backcast'!$B$13:$V$97, MATCH('SRN Backcast - WINEP'!$C89, 'SRN Backcast'!$C$13:$C$97, 0), MATCH('SRN Backcast - WINEP'!K$13, 'SRN Backcast'!$B$13:$V$13, 0))</f>
        <v>Sufficient</v>
      </c>
      <c r="L89" t="str">
        <f>INDEX('SRN Backcast'!$B$13:$V$97, MATCH('SRN Backcast - WINEP'!$C89, 'SRN Backcast'!$C$13:$C$97, 0), MATCH('SRN Backcast - WINEP'!L$13, 'SRN Backcast'!$B$13:$V$13, 0))</f>
        <v>Good</v>
      </c>
      <c r="M89">
        <f>INDEX('SRN Backcast'!$B$13:$V$97, MATCH('SRN Backcast - WINEP'!$C89, 'SRN Backcast'!$C$13:$C$97, 0), MATCH('SRN Backcast - WINEP'!M$13, 'SRN Backcast'!$B$13:$V$13, 0))</f>
        <v>0</v>
      </c>
      <c r="N89" t="str">
        <f>INDEX('SRN Backcast'!$B$13:$V$97, MATCH('SRN Backcast - WINEP'!$C89, 'SRN Backcast'!$C$13:$C$97, 0), MATCH('SRN Backcast - WINEP'!N$13, 'SRN Backcast'!$B$13:$V$13, 0))</f>
        <v>Excellent</v>
      </c>
      <c r="O89" t="str">
        <f>INDEX('SRN Backcast'!$B$13:$V$97, MATCH('SRN Backcast - WINEP'!$C89, 'SRN Backcast'!$C$13:$C$97, 0), MATCH('SRN Backcast - WINEP'!O$13, 'SRN Backcast'!$B$13:$V$13, 0))</f>
        <v>Good</v>
      </c>
      <c r="P89">
        <f>INDEX('SRN Backcast'!$B$13:$V$97, MATCH('SRN Backcast - WINEP'!$C89, 'SRN Backcast'!$C$13:$C$97, 0), MATCH('SRN Backcast - WINEP'!P$13, 'SRN Backcast'!$B$13:$V$13, 0))</f>
        <v>0</v>
      </c>
      <c r="Q89" t="str">
        <f>INDEX('SRN Backcast'!$B$13:$V$97, MATCH('SRN Backcast - WINEP'!$C89, 'SRN Backcast'!$C$13:$C$97, 0), MATCH('SRN Backcast - WINEP'!Q$13, 'SRN Backcast'!$B$13:$V$13, 0))</f>
        <v>Good</v>
      </c>
      <c r="R89" t="str">
        <f>INDEX('SRN Backcast'!$B$13:$V$97, MATCH('SRN Backcast - WINEP'!$C89, 'SRN Backcast'!$C$13:$C$97, 0), MATCH('SRN Backcast - WINEP'!R$13, 'SRN Backcast'!$B$13:$V$13, 0))</f>
        <v>Good</v>
      </c>
      <c r="S89" t="str">
        <f>INDEX('SRN Backcast'!$B$13:$V$97, MATCH('SRN Backcast - WINEP'!$C89, 'SRN Backcast'!$C$13:$C$97, 0), MATCH('SRN Backcast - WINEP'!S$13, 'SRN Backcast'!$B$13:$V$13, 0))</f>
        <v>Good</v>
      </c>
      <c r="T89" t="str">
        <f>INDEX('SRN Backcast'!$B$13:$V$97, MATCH('SRN Backcast - WINEP'!$C89, 'SRN Backcast'!$C$13:$C$97, 0), MATCH('SRN Backcast - WINEP'!T$13, 'SRN Backcast'!$B$13:$V$13, 0))</f>
        <v>Good</v>
      </c>
      <c r="U89" t="str">
        <f>INDEX('SRN Backcast'!$B$13:$V$97, MATCH('SRN Backcast - WINEP'!$C89, 'SRN Backcast'!$C$13:$C$97, 0), MATCH('SRN Backcast - WINEP'!U$13, 'SRN Backcast'!$B$13:$V$13, 0))</f>
        <v>Good</v>
      </c>
      <c r="V89" t="str">
        <f>INDEX('SRN Backcast'!$B$13:$V$97, MATCH('SRN Backcast - WINEP'!$C89, 'SRN Backcast'!$C$13:$C$97, 0), MATCH('SRN Backcast - WINEP'!V$13, 'SRN Backcast'!$B$13:$V$13, 0))</f>
        <v>Good</v>
      </c>
      <c r="Z89" s="22"/>
      <c r="AA89" t="s">
        <v>51</v>
      </c>
      <c r="AB89" t="str">
        <f t="shared" si="30"/>
        <v>Good</v>
      </c>
      <c r="AC89" t="str">
        <f t="shared" si="31"/>
        <v>Good</v>
      </c>
      <c r="AD89" t="str">
        <f t="shared" si="32"/>
        <v>Good</v>
      </c>
      <c r="AE89" t="str">
        <f t="shared" si="27"/>
        <v>Good</v>
      </c>
      <c r="AF89" t="str">
        <f t="shared" si="28"/>
        <v>Good</v>
      </c>
      <c r="AG89" t="str">
        <f t="shared" si="29"/>
        <v>Good</v>
      </c>
      <c r="AI89" t="str">
        <f t="shared" si="26"/>
        <v>N</v>
      </c>
    </row>
    <row r="90" spans="2:35" ht="42">
      <c r="B90" t="s">
        <v>242</v>
      </c>
      <c r="C90" t="s">
        <v>604</v>
      </c>
      <c r="D90" t="s">
        <v>48</v>
      </c>
      <c r="E90" t="s">
        <v>49</v>
      </c>
      <c r="F90" t="s">
        <v>50</v>
      </c>
      <c r="H90" t="str">
        <f>INDEX('SRN Backcast'!$B$13:$V$97, MATCH('SRN Backcast - WINEP'!$C90, 'SRN Backcast'!$C$13:$C$97, 0), MATCH('SRN Backcast - WINEP'!H$13, 'SRN Backcast'!$B$13:$V$13, 0))</f>
        <v>Excellent</v>
      </c>
      <c r="I90" t="str">
        <f>INDEX('SRN Backcast'!$B$13:$V$97, MATCH('SRN Backcast - WINEP'!$C90, 'SRN Backcast'!$C$13:$C$97, 0), MATCH('SRN Backcast - WINEP'!I$13, 'SRN Backcast'!$B$13:$V$13, 0))</f>
        <v>Excellent</v>
      </c>
      <c r="J90" t="str">
        <f>INDEX('SRN Backcast'!$B$13:$V$97, MATCH('SRN Backcast - WINEP'!$C90, 'SRN Backcast'!$C$13:$C$97, 0), MATCH('SRN Backcast - WINEP'!J$13, 'SRN Backcast'!$B$13:$V$13, 0))</f>
        <v>Excellent</v>
      </c>
      <c r="K90" t="str">
        <f>INDEX('SRN Backcast'!$B$13:$V$97, MATCH('SRN Backcast - WINEP'!$C90, 'SRN Backcast'!$C$13:$C$97, 0), MATCH('SRN Backcast - WINEP'!K$13, 'SRN Backcast'!$B$13:$V$13, 0))</f>
        <v>Excellent</v>
      </c>
      <c r="L90" t="str">
        <f>INDEX('SRN Backcast'!$B$13:$V$97, MATCH('SRN Backcast - WINEP'!$C90, 'SRN Backcast'!$C$13:$C$97, 0), MATCH('SRN Backcast - WINEP'!L$13, 'SRN Backcast'!$B$13:$V$13, 0))</f>
        <v>Excellent</v>
      </c>
      <c r="M90">
        <f>INDEX('SRN Backcast'!$B$13:$V$97, MATCH('SRN Backcast - WINEP'!$C90, 'SRN Backcast'!$C$13:$C$97, 0), MATCH('SRN Backcast - WINEP'!M$13, 'SRN Backcast'!$B$13:$V$13, 0))</f>
        <v>0</v>
      </c>
      <c r="N90" t="str">
        <f>INDEX('SRN Backcast'!$B$13:$V$97, MATCH('SRN Backcast - WINEP'!$C90, 'SRN Backcast'!$C$13:$C$97, 0), MATCH('SRN Backcast - WINEP'!N$13, 'SRN Backcast'!$B$13:$V$13, 0))</f>
        <v>Excellent</v>
      </c>
      <c r="O90" t="str">
        <f>INDEX('SRN Backcast'!$B$13:$V$97, MATCH('SRN Backcast - WINEP'!$C90, 'SRN Backcast'!$C$13:$C$97, 0), MATCH('SRN Backcast - WINEP'!O$13, 'SRN Backcast'!$B$13:$V$13, 0))</f>
        <v>Good</v>
      </c>
      <c r="P90">
        <f>INDEX('SRN Backcast'!$B$13:$V$97, MATCH('SRN Backcast - WINEP'!$C90, 'SRN Backcast'!$C$13:$C$97, 0), MATCH('SRN Backcast - WINEP'!P$13, 'SRN Backcast'!$B$13:$V$13, 0))</f>
        <v>0</v>
      </c>
      <c r="Q90" t="str">
        <f>INDEX('SRN Backcast'!$B$13:$V$97, MATCH('SRN Backcast - WINEP'!$C90, 'SRN Backcast'!$C$13:$C$97, 0), MATCH('SRN Backcast - WINEP'!Q$13, 'SRN Backcast'!$B$13:$V$13, 0))</f>
        <v>Sufficient</v>
      </c>
      <c r="R90" t="str">
        <f>INDEX('SRN Backcast'!$B$13:$V$97, MATCH('SRN Backcast - WINEP'!$C90, 'SRN Backcast'!$C$13:$C$97, 0), MATCH('SRN Backcast - WINEP'!R$13, 'SRN Backcast'!$B$13:$V$13, 0))</f>
        <v>Good</v>
      </c>
      <c r="S90" t="str">
        <f>INDEX('SRN Backcast'!$B$13:$V$97, MATCH('SRN Backcast - WINEP'!$C90, 'SRN Backcast'!$C$13:$C$97, 0), MATCH('SRN Backcast - WINEP'!S$13, 'SRN Backcast'!$B$13:$V$13, 0))</f>
        <v>Good</v>
      </c>
      <c r="T90" t="str">
        <f>INDEX('SRN Backcast'!$B$13:$V$97, MATCH('SRN Backcast - WINEP'!$C90, 'SRN Backcast'!$C$13:$C$97, 0), MATCH('SRN Backcast - WINEP'!T$13, 'SRN Backcast'!$B$13:$V$13, 0))</f>
        <v>Good</v>
      </c>
      <c r="U90" t="str">
        <f>INDEX('SRN Backcast'!$B$13:$V$97, MATCH('SRN Backcast - WINEP'!$C90, 'SRN Backcast'!$C$13:$C$97, 0), MATCH('SRN Backcast - WINEP'!U$13, 'SRN Backcast'!$B$13:$V$13, 0))</f>
        <v>Good</v>
      </c>
      <c r="V90" t="str">
        <f>INDEX('SRN Backcast'!$B$13:$V$97, MATCH('SRN Backcast - WINEP'!$C90, 'SRN Backcast'!$C$13:$C$97, 0), MATCH('SRN Backcast - WINEP'!V$13, 'SRN Backcast'!$B$13:$V$13, 0))</f>
        <v>Good</v>
      </c>
      <c r="Y90" s="17" t="s">
        <v>967</v>
      </c>
      <c r="Z90" s="22" t="s">
        <v>956</v>
      </c>
      <c r="AA90" t="s">
        <v>51</v>
      </c>
      <c r="AB90" t="str">
        <f t="shared" si="30"/>
        <v>Sufficient</v>
      </c>
      <c r="AC90" t="str">
        <f t="shared" si="31"/>
        <v>Good</v>
      </c>
      <c r="AD90" t="str">
        <f t="shared" si="32"/>
        <v>Good</v>
      </c>
      <c r="AE90" t="str">
        <f t="shared" si="27"/>
        <v>Good</v>
      </c>
      <c r="AF90" t="str">
        <f t="shared" si="28"/>
        <v>Good</v>
      </c>
      <c r="AG90" t="str">
        <f t="shared" si="29"/>
        <v>Good</v>
      </c>
      <c r="AI90" t="str">
        <f t="shared" si="26"/>
        <v>N</v>
      </c>
    </row>
    <row r="91" spans="2:35">
      <c r="B91" t="s">
        <v>242</v>
      </c>
      <c r="C91" t="s">
        <v>605</v>
      </c>
      <c r="D91" t="s">
        <v>48</v>
      </c>
      <c r="E91" t="s">
        <v>49</v>
      </c>
      <c r="F91" t="s">
        <v>50</v>
      </c>
      <c r="H91" t="str">
        <f>INDEX('SRN Backcast'!$B$13:$V$97, MATCH('SRN Backcast - WINEP'!$C91, 'SRN Backcast'!$C$13:$C$97, 0), MATCH('SRN Backcast - WINEP'!H$13, 'SRN Backcast'!$B$13:$V$13, 0))</f>
        <v>Excellent</v>
      </c>
      <c r="I91" t="str">
        <f>INDEX('SRN Backcast'!$B$13:$V$97, MATCH('SRN Backcast - WINEP'!$C91, 'SRN Backcast'!$C$13:$C$97, 0), MATCH('SRN Backcast - WINEP'!I$13, 'SRN Backcast'!$B$13:$V$13, 0))</f>
        <v>Excellent</v>
      </c>
      <c r="J91" t="str">
        <f>INDEX('SRN Backcast'!$B$13:$V$97, MATCH('SRN Backcast - WINEP'!$C91, 'SRN Backcast'!$C$13:$C$97, 0), MATCH('SRN Backcast - WINEP'!J$13, 'SRN Backcast'!$B$13:$V$13, 0))</f>
        <v>Good</v>
      </c>
      <c r="K91" t="str">
        <f>INDEX('SRN Backcast'!$B$13:$V$97, MATCH('SRN Backcast - WINEP'!$C91, 'SRN Backcast'!$C$13:$C$97, 0), MATCH('SRN Backcast - WINEP'!K$13, 'SRN Backcast'!$B$13:$V$13, 0))</f>
        <v>Good</v>
      </c>
      <c r="L91" t="str">
        <f>INDEX('SRN Backcast'!$B$13:$V$97, MATCH('SRN Backcast - WINEP'!$C91, 'SRN Backcast'!$C$13:$C$97, 0), MATCH('SRN Backcast - WINEP'!L$13, 'SRN Backcast'!$B$13:$V$13, 0))</f>
        <v>Good</v>
      </c>
      <c r="M91">
        <f>INDEX('SRN Backcast'!$B$13:$V$97, MATCH('SRN Backcast - WINEP'!$C91, 'SRN Backcast'!$C$13:$C$97, 0), MATCH('SRN Backcast - WINEP'!M$13, 'SRN Backcast'!$B$13:$V$13, 0))</f>
        <v>0</v>
      </c>
      <c r="N91" t="str">
        <f>INDEX('SRN Backcast'!$B$13:$V$97, MATCH('SRN Backcast - WINEP'!$C91, 'SRN Backcast'!$C$13:$C$97, 0), MATCH('SRN Backcast - WINEP'!N$13, 'SRN Backcast'!$B$13:$V$13, 0))</f>
        <v>Good</v>
      </c>
      <c r="O91" t="str">
        <f>INDEX('SRN Backcast'!$B$13:$V$97, MATCH('SRN Backcast - WINEP'!$C91, 'SRN Backcast'!$C$13:$C$97, 0), MATCH('SRN Backcast - WINEP'!O$13, 'SRN Backcast'!$B$13:$V$13, 0))</f>
        <v>Excellent</v>
      </c>
      <c r="P91">
        <f>INDEX('SRN Backcast'!$B$13:$V$97, MATCH('SRN Backcast - WINEP'!$C91, 'SRN Backcast'!$C$13:$C$97, 0), MATCH('SRN Backcast - WINEP'!P$13, 'SRN Backcast'!$B$13:$V$13, 0))</f>
        <v>0</v>
      </c>
      <c r="Q91" t="str">
        <f>INDEX('SRN Backcast'!$B$13:$V$97, MATCH('SRN Backcast - WINEP'!$C91, 'SRN Backcast'!$C$13:$C$97, 0), MATCH('SRN Backcast - WINEP'!Q$13, 'SRN Backcast'!$B$13:$V$13, 0))</f>
        <v>Good</v>
      </c>
      <c r="R91" t="str">
        <f>INDEX('SRN Backcast'!$B$13:$V$97, MATCH('SRN Backcast - WINEP'!$C91, 'SRN Backcast'!$C$13:$C$97, 0), MATCH('SRN Backcast - WINEP'!R$13, 'SRN Backcast'!$B$13:$V$13, 0))</f>
        <v>Excellent</v>
      </c>
      <c r="S91" t="str">
        <f>INDEX('SRN Backcast'!$B$13:$V$97, MATCH('SRN Backcast - WINEP'!$C91, 'SRN Backcast'!$C$13:$C$97, 0), MATCH('SRN Backcast - WINEP'!S$13, 'SRN Backcast'!$B$13:$V$13, 0))</f>
        <v>Excellent</v>
      </c>
      <c r="T91" t="str">
        <f>INDEX('SRN Backcast'!$B$13:$V$97, MATCH('SRN Backcast - WINEP'!$C91, 'SRN Backcast'!$C$13:$C$97, 0), MATCH('SRN Backcast - WINEP'!T$13, 'SRN Backcast'!$B$13:$V$13, 0))</f>
        <v>Excellent</v>
      </c>
      <c r="U91" t="str">
        <f>INDEX('SRN Backcast'!$B$13:$V$97, MATCH('SRN Backcast - WINEP'!$C91, 'SRN Backcast'!$C$13:$C$97, 0), MATCH('SRN Backcast - WINEP'!U$13, 'SRN Backcast'!$B$13:$V$13, 0))</f>
        <v>Excellent</v>
      </c>
      <c r="V91" t="str">
        <f>INDEX('SRN Backcast'!$B$13:$V$97, MATCH('SRN Backcast - WINEP'!$C91, 'SRN Backcast'!$C$13:$C$97, 0), MATCH('SRN Backcast - WINEP'!V$13, 'SRN Backcast'!$B$13:$V$13, 0))</f>
        <v>Excellent</v>
      </c>
      <c r="Z91" s="22"/>
      <c r="AA91" t="s">
        <v>51</v>
      </c>
      <c r="AB91" t="str">
        <f t="shared" si="30"/>
        <v>Good</v>
      </c>
      <c r="AC91" t="str">
        <f t="shared" si="31"/>
        <v>Excellent</v>
      </c>
      <c r="AD91" t="str">
        <f t="shared" si="32"/>
        <v>Excellent</v>
      </c>
      <c r="AE91" t="str">
        <f t="shared" si="27"/>
        <v>Excellent</v>
      </c>
      <c r="AF91" t="str">
        <f t="shared" si="28"/>
        <v>Excellent</v>
      </c>
      <c r="AG91" t="str">
        <f t="shared" si="29"/>
        <v>Excellent</v>
      </c>
      <c r="AI91" t="str">
        <f t="shared" si="26"/>
        <v>N</v>
      </c>
    </row>
    <row r="92" spans="2:35">
      <c r="B92" t="s">
        <v>242</v>
      </c>
      <c r="C92" t="s">
        <v>606</v>
      </c>
      <c r="D92" t="s">
        <v>48</v>
      </c>
      <c r="E92" t="s">
        <v>49</v>
      </c>
      <c r="F92" t="s">
        <v>50</v>
      </c>
      <c r="H92" t="str">
        <f>INDEX('SRN Backcast'!$B$13:$V$97, MATCH('SRN Backcast - WINEP'!$C92, 'SRN Backcast'!$C$13:$C$97, 0), MATCH('SRN Backcast - WINEP'!H$13, 'SRN Backcast'!$B$13:$V$13, 0))</f>
        <v>Excellent</v>
      </c>
      <c r="I92" t="str">
        <f>INDEX('SRN Backcast'!$B$13:$V$97, MATCH('SRN Backcast - WINEP'!$C92, 'SRN Backcast'!$C$13:$C$97, 0), MATCH('SRN Backcast - WINEP'!I$13, 'SRN Backcast'!$B$13:$V$13, 0))</f>
        <v>Excellent</v>
      </c>
      <c r="J92" t="str">
        <f>INDEX('SRN Backcast'!$B$13:$V$97, MATCH('SRN Backcast - WINEP'!$C92, 'SRN Backcast'!$C$13:$C$97, 0), MATCH('SRN Backcast - WINEP'!J$13, 'SRN Backcast'!$B$13:$V$13, 0))</f>
        <v>Excellent</v>
      </c>
      <c r="K92" t="str">
        <f>INDEX('SRN Backcast'!$B$13:$V$97, MATCH('SRN Backcast - WINEP'!$C92, 'SRN Backcast'!$C$13:$C$97, 0), MATCH('SRN Backcast - WINEP'!K$13, 'SRN Backcast'!$B$13:$V$13, 0))</f>
        <v>Excellent</v>
      </c>
      <c r="L92" t="str">
        <f>INDEX('SRN Backcast'!$B$13:$V$97, MATCH('SRN Backcast - WINEP'!$C92, 'SRN Backcast'!$C$13:$C$97, 0), MATCH('SRN Backcast - WINEP'!L$13, 'SRN Backcast'!$B$13:$V$13, 0))</f>
        <v>Excellent</v>
      </c>
      <c r="M92">
        <f>INDEX('SRN Backcast'!$B$13:$V$97, MATCH('SRN Backcast - WINEP'!$C92, 'SRN Backcast'!$C$13:$C$97, 0), MATCH('SRN Backcast - WINEP'!M$13, 'SRN Backcast'!$B$13:$V$13, 0))</f>
        <v>0</v>
      </c>
      <c r="N92" t="str">
        <f>INDEX('SRN Backcast'!$B$13:$V$97, MATCH('SRN Backcast - WINEP'!$C92, 'SRN Backcast'!$C$13:$C$97, 0), MATCH('SRN Backcast - WINEP'!N$13, 'SRN Backcast'!$B$13:$V$13, 0))</f>
        <v>Excellent</v>
      </c>
      <c r="O92" t="str">
        <f>INDEX('SRN Backcast'!$B$13:$V$97, MATCH('SRN Backcast - WINEP'!$C92, 'SRN Backcast'!$C$13:$C$97, 0), MATCH('SRN Backcast - WINEP'!O$13, 'SRN Backcast'!$B$13:$V$13, 0))</f>
        <v>Excellent</v>
      </c>
      <c r="P92">
        <f>INDEX('SRN Backcast'!$B$13:$V$97, MATCH('SRN Backcast - WINEP'!$C92, 'SRN Backcast'!$C$13:$C$97, 0), MATCH('SRN Backcast - WINEP'!P$13, 'SRN Backcast'!$B$13:$V$13, 0))</f>
        <v>0</v>
      </c>
      <c r="Q92" t="str">
        <f>INDEX('SRN Backcast'!$B$13:$V$97, MATCH('SRN Backcast - WINEP'!$C92, 'SRN Backcast'!$C$13:$C$97, 0), MATCH('SRN Backcast - WINEP'!Q$13, 'SRN Backcast'!$B$13:$V$13, 0))</f>
        <v>Excellent</v>
      </c>
      <c r="R92" t="str">
        <f>INDEX('SRN Backcast'!$B$13:$V$97, MATCH('SRN Backcast - WINEP'!$C92, 'SRN Backcast'!$C$13:$C$97, 0), MATCH('SRN Backcast - WINEP'!R$13, 'SRN Backcast'!$B$13:$V$13, 0))</f>
        <v>Excellent</v>
      </c>
      <c r="S92" t="str">
        <f>INDEX('SRN Backcast'!$B$13:$V$97, MATCH('SRN Backcast - WINEP'!$C92, 'SRN Backcast'!$C$13:$C$97, 0), MATCH('SRN Backcast - WINEP'!S$13, 'SRN Backcast'!$B$13:$V$13, 0))</f>
        <v>Excellent</v>
      </c>
      <c r="T92" t="str">
        <f>INDEX('SRN Backcast'!$B$13:$V$97, MATCH('SRN Backcast - WINEP'!$C92, 'SRN Backcast'!$C$13:$C$97, 0), MATCH('SRN Backcast - WINEP'!T$13, 'SRN Backcast'!$B$13:$V$13, 0))</f>
        <v>Excellent</v>
      </c>
      <c r="U92" t="str">
        <f>INDEX('SRN Backcast'!$B$13:$V$97, MATCH('SRN Backcast - WINEP'!$C92, 'SRN Backcast'!$C$13:$C$97, 0), MATCH('SRN Backcast - WINEP'!U$13, 'SRN Backcast'!$B$13:$V$13, 0))</f>
        <v>Excellent</v>
      </c>
      <c r="V92" t="str">
        <f>INDEX('SRN Backcast'!$B$13:$V$97, MATCH('SRN Backcast - WINEP'!$C92, 'SRN Backcast'!$C$13:$C$97, 0), MATCH('SRN Backcast - WINEP'!V$13, 'SRN Backcast'!$B$13:$V$13, 0))</f>
        <v>Excellent</v>
      </c>
      <c r="Z92" s="22"/>
      <c r="AA92" t="s">
        <v>51</v>
      </c>
      <c r="AB92" t="str">
        <f t="shared" si="30"/>
        <v>Excellent</v>
      </c>
      <c r="AC92" t="str">
        <f t="shared" si="31"/>
        <v>Excellent</v>
      </c>
      <c r="AD92" t="str">
        <f t="shared" si="32"/>
        <v>Excellent</v>
      </c>
      <c r="AE92" t="str">
        <f t="shared" si="27"/>
        <v>Excellent</v>
      </c>
      <c r="AF92" t="str">
        <f t="shared" si="28"/>
        <v>Excellent</v>
      </c>
      <c r="AG92" t="str">
        <f t="shared" si="29"/>
        <v>Excellent</v>
      </c>
      <c r="AI92" t="str">
        <f t="shared" si="26"/>
        <v>N</v>
      </c>
    </row>
    <row r="93" spans="2:35">
      <c r="B93" t="s">
        <v>242</v>
      </c>
      <c r="C93" t="s">
        <v>607</v>
      </c>
      <c r="D93" t="s">
        <v>48</v>
      </c>
      <c r="E93" t="s">
        <v>49</v>
      </c>
      <c r="F93" t="s">
        <v>50</v>
      </c>
      <c r="H93" t="str">
        <f>INDEX('SRN Backcast'!$B$13:$V$97, MATCH('SRN Backcast - WINEP'!$C93, 'SRN Backcast'!$C$13:$C$97, 0), MATCH('SRN Backcast - WINEP'!H$13, 'SRN Backcast'!$B$13:$V$13, 0))</f>
        <v>Good</v>
      </c>
      <c r="I93" t="str">
        <f>INDEX('SRN Backcast'!$B$13:$V$97, MATCH('SRN Backcast - WINEP'!$C93, 'SRN Backcast'!$C$13:$C$97, 0), MATCH('SRN Backcast - WINEP'!I$13, 'SRN Backcast'!$B$13:$V$13, 0))</f>
        <v>Good</v>
      </c>
      <c r="J93" t="str">
        <f>INDEX('SRN Backcast'!$B$13:$V$97, MATCH('SRN Backcast - WINEP'!$C93, 'SRN Backcast'!$C$13:$C$97, 0), MATCH('SRN Backcast - WINEP'!J$13, 'SRN Backcast'!$B$13:$V$13, 0))</f>
        <v>Good</v>
      </c>
      <c r="K93" t="str">
        <f>INDEX('SRN Backcast'!$B$13:$V$97, MATCH('SRN Backcast - WINEP'!$C93, 'SRN Backcast'!$C$13:$C$97, 0), MATCH('SRN Backcast - WINEP'!K$13, 'SRN Backcast'!$B$13:$V$13, 0))</f>
        <v>Excellent</v>
      </c>
      <c r="L93" t="str">
        <f>INDEX('SRN Backcast'!$B$13:$V$97, MATCH('SRN Backcast - WINEP'!$C93, 'SRN Backcast'!$C$13:$C$97, 0), MATCH('SRN Backcast - WINEP'!L$13, 'SRN Backcast'!$B$13:$V$13, 0))</f>
        <v>Excellent</v>
      </c>
      <c r="M93">
        <f>INDEX('SRN Backcast'!$B$13:$V$97, MATCH('SRN Backcast - WINEP'!$C93, 'SRN Backcast'!$C$13:$C$97, 0), MATCH('SRN Backcast - WINEP'!M$13, 'SRN Backcast'!$B$13:$V$13, 0))</f>
        <v>0</v>
      </c>
      <c r="N93" t="str">
        <f>INDEX('SRN Backcast'!$B$13:$V$97, MATCH('SRN Backcast - WINEP'!$C93, 'SRN Backcast'!$C$13:$C$97, 0), MATCH('SRN Backcast - WINEP'!N$13, 'SRN Backcast'!$B$13:$V$13, 0))</f>
        <v>Excellent</v>
      </c>
      <c r="O93" t="str">
        <f>INDEX('SRN Backcast'!$B$13:$V$97, MATCH('SRN Backcast - WINEP'!$C93, 'SRN Backcast'!$C$13:$C$97, 0), MATCH('SRN Backcast - WINEP'!O$13, 'SRN Backcast'!$B$13:$V$13, 0))</f>
        <v>Excellent</v>
      </c>
      <c r="P93">
        <f>INDEX('SRN Backcast'!$B$13:$V$97, MATCH('SRN Backcast - WINEP'!$C93, 'SRN Backcast'!$C$13:$C$97, 0), MATCH('SRN Backcast - WINEP'!P$13, 'SRN Backcast'!$B$13:$V$13, 0))</f>
        <v>0</v>
      </c>
      <c r="Q93" t="str">
        <f>INDEX('SRN Backcast'!$B$13:$V$97, MATCH('SRN Backcast - WINEP'!$C93, 'SRN Backcast'!$C$13:$C$97, 0), MATCH('SRN Backcast - WINEP'!Q$13, 'SRN Backcast'!$B$13:$V$13, 0))</f>
        <v>Excellent</v>
      </c>
      <c r="R93" t="str">
        <f>INDEX('SRN Backcast'!$B$13:$V$97, MATCH('SRN Backcast - WINEP'!$C93, 'SRN Backcast'!$C$13:$C$97, 0), MATCH('SRN Backcast - WINEP'!R$13, 'SRN Backcast'!$B$13:$V$13, 0))</f>
        <v>Excellent</v>
      </c>
      <c r="S93" t="str">
        <f>INDEX('SRN Backcast'!$B$13:$V$97, MATCH('SRN Backcast - WINEP'!$C93, 'SRN Backcast'!$C$13:$C$97, 0), MATCH('SRN Backcast - WINEP'!S$13, 'SRN Backcast'!$B$13:$V$13, 0))</f>
        <v>Excellent</v>
      </c>
      <c r="T93" t="str">
        <f>INDEX('SRN Backcast'!$B$13:$V$97, MATCH('SRN Backcast - WINEP'!$C93, 'SRN Backcast'!$C$13:$C$97, 0), MATCH('SRN Backcast - WINEP'!T$13, 'SRN Backcast'!$B$13:$V$13, 0))</f>
        <v>Excellent</v>
      </c>
      <c r="U93" t="str">
        <f>INDEX('SRN Backcast'!$B$13:$V$97, MATCH('SRN Backcast - WINEP'!$C93, 'SRN Backcast'!$C$13:$C$97, 0), MATCH('SRN Backcast - WINEP'!U$13, 'SRN Backcast'!$B$13:$V$13, 0))</f>
        <v>Excellent</v>
      </c>
      <c r="V93" t="str">
        <f>INDEX('SRN Backcast'!$B$13:$V$97, MATCH('SRN Backcast - WINEP'!$C93, 'SRN Backcast'!$C$13:$C$97, 0), MATCH('SRN Backcast - WINEP'!V$13, 'SRN Backcast'!$B$13:$V$13, 0))</f>
        <v>Excellent</v>
      </c>
      <c r="Z93" s="22"/>
      <c r="AA93" t="s">
        <v>51</v>
      </c>
      <c r="AB93" t="str">
        <f t="shared" si="30"/>
        <v>Excellent</v>
      </c>
      <c r="AC93" t="str">
        <f t="shared" si="31"/>
        <v>Excellent</v>
      </c>
      <c r="AD93" t="str">
        <f t="shared" si="32"/>
        <v>Excellent</v>
      </c>
      <c r="AE93" t="str">
        <f t="shared" si="27"/>
        <v>Excellent</v>
      </c>
      <c r="AF93" t="str">
        <f t="shared" si="28"/>
        <v>Excellent</v>
      </c>
      <c r="AG93" t="str">
        <f t="shared" si="29"/>
        <v>Excellent</v>
      </c>
      <c r="AI93" t="str">
        <f t="shared" si="26"/>
        <v>N</v>
      </c>
    </row>
    <row r="94" spans="2:35">
      <c r="B94" t="s">
        <v>242</v>
      </c>
      <c r="C94" t="s">
        <v>608</v>
      </c>
      <c r="D94" t="s">
        <v>48</v>
      </c>
      <c r="E94" t="s">
        <v>49</v>
      </c>
      <c r="F94" t="s">
        <v>50</v>
      </c>
      <c r="H94" t="str">
        <f>INDEX('SRN Backcast'!$B$13:$V$97, MATCH('SRN Backcast - WINEP'!$C94, 'SRN Backcast'!$C$13:$C$97, 0), MATCH('SRN Backcast - WINEP'!H$13, 'SRN Backcast'!$B$13:$V$13, 0))</f>
        <v>Excellent</v>
      </c>
      <c r="I94" t="str">
        <f>INDEX('SRN Backcast'!$B$13:$V$97, MATCH('SRN Backcast - WINEP'!$C94, 'SRN Backcast'!$C$13:$C$97, 0), MATCH('SRN Backcast - WINEP'!I$13, 'SRN Backcast'!$B$13:$V$13, 0))</f>
        <v>Excellent</v>
      </c>
      <c r="J94" t="str">
        <f>INDEX('SRN Backcast'!$B$13:$V$97, MATCH('SRN Backcast - WINEP'!$C94, 'SRN Backcast'!$C$13:$C$97, 0), MATCH('SRN Backcast - WINEP'!J$13, 'SRN Backcast'!$B$13:$V$13, 0))</f>
        <v>Excellent</v>
      </c>
      <c r="K94" t="str">
        <f>INDEX('SRN Backcast'!$B$13:$V$97, MATCH('SRN Backcast - WINEP'!$C94, 'SRN Backcast'!$C$13:$C$97, 0), MATCH('SRN Backcast - WINEP'!K$13, 'SRN Backcast'!$B$13:$V$13, 0))</f>
        <v>Excellent</v>
      </c>
      <c r="L94" t="str">
        <f>INDEX('SRN Backcast'!$B$13:$V$97, MATCH('SRN Backcast - WINEP'!$C94, 'SRN Backcast'!$C$13:$C$97, 0), MATCH('SRN Backcast - WINEP'!L$13, 'SRN Backcast'!$B$13:$V$13, 0))</f>
        <v>Excellent</v>
      </c>
      <c r="M94">
        <f>INDEX('SRN Backcast'!$B$13:$V$97, MATCH('SRN Backcast - WINEP'!$C94, 'SRN Backcast'!$C$13:$C$97, 0), MATCH('SRN Backcast - WINEP'!M$13, 'SRN Backcast'!$B$13:$V$13, 0))</f>
        <v>0</v>
      </c>
      <c r="N94" t="str">
        <f>INDEX('SRN Backcast'!$B$13:$V$97, MATCH('SRN Backcast - WINEP'!$C94, 'SRN Backcast'!$C$13:$C$97, 0), MATCH('SRN Backcast - WINEP'!N$13, 'SRN Backcast'!$B$13:$V$13, 0))</f>
        <v>Excellent</v>
      </c>
      <c r="O94" t="str">
        <f>INDEX('SRN Backcast'!$B$13:$V$97, MATCH('SRN Backcast - WINEP'!$C94, 'SRN Backcast'!$C$13:$C$97, 0), MATCH('SRN Backcast - WINEP'!O$13, 'SRN Backcast'!$B$13:$V$13, 0))</f>
        <v>Excellent</v>
      </c>
      <c r="P94">
        <f>INDEX('SRN Backcast'!$B$13:$V$97, MATCH('SRN Backcast - WINEP'!$C94, 'SRN Backcast'!$C$13:$C$97, 0), MATCH('SRN Backcast - WINEP'!P$13, 'SRN Backcast'!$B$13:$V$13, 0))</f>
        <v>0</v>
      </c>
      <c r="Q94" t="str">
        <f>INDEX('SRN Backcast'!$B$13:$V$97, MATCH('SRN Backcast - WINEP'!$C94, 'SRN Backcast'!$C$13:$C$97, 0), MATCH('SRN Backcast - WINEP'!Q$13, 'SRN Backcast'!$B$13:$V$13, 0))</f>
        <v>Excellent</v>
      </c>
      <c r="R94" t="str">
        <f>INDEX('SRN Backcast'!$B$13:$V$97, MATCH('SRN Backcast - WINEP'!$C94, 'SRN Backcast'!$C$13:$C$97, 0), MATCH('SRN Backcast - WINEP'!R$13, 'SRN Backcast'!$B$13:$V$13, 0))</f>
        <v>Excellent</v>
      </c>
      <c r="S94" t="str">
        <f>INDEX('SRN Backcast'!$B$13:$V$97, MATCH('SRN Backcast - WINEP'!$C94, 'SRN Backcast'!$C$13:$C$97, 0), MATCH('SRN Backcast - WINEP'!S$13, 'SRN Backcast'!$B$13:$V$13, 0))</f>
        <v>Excellent</v>
      </c>
      <c r="T94" t="str">
        <f>INDEX('SRN Backcast'!$B$13:$V$97, MATCH('SRN Backcast - WINEP'!$C94, 'SRN Backcast'!$C$13:$C$97, 0), MATCH('SRN Backcast - WINEP'!T$13, 'SRN Backcast'!$B$13:$V$13, 0))</f>
        <v>Excellent</v>
      </c>
      <c r="U94" t="str">
        <f>INDEX('SRN Backcast'!$B$13:$V$97, MATCH('SRN Backcast - WINEP'!$C94, 'SRN Backcast'!$C$13:$C$97, 0), MATCH('SRN Backcast - WINEP'!U$13, 'SRN Backcast'!$B$13:$V$13, 0))</f>
        <v>Excellent</v>
      </c>
      <c r="V94" t="str">
        <f>INDEX('SRN Backcast'!$B$13:$V$97, MATCH('SRN Backcast - WINEP'!$C94, 'SRN Backcast'!$C$13:$C$97, 0), MATCH('SRN Backcast - WINEP'!V$13, 'SRN Backcast'!$B$13:$V$13, 0))</f>
        <v>Excellent</v>
      </c>
      <c r="Z94" s="22"/>
      <c r="AA94" t="s">
        <v>51</v>
      </c>
      <c r="AB94" t="str">
        <f t="shared" si="30"/>
        <v>Excellent</v>
      </c>
      <c r="AC94" t="str">
        <f t="shared" si="31"/>
        <v>Excellent</v>
      </c>
      <c r="AD94" t="str">
        <f t="shared" si="32"/>
        <v>Excellent</v>
      </c>
      <c r="AE94" t="str">
        <f t="shared" si="27"/>
        <v>Excellent</v>
      </c>
      <c r="AF94" t="str">
        <f t="shared" si="28"/>
        <v>Excellent</v>
      </c>
      <c r="AG94" t="str">
        <f t="shared" si="29"/>
        <v>Excellent</v>
      </c>
      <c r="AI94" t="str">
        <f t="shared" si="26"/>
        <v>N</v>
      </c>
    </row>
    <row r="95" spans="2:35">
      <c r="B95" t="s">
        <v>242</v>
      </c>
      <c r="C95" t="s">
        <v>609</v>
      </c>
      <c r="D95" t="s">
        <v>48</v>
      </c>
      <c r="E95" t="s">
        <v>49</v>
      </c>
      <c r="F95" t="s">
        <v>50</v>
      </c>
      <c r="H95" t="str">
        <f>INDEX('SRN Backcast'!$B$13:$V$97, MATCH('SRN Backcast - WINEP'!$C95, 'SRN Backcast'!$C$13:$C$97, 0), MATCH('SRN Backcast - WINEP'!H$13, 'SRN Backcast'!$B$13:$V$13, 0))</f>
        <v>Good</v>
      </c>
      <c r="I95" t="str">
        <f>INDEX('SRN Backcast'!$B$13:$V$97, MATCH('SRN Backcast - WINEP'!$C95, 'SRN Backcast'!$C$13:$C$97, 0), MATCH('SRN Backcast - WINEP'!I$13, 'SRN Backcast'!$B$13:$V$13, 0))</f>
        <v>Excellent</v>
      </c>
      <c r="J95" t="str">
        <f>INDEX('SRN Backcast'!$B$13:$V$97, MATCH('SRN Backcast - WINEP'!$C95, 'SRN Backcast'!$C$13:$C$97, 0), MATCH('SRN Backcast - WINEP'!J$13, 'SRN Backcast'!$B$13:$V$13, 0))</f>
        <v>Excellent</v>
      </c>
      <c r="K95" t="str">
        <f>INDEX('SRN Backcast'!$B$13:$V$97, MATCH('SRN Backcast - WINEP'!$C95, 'SRN Backcast'!$C$13:$C$97, 0), MATCH('SRN Backcast - WINEP'!K$13, 'SRN Backcast'!$B$13:$V$13, 0))</f>
        <v>Excellent</v>
      </c>
      <c r="L95" t="str">
        <f>INDEX('SRN Backcast'!$B$13:$V$97, MATCH('SRN Backcast - WINEP'!$C95, 'SRN Backcast'!$C$13:$C$97, 0), MATCH('SRN Backcast - WINEP'!L$13, 'SRN Backcast'!$B$13:$V$13, 0))</f>
        <v>Excellent</v>
      </c>
      <c r="M95">
        <f>INDEX('SRN Backcast'!$B$13:$V$97, MATCH('SRN Backcast - WINEP'!$C95, 'SRN Backcast'!$C$13:$C$97, 0), MATCH('SRN Backcast - WINEP'!M$13, 'SRN Backcast'!$B$13:$V$13, 0))</f>
        <v>0</v>
      </c>
      <c r="N95" t="str">
        <f>INDEX('SRN Backcast'!$B$13:$V$97, MATCH('SRN Backcast - WINEP'!$C95, 'SRN Backcast'!$C$13:$C$97, 0), MATCH('SRN Backcast - WINEP'!N$13, 'SRN Backcast'!$B$13:$V$13, 0))</f>
        <v>Excellent</v>
      </c>
      <c r="O95" t="str">
        <f>INDEX('SRN Backcast'!$B$13:$V$97, MATCH('SRN Backcast - WINEP'!$C95, 'SRN Backcast'!$C$13:$C$97, 0), MATCH('SRN Backcast - WINEP'!O$13, 'SRN Backcast'!$B$13:$V$13, 0))</f>
        <v>Excellent</v>
      </c>
      <c r="P95">
        <f>INDEX('SRN Backcast'!$B$13:$V$97, MATCH('SRN Backcast - WINEP'!$C95, 'SRN Backcast'!$C$13:$C$97, 0), MATCH('SRN Backcast - WINEP'!P$13, 'SRN Backcast'!$B$13:$V$13, 0))</f>
        <v>0</v>
      </c>
      <c r="Q95" t="str">
        <f>INDEX('SRN Backcast'!$B$13:$V$97, MATCH('SRN Backcast - WINEP'!$C95, 'SRN Backcast'!$C$13:$C$97, 0), MATCH('SRN Backcast - WINEP'!Q$13, 'SRN Backcast'!$B$13:$V$13, 0))</f>
        <v>Good</v>
      </c>
      <c r="R95" t="str">
        <f>INDEX('SRN Backcast'!$B$13:$V$97, MATCH('SRN Backcast - WINEP'!$C95, 'SRN Backcast'!$C$13:$C$97, 0), MATCH('SRN Backcast - WINEP'!R$13, 'SRN Backcast'!$B$13:$V$13, 0))</f>
        <v>Excellent</v>
      </c>
      <c r="S95" t="str">
        <f>INDEX('SRN Backcast'!$B$13:$V$97, MATCH('SRN Backcast - WINEP'!$C95, 'SRN Backcast'!$C$13:$C$97, 0), MATCH('SRN Backcast - WINEP'!S$13, 'SRN Backcast'!$B$13:$V$13, 0))</f>
        <v>Excellent</v>
      </c>
      <c r="T95" t="str">
        <f>INDEX('SRN Backcast'!$B$13:$V$97, MATCH('SRN Backcast - WINEP'!$C95, 'SRN Backcast'!$C$13:$C$97, 0), MATCH('SRN Backcast - WINEP'!T$13, 'SRN Backcast'!$B$13:$V$13, 0))</f>
        <v>Excellent</v>
      </c>
      <c r="U95" t="str">
        <f>INDEX('SRN Backcast'!$B$13:$V$97, MATCH('SRN Backcast - WINEP'!$C95, 'SRN Backcast'!$C$13:$C$97, 0), MATCH('SRN Backcast - WINEP'!U$13, 'SRN Backcast'!$B$13:$V$13, 0))</f>
        <v>Excellent</v>
      </c>
      <c r="V95" t="str">
        <f>INDEX('SRN Backcast'!$B$13:$V$97, MATCH('SRN Backcast - WINEP'!$C95, 'SRN Backcast'!$C$13:$C$97, 0), MATCH('SRN Backcast - WINEP'!V$13, 'SRN Backcast'!$B$13:$V$13, 0))</f>
        <v>Excellent</v>
      </c>
      <c r="Z95" s="22"/>
      <c r="AA95" t="s">
        <v>51</v>
      </c>
      <c r="AB95" t="str">
        <f t="shared" si="30"/>
        <v>Good</v>
      </c>
      <c r="AC95" t="str">
        <f t="shared" si="31"/>
        <v>Excellent</v>
      </c>
      <c r="AD95" t="str">
        <f t="shared" si="32"/>
        <v>Excellent</v>
      </c>
      <c r="AE95" t="str">
        <f t="shared" si="27"/>
        <v>Excellent</v>
      </c>
      <c r="AF95" t="str">
        <f t="shared" si="28"/>
        <v>Excellent</v>
      </c>
      <c r="AG95" t="str">
        <f t="shared" si="29"/>
        <v>Excellent</v>
      </c>
      <c r="AI95" t="str">
        <f t="shared" si="26"/>
        <v>N</v>
      </c>
    </row>
    <row r="96" spans="2:35" ht="27.95">
      <c r="B96" t="s">
        <v>242</v>
      </c>
      <c r="C96" t="s">
        <v>610</v>
      </c>
      <c r="D96" t="s">
        <v>48</v>
      </c>
      <c r="E96" t="s">
        <v>49</v>
      </c>
      <c r="F96" t="s">
        <v>50</v>
      </c>
      <c r="H96" t="str">
        <f>INDEX('SRN Backcast'!$B$13:$V$97, MATCH('SRN Backcast - WINEP'!$C96, 'SRN Backcast'!$C$13:$C$97, 0), MATCH('SRN Backcast - WINEP'!H$13, 'SRN Backcast'!$B$13:$V$13, 0))</f>
        <v>Good</v>
      </c>
      <c r="I96" t="str">
        <f>INDEX('SRN Backcast'!$B$13:$V$97, MATCH('SRN Backcast - WINEP'!$C96, 'SRN Backcast'!$C$13:$C$97, 0), MATCH('SRN Backcast - WINEP'!I$13, 'SRN Backcast'!$B$13:$V$13, 0))</f>
        <v>Good</v>
      </c>
      <c r="J96" t="str">
        <f>INDEX('SRN Backcast'!$B$13:$V$97, MATCH('SRN Backcast - WINEP'!$C96, 'SRN Backcast'!$C$13:$C$97, 0), MATCH('SRN Backcast - WINEP'!J$13, 'SRN Backcast'!$B$13:$V$13, 0))</f>
        <v>Sufficient</v>
      </c>
      <c r="K96" t="str">
        <f>INDEX('SRN Backcast'!$B$13:$V$97, MATCH('SRN Backcast - WINEP'!$C96, 'SRN Backcast'!$C$13:$C$97, 0), MATCH('SRN Backcast - WINEP'!K$13, 'SRN Backcast'!$B$13:$V$13, 0))</f>
        <v>Sufficient</v>
      </c>
      <c r="L96" t="str">
        <f>INDEX('SRN Backcast'!$B$13:$V$97, MATCH('SRN Backcast - WINEP'!$C96, 'SRN Backcast'!$C$13:$C$97, 0), MATCH('SRN Backcast - WINEP'!L$13, 'SRN Backcast'!$B$13:$V$13, 0))</f>
        <v>Sufficient</v>
      </c>
      <c r="M96">
        <f>INDEX('SRN Backcast'!$B$13:$V$97, MATCH('SRN Backcast - WINEP'!$C96, 'SRN Backcast'!$C$13:$C$97, 0), MATCH('SRN Backcast - WINEP'!M$13, 'SRN Backcast'!$B$13:$V$13, 0))</f>
        <v>0</v>
      </c>
      <c r="N96" t="str">
        <f>INDEX('SRN Backcast'!$B$13:$V$97, MATCH('SRN Backcast - WINEP'!$C96, 'SRN Backcast'!$C$13:$C$97, 0), MATCH('SRN Backcast - WINEP'!N$13, 'SRN Backcast'!$B$13:$V$13, 0))</f>
        <v>Sufficient</v>
      </c>
      <c r="O96" t="str">
        <f>INDEX('SRN Backcast'!$B$13:$V$97, MATCH('SRN Backcast - WINEP'!$C96, 'SRN Backcast'!$C$13:$C$97, 0), MATCH('SRN Backcast - WINEP'!O$13, 'SRN Backcast'!$B$13:$V$13, 0))</f>
        <v>Sufficient</v>
      </c>
      <c r="P96">
        <f>INDEX('SRN Backcast'!$B$13:$V$97, MATCH('SRN Backcast - WINEP'!$C96, 'SRN Backcast'!$C$13:$C$97, 0), MATCH('SRN Backcast - WINEP'!P$13, 'SRN Backcast'!$B$13:$V$13, 0))</f>
        <v>0</v>
      </c>
      <c r="Q96" t="str">
        <f>INDEX('SRN Backcast'!$B$13:$V$97, MATCH('SRN Backcast - WINEP'!$C96, 'SRN Backcast'!$C$13:$C$97, 0), MATCH('SRN Backcast - WINEP'!Q$13, 'SRN Backcast'!$B$13:$V$13, 0))</f>
        <v>Good</v>
      </c>
      <c r="R96" t="str">
        <f>INDEX('SRN Backcast'!$B$13:$V$97, MATCH('SRN Backcast - WINEP'!$C96, 'SRN Backcast'!$C$13:$C$97, 0), MATCH('SRN Backcast - WINEP'!R$13, 'SRN Backcast'!$B$13:$V$13, 0))</f>
        <v>Good</v>
      </c>
      <c r="S96" t="str">
        <f>INDEX('SRN Backcast'!$B$13:$V$97, MATCH('SRN Backcast - WINEP'!$C96, 'SRN Backcast'!$C$13:$C$97, 0), MATCH('SRN Backcast - WINEP'!S$13, 'SRN Backcast'!$B$13:$V$13, 0))</f>
        <v>Good</v>
      </c>
      <c r="T96" t="str">
        <f>INDEX('SRN Backcast'!$B$13:$V$97, MATCH('SRN Backcast - WINEP'!$C96, 'SRN Backcast'!$C$13:$C$97, 0), MATCH('SRN Backcast - WINEP'!T$13, 'SRN Backcast'!$B$13:$V$13, 0))</f>
        <v>Good</v>
      </c>
      <c r="U96" t="str">
        <f>INDEX('SRN Backcast'!$B$13:$V$97, MATCH('SRN Backcast - WINEP'!$C96, 'SRN Backcast'!$C$13:$C$97, 0), MATCH('SRN Backcast - WINEP'!U$13, 'SRN Backcast'!$B$13:$V$13, 0))</f>
        <v>Good</v>
      </c>
      <c r="V96" t="str">
        <f>INDEX('SRN Backcast'!$B$13:$V$97, MATCH('SRN Backcast - WINEP'!$C96, 'SRN Backcast'!$C$13:$C$97, 0), MATCH('SRN Backcast - WINEP'!V$13, 'SRN Backcast'!$B$13:$V$13, 0))</f>
        <v>Good</v>
      </c>
      <c r="X96" s="17" t="s">
        <v>55</v>
      </c>
      <c r="Y96" t="s">
        <v>936</v>
      </c>
      <c r="Z96" s="22" t="s">
        <v>968</v>
      </c>
      <c r="AA96" s="22" t="s">
        <v>51</v>
      </c>
      <c r="AB96" t="str">
        <f t="shared" si="30"/>
        <v>Good</v>
      </c>
      <c r="AC96" t="str">
        <f t="shared" si="31"/>
        <v>Good</v>
      </c>
      <c r="AD96" t="str">
        <f t="shared" si="32"/>
        <v>Good</v>
      </c>
      <c r="AE96" t="str">
        <f t="shared" si="27"/>
        <v>Good</v>
      </c>
      <c r="AF96" t="str">
        <f t="shared" si="28"/>
        <v>Good</v>
      </c>
      <c r="AG96" t="str">
        <f t="shared" si="29"/>
        <v>Good</v>
      </c>
      <c r="AI96" t="str">
        <f t="shared" si="26"/>
        <v>N</v>
      </c>
    </row>
    <row r="97" spans="1:35">
      <c r="B97" t="s">
        <v>242</v>
      </c>
      <c r="C97" t="s">
        <v>611</v>
      </c>
      <c r="D97" t="s">
        <v>48</v>
      </c>
      <c r="E97" t="s">
        <v>49</v>
      </c>
      <c r="F97" t="s">
        <v>50</v>
      </c>
      <c r="H97" t="str">
        <f>INDEX('SRN Backcast'!$B$13:$V$97, MATCH('SRN Backcast - WINEP'!$C97, 'SRN Backcast'!$C$13:$C$97, 0), MATCH('SRN Backcast - WINEP'!H$13, 'SRN Backcast'!$B$13:$V$13, 0))</f>
        <v>Good</v>
      </c>
      <c r="I97" t="str">
        <f>INDEX('SRN Backcast'!$B$13:$V$97, MATCH('SRN Backcast - WINEP'!$C97, 'SRN Backcast'!$C$13:$C$97, 0), MATCH('SRN Backcast - WINEP'!I$13, 'SRN Backcast'!$B$13:$V$13, 0))</f>
        <v>Good</v>
      </c>
      <c r="J97" t="str">
        <f>INDEX('SRN Backcast'!$B$13:$V$97, MATCH('SRN Backcast - WINEP'!$C97, 'SRN Backcast'!$C$13:$C$97, 0), MATCH('SRN Backcast - WINEP'!J$13, 'SRN Backcast'!$B$13:$V$13, 0))</f>
        <v>Good</v>
      </c>
      <c r="K97" t="str">
        <f>INDEX('SRN Backcast'!$B$13:$V$97, MATCH('SRN Backcast - WINEP'!$C97, 'SRN Backcast'!$C$13:$C$97, 0), MATCH('SRN Backcast - WINEP'!K$13, 'SRN Backcast'!$B$13:$V$13, 0))</f>
        <v>Excellent</v>
      </c>
      <c r="L97" t="str">
        <f>INDEX('SRN Backcast'!$B$13:$V$97, MATCH('SRN Backcast - WINEP'!$C97, 'SRN Backcast'!$C$13:$C$97, 0), MATCH('SRN Backcast - WINEP'!L$13, 'SRN Backcast'!$B$13:$V$13, 0))</f>
        <v>Excellent</v>
      </c>
      <c r="M97">
        <f>INDEX('SRN Backcast'!$B$13:$V$97, MATCH('SRN Backcast - WINEP'!$C97, 'SRN Backcast'!$C$13:$C$97, 0), MATCH('SRN Backcast - WINEP'!M$13, 'SRN Backcast'!$B$13:$V$13, 0))</f>
        <v>0</v>
      </c>
      <c r="N97" t="str">
        <f>INDEX('SRN Backcast'!$B$13:$V$97, MATCH('SRN Backcast - WINEP'!$C97, 'SRN Backcast'!$C$13:$C$97, 0), MATCH('SRN Backcast - WINEP'!N$13, 'SRN Backcast'!$B$13:$V$13, 0))</f>
        <v>Excellent</v>
      </c>
      <c r="O97" t="str">
        <f>INDEX('SRN Backcast'!$B$13:$V$97, MATCH('SRN Backcast - WINEP'!$C97, 'SRN Backcast'!$C$13:$C$97, 0), MATCH('SRN Backcast - WINEP'!O$13, 'SRN Backcast'!$B$13:$V$13, 0))</f>
        <v>Excellent</v>
      </c>
      <c r="P97">
        <f>INDEX('SRN Backcast'!$B$13:$V$97, MATCH('SRN Backcast - WINEP'!$C97, 'SRN Backcast'!$C$13:$C$97, 0), MATCH('SRN Backcast - WINEP'!P$13, 'SRN Backcast'!$B$13:$V$13, 0))</f>
        <v>0</v>
      </c>
      <c r="Q97" t="str">
        <f>INDEX('SRN Backcast'!$B$13:$V$97, MATCH('SRN Backcast - WINEP'!$C97, 'SRN Backcast'!$C$13:$C$97, 0), MATCH('SRN Backcast - WINEP'!Q$13, 'SRN Backcast'!$B$13:$V$13, 0))</f>
        <v>Excellent</v>
      </c>
      <c r="R97" t="str">
        <f>INDEX('SRN Backcast'!$B$13:$V$97, MATCH('SRN Backcast - WINEP'!$C97, 'SRN Backcast'!$C$13:$C$97, 0), MATCH('SRN Backcast - WINEP'!R$13, 'SRN Backcast'!$B$13:$V$13, 0))</f>
        <v>Excellent</v>
      </c>
      <c r="S97" t="str">
        <f>INDEX('SRN Backcast'!$B$13:$V$97, MATCH('SRN Backcast - WINEP'!$C97, 'SRN Backcast'!$C$13:$C$97, 0), MATCH('SRN Backcast - WINEP'!S$13, 'SRN Backcast'!$B$13:$V$13, 0))</f>
        <v>Excellent</v>
      </c>
      <c r="T97" t="str">
        <f>INDEX('SRN Backcast'!$B$13:$V$97, MATCH('SRN Backcast - WINEP'!$C97, 'SRN Backcast'!$C$13:$C$97, 0), MATCH('SRN Backcast - WINEP'!T$13, 'SRN Backcast'!$B$13:$V$13, 0))</f>
        <v>Excellent</v>
      </c>
      <c r="U97" t="str">
        <f>INDEX('SRN Backcast'!$B$13:$V$97, MATCH('SRN Backcast - WINEP'!$C97, 'SRN Backcast'!$C$13:$C$97, 0), MATCH('SRN Backcast - WINEP'!U$13, 'SRN Backcast'!$B$13:$V$13, 0))</f>
        <v>Excellent</v>
      </c>
      <c r="V97" t="str">
        <f>INDEX('SRN Backcast'!$B$13:$V$97, MATCH('SRN Backcast - WINEP'!$C97, 'SRN Backcast'!$C$13:$C$97, 0), MATCH('SRN Backcast - WINEP'!V$13, 'SRN Backcast'!$B$13:$V$13, 0))</f>
        <v>Excellent</v>
      </c>
      <c r="Z97" s="22"/>
      <c r="AA97" s="22" t="s">
        <v>51</v>
      </c>
      <c r="AB97" t="str">
        <f t="shared" si="30"/>
        <v>Excellent</v>
      </c>
      <c r="AC97" t="str">
        <f t="shared" si="31"/>
        <v>Excellent</v>
      </c>
      <c r="AD97" t="str">
        <f t="shared" si="32"/>
        <v>Excellent</v>
      </c>
      <c r="AE97" t="str">
        <f t="shared" si="27"/>
        <v>Excellent</v>
      </c>
      <c r="AF97" t="str">
        <f t="shared" si="28"/>
        <v>Excellent</v>
      </c>
      <c r="AG97" t="str">
        <f t="shared" si="29"/>
        <v>Excellent</v>
      </c>
      <c r="AI97" t="str">
        <f t="shared" si="26"/>
        <v>N</v>
      </c>
    </row>
    <row r="98" spans="1:35">
      <c r="A98" s="158" t="s">
        <v>482</v>
      </c>
      <c r="B98" s="158" t="s">
        <v>242</v>
      </c>
      <c r="C98" s="158" t="s">
        <v>612</v>
      </c>
      <c r="D98" s="158"/>
      <c r="E98" s="158" t="s">
        <v>49</v>
      </c>
      <c r="F98" s="158" t="s">
        <v>140</v>
      </c>
    </row>
    <row r="99" spans="1:35">
      <c r="A99" s="158" t="s">
        <v>482</v>
      </c>
      <c r="B99" s="158" t="s">
        <v>242</v>
      </c>
      <c r="C99" s="158" t="s">
        <v>613</v>
      </c>
      <c r="D99" s="158"/>
      <c r="E99" s="158" t="s">
        <v>49</v>
      </c>
      <c r="F99" s="158" t="s">
        <v>140</v>
      </c>
    </row>
    <row r="100" spans="1:35">
      <c r="A100" s="158" t="s">
        <v>482</v>
      </c>
      <c r="B100" s="158" t="s">
        <v>242</v>
      </c>
      <c r="C100" s="158" t="s">
        <v>614</v>
      </c>
      <c r="D100" s="158"/>
      <c r="E100" s="158" t="s">
        <v>49</v>
      </c>
      <c r="F100" s="158" t="s">
        <v>140</v>
      </c>
    </row>
    <row r="102" spans="1:35" s="21" customFormat="1"/>
    <row r="104" spans="1:35" ht="42">
      <c r="B104" s="10" t="s">
        <v>143</v>
      </c>
      <c r="E104" s="10" t="s">
        <v>144</v>
      </c>
      <c r="F104" t="s">
        <v>145</v>
      </c>
      <c r="H104">
        <f t="shared" ref="H104:V104" si="33">SUM(H105:H108)</f>
        <v>84</v>
      </c>
      <c r="I104">
        <f t="shared" si="33"/>
        <v>84</v>
      </c>
      <c r="J104">
        <f t="shared" si="33"/>
        <v>84</v>
      </c>
      <c r="K104">
        <f t="shared" si="33"/>
        <v>84</v>
      </c>
      <c r="L104">
        <f t="shared" si="33"/>
        <v>84</v>
      </c>
      <c r="N104">
        <f t="shared" si="33"/>
        <v>84</v>
      </c>
      <c r="O104">
        <f t="shared" si="33"/>
        <v>84</v>
      </c>
      <c r="Q104">
        <f t="shared" si="33"/>
        <v>84</v>
      </c>
      <c r="R104">
        <f t="shared" si="33"/>
        <v>84</v>
      </c>
      <c r="S104">
        <f t="shared" si="33"/>
        <v>84</v>
      </c>
      <c r="T104">
        <f t="shared" si="33"/>
        <v>84</v>
      </c>
      <c r="U104">
        <f t="shared" si="33"/>
        <v>84</v>
      </c>
      <c r="V104">
        <f t="shared" si="33"/>
        <v>84</v>
      </c>
      <c r="AB104">
        <f t="shared" ref="AB104:AG104" si="34">SUM(AB105:AB108)</f>
        <v>84</v>
      </c>
      <c r="AC104">
        <f t="shared" si="34"/>
        <v>84</v>
      </c>
      <c r="AD104">
        <f t="shared" si="34"/>
        <v>84</v>
      </c>
      <c r="AE104">
        <f t="shared" si="34"/>
        <v>84</v>
      </c>
      <c r="AF104">
        <f t="shared" si="34"/>
        <v>84</v>
      </c>
      <c r="AG104">
        <f t="shared" si="34"/>
        <v>84</v>
      </c>
      <c r="AH104" s="22" t="s">
        <v>146</v>
      </c>
      <c r="AI104">
        <f>COUNTIF(AI14:AI97, "Y")</f>
        <v>2</v>
      </c>
    </row>
    <row r="105" spans="1:35">
      <c r="B105" t="s">
        <v>96</v>
      </c>
      <c r="F105" t="s">
        <v>96</v>
      </c>
      <c r="H105">
        <f t="shared" ref="H105:L108" si="35">COUNTIF(H$14:H$101, $B105) + COUNTIF(H$14:H$101, $B112)</f>
        <v>1</v>
      </c>
      <c r="I105">
        <f t="shared" si="35"/>
        <v>1</v>
      </c>
      <c r="J105">
        <f t="shared" si="35"/>
        <v>1</v>
      </c>
      <c r="K105">
        <f t="shared" si="35"/>
        <v>2</v>
      </c>
      <c r="L105">
        <f t="shared" si="35"/>
        <v>2</v>
      </c>
      <c r="N105">
        <f t="shared" ref="N105:O108" si="36">COUNTIF(N$14:N$101, $B105) + COUNTIF(N$14:N$101, $B112)</f>
        <v>2</v>
      </c>
      <c r="O105">
        <f t="shared" si="36"/>
        <v>3</v>
      </c>
      <c r="Q105">
        <f t="shared" ref="Q105:V108" si="37">COUNTIF(Q$14:Q$101, $B105) + COUNTIF(Q$14:Q$101, $B112)</f>
        <v>4</v>
      </c>
      <c r="R105">
        <f t="shared" si="37"/>
        <v>2</v>
      </c>
      <c r="S105">
        <f t="shared" si="37"/>
        <v>2</v>
      </c>
      <c r="T105">
        <f t="shared" si="37"/>
        <v>0</v>
      </c>
      <c r="U105">
        <f t="shared" si="37"/>
        <v>0</v>
      </c>
      <c r="V105">
        <f t="shared" si="37"/>
        <v>0</v>
      </c>
      <c r="AB105">
        <f t="shared" ref="AB105:AG105" si="38">COUNTIF(AB$14:AB$101, $B105) + COUNTIF(AB$14:AB$101, $B112)</f>
        <v>1</v>
      </c>
      <c r="AC105">
        <f t="shared" si="38"/>
        <v>0</v>
      </c>
      <c r="AD105">
        <f t="shared" si="38"/>
        <v>0</v>
      </c>
      <c r="AE105">
        <f t="shared" si="38"/>
        <v>0</v>
      </c>
      <c r="AF105">
        <f t="shared" si="38"/>
        <v>0</v>
      </c>
      <c r="AG105">
        <f t="shared" si="38"/>
        <v>0</v>
      </c>
    </row>
    <row r="106" spans="1:35">
      <c r="B106" t="s">
        <v>97</v>
      </c>
      <c r="F106" t="s">
        <v>97</v>
      </c>
      <c r="H106">
        <f t="shared" si="35"/>
        <v>7</v>
      </c>
      <c r="I106">
        <f t="shared" si="35"/>
        <v>6</v>
      </c>
      <c r="J106">
        <f t="shared" si="35"/>
        <v>7</v>
      </c>
      <c r="K106">
        <f t="shared" si="35"/>
        <v>5</v>
      </c>
      <c r="L106">
        <f t="shared" si="35"/>
        <v>3</v>
      </c>
      <c r="N106">
        <f t="shared" si="36"/>
        <v>4</v>
      </c>
      <c r="O106">
        <f t="shared" si="36"/>
        <v>5</v>
      </c>
      <c r="Q106">
        <f t="shared" si="37"/>
        <v>4</v>
      </c>
      <c r="R106">
        <f t="shared" si="37"/>
        <v>3</v>
      </c>
      <c r="S106">
        <f t="shared" si="37"/>
        <v>2</v>
      </c>
      <c r="T106">
        <f t="shared" si="37"/>
        <v>3</v>
      </c>
      <c r="U106">
        <f t="shared" si="37"/>
        <v>3</v>
      </c>
      <c r="V106">
        <f t="shared" si="37"/>
        <v>3</v>
      </c>
      <c r="AB106">
        <f t="shared" ref="AB106:AG106" si="39">COUNTIF(AB$14:AB$101, $B106) + COUNTIF(AB$14:AB$101, $B113)</f>
        <v>4</v>
      </c>
      <c r="AC106">
        <f t="shared" si="39"/>
        <v>3</v>
      </c>
      <c r="AD106">
        <f t="shared" si="39"/>
        <v>2</v>
      </c>
      <c r="AE106">
        <f t="shared" si="39"/>
        <v>1</v>
      </c>
      <c r="AF106">
        <f t="shared" si="39"/>
        <v>1</v>
      </c>
      <c r="AG106">
        <f t="shared" si="39"/>
        <v>1</v>
      </c>
    </row>
    <row r="107" spans="1:35">
      <c r="B107" t="s">
        <v>56</v>
      </c>
      <c r="F107" t="s">
        <v>56</v>
      </c>
      <c r="H107">
        <f t="shared" si="35"/>
        <v>23</v>
      </c>
      <c r="I107">
        <f t="shared" si="35"/>
        <v>27</v>
      </c>
      <c r="J107">
        <f t="shared" si="35"/>
        <v>25</v>
      </c>
      <c r="K107">
        <f t="shared" si="35"/>
        <v>25</v>
      </c>
      <c r="L107">
        <f t="shared" si="35"/>
        <v>22</v>
      </c>
      <c r="N107">
        <f t="shared" si="36"/>
        <v>19</v>
      </c>
      <c r="O107">
        <f t="shared" si="36"/>
        <v>21</v>
      </c>
      <c r="Q107">
        <f t="shared" si="37"/>
        <v>26</v>
      </c>
      <c r="R107">
        <f t="shared" si="37"/>
        <v>23</v>
      </c>
      <c r="S107">
        <f t="shared" si="37"/>
        <v>23</v>
      </c>
      <c r="T107">
        <f t="shared" si="37"/>
        <v>23</v>
      </c>
      <c r="U107">
        <f t="shared" si="37"/>
        <v>23</v>
      </c>
      <c r="V107">
        <f t="shared" si="37"/>
        <v>23</v>
      </c>
      <c r="AB107">
        <f t="shared" ref="AB107:AG107" si="40">COUNTIF(AB$14:AB$101, $B107) + COUNTIF(AB$14:AB$101, $B114)</f>
        <v>25</v>
      </c>
      <c r="AC107">
        <f t="shared" si="40"/>
        <v>21</v>
      </c>
      <c r="AD107">
        <f t="shared" si="40"/>
        <v>21</v>
      </c>
      <c r="AE107">
        <f t="shared" si="40"/>
        <v>22</v>
      </c>
      <c r="AF107">
        <f t="shared" si="40"/>
        <v>22</v>
      </c>
      <c r="AG107">
        <f t="shared" si="40"/>
        <v>21</v>
      </c>
    </row>
    <row r="108" spans="1:35">
      <c r="B108" t="s">
        <v>57</v>
      </c>
      <c r="F108" t="s">
        <v>57</v>
      </c>
      <c r="H108">
        <f t="shared" si="35"/>
        <v>53</v>
      </c>
      <c r="I108">
        <f t="shared" si="35"/>
        <v>50</v>
      </c>
      <c r="J108">
        <f t="shared" si="35"/>
        <v>51</v>
      </c>
      <c r="K108">
        <f t="shared" si="35"/>
        <v>52</v>
      </c>
      <c r="L108">
        <f t="shared" si="35"/>
        <v>57</v>
      </c>
      <c r="N108">
        <f t="shared" si="36"/>
        <v>59</v>
      </c>
      <c r="O108">
        <f t="shared" si="36"/>
        <v>55</v>
      </c>
      <c r="Q108">
        <f t="shared" si="37"/>
        <v>50</v>
      </c>
      <c r="R108">
        <f t="shared" si="37"/>
        <v>56</v>
      </c>
      <c r="S108">
        <f t="shared" si="37"/>
        <v>57</v>
      </c>
      <c r="T108">
        <f t="shared" si="37"/>
        <v>58</v>
      </c>
      <c r="U108">
        <f t="shared" si="37"/>
        <v>58</v>
      </c>
      <c r="V108">
        <f t="shared" si="37"/>
        <v>58</v>
      </c>
      <c r="AB108">
        <f t="shared" ref="AB108:AG108" si="41">COUNTIF(AB$14:AB$101, $B108) + COUNTIF(AB$14:AB$101, $B115)</f>
        <v>54</v>
      </c>
      <c r="AC108">
        <f t="shared" si="41"/>
        <v>60</v>
      </c>
      <c r="AD108">
        <f t="shared" si="41"/>
        <v>61</v>
      </c>
      <c r="AE108">
        <f t="shared" si="41"/>
        <v>61</v>
      </c>
      <c r="AF108">
        <f t="shared" si="41"/>
        <v>61</v>
      </c>
      <c r="AG108">
        <f t="shared" si="41"/>
        <v>62</v>
      </c>
    </row>
    <row r="109" spans="1:35">
      <c r="B109" t="s">
        <v>147</v>
      </c>
      <c r="F109" t="s">
        <v>148</v>
      </c>
      <c r="H109">
        <f t="shared" ref="H109:V109" si="42">IF(H104&lt;&gt;0,ROWS(H$14:H$100)-H104,0)</f>
        <v>3</v>
      </c>
      <c r="I109">
        <f t="shared" si="42"/>
        <v>3</v>
      </c>
      <c r="J109">
        <f t="shared" si="42"/>
        <v>3</v>
      </c>
      <c r="K109">
        <f t="shared" si="42"/>
        <v>3</v>
      </c>
      <c r="L109">
        <f t="shared" si="42"/>
        <v>3</v>
      </c>
      <c r="M109">
        <f t="shared" si="42"/>
        <v>0</v>
      </c>
      <c r="N109">
        <f t="shared" si="42"/>
        <v>3</v>
      </c>
      <c r="O109">
        <f t="shared" si="42"/>
        <v>3</v>
      </c>
      <c r="P109">
        <f t="shared" si="42"/>
        <v>0</v>
      </c>
      <c r="Q109">
        <f t="shared" si="42"/>
        <v>3</v>
      </c>
      <c r="R109">
        <f t="shared" si="42"/>
        <v>3</v>
      </c>
      <c r="S109">
        <f t="shared" si="42"/>
        <v>3</v>
      </c>
      <c r="T109">
        <f t="shared" si="42"/>
        <v>3</v>
      </c>
      <c r="U109">
        <f t="shared" si="42"/>
        <v>3</v>
      </c>
      <c r="V109">
        <f t="shared" si="42"/>
        <v>3</v>
      </c>
      <c r="AB109">
        <f t="shared" ref="AB109:AG109" si="43">IF(AB104&lt;&gt;0,ROWS(AB$14:AB$100)-AB104,0)</f>
        <v>3</v>
      </c>
      <c r="AC109">
        <f t="shared" si="43"/>
        <v>3</v>
      </c>
      <c r="AD109">
        <f t="shared" si="43"/>
        <v>3</v>
      </c>
      <c r="AE109">
        <f t="shared" si="43"/>
        <v>3</v>
      </c>
      <c r="AF109">
        <f t="shared" si="43"/>
        <v>3</v>
      </c>
      <c r="AG109">
        <f t="shared" si="43"/>
        <v>3</v>
      </c>
    </row>
    <row r="110" spans="1:35">
      <c r="B110" t="s">
        <v>149</v>
      </c>
    </row>
    <row r="111" spans="1:35">
      <c r="B111" t="s">
        <v>150</v>
      </c>
      <c r="G111" s="18"/>
      <c r="H111" s="18"/>
      <c r="I111" s="18"/>
      <c r="J111" s="18"/>
      <c r="K111" s="18"/>
      <c r="L111" s="18"/>
      <c r="M111" s="18"/>
      <c r="N111" s="18"/>
      <c r="O111" s="18"/>
      <c r="P111" s="18"/>
      <c r="Q111" s="18"/>
      <c r="R111" s="18"/>
      <c r="S111" s="18"/>
      <c r="T111" s="18"/>
      <c r="U111" s="18"/>
      <c r="V111" s="18"/>
      <c r="AB111" s="18"/>
      <c r="AC111" s="18"/>
      <c r="AD111" s="18"/>
      <c r="AE111" s="18"/>
      <c r="AF111" s="18"/>
      <c r="AG111" s="18"/>
    </row>
    <row r="112" spans="1:35">
      <c r="B112" t="s">
        <v>151</v>
      </c>
    </row>
    <row r="113" spans="1:33">
      <c r="B113" t="s">
        <v>152</v>
      </c>
    </row>
    <row r="114" spans="1:33">
      <c r="B114" t="s">
        <v>153</v>
      </c>
      <c r="G114" s="26"/>
      <c r="H114" s="26"/>
      <c r="I114" s="26"/>
      <c r="J114" s="26"/>
      <c r="K114" s="26"/>
      <c r="L114" s="26"/>
      <c r="M114" s="26"/>
      <c r="N114" s="26"/>
      <c r="O114" s="26"/>
      <c r="P114" s="26"/>
      <c r="Q114" s="26"/>
      <c r="R114" s="26"/>
      <c r="S114" s="26"/>
      <c r="T114" s="26"/>
      <c r="U114" s="26"/>
      <c r="V114" s="26"/>
      <c r="AB114" s="26"/>
      <c r="AC114" s="26"/>
      <c r="AD114" s="26"/>
      <c r="AE114" s="26"/>
      <c r="AF114" s="26"/>
      <c r="AG114" s="26"/>
    </row>
    <row r="115" spans="1:33">
      <c r="B115" t="s">
        <v>154</v>
      </c>
    </row>
    <row r="116" spans="1:33">
      <c r="B116" t="s">
        <v>155</v>
      </c>
    </row>
    <row r="118" spans="1:33">
      <c r="B118" t="s">
        <v>50</v>
      </c>
    </row>
    <row r="119" spans="1:33">
      <c r="B119" t="s">
        <v>63</v>
      </c>
    </row>
    <row r="122" spans="1:33" s="11" customFormat="1">
      <c r="A122" s="11" t="s">
        <v>156</v>
      </c>
    </row>
  </sheetData>
  <mergeCells count="2">
    <mergeCell ref="Q11:V11"/>
    <mergeCell ref="AB11:AG11"/>
  </mergeCells>
  <conditionalFormatting sqref="A12:G13 W12:Y13 W104:W111 A104:D120 X104:Z158 E112:W120 AA119:AG121 A121:W1048576 X176:Z191 X193:Z1048576">
    <cfRule type="cellIs" dxfId="543" priority="219" operator="equal">
      <formula>"Not applicable (removed)"</formula>
    </cfRule>
  </conditionalFormatting>
  <conditionalFormatting sqref="A11:Q11">
    <cfRule type="cellIs" dxfId="542" priority="11" operator="equal">
      <formula>"Poor (backcast)"</formula>
    </cfRule>
    <cfRule type="cellIs" dxfId="541" priority="13" operator="equal">
      <formula>"Good (backcast)"</formula>
    </cfRule>
    <cfRule type="cellIs" dxfId="540" priority="12" operator="equal">
      <formula>"Sufficient (backcast)"</formula>
    </cfRule>
    <cfRule type="cellIs" dxfId="539" priority="14" operator="equal">
      <formula>"Excellent (backcast)"</formula>
    </cfRule>
    <cfRule type="cellIs" dxfId="538" priority="15" operator="equal">
      <formula>"Not applicable (removed)"</formula>
    </cfRule>
  </conditionalFormatting>
  <conditionalFormatting sqref="A12:Y13">
    <cfRule type="cellIs" dxfId="537" priority="64" operator="equal">
      <formula>"Excellent (backcast)"</formula>
    </cfRule>
    <cfRule type="cellIs" dxfId="536" priority="62" operator="equal">
      <formula>"Sufficient (backcast)"</formula>
    </cfRule>
    <cfRule type="cellIs" dxfId="535" priority="61" operator="equal">
      <formula>"Poor (backcast)"</formula>
    </cfRule>
    <cfRule type="cellIs" dxfId="534" priority="63" operator="equal">
      <formula>"Good (backcast)"</formula>
    </cfRule>
  </conditionalFormatting>
  <conditionalFormatting sqref="A14:Z97 A101:AG103">
    <cfRule type="cellIs" dxfId="533" priority="52" operator="equal">
      <formula>"Sufficient (backcast)"</formula>
    </cfRule>
    <cfRule type="cellIs" dxfId="532" priority="51" operator="equal">
      <formula>"Poor (backcast)"</formula>
    </cfRule>
    <cfRule type="cellIs" dxfId="531" priority="54" operator="equal">
      <formula>"Excellent (backcast)"</formula>
    </cfRule>
    <cfRule type="cellIs" dxfId="530" priority="53" operator="equal">
      <formula>"Good (backcast)"</formula>
    </cfRule>
  </conditionalFormatting>
  <conditionalFormatting sqref="A1:AG9 A10:C10 E10:AG10 AA12:AA13 E104:V108 E109:G109 E111:V111 AA122:XFD1048576">
    <cfRule type="cellIs" dxfId="529" priority="120" operator="equal">
      <formula>"Not applicable (removed)"</formula>
    </cfRule>
  </conditionalFormatting>
  <conditionalFormatting sqref="A1:AG10">
    <cfRule type="cellIs" dxfId="528" priority="2" operator="equal">
      <formula>"Poor (backcast)"</formula>
    </cfRule>
    <cfRule type="cellIs" dxfId="527" priority="3" operator="equal">
      <formula>"Sufficient (backcast)"</formula>
    </cfRule>
    <cfRule type="cellIs" dxfId="526" priority="4" operator="equal">
      <formula>"Good (backcast)"</formula>
    </cfRule>
    <cfRule type="cellIs" dxfId="525" priority="5" operator="equal">
      <formula>"Excellent (backcast)"</formula>
    </cfRule>
  </conditionalFormatting>
  <conditionalFormatting sqref="A14:AG97 A101:AG103">
    <cfRule type="cellIs" dxfId="524" priority="50" operator="equal">
      <formula>"Not applicable (removed)"</formula>
    </cfRule>
  </conditionalFormatting>
  <conditionalFormatting sqref="A98:XFD100">
    <cfRule type="cellIs" dxfId="523" priority="27" operator="equal">
      <formula>"Poor (backcast)"</formula>
    </cfRule>
    <cfRule type="cellIs" dxfId="522" priority="26" operator="equal">
      <formula>"Not applicable (removed)"</formula>
    </cfRule>
    <cfRule type="cellIs" dxfId="521" priority="28" operator="equal">
      <formula>"Sufficient (backcast)"</formula>
    </cfRule>
    <cfRule type="cellIs" dxfId="520" priority="29" operator="equal">
      <formula>"Good (backcast)"</formula>
    </cfRule>
    <cfRule type="cellIs" dxfId="519" priority="30" operator="equal">
      <formula>"Excellent (backcast)"</formula>
    </cfRule>
  </conditionalFormatting>
  <conditionalFormatting sqref="D10">
    <cfRule type="cellIs" dxfId="518" priority="1" operator="equal">
      <formula>"Not applicable (removed)"</formula>
    </cfRule>
  </conditionalFormatting>
  <conditionalFormatting sqref="E110:F110">
    <cfRule type="cellIs" dxfId="517" priority="210" operator="equal">
      <formula>"Poor (backcast)"</formula>
    </cfRule>
    <cfRule type="cellIs" dxfId="516" priority="211" operator="equal">
      <formula>"Sufficient (backcast)"</formula>
    </cfRule>
    <cfRule type="cellIs" dxfId="515" priority="212" operator="equal">
      <formula>"Good (backcast)"</formula>
    </cfRule>
    <cfRule type="cellIs" dxfId="514" priority="213" operator="equal">
      <formula>"Excellent (backcast)"</formula>
    </cfRule>
    <cfRule type="cellIs" dxfId="513" priority="214" operator="equal">
      <formula>"Not applicable (removed)"</formula>
    </cfRule>
  </conditionalFormatting>
  <conditionalFormatting sqref="E104:V109">
    <cfRule type="cellIs" dxfId="512" priority="25" operator="equal">
      <formula>"Excellent (backcast)"</formula>
    </cfRule>
    <cfRule type="cellIs" dxfId="511" priority="24" operator="equal">
      <formula>"Good (backcast)"</formula>
    </cfRule>
    <cfRule type="cellIs" dxfId="510" priority="23" operator="equal">
      <formula>"Sufficient (backcast)"</formula>
    </cfRule>
    <cfRule type="cellIs" dxfId="509" priority="22" operator="equal">
      <formula>"Poor (backcast)"</formula>
    </cfRule>
  </conditionalFormatting>
  <conditionalFormatting sqref="E111:V111 AA122:XFD1048576">
    <cfRule type="cellIs" dxfId="508" priority="123" operator="equal">
      <formula>"Good (backcast)"</formula>
    </cfRule>
    <cfRule type="cellIs" dxfId="507" priority="122" operator="equal">
      <formula>"Sufficient (backcast)"</formula>
    </cfRule>
    <cfRule type="cellIs" dxfId="506" priority="121" operator="equal">
      <formula>"Poor (backcast)"</formula>
    </cfRule>
    <cfRule type="cellIs" dxfId="505" priority="124" operator="equal">
      <formula>"Excellent (backcast)"</formula>
    </cfRule>
  </conditionalFormatting>
  <conditionalFormatting sqref="H12:V13">
    <cfRule type="cellIs" dxfId="504" priority="60" operator="equal">
      <formula>"Not applicable (removed)"</formula>
    </cfRule>
  </conditionalFormatting>
  <conditionalFormatting sqref="H109:V109">
    <cfRule type="cellIs" dxfId="503" priority="21" operator="equal">
      <formula>"Not applicable (removed)"</formula>
    </cfRule>
  </conditionalFormatting>
  <conditionalFormatting sqref="W104:W111 A104:D120 X104:Z158 E112:W120 AA119:AG121 A121:W1048576 X176:Z191 X193:Z1048576">
    <cfRule type="cellIs" dxfId="502" priority="215" operator="equal">
      <formula>"Poor (backcast)"</formula>
    </cfRule>
    <cfRule type="cellIs" dxfId="501" priority="216" operator="equal">
      <formula>"Sufficient (backcast)"</formula>
    </cfRule>
    <cfRule type="cellIs" dxfId="500" priority="217" operator="equal">
      <formula>"Good (backcast)"</formula>
    </cfRule>
    <cfRule type="cellIs" dxfId="499" priority="218" operator="equal">
      <formula>"Excellent (backcast)"</formula>
    </cfRule>
  </conditionalFormatting>
  <conditionalFormatting sqref="W11:AB11">
    <cfRule type="cellIs" dxfId="498" priority="6" operator="equal">
      <formula>"Poor (backcast)"</formula>
    </cfRule>
    <cfRule type="cellIs" dxfId="497" priority="8" operator="equal">
      <formula>"Good (backcast)"</formula>
    </cfRule>
    <cfRule type="cellIs" dxfId="496" priority="9" operator="equal">
      <formula>"Excellent (backcast)"</formula>
    </cfRule>
    <cfRule type="cellIs" dxfId="495" priority="10" operator="equal">
      <formula>"Not applicable (removed)"</formula>
    </cfRule>
    <cfRule type="cellIs" dxfId="494" priority="7" operator="equal">
      <formula>"Sufficient (backcast)"</formula>
    </cfRule>
  </conditionalFormatting>
  <conditionalFormatting sqref="Z13">
    <cfRule type="cellIs" dxfId="493" priority="158" operator="equal">
      <formula>"Excellent (backcast)"</formula>
    </cfRule>
    <cfRule type="cellIs" dxfId="492" priority="159" operator="equal">
      <formula>"Not applicable (removed)"</formula>
    </cfRule>
    <cfRule type="cellIs" dxfId="491" priority="155" operator="equal">
      <formula>"Poor (backcast)"</formula>
    </cfRule>
    <cfRule type="cellIs" dxfId="490" priority="156" operator="equal">
      <formula>"Sufficient (backcast)"</formula>
    </cfRule>
    <cfRule type="cellIs" dxfId="489" priority="157" operator="equal">
      <formula>"Good (backcast)"</formula>
    </cfRule>
  </conditionalFormatting>
  <conditionalFormatting sqref="AA104:AA118">
    <cfRule type="cellIs" dxfId="488" priority="100" operator="equal">
      <formula>"Poor (backcast)"</formula>
    </cfRule>
    <cfRule type="cellIs" dxfId="487" priority="101" operator="equal">
      <formula>"Sufficient (backcast)"</formula>
    </cfRule>
    <cfRule type="cellIs" dxfId="486" priority="102" operator="equal">
      <formula>"Good (backcast)"</formula>
    </cfRule>
    <cfRule type="cellIs" dxfId="485" priority="103" operator="equal">
      <formula>"Excellent (backcast)"</formula>
    </cfRule>
    <cfRule type="cellIs" dxfId="484" priority="104" operator="equal">
      <formula>"Not applicable (removed)"</formula>
    </cfRule>
  </conditionalFormatting>
  <conditionalFormatting sqref="AA12:AG97">
    <cfRule type="cellIs" dxfId="483" priority="56" operator="equal">
      <formula>"Poor (backcast)"</formula>
    </cfRule>
    <cfRule type="cellIs" dxfId="482" priority="57" operator="equal">
      <formula>"Sufficient (backcast)"</formula>
    </cfRule>
    <cfRule type="cellIs" dxfId="481" priority="58" operator="equal">
      <formula>"Good (backcast)"</formula>
    </cfRule>
    <cfRule type="cellIs" dxfId="480" priority="59" operator="equal">
      <formula>"Excellent (backcast)"</formula>
    </cfRule>
  </conditionalFormatting>
  <conditionalFormatting sqref="AB12:AG13">
    <cfRule type="cellIs" dxfId="479" priority="55" operator="equal">
      <formula>"Not applicable (removed)"</formula>
    </cfRule>
  </conditionalFormatting>
  <conditionalFormatting sqref="AB104:AG108">
    <cfRule type="cellIs" dxfId="478" priority="80" operator="equal">
      <formula>"Not applicable (removed)"</formula>
    </cfRule>
  </conditionalFormatting>
  <conditionalFormatting sqref="AB104:AG109">
    <cfRule type="cellIs" dxfId="477" priority="20" operator="equal">
      <formula>"Excellent (backcast)"</formula>
    </cfRule>
    <cfRule type="cellIs" dxfId="476" priority="19" operator="equal">
      <formula>"Good (backcast)"</formula>
    </cfRule>
    <cfRule type="cellIs" dxfId="475" priority="18" operator="equal">
      <formula>"Sufficient (backcast)"</formula>
    </cfRule>
    <cfRule type="cellIs" dxfId="474" priority="17" operator="equal">
      <formula>"Poor (backcast)"</formula>
    </cfRule>
  </conditionalFormatting>
  <conditionalFormatting sqref="AB109:AG109">
    <cfRule type="cellIs" dxfId="473" priority="16" operator="equal">
      <formula>"Not applicable (removed)"</formula>
    </cfRule>
  </conditionalFormatting>
  <conditionalFormatting sqref="AB111:AG118">
    <cfRule type="cellIs" dxfId="472" priority="75" operator="equal">
      <formula>"Not applicable (removed)"</formula>
    </cfRule>
    <cfRule type="cellIs" dxfId="471" priority="76" operator="equal">
      <formula>"Poor (backcast)"</formula>
    </cfRule>
    <cfRule type="cellIs" dxfId="470" priority="77" operator="equal">
      <formula>"Sufficient (backcast)"</formula>
    </cfRule>
    <cfRule type="cellIs" dxfId="469" priority="78" operator="equal">
      <formula>"Good (backcast)"</formula>
    </cfRule>
    <cfRule type="cellIs" dxfId="468" priority="79" operator="equal">
      <formula>"Excellent (backcast)"</formula>
    </cfRule>
  </conditionalFormatting>
  <conditionalFormatting sqref="AH1:XFD97 AH101:XFD121">
    <cfRule type="cellIs" dxfId="467" priority="35" operator="equal">
      <formula>"Not applicable (removed)"</formula>
    </cfRule>
    <cfRule type="cellIs" dxfId="466" priority="34" operator="equal">
      <formula>"Excellent (backcast)"</formula>
    </cfRule>
    <cfRule type="cellIs" dxfId="465" priority="33" operator="equal">
      <formula>"Good (backcast)"</formula>
    </cfRule>
    <cfRule type="cellIs" dxfId="464" priority="32" operator="equal">
      <formula>"Sufficient (backcast)"</formula>
    </cfRule>
    <cfRule type="cellIs" dxfId="463" priority="31" operator="equal">
      <formula>"Poor (backcast)"</formula>
    </cfRule>
  </conditionalFormatting>
  <pageMargins left="0.7" right="0.7" top="0.75" bottom="0.75" header="0.3" footer="0.3"/>
  <pageSetup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5C2D9-473D-493A-B8F5-ABA12CAF7DFE}">
  <sheetPr codeName="Sheet6">
    <tabColor theme="6" tint="0.79998168889431442"/>
  </sheetPr>
  <dimension ref="A3:AI196"/>
  <sheetViews>
    <sheetView zoomScale="80" zoomScaleNormal="80" workbookViewId="0">
      <pane xSplit="6" ySplit="13" topLeftCell="O164" activePane="bottomRight" state="frozen"/>
      <selection pane="bottomRight" activeCell="F129" sqref="F129"/>
      <selection pane="bottomLeft" activeCell="B12" sqref="B12"/>
      <selection pane="topRight" activeCell="B12" sqref="B12"/>
    </sheetView>
  </sheetViews>
  <sheetFormatPr defaultRowHeight="14.1"/>
  <cols>
    <col min="1" max="1" width="14.75" bestFit="1" customWidth="1"/>
    <col min="2" max="2" width="34.5" customWidth="1"/>
    <col min="3" max="3" width="22.25" customWidth="1"/>
    <col min="4" max="4" width="15.25" customWidth="1"/>
    <col min="5" max="5" width="16.5" customWidth="1"/>
    <col min="6" max="6" width="22.125" customWidth="1"/>
    <col min="7" max="7" width="7.625" customWidth="1"/>
    <col min="8" max="17" width="14" customWidth="1"/>
    <col min="18" max="22" width="12.375" customWidth="1"/>
    <col min="23" max="23" width="55.75" customWidth="1"/>
    <col min="24" max="24" width="32.125" customWidth="1"/>
    <col min="25" max="25" width="43.875" customWidth="1"/>
    <col min="26" max="26" width="55" customWidth="1"/>
    <col min="27" max="27" width="20.25" customWidth="1"/>
    <col min="28" max="32" width="18.625" customWidth="1"/>
    <col min="33" max="33" width="14.875" customWidth="1"/>
    <col min="34" max="34" width="24" customWidth="1"/>
  </cols>
  <sheetData>
    <row r="3" spans="2:35" ht="17.45">
      <c r="B3" s="1" t="s">
        <v>239</v>
      </c>
    </row>
    <row r="4" spans="2:35" ht="17.45">
      <c r="B4" s="1" t="s">
        <v>615</v>
      </c>
    </row>
    <row r="5" spans="2:35" ht="30" customHeight="1">
      <c r="B5" s="30" t="s">
        <v>2</v>
      </c>
      <c r="C5" s="30"/>
      <c r="D5" s="30"/>
      <c r="E5" s="30"/>
      <c r="F5" s="30"/>
      <c r="G5" s="30"/>
      <c r="H5" s="30"/>
      <c r="I5" s="30"/>
      <c r="J5" s="30"/>
      <c r="K5" s="30"/>
      <c r="L5" s="30"/>
      <c r="M5" s="30"/>
      <c r="N5" s="30"/>
      <c r="O5" s="30"/>
      <c r="P5" s="30"/>
      <c r="Q5" s="30"/>
      <c r="R5" s="30"/>
      <c r="S5" s="30"/>
      <c r="T5" s="30"/>
      <c r="U5" s="30"/>
      <c r="V5" s="30"/>
      <c r="W5" s="2"/>
      <c r="X5" s="32"/>
      <c r="Y5" s="33"/>
      <c r="Z5" s="33"/>
      <c r="AA5" s="33"/>
    </row>
    <row r="7" spans="2:35">
      <c r="B7" s="3" t="s">
        <v>3</v>
      </c>
      <c r="C7" s="3" t="s">
        <v>4</v>
      </c>
      <c r="D7" s="3" t="s">
        <v>5</v>
      </c>
      <c r="Z7" t="s">
        <v>6</v>
      </c>
    </row>
    <row r="8" spans="2:35">
      <c r="B8" s="4" t="s">
        <v>7</v>
      </c>
      <c r="C8" s="4" t="s">
        <v>8</v>
      </c>
      <c r="D8" s="4">
        <f>COUNTIF(C14:C178,"&lt;&gt;")</f>
        <v>161</v>
      </c>
      <c r="Z8" t="s">
        <v>9</v>
      </c>
    </row>
    <row r="9" spans="2:35">
      <c r="B9" s="5" t="s">
        <v>10</v>
      </c>
      <c r="C9" s="4" t="s">
        <v>8</v>
      </c>
      <c r="D9" s="4">
        <f>COUNTIF(F14:F176,"Included")</f>
        <v>151</v>
      </c>
      <c r="Z9" t="s">
        <v>11</v>
      </c>
    </row>
    <row r="10" spans="2:35" ht="27.95">
      <c r="B10" s="5" t="s">
        <v>12</v>
      </c>
      <c r="C10" s="4" t="s">
        <v>8</v>
      </c>
      <c r="D10" s="12">
        <f xml:space="preserve"> _xlfn.XLOOKUP(B3,'Input_Final Data'!$B$57:$B$77,'Input_Final Data'!$R$57:$R$77)</f>
        <v>151</v>
      </c>
      <c r="Z10" t="s">
        <v>13</v>
      </c>
    </row>
    <row r="11" spans="2:35" ht="22.5" thickBot="1">
      <c r="B11" t="s">
        <v>486</v>
      </c>
      <c r="Q11" s="186" t="s">
        <v>931</v>
      </c>
      <c r="R11" s="187"/>
      <c r="S11" s="187"/>
      <c r="T11" s="187"/>
      <c r="U11" s="187"/>
      <c r="V11" s="188"/>
      <c r="Z11" t="s">
        <v>16</v>
      </c>
      <c r="AB11" s="186" t="s">
        <v>931</v>
      </c>
      <c r="AC11" s="187"/>
      <c r="AD11" s="187"/>
      <c r="AE11" s="187"/>
      <c r="AF11" s="187"/>
      <c r="AG11" s="188"/>
    </row>
    <row r="12" spans="2:35"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c r="X12" t="s">
        <v>18</v>
      </c>
      <c r="Y12" t="s">
        <v>19</v>
      </c>
      <c r="AA12" s="36"/>
      <c r="AB12" s="6">
        <v>2024</v>
      </c>
      <c r="AC12" s="6">
        <v>2025</v>
      </c>
      <c r="AD12" s="6">
        <v>2026</v>
      </c>
      <c r="AE12" s="6">
        <v>2027</v>
      </c>
      <c r="AF12" s="6">
        <v>2028</v>
      </c>
      <c r="AG12" s="6">
        <v>2029</v>
      </c>
    </row>
    <row r="13" spans="2:35" ht="60" customHeight="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20" t="s">
        <v>40</v>
      </c>
      <c r="X13" s="34" t="s">
        <v>41</v>
      </c>
      <c r="Y13" s="34" t="s">
        <v>42</v>
      </c>
      <c r="Z13" s="34" t="s">
        <v>43</v>
      </c>
      <c r="AA13" s="34" t="s">
        <v>44</v>
      </c>
      <c r="AB13" s="6" t="s">
        <v>34</v>
      </c>
      <c r="AC13" s="6" t="s">
        <v>35</v>
      </c>
      <c r="AD13" s="6" t="s">
        <v>36</v>
      </c>
      <c r="AE13" s="6" t="s">
        <v>37</v>
      </c>
      <c r="AF13" s="6" t="s">
        <v>38</v>
      </c>
      <c r="AG13" s="6" t="s">
        <v>39</v>
      </c>
      <c r="AI13" s="36" t="s">
        <v>46</v>
      </c>
    </row>
    <row r="14" spans="2:35">
      <c r="B14" t="s">
        <v>239</v>
      </c>
      <c r="C14" t="s">
        <v>616</v>
      </c>
      <c r="D14" t="s">
        <v>48</v>
      </c>
      <c r="E14" t="s">
        <v>49</v>
      </c>
      <c r="F14" t="s">
        <v>50</v>
      </c>
      <c r="H14" t="str">
        <f>INDEX('SWB Backcast'!$B$13:$V$168, MATCH('SWB Backcast - WINEP'!$C14, 'SWB Backcast'!$C$13:$C$168, 0), MATCH('SWB Backcast - WINEP'!H$13, 'SWB Backcast'!$B$13:$V$13, 0))</f>
        <v>Excellent</v>
      </c>
      <c r="I14" t="str">
        <f>INDEX('SWB Backcast'!$B$13:$V$168, MATCH('SWB Backcast - WINEP'!$C14, 'SWB Backcast'!$C$13:$C$168, 0), MATCH('SWB Backcast - WINEP'!I$13, 'SWB Backcast'!$B$13:$V$13, 0))</f>
        <v>Excellent</v>
      </c>
      <c r="J14" t="str">
        <f>INDEX('SWB Backcast'!$B$13:$V$168, MATCH('SWB Backcast - WINEP'!$C14, 'SWB Backcast'!$C$13:$C$168, 0), MATCH('SWB Backcast - WINEP'!J$13, 'SWB Backcast'!$B$13:$V$13, 0))</f>
        <v>Excellent</v>
      </c>
      <c r="K14" t="str">
        <f>INDEX('SWB Backcast'!$B$13:$V$168, MATCH('SWB Backcast - WINEP'!$C14, 'SWB Backcast'!$C$13:$C$168, 0), MATCH('SWB Backcast - WINEP'!K$13, 'SWB Backcast'!$B$13:$V$13, 0))</f>
        <v>Excellent</v>
      </c>
      <c r="L14" t="str">
        <f>INDEX('SWB Backcast'!$B$13:$V$168, MATCH('SWB Backcast - WINEP'!$C14, 'SWB Backcast'!$C$13:$C$168, 0), MATCH('SWB Backcast - WINEP'!L$13, 'SWB Backcast'!$B$13:$V$13, 0))</f>
        <v>Excellent</v>
      </c>
      <c r="M14">
        <f>INDEX('SWB Backcast'!$B$13:$V$168, MATCH('SWB Backcast - WINEP'!$C14, 'SWB Backcast'!$C$13:$C$168, 0), MATCH('SWB Backcast - WINEP'!M$13, 'SWB Backcast'!$B$13:$V$13, 0))</f>
        <v>0</v>
      </c>
      <c r="N14" t="str">
        <f>INDEX('SWB Backcast'!$B$13:$V$168, MATCH('SWB Backcast - WINEP'!$C14, 'SWB Backcast'!$C$13:$C$168, 0), MATCH('SWB Backcast - WINEP'!N$13, 'SWB Backcast'!$B$13:$V$13, 0))</f>
        <v>Excellent</v>
      </c>
      <c r="O14" t="str">
        <f>INDEX('SWB Backcast'!$B$13:$V$168, MATCH('SWB Backcast - WINEP'!$C14, 'SWB Backcast'!$C$13:$C$168, 0), MATCH('SWB Backcast - WINEP'!O$13, 'SWB Backcast'!$B$13:$V$13, 0))</f>
        <v>Excellent</v>
      </c>
      <c r="P14">
        <f>INDEX('SWB Backcast'!$B$13:$V$168, MATCH('SWB Backcast - WINEP'!$C14, 'SWB Backcast'!$C$13:$C$168, 0), MATCH('SWB Backcast - WINEP'!P$13, 'SWB Backcast'!$B$13:$V$13, 0))</f>
        <v>0</v>
      </c>
      <c r="Q14" t="str">
        <f>INDEX('SWB Backcast'!$B$13:$V$168, MATCH('SWB Backcast - WINEP'!$C14, 'SWB Backcast'!$C$13:$C$168, 0), MATCH('SWB Backcast - WINEP'!Q$13, 'SWB Backcast'!$B$13:$V$13, 0))</f>
        <v>Excellent</v>
      </c>
      <c r="R14" t="str">
        <f>INDEX('SWB Backcast'!$B$13:$V$168, MATCH('SWB Backcast - WINEP'!$C14, 'SWB Backcast'!$C$13:$C$168, 0), MATCH('SWB Backcast - WINEP'!R$13, 'SWB Backcast'!$B$13:$V$13, 0))</f>
        <v>Excellent</v>
      </c>
      <c r="S14" t="str">
        <f>INDEX('SWB Backcast'!$B$13:$V$168, MATCH('SWB Backcast - WINEP'!$C14, 'SWB Backcast'!$C$13:$C$168, 0), MATCH('SWB Backcast - WINEP'!S$13, 'SWB Backcast'!$B$13:$V$13, 0))</f>
        <v>Excellent</v>
      </c>
      <c r="T14" t="str">
        <f>INDEX('SWB Backcast'!$B$13:$V$168, MATCH('SWB Backcast - WINEP'!$C14, 'SWB Backcast'!$C$13:$C$168, 0), MATCH('SWB Backcast - WINEP'!T$13, 'SWB Backcast'!$B$13:$V$13, 0))</f>
        <v>Excellent</v>
      </c>
      <c r="U14" t="str">
        <f>INDEX('SWB Backcast'!$B$13:$V$168, MATCH('SWB Backcast - WINEP'!$C14, 'SWB Backcast'!$C$13:$C$168, 0), MATCH('SWB Backcast - WINEP'!U$13, 'SWB Backcast'!$B$13:$V$13, 0))</f>
        <v>Excellent</v>
      </c>
      <c r="V14" t="str">
        <f>INDEX('SWB Backcast'!$B$13:$V$168, MATCH('SWB Backcast - WINEP'!$C14, 'SWB Backcast'!$C$13:$C$168, 0), MATCH('SWB Backcast - WINEP'!V$13, 'SWB Backcast'!$B$13:$V$13, 0))</f>
        <v>Excellent</v>
      </c>
      <c r="Y14" s="22"/>
      <c r="Z14" s="22"/>
      <c r="AA14" t="s">
        <v>51</v>
      </c>
      <c r="AB14" t="str">
        <f t="shared" ref="AB14:AB45" si="0">Q14</f>
        <v>Excellent</v>
      </c>
      <c r="AC14" t="str">
        <f t="shared" ref="AC14:AC45" si="1">R14</f>
        <v>Excellent</v>
      </c>
      <c r="AD14" t="str">
        <f t="shared" ref="AD14:AD45" si="2">S14</f>
        <v>Excellent</v>
      </c>
      <c r="AE14" t="str">
        <f t="shared" ref="AE14:AE45" si="3">T14</f>
        <v>Excellent</v>
      </c>
      <c r="AF14" t="str">
        <f t="shared" ref="AF14:AF45" si="4">U14</f>
        <v>Excellent</v>
      </c>
      <c r="AG14" t="str">
        <f t="shared" ref="AG14:AG45" si="5">V14</f>
        <v>Excellent</v>
      </c>
      <c r="AI14" t="str">
        <f t="shared" ref="AI14:AI45" si="6">IF(OR(ISNUMBER(SEARCH("IMP", Y14)), ISNUMBER(SEARCH("ND ", Y14))), "Y", "N")</f>
        <v>N</v>
      </c>
    </row>
    <row r="15" spans="2:35" ht="27.95">
      <c r="B15" t="s">
        <v>239</v>
      </c>
      <c r="C15" t="s">
        <v>617</v>
      </c>
      <c r="D15" t="s">
        <v>48</v>
      </c>
      <c r="E15" t="s">
        <v>49</v>
      </c>
      <c r="F15" t="s">
        <v>50</v>
      </c>
      <c r="H15" t="str">
        <f>INDEX('SWB Backcast'!$B$13:$V$168, MATCH('SWB Backcast - WINEP'!$C15, 'SWB Backcast'!$C$13:$C$168, 0), MATCH('SWB Backcast - WINEP'!H$13, 'SWB Backcast'!$B$13:$V$13, 0))</f>
        <v>Excellent</v>
      </c>
      <c r="I15" t="str">
        <f>INDEX('SWB Backcast'!$B$13:$V$168, MATCH('SWB Backcast - WINEP'!$C15, 'SWB Backcast'!$C$13:$C$168, 0), MATCH('SWB Backcast - WINEP'!I$13, 'SWB Backcast'!$B$13:$V$13, 0))</f>
        <v>Excellent</v>
      </c>
      <c r="J15" t="str">
        <f>INDEX('SWB Backcast'!$B$13:$V$168, MATCH('SWB Backcast - WINEP'!$C15, 'SWB Backcast'!$C$13:$C$168, 0), MATCH('SWB Backcast - WINEP'!J$13, 'SWB Backcast'!$B$13:$V$13, 0))</f>
        <v>Excellent</v>
      </c>
      <c r="K15" t="str">
        <f>INDEX('SWB Backcast'!$B$13:$V$168, MATCH('SWB Backcast - WINEP'!$C15, 'SWB Backcast'!$C$13:$C$168, 0), MATCH('SWB Backcast - WINEP'!K$13, 'SWB Backcast'!$B$13:$V$13, 0))</f>
        <v>Excellent</v>
      </c>
      <c r="L15" t="str">
        <f>INDEX('SWB Backcast'!$B$13:$V$168, MATCH('SWB Backcast - WINEP'!$C15, 'SWB Backcast'!$C$13:$C$168, 0), MATCH('SWB Backcast - WINEP'!L$13, 'SWB Backcast'!$B$13:$V$13, 0))</f>
        <v>Excellent</v>
      </c>
      <c r="M15">
        <f>INDEX('SWB Backcast'!$B$13:$V$168, MATCH('SWB Backcast - WINEP'!$C15, 'SWB Backcast'!$C$13:$C$168, 0), MATCH('SWB Backcast - WINEP'!M$13, 'SWB Backcast'!$B$13:$V$13, 0))</f>
        <v>0</v>
      </c>
      <c r="N15" t="str">
        <f>INDEX('SWB Backcast'!$B$13:$V$168, MATCH('SWB Backcast - WINEP'!$C15, 'SWB Backcast'!$C$13:$C$168, 0), MATCH('SWB Backcast - WINEP'!N$13, 'SWB Backcast'!$B$13:$V$13, 0))</f>
        <v>Excellent</v>
      </c>
      <c r="O15" t="str">
        <f>INDEX('SWB Backcast'!$B$13:$V$168, MATCH('SWB Backcast - WINEP'!$C15, 'SWB Backcast'!$C$13:$C$168, 0), MATCH('SWB Backcast - WINEP'!O$13, 'SWB Backcast'!$B$13:$V$13, 0))</f>
        <v>Excellent</v>
      </c>
      <c r="P15">
        <f>INDEX('SWB Backcast'!$B$13:$V$168, MATCH('SWB Backcast - WINEP'!$C15, 'SWB Backcast'!$C$13:$C$168, 0), MATCH('SWB Backcast - WINEP'!P$13, 'SWB Backcast'!$B$13:$V$13, 0))</f>
        <v>0</v>
      </c>
      <c r="Q15" t="str">
        <f>INDEX('SWB Backcast'!$B$13:$V$168, MATCH('SWB Backcast - WINEP'!$C15, 'SWB Backcast'!$C$13:$C$168, 0), MATCH('SWB Backcast - WINEP'!Q$13, 'SWB Backcast'!$B$13:$V$13, 0))</f>
        <v>Excellent</v>
      </c>
      <c r="R15" t="str">
        <f>INDEX('SWB Backcast'!$B$13:$V$168, MATCH('SWB Backcast - WINEP'!$C15, 'SWB Backcast'!$C$13:$C$168, 0), MATCH('SWB Backcast - WINEP'!R$13, 'SWB Backcast'!$B$13:$V$13, 0))</f>
        <v>Excellent</v>
      </c>
      <c r="S15" t="str">
        <f>INDEX('SWB Backcast'!$B$13:$V$168, MATCH('SWB Backcast - WINEP'!$C15, 'SWB Backcast'!$C$13:$C$168, 0), MATCH('SWB Backcast - WINEP'!S$13, 'SWB Backcast'!$B$13:$V$13, 0))</f>
        <v>Excellent</v>
      </c>
      <c r="T15" t="str">
        <f>INDEX('SWB Backcast'!$B$13:$V$168, MATCH('SWB Backcast - WINEP'!$C15, 'SWB Backcast'!$C$13:$C$168, 0), MATCH('SWB Backcast - WINEP'!T$13, 'SWB Backcast'!$B$13:$V$13, 0))</f>
        <v>Excellent</v>
      </c>
      <c r="U15" t="str">
        <f>INDEX('SWB Backcast'!$B$13:$V$168, MATCH('SWB Backcast - WINEP'!$C15, 'SWB Backcast'!$C$13:$C$168, 0), MATCH('SWB Backcast - WINEP'!U$13, 'SWB Backcast'!$B$13:$V$13, 0))</f>
        <v>Excellent</v>
      </c>
      <c r="V15" t="str">
        <f>INDEX('SWB Backcast'!$B$13:$V$168, MATCH('SWB Backcast - WINEP'!$C15, 'SWB Backcast'!$C$13:$C$168, 0), MATCH('SWB Backcast - WINEP'!V$13, 'SWB Backcast'!$B$13:$V$13, 0))</f>
        <v>Excellent</v>
      </c>
      <c r="Y15" s="22" t="s">
        <v>969</v>
      </c>
      <c r="Z15" s="22" t="s">
        <v>970</v>
      </c>
      <c r="AA15" t="s">
        <v>51</v>
      </c>
      <c r="AB15" t="str">
        <f t="shared" si="0"/>
        <v>Excellent</v>
      </c>
      <c r="AC15" t="str">
        <f t="shared" si="1"/>
        <v>Excellent</v>
      </c>
      <c r="AD15" t="str">
        <f t="shared" si="2"/>
        <v>Excellent</v>
      </c>
      <c r="AE15" t="str">
        <f t="shared" si="3"/>
        <v>Excellent</v>
      </c>
      <c r="AF15" t="str">
        <f t="shared" si="4"/>
        <v>Excellent</v>
      </c>
      <c r="AG15" t="str">
        <f t="shared" si="5"/>
        <v>Excellent</v>
      </c>
      <c r="AI15" t="str">
        <f t="shared" si="6"/>
        <v>Y</v>
      </c>
    </row>
    <row r="16" spans="2:35">
      <c r="B16" t="s">
        <v>239</v>
      </c>
      <c r="C16" t="s">
        <v>618</v>
      </c>
      <c r="D16" t="s">
        <v>48</v>
      </c>
      <c r="E16" t="s">
        <v>49</v>
      </c>
      <c r="F16" t="s">
        <v>50</v>
      </c>
      <c r="H16" t="str">
        <f>INDEX('SWB Backcast'!$B$13:$V$168, MATCH('SWB Backcast - WINEP'!$C16, 'SWB Backcast'!$C$13:$C$168, 0), MATCH('SWB Backcast - WINEP'!H$13, 'SWB Backcast'!$B$13:$V$13, 0))</f>
        <v>Sufficient</v>
      </c>
      <c r="I16" t="str">
        <f>INDEX('SWB Backcast'!$B$13:$V$168, MATCH('SWB Backcast - WINEP'!$C16, 'SWB Backcast'!$C$13:$C$168, 0), MATCH('SWB Backcast - WINEP'!I$13, 'SWB Backcast'!$B$13:$V$13, 0))</f>
        <v>Excellent</v>
      </c>
      <c r="J16" t="str">
        <f>INDEX('SWB Backcast'!$B$13:$V$168, MATCH('SWB Backcast - WINEP'!$C16, 'SWB Backcast'!$C$13:$C$168, 0), MATCH('SWB Backcast - WINEP'!J$13, 'SWB Backcast'!$B$13:$V$13, 0))</f>
        <v>Good</v>
      </c>
      <c r="K16" t="str">
        <f>INDEX('SWB Backcast'!$B$13:$V$168, MATCH('SWB Backcast - WINEP'!$C16, 'SWB Backcast'!$C$13:$C$168, 0), MATCH('SWB Backcast - WINEP'!K$13, 'SWB Backcast'!$B$13:$V$13, 0))</f>
        <v>Good</v>
      </c>
      <c r="L16" t="str">
        <f>INDEX('SWB Backcast'!$B$13:$V$168, MATCH('SWB Backcast - WINEP'!$C16, 'SWB Backcast'!$C$13:$C$168, 0), MATCH('SWB Backcast - WINEP'!L$13, 'SWB Backcast'!$B$13:$V$13, 0))</f>
        <v>Excellent</v>
      </c>
      <c r="M16">
        <f>INDEX('SWB Backcast'!$B$13:$V$168, MATCH('SWB Backcast - WINEP'!$C16, 'SWB Backcast'!$C$13:$C$168, 0), MATCH('SWB Backcast - WINEP'!M$13, 'SWB Backcast'!$B$13:$V$13, 0))</f>
        <v>0</v>
      </c>
      <c r="N16" t="str">
        <f>INDEX('SWB Backcast'!$B$13:$V$168, MATCH('SWB Backcast - WINEP'!$C16, 'SWB Backcast'!$C$13:$C$168, 0), MATCH('SWB Backcast - WINEP'!N$13, 'SWB Backcast'!$B$13:$V$13, 0))</f>
        <v>Excellent</v>
      </c>
      <c r="O16" t="str">
        <f>INDEX('SWB Backcast'!$B$13:$V$168, MATCH('SWB Backcast - WINEP'!$C16, 'SWB Backcast'!$C$13:$C$168, 0), MATCH('SWB Backcast - WINEP'!O$13, 'SWB Backcast'!$B$13:$V$13, 0))</f>
        <v>Excellent</v>
      </c>
      <c r="P16">
        <f>INDEX('SWB Backcast'!$B$13:$V$168, MATCH('SWB Backcast - WINEP'!$C16, 'SWB Backcast'!$C$13:$C$168, 0), MATCH('SWB Backcast - WINEP'!P$13, 'SWB Backcast'!$B$13:$V$13, 0))</f>
        <v>0</v>
      </c>
      <c r="Q16" t="str">
        <f>INDEX('SWB Backcast'!$B$13:$V$168, MATCH('SWB Backcast - WINEP'!$C16, 'SWB Backcast'!$C$13:$C$168, 0), MATCH('SWB Backcast - WINEP'!Q$13, 'SWB Backcast'!$B$13:$V$13, 0))</f>
        <v>Excellent</v>
      </c>
      <c r="R16" t="str">
        <f>INDEX('SWB Backcast'!$B$13:$V$168, MATCH('SWB Backcast - WINEP'!$C16, 'SWB Backcast'!$C$13:$C$168, 0), MATCH('SWB Backcast - WINEP'!R$13, 'SWB Backcast'!$B$13:$V$13, 0))</f>
        <v>Excellent</v>
      </c>
      <c r="S16" t="str">
        <f>INDEX('SWB Backcast'!$B$13:$V$168, MATCH('SWB Backcast - WINEP'!$C16, 'SWB Backcast'!$C$13:$C$168, 0), MATCH('SWB Backcast - WINEP'!S$13, 'SWB Backcast'!$B$13:$V$13, 0))</f>
        <v>Excellent</v>
      </c>
      <c r="T16" t="str">
        <f>INDEX('SWB Backcast'!$B$13:$V$168, MATCH('SWB Backcast - WINEP'!$C16, 'SWB Backcast'!$C$13:$C$168, 0), MATCH('SWB Backcast - WINEP'!T$13, 'SWB Backcast'!$B$13:$V$13, 0))</f>
        <v>Excellent</v>
      </c>
      <c r="U16" t="str">
        <f>INDEX('SWB Backcast'!$B$13:$V$168, MATCH('SWB Backcast - WINEP'!$C16, 'SWB Backcast'!$C$13:$C$168, 0), MATCH('SWB Backcast - WINEP'!U$13, 'SWB Backcast'!$B$13:$V$13, 0))</f>
        <v>Excellent</v>
      </c>
      <c r="V16" t="str">
        <f>INDEX('SWB Backcast'!$B$13:$V$168, MATCH('SWB Backcast - WINEP'!$C16, 'SWB Backcast'!$C$13:$C$168, 0), MATCH('SWB Backcast - WINEP'!V$13, 'SWB Backcast'!$B$13:$V$13, 0))</f>
        <v>Excellent</v>
      </c>
      <c r="Y16" s="22"/>
      <c r="Z16" s="22"/>
      <c r="AA16" t="s">
        <v>51</v>
      </c>
      <c r="AB16" t="str">
        <f t="shared" si="0"/>
        <v>Excellent</v>
      </c>
      <c r="AC16" t="str">
        <f t="shared" si="1"/>
        <v>Excellent</v>
      </c>
      <c r="AD16" t="str">
        <f t="shared" si="2"/>
        <v>Excellent</v>
      </c>
      <c r="AE16" t="str">
        <f t="shared" si="3"/>
        <v>Excellent</v>
      </c>
      <c r="AF16" t="str">
        <f t="shared" si="4"/>
        <v>Excellent</v>
      </c>
      <c r="AG16" t="str">
        <f t="shared" si="5"/>
        <v>Excellent</v>
      </c>
      <c r="AI16" t="str">
        <f t="shared" si="6"/>
        <v>N</v>
      </c>
    </row>
    <row r="17" spans="2:35" ht="27.95">
      <c r="B17" t="s">
        <v>239</v>
      </c>
      <c r="C17" t="s">
        <v>619</v>
      </c>
      <c r="D17" t="s">
        <v>48</v>
      </c>
      <c r="E17" t="s">
        <v>49</v>
      </c>
      <c r="F17" t="s">
        <v>50</v>
      </c>
      <c r="H17" t="str">
        <f>INDEX('SWB Backcast'!$B$13:$V$168, MATCH('SWB Backcast - WINEP'!$C17, 'SWB Backcast'!$C$13:$C$168, 0), MATCH('SWB Backcast - WINEP'!H$13, 'SWB Backcast'!$B$13:$V$13, 0))</f>
        <v>Excellent</v>
      </c>
      <c r="I17" t="str">
        <f>INDEX('SWB Backcast'!$B$13:$V$168, MATCH('SWB Backcast - WINEP'!$C17, 'SWB Backcast'!$C$13:$C$168, 0), MATCH('SWB Backcast - WINEP'!I$13, 'SWB Backcast'!$B$13:$V$13, 0))</f>
        <v>Excellent</v>
      </c>
      <c r="J17" t="str">
        <f>INDEX('SWB Backcast'!$B$13:$V$168, MATCH('SWB Backcast - WINEP'!$C17, 'SWB Backcast'!$C$13:$C$168, 0), MATCH('SWB Backcast - WINEP'!J$13, 'SWB Backcast'!$B$13:$V$13, 0))</f>
        <v>Excellent</v>
      </c>
      <c r="K17" t="str">
        <f>INDEX('SWB Backcast'!$B$13:$V$168, MATCH('SWB Backcast - WINEP'!$C17, 'SWB Backcast'!$C$13:$C$168, 0), MATCH('SWB Backcast - WINEP'!K$13, 'SWB Backcast'!$B$13:$V$13, 0))</f>
        <v>Excellent</v>
      </c>
      <c r="L17" t="str">
        <f>INDEX('SWB Backcast'!$B$13:$V$168, MATCH('SWB Backcast - WINEP'!$C17, 'SWB Backcast'!$C$13:$C$168, 0), MATCH('SWB Backcast - WINEP'!L$13, 'SWB Backcast'!$B$13:$V$13, 0))</f>
        <v>Excellent</v>
      </c>
      <c r="M17">
        <f>INDEX('SWB Backcast'!$B$13:$V$168, MATCH('SWB Backcast - WINEP'!$C17, 'SWB Backcast'!$C$13:$C$168, 0), MATCH('SWB Backcast - WINEP'!M$13, 'SWB Backcast'!$B$13:$V$13, 0))</f>
        <v>0</v>
      </c>
      <c r="N17" t="str">
        <f>INDEX('SWB Backcast'!$B$13:$V$168, MATCH('SWB Backcast - WINEP'!$C17, 'SWB Backcast'!$C$13:$C$168, 0), MATCH('SWB Backcast - WINEP'!N$13, 'SWB Backcast'!$B$13:$V$13, 0))</f>
        <v>Excellent</v>
      </c>
      <c r="O17" t="str">
        <f>INDEX('SWB Backcast'!$B$13:$V$168, MATCH('SWB Backcast - WINEP'!$C17, 'SWB Backcast'!$C$13:$C$168, 0), MATCH('SWB Backcast - WINEP'!O$13, 'SWB Backcast'!$B$13:$V$13, 0))</f>
        <v>Excellent</v>
      </c>
      <c r="P17">
        <f>INDEX('SWB Backcast'!$B$13:$V$168, MATCH('SWB Backcast - WINEP'!$C17, 'SWB Backcast'!$C$13:$C$168, 0), MATCH('SWB Backcast - WINEP'!P$13, 'SWB Backcast'!$B$13:$V$13, 0))</f>
        <v>0</v>
      </c>
      <c r="Q17" t="str">
        <f>INDEX('SWB Backcast'!$B$13:$V$168, MATCH('SWB Backcast - WINEP'!$C17, 'SWB Backcast'!$C$13:$C$168, 0), MATCH('SWB Backcast - WINEP'!Q$13, 'SWB Backcast'!$B$13:$V$13, 0))</f>
        <v>Excellent</v>
      </c>
      <c r="R17" t="str">
        <f>INDEX('SWB Backcast'!$B$13:$V$168, MATCH('SWB Backcast - WINEP'!$C17, 'SWB Backcast'!$C$13:$C$168, 0), MATCH('SWB Backcast - WINEP'!R$13, 'SWB Backcast'!$B$13:$V$13, 0))</f>
        <v>Excellent</v>
      </c>
      <c r="S17" t="str">
        <f>INDEX('SWB Backcast'!$B$13:$V$168, MATCH('SWB Backcast - WINEP'!$C17, 'SWB Backcast'!$C$13:$C$168, 0), MATCH('SWB Backcast - WINEP'!S$13, 'SWB Backcast'!$B$13:$V$13, 0))</f>
        <v>Excellent</v>
      </c>
      <c r="T17" t="str">
        <f>INDEX('SWB Backcast'!$B$13:$V$168, MATCH('SWB Backcast - WINEP'!$C17, 'SWB Backcast'!$C$13:$C$168, 0), MATCH('SWB Backcast - WINEP'!T$13, 'SWB Backcast'!$B$13:$V$13, 0))</f>
        <v>Excellent</v>
      </c>
      <c r="U17" t="str">
        <f>INDEX('SWB Backcast'!$B$13:$V$168, MATCH('SWB Backcast - WINEP'!$C17, 'SWB Backcast'!$C$13:$C$168, 0), MATCH('SWB Backcast - WINEP'!U$13, 'SWB Backcast'!$B$13:$V$13, 0))</f>
        <v>Excellent</v>
      </c>
      <c r="V17" t="str">
        <f>INDEX('SWB Backcast'!$B$13:$V$168, MATCH('SWB Backcast - WINEP'!$C17, 'SWB Backcast'!$C$13:$C$168, 0), MATCH('SWB Backcast - WINEP'!V$13, 'SWB Backcast'!$B$13:$V$13, 0))</f>
        <v>Excellent</v>
      </c>
      <c r="Y17" s="22" t="s">
        <v>971</v>
      </c>
      <c r="Z17" s="22" t="s">
        <v>970</v>
      </c>
      <c r="AA17" t="s">
        <v>51</v>
      </c>
      <c r="AB17" t="str">
        <f t="shared" si="0"/>
        <v>Excellent</v>
      </c>
      <c r="AC17" t="str">
        <f t="shared" si="1"/>
        <v>Excellent</v>
      </c>
      <c r="AD17" t="str">
        <f t="shared" si="2"/>
        <v>Excellent</v>
      </c>
      <c r="AE17" t="str">
        <f t="shared" si="3"/>
        <v>Excellent</v>
      </c>
      <c r="AF17" t="str">
        <f t="shared" si="4"/>
        <v>Excellent</v>
      </c>
      <c r="AG17" t="str">
        <f t="shared" si="5"/>
        <v>Excellent</v>
      </c>
      <c r="AI17" t="str">
        <f t="shared" si="6"/>
        <v>Y</v>
      </c>
    </row>
    <row r="18" spans="2:35" ht="27.95">
      <c r="B18" t="s">
        <v>239</v>
      </c>
      <c r="C18" t="s">
        <v>620</v>
      </c>
      <c r="D18" t="s">
        <v>48</v>
      </c>
      <c r="E18" t="s">
        <v>49</v>
      </c>
      <c r="F18" t="s">
        <v>50</v>
      </c>
      <c r="H18" t="str">
        <f>INDEX('SWB Backcast'!$B$13:$V$168, MATCH('SWB Backcast - WINEP'!$C18, 'SWB Backcast'!$C$13:$C$168, 0), MATCH('SWB Backcast - WINEP'!H$13, 'SWB Backcast'!$B$13:$V$13, 0))</f>
        <v>Excellent</v>
      </c>
      <c r="I18" t="str">
        <f>INDEX('SWB Backcast'!$B$13:$V$168, MATCH('SWB Backcast - WINEP'!$C18, 'SWB Backcast'!$C$13:$C$168, 0), MATCH('SWB Backcast - WINEP'!I$13, 'SWB Backcast'!$B$13:$V$13, 0))</f>
        <v>Excellent</v>
      </c>
      <c r="J18" t="str">
        <f>INDEX('SWB Backcast'!$B$13:$V$168, MATCH('SWB Backcast - WINEP'!$C18, 'SWB Backcast'!$C$13:$C$168, 0), MATCH('SWB Backcast - WINEP'!J$13, 'SWB Backcast'!$B$13:$V$13, 0))</f>
        <v>Excellent</v>
      </c>
      <c r="K18" t="str">
        <f>INDEX('SWB Backcast'!$B$13:$V$168, MATCH('SWB Backcast - WINEP'!$C18, 'SWB Backcast'!$C$13:$C$168, 0), MATCH('SWB Backcast - WINEP'!K$13, 'SWB Backcast'!$B$13:$V$13, 0))</f>
        <v>Excellent</v>
      </c>
      <c r="L18" t="str">
        <f>INDEX('SWB Backcast'!$B$13:$V$168, MATCH('SWB Backcast - WINEP'!$C18, 'SWB Backcast'!$C$13:$C$168, 0), MATCH('SWB Backcast - WINEP'!L$13, 'SWB Backcast'!$B$13:$V$13, 0))</f>
        <v>Excellent</v>
      </c>
      <c r="M18">
        <f>INDEX('SWB Backcast'!$B$13:$V$168, MATCH('SWB Backcast - WINEP'!$C18, 'SWB Backcast'!$C$13:$C$168, 0), MATCH('SWB Backcast - WINEP'!M$13, 'SWB Backcast'!$B$13:$V$13, 0))</f>
        <v>0</v>
      </c>
      <c r="N18" t="str">
        <f>INDEX('SWB Backcast'!$B$13:$V$168, MATCH('SWB Backcast - WINEP'!$C18, 'SWB Backcast'!$C$13:$C$168, 0), MATCH('SWB Backcast - WINEP'!N$13, 'SWB Backcast'!$B$13:$V$13, 0))</f>
        <v>Excellent</v>
      </c>
      <c r="O18" t="str">
        <f>INDEX('SWB Backcast'!$B$13:$V$168, MATCH('SWB Backcast - WINEP'!$C18, 'SWB Backcast'!$C$13:$C$168, 0), MATCH('SWB Backcast - WINEP'!O$13, 'SWB Backcast'!$B$13:$V$13, 0))</f>
        <v>Excellent</v>
      </c>
      <c r="P18">
        <f>INDEX('SWB Backcast'!$B$13:$V$168, MATCH('SWB Backcast - WINEP'!$C18, 'SWB Backcast'!$C$13:$C$168, 0), MATCH('SWB Backcast - WINEP'!P$13, 'SWB Backcast'!$B$13:$V$13, 0))</f>
        <v>0</v>
      </c>
      <c r="Q18" t="str">
        <f>INDEX('SWB Backcast'!$B$13:$V$168, MATCH('SWB Backcast - WINEP'!$C18, 'SWB Backcast'!$C$13:$C$168, 0), MATCH('SWB Backcast - WINEP'!Q$13, 'SWB Backcast'!$B$13:$V$13, 0))</f>
        <v>Excellent</v>
      </c>
      <c r="R18" t="str">
        <f>INDEX('SWB Backcast'!$B$13:$V$168, MATCH('SWB Backcast - WINEP'!$C18, 'SWB Backcast'!$C$13:$C$168, 0), MATCH('SWB Backcast - WINEP'!R$13, 'SWB Backcast'!$B$13:$V$13, 0))</f>
        <v>Excellent</v>
      </c>
      <c r="S18" t="str">
        <f>INDEX('SWB Backcast'!$B$13:$V$168, MATCH('SWB Backcast - WINEP'!$C18, 'SWB Backcast'!$C$13:$C$168, 0), MATCH('SWB Backcast - WINEP'!S$13, 'SWB Backcast'!$B$13:$V$13, 0))</f>
        <v>Excellent</v>
      </c>
      <c r="T18" t="str">
        <f>INDEX('SWB Backcast'!$B$13:$V$168, MATCH('SWB Backcast - WINEP'!$C18, 'SWB Backcast'!$C$13:$C$168, 0), MATCH('SWB Backcast - WINEP'!T$13, 'SWB Backcast'!$B$13:$V$13, 0))</f>
        <v>Excellent</v>
      </c>
      <c r="U18" t="str">
        <f>INDEX('SWB Backcast'!$B$13:$V$168, MATCH('SWB Backcast - WINEP'!$C18, 'SWB Backcast'!$C$13:$C$168, 0), MATCH('SWB Backcast - WINEP'!U$13, 'SWB Backcast'!$B$13:$V$13, 0))</f>
        <v>Excellent</v>
      </c>
      <c r="V18" t="str">
        <f>INDEX('SWB Backcast'!$B$13:$V$168, MATCH('SWB Backcast - WINEP'!$C18, 'SWB Backcast'!$C$13:$C$168, 0), MATCH('SWB Backcast - WINEP'!V$13, 'SWB Backcast'!$B$13:$V$13, 0))</f>
        <v>Excellent</v>
      </c>
      <c r="Y18" s="22" t="s">
        <v>972</v>
      </c>
      <c r="Z18" s="22" t="s">
        <v>970</v>
      </c>
      <c r="AA18" t="s">
        <v>51</v>
      </c>
      <c r="AB18" t="str">
        <f t="shared" si="0"/>
        <v>Excellent</v>
      </c>
      <c r="AC18" t="str">
        <f t="shared" si="1"/>
        <v>Excellent</v>
      </c>
      <c r="AD18" t="str">
        <f t="shared" si="2"/>
        <v>Excellent</v>
      </c>
      <c r="AE18" t="str">
        <f t="shared" si="3"/>
        <v>Excellent</v>
      </c>
      <c r="AF18" t="str">
        <f t="shared" si="4"/>
        <v>Excellent</v>
      </c>
      <c r="AG18" t="str">
        <f t="shared" si="5"/>
        <v>Excellent</v>
      </c>
      <c r="AI18" t="str">
        <f t="shared" si="6"/>
        <v>Y</v>
      </c>
    </row>
    <row r="19" spans="2:35">
      <c r="B19" t="s">
        <v>239</v>
      </c>
      <c r="C19" t="s">
        <v>621</v>
      </c>
      <c r="D19" t="s">
        <v>48</v>
      </c>
      <c r="E19" t="s">
        <v>49</v>
      </c>
      <c r="F19" t="s">
        <v>50</v>
      </c>
      <c r="H19" t="str">
        <f>INDEX('SWB Backcast'!$B$13:$V$168, MATCH('SWB Backcast - WINEP'!$C19, 'SWB Backcast'!$C$13:$C$168, 0), MATCH('SWB Backcast - WINEP'!H$13, 'SWB Backcast'!$B$13:$V$13, 0))</f>
        <v>Excellent</v>
      </c>
      <c r="I19" t="str">
        <f>INDEX('SWB Backcast'!$B$13:$V$168, MATCH('SWB Backcast - WINEP'!$C19, 'SWB Backcast'!$C$13:$C$168, 0), MATCH('SWB Backcast - WINEP'!I$13, 'SWB Backcast'!$B$13:$V$13, 0))</f>
        <v>Excellent</v>
      </c>
      <c r="J19" t="str">
        <f>INDEX('SWB Backcast'!$B$13:$V$168, MATCH('SWB Backcast - WINEP'!$C19, 'SWB Backcast'!$C$13:$C$168, 0), MATCH('SWB Backcast - WINEP'!J$13, 'SWB Backcast'!$B$13:$V$13, 0))</f>
        <v>Excellent</v>
      </c>
      <c r="K19" t="str">
        <f>INDEX('SWB Backcast'!$B$13:$V$168, MATCH('SWB Backcast - WINEP'!$C19, 'SWB Backcast'!$C$13:$C$168, 0), MATCH('SWB Backcast - WINEP'!K$13, 'SWB Backcast'!$B$13:$V$13, 0))</f>
        <v>Excellent</v>
      </c>
      <c r="L19" t="str">
        <f>INDEX('SWB Backcast'!$B$13:$V$168, MATCH('SWB Backcast - WINEP'!$C19, 'SWB Backcast'!$C$13:$C$168, 0), MATCH('SWB Backcast - WINEP'!L$13, 'SWB Backcast'!$B$13:$V$13, 0))</f>
        <v>Excellent</v>
      </c>
      <c r="M19">
        <f>INDEX('SWB Backcast'!$B$13:$V$168, MATCH('SWB Backcast - WINEP'!$C19, 'SWB Backcast'!$C$13:$C$168, 0), MATCH('SWB Backcast - WINEP'!M$13, 'SWB Backcast'!$B$13:$V$13, 0))</f>
        <v>0</v>
      </c>
      <c r="N19" t="str">
        <f>INDEX('SWB Backcast'!$B$13:$V$168, MATCH('SWB Backcast - WINEP'!$C19, 'SWB Backcast'!$C$13:$C$168, 0), MATCH('SWB Backcast - WINEP'!N$13, 'SWB Backcast'!$B$13:$V$13, 0))</f>
        <v>Excellent</v>
      </c>
      <c r="O19" t="str">
        <f>INDEX('SWB Backcast'!$B$13:$V$168, MATCH('SWB Backcast - WINEP'!$C19, 'SWB Backcast'!$C$13:$C$168, 0), MATCH('SWB Backcast - WINEP'!O$13, 'SWB Backcast'!$B$13:$V$13, 0))</f>
        <v>Excellent</v>
      </c>
      <c r="P19">
        <f>INDEX('SWB Backcast'!$B$13:$V$168, MATCH('SWB Backcast - WINEP'!$C19, 'SWB Backcast'!$C$13:$C$168, 0), MATCH('SWB Backcast - WINEP'!P$13, 'SWB Backcast'!$B$13:$V$13, 0))</f>
        <v>0</v>
      </c>
      <c r="Q19" t="str">
        <f>INDEX('SWB Backcast'!$B$13:$V$168, MATCH('SWB Backcast - WINEP'!$C19, 'SWB Backcast'!$C$13:$C$168, 0), MATCH('SWB Backcast - WINEP'!Q$13, 'SWB Backcast'!$B$13:$V$13, 0))</f>
        <v>Excellent</v>
      </c>
      <c r="R19" t="str">
        <f>INDEX('SWB Backcast'!$B$13:$V$168, MATCH('SWB Backcast - WINEP'!$C19, 'SWB Backcast'!$C$13:$C$168, 0), MATCH('SWB Backcast - WINEP'!R$13, 'SWB Backcast'!$B$13:$V$13, 0))</f>
        <v>Excellent</v>
      </c>
      <c r="S19" t="str">
        <f>INDEX('SWB Backcast'!$B$13:$V$168, MATCH('SWB Backcast - WINEP'!$C19, 'SWB Backcast'!$C$13:$C$168, 0), MATCH('SWB Backcast - WINEP'!S$13, 'SWB Backcast'!$B$13:$V$13, 0))</f>
        <v>Excellent</v>
      </c>
      <c r="T19" t="str">
        <f>INDEX('SWB Backcast'!$B$13:$V$168, MATCH('SWB Backcast - WINEP'!$C19, 'SWB Backcast'!$C$13:$C$168, 0), MATCH('SWB Backcast - WINEP'!T$13, 'SWB Backcast'!$B$13:$V$13, 0))</f>
        <v>Excellent</v>
      </c>
      <c r="U19" t="str">
        <f>INDEX('SWB Backcast'!$B$13:$V$168, MATCH('SWB Backcast - WINEP'!$C19, 'SWB Backcast'!$C$13:$C$168, 0), MATCH('SWB Backcast - WINEP'!U$13, 'SWB Backcast'!$B$13:$V$13, 0))</f>
        <v>Excellent</v>
      </c>
      <c r="V19" t="str">
        <f>INDEX('SWB Backcast'!$B$13:$V$168, MATCH('SWB Backcast - WINEP'!$C19, 'SWB Backcast'!$C$13:$C$168, 0), MATCH('SWB Backcast - WINEP'!V$13, 'SWB Backcast'!$B$13:$V$13, 0))</f>
        <v>Excellent</v>
      </c>
      <c r="Y19" s="22"/>
      <c r="Z19" s="22"/>
      <c r="AA19" t="s">
        <v>51</v>
      </c>
      <c r="AB19" t="str">
        <f t="shared" si="0"/>
        <v>Excellent</v>
      </c>
      <c r="AC19" t="str">
        <f t="shared" si="1"/>
        <v>Excellent</v>
      </c>
      <c r="AD19" t="str">
        <f t="shared" si="2"/>
        <v>Excellent</v>
      </c>
      <c r="AE19" t="str">
        <f t="shared" si="3"/>
        <v>Excellent</v>
      </c>
      <c r="AF19" t="str">
        <f t="shared" si="4"/>
        <v>Excellent</v>
      </c>
      <c r="AG19" t="str">
        <f t="shared" si="5"/>
        <v>Excellent</v>
      </c>
      <c r="AI19" t="str">
        <f t="shared" si="6"/>
        <v>N</v>
      </c>
    </row>
    <row r="20" spans="2:35">
      <c r="B20" t="s">
        <v>239</v>
      </c>
      <c r="C20" t="s">
        <v>622</v>
      </c>
      <c r="D20" t="s">
        <v>48</v>
      </c>
      <c r="E20" t="s">
        <v>49</v>
      </c>
      <c r="F20" t="s">
        <v>50</v>
      </c>
      <c r="H20" t="str">
        <f>INDEX('SWB Backcast'!$B$13:$V$168, MATCH('SWB Backcast - WINEP'!$C20, 'SWB Backcast'!$C$13:$C$168, 0), MATCH('SWB Backcast - WINEP'!H$13, 'SWB Backcast'!$B$13:$V$13, 0))</f>
        <v>Good</v>
      </c>
      <c r="I20" t="str">
        <f>INDEX('SWB Backcast'!$B$13:$V$168, MATCH('SWB Backcast - WINEP'!$C20, 'SWB Backcast'!$C$13:$C$168, 0), MATCH('SWB Backcast - WINEP'!I$13, 'SWB Backcast'!$B$13:$V$13, 0))</f>
        <v>Excellent</v>
      </c>
      <c r="J20" t="str">
        <f>INDEX('SWB Backcast'!$B$13:$V$168, MATCH('SWB Backcast - WINEP'!$C20, 'SWB Backcast'!$C$13:$C$168, 0), MATCH('SWB Backcast - WINEP'!J$13, 'SWB Backcast'!$B$13:$V$13, 0))</f>
        <v>Good</v>
      </c>
      <c r="K20" t="str">
        <f>INDEX('SWB Backcast'!$B$13:$V$168, MATCH('SWB Backcast - WINEP'!$C20, 'SWB Backcast'!$C$13:$C$168, 0), MATCH('SWB Backcast - WINEP'!K$13, 'SWB Backcast'!$B$13:$V$13, 0))</f>
        <v>Good</v>
      </c>
      <c r="L20" t="str">
        <f>INDEX('SWB Backcast'!$B$13:$V$168, MATCH('SWB Backcast - WINEP'!$C20, 'SWB Backcast'!$C$13:$C$168, 0), MATCH('SWB Backcast - WINEP'!L$13, 'SWB Backcast'!$B$13:$V$13, 0))</f>
        <v>Excellent</v>
      </c>
      <c r="M20">
        <f>INDEX('SWB Backcast'!$B$13:$V$168, MATCH('SWB Backcast - WINEP'!$C20, 'SWB Backcast'!$C$13:$C$168, 0), MATCH('SWB Backcast - WINEP'!M$13, 'SWB Backcast'!$B$13:$V$13, 0))</f>
        <v>0</v>
      </c>
      <c r="N20" t="str">
        <f>INDEX('SWB Backcast'!$B$13:$V$168, MATCH('SWB Backcast - WINEP'!$C20, 'SWB Backcast'!$C$13:$C$168, 0), MATCH('SWB Backcast - WINEP'!N$13, 'SWB Backcast'!$B$13:$V$13, 0))</f>
        <v>Excellent</v>
      </c>
      <c r="O20" t="str">
        <f>INDEX('SWB Backcast'!$B$13:$V$168, MATCH('SWB Backcast - WINEP'!$C20, 'SWB Backcast'!$C$13:$C$168, 0), MATCH('SWB Backcast - WINEP'!O$13, 'SWB Backcast'!$B$13:$V$13, 0))</f>
        <v>Excellent</v>
      </c>
      <c r="P20">
        <f>INDEX('SWB Backcast'!$B$13:$V$168, MATCH('SWB Backcast - WINEP'!$C20, 'SWB Backcast'!$C$13:$C$168, 0), MATCH('SWB Backcast - WINEP'!P$13, 'SWB Backcast'!$B$13:$V$13, 0))</f>
        <v>0</v>
      </c>
      <c r="Q20" t="str">
        <f>INDEX('SWB Backcast'!$B$13:$V$168, MATCH('SWB Backcast - WINEP'!$C20, 'SWB Backcast'!$C$13:$C$168, 0), MATCH('SWB Backcast - WINEP'!Q$13, 'SWB Backcast'!$B$13:$V$13, 0))</f>
        <v>Excellent</v>
      </c>
      <c r="R20" t="str">
        <f>INDEX('SWB Backcast'!$B$13:$V$168, MATCH('SWB Backcast - WINEP'!$C20, 'SWB Backcast'!$C$13:$C$168, 0), MATCH('SWB Backcast - WINEP'!R$13, 'SWB Backcast'!$B$13:$V$13, 0))</f>
        <v>Excellent</v>
      </c>
      <c r="S20" t="str">
        <f>INDEX('SWB Backcast'!$B$13:$V$168, MATCH('SWB Backcast - WINEP'!$C20, 'SWB Backcast'!$C$13:$C$168, 0), MATCH('SWB Backcast - WINEP'!S$13, 'SWB Backcast'!$B$13:$V$13, 0))</f>
        <v>Excellent</v>
      </c>
      <c r="T20" t="str">
        <f>INDEX('SWB Backcast'!$B$13:$V$168, MATCH('SWB Backcast - WINEP'!$C20, 'SWB Backcast'!$C$13:$C$168, 0), MATCH('SWB Backcast - WINEP'!T$13, 'SWB Backcast'!$B$13:$V$13, 0))</f>
        <v>Excellent</v>
      </c>
      <c r="U20" t="str">
        <f>INDEX('SWB Backcast'!$B$13:$V$168, MATCH('SWB Backcast - WINEP'!$C20, 'SWB Backcast'!$C$13:$C$168, 0), MATCH('SWB Backcast - WINEP'!U$13, 'SWB Backcast'!$B$13:$V$13, 0))</f>
        <v>Excellent</v>
      </c>
      <c r="V20" t="str">
        <f>INDEX('SWB Backcast'!$B$13:$V$168, MATCH('SWB Backcast - WINEP'!$C20, 'SWB Backcast'!$C$13:$C$168, 0), MATCH('SWB Backcast - WINEP'!V$13, 'SWB Backcast'!$B$13:$V$13, 0))</f>
        <v>Excellent</v>
      </c>
      <c r="Y20" s="22"/>
      <c r="Z20" s="22"/>
      <c r="AA20" t="s">
        <v>51</v>
      </c>
      <c r="AB20" t="str">
        <f t="shared" si="0"/>
        <v>Excellent</v>
      </c>
      <c r="AC20" t="str">
        <f t="shared" si="1"/>
        <v>Excellent</v>
      </c>
      <c r="AD20" t="str">
        <f t="shared" si="2"/>
        <v>Excellent</v>
      </c>
      <c r="AE20" t="str">
        <f t="shared" si="3"/>
        <v>Excellent</v>
      </c>
      <c r="AF20" t="str">
        <f t="shared" si="4"/>
        <v>Excellent</v>
      </c>
      <c r="AG20" t="str">
        <f t="shared" si="5"/>
        <v>Excellent</v>
      </c>
      <c r="AI20" t="str">
        <f t="shared" si="6"/>
        <v>N</v>
      </c>
    </row>
    <row r="21" spans="2:35">
      <c r="B21" t="s">
        <v>239</v>
      </c>
      <c r="C21" t="s">
        <v>623</v>
      </c>
      <c r="D21" t="s">
        <v>48</v>
      </c>
      <c r="E21" t="s">
        <v>49</v>
      </c>
      <c r="F21" t="s">
        <v>50</v>
      </c>
      <c r="H21" t="str">
        <f>INDEX('SWB Backcast'!$B$13:$V$168, MATCH('SWB Backcast - WINEP'!$C21, 'SWB Backcast'!$C$13:$C$168, 0), MATCH('SWB Backcast - WINEP'!H$13, 'SWB Backcast'!$B$13:$V$13, 0))</f>
        <v>Excellent</v>
      </c>
      <c r="I21" t="str">
        <f>INDEX('SWB Backcast'!$B$13:$V$168, MATCH('SWB Backcast - WINEP'!$C21, 'SWB Backcast'!$C$13:$C$168, 0), MATCH('SWB Backcast - WINEP'!I$13, 'SWB Backcast'!$B$13:$V$13, 0))</f>
        <v>Excellent</v>
      </c>
      <c r="J21" t="str">
        <f>INDEX('SWB Backcast'!$B$13:$V$168, MATCH('SWB Backcast - WINEP'!$C21, 'SWB Backcast'!$C$13:$C$168, 0), MATCH('SWB Backcast - WINEP'!J$13, 'SWB Backcast'!$B$13:$V$13, 0))</f>
        <v>Excellent</v>
      </c>
      <c r="K21" t="str">
        <f>INDEX('SWB Backcast'!$B$13:$V$168, MATCH('SWB Backcast - WINEP'!$C21, 'SWB Backcast'!$C$13:$C$168, 0), MATCH('SWB Backcast - WINEP'!K$13, 'SWB Backcast'!$B$13:$V$13, 0))</f>
        <v>Excellent</v>
      </c>
      <c r="L21" t="str">
        <f>INDEX('SWB Backcast'!$B$13:$V$168, MATCH('SWB Backcast - WINEP'!$C21, 'SWB Backcast'!$C$13:$C$168, 0), MATCH('SWB Backcast - WINEP'!L$13, 'SWB Backcast'!$B$13:$V$13, 0))</f>
        <v>Excellent</v>
      </c>
      <c r="M21">
        <f>INDEX('SWB Backcast'!$B$13:$V$168, MATCH('SWB Backcast - WINEP'!$C21, 'SWB Backcast'!$C$13:$C$168, 0), MATCH('SWB Backcast - WINEP'!M$13, 'SWB Backcast'!$B$13:$V$13, 0))</f>
        <v>0</v>
      </c>
      <c r="N21" t="str">
        <f>INDEX('SWB Backcast'!$B$13:$V$168, MATCH('SWB Backcast - WINEP'!$C21, 'SWB Backcast'!$C$13:$C$168, 0), MATCH('SWB Backcast - WINEP'!N$13, 'SWB Backcast'!$B$13:$V$13, 0))</f>
        <v>Excellent</v>
      </c>
      <c r="O21" t="str">
        <f>INDEX('SWB Backcast'!$B$13:$V$168, MATCH('SWB Backcast - WINEP'!$C21, 'SWB Backcast'!$C$13:$C$168, 0), MATCH('SWB Backcast - WINEP'!O$13, 'SWB Backcast'!$B$13:$V$13, 0))</f>
        <v>Excellent</v>
      </c>
      <c r="P21">
        <f>INDEX('SWB Backcast'!$B$13:$V$168, MATCH('SWB Backcast - WINEP'!$C21, 'SWB Backcast'!$C$13:$C$168, 0), MATCH('SWB Backcast - WINEP'!P$13, 'SWB Backcast'!$B$13:$V$13, 0))</f>
        <v>0</v>
      </c>
      <c r="Q21" t="str">
        <f>INDEX('SWB Backcast'!$B$13:$V$168, MATCH('SWB Backcast - WINEP'!$C21, 'SWB Backcast'!$C$13:$C$168, 0), MATCH('SWB Backcast - WINEP'!Q$13, 'SWB Backcast'!$B$13:$V$13, 0))</f>
        <v>Excellent</v>
      </c>
      <c r="R21" t="str">
        <f>INDEX('SWB Backcast'!$B$13:$V$168, MATCH('SWB Backcast - WINEP'!$C21, 'SWB Backcast'!$C$13:$C$168, 0), MATCH('SWB Backcast - WINEP'!R$13, 'SWB Backcast'!$B$13:$V$13, 0))</f>
        <v>Excellent</v>
      </c>
      <c r="S21" t="str">
        <f>INDEX('SWB Backcast'!$B$13:$V$168, MATCH('SWB Backcast - WINEP'!$C21, 'SWB Backcast'!$C$13:$C$168, 0), MATCH('SWB Backcast - WINEP'!S$13, 'SWB Backcast'!$B$13:$V$13, 0))</f>
        <v>Excellent</v>
      </c>
      <c r="T21" t="str">
        <f>INDEX('SWB Backcast'!$B$13:$V$168, MATCH('SWB Backcast - WINEP'!$C21, 'SWB Backcast'!$C$13:$C$168, 0), MATCH('SWB Backcast - WINEP'!T$13, 'SWB Backcast'!$B$13:$V$13, 0))</f>
        <v>Excellent</v>
      </c>
      <c r="U21" t="str">
        <f>INDEX('SWB Backcast'!$B$13:$V$168, MATCH('SWB Backcast - WINEP'!$C21, 'SWB Backcast'!$C$13:$C$168, 0), MATCH('SWB Backcast - WINEP'!U$13, 'SWB Backcast'!$B$13:$V$13, 0))</f>
        <v>Excellent</v>
      </c>
      <c r="V21" t="str">
        <f>INDEX('SWB Backcast'!$B$13:$V$168, MATCH('SWB Backcast - WINEP'!$C21, 'SWB Backcast'!$C$13:$C$168, 0), MATCH('SWB Backcast - WINEP'!V$13, 'SWB Backcast'!$B$13:$V$13, 0))</f>
        <v>Excellent</v>
      </c>
      <c r="Y21" s="22"/>
      <c r="Z21" s="22"/>
      <c r="AA21" t="s">
        <v>51</v>
      </c>
      <c r="AB21" t="str">
        <f t="shared" si="0"/>
        <v>Excellent</v>
      </c>
      <c r="AC21" t="str">
        <f t="shared" si="1"/>
        <v>Excellent</v>
      </c>
      <c r="AD21" t="str">
        <f t="shared" si="2"/>
        <v>Excellent</v>
      </c>
      <c r="AE21" t="str">
        <f t="shared" si="3"/>
        <v>Excellent</v>
      </c>
      <c r="AF21" t="str">
        <f t="shared" si="4"/>
        <v>Excellent</v>
      </c>
      <c r="AG21" t="str">
        <f t="shared" si="5"/>
        <v>Excellent</v>
      </c>
      <c r="AI21" t="str">
        <f t="shared" si="6"/>
        <v>N</v>
      </c>
    </row>
    <row r="22" spans="2:35">
      <c r="B22" t="s">
        <v>239</v>
      </c>
      <c r="C22" t="s">
        <v>624</v>
      </c>
      <c r="D22" t="s">
        <v>48</v>
      </c>
      <c r="E22" t="s">
        <v>49</v>
      </c>
      <c r="F22" t="s">
        <v>50</v>
      </c>
      <c r="H22" t="str">
        <f>INDEX('SWB Backcast'!$B$13:$V$168, MATCH('SWB Backcast - WINEP'!$C22, 'SWB Backcast'!$C$13:$C$168, 0), MATCH('SWB Backcast - WINEP'!H$13, 'SWB Backcast'!$B$13:$V$13, 0))</f>
        <v>Excellent (backcast)</v>
      </c>
      <c r="I22" t="str">
        <f>INDEX('SWB Backcast'!$B$13:$V$168, MATCH('SWB Backcast - WINEP'!$C22, 'SWB Backcast'!$C$13:$C$168, 0), MATCH('SWB Backcast - WINEP'!I$13, 'SWB Backcast'!$B$13:$V$13, 0))</f>
        <v>Excellent (backcast)</v>
      </c>
      <c r="J22" t="str">
        <f>INDEX('SWB Backcast'!$B$13:$V$168, MATCH('SWB Backcast - WINEP'!$C22, 'SWB Backcast'!$C$13:$C$168, 0), MATCH('SWB Backcast - WINEP'!J$13, 'SWB Backcast'!$B$13:$V$13, 0))</f>
        <v>Excellent (backcast)</v>
      </c>
      <c r="K22" t="str">
        <f>INDEX('SWB Backcast'!$B$13:$V$168, MATCH('SWB Backcast - WINEP'!$C22, 'SWB Backcast'!$C$13:$C$168, 0), MATCH('SWB Backcast - WINEP'!K$13, 'SWB Backcast'!$B$13:$V$13, 0))</f>
        <v>Excellent</v>
      </c>
      <c r="L22" t="str">
        <f>INDEX('SWB Backcast'!$B$13:$V$168, MATCH('SWB Backcast - WINEP'!$C22, 'SWB Backcast'!$C$13:$C$168, 0), MATCH('SWB Backcast - WINEP'!L$13, 'SWB Backcast'!$B$13:$V$13, 0))</f>
        <v>Excellent</v>
      </c>
      <c r="M22">
        <f>INDEX('SWB Backcast'!$B$13:$V$168, MATCH('SWB Backcast - WINEP'!$C22, 'SWB Backcast'!$C$13:$C$168, 0), MATCH('SWB Backcast - WINEP'!M$13, 'SWB Backcast'!$B$13:$V$13, 0))</f>
        <v>0</v>
      </c>
      <c r="N22" t="str">
        <f>INDEX('SWB Backcast'!$B$13:$V$168, MATCH('SWB Backcast - WINEP'!$C22, 'SWB Backcast'!$C$13:$C$168, 0), MATCH('SWB Backcast - WINEP'!N$13, 'SWB Backcast'!$B$13:$V$13, 0))</f>
        <v>Excellent</v>
      </c>
      <c r="O22" t="str">
        <f>INDEX('SWB Backcast'!$B$13:$V$168, MATCH('SWB Backcast - WINEP'!$C22, 'SWB Backcast'!$C$13:$C$168, 0), MATCH('SWB Backcast - WINEP'!O$13, 'SWB Backcast'!$B$13:$V$13, 0))</f>
        <v>Excellent</v>
      </c>
      <c r="P22">
        <f>INDEX('SWB Backcast'!$B$13:$V$168, MATCH('SWB Backcast - WINEP'!$C22, 'SWB Backcast'!$C$13:$C$168, 0), MATCH('SWB Backcast - WINEP'!P$13, 'SWB Backcast'!$B$13:$V$13, 0))</f>
        <v>0</v>
      </c>
      <c r="Q22" t="str">
        <f>INDEX('SWB Backcast'!$B$13:$V$168, MATCH('SWB Backcast - WINEP'!$C22, 'SWB Backcast'!$C$13:$C$168, 0), MATCH('SWB Backcast - WINEP'!Q$13, 'SWB Backcast'!$B$13:$V$13, 0))</f>
        <v>Excellent</v>
      </c>
      <c r="R22" t="str">
        <f>INDEX('SWB Backcast'!$B$13:$V$168, MATCH('SWB Backcast - WINEP'!$C22, 'SWB Backcast'!$C$13:$C$168, 0), MATCH('SWB Backcast - WINEP'!R$13, 'SWB Backcast'!$B$13:$V$13, 0))</f>
        <v>Excellent</v>
      </c>
      <c r="S22" t="str">
        <f>INDEX('SWB Backcast'!$B$13:$V$168, MATCH('SWB Backcast - WINEP'!$C22, 'SWB Backcast'!$C$13:$C$168, 0), MATCH('SWB Backcast - WINEP'!S$13, 'SWB Backcast'!$B$13:$V$13, 0))</f>
        <v>Excellent</v>
      </c>
      <c r="T22" t="str">
        <f>INDEX('SWB Backcast'!$B$13:$V$168, MATCH('SWB Backcast - WINEP'!$C22, 'SWB Backcast'!$C$13:$C$168, 0), MATCH('SWB Backcast - WINEP'!T$13, 'SWB Backcast'!$B$13:$V$13, 0))</f>
        <v>Excellent</v>
      </c>
      <c r="U22" t="str">
        <f>INDEX('SWB Backcast'!$B$13:$V$168, MATCH('SWB Backcast - WINEP'!$C22, 'SWB Backcast'!$C$13:$C$168, 0), MATCH('SWB Backcast - WINEP'!U$13, 'SWB Backcast'!$B$13:$V$13, 0))</f>
        <v>Excellent</v>
      </c>
      <c r="V22" t="str">
        <f>INDEX('SWB Backcast'!$B$13:$V$168, MATCH('SWB Backcast - WINEP'!$C22, 'SWB Backcast'!$C$13:$C$168, 0), MATCH('SWB Backcast - WINEP'!V$13, 'SWB Backcast'!$B$13:$V$13, 0))</f>
        <v>Excellent</v>
      </c>
      <c r="Y22" s="22"/>
      <c r="Z22" s="22"/>
      <c r="AA22" t="s">
        <v>51</v>
      </c>
      <c r="AB22" t="str">
        <f t="shared" si="0"/>
        <v>Excellent</v>
      </c>
      <c r="AC22" t="str">
        <f t="shared" si="1"/>
        <v>Excellent</v>
      </c>
      <c r="AD22" t="str">
        <f t="shared" si="2"/>
        <v>Excellent</v>
      </c>
      <c r="AE22" t="str">
        <f t="shared" si="3"/>
        <v>Excellent</v>
      </c>
      <c r="AF22" t="str">
        <f t="shared" si="4"/>
        <v>Excellent</v>
      </c>
      <c r="AG22" t="str">
        <f t="shared" si="5"/>
        <v>Excellent</v>
      </c>
      <c r="AI22" t="str">
        <f t="shared" si="6"/>
        <v>N</v>
      </c>
    </row>
    <row r="23" spans="2:35">
      <c r="B23" t="s">
        <v>239</v>
      </c>
      <c r="C23" t="s">
        <v>625</v>
      </c>
      <c r="D23" t="s">
        <v>48</v>
      </c>
      <c r="E23" t="s">
        <v>49</v>
      </c>
      <c r="F23" t="s">
        <v>50</v>
      </c>
      <c r="H23" t="str">
        <f>INDEX('SWB Backcast'!$B$13:$V$168, MATCH('SWB Backcast - WINEP'!$C23, 'SWB Backcast'!$C$13:$C$168, 0), MATCH('SWB Backcast - WINEP'!H$13, 'SWB Backcast'!$B$13:$V$13, 0))</f>
        <v>Good</v>
      </c>
      <c r="I23" t="str">
        <f>INDEX('SWB Backcast'!$B$13:$V$168, MATCH('SWB Backcast - WINEP'!$C23, 'SWB Backcast'!$C$13:$C$168, 0), MATCH('SWB Backcast - WINEP'!I$13, 'SWB Backcast'!$B$13:$V$13, 0))</f>
        <v>Excellent</v>
      </c>
      <c r="J23" t="str">
        <f>INDEX('SWB Backcast'!$B$13:$V$168, MATCH('SWB Backcast - WINEP'!$C23, 'SWB Backcast'!$C$13:$C$168, 0), MATCH('SWB Backcast - WINEP'!J$13, 'SWB Backcast'!$B$13:$V$13, 0))</f>
        <v>Excellent</v>
      </c>
      <c r="K23" t="str">
        <f>INDEX('SWB Backcast'!$B$13:$V$168, MATCH('SWB Backcast - WINEP'!$C23, 'SWB Backcast'!$C$13:$C$168, 0), MATCH('SWB Backcast - WINEP'!K$13, 'SWB Backcast'!$B$13:$V$13, 0))</f>
        <v>Excellent</v>
      </c>
      <c r="L23" t="str">
        <f>INDEX('SWB Backcast'!$B$13:$V$168, MATCH('SWB Backcast - WINEP'!$C23, 'SWB Backcast'!$C$13:$C$168, 0), MATCH('SWB Backcast - WINEP'!L$13, 'SWB Backcast'!$B$13:$V$13, 0))</f>
        <v>Excellent</v>
      </c>
      <c r="M23">
        <f>INDEX('SWB Backcast'!$B$13:$V$168, MATCH('SWB Backcast - WINEP'!$C23, 'SWB Backcast'!$C$13:$C$168, 0), MATCH('SWB Backcast - WINEP'!M$13, 'SWB Backcast'!$B$13:$V$13, 0))</f>
        <v>0</v>
      </c>
      <c r="N23" t="str">
        <f>INDEX('SWB Backcast'!$B$13:$V$168, MATCH('SWB Backcast - WINEP'!$C23, 'SWB Backcast'!$C$13:$C$168, 0), MATCH('SWB Backcast - WINEP'!N$13, 'SWB Backcast'!$B$13:$V$13, 0))</f>
        <v>Excellent</v>
      </c>
      <c r="O23" t="str">
        <f>INDEX('SWB Backcast'!$B$13:$V$168, MATCH('SWB Backcast - WINEP'!$C23, 'SWB Backcast'!$C$13:$C$168, 0), MATCH('SWB Backcast - WINEP'!O$13, 'SWB Backcast'!$B$13:$V$13, 0))</f>
        <v>Excellent</v>
      </c>
      <c r="P23">
        <f>INDEX('SWB Backcast'!$B$13:$V$168, MATCH('SWB Backcast - WINEP'!$C23, 'SWB Backcast'!$C$13:$C$168, 0), MATCH('SWB Backcast - WINEP'!P$13, 'SWB Backcast'!$B$13:$V$13, 0))</f>
        <v>0</v>
      </c>
      <c r="Q23" t="str">
        <f>INDEX('SWB Backcast'!$B$13:$V$168, MATCH('SWB Backcast - WINEP'!$C23, 'SWB Backcast'!$C$13:$C$168, 0), MATCH('SWB Backcast - WINEP'!Q$13, 'SWB Backcast'!$B$13:$V$13, 0))</f>
        <v>Excellent</v>
      </c>
      <c r="R23" t="str">
        <f>INDEX('SWB Backcast'!$B$13:$V$168, MATCH('SWB Backcast - WINEP'!$C23, 'SWB Backcast'!$C$13:$C$168, 0), MATCH('SWB Backcast - WINEP'!R$13, 'SWB Backcast'!$B$13:$V$13, 0))</f>
        <v>Excellent</v>
      </c>
      <c r="S23" t="str">
        <f>INDEX('SWB Backcast'!$B$13:$V$168, MATCH('SWB Backcast - WINEP'!$C23, 'SWB Backcast'!$C$13:$C$168, 0), MATCH('SWB Backcast - WINEP'!S$13, 'SWB Backcast'!$B$13:$V$13, 0))</f>
        <v>Excellent</v>
      </c>
      <c r="T23" t="str">
        <f>INDEX('SWB Backcast'!$B$13:$V$168, MATCH('SWB Backcast - WINEP'!$C23, 'SWB Backcast'!$C$13:$C$168, 0), MATCH('SWB Backcast - WINEP'!T$13, 'SWB Backcast'!$B$13:$V$13, 0))</f>
        <v>Excellent</v>
      </c>
      <c r="U23" t="str">
        <f>INDEX('SWB Backcast'!$B$13:$V$168, MATCH('SWB Backcast - WINEP'!$C23, 'SWB Backcast'!$C$13:$C$168, 0), MATCH('SWB Backcast - WINEP'!U$13, 'SWB Backcast'!$B$13:$V$13, 0))</f>
        <v>Excellent</v>
      </c>
      <c r="V23" t="str">
        <f>INDEX('SWB Backcast'!$B$13:$V$168, MATCH('SWB Backcast - WINEP'!$C23, 'SWB Backcast'!$C$13:$C$168, 0), MATCH('SWB Backcast - WINEP'!V$13, 'SWB Backcast'!$B$13:$V$13, 0))</f>
        <v>Excellent</v>
      </c>
      <c r="Y23" s="22"/>
      <c r="Z23" s="22"/>
      <c r="AA23" t="s">
        <v>51</v>
      </c>
      <c r="AB23" t="str">
        <f t="shared" si="0"/>
        <v>Excellent</v>
      </c>
      <c r="AC23" t="str">
        <f t="shared" si="1"/>
        <v>Excellent</v>
      </c>
      <c r="AD23" t="str">
        <f t="shared" si="2"/>
        <v>Excellent</v>
      </c>
      <c r="AE23" t="str">
        <f t="shared" si="3"/>
        <v>Excellent</v>
      </c>
      <c r="AF23" t="str">
        <f t="shared" si="4"/>
        <v>Excellent</v>
      </c>
      <c r="AG23" t="str">
        <f t="shared" si="5"/>
        <v>Excellent</v>
      </c>
      <c r="AI23" t="str">
        <f t="shared" si="6"/>
        <v>N</v>
      </c>
    </row>
    <row r="24" spans="2:35" ht="27.95">
      <c r="B24" t="s">
        <v>239</v>
      </c>
      <c r="C24" t="s">
        <v>626</v>
      </c>
      <c r="D24" t="s">
        <v>48</v>
      </c>
      <c r="E24" t="s">
        <v>49</v>
      </c>
      <c r="F24" t="s">
        <v>50</v>
      </c>
      <c r="H24" t="str">
        <f>INDEX('SWB Backcast'!$B$13:$V$168, MATCH('SWB Backcast - WINEP'!$C24, 'SWB Backcast'!$C$13:$C$168, 0), MATCH('SWB Backcast - WINEP'!H$13, 'SWB Backcast'!$B$13:$V$13, 0))</f>
        <v>Excellent</v>
      </c>
      <c r="I24" t="str">
        <f>INDEX('SWB Backcast'!$B$13:$V$168, MATCH('SWB Backcast - WINEP'!$C24, 'SWB Backcast'!$C$13:$C$168, 0), MATCH('SWB Backcast - WINEP'!I$13, 'SWB Backcast'!$B$13:$V$13, 0))</f>
        <v>Excellent</v>
      </c>
      <c r="J24" t="str">
        <f>INDEX('SWB Backcast'!$B$13:$V$168, MATCH('SWB Backcast - WINEP'!$C24, 'SWB Backcast'!$C$13:$C$168, 0), MATCH('SWB Backcast - WINEP'!J$13, 'SWB Backcast'!$B$13:$V$13, 0))</f>
        <v>Excellent</v>
      </c>
      <c r="K24" t="str">
        <f>INDEX('SWB Backcast'!$B$13:$V$168, MATCH('SWB Backcast - WINEP'!$C24, 'SWB Backcast'!$C$13:$C$168, 0), MATCH('SWB Backcast - WINEP'!K$13, 'SWB Backcast'!$B$13:$V$13, 0))</f>
        <v>Excellent</v>
      </c>
      <c r="L24" t="str">
        <f>INDEX('SWB Backcast'!$B$13:$V$168, MATCH('SWB Backcast - WINEP'!$C24, 'SWB Backcast'!$C$13:$C$168, 0), MATCH('SWB Backcast - WINEP'!L$13, 'SWB Backcast'!$B$13:$V$13, 0))</f>
        <v>Excellent</v>
      </c>
      <c r="M24">
        <f>INDEX('SWB Backcast'!$B$13:$V$168, MATCH('SWB Backcast - WINEP'!$C24, 'SWB Backcast'!$C$13:$C$168, 0), MATCH('SWB Backcast - WINEP'!M$13, 'SWB Backcast'!$B$13:$V$13, 0))</f>
        <v>0</v>
      </c>
      <c r="N24" t="str">
        <f>INDEX('SWB Backcast'!$B$13:$V$168, MATCH('SWB Backcast - WINEP'!$C24, 'SWB Backcast'!$C$13:$C$168, 0), MATCH('SWB Backcast - WINEP'!N$13, 'SWB Backcast'!$B$13:$V$13, 0))</f>
        <v>Excellent</v>
      </c>
      <c r="O24" t="str">
        <f>INDEX('SWB Backcast'!$B$13:$V$168, MATCH('SWB Backcast - WINEP'!$C24, 'SWB Backcast'!$C$13:$C$168, 0), MATCH('SWB Backcast - WINEP'!O$13, 'SWB Backcast'!$B$13:$V$13, 0))</f>
        <v>Excellent</v>
      </c>
      <c r="P24">
        <f>INDEX('SWB Backcast'!$B$13:$V$168, MATCH('SWB Backcast - WINEP'!$C24, 'SWB Backcast'!$C$13:$C$168, 0), MATCH('SWB Backcast - WINEP'!P$13, 'SWB Backcast'!$B$13:$V$13, 0))</f>
        <v>0</v>
      </c>
      <c r="Q24" t="str">
        <f>INDEX('SWB Backcast'!$B$13:$V$168, MATCH('SWB Backcast - WINEP'!$C24, 'SWB Backcast'!$C$13:$C$168, 0), MATCH('SWB Backcast - WINEP'!Q$13, 'SWB Backcast'!$B$13:$V$13, 0))</f>
        <v>Excellent</v>
      </c>
      <c r="R24" t="str">
        <f>INDEX('SWB Backcast'!$B$13:$V$168, MATCH('SWB Backcast - WINEP'!$C24, 'SWB Backcast'!$C$13:$C$168, 0), MATCH('SWB Backcast - WINEP'!R$13, 'SWB Backcast'!$B$13:$V$13, 0))</f>
        <v>Excellent</v>
      </c>
      <c r="S24" t="str">
        <f>INDEX('SWB Backcast'!$B$13:$V$168, MATCH('SWB Backcast - WINEP'!$C24, 'SWB Backcast'!$C$13:$C$168, 0), MATCH('SWB Backcast - WINEP'!S$13, 'SWB Backcast'!$B$13:$V$13, 0))</f>
        <v>Excellent</v>
      </c>
      <c r="T24" t="str">
        <f>INDEX('SWB Backcast'!$B$13:$V$168, MATCH('SWB Backcast - WINEP'!$C24, 'SWB Backcast'!$C$13:$C$168, 0), MATCH('SWB Backcast - WINEP'!T$13, 'SWB Backcast'!$B$13:$V$13, 0))</f>
        <v>Excellent</v>
      </c>
      <c r="U24" t="str">
        <f>INDEX('SWB Backcast'!$B$13:$V$168, MATCH('SWB Backcast - WINEP'!$C24, 'SWB Backcast'!$C$13:$C$168, 0), MATCH('SWB Backcast - WINEP'!U$13, 'SWB Backcast'!$B$13:$V$13, 0))</f>
        <v>Excellent</v>
      </c>
      <c r="V24" t="str">
        <f>INDEX('SWB Backcast'!$B$13:$V$168, MATCH('SWB Backcast - WINEP'!$C24, 'SWB Backcast'!$C$13:$C$168, 0), MATCH('SWB Backcast - WINEP'!V$13, 'SWB Backcast'!$B$13:$V$13, 0))</f>
        <v>Excellent</v>
      </c>
      <c r="Y24" s="22" t="s">
        <v>973</v>
      </c>
      <c r="Z24" s="22" t="s">
        <v>970</v>
      </c>
      <c r="AA24" t="s">
        <v>51</v>
      </c>
      <c r="AB24" t="str">
        <f t="shared" si="0"/>
        <v>Excellent</v>
      </c>
      <c r="AC24" t="str">
        <f t="shared" si="1"/>
        <v>Excellent</v>
      </c>
      <c r="AD24" t="str">
        <f t="shared" si="2"/>
        <v>Excellent</v>
      </c>
      <c r="AE24" t="str">
        <f t="shared" si="3"/>
        <v>Excellent</v>
      </c>
      <c r="AF24" t="str">
        <f t="shared" si="4"/>
        <v>Excellent</v>
      </c>
      <c r="AG24" t="str">
        <f t="shared" si="5"/>
        <v>Excellent</v>
      </c>
      <c r="AI24" t="str">
        <f t="shared" si="6"/>
        <v>Y</v>
      </c>
    </row>
    <row r="25" spans="2:35">
      <c r="B25" t="s">
        <v>239</v>
      </c>
      <c r="C25" t="s">
        <v>627</v>
      </c>
      <c r="D25" t="s">
        <v>48</v>
      </c>
      <c r="E25" t="s">
        <v>49</v>
      </c>
      <c r="F25" t="s">
        <v>50</v>
      </c>
      <c r="H25" t="str">
        <f>INDEX('SWB Backcast'!$B$13:$V$168, MATCH('SWB Backcast - WINEP'!$C25, 'SWB Backcast'!$C$13:$C$168, 0), MATCH('SWB Backcast - WINEP'!H$13, 'SWB Backcast'!$B$13:$V$13, 0))</f>
        <v>Good</v>
      </c>
      <c r="I25" t="str">
        <f>INDEX('SWB Backcast'!$B$13:$V$168, MATCH('SWB Backcast - WINEP'!$C25, 'SWB Backcast'!$C$13:$C$168, 0), MATCH('SWB Backcast - WINEP'!I$13, 'SWB Backcast'!$B$13:$V$13, 0))</f>
        <v>Good</v>
      </c>
      <c r="J25" t="str">
        <f>INDEX('SWB Backcast'!$B$13:$V$168, MATCH('SWB Backcast - WINEP'!$C25, 'SWB Backcast'!$C$13:$C$168, 0), MATCH('SWB Backcast - WINEP'!J$13, 'SWB Backcast'!$B$13:$V$13, 0))</f>
        <v>Good</v>
      </c>
      <c r="K25" t="str">
        <f>INDEX('SWB Backcast'!$B$13:$V$168, MATCH('SWB Backcast - WINEP'!$C25, 'SWB Backcast'!$C$13:$C$168, 0), MATCH('SWB Backcast - WINEP'!K$13, 'SWB Backcast'!$B$13:$V$13, 0))</f>
        <v>Excellent</v>
      </c>
      <c r="L25" t="str">
        <f>INDEX('SWB Backcast'!$B$13:$V$168, MATCH('SWB Backcast - WINEP'!$C25, 'SWB Backcast'!$C$13:$C$168, 0), MATCH('SWB Backcast - WINEP'!L$13, 'SWB Backcast'!$B$13:$V$13, 0))</f>
        <v>Excellent</v>
      </c>
      <c r="M25">
        <f>INDEX('SWB Backcast'!$B$13:$V$168, MATCH('SWB Backcast - WINEP'!$C25, 'SWB Backcast'!$C$13:$C$168, 0), MATCH('SWB Backcast - WINEP'!M$13, 'SWB Backcast'!$B$13:$V$13, 0))</f>
        <v>0</v>
      </c>
      <c r="N25" t="str">
        <f>INDEX('SWB Backcast'!$B$13:$V$168, MATCH('SWB Backcast - WINEP'!$C25, 'SWB Backcast'!$C$13:$C$168, 0), MATCH('SWB Backcast - WINEP'!N$13, 'SWB Backcast'!$B$13:$V$13, 0))</f>
        <v>Excellent</v>
      </c>
      <c r="O25" t="str">
        <f>INDEX('SWB Backcast'!$B$13:$V$168, MATCH('SWB Backcast - WINEP'!$C25, 'SWB Backcast'!$C$13:$C$168, 0), MATCH('SWB Backcast - WINEP'!O$13, 'SWB Backcast'!$B$13:$V$13, 0))</f>
        <v>Excellent</v>
      </c>
      <c r="P25">
        <f>INDEX('SWB Backcast'!$B$13:$V$168, MATCH('SWB Backcast - WINEP'!$C25, 'SWB Backcast'!$C$13:$C$168, 0), MATCH('SWB Backcast - WINEP'!P$13, 'SWB Backcast'!$B$13:$V$13, 0))</f>
        <v>0</v>
      </c>
      <c r="Q25" t="str">
        <f>INDEX('SWB Backcast'!$B$13:$V$168, MATCH('SWB Backcast - WINEP'!$C25, 'SWB Backcast'!$C$13:$C$168, 0), MATCH('SWB Backcast - WINEP'!Q$13, 'SWB Backcast'!$B$13:$V$13, 0))</f>
        <v>Excellent</v>
      </c>
      <c r="R25" t="str">
        <f>INDEX('SWB Backcast'!$B$13:$V$168, MATCH('SWB Backcast - WINEP'!$C25, 'SWB Backcast'!$C$13:$C$168, 0), MATCH('SWB Backcast - WINEP'!R$13, 'SWB Backcast'!$B$13:$V$13, 0))</f>
        <v>Excellent</v>
      </c>
      <c r="S25" t="str">
        <f>INDEX('SWB Backcast'!$B$13:$V$168, MATCH('SWB Backcast - WINEP'!$C25, 'SWB Backcast'!$C$13:$C$168, 0), MATCH('SWB Backcast - WINEP'!S$13, 'SWB Backcast'!$B$13:$V$13, 0))</f>
        <v>Excellent</v>
      </c>
      <c r="T25" t="str">
        <f>INDEX('SWB Backcast'!$B$13:$V$168, MATCH('SWB Backcast - WINEP'!$C25, 'SWB Backcast'!$C$13:$C$168, 0), MATCH('SWB Backcast - WINEP'!T$13, 'SWB Backcast'!$B$13:$V$13, 0))</f>
        <v>Excellent</v>
      </c>
      <c r="U25" t="str">
        <f>INDEX('SWB Backcast'!$B$13:$V$168, MATCH('SWB Backcast - WINEP'!$C25, 'SWB Backcast'!$C$13:$C$168, 0), MATCH('SWB Backcast - WINEP'!U$13, 'SWB Backcast'!$B$13:$V$13, 0))</f>
        <v>Excellent</v>
      </c>
      <c r="V25" t="str">
        <f>INDEX('SWB Backcast'!$B$13:$V$168, MATCH('SWB Backcast - WINEP'!$C25, 'SWB Backcast'!$C$13:$C$168, 0), MATCH('SWB Backcast - WINEP'!V$13, 'SWB Backcast'!$B$13:$V$13, 0))</f>
        <v>Excellent</v>
      </c>
      <c r="Y25" s="22"/>
      <c r="Z25" s="22"/>
      <c r="AA25" t="s">
        <v>51</v>
      </c>
      <c r="AB25" t="str">
        <f t="shared" si="0"/>
        <v>Excellent</v>
      </c>
      <c r="AC25" t="str">
        <f t="shared" si="1"/>
        <v>Excellent</v>
      </c>
      <c r="AD25" t="str">
        <f t="shared" si="2"/>
        <v>Excellent</v>
      </c>
      <c r="AE25" t="str">
        <f t="shared" si="3"/>
        <v>Excellent</v>
      </c>
      <c r="AF25" t="str">
        <f t="shared" si="4"/>
        <v>Excellent</v>
      </c>
      <c r="AG25" t="str">
        <f t="shared" si="5"/>
        <v>Excellent</v>
      </c>
      <c r="AI25" t="str">
        <f t="shared" si="6"/>
        <v>N</v>
      </c>
    </row>
    <row r="26" spans="2:35">
      <c r="B26" t="s">
        <v>239</v>
      </c>
      <c r="C26" t="s">
        <v>628</v>
      </c>
      <c r="D26" t="s">
        <v>48</v>
      </c>
      <c r="E26" t="s">
        <v>49</v>
      </c>
      <c r="F26" t="s">
        <v>50</v>
      </c>
      <c r="H26" t="str">
        <f>INDEX('SWB Backcast'!$B$13:$V$168, MATCH('SWB Backcast - WINEP'!$C26, 'SWB Backcast'!$C$13:$C$168, 0), MATCH('SWB Backcast - WINEP'!H$13, 'SWB Backcast'!$B$13:$V$13, 0))</f>
        <v>Sufficient</v>
      </c>
      <c r="I26" t="str">
        <f>INDEX('SWB Backcast'!$B$13:$V$168, MATCH('SWB Backcast - WINEP'!$C26, 'SWB Backcast'!$C$13:$C$168, 0), MATCH('SWB Backcast - WINEP'!I$13, 'SWB Backcast'!$B$13:$V$13, 0))</f>
        <v>Good</v>
      </c>
      <c r="J26" t="str">
        <f>INDEX('SWB Backcast'!$B$13:$V$168, MATCH('SWB Backcast - WINEP'!$C26, 'SWB Backcast'!$C$13:$C$168, 0), MATCH('SWB Backcast - WINEP'!J$13, 'SWB Backcast'!$B$13:$V$13, 0))</f>
        <v>Good</v>
      </c>
      <c r="K26" t="str">
        <f>INDEX('SWB Backcast'!$B$13:$V$168, MATCH('SWB Backcast - WINEP'!$C26, 'SWB Backcast'!$C$13:$C$168, 0), MATCH('SWB Backcast - WINEP'!K$13, 'SWB Backcast'!$B$13:$V$13, 0))</f>
        <v>Good</v>
      </c>
      <c r="L26" t="str">
        <f>INDEX('SWB Backcast'!$B$13:$V$168, MATCH('SWB Backcast - WINEP'!$C26, 'SWB Backcast'!$C$13:$C$168, 0), MATCH('SWB Backcast - WINEP'!L$13, 'SWB Backcast'!$B$13:$V$13, 0))</f>
        <v>Good</v>
      </c>
      <c r="M26">
        <f>INDEX('SWB Backcast'!$B$13:$V$168, MATCH('SWB Backcast - WINEP'!$C26, 'SWB Backcast'!$C$13:$C$168, 0), MATCH('SWB Backcast - WINEP'!M$13, 'SWB Backcast'!$B$13:$V$13, 0))</f>
        <v>0</v>
      </c>
      <c r="N26" t="str">
        <f>INDEX('SWB Backcast'!$B$13:$V$168, MATCH('SWB Backcast - WINEP'!$C26, 'SWB Backcast'!$C$13:$C$168, 0), MATCH('SWB Backcast - WINEP'!N$13, 'SWB Backcast'!$B$13:$V$13, 0))</f>
        <v>Good</v>
      </c>
      <c r="O26" t="str">
        <f>INDEX('SWB Backcast'!$B$13:$V$168, MATCH('SWB Backcast - WINEP'!$C26, 'SWB Backcast'!$C$13:$C$168, 0), MATCH('SWB Backcast - WINEP'!O$13, 'SWB Backcast'!$B$13:$V$13, 0))</f>
        <v>Excellent</v>
      </c>
      <c r="P26">
        <f>INDEX('SWB Backcast'!$B$13:$V$168, MATCH('SWB Backcast - WINEP'!$C26, 'SWB Backcast'!$C$13:$C$168, 0), MATCH('SWB Backcast - WINEP'!P$13, 'SWB Backcast'!$B$13:$V$13, 0))</f>
        <v>0</v>
      </c>
      <c r="Q26" t="str">
        <f>INDEX('SWB Backcast'!$B$13:$V$168, MATCH('SWB Backcast - WINEP'!$C26, 'SWB Backcast'!$C$13:$C$168, 0), MATCH('SWB Backcast - WINEP'!Q$13, 'SWB Backcast'!$B$13:$V$13, 0))</f>
        <v>Excellent</v>
      </c>
      <c r="R26" t="str">
        <f>INDEX('SWB Backcast'!$B$13:$V$168, MATCH('SWB Backcast - WINEP'!$C26, 'SWB Backcast'!$C$13:$C$168, 0), MATCH('SWB Backcast - WINEP'!R$13, 'SWB Backcast'!$B$13:$V$13, 0))</f>
        <v>Excellent</v>
      </c>
      <c r="S26" t="str">
        <f>INDEX('SWB Backcast'!$B$13:$V$168, MATCH('SWB Backcast - WINEP'!$C26, 'SWB Backcast'!$C$13:$C$168, 0), MATCH('SWB Backcast - WINEP'!S$13, 'SWB Backcast'!$B$13:$V$13, 0))</f>
        <v>Excellent</v>
      </c>
      <c r="T26" t="str">
        <f>INDEX('SWB Backcast'!$B$13:$V$168, MATCH('SWB Backcast - WINEP'!$C26, 'SWB Backcast'!$C$13:$C$168, 0), MATCH('SWB Backcast - WINEP'!T$13, 'SWB Backcast'!$B$13:$V$13, 0))</f>
        <v>Excellent</v>
      </c>
      <c r="U26" t="str">
        <f>INDEX('SWB Backcast'!$B$13:$V$168, MATCH('SWB Backcast - WINEP'!$C26, 'SWB Backcast'!$C$13:$C$168, 0), MATCH('SWB Backcast - WINEP'!U$13, 'SWB Backcast'!$B$13:$V$13, 0))</f>
        <v>Excellent</v>
      </c>
      <c r="V26" t="str">
        <f>INDEX('SWB Backcast'!$B$13:$V$168, MATCH('SWB Backcast - WINEP'!$C26, 'SWB Backcast'!$C$13:$C$168, 0), MATCH('SWB Backcast - WINEP'!V$13, 'SWB Backcast'!$B$13:$V$13, 0))</f>
        <v>Excellent</v>
      </c>
      <c r="Y26" s="22"/>
      <c r="Z26" s="22"/>
      <c r="AA26" t="s">
        <v>51</v>
      </c>
      <c r="AB26" t="str">
        <f t="shared" si="0"/>
        <v>Excellent</v>
      </c>
      <c r="AC26" t="str">
        <f t="shared" si="1"/>
        <v>Excellent</v>
      </c>
      <c r="AD26" t="str">
        <f t="shared" si="2"/>
        <v>Excellent</v>
      </c>
      <c r="AE26" t="str">
        <f t="shared" si="3"/>
        <v>Excellent</v>
      </c>
      <c r="AF26" t="str">
        <f t="shared" si="4"/>
        <v>Excellent</v>
      </c>
      <c r="AG26" t="str">
        <f t="shared" si="5"/>
        <v>Excellent</v>
      </c>
      <c r="AI26" t="str">
        <f t="shared" si="6"/>
        <v>N</v>
      </c>
    </row>
    <row r="27" spans="2:35" ht="27.95">
      <c r="B27" t="s">
        <v>239</v>
      </c>
      <c r="C27" t="s">
        <v>629</v>
      </c>
      <c r="D27" t="s">
        <v>48</v>
      </c>
      <c r="E27" t="s">
        <v>49</v>
      </c>
      <c r="F27" t="s">
        <v>50</v>
      </c>
      <c r="H27" t="str">
        <f>INDEX('SWB Backcast'!$B$13:$V$168, MATCH('SWB Backcast - WINEP'!$C27, 'SWB Backcast'!$C$13:$C$168, 0), MATCH('SWB Backcast - WINEP'!H$13, 'SWB Backcast'!$B$13:$V$13, 0))</f>
        <v>Excellent</v>
      </c>
      <c r="I27" t="str">
        <f>INDEX('SWB Backcast'!$B$13:$V$168, MATCH('SWB Backcast - WINEP'!$C27, 'SWB Backcast'!$C$13:$C$168, 0), MATCH('SWB Backcast - WINEP'!I$13, 'SWB Backcast'!$B$13:$V$13, 0))</f>
        <v>Excellent</v>
      </c>
      <c r="J27" t="str">
        <f>INDEX('SWB Backcast'!$B$13:$V$168, MATCH('SWB Backcast - WINEP'!$C27, 'SWB Backcast'!$C$13:$C$168, 0), MATCH('SWB Backcast - WINEP'!J$13, 'SWB Backcast'!$B$13:$V$13, 0))</f>
        <v>Excellent</v>
      </c>
      <c r="K27" t="str">
        <f>INDEX('SWB Backcast'!$B$13:$V$168, MATCH('SWB Backcast - WINEP'!$C27, 'SWB Backcast'!$C$13:$C$168, 0), MATCH('SWB Backcast - WINEP'!K$13, 'SWB Backcast'!$B$13:$V$13, 0))</f>
        <v>Excellent</v>
      </c>
      <c r="L27" t="str">
        <f>INDEX('SWB Backcast'!$B$13:$V$168, MATCH('SWB Backcast - WINEP'!$C27, 'SWB Backcast'!$C$13:$C$168, 0), MATCH('SWB Backcast - WINEP'!L$13, 'SWB Backcast'!$B$13:$V$13, 0))</f>
        <v>Excellent</v>
      </c>
      <c r="M27">
        <f>INDEX('SWB Backcast'!$B$13:$V$168, MATCH('SWB Backcast - WINEP'!$C27, 'SWB Backcast'!$C$13:$C$168, 0), MATCH('SWB Backcast - WINEP'!M$13, 'SWB Backcast'!$B$13:$V$13, 0))</f>
        <v>0</v>
      </c>
      <c r="N27" t="str">
        <f>INDEX('SWB Backcast'!$B$13:$V$168, MATCH('SWB Backcast - WINEP'!$C27, 'SWB Backcast'!$C$13:$C$168, 0), MATCH('SWB Backcast - WINEP'!N$13, 'SWB Backcast'!$B$13:$V$13, 0))</f>
        <v>Excellent</v>
      </c>
      <c r="O27" t="str">
        <f>INDEX('SWB Backcast'!$B$13:$V$168, MATCH('SWB Backcast - WINEP'!$C27, 'SWB Backcast'!$C$13:$C$168, 0), MATCH('SWB Backcast - WINEP'!O$13, 'SWB Backcast'!$B$13:$V$13, 0))</f>
        <v>Excellent</v>
      </c>
      <c r="P27">
        <f>INDEX('SWB Backcast'!$B$13:$V$168, MATCH('SWB Backcast - WINEP'!$C27, 'SWB Backcast'!$C$13:$C$168, 0), MATCH('SWB Backcast - WINEP'!P$13, 'SWB Backcast'!$B$13:$V$13, 0))</f>
        <v>0</v>
      </c>
      <c r="Q27" t="str">
        <f>INDEX('SWB Backcast'!$B$13:$V$168, MATCH('SWB Backcast - WINEP'!$C27, 'SWB Backcast'!$C$13:$C$168, 0), MATCH('SWB Backcast - WINEP'!Q$13, 'SWB Backcast'!$B$13:$V$13, 0))</f>
        <v>Excellent</v>
      </c>
      <c r="R27" t="str">
        <f>INDEX('SWB Backcast'!$B$13:$V$168, MATCH('SWB Backcast - WINEP'!$C27, 'SWB Backcast'!$C$13:$C$168, 0), MATCH('SWB Backcast - WINEP'!R$13, 'SWB Backcast'!$B$13:$V$13, 0))</f>
        <v>Excellent</v>
      </c>
      <c r="S27" t="str">
        <f>INDEX('SWB Backcast'!$B$13:$V$168, MATCH('SWB Backcast - WINEP'!$C27, 'SWB Backcast'!$C$13:$C$168, 0), MATCH('SWB Backcast - WINEP'!S$13, 'SWB Backcast'!$B$13:$V$13, 0))</f>
        <v>Excellent</v>
      </c>
      <c r="T27" t="str">
        <f>INDEX('SWB Backcast'!$B$13:$V$168, MATCH('SWB Backcast - WINEP'!$C27, 'SWB Backcast'!$C$13:$C$168, 0), MATCH('SWB Backcast - WINEP'!T$13, 'SWB Backcast'!$B$13:$V$13, 0))</f>
        <v>Excellent</v>
      </c>
      <c r="U27" t="str">
        <f>INDEX('SWB Backcast'!$B$13:$V$168, MATCH('SWB Backcast - WINEP'!$C27, 'SWB Backcast'!$C$13:$C$168, 0), MATCH('SWB Backcast - WINEP'!U$13, 'SWB Backcast'!$B$13:$V$13, 0))</f>
        <v>Excellent</v>
      </c>
      <c r="V27" t="str">
        <f>INDEX('SWB Backcast'!$B$13:$V$168, MATCH('SWB Backcast - WINEP'!$C27, 'SWB Backcast'!$C$13:$C$168, 0), MATCH('SWB Backcast - WINEP'!V$13, 'SWB Backcast'!$B$13:$V$13, 0))</f>
        <v>Excellent</v>
      </c>
      <c r="Y27" s="22" t="s">
        <v>974</v>
      </c>
      <c r="Z27" s="22" t="s">
        <v>970</v>
      </c>
      <c r="AA27" t="s">
        <v>51</v>
      </c>
      <c r="AB27" t="str">
        <f t="shared" si="0"/>
        <v>Excellent</v>
      </c>
      <c r="AC27" t="str">
        <f t="shared" si="1"/>
        <v>Excellent</v>
      </c>
      <c r="AD27" t="str">
        <f t="shared" si="2"/>
        <v>Excellent</v>
      </c>
      <c r="AE27" t="str">
        <f t="shared" si="3"/>
        <v>Excellent</v>
      </c>
      <c r="AF27" t="str">
        <f t="shared" si="4"/>
        <v>Excellent</v>
      </c>
      <c r="AG27" t="str">
        <f t="shared" si="5"/>
        <v>Excellent</v>
      </c>
      <c r="AI27" t="str">
        <f t="shared" si="6"/>
        <v>Y</v>
      </c>
    </row>
    <row r="28" spans="2:35" ht="27.95">
      <c r="B28" t="s">
        <v>239</v>
      </c>
      <c r="C28" t="s">
        <v>630</v>
      </c>
      <c r="D28" t="s">
        <v>48</v>
      </c>
      <c r="E28" t="s">
        <v>49</v>
      </c>
      <c r="F28" t="s">
        <v>50</v>
      </c>
      <c r="H28" t="str">
        <f>INDEX('SWB Backcast'!$B$13:$V$168, MATCH('SWB Backcast - WINEP'!$C28, 'SWB Backcast'!$C$13:$C$168, 0), MATCH('SWB Backcast - WINEP'!H$13, 'SWB Backcast'!$B$13:$V$13, 0))</f>
        <v>Excellent</v>
      </c>
      <c r="I28" t="str">
        <f>INDEX('SWB Backcast'!$B$13:$V$168, MATCH('SWB Backcast - WINEP'!$C28, 'SWB Backcast'!$C$13:$C$168, 0), MATCH('SWB Backcast - WINEP'!I$13, 'SWB Backcast'!$B$13:$V$13, 0))</f>
        <v>Excellent</v>
      </c>
      <c r="J28" t="str">
        <f>INDEX('SWB Backcast'!$B$13:$V$168, MATCH('SWB Backcast - WINEP'!$C28, 'SWB Backcast'!$C$13:$C$168, 0), MATCH('SWB Backcast - WINEP'!J$13, 'SWB Backcast'!$B$13:$V$13, 0))</f>
        <v>Excellent</v>
      </c>
      <c r="K28" t="str">
        <f>INDEX('SWB Backcast'!$B$13:$V$168, MATCH('SWB Backcast - WINEP'!$C28, 'SWB Backcast'!$C$13:$C$168, 0), MATCH('SWB Backcast - WINEP'!K$13, 'SWB Backcast'!$B$13:$V$13, 0))</f>
        <v>Excellent</v>
      </c>
      <c r="L28" t="str">
        <f>INDEX('SWB Backcast'!$B$13:$V$168, MATCH('SWB Backcast - WINEP'!$C28, 'SWB Backcast'!$C$13:$C$168, 0), MATCH('SWB Backcast - WINEP'!L$13, 'SWB Backcast'!$B$13:$V$13, 0))</f>
        <v>Excellent</v>
      </c>
      <c r="M28">
        <f>INDEX('SWB Backcast'!$B$13:$V$168, MATCH('SWB Backcast - WINEP'!$C28, 'SWB Backcast'!$C$13:$C$168, 0), MATCH('SWB Backcast - WINEP'!M$13, 'SWB Backcast'!$B$13:$V$13, 0))</f>
        <v>0</v>
      </c>
      <c r="N28" t="str">
        <f>INDEX('SWB Backcast'!$B$13:$V$168, MATCH('SWB Backcast - WINEP'!$C28, 'SWB Backcast'!$C$13:$C$168, 0), MATCH('SWB Backcast - WINEP'!N$13, 'SWB Backcast'!$B$13:$V$13, 0))</f>
        <v>Excellent</v>
      </c>
      <c r="O28" t="str">
        <f>INDEX('SWB Backcast'!$B$13:$V$168, MATCH('SWB Backcast - WINEP'!$C28, 'SWB Backcast'!$C$13:$C$168, 0), MATCH('SWB Backcast - WINEP'!O$13, 'SWB Backcast'!$B$13:$V$13, 0))</f>
        <v>Excellent</v>
      </c>
      <c r="P28">
        <f>INDEX('SWB Backcast'!$B$13:$V$168, MATCH('SWB Backcast - WINEP'!$C28, 'SWB Backcast'!$C$13:$C$168, 0), MATCH('SWB Backcast - WINEP'!P$13, 'SWB Backcast'!$B$13:$V$13, 0))</f>
        <v>0</v>
      </c>
      <c r="Q28" t="str">
        <f>INDEX('SWB Backcast'!$B$13:$V$168, MATCH('SWB Backcast - WINEP'!$C28, 'SWB Backcast'!$C$13:$C$168, 0), MATCH('SWB Backcast - WINEP'!Q$13, 'SWB Backcast'!$B$13:$V$13, 0))</f>
        <v>Excellent</v>
      </c>
      <c r="R28" t="str">
        <f>INDEX('SWB Backcast'!$B$13:$V$168, MATCH('SWB Backcast - WINEP'!$C28, 'SWB Backcast'!$C$13:$C$168, 0), MATCH('SWB Backcast - WINEP'!R$13, 'SWB Backcast'!$B$13:$V$13, 0))</f>
        <v>Excellent</v>
      </c>
      <c r="S28" t="str">
        <f>INDEX('SWB Backcast'!$B$13:$V$168, MATCH('SWB Backcast - WINEP'!$C28, 'SWB Backcast'!$C$13:$C$168, 0), MATCH('SWB Backcast - WINEP'!S$13, 'SWB Backcast'!$B$13:$V$13, 0))</f>
        <v>Excellent</v>
      </c>
      <c r="T28" t="str">
        <f>INDEX('SWB Backcast'!$B$13:$V$168, MATCH('SWB Backcast - WINEP'!$C28, 'SWB Backcast'!$C$13:$C$168, 0), MATCH('SWB Backcast - WINEP'!T$13, 'SWB Backcast'!$B$13:$V$13, 0))</f>
        <v>Excellent</v>
      </c>
      <c r="U28" t="str">
        <f>INDEX('SWB Backcast'!$B$13:$V$168, MATCH('SWB Backcast - WINEP'!$C28, 'SWB Backcast'!$C$13:$C$168, 0), MATCH('SWB Backcast - WINEP'!U$13, 'SWB Backcast'!$B$13:$V$13, 0))</f>
        <v>Excellent</v>
      </c>
      <c r="V28" t="str">
        <f>INDEX('SWB Backcast'!$B$13:$V$168, MATCH('SWB Backcast - WINEP'!$C28, 'SWB Backcast'!$C$13:$C$168, 0), MATCH('SWB Backcast - WINEP'!V$13, 'SWB Backcast'!$B$13:$V$13, 0))</f>
        <v>Excellent</v>
      </c>
      <c r="Y28" s="22" t="s">
        <v>975</v>
      </c>
      <c r="Z28" s="22" t="s">
        <v>970</v>
      </c>
      <c r="AA28" t="s">
        <v>51</v>
      </c>
      <c r="AB28" t="str">
        <f t="shared" si="0"/>
        <v>Excellent</v>
      </c>
      <c r="AC28" t="str">
        <f t="shared" si="1"/>
        <v>Excellent</v>
      </c>
      <c r="AD28" t="str">
        <f t="shared" si="2"/>
        <v>Excellent</v>
      </c>
      <c r="AE28" t="str">
        <f t="shared" si="3"/>
        <v>Excellent</v>
      </c>
      <c r="AF28" t="str">
        <f t="shared" si="4"/>
        <v>Excellent</v>
      </c>
      <c r="AG28" t="str">
        <f t="shared" si="5"/>
        <v>Excellent</v>
      </c>
      <c r="AI28" t="str">
        <f t="shared" si="6"/>
        <v>Y</v>
      </c>
    </row>
    <row r="29" spans="2:35">
      <c r="B29" t="s">
        <v>239</v>
      </c>
      <c r="C29" t="s">
        <v>631</v>
      </c>
      <c r="D29" t="s">
        <v>48</v>
      </c>
      <c r="E29" t="s">
        <v>49</v>
      </c>
      <c r="F29" t="s">
        <v>50</v>
      </c>
      <c r="H29" t="str">
        <f>INDEX('SWB Backcast'!$B$13:$V$168, MATCH('SWB Backcast - WINEP'!$C29, 'SWB Backcast'!$C$13:$C$168, 0), MATCH('SWB Backcast - WINEP'!H$13, 'SWB Backcast'!$B$13:$V$13, 0))</f>
        <v>Excellent</v>
      </c>
      <c r="I29" t="str">
        <f>INDEX('SWB Backcast'!$B$13:$V$168, MATCH('SWB Backcast - WINEP'!$C29, 'SWB Backcast'!$C$13:$C$168, 0), MATCH('SWB Backcast - WINEP'!I$13, 'SWB Backcast'!$B$13:$V$13, 0))</f>
        <v>Excellent</v>
      </c>
      <c r="J29" t="str">
        <f>INDEX('SWB Backcast'!$B$13:$V$168, MATCH('SWB Backcast - WINEP'!$C29, 'SWB Backcast'!$C$13:$C$168, 0), MATCH('SWB Backcast - WINEP'!J$13, 'SWB Backcast'!$B$13:$V$13, 0))</f>
        <v>Excellent</v>
      </c>
      <c r="K29" t="str">
        <f>INDEX('SWB Backcast'!$B$13:$V$168, MATCH('SWB Backcast - WINEP'!$C29, 'SWB Backcast'!$C$13:$C$168, 0), MATCH('SWB Backcast - WINEP'!K$13, 'SWB Backcast'!$B$13:$V$13, 0))</f>
        <v>Excellent</v>
      </c>
      <c r="L29" t="str">
        <f>INDEX('SWB Backcast'!$B$13:$V$168, MATCH('SWB Backcast - WINEP'!$C29, 'SWB Backcast'!$C$13:$C$168, 0), MATCH('SWB Backcast - WINEP'!L$13, 'SWB Backcast'!$B$13:$V$13, 0))</f>
        <v>Excellent</v>
      </c>
      <c r="M29">
        <f>INDEX('SWB Backcast'!$B$13:$V$168, MATCH('SWB Backcast - WINEP'!$C29, 'SWB Backcast'!$C$13:$C$168, 0), MATCH('SWB Backcast - WINEP'!M$13, 'SWB Backcast'!$B$13:$V$13, 0))</f>
        <v>0</v>
      </c>
      <c r="N29" t="str">
        <f>INDEX('SWB Backcast'!$B$13:$V$168, MATCH('SWB Backcast - WINEP'!$C29, 'SWB Backcast'!$C$13:$C$168, 0), MATCH('SWB Backcast - WINEP'!N$13, 'SWB Backcast'!$B$13:$V$13, 0))</f>
        <v>Excellent</v>
      </c>
      <c r="O29" t="str">
        <f>INDEX('SWB Backcast'!$B$13:$V$168, MATCH('SWB Backcast - WINEP'!$C29, 'SWB Backcast'!$C$13:$C$168, 0), MATCH('SWB Backcast - WINEP'!O$13, 'SWB Backcast'!$B$13:$V$13, 0))</f>
        <v>Excellent</v>
      </c>
      <c r="P29">
        <f>INDEX('SWB Backcast'!$B$13:$V$168, MATCH('SWB Backcast - WINEP'!$C29, 'SWB Backcast'!$C$13:$C$168, 0), MATCH('SWB Backcast - WINEP'!P$13, 'SWB Backcast'!$B$13:$V$13, 0))</f>
        <v>0</v>
      </c>
      <c r="Q29" t="str">
        <f>INDEX('SWB Backcast'!$B$13:$V$168, MATCH('SWB Backcast - WINEP'!$C29, 'SWB Backcast'!$C$13:$C$168, 0), MATCH('SWB Backcast - WINEP'!Q$13, 'SWB Backcast'!$B$13:$V$13, 0))</f>
        <v>Excellent</v>
      </c>
      <c r="R29" t="str">
        <f>INDEX('SWB Backcast'!$B$13:$V$168, MATCH('SWB Backcast - WINEP'!$C29, 'SWB Backcast'!$C$13:$C$168, 0), MATCH('SWB Backcast - WINEP'!R$13, 'SWB Backcast'!$B$13:$V$13, 0))</f>
        <v>Excellent</v>
      </c>
      <c r="S29" t="str">
        <f>INDEX('SWB Backcast'!$B$13:$V$168, MATCH('SWB Backcast - WINEP'!$C29, 'SWB Backcast'!$C$13:$C$168, 0), MATCH('SWB Backcast - WINEP'!S$13, 'SWB Backcast'!$B$13:$V$13, 0))</f>
        <v>Excellent</v>
      </c>
      <c r="T29" t="str">
        <f>INDEX('SWB Backcast'!$B$13:$V$168, MATCH('SWB Backcast - WINEP'!$C29, 'SWB Backcast'!$C$13:$C$168, 0), MATCH('SWB Backcast - WINEP'!T$13, 'SWB Backcast'!$B$13:$V$13, 0))</f>
        <v>Excellent</v>
      </c>
      <c r="U29" t="str">
        <f>INDEX('SWB Backcast'!$B$13:$V$168, MATCH('SWB Backcast - WINEP'!$C29, 'SWB Backcast'!$C$13:$C$168, 0), MATCH('SWB Backcast - WINEP'!U$13, 'SWB Backcast'!$B$13:$V$13, 0))</f>
        <v>Excellent</v>
      </c>
      <c r="V29" t="str">
        <f>INDEX('SWB Backcast'!$B$13:$V$168, MATCH('SWB Backcast - WINEP'!$C29, 'SWB Backcast'!$C$13:$C$168, 0), MATCH('SWB Backcast - WINEP'!V$13, 'SWB Backcast'!$B$13:$V$13, 0))</f>
        <v>Excellent</v>
      </c>
      <c r="Y29" s="22"/>
      <c r="Z29" s="22"/>
      <c r="AA29" t="s">
        <v>51</v>
      </c>
      <c r="AB29" t="str">
        <f t="shared" si="0"/>
        <v>Excellent</v>
      </c>
      <c r="AC29" t="str">
        <f t="shared" si="1"/>
        <v>Excellent</v>
      </c>
      <c r="AD29" t="str">
        <f t="shared" si="2"/>
        <v>Excellent</v>
      </c>
      <c r="AE29" t="str">
        <f t="shared" si="3"/>
        <v>Excellent</v>
      </c>
      <c r="AF29" t="str">
        <f t="shared" si="4"/>
        <v>Excellent</v>
      </c>
      <c r="AG29" t="str">
        <f t="shared" si="5"/>
        <v>Excellent</v>
      </c>
      <c r="AI29" t="str">
        <f t="shared" si="6"/>
        <v>N</v>
      </c>
    </row>
    <row r="30" spans="2:35">
      <c r="B30" t="s">
        <v>239</v>
      </c>
      <c r="C30" t="s">
        <v>632</v>
      </c>
      <c r="D30" t="s">
        <v>48</v>
      </c>
      <c r="E30" t="s">
        <v>49</v>
      </c>
      <c r="F30" t="s">
        <v>50</v>
      </c>
      <c r="H30" t="str">
        <f>INDEX('SWB Backcast'!$B$13:$V$168, MATCH('SWB Backcast - WINEP'!$C30, 'SWB Backcast'!$C$13:$C$168, 0), MATCH('SWB Backcast - WINEP'!H$13, 'SWB Backcast'!$B$13:$V$13, 0))</f>
        <v>Excellent</v>
      </c>
      <c r="I30" t="str">
        <f>INDEX('SWB Backcast'!$B$13:$V$168, MATCH('SWB Backcast - WINEP'!$C30, 'SWB Backcast'!$C$13:$C$168, 0), MATCH('SWB Backcast - WINEP'!I$13, 'SWB Backcast'!$B$13:$V$13, 0))</f>
        <v>Excellent</v>
      </c>
      <c r="J30" t="str">
        <f>INDEX('SWB Backcast'!$B$13:$V$168, MATCH('SWB Backcast - WINEP'!$C30, 'SWB Backcast'!$C$13:$C$168, 0), MATCH('SWB Backcast - WINEP'!J$13, 'SWB Backcast'!$B$13:$V$13, 0))</f>
        <v>Excellent</v>
      </c>
      <c r="K30" t="str">
        <f>INDEX('SWB Backcast'!$B$13:$V$168, MATCH('SWB Backcast - WINEP'!$C30, 'SWB Backcast'!$C$13:$C$168, 0), MATCH('SWB Backcast - WINEP'!K$13, 'SWB Backcast'!$B$13:$V$13, 0))</f>
        <v>Excellent</v>
      </c>
      <c r="L30" t="str">
        <f>INDEX('SWB Backcast'!$B$13:$V$168, MATCH('SWB Backcast - WINEP'!$C30, 'SWB Backcast'!$C$13:$C$168, 0), MATCH('SWB Backcast - WINEP'!L$13, 'SWB Backcast'!$B$13:$V$13, 0))</f>
        <v>Excellent</v>
      </c>
      <c r="M30">
        <f>INDEX('SWB Backcast'!$B$13:$V$168, MATCH('SWB Backcast - WINEP'!$C30, 'SWB Backcast'!$C$13:$C$168, 0), MATCH('SWB Backcast - WINEP'!M$13, 'SWB Backcast'!$B$13:$V$13, 0))</f>
        <v>0</v>
      </c>
      <c r="N30" t="str">
        <f>INDEX('SWB Backcast'!$B$13:$V$168, MATCH('SWB Backcast - WINEP'!$C30, 'SWB Backcast'!$C$13:$C$168, 0), MATCH('SWB Backcast - WINEP'!N$13, 'SWB Backcast'!$B$13:$V$13, 0))</f>
        <v>Excellent</v>
      </c>
      <c r="O30" t="str">
        <f>INDEX('SWB Backcast'!$B$13:$V$168, MATCH('SWB Backcast - WINEP'!$C30, 'SWB Backcast'!$C$13:$C$168, 0), MATCH('SWB Backcast - WINEP'!O$13, 'SWB Backcast'!$B$13:$V$13, 0))</f>
        <v>Excellent</v>
      </c>
      <c r="P30">
        <f>INDEX('SWB Backcast'!$B$13:$V$168, MATCH('SWB Backcast - WINEP'!$C30, 'SWB Backcast'!$C$13:$C$168, 0), MATCH('SWB Backcast - WINEP'!P$13, 'SWB Backcast'!$B$13:$V$13, 0))</f>
        <v>0</v>
      </c>
      <c r="Q30" t="str">
        <f>INDEX('SWB Backcast'!$B$13:$V$168, MATCH('SWB Backcast - WINEP'!$C30, 'SWB Backcast'!$C$13:$C$168, 0), MATCH('SWB Backcast - WINEP'!Q$13, 'SWB Backcast'!$B$13:$V$13, 0))</f>
        <v>Excellent</v>
      </c>
      <c r="R30" t="str">
        <f>INDEX('SWB Backcast'!$B$13:$V$168, MATCH('SWB Backcast - WINEP'!$C30, 'SWB Backcast'!$C$13:$C$168, 0), MATCH('SWB Backcast - WINEP'!R$13, 'SWB Backcast'!$B$13:$V$13, 0))</f>
        <v>Excellent</v>
      </c>
      <c r="S30" t="str">
        <f>INDEX('SWB Backcast'!$B$13:$V$168, MATCH('SWB Backcast - WINEP'!$C30, 'SWB Backcast'!$C$13:$C$168, 0), MATCH('SWB Backcast - WINEP'!S$13, 'SWB Backcast'!$B$13:$V$13, 0))</f>
        <v>Excellent</v>
      </c>
      <c r="T30" t="str">
        <f>INDEX('SWB Backcast'!$B$13:$V$168, MATCH('SWB Backcast - WINEP'!$C30, 'SWB Backcast'!$C$13:$C$168, 0), MATCH('SWB Backcast - WINEP'!T$13, 'SWB Backcast'!$B$13:$V$13, 0))</f>
        <v>Excellent</v>
      </c>
      <c r="U30" t="str">
        <f>INDEX('SWB Backcast'!$B$13:$V$168, MATCH('SWB Backcast - WINEP'!$C30, 'SWB Backcast'!$C$13:$C$168, 0), MATCH('SWB Backcast - WINEP'!U$13, 'SWB Backcast'!$B$13:$V$13, 0))</f>
        <v>Excellent</v>
      </c>
      <c r="V30" t="str">
        <f>INDEX('SWB Backcast'!$B$13:$V$168, MATCH('SWB Backcast - WINEP'!$C30, 'SWB Backcast'!$C$13:$C$168, 0), MATCH('SWB Backcast - WINEP'!V$13, 'SWB Backcast'!$B$13:$V$13, 0))</f>
        <v>Excellent</v>
      </c>
      <c r="Y30" s="22"/>
      <c r="Z30" s="22"/>
      <c r="AA30" t="s">
        <v>51</v>
      </c>
      <c r="AB30" t="str">
        <f t="shared" si="0"/>
        <v>Excellent</v>
      </c>
      <c r="AC30" t="str">
        <f t="shared" si="1"/>
        <v>Excellent</v>
      </c>
      <c r="AD30" t="str">
        <f t="shared" si="2"/>
        <v>Excellent</v>
      </c>
      <c r="AE30" t="str">
        <f t="shared" si="3"/>
        <v>Excellent</v>
      </c>
      <c r="AF30" t="str">
        <f t="shared" si="4"/>
        <v>Excellent</v>
      </c>
      <c r="AG30" t="str">
        <f t="shared" si="5"/>
        <v>Excellent</v>
      </c>
      <c r="AI30" t="str">
        <f t="shared" si="6"/>
        <v>N</v>
      </c>
    </row>
    <row r="31" spans="2:35">
      <c r="B31" t="s">
        <v>239</v>
      </c>
      <c r="C31" t="s">
        <v>633</v>
      </c>
      <c r="D31" t="s">
        <v>48</v>
      </c>
      <c r="E31" t="s">
        <v>49</v>
      </c>
      <c r="F31" t="s">
        <v>50</v>
      </c>
      <c r="H31" t="str">
        <f>INDEX('SWB Backcast'!$B$13:$V$168, MATCH('SWB Backcast - WINEP'!$C31, 'SWB Backcast'!$C$13:$C$168, 0), MATCH('SWB Backcast - WINEP'!H$13, 'SWB Backcast'!$B$13:$V$13, 0))</f>
        <v>Excellent</v>
      </c>
      <c r="I31" t="str">
        <f>INDEX('SWB Backcast'!$B$13:$V$168, MATCH('SWB Backcast - WINEP'!$C31, 'SWB Backcast'!$C$13:$C$168, 0), MATCH('SWB Backcast - WINEP'!I$13, 'SWB Backcast'!$B$13:$V$13, 0))</f>
        <v>Excellent</v>
      </c>
      <c r="J31" t="str">
        <f>INDEX('SWB Backcast'!$B$13:$V$168, MATCH('SWB Backcast - WINEP'!$C31, 'SWB Backcast'!$C$13:$C$168, 0), MATCH('SWB Backcast - WINEP'!J$13, 'SWB Backcast'!$B$13:$V$13, 0))</f>
        <v>Excellent</v>
      </c>
      <c r="K31" t="str">
        <f>INDEX('SWB Backcast'!$B$13:$V$168, MATCH('SWB Backcast - WINEP'!$C31, 'SWB Backcast'!$C$13:$C$168, 0), MATCH('SWB Backcast - WINEP'!K$13, 'SWB Backcast'!$B$13:$V$13, 0))</f>
        <v>Excellent</v>
      </c>
      <c r="L31" t="str">
        <f>INDEX('SWB Backcast'!$B$13:$V$168, MATCH('SWB Backcast - WINEP'!$C31, 'SWB Backcast'!$C$13:$C$168, 0), MATCH('SWB Backcast - WINEP'!L$13, 'SWB Backcast'!$B$13:$V$13, 0))</f>
        <v>Excellent</v>
      </c>
      <c r="M31">
        <f>INDEX('SWB Backcast'!$B$13:$V$168, MATCH('SWB Backcast - WINEP'!$C31, 'SWB Backcast'!$C$13:$C$168, 0), MATCH('SWB Backcast - WINEP'!M$13, 'SWB Backcast'!$B$13:$V$13, 0))</f>
        <v>0</v>
      </c>
      <c r="N31" t="str">
        <f>INDEX('SWB Backcast'!$B$13:$V$168, MATCH('SWB Backcast - WINEP'!$C31, 'SWB Backcast'!$C$13:$C$168, 0), MATCH('SWB Backcast - WINEP'!N$13, 'SWB Backcast'!$B$13:$V$13, 0))</f>
        <v>Excellent</v>
      </c>
      <c r="O31" t="str">
        <f>INDEX('SWB Backcast'!$B$13:$V$168, MATCH('SWB Backcast - WINEP'!$C31, 'SWB Backcast'!$C$13:$C$168, 0), MATCH('SWB Backcast - WINEP'!O$13, 'SWB Backcast'!$B$13:$V$13, 0))</f>
        <v>Excellent</v>
      </c>
      <c r="P31">
        <f>INDEX('SWB Backcast'!$B$13:$V$168, MATCH('SWB Backcast - WINEP'!$C31, 'SWB Backcast'!$C$13:$C$168, 0), MATCH('SWB Backcast - WINEP'!P$13, 'SWB Backcast'!$B$13:$V$13, 0))</f>
        <v>0</v>
      </c>
      <c r="Q31" t="str">
        <f>INDEX('SWB Backcast'!$B$13:$V$168, MATCH('SWB Backcast - WINEP'!$C31, 'SWB Backcast'!$C$13:$C$168, 0), MATCH('SWB Backcast - WINEP'!Q$13, 'SWB Backcast'!$B$13:$V$13, 0))</f>
        <v>Excellent</v>
      </c>
      <c r="R31" t="str">
        <f>INDEX('SWB Backcast'!$B$13:$V$168, MATCH('SWB Backcast - WINEP'!$C31, 'SWB Backcast'!$C$13:$C$168, 0), MATCH('SWB Backcast - WINEP'!R$13, 'SWB Backcast'!$B$13:$V$13, 0))</f>
        <v>Excellent</v>
      </c>
      <c r="S31" t="str">
        <f>INDEX('SWB Backcast'!$B$13:$V$168, MATCH('SWB Backcast - WINEP'!$C31, 'SWB Backcast'!$C$13:$C$168, 0), MATCH('SWB Backcast - WINEP'!S$13, 'SWB Backcast'!$B$13:$V$13, 0))</f>
        <v>Excellent</v>
      </c>
      <c r="T31" t="str">
        <f>INDEX('SWB Backcast'!$B$13:$V$168, MATCH('SWB Backcast - WINEP'!$C31, 'SWB Backcast'!$C$13:$C$168, 0), MATCH('SWB Backcast - WINEP'!T$13, 'SWB Backcast'!$B$13:$V$13, 0))</f>
        <v>Excellent</v>
      </c>
      <c r="U31" t="str">
        <f>INDEX('SWB Backcast'!$B$13:$V$168, MATCH('SWB Backcast - WINEP'!$C31, 'SWB Backcast'!$C$13:$C$168, 0), MATCH('SWB Backcast - WINEP'!U$13, 'SWB Backcast'!$B$13:$V$13, 0))</f>
        <v>Excellent</v>
      </c>
      <c r="V31" t="str">
        <f>INDEX('SWB Backcast'!$B$13:$V$168, MATCH('SWB Backcast - WINEP'!$C31, 'SWB Backcast'!$C$13:$C$168, 0), MATCH('SWB Backcast - WINEP'!V$13, 'SWB Backcast'!$B$13:$V$13, 0))</f>
        <v>Excellent</v>
      </c>
      <c r="Y31" s="22"/>
      <c r="Z31" s="22"/>
      <c r="AA31" t="s">
        <v>51</v>
      </c>
      <c r="AB31" t="str">
        <f t="shared" si="0"/>
        <v>Excellent</v>
      </c>
      <c r="AC31" t="str">
        <f t="shared" si="1"/>
        <v>Excellent</v>
      </c>
      <c r="AD31" t="str">
        <f t="shared" si="2"/>
        <v>Excellent</v>
      </c>
      <c r="AE31" t="str">
        <f t="shared" si="3"/>
        <v>Excellent</v>
      </c>
      <c r="AF31" t="str">
        <f t="shared" si="4"/>
        <v>Excellent</v>
      </c>
      <c r="AG31" t="str">
        <f t="shared" si="5"/>
        <v>Excellent</v>
      </c>
      <c r="AI31" t="str">
        <f t="shared" si="6"/>
        <v>N</v>
      </c>
    </row>
    <row r="32" spans="2:35">
      <c r="B32" t="s">
        <v>239</v>
      </c>
      <c r="C32" t="s">
        <v>634</v>
      </c>
      <c r="D32" t="s">
        <v>48</v>
      </c>
      <c r="E32" t="s">
        <v>49</v>
      </c>
      <c r="F32" t="s">
        <v>50</v>
      </c>
      <c r="H32" t="str">
        <f>INDEX('SWB Backcast'!$B$13:$V$168, MATCH('SWB Backcast - WINEP'!$C32, 'SWB Backcast'!$C$13:$C$168, 0), MATCH('SWB Backcast - WINEP'!H$13, 'SWB Backcast'!$B$13:$V$13, 0))</f>
        <v>Excellent</v>
      </c>
      <c r="I32" t="str">
        <f>INDEX('SWB Backcast'!$B$13:$V$168, MATCH('SWB Backcast - WINEP'!$C32, 'SWB Backcast'!$C$13:$C$168, 0), MATCH('SWB Backcast - WINEP'!I$13, 'SWB Backcast'!$B$13:$V$13, 0))</f>
        <v>Excellent</v>
      </c>
      <c r="J32" t="str">
        <f>INDEX('SWB Backcast'!$B$13:$V$168, MATCH('SWB Backcast - WINEP'!$C32, 'SWB Backcast'!$C$13:$C$168, 0), MATCH('SWB Backcast - WINEP'!J$13, 'SWB Backcast'!$B$13:$V$13, 0))</f>
        <v>Excellent</v>
      </c>
      <c r="K32" t="str">
        <f>INDEX('SWB Backcast'!$B$13:$V$168, MATCH('SWB Backcast - WINEP'!$C32, 'SWB Backcast'!$C$13:$C$168, 0), MATCH('SWB Backcast - WINEP'!K$13, 'SWB Backcast'!$B$13:$V$13, 0))</f>
        <v>Excellent</v>
      </c>
      <c r="L32" t="str">
        <f>INDEX('SWB Backcast'!$B$13:$V$168, MATCH('SWB Backcast - WINEP'!$C32, 'SWB Backcast'!$C$13:$C$168, 0), MATCH('SWB Backcast - WINEP'!L$13, 'SWB Backcast'!$B$13:$V$13, 0))</f>
        <v>Excellent</v>
      </c>
      <c r="M32">
        <f>INDEX('SWB Backcast'!$B$13:$V$168, MATCH('SWB Backcast - WINEP'!$C32, 'SWB Backcast'!$C$13:$C$168, 0), MATCH('SWB Backcast - WINEP'!M$13, 'SWB Backcast'!$B$13:$V$13, 0))</f>
        <v>0</v>
      </c>
      <c r="N32" t="str">
        <f>INDEX('SWB Backcast'!$B$13:$V$168, MATCH('SWB Backcast - WINEP'!$C32, 'SWB Backcast'!$C$13:$C$168, 0), MATCH('SWB Backcast - WINEP'!N$13, 'SWB Backcast'!$B$13:$V$13, 0))</f>
        <v>Excellent</v>
      </c>
      <c r="O32" t="str">
        <f>INDEX('SWB Backcast'!$B$13:$V$168, MATCH('SWB Backcast - WINEP'!$C32, 'SWB Backcast'!$C$13:$C$168, 0), MATCH('SWB Backcast - WINEP'!O$13, 'SWB Backcast'!$B$13:$V$13, 0))</f>
        <v>Excellent</v>
      </c>
      <c r="P32">
        <f>INDEX('SWB Backcast'!$B$13:$V$168, MATCH('SWB Backcast - WINEP'!$C32, 'SWB Backcast'!$C$13:$C$168, 0), MATCH('SWB Backcast - WINEP'!P$13, 'SWB Backcast'!$B$13:$V$13, 0))</f>
        <v>0</v>
      </c>
      <c r="Q32" t="str">
        <f>INDEX('SWB Backcast'!$B$13:$V$168, MATCH('SWB Backcast - WINEP'!$C32, 'SWB Backcast'!$C$13:$C$168, 0), MATCH('SWB Backcast - WINEP'!Q$13, 'SWB Backcast'!$B$13:$V$13, 0))</f>
        <v>Excellent</v>
      </c>
      <c r="R32" t="str">
        <f>INDEX('SWB Backcast'!$B$13:$V$168, MATCH('SWB Backcast - WINEP'!$C32, 'SWB Backcast'!$C$13:$C$168, 0), MATCH('SWB Backcast - WINEP'!R$13, 'SWB Backcast'!$B$13:$V$13, 0))</f>
        <v>Excellent</v>
      </c>
      <c r="S32" t="str">
        <f>INDEX('SWB Backcast'!$B$13:$V$168, MATCH('SWB Backcast - WINEP'!$C32, 'SWB Backcast'!$C$13:$C$168, 0), MATCH('SWB Backcast - WINEP'!S$13, 'SWB Backcast'!$B$13:$V$13, 0))</f>
        <v>Excellent</v>
      </c>
      <c r="T32" t="str">
        <f>INDEX('SWB Backcast'!$B$13:$V$168, MATCH('SWB Backcast - WINEP'!$C32, 'SWB Backcast'!$C$13:$C$168, 0), MATCH('SWB Backcast - WINEP'!T$13, 'SWB Backcast'!$B$13:$V$13, 0))</f>
        <v>Excellent</v>
      </c>
      <c r="U32" t="str">
        <f>INDEX('SWB Backcast'!$B$13:$V$168, MATCH('SWB Backcast - WINEP'!$C32, 'SWB Backcast'!$C$13:$C$168, 0), MATCH('SWB Backcast - WINEP'!U$13, 'SWB Backcast'!$B$13:$V$13, 0))</f>
        <v>Excellent</v>
      </c>
      <c r="V32" t="str">
        <f>INDEX('SWB Backcast'!$B$13:$V$168, MATCH('SWB Backcast - WINEP'!$C32, 'SWB Backcast'!$C$13:$C$168, 0), MATCH('SWB Backcast - WINEP'!V$13, 'SWB Backcast'!$B$13:$V$13, 0))</f>
        <v>Excellent</v>
      </c>
      <c r="Y32" s="22"/>
      <c r="Z32" s="22"/>
      <c r="AA32" t="s">
        <v>51</v>
      </c>
      <c r="AB32" t="str">
        <f t="shared" si="0"/>
        <v>Excellent</v>
      </c>
      <c r="AC32" t="str">
        <f t="shared" si="1"/>
        <v>Excellent</v>
      </c>
      <c r="AD32" t="str">
        <f t="shared" si="2"/>
        <v>Excellent</v>
      </c>
      <c r="AE32" t="str">
        <f t="shared" si="3"/>
        <v>Excellent</v>
      </c>
      <c r="AF32" t="str">
        <f t="shared" si="4"/>
        <v>Excellent</v>
      </c>
      <c r="AG32" t="str">
        <f t="shared" si="5"/>
        <v>Excellent</v>
      </c>
      <c r="AI32" t="str">
        <f t="shared" si="6"/>
        <v>N</v>
      </c>
    </row>
    <row r="33" spans="2:35" ht="27.95">
      <c r="B33" t="s">
        <v>239</v>
      </c>
      <c r="C33" t="s">
        <v>635</v>
      </c>
      <c r="D33" t="s">
        <v>48</v>
      </c>
      <c r="E33" t="s">
        <v>49</v>
      </c>
      <c r="F33" t="s">
        <v>50</v>
      </c>
      <c r="H33" t="str">
        <f>INDEX('SWB Backcast'!$B$13:$V$168, MATCH('SWB Backcast - WINEP'!$C33, 'SWB Backcast'!$C$13:$C$168, 0), MATCH('SWB Backcast - WINEP'!H$13, 'SWB Backcast'!$B$13:$V$13, 0))</f>
        <v>Sufficient</v>
      </c>
      <c r="I33" t="str">
        <f>INDEX('SWB Backcast'!$B$13:$V$168, MATCH('SWB Backcast - WINEP'!$C33, 'SWB Backcast'!$C$13:$C$168, 0), MATCH('SWB Backcast - WINEP'!I$13, 'SWB Backcast'!$B$13:$V$13, 0))</f>
        <v>Poor</v>
      </c>
      <c r="J33" t="str">
        <f>INDEX('SWB Backcast'!$B$13:$V$168, MATCH('SWB Backcast - WINEP'!$C33, 'SWB Backcast'!$C$13:$C$168, 0), MATCH('SWB Backcast - WINEP'!J$13, 'SWB Backcast'!$B$13:$V$13, 0))</f>
        <v>Poor</v>
      </c>
      <c r="K33" t="str">
        <f>INDEX('SWB Backcast'!$B$13:$V$168, MATCH('SWB Backcast - WINEP'!$C33, 'SWB Backcast'!$C$13:$C$168, 0), MATCH('SWB Backcast - WINEP'!K$13, 'SWB Backcast'!$B$13:$V$13, 0))</f>
        <v>Poor</v>
      </c>
      <c r="L33" t="str">
        <f>INDEX('SWB Backcast'!$B$13:$V$168, MATCH('SWB Backcast - WINEP'!$C33, 'SWB Backcast'!$C$13:$C$168, 0), MATCH('SWB Backcast - WINEP'!L$13, 'SWB Backcast'!$B$13:$V$13, 0))</f>
        <v>Poor</v>
      </c>
      <c r="M33">
        <f>INDEX('SWB Backcast'!$B$13:$V$168, MATCH('SWB Backcast - WINEP'!$C33, 'SWB Backcast'!$C$13:$C$168, 0), MATCH('SWB Backcast - WINEP'!M$13, 'SWB Backcast'!$B$13:$V$13, 0))</f>
        <v>0</v>
      </c>
      <c r="N33" t="str">
        <f>INDEX('SWB Backcast'!$B$13:$V$168, MATCH('SWB Backcast - WINEP'!$C33, 'SWB Backcast'!$C$13:$C$168, 0), MATCH('SWB Backcast - WINEP'!N$13, 'SWB Backcast'!$B$13:$V$13, 0))</f>
        <v>Poor</v>
      </c>
      <c r="O33" t="str">
        <f>INDEX('SWB Backcast'!$B$13:$V$168, MATCH('SWB Backcast - WINEP'!$C33, 'SWB Backcast'!$C$13:$C$168, 0), MATCH('SWB Backcast - WINEP'!O$13, 'SWB Backcast'!$B$13:$V$13, 0))</f>
        <v>Poor</v>
      </c>
      <c r="P33">
        <f>INDEX('SWB Backcast'!$B$13:$V$168, MATCH('SWB Backcast - WINEP'!$C33, 'SWB Backcast'!$C$13:$C$168, 0), MATCH('SWB Backcast - WINEP'!P$13, 'SWB Backcast'!$B$13:$V$13, 0))</f>
        <v>0</v>
      </c>
      <c r="Q33" t="str">
        <f>INDEX('SWB Backcast'!$B$13:$V$168, MATCH('SWB Backcast - WINEP'!$C33, 'SWB Backcast'!$C$13:$C$168, 0), MATCH('SWB Backcast - WINEP'!Q$13, 'SWB Backcast'!$B$13:$V$13, 0))</f>
        <v>Good</v>
      </c>
      <c r="R33" t="str">
        <f>INDEX('SWB Backcast'!$B$13:$V$168, MATCH('SWB Backcast - WINEP'!$C33, 'SWB Backcast'!$C$13:$C$168, 0), MATCH('SWB Backcast - WINEP'!R$13, 'SWB Backcast'!$B$13:$V$13, 0))</f>
        <v>Good</v>
      </c>
      <c r="S33" t="str">
        <f>INDEX('SWB Backcast'!$B$13:$V$168, MATCH('SWB Backcast - WINEP'!$C33, 'SWB Backcast'!$C$13:$C$168, 0), MATCH('SWB Backcast - WINEP'!S$13, 'SWB Backcast'!$B$13:$V$13, 0))</f>
        <v>Good</v>
      </c>
      <c r="T33" t="str">
        <f>INDEX('SWB Backcast'!$B$13:$V$168, MATCH('SWB Backcast - WINEP'!$C33, 'SWB Backcast'!$C$13:$C$168, 0), MATCH('SWB Backcast - WINEP'!T$13, 'SWB Backcast'!$B$13:$V$13, 0))</f>
        <v>Good</v>
      </c>
      <c r="U33" t="str">
        <f>INDEX('SWB Backcast'!$B$13:$V$168, MATCH('SWB Backcast - WINEP'!$C33, 'SWB Backcast'!$C$13:$C$168, 0), MATCH('SWB Backcast - WINEP'!U$13, 'SWB Backcast'!$B$13:$V$13, 0))</f>
        <v>Excellent</v>
      </c>
      <c r="V33" t="str">
        <f>INDEX('SWB Backcast'!$B$13:$V$168, MATCH('SWB Backcast - WINEP'!$C33, 'SWB Backcast'!$C$13:$C$168, 0), MATCH('SWB Backcast - WINEP'!V$13, 'SWB Backcast'!$B$13:$V$13, 0))</f>
        <v>Excellent</v>
      </c>
      <c r="Y33" s="135" t="s">
        <v>976</v>
      </c>
      <c r="Z33" s="22" t="s">
        <v>977</v>
      </c>
      <c r="AA33" t="s">
        <v>51</v>
      </c>
      <c r="AB33" t="str">
        <f t="shared" si="0"/>
        <v>Good</v>
      </c>
      <c r="AC33" t="str">
        <f t="shared" si="1"/>
        <v>Good</v>
      </c>
      <c r="AD33" t="str">
        <f t="shared" si="2"/>
        <v>Good</v>
      </c>
      <c r="AE33" t="str">
        <f t="shared" si="3"/>
        <v>Good</v>
      </c>
      <c r="AF33" t="str">
        <f t="shared" si="4"/>
        <v>Excellent</v>
      </c>
      <c r="AG33" t="str">
        <f t="shared" si="5"/>
        <v>Excellent</v>
      </c>
      <c r="AI33" t="str">
        <f t="shared" si="6"/>
        <v>Y</v>
      </c>
    </row>
    <row r="34" spans="2:35">
      <c r="B34" t="s">
        <v>239</v>
      </c>
      <c r="C34" t="s">
        <v>636</v>
      </c>
      <c r="D34" t="s">
        <v>48</v>
      </c>
      <c r="E34" t="s">
        <v>49</v>
      </c>
      <c r="F34" t="s">
        <v>50</v>
      </c>
      <c r="H34" t="str">
        <f>INDEX('SWB Backcast'!$B$13:$V$168, MATCH('SWB Backcast - WINEP'!$C34, 'SWB Backcast'!$C$13:$C$168, 0), MATCH('SWB Backcast - WINEP'!H$13, 'SWB Backcast'!$B$13:$V$13, 0))</f>
        <v>Excellent</v>
      </c>
      <c r="I34" t="str">
        <f>INDEX('SWB Backcast'!$B$13:$V$168, MATCH('SWB Backcast - WINEP'!$C34, 'SWB Backcast'!$C$13:$C$168, 0), MATCH('SWB Backcast - WINEP'!I$13, 'SWB Backcast'!$B$13:$V$13, 0))</f>
        <v>Excellent</v>
      </c>
      <c r="J34" t="str">
        <f>INDEX('SWB Backcast'!$B$13:$V$168, MATCH('SWB Backcast - WINEP'!$C34, 'SWB Backcast'!$C$13:$C$168, 0), MATCH('SWB Backcast - WINEP'!J$13, 'SWB Backcast'!$B$13:$V$13, 0))</f>
        <v>Excellent</v>
      </c>
      <c r="K34" t="str">
        <f>INDEX('SWB Backcast'!$B$13:$V$168, MATCH('SWB Backcast - WINEP'!$C34, 'SWB Backcast'!$C$13:$C$168, 0), MATCH('SWB Backcast - WINEP'!K$13, 'SWB Backcast'!$B$13:$V$13, 0))</f>
        <v>Excellent</v>
      </c>
      <c r="L34" t="str">
        <f>INDEX('SWB Backcast'!$B$13:$V$168, MATCH('SWB Backcast - WINEP'!$C34, 'SWB Backcast'!$C$13:$C$168, 0), MATCH('SWB Backcast - WINEP'!L$13, 'SWB Backcast'!$B$13:$V$13, 0))</f>
        <v>Excellent</v>
      </c>
      <c r="M34">
        <f>INDEX('SWB Backcast'!$B$13:$V$168, MATCH('SWB Backcast - WINEP'!$C34, 'SWB Backcast'!$C$13:$C$168, 0), MATCH('SWB Backcast - WINEP'!M$13, 'SWB Backcast'!$B$13:$V$13, 0))</f>
        <v>0</v>
      </c>
      <c r="N34" t="str">
        <f>INDEX('SWB Backcast'!$B$13:$V$168, MATCH('SWB Backcast - WINEP'!$C34, 'SWB Backcast'!$C$13:$C$168, 0), MATCH('SWB Backcast - WINEP'!N$13, 'SWB Backcast'!$B$13:$V$13, 0))</f>
        <v>Excellent</v>
      </c>
      <c r="O34" t="str">
        <f>INDEX('SWB Backcast'!$B$13:$V$168, MATCH('SWB Backcast - WINEP'!$C34, 'SWB Backcast'!$C$13:$C$168, 0), MATCH('SWB Backcast - WINEP'!O$13, 'SWB Backcast'!$B$13:$V$13, 0))</f>
        <v>Excellent</v>
      </c>
      <c r="P34">
        <f>INDEX('SWB Backcast'!$B$13:$V$168, MATCH('SWB Backcast - WINEP'!$C34, 'SWB Backcast'!$C$13:$C$168, 0), MATCH('SWB Backcast - WINEP'!P$13, 'SWB Backcast'!$B$13:$V$13, 0))</f>
        <v>0</v>
      </c>
      <c r="Q34" t="str">
        <f>INDEX('SWB Backcast'!$B$13:$V$168, MATCH('SWB Backcast - WINEP'!$C34, 'SWB Backcast'!$C$13:$C$168, 0), MATCH('SWB Backcast - WINEP'!Q$13, 'SWB Backcast'!$B$13:$V$13, 0))</f>
        <v>Excellent</v>
      </c>
      <c r="R34" t="str">
        <f>INDEX('SWB Backcast'!$B$13:$V$168, MATCH('SWB Backcast - WINEP'!$C34, 'SWB Backcast'!$C$13:$C$168, 0), MATCH('SWB Backcast - WINEP'!R$13, 'SWB Backcast'!$B$13:$V$13, 0))</f>
        <v>Excellent</v>
      </c>
      <c r="S34" t="str">
        <f>INDEX('SWB Backcast'!$B$13:$V$168, MATCH('SWB Backcast - WINEP'!$C34, 'SWB Backcast'!$C$13:$C$168, 0), MATCH('SWB Backcast - WINEP'!S$13, 'SWB Backcast'!$B$13:$V$13, 0))</f>
        <v>Excellent</v>
      </c>
      <c r="T34" t="str">
        <f>INDEX('SWB Backcast'!$B$13:$V$168, MATCH('SWB Backcast - WINEP'!$C34, 'SWB Backcast'!$C$13:$C$168, 0), MATCH('SWB Backcast - WINEP'!T$13, 'SWB Backcast'!$B$13:$V$13, 0))</f>
        <v>Excellent</v>
      </c>
      <c r="U34" t="str">
        <f>INDEX('SWB Backcast'!$B$13:$V$168, MATCH('SWB Backcast - WINEP'!$C34, 'SWB Backcast'!$C$13:$C$168, 0), MATCH('SWB Backcast - WINEP'!U$13, 'SWB Backcast'!$B$13:$V$13, 0))</f>
        <v>Excellent</v>
      </c>
      <c r="V34" t="str">
        <f>INDEX('SWB Backcast'!$B$13:$V$168, MATCH('SWB Backcast - WINEP'!$C34, 'SWB Backcast'!$C$13:$C$168, 0), MATCH('SWB Backcast - WINEP'!V$13, 'SWB Backcast'!$B$13:$V$13, 0))</f>
        <v>Excellent</v>
      </c>
      <c r="Y34" s="22"/>
      <c r="Z34" s="22"/>
      <c r="AA34" t="s">
        <v>51</v>
      </c>
      <c r="AB34" t="str">
        <f t="shared" si="0"/>
        <v>Excellent</v>
      </c>
      <c r="AC34" t="str">
        <f t="shared" si="1"/>
        <v>Excellent</v>
      </c>
      <c r="AD34" t="str">
        <f t="shared" si="2"/>
        <v>Excellent</v>
      </c>
      <c r="AE34" t="str">
        <f t="shared" si="3"/>
        <v>Excellent</v>
      </c>
      <c r="AF34" t="str">
        <f t="shared" si="4"/>
        <v>Excellent</v>
      </c>
      <c r="AG34" t="str">
        <f t="shared" si="5"/>
        <v>Excellent</v>
      </c>
      <c r="AI34" t="str">
        <f t="shared" si="6"/>
        <v>N</v>
      </c>
    </row>
    <row r="35" spans="2:35">
      <c r="B35" t="s">
        <v>239</v>
      </c>
      <c r="C35" t="s">
        <v>637</v>
      </c>
      <c r="D35" t="s">
        <v>48</v>
      </c>
      <c r="E35" t="s">
        <v>49</v>
      </c>
      <c r="F35" t="s">
        <v>50</v>
      </c>
      <c r="H35" t="str">
        <f>INDEX('SWB Backcast'!$B$13:$V$168, MATCH('SWB Backcast - WINEP'!$C35, 'SWB Backcast'!$C$13:$C$168, 0), MATCH('SWB Backcast - WINEP'!H$13, 'SWB Backcast'!$B$13:$V$13, 0))</f>
        <v>Excellent</v>
      </c>
      <c r="I35" t="str">
        <f>INDEX('SWB Backcast'!$B$13:$V$168, MATCH('SWB Backcast - WINEP'!$C35, 'SWB Backcast'!$C$13:$C$168, 0), MATCH('SWB Backcast - WINEP'!I$13, 'SWB Backcast'!$B$13:$V$13, 0))</f>
        <v>Excellent</v>
      </c>
      <c r="J35" t="str">
        <f>INDEX('SWB Backcast'!$B$13:$V$168, MATCH('SWB Backcast - WINEP'!$C35, 'SWB Backcast'!$C$13:$C$168, 0), MATCH('SWB Backcast - WINEP'!J$13, 'SWB Backcast'!$B$13:$V$13, 0))</f>
        <v>Excellent</v>
      </c>
      <c r="K35" t="str">
        <f>INDEX('SWB Backcast'!$B$13:$V$168, MATCH('SWB Backcast - WINEP'!$C35, 'SWB Backcast'!$C$13:$C$168, 0), MATCH('SWB Backcast - WINEP'!K$13, 'SWB Backcast'!$B$13:$V$13, 0))</f>
        <v>Excellent</v>
      </c>
      <c r="L35" t="str">
        <f>INDEX('SWB Backcast'!$B$13:$V$168, MATCH('SWB Backcast - WINEP'!$C35, 'SWB Backcast'!$C$13:$C$168, 0), MATCH('SWB Backcast - WINEP'!L$13, 'SWB Backcast'!$B$13:$V$13, 0))</f>
        <v>Excellent</v>
      </c>
      <c r="M35">
        <f>INDEX('SWB Backcast'!$B$13:$V$168, MATCH('SWB Backcast - WINEP'!$C35, 'SWB Backcast'!$C$13:$C$168, 0), MATCH('SWB Backcast - WINEP'!M$13, 'SWB Backcast'!$B$13:$V$13, 0))</f>
        <v>0</v>
      </c>
      <c r="N35" t="str">
        <f>INDEX('SWB Backcast'!$B$13:$V$168, MATCH('SWB Backcast - WINEP'!$C35, 'SWB Backcast'!$C$13:$C$168, 0), MATCH('SWB Backcast - WINEP'!N$13, 'SWB Backcast'!$B$13:$V$13, 0))</f>
        <v>Excellent</v>
      </c>
      <c r="O35" t="str">
        <f>INDEX('SWB Backcast'!$B$13:$V$168, MATCH('SWB Backcast - WINEP'!$C35, 'SWB Backcast'!$C$13:$C$168, 0), MATCH('SWB Backcast - WINEP'!O$13, 'SWB Backcast'!$B$13:$V$13, 0))</f>
        <v>Excellent</v>
      </c>
      <c r="P35">
        <f>INDEX('SWB Backcast'!$B$13:$V$168, MATCH('SWB Backcast - WINEP'!$C35, 'SWB Backcast'!$C$13:$C$168, 0), MATCH('SWB Backcast - WINEP'!P$13, 'SWB Backcast'!$B$13:$V$13, 0))</f>
        <v>0</v>
      </c>
      <c r="Q35" t="str">
        <f>INDEX('SWB Backcast'!$B$13:$V$168, MATCH('SWB Backcast - WINEP'!$C35, 'SWB Backcast'!$C$13:$C$168, 0), MATCH('SWB Backcast - WINEP'!Q$13, 'SWB Backcast'!$B$13:$V$13, 0))</f>
        <v>Excellent</v>
      </c>
      <c r="R35" t="str">
        <f>INDEX('SWB Backcast'!$B$13:$V$168, MATCH('SWB Backcast - WINEP'!$C35, 'SWB Backcast'!$C$13:$C$168, 0), MATCH('SWB Backcast - WINEP'!R$13, 'SWB Backcast'!$B$13:$V$13, 0))</f>
        <v>Excellent</v>
      </c>
      <c r="S35" t="str">
        <f>INDEX('SWB Backcast'!$B$13:$V$168, MATCH('SWB Backcast - WINEP'!$C35, 'SWB Backcast'!$C$13:$C$168, 0), MATCH('SWB Backcast - WINEP'!S$13, 'SWB Backcast'!$B$13:$V$13, 0))</f>
        <v>Excellent</v>
      </c>
      <c r="T35" t="str">
        <f>INDEX('SWB Backcast'!$B$13:$V$168, MATCH('SWB Backcast - WINEP'!$C35, 'SWB Backcast'!$C$13:$C$168, 0), MATCH('SWB Backcast - WINEP'!T$13, 'SWB Backcast'!$B$13:$V$13, 0))</f>
        <v>Excellent</v>
      </c>
      <c r="U35" t="str">
        <f>INDEX('SWB Backcast'!$B$13:$V$168, MATCH('SWB Backcast - WINEP'!$C35, 'SWB Backcast'!$C$13:$C$168, 0), MATCH('SWB Backcast - WINEP'!U$13, 'SWB Backcast'!$B$13:$V$13, 0))</f>
        <v>Excellent</v>
      </c>
      <c r="V35" t="str">
        <f>INDEX('SWB Backcast'!$B$13:$V$168, MATCH('SWB Backcast - WINEP'!$C35, 'SWB Backcast'!$C$13:$C$168, 0), MATCH('SWB Backcast - WINEP'!V$13, 'SWB Backcast'!$B$13:$V$13, 0))</f>
        <v>Excellent</v>
      </c>
      <c r="Y35" s="22"/>
      <c r="Z35" s="22"/>
      <c r="AA35" t="s">
        <v>51</v>
      </c>
      <c r="AB35" t="str">
        <f t="shared" si="0"/>
        <v>Excellent</v>
      </c>
      <c r="AC35" t="str">
        <f t="shared" si="1"/>
        <v>Excellent</v>
      </c>
      <c r="AD35" t="str">
        <f t="shared" si="2"/>
        <v>Excellent</v>
      </c>
      <c r="AE35" t="str">
        <f t="shared" si="3"/>
        <v>Excellent</v>
      </c>
      <c r="AF35" t="str">
        <f t="shared" si="4"/>
        <v>Excellent</v>
      </c>
      <c r="AG35" t="str">
        <f t="shared" si="5"/>
        <v>Excellent</v>
      </c>
      <c r="AI35" t="str">
        <f t="shared" si="6"/>
        <v>N</v>
      </c>
    </row>
    <row r="36" spans="2:35" ht="27.95">
      <c r="B36" t="s">
        <v>239</v>
      </c>
      <c r="C36" t="s">
        <v>638</v>
      </c>
      <c r="D36" t="s">
        <v>48</v>
      </c>
      <c r="E36" t="s">
        <v>49</v>
      </c>
      <c r="F36" t="s">
        <v>50</v>
      </c>
      <c r="H36" t="str">
        <f>INDEX('SWB Backcast'!$B$13:$V$168, MATCH('SWB Backcast - WINEP'!$C36, 'SWB Backcast'!$C$13:$C$168, 0), MATCH('SWB Backcast - WINEP'!H$13, 'SWB Backcast'!$B$13:$V$13, 0))</f>
        <v>Excellent</v>
      </c>
      <c r="I36" t="str">
        <f>INDEX('SWB Backcast'!$B$13:$V$168, MATCH('SWB Backcast - WINEP'!$C36, 'SWB Backcast'!$C$13:$C$168, 0), MATCH('SWB Backcast - WINEP'!I$13, 'SWB Backcast'!$B$13:$V$13, 0))</f>
        <v>Excellent</v>
      </c>
      <c r="J36" t="str">
        <f>INDEX('SWB Backcast'!$B$13:$V$168, MATCH('SWB Backcast - WINEP'!$C36, 'SWB Backcast'!$C$13:$C$168, 0), MATCH('SWB Backcast - WINEP'!J$13, 'SWB Backcast'!$B$13:$V$13, 0))</f>
        <v>Excellent</v>
      </c>
      <c r="K36" t="str">
        <f>INDEX('SWB Backcast'!$B$13:$V$168, MATCH('SWB Backcast - WINEP'!$C36, 'SWB Backcast'!$C$13:$C$168, 0), MATCH('SWB Backcast - WINEP'!K$13, 'SWB Backcast'!$B$13:$V$13, 0))</f>
        <v>Excellent</v>
      </c>
      <c r="L36" t="str">
        <f>INDEX('SWB Backcast'!$B$13:$V$168, MATCH('SWB Backcast - WINEP'!$C36, 'SWB Backcast'!$C$13:$C$168, 0), MATCH('SWB Backcast - WINEP'!L$13, 'SWB Backcast'!$B$13:$V$13, 0))</f>
        <v>Excellent</v>
      </c>
      <c r="M36">
        <f>INDEX('SWB Backcast'!$B$13:$V$168, MATCH('SWB Backcast - WINEP'!$C36, 'SWB Backcast'!$C$13:$C$168, 0), MATCH('SWB Backcast - WINEP'!M$13, 'SWB Backcast'!$B$13:$V$13, 0))</f>
        <v>0</v>
      </c>
      <c r="N36" t="str">
        <f>INDEX('SWB Backcast'!$B$13:$V$168, MATCH('SWB Backcast - WINEP'!$C36, 'SWB Backcast'!$C$13:$C$168, 0), MATCH('SWB Backcast - WINEP'!N$13, 'SWB Backcast'!$B$13:$V$13, 0))</f>
        <v>Excellent</v>
      </c>
      <c r="O36" t="str">
        <f>INDEX('SWB Backcast'!$B$13:$V$168, MATCH('SWB Backcast - WINEP'!$C36, 'SWB Backcast'!$C$13:$C$168, 0), MATCH('SWB Backcast - WINEP'!O$13, 'SWB Backcast'!$B$13:$V$13, 0))</f>
        <v>Excellent</v>
      </c>
      <c r="P36">
        <f>INDEX('SWB Backcast'!$B$13:$V$168, MATCH('SWB Backcast - WINEP'!$C36, 'SWB Backcast'!$C$13:$C$168, 0), MATCH('SWB Backcast - WINEP'!P$13, 'SWB Backcast'!$B$13:$V$13, 0))</f>
        <v>0</v>
      </c>
      <c r="Q36" t="str">
        <f>INDEX('SWB Backcast'!$B$13:$V$168, MATCH('SWB Backcast - WINEP'!$C36, 'SWB Backcast'!$C$13:$C$168, 0), MATCH('SWB Backcast - WINEP'!Q$13, 'SWB Backcast'!$B$13:$V$13, 0))</f>
        <v>Excellent</v>
      </c>
      <c r="R36" t="str">
        <f>INDEX('SWB Backcast'!$B$13:$V$168, MATCH('SWB Backcast - WINEP'!$C36, 'SWB Backcast'!$C$13:$C$168, 0), MATCH('SWB Backcast - WINEP'!R$13, 'SWB Backcast'!$B$13:$V$13, 0))</f>
        <v>Excellent</v>
      </c>
      <c r="S36" t="str">
        <f>INDEX('SWB Backcast'!$B$13:$V$168, MATCH('SWB Backcast - WINEP'!$C36, 'SWB Backcast'!$C$13:$C$168, 0), MATCH('SWB Backcast - WINEP'!S$13, 'SWB Backcast'!$B$13:$V$13, 0))</f>
        <v>Excellent</v>
      </c>
      <c r="T36" t="str">
        <f>INDEX('SWB Backcast'!$B$13:$V$168, MATCH('SWB Backcast - WINEP'!$C36, 'SWB Backcast'!$C$13:$C$168, 0), MATCH('SWB Backcast - WINEP'!T$13, 'SWB Backcast'!$B$13:$V$13, 0))</f>
        <v>Excellent</v>
      </c>
      <c r="U36" t="str">
        <f>INDEX('SWB Backcast'!$B$13:$V$168, MATCH('SWB Backcast - WINEP'!$C36, 'SWB Backcast'!$C$13:$C$168, 0), MATCH('SWB Backcast - WINEP'!U$13, 'SWB Backcast'!$B$13:$V$13, 0))</f>
        <v>Excellent</v>
      </c>
      <c r="V36" t="str">
        <f>INDEX('SWB Backcast'!$B$13:$V$168, MATCH('SWB Backcast - WINEP'!$C36, 'SWB Backcast'!$C$13:$C$168, 0), MATCH('SWB Backcast - WINEP'!V$13, 'SWB Backcast'!$B$13:$V$13, 0))</f>
        <v>Excellent</v>
      </c>
      <c r="Y36" s="22" t="s">
        <v>978</v>
      </c>
      <c r="Z36" s="22" t="s">
        <v>970</v>
      </c>
      <c r="AA36" t="s">
        <v>51</v>
      </c>
      <c r="AB36" t="str">
        <f t="shared" si="0"/>
        <v>Excellent</v>
      </c>
      <c r="AC36" t="str">
        <f t="shared" si="1"/>
        <v>Excellent</v>
      </c>
      <c r="AD36" t="str">
        <f t="shared" si="2"/>
        <v>Excellent</v>
      </c>
      <c r="AE36" t="str">
        <f t="shared" si="3"/>
        <v>Excellent</v>
      </c>
      <c r="AF36" t="str">
        <f t="shared" si="4"/>
        <v>Excellent</v>
      </c>
      <c r="AG36" t="str">
        <f t="shared" si="5"/>
        <v>Excellent</v>
      </c>
      <c r="AI36" t="str">
        <f t="shared" si="6"/>
        <v>Y</v>
      </c>
    </row>
    <row r="37" spans="2:35">
      <c r="B37" t="s">
        <v>239</v>
      </c>
      <c r="C37" t="s">
        <v>639</v>
      </c>
      <c r="D37" t="s">
        <v>48</v>
      </c>
      <c r="E37" t="s">
        <v>49</v>
      </c>
      <c r="F37" t="s">
        <v>50</v>
      </c>
      <c r="H37" t="str">
        <f>INDEX('SWB Backcast'!$B$13:$V$168, MATCH('SWB Backcast - WINEP'!$C37, 'SWB Backcast'!$C$13:$C$168, 0), MATCH('SWB Backcast - WINEP'!H$13, 'SWB Backcast'!$B$13:$V$13, 0))</f>
        <v>Good</v>
      </c>
      <c r="I37" t="str">
        <f>INDEX('SWB Backcast'!$B$13:$V$168, MATCH('SWB Backcast - WINEP'!$C37, 'SWB Backcast'!$C$13:$C$168, 0), MATCH('SWB Backcast - WINEP'!I$13, 'SWB Backcast'!$B$13:$V$13, 0))</f>
        <v>Excellent</v>
      </c>
      <c r="J37" t="str">
        <f>INDEX('SWB Backcast'!$B$13:$V$168, MATCH('SWB Backcast - WINEP'!$C37, 'SWB Backcast'!$C$13:$C$168, 0), MATCH('SWB Backcast - WINEP'!J$13, 'SWB Backcast'!$B$13:$V$13, 0))</f>
        <v>Good</v>
      </c>
      <c r="K37" t="str">
        <f>INDEX('SWB Backcast'!$B$13:$V$168, MATCH('SWB Backcast - WINEP'!$C37, 'SWB Backcast'!$C$13:$C$168, 0), MATCH('SWB Backcast - WINEP'!K$13, 'SWB Backcast'!$B$13:$V$13, 0))</f>
        <v>Good</v>
      </c>
      <c r="L37" t="str">
        <f>INDEX('SWB Backcast'!$B$13:$V$168, MATCH('SWB Backcast - WINEP'!$C37, 'SWB Backcast'!$C$13:$C$168, 0), MATCH('SWB Backcast - WINEP'!L$13, 'SWB Backcast'!$B$13:$V$13, 0))</f>
        <v>Excellent</v>
      </c>
      <c r="M37">
        <f>INDEX('SWB Backcast'!$B$13:$V$168, MATCH('SWB Backcast - WINEP'!$C37, 'SWB Backcast'!$C$13:$C$168, 0), MATCH('SWB Backcast - WINEP'!M$13, 'SWB Backcast'!$B$13:$V$13, 0))</f>
        <v>0</v>
      </c>
      <c r="N37" t="str">
        <f>INDEX('SWB Backcast'!$B$13:$V$168, MATCH('SWB Backcast - WINEP'!$C37, 'SWB Backcast'!$C$13:$C$168, 0), MATCH('SWB Backcast - WINEP'!N$13, 'SWB Backcast'!$B$13:$V$13, 0))</f>
        <v>Excellent</v>
      </c>
      <c r="O37" t="str">
        <f>INDEX('SWB Backcast'!$B$13:$V$168, MATCH('SWB Backcast - WINEP'!$C37, 'SWB Backcast'!$C$13:$C$168, 0), MATCH('SWB Backcast - WINEP'!O$13, 'SWB Backcast'!$B$13:$V$13, 0))</f>
        <v>Excellent</v>
      </c>
      <c r="P37">
        <f>INDEX('SWB Backcast'!$B$13:$V$168, MATCH('SWB Backcast - WINEP'!$C37, 'SWB Backcast'!$C$13:$C$168, 0), MATCH('SWB Backcast - WINEP'!P$13, 'SWB Backcast'!$B$13:$V$13, 0))</f>
        <v>0</v>
      </c>
      <c r="Q37" t="str">
        <f>INDEX('SWB Backcast'!$B$13:$V$168, MATCH('SWB Backcast - WINEP'!$C37, 'SWB Backcast'!$C$13:$C$168, 0), MATCH('SWB Backcast - WINEP'!Q$13, 'SWB Backcast'!$B$13:$V$13, 0))</f>
        <v>Excellent</v>
      </c>
      <c r="R37" t="str">
        <f>INDEX('SWB Backcast'!$B$13:$V$168, MATCH('SWB Backcast - WINEP'!$C37, 'SWB Backcast'!$C$13:$C$168, 0), MATCH('SWB Backcast - WINEP'!R$13, 'SWB Backcast'!$B$13:$V$13, 0))</f>
        <v>Excellent</v>
      </c>
      <c r="S37" t="str">
        <f>INDEX('SWB Backcast'!$B$13:$V$168, MATCH('SWB Backcast - WINEP'!$C37, 'SWB Backcast'!$C$13:$C$168, 0), MATCH('SWB Backcast - WINEP'!S$13, 'SWB Backcast'!$B$13:$V$13, 0))</f>
        <v>Excellent</v>
      </c>
      <c r="T37" t="str">
        <f>INDEX('SWB Backcast'!$B$13:$V$168, MATCH('SWB Backcast - WINEP'!$C37, 'SWB Backcast'!$C$13:$C$168, 0), MATCH('SWB Backcast - WINEP'!T$13, 'SWB Backcast'!$B$13:$V$13, 0))</f>
        <v>Excellent</v>
      </c>
      <c r="U37" t="str">
        <f>INDEX('SWB Backcast'!$B$13:$V$168, MATCH('SWB Backcast - WINEP'!$C37, 'SWB Backcast'!$C$13:$C$168, 0), MATCH('SWB Backcast - WINEP'!U$13, 'SWB Backcast'!$B$13:$V$13, 0))</f>
        <v>Excellent</v>
      </c>
      <c r="V37" t="str">
        <f>INDEX('SWB Backcast'!$B$13:$V$168, MATCH('SWB Backcast - WINEP'!$C37, 'SWB Backcast'!$C$13:$C$168, 0), MATCH('SWB Backcast - WINEP'!V$13, 'SWB Backcast'!$B$13:$V$13, 0))</f>
        <v>Excellent</v>
      </c>
      <c r="Y37" s="22"/>
      <c r="Z37" s="22"/>
      <c r="AA37" t="s">
        <v>51</v>
      </c>
      <c r="AB37" t="str">
        <f t="shared" si="0"/>
        <v>Excellent</v>
      </c>
      <c r="AC37" t="str">
        <f t="shared" si="1"/>
        <v>Excellent</v>
      </c>
      <c r="AD37" t="str">
        <f t="shared" si="2"/>
        <v>Excellent</v>
      </c>
      <c r="AE37" t="str">
        <f t="shared" si="3"/>
        <v>Excellent</v>
      </c>
      <c r="AF37" t="str">
        <f t="shared" si="4"/>
        <v>Excellent</v>
      </c>
      <c r="AG37" t="str">
        <f t="shared" si="5"/>
        <v>Excellent</v>
      </c>
      <c r="AI37" t="str">
        <f t="shared" si="6"/>
        <v>N</v>
      </c>
    </row>
    <row r="38" spans="2:35">
      <c r="B38" t="s">
        <v>239</v>
      </c>
      <c r="C38" t="s">
        <v>640</v>
      </c>
      <c r="D38" t="s">
        <v>48</v>
      </c>
      <c r="E38" t="s">
        <v>49</v>
      </c>
      <c r="F38" t="s">
        <v>50</v>
      </c>
      <c r="H38" t="str">
        <f>INDEX('SWB Backcast'!$B$13:$V$168, MATCH('SWB Backcast - WINEP'!$C38, 'SWB Backcast'!$C$13:$C$168, 0), MATCH('SWB Backcast - WINEP'!H$13, 'SWB Backcast'!$B$13:$V$13, 0))</f>
        <v>Excellent</v>
      </c>
      <c r="I38" t="str">
        <f>INDEX('SWB Backcast'!$B$13:$V$168, MATCH('SWB Backcast - WINEP'!$C38, 'SWB Backcast'!$C$13:$C$168, 0), MATCH('SWB Backcast - WINEP'!I$13, 'SWB Backcast'!$B$13:$V$13, 0))</f>
        <v>Good</v>
      </c>
      <c r="J38" t="str">
        <f>INDEX('SWB Backcast'!$B$13:$V$168, MATCH('SWB Backcast - WINEP'!$C38, 'SWB Backcast'!$C$13:$C$168, 0), MATCH('SWB Backcast - WINEP'!J$13, 'SWB Backcast'!$B$13:$V$13, 0))</f>
        <v>Good</v>
      </c>
      <c r="K38" t="str">
        <f>INDEX('SWB Backcast'!$B$13:$V$168, MATCH('SWB Backcast - WINEP'!$C38, 'SWB Backcast'!$C$13:$C$168, 0), MATCH('SWB Backcast - WINEP'!K$13, 'SWB Backcast'!$B$13:$V$13, 0))</f>
        <v>Good</v>
      </c>
      <c r="L38" t="str">
        <f>INDEX('SWB Backcast'!$B$13:$V$168, MATCH('SWB Backcast - WINEP'!$C38, 'SWB Backcast'!$C$13:$C$168, 0), MATCH('SWB Backcast - WINEP'!L$13, 'SWB Backcast'!$B$13:$V$13, 0))</f>
        <v>Good</v>
      </c>
      <c r="M38">
        <f>INDEX('SWB Backcast'!$B$13:$V$168, MATCH('SWB Backcast - WINEP'!$C38, 'SWB Backcast'!$C$13:$C$168, 0), MATCH('SWB Backcast - WINEP'!M$13, 'SWB Backcast'!$B$13:$V$13, 0))</f>
        <v>0</v>
      </c>
      <c r="N38" t="str">
        <f>INDEX('SWB Backcast'!$B$13:$V$168, MATCH('SWB Backcast - WINEP'!$C38, 'SWB Backcast'!$C$13:$C$168, 0), MATCH('SWB Backcast - WINEP'!N$13, 'SWB Backcast'!$B$13:$V$13, 0))</f>
        <v>Good</v>
      </c>
      <c r="O38" t="str">
        <f>INDEX('SWB Backcast'!$B$13:$V$168, MATCH('SWB Backcast - WINEP'!$C38, 'SWB Backcast'!$C$13:$C$168, 0), MATCH('SWB Backcast - WINEP'!O$13, 'SWB Backcast'!$B$13:$V$13, 0))</f>
        <v>Good</v>
      </c>
      <c r="P38">
        <f>INDEX('SWB Backcast'!$B$13:$V$168, MATCH('SWB Backcast - WINEP'!$C38, 'SWB Backcast'!$C$13:$C$168, 0), MATCH('SWB Backcast - WINEP'!P$13, 'SWB Backcast'!$B$13:$V$13, 0))</f>
        <v>0</v>
      </c>
      <c r="Q38" t="str">
        <f>INDEX('SWB Backcast'!$B$13:$V$168, MATCH('SWB Backcast - WINEP'!$C38, 'SWB Backcast'!$C$13:$C$168, 0), MATCH('SWB Backcast - WINEP'!Q$13, 'SWB Backcast'!$B$13:$V$13, 0))</f>
        <v>Good</v>
      </c>
      <c r="R38" t="str">
        <f>INDEX('SWB Backcast'!$B$13:$V$168, MATCH('SWB Backcast - WINEP'!$C38, 'SWB Backcast'!$C$13:$C$168, 0), MATCH('SWB Backcast - WINEP'!R$13, 'SWB Backcast'!$B$13:$V$13, 0))</f>
        <v>Good</v>
      </c>
      <c r="S38" t="str">
        <f>INDEX('SWB Backcast'!$B$13:$V$168, MATCH('SWB Backcast - WINEP'!$C38, 'SWB Backcast'!$C$13:$C$168, 0), MATCH('SWB Backcast - WINEP'!S$13, 'SWB Backcast'!$B$13:$V$13, 0))</f>
        <v>Good</v>
      </c>
      <c r="T38" t="str">
        <f>INDEX('SWB Backcast'!$B$13:$V$168, MATCH('SWB Backcast - WINEP'!$C38, 'SWB Backcast'!$C$13:$C$168, 0), MATCH('SWB Backcast - WINEP'!T$13, 'SWB Backcast'!$B$13:$V$13, 0))</f>
        <v>Good</v>
      </c>
      <c r="U38" t="str">
        <f>INDEX('SWB Backcast'!$B$13:$V$168, MATCH('SWB Backcast - WINEP'!$C38, 'SWB Backcast'!$C$13:$C$168, 0), MATCH('SWB Backcast - WINEP'!U$13, 'SWB Backcast'!$B$13:$V$13, 0))</f>
        <v>Good</v>
      </c>
      <c r="V38" t="str">
        <f>INDEX('SWB Backcast'!$B$13:$V$168, MATCH('SWB Backcast - WINEP'!$C38, 'SWB Backcast'!$C$13:$C$168, 0), MATCH('SWB Backcast - WINEP'!V$13, 'SWB Backcast'!$B$13:$V$13, 0))</f>
        <v>Good</v>
      </c>
      <c r="Y38" s="22" t="s">
        <v>979</v>
      </c>
      <c r="Z38" s="22" t="s">
        <v>980</v>
      </c>
      <c r="AA38" t="s">
        <v>51</v>
      </c>
      <c r="AB38" t="str">
        <f t="shared" si="0"/>
        <v>Good</v>
      </c>
      <c r="AC38" t="str">
        <f t="shared" si="1"/>
        <v>Good</v>
      </c>
      <c r="AD38" t="str">
        <f t="shared" si="2"/>
        <v>Good</v>
      </c>
      <c r="AE38" t="str">
        <f t="shared" si="3"/>
        <v>Good</v>
      </c>
      <c r="AF38" t="str">
        <f t="shared" si="4"/>
        <v>Good</v>
      </c>
      <c r="AG38" t="str">
        <f t="shared" si="5"/>
        <v>Good</v>
      </c>
      <c r="AI38" t="str">
        <f t="shared" si="6"/>
        <v>Y</v>
      </c>
    </row>
    <row r="39" spans="2:35">
      <c r="B39" t="s">
        <v>239</v>
      </c>
      <c r="C39" t="s">
        <v>641</v>
      </c>
      <c r="D39" t="s">
        <v>48</v>
      </c>
      <c r="E39" t="s">
        <v>49</v>
      </c>
      <c r="F39" t="s">
        <v>50</v>
      </c>
      <c r="H39" t="str">
        <f>INDEX('SWB Backcast'!$B$13:$V$168, MATCH('SWB Backcast - WINEP'!$C39, 'SWB Backcast'!$C$13:$C$168, 0), MATCH('SWB Backcast - WINEP'!H$13, 'SWB Backcast'!$B$13:$V$13, 0))</f>
        <v>Excellent</v>
      </c>
      <c r="I39" t="str">
        <f>INDEX('SWB Backcast'!$B$13:$V$168, MATCH('SWB Backcast - WINEP'!$C39, 'SWB Backcast'!$C$13:$C$168, 0), MATCH('SWB Backcast - WINEP'!I$13, 'SWB Backcast'!$B$13:$V$13, 0))</f>
        <v>Excellent</v>
      </c>
      <c r="J39" t="str">
        <f>INDEX('SWB Backcast'!$B$13:$V$168, MATCH('SWB Backcast - WINEP'!$C39, 'SWB Backcast'!$C$13:$C$168, 0), MATCH('SWB Backcast - WINEP'!J$13, 'SWB Backcast'!$B$13:$V$13, 0))</f>
        <v>Excellent</v>
      </c>
      <c r="K39" t="str">
        <f>INDEX('SWB Backcast'!$B$13:$V$168, MATCH('SWB Backcast - WINEP'!$C39, 'SWB Backcast'!$C$13:$C$168, 0), MATCH('SWB Backcast - WINEP'!K$13, 'SWB Backcast'!$B$13:$V$13, 0))</f>
        <v>Excellent</v>
      </c>
      <c r="L39" t="str">
        <f>INDEX('SWB Backcast'!$B$13:$V$168, MATCH('SWB Backcast - WINEP'!$C39, 'SWB Backcast'!$C$13:$C$168, 0), MATCH('SWB Backcast - WINEP'!L$13, 'SWB Backcast'!$B$13:$V$13, 0))</f>
        <v>Excellent</v>
      </c>
      <c r="M39">
        <f>INDEX('SWB Backcast'!$B$13:$V$168, MATCH('SWB Backcast - WINEP'!$C39, 'SWB Backcast'!$C$13:$C$168, 0), MATCH('SWB Backcast - WINEP'!M$13, 'SWB Backcast'!$B$13:$V$13, 0))</f>
        <v>0</v>
      </c>
      <c r="N39" t="str">
        <f>INDEX('SWB Backcast'!$B$13:$V$168, MATCH('SWB Backcast - WINEP'!$C39, 'SWB Backcast'!$C$13:$C$168, 0), MATCH('SWB Backcast - WINEP'!N$13, 'SWB Backcast'!$B$13:$V$13, 0))</f>
        <v>Excellent</v>
      </c>
      <c r="O39" t="str">
        <f>INDEX('SWB Backcast'!$B$13:$V$168, MATCH('SWB Backcast - WINEP'!$C39, 'SWB Backcast'!$C$13:$C$168, 0), MATCH('SWB Backcast - WINEP'!O$13, 'SWB Backcast'!$B$13:$V$13, 0))</f>
        <v>Excellent</v>
      </c>
      <c r="P39">
        <f>INDEX('SWB Backcast'!$B$13:$V$168, MATCH('SWB Backcast - WINEP'!$C39, 'SWB Backcast'!$C$13:$C$168, 0), MATCH('SWB Backcast - WINEP'!P$13, 'SWB Backcast'!$B$13:$V$13, 0))</f>
        <v>0</v>
      </c>
      <c r="Q39" t="str">
        <f>INDEX('SWB Backcast'!$B$13:$V$168, MATCH('SWB Backcast - WINEP'!$C39, 'SWB Backcast'!$C$13:$C$168, 0), MATCH('SWB Backcast - WINEP'!Q$13, 'SWB Backcast'!$B$13:$V$13, 0))</f>
        <v>Excellent</v>
      </c>
      <c r="R39" t="str">
        <f>INDEX('SWB Backcast'!$B$13:$V$168, MATCH('SWB Backcast - WINEP'!$C39, 'SWB Backcast'!$C$13:$C$168, 0), MATCH('SWB Backcast - WINEP'!R$13, 'SWB Backcast'!$B$13:$V$13, 0))</f>
        <v>Excellent</v>
      </c>
      <c r="S39" t="str">
        <f>INDEX('SWB Backcast'!$B$13:$V$168, MATCH('SWB Backcast - WINEP'!$C39, 'SWB Backcast'!$C$13:$C$168, 0), MATCH('SWB Backcast - WINEP'!S$13, 'SWB Backcast'!$B$13:$V$13, 0))</f>
        <v>Excellent</v>
      </c>
      <c r="T39" t="str">
        <f>INDEX('SWB Backcast'!$B$13:$V$168, MATCH('SWB Backcast - WINEP'!$C39, 'SWB Backcast'!$C$13:$C$168, 0), MATCH('SWB Backcast - WINEP'!T$13, 'SWB Backcast'!$B$13:$V$13, 0))</f>
        <v>Excellent</v>
      </c>
      <c r="U39" t="str">
        <f>INDEX('SWB Backcast'!$B$13:$V$168, MATCH('SWB Backcast - WINEP'!$C39, 'SWB Backcast'!$C$13:$C$168, 0), MATCH('SWB Backcast - WINEP'!U$13, 'SWB Backcast'!$B$13:$V$13, 0))</f>
        <v>Excellent</v>
      </c>
      <c r="V39" t="str">
        <f>INDEX('SWB Backcast'!$B$13:$V$168, MATCH('SWB Backcast - WINEP'!$C39, 'SWB Backcast'!$C$13:$C$168, 0), MATCH('SWB Backcast - WINEP'!V$13, 'SWB Backcast'!$B$13:$V$13, 0))</f>
        <v>Excellent</v>
      </c>
      <c r="Y39" s="22"/>
      <c r="Z39" s="22"/>
      <c r="AA39" t="s">
        <v>51</v>
      </c>
      <c r="AB39" t="str">
        <f t="shared" si="0"/>
        <v>Excellent</v>
      </c>
      <c r="AC39" t="str">
        <f t="shared" si="1"/>
        <v>Excellent</v>
      </c>
      <c r="AD39" t="str">
        <f t="shared" si="2"/>
        <v>Excellent</v>
      </c>
      <c r="AE39" t="str">
        <f t="shared" si="3"/>
        <v>Excellent</v>
      </c>
      <c r="AF39" t="str">
        <f t="shared" si="4"/>
        <v>Excellent</v>
      </c>
      <c r="AG39" t="str">
        <f t="shared" si="5"/>
        <v>Excellent</v>
      </c>
      <c r="AI39" t="str">
        <f t="shared" si="6"/>
        <v>N</v>
      </c>
    </row>
    <row r="40" spans="2:35">
      <c r="B40" t="s">
        <v>239</v>
      </c>
      <c r="C40" t="s">
        <v>642</v>
      </c>
      <c r="D40" t="s">
        <v>48</v>
      </c>
      <c r="E40" t="s">
        <v>49</v>
      </c>
      <c r="F40" t="s">
        <v>50</v>
      </c>
      <c r="H40" t="str">
        <f>INDEX('SWB Backcast'!$B$13:$V$168, MATCH('SWB Backcast - WINEP'!$C40, 'SWB Backcast'!$C$13:$C$168, 0), MATCH('SWB Backcast - WINEP'!H$13, 'SWB Backcast'!$B$13:$V$13, 0))</f>
        <v>Sufficient</v>
      </c>
      <c r="I40" t="str">
        <f>INDEX('SWB Backcast'!$B$13:$V$168, MATCH('SWB Backcast - WINEP'!$C40, 'SWB Backcast'!$C$13:$C$168, 0), MATCH('SWB Backcast - WINEP'!I$13, 'SWB Backcast'!$B$13:$V$13, 0))</f>
        <v>Good</v>
      </c>
      <c r="J40" t="str">
        <f>INDEX('SWB Backcast'!$B$13:$V$168, MATCH('SWB Backcast - WINEP'!$C40, 'SWB Backcast'!$C$13:$C$168, 0), MATCH('SWB Backcast - WINEP'!J$13, 'SWB Backcast'!$B$13:$V$13, 0))</f>
        <v>Good</v>
      </c>
      <c r="K40" t="str">
        <f>INDEX('SWB Backcast'!$B$13:$V$168, MATCH('SWB Backcast - WINEP'!$C40, 'SWB Backcast'!$C$13:$C$168, 0), MATCH('SWB Backcast - WINEP'!K$13, 'SWB Backcast'!$B$13:$V$13, 0))</f>
        <v>Good</v>
      </c>
      <c r="L40" t="str">
        <f>INDEX('SWB Backcast'!$B$13:$V$168, MATCH('SWB Backcast - WINEP'!$C40, 'SWB Backcast'!$C$13:$C$168, 0), MATCH('SWB Backcast - WINEP'!L$13, 'SWB Backcast'!$B$13:$V$13, 0))</f>
        <v>Excellent</v>
      </c>
      <c r="M40">
        <f>INDEX('SWB Backcast'!$B$13:$V$168, MATCH('SWB Backcast - WINEP'!$C40, 'SWB Backcast'!$C$13:$C$168, 0), MATCH('SWB Backcast - WINEP'!M$13, 'SWB Backcast'!$B$13:$V$13, 0))</f>
        <v>0</v>
      </c>
      <c r="N40" t="str">
        <f>INDEX('SWB Backcast'!$B$13:$V$168, MATCH('SWB Backcast - WINEP'!$C40, 'SWB Backcast'!$C$13:$C$168, 0), MATCH('SWB Backcast - WINEP'!N$13, 'SWB Backcast'!$B$13:$V$13, 0))</f>
        <v>Excellent</v>
      </c>
      <c r="O40" t="str">
        <f>INDEX('SWB Backcast'!$B$13:$V$168, MATCH('SWB Backcast - WINEP'!$C40, 'SWB Backcast'!$C$13:$C$168, 0), MATCH('SWB Backcast - WINEP'!O$13, 'SWB Backcast'!$B$13:$V$13, 0))</f>
        <v>Excellent</v>
      </c>
      <c r="P40">
        <f>INDEX('SWB Backcast'!$B$13:$V$168, MATCH('SWB Backcast - WINEP'!$C40, 'SWB Backcast'!$C$13:$C$168, 0), MATCH('SWB Backcast - WINEP'!P$13, 'SWB Backcast'!$B$13:$V$13, 0))</f>
        <v>0</v>
      </c>
      <c r="Q40" t="str">
        <f>INDEX('SWB Backcast'!$B$13:$V$168, MATCH('SWB Backcast - WINEP'!$C40, 'SWB Backcast'!$C$13:$C$168, 0), MATCH('SWB Backcast - WINEP'!Q$13, 'SWB Backcast'!$B$13:$V$13, 0))</f>
        <v>Excellent</v>
      </c>
      <c r="R40" t="str">
        <f>INDEX('SWB Backcast'!$B$13:$V$168, MATCH('SWB Backcast - WINEP'!$C40, 'SWB Backcast'!$C$13:$C$168, 0), MATCH('SWB Backcast - WINEP'!R$13, 'SWB Backcast'!$B$13:$V$13, 0))</f>
        <v>Excellent</v>
      </c>
      <c r="S40" t="str">
        <f>INDEX('SWB Backcast'!$B$13:$V$168, MATCH('SWB Backcast - WINEP'!$C40, 'SWB Backcast'!$C$13:$C$168, 0), MATCH('SWB Backcast - WINEP'!S$13, 'SWB Backcast'!$B$13:$V$13, 0))</f>
        <v>Excellent</v>
      </c>
      <c r="T40" t="str">
        <f>INDEX('SWB Backcast'!$B$13:$V$168, MATCH('SWB Backcast - WINEP'!$C40, 'SWB Backcast'!$C$13:$C$168, 0), MATCH('SWB Backcast - WINEP'!T$13, 'SWB Backcast'!$B$13:$V$13, 0))</f>
        <v>Excellent</v>
      </c>
      <c r="U40" t="str">
        <f>INDEX('SWB Backcast'!$B$13:$V$168, MATCH('SWB Backcast - WINEP'!$C40, 'SWB Backcast'!$C$13:$C$168, 0), MATCH('SWB Backcast - WINEP'!U$13, 'SWB Backcast'!$B$13:$V$13, 0))</f>
        <v>Excellent</v>
      </c>
      <c r="V40" t="str">
        <f>INDEX('SWB Backcast'!$B$13:$V$168, MATCH('SWB Backcast - WINEP'!$C40, 'SWB Backcast'!$C$13:$C$168, 0), MATCH('SWB Backcast - WINEP'!V$13, 'SWB Backcast'!$B$13:$V$13, 0))</f>
        <v>Excellent</v>
      </c>
      <c r="Y40" s="22"/>
      <c r="Z40" s="22"/>
      <c r="AA40" t="s">
        <v>51</v>
      </c>
      <c r="AB40" t="str">
        <f t="shared" si="0"/>
        <v>Excellent</v>
      </c>
      <c r="AC40" t="str">
        <f t="shared" si="1"/>
        <v>Excellent</v>
      </c>
      <c r="AD40" t="str">
        <f t="shared" si="2"/>
        <v>Excellent</v>
      </c>
      <c r="AE40" t="str">
        <f t="shared" si="3"/>
        <v>Excellent</v>
      </c>
      <c r="AF40" t="str">
        <f t="shared" si="4"/>
        <v>Excellent</v>
      </c>
      <c r="AG40" t="str">
        <f t="shared" si="5"/>
        <v>Excellent</v>
      </c>
      <c r="AI40" t="str">
        <f t="shared" si="6"/>
        <v>N</v>
      </c>
    </row>
    <row r="41" spans="2:35" ht="27.95">
      <c r="B41" t="s">
        <v>239</v>
      </c>
      <c r="C41" t="s">
        <v>643</v>
      </c>
      <c r="D41" t="s">
        <v>48</v>
      </c>
      <c r="E41" t="s">
        <v>49</v>
      </c>
      <c r="F41" t="s">
        <v>50</v>
      </c>
      <c r="H41" t="str">
        <f>INDEX('SWB Backcast'!$B$13:$V$168, MATCH('SWB Backcast - WINEP'!$C41, 'SWB Backcast'!$C$13:$C$168, 0), MATCH('SWB Backcast - WINEP'!H$13, 'SWB Backcast'!$B$13:$V$13, 0))</f>
        <v>Good</v>
      </c>
      <c r="I41" t="str">
        <f>INDEX('SWB Backcast'!$B$13:$V$168, MATCH('SWB Backcast - WINEP'!$C41, 'SWB Backcast'!$C$13:$C$168, 0), MATCH('SWB Backcast - WINEP'!I$13, 'SWB Backcast'!$B$13:$V$13, 0))</f>
        <v>Good</v>
      </c>
      <c r="J41" t="str">
        <f>INDEX('SWB Backcast'!$B$13:$V$168, MATCH('SWB Backcast - WINEP'!$C41, 'SWB Backcast'!$C$13:$C$168, 0), MATCH('SWB Backcast - WINEP'!J$13, 'SWB Backcast'!$B$13:$V$13, 0))</f>
        <v>Good</v>
      </c>
      <c r="K41" t="str">
        <f>INDEX('SWB Backcast'!$B$13:$V$168, MATCH('SWB Backcast - WINEP'!$C41, 'SWB Backcast'!$C$13:$C$168, 0), MATCH('SWB Backcast - WINEP'!K$13, 'SWB Backcast'!$B$13:$V$13, 0))</f>
        <v>Excellent</v>
      </c>
      <c r="L41" t="str">
        <f>INDEX('SWB Backcast'!$B$13:$V$168, MATCH('SWB Backcast - WINEP'!$C41, 'SWB Backcast'!$C$13:$C$168, 0), MATCH('SWB Backcast - WINEP'!L$13, 'SWB Backcast'!$B$13:$V$13, 0))</f>
        <v>Good</v>
      </c>
      <c r="M41">
        <f>INDEX('SWB Backcast'!$B$13:$V$168, MATCH('SWB Backcast - WINEP'!$C41, 'SWB Backcast'!$C$13:$C$168, 0), MATCH('SWB Backcast - WINEP'!M$13, 'SWB Backcast'!$B$13:$V$13, 0))</f>
        <v>0</v>
      </c>
      <c r="N41" t="str">
        <f>INDEX('SWB Backcast'!$B$13:$V$168, MATCH('SWB Backcast - WINEP'!$C41, 'SWB Backcast'!$C$13:$C$168, 0), MATCH('SWB Backcast - WINEP'!N$13, 'SWB Backcast'!$B$13:$V$13, 0))</f>
        <v>Good</v>
      </c>
      <c r="O41" t="str">
        <f>INDEX('SWB Backcast'!$B$13:$V$168, MATCH('SWB Backcast - WINEP'!$C41, 'SWB Backcast'!$C$13:$C$168, 0), MATCH('SWB Backcast - WINEP'!O$13, 'SWB Backcast'!$B$13:$V$13, 0))</f>
        <v>Excellent</v>
      </c>
      <c r="P41">
        <f>INDEX('SWB Backcast'!$B$13:$V$168, MATCH('SWB Backcast - WINEP'!$C41, 'SWB Backcast'!$C$13:$C$168, 0), MATCH('SWB Backcast - WINEP'!P$13, 'SWB Backcast'!$B$13:$V$13, 0))</f>
        <v>0</v>
      </c>
      <c r="Q41" t="str">
        <f>INDEX('SWB Backcast'!$B$13:$V$168, MATCH('SWB Backcast - WINEP'!$C41, 'SWB Backcast'!$C$13:$C$168, 0), MATCH('SWB Backcast - WINEP'!Q$13, 'SWB Backcast'!$B$13:$V$13, 0))</f>
        <v>Excellent</v>
      </c>
      <c r="R41" t="str">
        <f>INDEX('SWB Backcast'!$B$13:$V$168, MATCH('SWB Backcast - WINEP'!$C41, 'SWB Backcast'!$C$13:$C$168, 0), MATCH('SWB Backcast - WINEP'!R$13, 'SWB Backcast'!$B$13:$V$13, 0))</f>
        <v>Excellent</v>
      </c>
      <c r="S41" t="str">
        <f>INDEX('SWB Backcast'!$B$13:$V$168, MATCH('SWB Backcast - WINEP'!$C41, 'SWB Backcast'!$C$13:$C$168, 0), MATCH('SWB Backcast - WINEP'!S$13, 'SWB Backcast'!$B$13:$V$13, 0))</f>
        <v>Excellent</v>
      </c>
      <c r="T41" t="str">
        <f>INDEX('SWB Backcast'!$B$13:$V$168, MATCH('SWB Backcast - WINEP'!$C41, 'SWB Backcast'!$C$13:$C$168, 0), MATCH('SWB Backcast - WINEP'!T$13, 'SWB Backcast'!$B$13:$V$13, 0))</f>
        <v>Excellent</v>
      </c>
      <c r="U41" t="str">
        <f>INDEX('SWB Backcast'!$B$13:$V$168, MATCH('SWB Backcast - WINEP'!$C41, 'SWB Backcast'!$C$13:$C$168, 0), MATCH('SWB Backcast - WINEP'!U$13, 'SWB Backcast'!$B$13:$V$13, 0))</f>
        <v>Excellent</v>
      </c>
      <c r="V41" t="str">
        <f>INDEX('SWB Backcast'!$B$13:$V$168, MATCH('SWB Backcast - WINEP'!$C41, 'SWB Backcast'!$C$13:$C$168, 0), MATCH('SWB Backcast - WINEP'!V$13, 'SWB Backcast'!$B$13:$V$13, 0))</f>
        <v>Excellent</v>
      </c>
      <c r="Y41" s="22" t="s">
        <v>981</v>
      </c>
      <c r="Z41" s="22" t="s">
        <v>980</v>
      </c>
      <c r="AA41" t="s">
        <v>51</v>
      </c>
      <c r="AB41" t="str">
        <f t="shared" si="0"/>
        <v>Excellent</v>
      </c>
      <c r="AC41" t="str">
        <f t="shared" si="1"/>
        <v>Excellent</v>
      </c>
      <c r="AD41" t="str">
        <f t="shared" si="2"/>
        <v>Excellent</v>
      </c>
      <c r="AE41" t="str">
        <f t="shared" si="3"/>
        <v>Excellent</v>
      </c>
      <c r="AF41" t="str">
        <f t="shared" si="4"/>
        <v>Excellent</v>
      </c>
      <c r="AG41" t="str">
        <f t="shared" si="5"/>
        <v>Excellent</v>
      </c>
      <c r="AI41" t="str">
        <f t="shared" si="6"/>
        <v>Y</v>
      </c>
    </row>
    <row r="42" spans="2:35" ht="27.95">
      <c r="B42" t="s">
        <v>239</v>
      </c>
      <c r="C42" t="s">
        <v>644</v>
      </c>
      <c r="D42" t="s">
        <v>48</v>
      </c>
      <c r="E42" t="s">
        <v>49</v>
      </c>
      <c r="F42" t="s">
        <v>50</v>
      </c>
      <c r="H42" t="str">
        <f>INDEX('SWB Backcast'!$B$13:$V$168, MATCH('SWB Backcast - WINEP'!$C42, 'SWB Backcast'!$C$13:$C$168, 0), MATCH('SWB Backcast - WINEP'!H$13, 'SWB Backcast'!$B$13:$V$13, 0))</f>
        <v>Excellent</v>
      </c>
      <c r="I42" t="str">
        <f>INDEX('SWB Backcast'!$B$13:$V$168, MATCH('SWB Backcast - WINEP'!$C42, 'SWB Backcast'!$C$13:$C$168, 0), MATCH('SWB Backcast - WINEP'!I$13, 'SWB Backcast'!$B$13:$V$13, 0))</f>
        <v>Excellent</v>
      </c>
      <c r="J42" t="str">
        <f>INDEX('SWB Backcast'!$B$13:$V$168, MATCH('SWB Backcast - WINEP'!$C42, 'SWB Backcast'!$C$13:$C$168, 0), MATCH('SWB Backcast - WINEP'!J$13, 'SWB Backcast'!$B$13:$V$13, 0))</f>
        <v>Excellent</v>
      </c>
      <c r="K42" t="str">
        <f>INDEX('SWB Backcast'!$B$13:$V$168, MATCH('SWB Backcast - WINEP'!$C42, 'SWB Backcast'!$C$13:$C$168, 0), MATCH('SWB Backcast - WINEP'!K$13, 'SWB Backcast'!$B$13:$V$13, 0))</f>
        <v>Excellent</v>
      </c>
      <c r="L42" t="str">
        <f>INDEX('SWB Backcast'!$B$13:$V$168, MATCH('SWB Backcast - WINEP'!$C42, 'SWB Backcast'!$C$13:$C$168, 0), MATCH('SWB Backcast - WINEP'!L$13, 'SWB Backcast'!$B$13:$V$13, 0))</f>
        <v>Excellent</v>
      </c>
      <c r="M42">
        <f>INDEX('SWB Backcast'!$B$13:$V$168, MATCH('SWB Backcast - WINEP'!$C42, 'SWB Backcast'!$C$13:$C$168, 0), MATCH('SWB Backcast - WINEP'!M$13, 'SWB Backcast'!$B$13:$V$13, 0))</f>
        <v>0</v>
      </c>
      <c r="N42" t="str">
        <f>INDEX('SWB Backcast'!$B$13:$V$168, MATCH('SWB Backcast - WINEP'!$C42, 'SWB Backcast'!$C$13:$C$168, 0), MATCH('SWB Backcast - WINEP'!N$13, 'SWB Backcast'!$B$13:$V$13, 0))</f>
        <v>Excellent</v>
      </c>
      <c r="O42" t="str">
        <f>INDEX('SWB Backcast'!$B$13:$V$168, MATCH('SWB Backcast - WINEP'!$C42, 'SWB Backcast'!$C$13:$C$168, 0), MATCH('SWB Backcast - WINEP'!O$13, 'SWB Backcast'!$B$13:$V$13, 0))</f>
        <v>Excellent</v>
      </c>
      <c r="P42">
        <f>INDEX('SWB Backcast'!$B$13:$V$168, MATCH('SWB Backcast - WINEP'!$C42, 'SWB Backcast'!$C$13:$C$168, 0), MATCH('SWB Backcast - WINEP'!P$13, 'SWB Backcast'!$B$13:$V$13, 0))</f>
        <v>0</v>
      </c>
      <c r="Q42" t="str">
        <f>INDEX('SWB Backcast'!$B$13:$V$168, MATCH('SWB Backcast - WINEP'!$C42, 'SWB Backcast'!$C$13:$C$168, 0), MATCH('SWB Backcast - WINEP'!Q$13, 'SWB Backcast'!$B$13:$V$13, 0))</f>
        <v>Excellent</v>
      </c>
      <c r="R42" t="str">
        <f>INDEX('SWB Backcast'!$B$13:$V$168, MATCH('SWB Backcast - WINEP'!$C42, 'SWB Backcast'!$C$13:$C$168, 0), MATCH('SWB Backcast - WINEP'!R$13, 'SWB Backcast'!$B$13:$V$13, 0))</f>
        <v>Excellent</v>
      </c>
      <c r="S42" t="str">
        <f>INDEX('SWB Backcast'!$B$13:$V$168, MATCH('SWB Backcast - WINEP'!$C42, 'SWB Backcast'!$C$13:$C$168, 0), MATCH('SWB Backcast - WINEP'!S$13, 'SWB Backcast'!$B$13:$V$13, 0))</f>
        <v>Excellent</v>
      </c>
      <c r="T42" t="str">
        <f>INDEX('SWB Backcast'!$B$13:$V$168, MATCH('SWB Backcast - WINEP'!$C42, 'SWB Backcast'!$C$13:$C$168, 0), MATCH('SWB Backcast - WINEP'!T$13, 'SWB Backcast'!$B$13:$V$13, 0))</f>
        <v>Excellent</v>
      </c>
      <c r="U42" t="str">
        <f>INDEX('SWB Backcast'!$B$13:$V$168, MATCH('SWB Backcast - WINEP'!$C42, 'SWB Backcast'!$C$13:$C$168, 0), MATCH('SWB Backcast - WINEP'!U$13, 'SWB Backcast'!$B$13:$V$13, 0))</f>
        <v>Excellent</v>
      </c>
      <c r="V42" t="str">
        <f>INDEX('SWB Backcast'!$B$13:$V$168, MATCH('SWB Backcast - WINEP'!$C42, 'SWB Backcast'!$C$13:$C$168, 0), MATCH('SWB Backcast - WINEP'!V$13, 'SWB Backcast'!$B$13:$V$13, 0))</f>
        <v>Excellent</v>
      </c>
      <c r="Y42" s="22" t="s">
        <v>982</v>
      </c>
      <c r="Z42" s="22" t="s">
        <v>970</v>
      </c>
      <c r="AA42" t="s">
        <v>51</v>
      </c>
      <c r="AB42" t="str">
        <f t="shared" si="0"/>
        <v>Excellent</v>
      </c>
      <c r="AC42" t="str">
        <f t="shared" si="1"/>
        <v>Excellent</v>
      </c>
      <c r="AD42" t="str">
        <f t="shared" si="2"/>
        <v>Excellent</v>
      </c>
      <c r="AE42" t="str">
        <f t="shared" si="3"/>
        <v>Excellent</v>
      </c>
      <c r="AF42" t="str">
        <f t="shared" si="4"/>
        <v>Excellent</v>
      </c>
      <c r="AG42" t="str">
        <f t="shared" si="5"/>
        <v>Excellent</v>
      </c>
      <c r="AI42" t="str">
        <f t="shared" si="6"/>
        <v>Y</v>
      </c>
    </row>
    <row r="43" spans="2:35" ht="27.95">
      <c r="B43" t="s">
        <v>239</v>
      </c>
      <c r="C43" t="s">
        <v>645</v>
      </c>
      <c r="D43" t="s">
        <v>48</v>
      </c>
      <c r="E43" t="s">
        <v>49</v>
      </c>
      <c r="F43" t="s">
        <v>50</v>
      </c>
      <c r="H43" t="str">
        <f>INDEX('SWB Backcast'!$B$13:$V$168, MATCH('SWB Backcast - WINEP'!$C43, 'SWB Backcast'!$C$13:$C$168, 0), MATCH('SWB Backcast - WINEP'!H$13, 'SWB Backcast'!$B$13:$V$13, 0))</f>
        <v>Excellent</v>
      </c>
      <c r="I43" t="str">
        <f>INDEX('SWB Backcast'!$B$13:$V$168, MATCH('SWB Backcast - WINEP'!$C43, 'SWB Backcast'!$C$13:$C$168, 0), MATCH('SWB Backcast - WINEP'!I$13, 'SWB Backcast'!$B$13:$V$13, 0))</f>
        <v>Excellent</v>
      </c>
      <c r="J43" t="str">
        <f>INDEX('SWB Backcast'!$B$13:$V$168, MATCH('SWB Backcast - WINEP'!$C43, 'SWB Backcast'!$C$13:$C$168, 0), MATCH('SWB Backcast - WINEP'!J$13, 'SWB Backcast'!$B$13:$V$13, 0))</f>
        <v>Excellent</v>
      </c>
      <c r="K43" t="str">
        <f>INDEX('SWB Backcast'!$B$13:$V$168, MATCH('SWB Backcast - WINEP'!$C43, 'SWB Backcast'!$C$13:$C$168, 0), MATCH('SWB Backcast - WINEP'!K$13, 'SWB Backcast'!$B$13:$V$13, 0))</f>
        <v>Excellent</v>
      </c>
      <c r="L43" t="str">
        <f>INDEX('SWB Backcast'!$B$13:$V$168, MATCH('SWB Backcast - WINEP'!$C43, 'SWB Backcast'!$C$13:$C$168, 0), MATCH('SWB Backcast - WINEP'!L$13, 'SWB Backcast'!$B$13:$V$13, 0))</f>
        <v>Excellent</v>
      </c>
      <c r="M43">
        <f>INDEX('SWB Backcast'!$B$13:$V$168, MATCH('SWB Backcast - WINEP'!$C43, 'SWB Backcast'!$C$13:$C$168, 0), MATCH('SWB Backcast - WINEP'!M$13, 'SWB Backcast'!$B$13:$V$13, 0))</f>
        <v>0</v>
      </c>
      <c r="N43" t="str">
        <f>INDEX('SWB Backcast'!$B$13:$V$168, MATCH('SWB Backcast - WINEP'!$C43, 'SWB Backcast'!$C$13:$C$168, 0), MATCH('SWB Backcast - WINEP'!N$13, 'SWB Backcast'!$B$13:$V$13, 0))</f>
        <v>Excellent</v>
      </c>
      <c r="O43" t="str">
        <f>INDEX('SWB Backcast'!$B$13:$V$168, MATCH('SWB Backcast - WINEP'!$C43, 'SWB Backcast'!$C$13:$C$168, 0), MATCH('SWB Backcast - WINEP'!O$13, 'SWB Backcast'!$B$13:$V$13, 0))</f>
        <v>Excellent</v>
      </c>
      <c r="P43">
        <f>INDEX('SWB Backcast'!$B$13:$V$168, MATCH('SWB Backcast - WINEP'!$C43, 'SWB Backcast'!$C$13:$C$168, 0), MATCH('SWB Backcast - WINEP'!P$13, 'SWB Backcast'!$B$13:$V$13, 0))</f>
        <v>0</v>
      </c>
      <c r="Q43" t="str">
        <f>INDEX('SWB Backcast'!$B$13:$V$168, MATCH('SWB Backcast - WINEP'!$C43, 'SWB Backcast'!$C$13:$C$168, 0), MATCH('SWB Backcast - WINEP'!Q$13, 'SWB Backcast'!$B$13:$V$13, 0))</f>
        <v>Excellent</v>
      </c>
      <c r="R43" t="str">
        <f>INDEX('SWB Backcast'!$B$13:$V$168, MATCH('SWB Backcast - WINEP'!$C43, 'SWB Backcast'!$C$13:$C$168, 0), MATCH('SWB Backcast - WINEP'!R$13, 'SWB Backcast'!$B$13:$V$13, 0))</f>
        <v>Excellent</v>
      </c>
      <c r="S43" t="str">
        <f>INDEX('SWB Backcast'!$B$13:$V$168, MATCH('SWB Backcast - WINEP'!$C43, 'SWB Backcast'!$C$13:$C$168, 0), MATCH('SWB Backcast - WINEP'!S$13, 'SWB Backcast'!$B$13:$V$13, 0))</f>
        <v>Excellent</v>
      </c>
      <c r="T43" t="str">
        <f>INDEX('SWB Backcast'!$B$13:$V$168, MATCH('SWB Backcast - WINEP'!$C43, 'SWB Backcast'!$C$13:$C$168, 0), MATCH('SWB Backcast - WINEP'!T$13, 'SWB Backcast'!$B$13:$V$13, 0))</f>
        <v>Excellent</v>
      </c>
      <c r="U43" t="str">
        <f>INDEX('SWB Backcast'!$B$13:$V$168, MATCH('SWB Backcast - WINEP'!$C43, 'SWB Backcast'!$C$13:$C$168, 0), MATCH('SWB Backcast - WINEP'!U$13, 'SWB Backcast'!$B$13:$V$13, 0))</f>
        <v>Excellent</v>
      </c>
      <c r="V43" t="str">
        <f>INDEX('SWB Backcast'!$B$13:$V$168, MATCH('SWB Backcast - WINEP'!$C43, 'SWB Backcast'!$C$13:$C$168, 0), MATCH('SWB Backcast - WINEP'!V$13, 'SWB Backcast'!$B$13:$V$13, 0))</f>
        <v>Excellent</v>
      </c>
      <c r="Y43" s="22" t="s">
        <v>983</v>
      </c>
      <c r="Z43" s="22" t="s">
        <v>970</v>
      </c>
      <c r="AA43" t="s">
        <v>51</v>
      </c>
      <c r="AB43" t="str">
        <f t="shared" si="0"/>
        <v>Excellent</v>
      </c>
      <c r="AC43" t="str">
        <f t="shared" si="1"/>
        <v>Excellent</v>
      </c>
      <c r="AD43" t="str">
        <f t="shared" si="2"/>
        <v>Excellent</v>
      </c>
      <c r="AE43" t="str">
        <f t="shared" si="3"/>
        <v>Excellent</v>
      </c>
      <c r="AF43" t="str">
        <f t="shared" si="4"/>
        <v>Excellent</v>
      </c>
      <c r="AG43" t="str">
        <f t="shared" si="5"/>
        <v>Excellent</v>
      </c>
      <c r="AI43" t="str">
        <f t="shared" si="6"/>
        <v>Y</v>
      </c>
    </row>
    <row r="44" spans="2:35" ht="42">
      <c r="B44" t="s">
        <v>239</v>
      </c>
      <c r="C44" t="s">
        <v>646</v>
      </c>
      <c r="D44" t="s">
        <v>48</v>
      </c>
      <c r="E44" t="s">
        <v>49</v>
      </c>
      <c r="F44" t="s">
        <v>50</v>
      </c>
      <c r="H44" t="str">
        <f>INDEX('SWB Backcast'!$B$13:$V$168, MATCH('SWB Backcast - WINEP'!$C44, 'SWB Backcast'!$C$13:$C$168, 0), MATCH('SWB Backcast - WINEP'!H$13, 'SWB Backcast'!$B$13:$V$13, 0))</f>
        <v>Good</v>
      </c>
      <c r="I44" t="str">
        <f>INDEX('SWB Backcast'!$B$13:$V$168, MATCH('SWB Backcast - WINEP'!$C44, 'SWB Backcast'!$C$13:$C$168, 0), MATCH('SWB Backcast - WINEP'!I$13, 'SWB Backcast'!$B$13:$V$13, 0))</f>
        <v>Excellent</v>
      </c>
      <c r="J44" t="str">
        <f>INDEX('SWB Backcast'!$B$13:$V$168, MATCH('SWB Backcast - WINEP'!$C44, 'SWB Backcast'!$C$13:$C$168, 0), MATCH('SWB Backcast - WINEP'!J$13, 'SWB Backcast'!$B$13:$V$13, 0))</f>
        <v>Good</v>
      </c>
      <c r="K44" t="str">
        <f>INDEX('SWB Backcast'!$B$13:$V$168, MATCH('SWB Backcast - WINEP'!$C44, 'SWB Backcast'!$C$13:$C$168, 0), MATCH('SWB Backcast - WINEP'!K$13, 'SWB Backcast'!$B$13:$V$13, 0))</f>
        <v>Good</v>
      </c>
      <c r="L44" t="str">
        <f>INDEX('SWB Backcast'!$B$13:$V$168, MATCH('SWB Backcast - WINEP'!$C44, 'SWB Backcast'!$C$13:$C$168, 0), MATCH('SWB Backcast - WINEP'!L$13, 'SWB Backcast'!$B$13:$V$13, 0))</f>
        <v>Sufficient</v>
      </c>
      <c r="M44">
        <f>INDEX('SWB Backcast'!$B$13:$V$168, MATCH('SWB Backcast - WINEP'!$C44, 'SWB Backcast'!$C$13:$C$168, 0), MATCH('SWB Backcast - WINEP'!M$13, 'SWB Backcast'!$B$13:$V$13, 0))</f>
        <v>0</v>
      </c>
      <c r="N44" t="str">
        <f>INDEX('SWB Backcast'!$B$13:$V$168, MATCH('SWB Backcast - WINEP'!$C44, 'SWB Backcast'!$C$13:$C$168, 0), MATCH('SWB Backcast - WINEP'!N$13, 'SWB Backcast'!$B$13:$V$13, 0))</f>
        <v>Sufficient</v>
      </c>
      <c r="O44" t="str">
        <f>INDEX('SWB Backcast'!$B$13:$V$168, MATCH('SWB Backcast - WINEP'!$C44, 'SWB Backcast'!$C$13:$C$168, 0), MATCH('SWB Backcast - WINEP'!O$13, 'SWB Backcast'!$B$13:$V$13, 0))</f>
        <v>Sufficient</v>
      </c>
      <c r="P44">
        <f>INDEX('SWB Backcast'!$B$13:$V$168, MATCH('SWB Backcast - WINEP'!$C44, 'SWB Backcast'!$C$13:$C$168, 0), MATCH('SWB Backcast - WINEP'!P$13, 'SWB Backcast'!$B$13:$V$13, 0))</f>
        <v>0</v>
      </c>
      <c r="Q44" t="str">
        <f>INDEX('SWB Backcast'!$B$13:$V$168, MATCH('SWB Backcast - WINEP'!$C44, 'SWB Backcast'!$C$13:$C$168, 0), MATCH('SWB Backcast - WINEP'!Q$13, 'SWB Backcast'!$B$13:$V$13, 0))</f>
        <v>Good</v>
      </c>
      <c r="R44" t="str">
        <f>INDEX('SWB Backcast'!$B$13:$V$168, MATCH('SWB Backcast - WINEP'!$C44, 'SWB Backcast'!$C$13:$C$168, 0), MATCH('SWB Backcast - WINEP'!R$13, 'SWB Backcast'!$B$13:$V$13, 0))</f>
        <v>Good</v>
      </c>
      <c r="S44" t="str">
        <f>INDEX('SWB Backcast'!$B$13:$V$168, MATCH('SWB Backcast - WINEP'!$C44, 'SWB Backcast'!$C$13:$C$168, 0), MATCH('SWB Backcast - WINEP'!S$13, 'SWB Backcast'!$B$13:$V$13, 0))</f>
        <v>Good</v>
      </c>
      <c r="T44" t="str">
        <f>INDEX('SWB Backcast'!$B$13:$V$168, MATCH('SWB Backcast - WINEP'!$C44, 'SWB Backcast'!$C$13:$C$168, 0), MATCH('SWB Backcast - WINEP'!T$13, 'SWB Backcast'!$B$13:$V$13, 0))</f>
        <v>Excellent</v>
      </c>
      <c r="U44" t="str">
        <f>INDEX('SWB Backcast'!$B$13:$V$168, MATCH('SWB Backcast - WINEP'!$C44, 'SWB Backcast'!$C$13:$C$168, 0), MATCH('SWB Backcast - WINEP'!U$13, 'SWB Backcast'!$B$13:$V$13, 0))</f>
        <v>Excellent</v>
      </c>
      <c r="V44" t="str">
        <f>INDEX('SWB Backcast'!$B$13:$V$168, MATCH('SWB Backcast - WINEP'!$C44, 'SWB Backcast'!$C$13:$C$168, 0), MATCH('SWB Backcast - WINEP'!V$13, 'SWB Backcast'!$B$13:$V$13, 0))</f>
        <v>Excellent</v>
      </c>
      <c r="X44" t="s">
        <v>55</v>
      </c>
      <c r="Y44" s="135" t="s">
        <v>984</v>
      </c>
      <c r="Z44" s="22"/>
      <c r="AA44" t="s">
        <v>51</v>
      </c>
      <c r="AB44" t="str">
        <f t="shared" si="0"/>
        <v>Good</v>
      </c>
      <c r="AC44" t="str">
        <f t="shared" si="1"/>
        <v>Good</v>
      </c>
      <c r="AD44" t="str">
        <f t="shared" si="2"/>
        <v>Good</v>
      </c>
      <c r="AE44" t="str">
        <f t="shared" si="3"/>
        <v>Excellent</v>
      </c>
      <c r="AF44" t="str">
        <f t="shared" si="4"/>
        <v>Excellent</v>
      </c>
      <c r="AG44" t="str">
        <f t="shared" si="5"/>
        <v>Excellent</v>
      </c>
      <c r="AI44" t="str">
        <f t="shared" si="6"/>
        <v>Y</v>
      </c>
    </row>
    <row r="45" spans="2:35">
      <c r="B45" t="s">
        <v>239</v>
      </c>
      <c r="C45" t="s">
        <v>647</v>
      </c>
      <c r="D45" t="s">
        <v>48</v>
      </c>
      <c r="E45" t="s">
        <v>49</v>
      </c>
      <c r="F45" t="s">
        <v>50</v>
      </c>
      <c r="H45" t="str">
        <f>INDEX('SWB Backcast'!$B$13:$V$168, MATCH('SWB Backcast - WINEP'!$C45, 'SWB Backcast'!$C$13:$C$168, 0), MATCH('SWB Backcast - WINEP'!H$13, 'SWB Backcast'!$B$13:$V$13, 0))</f>
        <v>Excellent</v>
      </c>
      <c r="I45" t="str">
        <f>INDEX('SWB Backcast'!$B$13:$V$168, MATCH('SWB Backcast - WINEP'!$C45, 'SWB Backcast'!$C$13:$C$168, 0), MATCH('SWB Backcast - WINEP'!I$13, 'SWB Backcast'!$B$13:$V$13, 0))</f>
        <v>Excellent</v>
      </c>
      <c r="J45" t="str">
        <f>INDEX('SWB Backcast'!$B$13:$V$168, MATCH('SWB Backcast - WINEP'!$C45, 'SWB Backcast'!$C$13:$C$168, 0), MATCH('SWB Backcast - WINEP'!J$13, 'SWB Backcast'!$B$13:$V$13, 0))</f>
        <v>Excellent</v>
      </c>
      <c r="K45" t="str">
        <f>INDEX('SWB Backcast'!$B$13:$V$168, MATCH('SWB Backcast - WINEP'!$C45, 'SWB Backcast'!$C$13:$C$168, 0), MATCH('SWB Backcast - WINEP'!K$13, 'SWB Backcast'!$B$13:$V$13, 0))</f>
        <v>Excellent</v>
      </c>
      <c r="L45" t="str">
        <f>INDEX('SWB Backcast'!$B$13:$V$168, MATCH('SWB Backcast - WINEP'!$C45, 'SWB Backcast'!$C$13:$C$168, 0), MATCH('SWB Backcast - WINEP'!L$13, 'SWB Backcast'!$B$13:$V$13, 0))</f>
        <v>Excellent</v>
      </c>
      <c r="M45">
        <f>INDEX('SWB Backcast'!$B$13:$V$168, MATCH('SWB Backcast - WINEP'!$C45, 'SWB Backcast'!$C$13:$C$168, 0), MATCH('SWB Backcast - WINEP'!M$13, 'SWB Backcast'!$B$13:$V$13, 0))</f>
        <v>0</v>
      </c>
      <c r="N45" t="str">
        <f>INDEX('SWB Backcast'!$B$13:$V$168, MATCH('SWB Backcast - WINEP'!$C45, 'SWB Backcast'!$C$13:$C$168, 0), MATCH('SWB Backcast - WINEP'!N$13, 'SWB Backcast'!$B$13:$V$13, 0))</f>
        <v>Excellent</v>
      </c>
      <c r="O45" t="str">
        <f>INDEX('SWB Backcast'!$B$13:$V$168, MATCH('SWB Backcast - WINEP'!$C45, 'SWB Backcast'!$C$13:$C$168, 0), MATCH('SWB Backcast - WINEP'!O$13, 'SWB Backcast'!$B$13:$V$13, 0))</f>
        <v>Excellent</v>
      </c>
      <c r="P45">
        <f>INDEX('SWB Backcast'!$B$13:$V$168, MATCH('SWB Backcast - WINEP'!$C45, 'SWB Backcast'!$C$13:$C$168, 0), MATCH('SWB Backcast - WINEP'!P$13, 'SWB Backcast'!$B$13:$V$13, 0))</f>
        <v>0</v>
      </c>
      <c r="Q45" t="str">
        <f>INDEX('SWB Backcast'!$B$13:$V$168, MATCH('SWB Backcast - WINEP'!$C45, 'SWB Backcast'!$C$13:$C$168, 0), MATCH('SWB Backcast - WINEP'!Q$13, 'SWB Backcast'!$B$13:$V$13, 0))</f>
        <v>Excellent</v>
      </c>
      <c r="R45" t="str">
        <f>INDEX('SWB Backcast'!$B$13:$V$168, MATCH('SWB Backcast - WINEP'!$C45, 'SWB Backcast'!$C$13:$C$168, 0), MATCH('SWB Backcast - WINEP'!R$13, 'SWB Backcast'!$B$13:$V$13, 0))</f>
        <v>Excellent</v>
      </c>
      <c r="S45" t="str">
        <f>INDEX('SWB Backcast'!$B$13:$V$168, MATCH('SWB Backcast - WINEP'!$C45, 'SWB Backcast'!$C$13:$C$168, 0), MATCH('SWB Backcast - WINEP'!S$13, 'SWB Backcast'!$B$13:$V$13, 0))</f>
        <v>Excellent</v>
      </c>
      <c r="T45" t="str">
        <f>INDEX('SWB Backcast'!$B$13:$V$168, MATCH('SWB Backcast - WINEP'!$C45, 'SWB Backcast'!$C$13:$C$168, 0), MATCH('SWB Backcast - WINEP'!T$13, 'SWB Backcast'!$B$13:$V$13, 0))</f>
        <v>Excellent</v>
      </c>
      <c r="U45" t="str">
        <f>INDEX('SWB Backcast'!$B$13:$V$168, MATCH('SWB Backcast - WINEP'!$C45, 'SWB Backcast'!$C$13:$C$168, 0), MATCH('SWB Backcast - WINEP'!U$13, 'SWB Backcast'!$B$13:$V$13, 0))</f>
        <v>Excellent</v>
      </c>
      <c r="V45" t="str">
        <f>INDEX('SWB Backcast'!$B$13:$V$168, MATCH('SWB Backcast - WINEP'!$C45, 'SWB Backcast'!$C$13:$C$168, 0), MATCH('SWB Backcast - WINEP'!V$13, 'SWB Backcast'!$B$13:$V$13, 0))</f>
        <v>Excellent</v>
      </c>
      <c r="Y45" s="22"/>
      <c r="Z45" s="22"/>
      <c r="AA45" t="s">
        <v>51</v>
      </c>
      <c r="AB45" t="str">
        <f t="shared" si="0"/>
        <v>Excellent</v>
      </c>
      <c r="AC45" t="str">
        <f t="shared" si="1"/>
        <v>Excellent</v>
      </c>
      <c r="AD45" t="str">
        <f t="shared" si="2"/>
        <v>Excellent</v>
      </c>
      <c r="AE45" t="str">
        <f t="shared" si="3"/>
        <v>Excellent</v>
      </c>
      <c r="AF45" t="str">
        <f t="shared" si="4"/>
        <v>Excellent</v>
      </c>
      <c r="AG45" t="str">
        <f t="shared" si="5"/>
        <v>Excellent</v>
      </c>
      <c r="AI45" t="str">
        <f t="shared" si="6"/>
        <v>N</v>
      </c>
    </row>
    <row r="46" spans="2:35">
      <c r="B46" t="s">
        <v>239</v>
      </c>
      <c r="C46" t="s">
        <v>648</v>
      </c>
      <c r="D46" t="s">
        <v>48</v>
      </c>
      <c r="E46" t="s">
        <v>49</v>
      </c>
      <c r="F46" t="s">
        <v>50</v>
      </c>
      <c r="H46" t="str">
        <f>INDEX('SWB Backcast'!$B$13:$V$168, MATCH('SWB Backcast - WINEP'!$C46, 'SWB Backcast'!$C$13:$C$168, 0), MATCH('SWB Backcast - WINEP'!H$13, 'SWB Backcast'!$B$13:$V$13, 0))</f>
        <v>Excellent</v>
      </c>
      <c r="I46" t="str">
        <f>INDEX('SWB Backcast'!$B$13:$V$168, MATCH('SWB Backcast - WINEP'!$C46, 'SWB Backcast'!$C$13:$C$168, 0), MATCH('SWB Backcast - WINEP'!I$13, 'SWB Backcast'!$B$13:$V$13, 0))</f>
        <v>Excellent</v>
      </c>
      <c r="J46" t="str">
        <f>INDEX('SWB Backcast'!$B$13:$V$168, MATCH('SWB Backcast - WINEP'!$C46, 'SWB Backcast'!$C$13:$C$168, 0), MATCH('SWB Backcast - WINEP'!J$13, 'SWB Backcast'!$B$13:$V$13, 0))</f>
        <v>Excellent</v>
      </c>
      <c r="K46" t="str">
        <f>INDEX('SWB Backcast'!$B$13:$V$168, MATCH('SWB Backcast - WINEP'!$C46, 'SWB Backcast'!$C$13:$C$168, 0), MATCH('SWB Backcast - WINEP'!K$13, 'SWB Backcast'!$B$13:$V$13, 0))</f>
        <v>Excellent</v>
      </c>
      <c r="L46" t="str">
        <f>INDEX('SWB Backcast'!$B$13:$V$168, MATCH('SWB Backcast - WINEP'!$C46, 'SWB Backcast'!$C$13:$C$168, 0), MATCH('SWB Backcast - WINEP'!L$13, 'SWB Backcast'!$B$13:$V$13, 0))</f>
        <v>Excellent</v>
      </c>
      <c r="M46">
        <f>INDEX('SWB Backcast'!$B$13:$V$168, MATCH('SWB Backcast - WINEP'!$C46, 'SWB Backcast'!$C$13:$C$168, 0), MATCH('SWB Backcast - WINEP'!M$13, 'SWB Backcast'!$B$13:$V$13, 0))</f>
        <v>0</v>
      </c>
      <c r="N46" t="str">
        <f>INDEX('SWB Backcast'!$B$13:$V$168, MATCH('SWB Backcast - WINEP'!$C46, 'SWB Backcast'!$C$13:$C$168, 0), MATCH('SWB Backcast - WINEP'!N$13, 'SWB Backcast'!$B$13:$V$13, 0))</f>
        <v>Excellent</v>
      </c>
      <c r="O46" t="str">
        <f>INDEX('SWB Backcast'!$B$13:$V$168, MATCH('SWB Backcast - WINEP'!$C46, 'SWB Backcast'!$C$13:$C$168, 0), MATCH('SWB Backcast - WINEP'!O$13, 'SWB Backcast'!$B$13:$V$13, 0))</f>
        <v>Excellent</v>
      </c>
      <c r="P46">
        <f>INDEX('SWB Backcast'!$B$13:$V$168, MATCH('SWB Backcast - WINEP'!$C46, 'SWB Backcast'!$C$13:$C$168, 0), MATCH('SWB Backcast - WINEP'!P$13, 'SWB Backcast'!$B$13:$V$13, 0))</f>
        <v>0</v>
      </c>
      <c r="Q46" t="str">
        <f>INDEX('SWB Backcast'!$B$13:$V$168, MATCH('SWB Backcast - WINEP'!$C46, 'SWB Backcast'!$C$13:$C$168, 0), MATCH('SWB Backcast - WINEP'!Q$13, 'SWB Backcast'!$B$13:$V$13, 0))</f>
        <v>Excellent</v>
      </c>
      <c r="R46" t="str">
        <f>INDEX('SWB Backcast'!$B$13:$V$168, MATCH('SWB Backcast - WINEP'!$C46, 'SWB Backcast'!$C$13:$C$168, 0), MATCH('SWB Backcast - WINEP'!R$13, 'SWB Backcast'!$B$13:$V$13, 0))</f>
        <v>Excellent</v>
      </c>
      <c r="S46" t="str">
        <f>INDEX('SWB Backcast'!$B$13:$V$168, MATCH('SWB Backcast - WINEP'!$C46, 'SWB Backcast'!$C$13:$C$168, 0), MATCH('SWB Backcast - WINEP'!S$13, 'SWB Backcast'!$B$13:$V$13, 0))</f>
        <v>Excellent</v>
      </c>
      <c r="T46" t="str">
        <f>INDEX('SWB Backcast'!$B$13:$V$168, MATCH('SWB Backcast - WINEP'!$C46, 'SWB Backcast'!$C$13:$C$168, 0), MATCH('SWB Backcast - WINEP'!T$13, 'SWB Backcast'!$B$13:$V$13, 0))</f>
        <v>Excellent</v>
      </c>
      <c r="U46" t="str">
        <f>INDEX('SWB Backcast'!$B$13:$V$168, MATCH('SWB Backcast - WINEP'!$C46, 'SWB Backcast'!$C$13:$C$168, 0), MATCH('SWB Backcast - WINEP'!U$13, 'SWB Backcast'!$B$13:$V$13, 0))</f>
        <v>Excellent</v>
      </c>
      <c r="V46" t="str">
        <f>INDEX('SWB Backcast'!$B$13:$V$168, MATCH('SWB Backcast - WINEP'!$C46, 'SWB Backcast'!$C$13:$C$168, 0), MATCH('SWB Backcast - WINEP'!V$13, 'SWB Backcast'!$B$13:$V$13, 0))</f>
        <v>Excellent</v>
      </c>
      <c r="Y46" s="22"/>
      <c r="Z46" s="22"/>
      <c r="AA46" t="s">
        <v>51</v>
      </c>
      <c r="AB46" t="str">
        <f t="shared" ref="AB46:AB77" si="7">Q46</f>
        <v>Excellent</v>
      </c>
      <c r="AC46" t="str">
        <f t="shared" ref="AC46:AC77" si="8">R46</f>
        <v>Excellent</v>
      </c>
      <c r="AD46" t="str">
        <f t="shared" ref="AD46:AD77" si="9">S46</f>
        <v>Excellent</v>
      </c>
      <c r="AE46" t="str">
        <f t="shared" ref="AE46:AE77" si="10">T46</f>
        <v>Excellent</v>
      </c>
      <c r="AF46" t="str">
        <f t="shared" ref="AF46:AF77" si="11">U46</f>
        <v>Excellent</v>
      </c>
      <c r="AG46" t="str">
        <f t="shared" ref="AG46:AG77" si="12">V46</f>
        <v>Excellent</v>
      </c>
      <c r="AI46" t="str">
        <f t="shared" ref="AI46:AI77" si="13">IF(OR(ISNUMBER(SEARCH("IMP", Y46)), ISNUMBER(SEARCH("ND ", Y46))), "Y", "N")</f>
        <v>N</v>
      </c>
    </row>
    <row r="47" spans="2:35" ht="27.95">
      <c r="B47" t="s">
        <v>239</v>
      </c>
      <c r="C47" t="s">
        <v>649</v>
      </c>
      <c r="D47" t="s">
        <v>48</v>
      </c>
      <c r="E47" t="s">
        <v>49</v>
      </c>
      <c r="F47" t="s">
        <v>50</v>
      </c>
      <c r="H47" t="str">
        <f>INDEX('SWB Backcast'!$B$13:$V$168, MATCH('SWB Backcast - WINEP'!$C47, 'SWB Backcast'!$C$13:$C$168, 0), MATCH('SWB Backcast - WINEP'!H$13, 'SWB Backcast'!$B$13:$V$13, 0))</f>
        <v>Excellent</v>
      </c>
      <c r="I47" t="str">
        <f>INDEX('SWB Backcast'!$B$13:$V$168, MATCH('SWB Backcast - WINEP'!$C47, 'SWB Backcast'!$C$13:$C$168, 0), MATCH('SWB Backcast - WINEP'!I$13, 'SWB Backcast'!$B$13:$V$13, 0))</f>
        <v>Excellent</v>
      </c>
      <c r="J47" t="str">
        <f>INDEX('SWB Backcast'!$B$13:$V$168, MATCH('SWB Backcast - WINEP'!$C47, 'SWB Backcast'!$C$13:$C$168, 0), MATCH('SWB Backcast - WINEP'!J$13, 'SWB Backcast'!$B$13:$V$13, 0))</f>
        <v>Excellent</v>
      </c>
      <c r="K47" t="str">
        <f>INDEX('SWB Backcast'!$B$13:$V$168, MATCH('SWB Backcast - WINEP'!$C47, 'SWB Backcast'!$C$13:$C$168, 0), MATCH('SWB Backcast - WINEP'!K$13, 'SWB Backcast'!$B$13:$V$13, 0))</f>
        <v>Excellent</v>
      </c>
      <c r="L47" t="str">
        <f>INDEX('SWB Backcast'!$B$13:$V$168, MATCH('SWB Backcast - WINEP'!$C47, 'SWB Backcast'!$C$13:$C$168, 0), MATCH('SWB Backcast - WINEP'!L$13, 'SWB Backcast'!$B$13:$V$13, 0))</f>
        <v>Excellent</v>
      </c>
      <c r="M47">
        <f>INDEX('SWB Backcast'!$B$13:$V$168, MATCH('SWB Backcast - WINEP'!$C47, 'SWB Backcast'!$C$13:$C$168, 0), MATCH('SWB Backcast - WINEP'!M$13, 'SWB Backcast'!$B$13:$V$13, 0))</f>
        <v>0</v>
      </c>
      <c r="N47" t="str">
        <f>INDEX('SWB Backcast'!$B$13:$V$168, MATCH('SWB Backcast - WINEP'!$C47, 'SWB Backcast'!$C$13:$C$168, 0), MATCH('SWB Backcast - WINEP'!N$13, 'SWB Backcast'!$B$13:$V$13, 0))</f>
        <v>Excellent</v>
      </c>
      <c r="O47" t="str">
        <f>INDEX('SWB Backcast'!$B$13:$V$168, MATCH('SWB Backcast - WINEP'!$C47, 'SWB Backcast'!$C$13:$C$168, 0), MATCH('SWB Backcast - WINEP'!O$13, 'SWB Backcast'!$B$13:$V$13, 0))</f>
        <v>Excellent</v>
      </c>
      <c r="P47">
        <f>INDEX('SWB Backcast'!$B$13:$V$168, MATCH('SWB Backcast - WINEP'!$C47, 'SWB Backcast'!$C$13:$C$168, 0), MATCH('SWB Backcast - WINEP'!P$13, 'SWB Backcast'!$B$13:$V$13, 0))</f>
        <v>0</v>
      </c>
      <c r="Q47" t="str">
        <f>INDEX('SWB Backcast'!$B$13:$V$168, MATCH('SWB Backcast - WINEP'!$C47, 'SWB Backcast'!$C$13:$C$168, 0), MATCH('SWB Backcast - WINEP'!Q$13, 'SWB Backcast'!$B$13:$V$13, 0))</f>
        <v>Excellent</v>
      </c>
      <c r="R47" t="str">
        <f>INDEX('SWB Backcast'!$B$13:$V$168, MATCH('SWB Backcast - WINEP'!$C47, 'SWB Backcast'!$C$13:$C$168, 0), MATCH('SWB Backcast - WINEP'!R$13, 'SWB Backcast'!$B$13:$V$13, 0))</f>
        <v>Excellent</v>
      </c>
      <c r="S47" t="str">
        <f>INDEX('SWB Backcast'!$B$13:$V$168, MATCH('SWB Backcast - WINEP'!$C47, 'SWB Backcast'!$C$13:$C$168, 0), MATCH('SWB Backcast - WINEP'!S$13, 'SWB Backcast'!$B$13:$V$13, 0))</f>
        <v>Excellent</v>
      </c>
      <c r="T47" t="str">
        <f>INDEX('SWB Backcast'!$B$13:$V$168, MATCH('SWB Backcast - WINEP'!$C47, 'SWB Backcast'!$C$13:$C$168, 0), MATCH('SWB Backcast - WINEP'!T$13, 'SWB Backcast'!$B$13:$V$13, 0))</f>
        <v>Excellent</v>
      </c>
      <c r="U47" t="str">
        <f>INDEX('SWB Backcast'!$B$13:$V$168, MATCH('SWB Backcast - WINEP'!$C47, 'SWB Backcast'!$C$13:$C$168, 0), MATCH('SWB Backcast - WINEP'!U$13, 'SWB Backcast'!$B$13:$V$13, 0))</f>
        <v>Excellent</v>
      </c>
      <c r="V47" t="str">
        <f>INDEX('SWB Backcast'!$B$13:$V$168, MATCH('SWB Backcast - WINEP'!$C47, 'SWB Backcast'!$C$13:$C$168, 0), MATCH('SWB Backcast - WINEP'!V$13, 'SWB Backcast'!$B$13:$V$13, 0))</f>
        <v>Excellent</v>
      </c>
      <c r="Y47" s="22" t="s">
        <v>985</v>
      </c>
      <c r="Z47" s="22" t="s">
        <v>970</v>
      </c>
      <c r="AA47" t="s">
        <v>51</v>
      </c>
      <c r="AB47" t="str">
        <f t="shared" si="7"/>
        <v>Excellent</v>
      </c>
      <c r="AC47" t="str">
        <f t="shared" si="8"/>
        <v>Excellent</v>
      </c>
      <c r="AD47" t="str">
        <f t="shared" si="9"/>
        <v>Excellent</v>
      </c>
      <c r="AE47" t="str">
        <f t="shared" si="10"/>
        <v>Excellent</v>
      </c>
      <c r="AF47" t="str">
        <f t="shared" si="11"/>
        <v>Excellent</v>
      </c>
      <c r="AG47" t="str">
        <f t="shared" si="12"/>
        <v>Excellent</v>
      </c>
      <c r="AI47" t="str">
        <f t="shared" si="13"/>
        <v>Y</v>
      </c>
    </row>
    <row r="48" spans="2:35">
      <c r="B48" t="s">
        <v>239</v>
      </c>
      <c r="C48" t="s">
        <v>650</v>
      </c>
      <c r="D48" t="s">
        <v>48</v>
      </c>
      <c r="E48" t="s">
        <v>49</v>
      </c>
      <c r="F48" t="s">
        <v>50</v>
      </c>
      <c r="H48" t="str">
        <f>INDEX('SWB Backcast'!$B$13:$V$168, MATCH('SWB Backcast - WINEP'!$C48, 'SWB Backcast'!$C$13:$C$168, 0), MATCH('SWB Backcast - WINEP'!H$13, 'SWB Backcast'!$B$13:$V$13, 0))</f>
        <v>Excellent</v>
      </c>
      <c r="I48" t="str">
        <f>INDEX('SWB Backcast'!$B$13:$V$168, MATCH('SWB Backcast - WINEP'!$C48, 'SWB Backcast'!$C$13:$C$168, 0), MATCH('SWB Backcast - WINEP'!I$13, 'SWB Backcast'!$B$13:$V$13, 0))</f>
        <v>Excellent</v>
      </c>
      <c r="J48" t="str">
        <f>INDEX('SWB Backcast'!$B$13:$V$168, MATCH('SWB Backcast - WINEP'!$C48, 'SWB Backcast'!$C$13:$C$168, 0), MATCH('SWB Backcast - WINEP'!J$13, 'SWB Backcast'!$B$13:$V$13, 0))</f>
        <v>Excellent</v>
      </c>
      <c r="K48" t="str">
        <f>INDEX('SWB Backcast'!$B$13:$V$168, MATCH('SWB Backcast - WINEP'!$C48, 'SWB Backcast'!$C$13:$C$168, 0), MATCH('SWB Backcast - WINEP'!K$13, 'SWB Backcast'!$B$13:$V$13, 0))</f>
        <v>Excellent</v>
      </c>
      <c r="L48" t="str">
        <f>INDEX('SWB Backcast'!$B$13:$V$168, MATCH('SWB Backcast - WINEP'!$C48, 'SWB Backcast'!$C$13:$C$168, 0), MATCH('SWB Backcast - WINEP'!L$13, 'SWB Backcast'!$B$13:$V$13, 0))</f>
        <v>Excellent</v>
      </c>
      <c r="M48">
        <f>INDEX('SWB Backcast'!$B$13:$V$168, MATCH('SWB Backcast - WINEP'!$C48, 'SWB Backcast'!$C$13:$C$168, 0), MATCH('SWB Backcast - WINEP'!M$13, 'SWB Backcast'!$B$13:$V$13, 0))</f>
        <v>0</v>
      </c>
      <c r="N48" t="str">
        <f>INDEX('SWB Backcast'!$B$13:$V$168, MATCH('SWB Backcast - WINEP'!$C48, 'SWB Backcast'!$C$13:$C$168, 0), MATCH('SWB Backcast - WINEP'!N$13, 'SWB Backcast'!$B$13:$V$13, 0))</f>
        <v>Excellent</v>
      </c>
      <c r="O48" t="str">
        <f>INDEX('SWB Backcast'!$B$13:$V$168, MATCH('SWB Backcast - WINEP'!$C48, 'SWB Backcast'!$C$13:$C$168, 0), MATCH('SWB Backcast - WINEP'!O$13, 'SWB Backcast'!$B$13:$V$13, 0))</f>
        <v>Excellent</v>
      </c>
      <c r="P48">
        <f>INDEX('SWB Backcast'!$B$13:$V$168, MATCH('SWB Backcast - WINEP'!$C48, 'SWB Backcast'!$C$13:$C$168, 0), MATCH('SWB Backcast - WINEP'!P$13, 'SWB Backcast'!$B$13:$V$13, 0))</f>
        <v>0</v>
      </c>
      <c r="Q48" t="str">
        <f>INDEX('SWB Backcast'!$B$13:$V$168, MATCH('SWB Backcast - WINEP'!$C48, 'SWB Backcast'!$C$13:$C$168, 0), MATCH('SWB Backcast - WINEP'!Q$13, 'SWB Backcast'!$B$13:$V$13, 0))</f>
        <v>Excellent</v>
      </c>
      <c r="R48" t="str">
        <f>INDEX('SWB Backcast'!$B$13:$V$168, MATCH('SWB Backcast - WINEP'!$C48, 'SWB Backcast'!$C$13:$C$168, 0), MATCH('SWB Backcast - WINEP'!R$13, 'SWB Backcast'!$B$13:$V$13, 0))</f>
        <v>Excellent</v>
      </c>
      <c r="S48" t="str">
        <f>INDEX('SWB Backcast'!$B$13:$V$168, MATCH('SWB Backcast - WINEP'!$C48, 'SWB Backcast'!$C$13:$C$168, 0), MATCH('SWB Backcast - WINEP'!S$13, 'SWB Backcast'!$B$13:$V$13, 0))</f>
        <v>Excellent</v>
      </c>
      <c r="T48" t="str">
        <f>INDEX('SWB Backcast'!$B$13:$V$168, MATCH('SWB Backcast - WINEP'!$C48, 'SWB Backcast'!$C$13:$C$168, 0), MATCH('SWB Backcast - WINEP'!T$13, 'SWB Backcast'!$B$13:$V$13, 0))</f>
        <v>Excellent</v>
      </c>
      <c r="U48" t="str">
        <f>INDEX('SWB Backcast'!$B$13:$V$168, MATCH('SWB Backcast - WINEP'!$C48, 'SWB Backcast'!$C$13:$C$168, 0), MATCH('SWB Backcast - WINEP'!U$13, 'SWB Backcast'!$B$13:$V$13, 0))</f>
        <v>Excellent</v>
      </c>
      <c r="V48" t="str">
        <f>INDEX('SWB Backcast'!$B$13:$V$168, MATCH('SWB Backcast - WINEP'!$C48, 'SWB Backcast'!$C$13:$C$168, 0), MATCH('SWB Backcast - WINEP'!V$13, 'SWB Backcast'!$B$13:$V$13, 0))</f>
        <v>Excellent</v>
      </c>
      <c r="Y48" s="22"/>
      <c r="Z48" s="22"/>
      <c r="AA48" t="s">
        <v>51</v>
      </c>
      <c r="AB48" t="str">
        <f t="shared" si="7"/>
        <v>Excellent</v>
      </c>
      <c r="AC48" t="str">
        <f t="shared" si="8"/>
        <v>Excellent</v>
      </c>
      <c r="AD48" t="str">
        <f t="shared" si="9"/>
        <v>Excellent</v>
      </c>
      <c r="AE48" t="str">
        <f t="shared" si="10"/>
        <v>Excellent</v>
      </c>
      <c r="AF48" t="str">
        <f t="shared" si="11"/>
        <v>Excellent</v>
      </c>
      <c r="AG48" t="str">
        <f t="shared" si="12"/>
        <v>Excellent</v>
      </c>
      <c r="AI48" t="str">
        <f t="shared" si="13"/>
        <v>N</v>
      </c>
    </row>
    <row r="49" spans="2:35" ht="27.95">
      <c r="B49" t="s">
        <v>239</v>
      </c>
      <c r="C49" t="s">
        <v>651</v>
      </c>
      <c r="D49" t="s">
        <v>48</v>
      </c>
      <c r="E49" t="s">
        <v>49</v>
      </c>
      <c r="F49" t="s">
        <v>50</v>
      </c>
      <c r="H49" t="str">
        <f>INDEX('SWB Backcast'!$B$13:$V$168, MATCH('SWB Backcast - WINEP'!$C49, 'SWB Backcast'!$C$13:$C$168, 0), MATCH('SWB Backcast - WINEP'!H$13, 'SWB Backcast'!$B$13:$V$13, 0))</f>
        <v>Poor</v>
      </c>
      <c r="I49" t="str">
        <f>INDEX('SWB Backcast'!$B$13:$V$168, MATCH('SWB Backcast - WINEP'!$C49, 'SWB Backcast'!$C$13:$C$168, 0), MATCH('SWB Backcast - WINEP'!I$13, 'SWB Backcast'!$B$13:$V$13, 0))</f>
        <v>Poor</v>
      </c>
      <c r="J49" t="str">
        <f>INDEX('SWB Backcast'!$B$13:$V$168, MATCH('SWB Backcast - WINEP'!$C49, 'SWB Backcast'!$C$13:$C$168, 0), MATCH('SWB Backcast - WINEP'!J$13, 'SWB Backcast'!$B$13:$V$13, 0))</f>
        <v>Poor</v>
      </c>
      <c r="K49" t="str">
        <f>INDEX('SWB Backcast'!$B$13:$V$168, MATCH('SWB Backcast - WINEP'!$C49, 'SWB Backcast'!$C$13:$C$168, 0), MATCH('SWB Backcast - WINEP'!K$13, 'SWB Backcast'!$B$13:$V$13, 0))</f>
        <v>Poor</v>
      </c>
      <c r="L49" t="str">
        <f>INDEX('SWB Backcast'!$B$13:$V$168, MATCH('SWB Backcast - WINEP'!$C49, 'SWB Backcast'!$C$13:$C$168, 0), MATCH('SWB Backcast - WINEP'!L$13, 'SWB Backcast'!$B$13:$V$13, 0))</f>
        <v>Poor</v>
      </c>
      <c r="M49">
        <f>INDEX('SWB Backcast'!$B$13:$V$168, MATCH('SWB Backcast - WINEP'!$C49, 'SWB Backcast'!$C$13:$C$168, 0), MATCH('SWB Backcast - WINEP'!M$13, 'SWB Backcast'!$B$13:$V$13, 0))</f>
        <v>0</v>
      </c>
      <c r="N49" t="str">
        <f>INDEX('SWB Backcast'!$B$13:$V$168, MATCH('SWB Backcast - WINEP'!$C49, 'SWB Backcast'!$C$13:$C$168, 0), MATCH('SWB Backcast - WINEP'!N$13, 'SWB Backcast'!$B$13:$V$13, 0))</f>
        <v>Sufficient</v>
      </c>
      <c r="O49" t="str">
        <f>INDEX('SWB Backcast'!$B$13:$V$168, MATCH('SWB Backcast - WINEP'!$C49, 'SWB Backcast'!$C$13:$C$168, 0), MATCH('SWB Backcast - WINEP'!O$13, 'SWB Backcast'!$B$13:$V$13, 0))</f>
        <v>Sufficient</v>
      </c>
      <c r="P49">
        <f>INDEX('SWB Backcast'!$B$13:$V$168, MATCH('SWB Backcast - WINEP'!$C49, 'SWB Backcast'!$C$13:$C$168, 0), MATCH('SWB Backcast - WINEP'!P$13, 'SWB Backcast'!$B$13:$V$13, 0))</f>
        <v>0</v>
      </c>
      <c r="Q49" t="str">
        <f>INDEX('SWB Backcast'!$B$13:$V$168, MATCH('SWB Backcast - WINEP'!$C49, 'SWB Backcast'!$C$13:$C$168, 0), MATCH('SWB Backcast - WINEP'!Q$13, 'SWB Backcast'!$B$13:$V$13, 0))</f>
        <v>Good</v>
      </c>
      <c r="R49" t="str">
        <f>INDEX('SWB Backcast'!$B$13:$V$168, MATCH('SWB Backcast - WINEP'!$C49, 'SWB Backcast'!$C$13:$C$168, 0), MATCH('SWB Backcast - WINEP'!R$13, 'SWB Backcast'!$B$13:$V$13, 0))</f>
        <v>Good</v>
      </c>
      <c r="S49" t="str">
        <f>INDEX('SWB Backcast'!$B$13:$V$168, MATCH('SWB Backcast - WINEP'!$C49, 'SWB Backcast'!$C$13:$C$168, 0), MATCH('SWB Backcast - WINEP'!S$13, 'SWB Backcast'!$B$13:$V$13, 0))</f>
        <v>Good</v>
      </c>
      <c r="T49" t="str">
        <f>INDEX('SWB Backcast'!$B$13:$V$168, MATCH('SWB Backcast - WINEP'!$C49, 'SWB Backcast'!$C$13:$C$168, 0), MATCH('SWB Backcast - WINEP'!T$13, 'SWB Backcast'!$B$13:$V$13, 0))</f>
        <v>Good</v>
      </c>
      <c r="U49" t="str">
        <f>INDEX('SWB Backcast'!$B$13:$V$168, MATCH('SWB Backcast - WINEP'!$C49, 'SWB Backcast'!$C$13:$C$168, 0), MATCH('SWB Backcast - WINEP'!U$13, 'SWB Backcast'!$B$13:$V$13, 0))</f>
        <v>Good</v>
      </c>
      <c r="V49" t="str">
        <f>INDEX('SWB Backcast'!$B$13:$V$168, MATCH('SWB Backcast - WINEP'!$C49, 'SWB Backcast'!$C$13:$C$168, 0), MATCH('SWB Backcast - WINEP'!V$13, 'SWB Backcast'!$B$13:$V$13, 0))</f>
        <v>Good</v>
      </c>
      <c r="Y49" s="22" t="s">
        <v>986</v>
      </c>
      <c r="Z49" s="22" t="s">
        <v>987</v>
      </c>
      <c r="AA49" t="s">
        <v>51</v>
      </c>
      <c r="AB49" t="str">
        <f t="shared" si="7"/>
        <v>Good</v>
      </c>
      <c r="AC49" t="str">
        <f t="shared" si="8"/>
        <v>Good</v>
      </c>
      <c r="AD49" t="str">
        <f t="shared" si="9"/>
        <v>Good</v>
      </c>
      <c r="AE49" t="str">
        <f t="shared" si="10"/>
        <v>Good</v>
      </c>
      <c r="AF49" t="str">
        <f t="shared" si="11"/>
        <v>Good</v>
      </c>
      <c r="AG49" t="str">
        <f t="shared" si="12"/>
        <v>Good</v>
      </c>
      <c r="AI49" t="str">
        <f t="shared" si="13"/>
        <v>Y</v>
      </c>
    </row>
    <row r="50" spans="2:35">
      <c r="B50" t="s">
        <v>239</v>
      </c>
      <c r="C50" t="s">
        <v>652</v>
      </c>
      <c r="D50" t="s">
        <v>48</v>
      </c>
      <c r="E50" t="s">
        <v>49</v>
      </c>
      <c r="F50" t="s">
        <v>50</v>
      </c>
      <c r="H50" t="str">
        <f>INDEX('SWB Backcast'!$B$13:$V$168, MATCH('SWB Backcast - WINEP'!$C50, 'SWB Backcast'!$C$13:$C$168, 0), MATCH('SWB Backcast - WINEP'!H$13, 'SWB Backcast'!$B$13:$V$13, 0))</f>
        <v>Good</v>
      </c>
      <c r="I50" t="str">
        <f>INDEX('SWB Backcast'!$B$13:$V$168, MATCH('SWB Backcast - WINEP'!$C50, 'SWB Backcast'!$C$13:$C$168, 0), MATCH('SWB Backcast - WINEP'!I$13, 'SWB Backcast'!$B$13:$V$13, 0))</f>
        <v>Excellent</v>
      </c>
      <c r="J50" t="str">
        <f>INDEX('SWB Backcast'!$B$13:$V$168, MATCH('SWB Backcast - WINEP'!$C50, 'SWB Backcast'!$C$13:$C$168, 0), MATCH('SWB Backcast - WINEP'!J$13, 'SWB Backcast'!$B$13:$V$13, 0))</f>
        <v>Excellent</v>
      </c>
      <c r="K50" t="str">
        <f>INDEX('SWB Backcast'!$B$13:$V$168, MATCH('SWB Backcast - WINEP'!$C50, 'SWB Backcast'!$C$13:$C$168, 0), MATCH('SWB Backcast - WINEP'!K$13, 'SWB Backcast'!$B$13:$V$13, 0))</f>
        <v>Excellent</v>
      </c>
      <c r="L50" t="str">
        <f>INDEX('SWB Backcast'!$B$13:$V$168, MATCH('SWB Backcast - WINEP'!$C50, 'SWB Backcast'!$C$13:$C$168, 0), MATCH('SWB Backcast - WINEP'!L$13, 'SWB Backcast'!$B$13:$V$13, 0))</f>
        <v>Excellent</v>
      </c>
      <c r="M50">
        <f>INDEX('SWB Backcast'!$B$13:$V$168, MATCH('SWB Backcast - WINEP'!$C50, 'SWB Backcast'!$C$13:$C$168, 0), MATCH('SWB Backcast - WINEP'!M$13, 'SWB Backcast'!$B$13:$V$13, 0))</f>
        <v>0</v>
      </c>
      <c r="N50" t="str">
        <f>INDEX('SWB Backcast'!$B$13:$V$168, MATCH('SWB Backcast - WINEP'!$C50, 'SWB Backcast'!$C$13:$C$168, 0), MATCH('SWB Backcast - WINEP'!N$13, 'SWB Backcast'!$B$13:$V$13, 0))</f>
        <v>Excellent</v>
      </c>
      <c r="O50" t="str">
        <f>INDEX('SWB Backcast'!$B$13:$V$168, MATCH('SWB Backcast - WINEP'!$C50, 'SWB Backcast'!$C$13:$C$168, 0), MATCH('SWB Backcast - WINEP'!O$13, 'SWB Backcast'!$B$13:$V$13, 0))</f>
        <v>Excellent</v>
      </c>
      <c r="P50">
        <f>INDEX('SWB Backcast'!$B$13:$V$168, MATCH('SWB Backcast - WINEP'!$C50, 'SWB Backcast'!$C$13:$C$168, 0), MATCH('SWB Backcast - WINEP'!P$13, 'SWB Backcast'!$B$13:$V$13, 0))</f>
        <v>0</v>
      </c>
      <c r="Q50" t="str">
        <f>INDEX('SWB Backcast'!$B$13:$V$168, MATCH('SWB Backcast - WINEP'!$C50, 'SWB Backcast'!$C$13:$C$168, 0), MATCH('SWB Backcast - WINEP'!Q$13, 'SWB Backcast'!$B$13:$V$13, 0))</f>
        <v>Excellent</v>
      </c>
      <c r="R50" t="str">
        <f>INDEX('SWB Backcast'!$B$13:$V$168, MATCH('SWB Backcast - WINEP'!$C50, 'SWB Backcast'!$C$13:$C$168, 0), MATCH('SWB Backcast - WINEP'!R$13, 'SWB Backcast'!$B$13:$V$13, 0))</f>
        <v>Excellent</v>
      </c>
      <c r="S50" t="str">
        <f>INDEX('SWB Backcast'!$B$13:$V$168, MATCH('SWB Backcast - WINEP'!$C50, 'SWB Backcast'!$C$13:$C$168, 0), MATCH('SWB Backcast - WINEP'!S$13, 'SWB Backcast'!$B$13:$V$13, 0))</f>
        <v>Excellent</v>
      </c>
      <c r="T50" t="str">
        <f>INDEX('SWB Backcast'!$B$13:$V$168, MATCH('SWB Backcast - WINEP'!$C50, 'SWB Backcast'!$C$13:$C$168, 0), MATCH('SWB Backcast - WINEP'!T$13, 'SWB Backcast'!$B$13:$V$13, 0))</f>
        <v>Excellent</v>
      </c>
      <c r="U50" t="str">
        <f>INDEX('SWB Backcast'!$B$13:$V$168, MATCH('SWB Backcast - WINEP'!$C50, 'SWB Backcast'!$C$13:$C$168, 0), MATCH('SWB Backcast - WINEP'!U$13, 'SWB Backcast'!$B$13:$V$13, 0))</f>
        <v>Excellent</v>
      </c>
      <c r="V50" t="str">
        <f>INDEX('SWB Backcast'!$B$13:$V$168, MATCH('SWB Backcast - WINEP'!$C50, 'SWB Backcast'!$C$13:$C$168, 0), MATCH('SWB Backcast - WINEP'!V$13, 'SWB Backcast'!$B$13:$V$13, 0))</f>
        <v>Excellent</v>
      </c>
      <c r="Y50" s="22"/>
      <c r="Z50" s="22"/>
      <c r="AA50" t="s">
        <v>51</v>
      </c>
      <c r="AB50" t="str">
        <f t="shared" si="7"/>
        <v>Excellent</v>
      </c>
      <c r="AC50" t="str">
        <f t="shared" si="8"/>
        <v>Excellent</v>
      </c>
      <c r="AD50" t="str">
        <f t="shared" si="9"/>
        <v>Excellent</v>
      </c>
      <c r="AE50" t="str">
        <f t="shared" si="10"/>
        <v>Excellent</v>
      </c>
      <c r="AF50" t="str">
        <f t="shared" si="11"/>
        <v>Excellent</v>
      </c>
      <c r="AG50" t="str">
        <f t="shared" si="12"/>
        <v>Excellent</v>
      </c>
      <c r="AI50" t="str">
        <f t="shared" si="13"/>
        <v>N</v>
      </c>
    </row>
    <row r="51" spans="2:35" ht="27.95">
      <c r="B51" t="s">
        <v>239</v>
      </c>
      <c r="C51" t="s">
        <v>653</v>
      </c>
      <c r="D51" t="s">
        <v>48</v>
      </c>
      <c r="E51" t="s">
        <v>49</v>
      </c>
      <c r="F51" t="s">
        <v>50</v>
      </c>
      <c r="H51" t="str">
        <f>INDEX('SWB Backcast'!$B$13:$V$168, MATCH('SWB Backcast - WINEP'!$C51, 'SWB Backcast'!$C$13:$C$168, 0), MATCH('SWB Backcast - WINEP'!H$13, 'SWB Backcast'!$B$13:$V$13, 0))</f>
        <v>Excellent</v>
      </c>
      <c r="I51" t="str">
        <f>INDEX('SWB Backcast'!$B$13:$V$168, MATCH('SWB Backcast - WINEP'!$C51, 'SWB Backcast'!$C$13:$C$168, 0), MATCH('SWB Backcast - WINEP'!I$13, 'SWB Backcast'!$B$13:$V$13, 0))</f>
        <v>Excellent</v>
      </c>
      <c r="J51" t="str">
        <f>INDEX('SWB Backcast'!$B$13:$V$168, MATCH('SWB Backcast - WINEP'!$C51, 'SWB Backcast'!$C$13:$C$168, 0), MATCH('SWB Backcast - WINEP'!J$13, 'SWB Backcast'!$B$13:$V$13, 0))</f>
        <v>Excellent</v>
      </c>
      <c r="K51" t="str">
        <f>INDEX('SWB Backcast'!$B$13:$V$168, MATCH('SWB Backcast - WINEP'!$C51, 'SWB Backcast'!$C$13:$C$168, 0), MATCH('SWB Backcast - WINEP'!K$13, 'SWB Backcast'!$B$13:$V$13, 0))</f>
        <v>Excellent</v>
      </c>
      <c r="L51" t="str">
        <f>INDEX('SWB Backcast'!$B$13:$V$168, MATCH('SWB Backcast - WINEP'!$C51, 'SWB Backcast'!$C$13:$C$168, 0), MATCH('SWB Backcast - WINEP'!L$13, 'SWB Backcast'!$B$13:$V$13, 0))</f>
        <v>Excellent</v>
      </c>
      <c r="M51">
        <f>INDEX('SWB Backcast'!$B$13:$V$168, MATCH('SWB Backcast - WINEP'!$C51, 'SWB Backcast'!$C$13:$C$168, 0), MATCH('SWB Backcast - WINEP'!M$13, 'SWB Backcast'!$B$13:$V$13, 0))</f>
        <v>0</v>
      </c>
      <c r="N51" t="str">
        <f>INDEX('SWB Backcast'!$B$13:$V$168, MATCH('SWB Backcast - WINEP'!$C51, 'SWB Backcast'!$C$13:$C$168, 0), MATCH('SWB Backcast - WINEP'!N$13, 'SWB Backcast'!$B$13:$V$13, 0))</f>
        <v>Excellent</v>
      </c>
      <c r="O51" t="str">
        <f>INDEX('SWB Backcast'!$B$13:$V$168, MATCH('SWB Backcast - WINEP'!$C51, 'SWB Backcast'!$C$13:$C$168, 0), MATCH('SWB Backcast - WINEP'!O$13, 'SWB Backcast'!$B$13:$V$13, 0))</f>
        <v>Excellent</v>
      </c>
      <c r="P51">
        <f>INDEX('SWB Backcast'!$B$13:$V$168, MATCH('SWB Backcast - WINEP'!$C51, 'SWB Backcast'!$C$13:$C$168, 0), MATCH('SWB Backcast - WINEP'!P$13, 'SWB Backcast'!$B$13:$V$13, 0))</f>
        <v>0</v>
      </c>
      <c r="Q51" t="str">
        <f>INDEX('SWB Backcast'!$B$13:$V$168, MATCH('SWB Backcast - WINEP'!$C51, 'SWB Backcast'!$C$13:$C$168, 0), MATCH('SWB Backcast - WINEP'!Q$13, 'SWB Backcast'!$B$13:$V$13, 0))</f>
        <v>Excellent</v>
      </c>
      <c r="R51" t="str">
        <f>INDEX('SWB Backcast'!$B$13:$V$168, MATCH('SWB Backcast - WINEP'!$C51, 'SWB Backcast'!$C$13:$C$168, 0), MATCH('SWB Backcast - WINEP'!R$13, 'SWB Backcast'!$B$13:$V$13, 0))</f>
        <v>Excellent</v>
      </c>
      <c r="S51" t="str">
        <f>INDEX('SWB Backcast'!$B$13:$V$168, MATCH('SWB Backcast - WINEP'!$C51, 'SWB Backcast'!$C$13:$C$168, 0), MATCH('SWB Backcast - WINEP'!S$13, 'SWB Backcast'!$B$13:$V$13, 0))</f>
        <v>Excellent</v>
      </c>
      <c r="T51" t="str">
        <f>INDEX('SWB Backcast'!$B$13:$V$168, MATCH('SWB Backcast - WINEP'!$C51, 'SWB Backcast'!$C$13:$C$168, 0), MATCH('SWB Backcast - WINEP'!T$13, 'SWB Backcast'!$B$13:$V$13, 0))</f>
        <v>Excellent</v>
      </c>
      <c r="U51" t="str">
        <f>INDEX('SWB Backcast'!$B$13:$V$168, MATCH('SWB Backcast - WINEP'!$C51, 'SWB Backcast'!$C$13:$C$168, 0), MATCH('SWB Backcast - WINEP'!U$13, 'SWB Backcast'!$B$13:$V$13, 0))</f>
        <v>Excellent</v>
      </c>
      <c r="V51" t="str">
        <f>INDEX('SWB Backcast'!$B$13:$V$168, MATCH('SWB Backcast - WINEP'!$C51, 'SWB Backcast'!$C$13:$C$168, 0), MATCH('SWB Backcast - WINEP'!V$13, 'SWB Backcast'!$B$13:$V$13, 0))</f>
        <v>Excellent</v>
      </c>
      <c r="Y51" s="22" t="s">
        <v>988</v>
      </c>
      <c r="Z51" s="22" t="s">
        <v>970</v>
      </c>
      <c r="AA51" t="s">
        <v>51</v>
      </c>
      <c r="AB51" t="str">
        <f t="shared" si="7"/>
        <v>Excellent</v>
      </c>
      <c r="AC51" t="str">
        <f t="shared" si="8"/>
        <v>Excellent</v>
      </c>
      <c r="AD51" t="str">
        <f t="shared" si="9"/>
        <v>Excellent</v>
      </c>
      <c r="AE51" t="str">
        <f t="shared" si="10"/>
        <v>Excellent</v>
      </c>
      <c r="AF51" t="str">
        <f t="shared" si="11"/>
        <v>Excellent</v>
      </c>
      <c r="AG51" t="str">
        <f t="shared" si="12"/>
        <v>Excellent</v>
      </c>
      <c r="AI51" t="str">
        <f t="shared" si="13"/>
        <v>Y</v>
      </c>
    </row>
    <row r="52" spans="2:35">
      <c r="B52" t="s">
        <v>239</v>
      </c>
      <c r="C52" t="s">
        <v>654</v>
      </c>
      <c r="D52" t="s">
        <v>48</v>
      </c>
      <c r="E52" t="s">
        <v>49</v>
      </c>
      <c r="F52" t="s">
        <v>50</v>
      </c>
      <c r="H52" t="str">
        <f>INDEX('SWB Backcast'!$B$13:$V$168, MATCH('SWB Backcast - WINEP'!$C52, 'SWB Backcast'!$C$13:$C$168, 0), MATCH('SWB Backcast - WINEP'!H$13, 'SWB Backcast'!$B$13:$V$13, 0))</f>
        <v>Excellent (backcast)</v>
      </c>
      <c r="I52" t="str">
        <f>INDEX('SWB Backcast'!$B$13:$V$168, MATCH('SWB Backcast - WINEP'!$C52, 'SWB Backcast'!$C$13:$C$168, 0), MATCH('SWB Backcast - WINEP'!I$13, 'SWB Backcast'!$B$13:$V$13, 0))</f>
        <v>Excellent (backcast)</v>
      </c>
      <c r="J52" t="str">
        <f>INDEX('SWB Backcast'!$B$13:$V$168, MATCH('SWB Backcast - WINEP'!$C52, 'SWB Backcast'!$C$13:$C$168, 0), MATCH('SWB Backcast - WINEP'!J$13, 'SWB Backcast'!$B$13:$V$13, 0))</f>
        <v>Excellent (backcast)</v>
      </c>
      <c r="K52" t="str">
        <f>INDEX('SWB Backcast'!$B$13:$V$168, MATCH('SWB Backcast - WINEP'!$C52, 'SWB Backcast'!$C$13:$C$168, 0), MATCH('SWB Backcast - WINEP'!K$13, 'SWB Backcast'!$B$13:$V$13, 0))</f>
        <v>Excellent</v>
      </c>
      <c r="L52" t="str">
        <f>INDEX('SWB Backcast'!$B$13:$V$168, MATCH('SWB Backcast - WINEP'!$C52, 'SWB Backcast'!$C$13:$C$168, 0), MATCH('SWB Backcast - WINEP'!L$13, 'SWB Backcast'!$B$13:$V$13, 0))</f>
        <v>Excellent</v>
      </c>
      <c r="M52">
        <f>INDEX('SWB Backcast'!$B$13:$V$168, MATCH('SWB Backcast - WINEP'!$C52, 'SWB Backcast'!$C$13:$C$168, 0), MATCH('SWB Backcast - WINEP'!M$13, 'SWB Backcast'!$B$13:$V$13, 0))</f>
        <v>0</v>
      </c>
      <c r="N52" t="str">
        <f>INDEX('SWB Backcast'!$B$13:$V$168, MATCH('SWB Backcast - WINEP'!$C52, 'SWB Backcast'!$C$13:$C$168, 0), MATCH('SWB Backcast - WINEP'!N$13, 'SWB Backcast'!$B$13:$V$13, 0))</f>
        <v>Excellent</v>
      </c>
      <c r="O52" t="str">
        <f>INDEX('SWB Backcast'!$B$13:$V$168, MATCH('SWB Backcast - WINEP'!$C52, 'SWB Backcast'!$C$13:$C$168, 0), MATCH('SWB Backcast - WINEP'!O$13, 'SWB Backcast'!$B$13:$V$13, 0))</f>
        <v>Excellent</v>
      </c>
      <c r="P52">
        <f>INDEX('SWB Backcast'!$B$13:$V$168, MATCH('SWB Backcast - WINEP'!$C52, 'SWB Backcast'!$C$13:$C$168, 0), MATCH('SWB Backcast - WINEP'!P$13, 'SWB Backcast'!$B$13:$V$13, 0))</f>
        <v>0</v>
      </c>
      <c r="Q52" t="str">
        <f>INDEX('SWB Backcast'!$B$13:$V$168, MATCH('SWB Backcast - WINEP'!$C52, 'SWB Backcast'!$C$13:$C$168, 0), MATCH('SWB Backcast - WINEP'!Q$13, 'SWB Backcast'!$B$13:$V$13, 0))</f>
        <v>Excellent</v>
      </c>
      <c r="R52" t="str">
        <f>INDEX('SWB Backcast'!$B$13:$V$168, MATCH('SWB Backcast - WINEP'!$C52, 'SWB Backcast'!$C$13:$C$168, 0), MATCH('SWB Backcast - WINEP'!R$13, 'SWB Backcast'!$B$13:$V$13, 0))</f>
        <v>Excellent</v>
      </c>
      <c r="S52" t="str">
        <f>INDEX('SWB Backcast'!$B$13:$V$168, MATCH('SWB Backcast - WINEP'!$C52, 'SWB Backcast'!$C$13:$C$168, 0), MATCH('SWB Backcast - WINEP'!S$13, 'SWB Backcast'!$B$13:$V$13, 0))</f>
        <v>Excellent</v>
      </c>
      <c r="T52" t="str">
        <f>INDEX('SWB Backcast'!$B$13:$V$168, MATCH('SWB Backcast - WINEP'!$C52, 'SWB Backcast'!$C$13:$C$168, 0), MATCH('SWB Backcast - WINEP'!T$13, 'SWB Backcast'!$B$13:$V$13, 0))</f>
        <v>Excellent</v>
      </c>
      <c r="U52" t="str">
        <f>INDEX('SWB Backcast'!$B$13:$V$168, MATCH('SWB Backcast - WINEP'!$C52, 'SWB Backcast'!$C$13:$C$168, 0), MATCH('SWB Backcast - WINEP'!U$13, 'SWB Backcast'!$B$13:$V$13, 0))</f>
        <v>Excellent</v>
      </c>
      <c r="V52" t="str">
        <f>INDEX('SWB Backcast'!$B$13:$V$168, MATCH('SWB Backcast - WINEP'!$C52, 'SWB Backcast'!$C$13:$C$168, 0), MATCH('SWB Backcast - WINEP'!V$13, 'SWB Backcast'!$B$13:$V$13, 0))</f>
        <v>Excellent</v>
      </c>
      <c r="Y52" s="22"/>
      <c r="Z52" s="22"/>
      <c r="AA52" t="s">
        <v>51</v>
      </c>
      <c r="AB52" t="str">
        <f t="shared" si="7"/>
        <v>Excellent</v>
      </c>
      <c r="AC52" t="str">
        <f t="shared" si="8"/>
        <v>Excellent</v>
      </c>
      <c r="AD52" t="str">
        <f t="shared" si="9"/>
        <v>Excellent</v>
      </c>
      <c r="AE52" t="str">
        <f t="shared" si="10"/>
        <v>Excellent</v>
      </c>
      <c r="AF52" t="str">
        <f t="shared" si="11"/>
        <v>Excellent</v>
      </c>
      <c r="AG52" t="str">
        <f t="shared" si="12"/>
        <v>Excellent</v>
      </c>
      <c r="AI52" t="str">
        <f t="shared" si="13"/>
        <v>N</v>
      </c>
    </row>
    <row r="53" spans="2:35">
      <c r="B53" t="s">
        <v>239</v>
      </c>
      <c r="C53" t="s">
        <v>655</v>
      </c>
      <c r="D53" t="s">
        <v>48</v>
      </c>
      <c r="E53" t="s">
        <v>49</v>
      </c>
      <c r="F53" t="s">
        <v>50</v>
      </c>
      <c r="H53" t="str">
        <f>INDEX('SWB Backcast'!$B$13:$V$168, MATCH('SWB Backcast - WINEP'!$C53, 'SWB Backcast'!$C$13:$C$168, 0), MATCH('SWB Backcast - WINEP'!H$13, 'SWB Backcast'!$B$13:$V$13, 0))</f>
        <v>Excellent (backcast)</v>
      </c>
      <c r="I53" t="str">
        <f>INDEX('SWB Backcast'!$B$13:$V$168, MATCH('SWB Backcast - WINEP'!$C53, 'SWB Backcast'!$C$13:$C$168, 0), MATCH('SWB Backcast - WINEP'!I$13, 'SWB Backcast'!$B$13:$V$13, 0))</f>
        <v>Excellent (backcast)</v>
      </c>
      <c r="J53" t="str">
        <f>INDEX('SWB Backcast'!$B$13:$V$168, MATCH('SWB Backcast - WINEP'!$C53, 'SWB Backcast'!$C$13:$C$168, 0), MATCH('SWB Backcast - WINEP'!J$13, 'SWB Backcast'!$B$13:$V$13, 0))</f>
        <v>Excellent (backcast)</v>
      </c>
      <c r="K53" t="str">
        <f>INDEX('SWB Backcast'!$B$13:$V$168, MATCH('SWB Backcast - WINEP'!$C53, 'SWB Backcast'!$C$13:$C$168, 0), MATCH('SWB Backcast - WINEP'!K$13, 'SWB Backcast'!$B$13:$V$13, 0))</f>
        <v>Excellent</v>
      </c>
      <c r="L53" t="str">
        <f>INDEX('SWB Backcast'!$B$13:$V$168, MATCH('SWB Backcast - WINEP'!$C53, 'SWB Backcast'!$C$13:$C$168, 0), MATCH('SWB Backcast - WINEP'!L$13, 'SWB Backcast'!$B$13:$V$13, 0))</f>
        <v>Excellent</v>
      </c>
      <c r="M53">
        <f>INDEX('SWB Backcast'!$B$13:$V$168, MATCH('SWB Backcast - WINEP'!$C53, 'SWB Backcast'!$C$13:$C$168, 0), MATCH('SWB Backcast - WINEP'!M$13, 'SWB Backcast'!$B$13:$V$13, 0))</f>
        <v>0</v>
      </c>
      <c r="N53" t="str">
        <f>INDEX('SWB Backcast'!$B$13:$V$168, MATCH('SWB Backcast - WINEP'!$C53, 'SWB Backcast'!$C$13:$C$168, 0), MATCH('SWB Backcast - WINEP'!N$13, 'SWB Backcast'!$B$13:$V$13, 0))</f>
        <v>Excellent</v>
      </c>
      <c r="O53" t="str">
        <f>INDEX('SWB Backcast'!$B$13:$V$168, MATCH('SWB Backcast - WINEP'!$C53, 'SWB Backcast'!$C$13:$C$168, 0), MATCH('SWB Backcast - WINEP'!O$13, 'SWB Backcast'!$B$13:$V$13, 0))</f>
        <v>Excellent</v>
      </c>
      <c r="P53">
        <f>INDEX('SWB Backcast'!$B$13:$V$168, MATCH('SWB Backcast - WINEP'!$C53, 'SWB Backcast'!$C$13:$C$168, 0), MATCH('SWB Backcast - WINEP'!P$13, 'SWB Backcast'!$B$13:$V$13, 0))</f>
        <v>0</v>
      </c>
      <c r="Q53" t="str">
        <f>INDEX('SWB Backcast'!$B$13:$V$168, MATCH('SWB Backcast - WINEP'!$C53, 'SWB Backcast'!$C$13:$C$168, 0), MATCH('SWB Backcast - WINEP'!Q$13, 'SWB Backcast'!$B$13:$V$13, 0))</f>
        <v>Excellent</v>
      </c>
      <c r="R53" t="str">
        <f>INDEX('SWB Backcast'!$B$13:$V$168, MATCH('SWB Backcast - WINEP'!$C53, 'SWB Backcast'!$C$13:$C$168, 0), MATCH('SWB Backcast - WINEP'!R$13, 'SWB Backcast'!$B$13:$V$13, 0))</f>
        <v>Excellent</v>
      </c>
      <c r="S53" t="str">
        <f>INDEX('SWB Backcast'!$B$13:$V$168, MATCH('SWB Backcast - WINEP'!$C53, 'SWB Backcast'!$C$13:$C$168, 0), MATCH('SWB Backcast - WINEP'!S$13, 'SWB Backcast'!$B$13:$V$13, 0))</f>
        <v>Excellent</v>
      </c>
      <c r="T53" t="str">
        <f>INDEX('SWB Backcast'!$B$13:$V$168, MATCH('SWB Backcast - WINEP'!$C53, 'SWB Backcast'!$C$13:$C$168, 0), MATCH('SWB Backcast - WINEP'!T$13, 'SWB Backcast'!$B$13:$V$13, 0))</f>
        <v>Excellent</v>
      </c>
      <c r="U53" t="str">
        <f>INDEX('SWB Backcast'!$B$13:$V$168, MATCH('SWB Backcast - WINEP'!$C53, 'SWB Backcast'!$C$13:$C$168, 0), MATCH('SWB Backcast - WINEP'!U$13, 'SWB Backcast'!$B$13:$V$13, 0))</f>
        <v>Excellent</v>
      </c>
      <c r="V53" t="str">
        <f>INDEX('SWB Backcast'!$B$13:$V$168, MATCH('SWB Backcast - WINEP'!$C53, 'SWB Backcast'!$C$13:$C$168, 0), MATCH('SWB Backcast - WINEP'!V$13, 'SWB Backcast'!$B$13:$V$13, 0))</f>
        <v>Excellent</v>
      </c>
      <c r="Y53" s="22"/>
      <c r="Z53" s="22"/>
      <c r="AA53" t="s">
        <v>51</v>
      </c>
      <c r="AB53" t="str">
        <f t="shared" si="7"/>
        <v>Excellent</v>
      </c>
      <c r="AC53" t="str">
        <f t="shared" si="8"/>
        <v>Excellent</v>
      </c>
      <c r="AD53" t="str">
        <f t="shared" si="9"/>
        <v>Excellent</v>
      </c>
      <c r="AE53" t="str">
        <f t="shared" si="10"/>
        <v>Excellent</v>
      </c>
      <c r="AF53" t="str">
        <f t="shared" si="11"/>
        <v>Excellent</v>
      </c>
      <c r="AG53" t="str">
        <f t="shared" si="12"/>
        <v>Excellent</v>
      </c>
      <c r="AI53" t="str">
        <f t="shared" si="13"/>
        <v>N</v>
      </c>
    </row>
    <row r="54" spans="2:35">
      <c r="B54" t="s">
        <v>239</v>
      </c>
      <c r="C54" t="s">
        <v>656</v>
      </c>
      <c r="D54" t="s">
        <v>48</v>
      </c>
      <c r="E54" t="s">
        <v>49</v>
      </c>
      <c r="F54" t="s">
        <v>50</v>
      </c>
      <c r="H54" t="str">
        <f>INDEX('SWB Backcast'!$B$13:$V$168, MATCH('SWB Backcast - WINEP'!$C54, 'SWB Backcast'!$C$13:$C$168, 0), MATCH('SWB Backcast - WINEP'!H$13, 'SWB Backcast'!$B$13:$V$13, 0))</f>
        <v>Good</v>
      </c>
      <c r="I54" t="str">
        <f>INDEX('SWB Backcast'!$B$13:$V$168, MATCH('SWB Backcast - WINEP'!$C54, 'SWB Backcast'!$C$13:$C$168, 0), MATCH('SWB Backcast - WINEP'!I$13, 'SWB Backcast'!$B$13:$V$13, 0))</f>
        <v>Good</v>
      </c>
      <c r="J54" t="str">
        <f>INDEX('SWB Backcast'!$B$13:$V$168, MATCH('SWB Backcast - WINEP'!$C54, 'SWB Backcast'!$C$13:$C$168, 0), MATCH('SWB Backcast - WINEP'!J$13, 'SWB Backcast'!$B$13:$V$13, 0))</f>
        <v>Sufficient</v>
      </c>
      <c r="K54" t="str">
        <f>INDEX('SWB Backcast'!$B$13:$V$168, MATCH('SWB Backcast - WINEP'!$C54, 'SWB Backcast'!$C$13:$C$168, 0), MATCH('SWB Backcast - WINEP'!K$13, 'SWB Backcast'!$B$13:$V$13, 0))</f>
        <v>Sufficient</v>
      </c>
      <c r="L54" t="str">
        <f>INDEX('SWB Backcast'!$B$13:$V$168, MATCH('SWB Backcast - WINEP'!$C54, 'SWB Backcast'!$C$13:$C$168, 0), MATCH('SWB Backcast - WINEP'!L$13, 'SWB Backcast'!$B$13:$V$13, 0))</f>
        <v>Poor</v>
      </c>
      <c r="M54">
        <f>INDEX('SWB Backcast'!$B$13:$V$168, MATCH('SWB Backcast - WINEP'!$C54, 'SWB Backcast'!$C$13:$C$168, 0), MATCH('SWB Backcast - WINEP'!M$13, 'SWB Backcast'!$B$13:$V$13, 0))</f>
        <v>0</v>
      </c>
      <c r="N54" t="str">
        <f>INDEX('SWB Backcast'!$B$13:$V$168, MATCH('SWB Backcast - WINEP'!$C54, 'SWB Backcast'!$C$13:$C$168, 0), MATCH('SWB Backcast - WINEP'!N$13, 'SWB Backcast'!$B$13:$V$13, 0))</f>
        <v>Sufficient</v>
      </c>
      <c r="O54" t="str">
        <f>INDEX('SWB Backcast'!$B$13:$V$168, MATCH('SWB Backcast - WINEP'!$C54, 'SWB Backcast'!$C$13:$C$168, 0), MATCH('SWB Backcast - WINEP'!O$13, 'SWB Backcast'!$B$13:$V$13, 0))</f>
        <v>Sufficient</v>
      </c>
      <c r="P54">
        <f>INDEX('SWB Backcast'!$B$13:$V$168, MATCH('SWB Backcast - WINEP'!$C54, 'SWB Backcast'!$C$13:$C$168, 0), MATCH('SWB Backcast - WINEP'!P$13, 'SWB Backcast'!$B$13:$V$13, 0))</f>
        <v>0</v>
      </c>
      <c r="Q54" t="str">
        <f>INDEX('SWB Backcast'!$B$13:$V$168, MATCH('SWB Backcast - WINEP'!$C54, 'SWB Backcast'!$C$13:$C$168, 0), MATCH('SWB Backcast - WINEP'!Q$13, 'SWB Backcast'!$B$13:$V$13, 0))</f>
        <v>Good</v>
      </c>
      <c r="R54" t="str">
        <f>INDEX('SWB Backcast'!$B$13:$V$168, MATCH('SWB Backcast - WINEP'!$C54, 'SWB Backcast'!$C$13:$C$168, 0), MATCH('SWB Backcast - WINEP'!R$13, 'SWB Backcast'!$B$13:$V$13, 0))</f>
        <v>Good</v>
      </c>
      <c r="S54" t="str">
        <f>INDEX('SWB Backcast'!$B$13:$V$168, MATCH('SWB Backcast - WINEP'!$C54, 'SWB Backcast'!$C$13:$C$168, 0), MATCH('SWB Backcast - WINEP'!S$13, 'SWB Backcast'!$B$13:$V$13, 0))</f>
        <v>Good</v>
      </c>
      <c r="T54" t="str">
        <f>INDEX('SWB Backcast'!$B$13:$V$168, MATCH('SWB Backcast - WINEP'!$C54, 'SWB Backcast'!$C$13:$C$168, 0), MATCH('SWB Backcast - WINEP'!T$13, 'SWB Backcast'!$B$13:$V$13, 0))</f>
        <v>Good</v>
      </c>
      <c r="U54" t="str">
        <f>INDEX('SWB Backcast'!$B$13:$V$168, MATCH('SWB Backcast - WINEP'!$C54, 'SWB Backcast'!$C$13:$C$168, 0), MATCH('SWB Backcast - WINEP'!U$13, 'SWB Backcast'!$B$13:$V$13, 0))</f>
        <v>Good</v>
      </c>
      <c r="V54" t="str">
        <f>INDEX('SWB Backcast'!$B$13:$V$168, MATCH('SWB Backcast - WINEP'!$C54, 'SWB Backcast'!$C$13:$C$168, 0), MATCH('SWB Backcast - WINEP'!V$13, 'SWB Backcast'!$B$13:$V$13, 0))</f>
        <v>Good</v>
      </c>
      <c r="X54" t="s">
        <v>55</v>
      </c>
      <c r="Y54" s="22" t="s">
        <v>989</v>
      </c>
      <c r="Z54" s="22" t="s">
        <v>980</v>
      </c>
      <c r="AA54" t="s">
        <v>51</v>
      </c>
      <c r="AB54" t="str">
        <f t="shared" si="7"/>
        <v>Good</v>
      </c>
      <c r="AC54" t="str">
        <f t="shared" si="8"/>
        <v>Good</v>
      </c>
      <c r="AD54" t="str">
        <f t="shared" si="9"/>
        <v>Good</v>
      </c>
      <c r="AE54" t="str">
        <f t="shared" si="10"/>
        <v>Good</v>
      </c>
      <c r="AF54" t="str">
        <f t="shared" si="11"/>
        <v>Good</v>
      </c>
      <c r="AG54" t="str">
        <f t="shared" si="12"/>
        <v>Good</v>
      </c>
      <c r="AI54" t="str">
        <f t="shared" si="13"/>
        <v>Y</v>
      </c>
    </row>
    <row r="55" spans="2:35" ht="27.95">
      <c r="B55" t="s">
        <v>239</v>
      </c>
      <c r="C55" t="s">
        <v>657</v>
      </c>
      <c r="D55" t="s">
        <v>48</v>
      </c>
      <c r="E55" t="s">
        <v>49</v>
      </c>
      <c r="F55" t="s">
        <v>50</v>
      </c>
      <c r="H55" t="str">
        <f>INDEX('SWB Backcast'!$B$13:$V$168, MATCH('SWB Backcast - WINEP'!$C55, 'SWB Backcast'!$C$13:$C$168, 0), MATCH('SWB Backcast - WINEP'!H$13, 'SWB Backcast'!$B$13:$V$13, 0))</f>
        <v>Good</v>
      </c>
      <c r="I55" t="str">
        <f>INDEX('SWB Backcast'!$B$13:$V$168, MATCH('SWB Backcast - WINEP'!$C55, 'SWB Backcast'!$C$13:$C$168, 0), MATCH('SWB Backcast - WINEP'!I$13, 'SWB Backcast'!$B$13:$V$13, 0))</f>
        <v>Good</v>
      </c>
      <c r="J55" t="str">
        <f>INDEX('SWB Backcast'!$B$13:$V$168, MATCH('SWB Backcast - WINEP'!$C55, 'SWB Backcast'!$C$13:$C$168, 0), MATCH('SWB Backcast - WINEP'!J$13, 'SWB Backcast'!$B$13:$V$13, 0))</f>
        <v>Good</v>
      </c>
      <c r="K55" t="str">
        <f>INDEX('SWB Backcast'!$B$13:$V$168, MATCH('SWB Backcast - WINEP'!$C55, 'SWB Backcast'!$C$13:$C$168, 0), MATCH('SWB Backcast - WINEP'!K$13, 'SWB Backcast'!$B$13:$V$13, 0))</f>
        <v>Good</v>
      </c>
      <c r="L55" t="str">
        <f>INDEX('SWB Backcast'!$B$13:$V$168, MATCH('SWB Backcast - WINEP'!$C55, 'SWB Backcast'!$C$13:$C$168, 0), MATCH('SWB Backcast - WINEP'!L$13, 'SWB Backcast'!$B$13:$V$13, 0))</f>
        <v>Good</v>
      </c>
      <c r="M55">
        <f>INDEX('SWB Backcast'!$B$13:$V$168, MATCH('SWB Backcast - WINEP'!$C55, 'SWB Backcast'!$C$13:$C$168, 0), MATCH('SWB Backcast - WINEP'!M$13, 'SWB Backcast'!$B$13:$V$13, 0))</f>
        <v>0</v>
      </c>
      <c r="N55" t="str">
        <f>INDEX('SWB Backcast'!$B$13:$V$168, MATCH('SWB Backcast - WINEP'!$C55, 'SWB Backcast'!$C$13:$C$168, 0), MATCH('SWB Backcast - WINEP'!N$13, 'SWB Backcast'!$B$13:$V$13, 0))</f>
        <v>Good</v>
      </c>
      <c r="O55" t="str">
        <f>INDEX('SWB Backcast'!$B$13:$V$168, MATCH('SWB Backcast - WINEP'!$C55, 'SWB Backcast'!$C$13:$C$168, 0), MATCH('SWB Backcast - WINEP'!O$13, 'SWB Backcast'!$B$13:$V$13, 0))</f>
        <v>Excellent</v>
      </c>
      <c r="P55">
        <f>INDEX('SWB Backcast'!$B$13:$V$168, MATCH('SWB Backcast - WINEP'!$C55, 'SWB Backcast'!$C$13:$C$168, 0), MATCH('SWB Backcast - WINEP'!P$13, 'SWB Backcast'!$B$13:$V$13, 0))</f>
        <v>0</v>
      </c>
      <c r="Q55" t="str">
        <f>INDEX('SWB Backcast'!$B$13:$V$168, MATCH('SWB Backcast - WINEP'!$C55, 'SWB Backcast'!$C$13:$C$168, 0), MATCH('SWB Backcast - WINEP'!Q$13, 'SWB Backcast'!$B$13:$V$13, 0))</f>
        <v>Excellent</v>
      </c>
      <c r="R55" t="str">
        <f>INDEX('SWB Backcast'!$B$13:$V$168, MATCH('SWB Backcast - WINEP'!$C55, 'SWB Backcast'!$C$13:$C$168, 0), MATCH('SWB Backcast - WINEP'!R$13, 'SWB Backcast'!$B$13:$V$13, 0))</f>
        <v>Excellent</v>
      </c>
      <c r="S55" t="str">
        <f>INDEX('SWB Backcast'!$B$13:$V$168, MATCH('SWB Backcast - WINEP'!$C55, 'SWB Backcast'!$C$13:$C$168, 0), MATCH('SWB Backcast - WINEP'!S$13, 'SWB Backcast'!$B$13:$V$13, 0))</f>
        <v>Excellent</v>
      </c>
      <c r="T55" t="str">
        <f>INDEX('SWB Backcast'!$B$13:$V$168, MATCH('SWB Backcast - WINEP'!$C55, 'SWB Backcast'!$C$13:$C$168, 0), MATCH('SWB Backcast - WINEP'!T$13, 'SWB Backcast'!$B$13:$V$13, 0))</f>
        <v>Excellent</v>
      </c>
      <c r="U55" t="str">
        <f>INDEX('SWB Backcast'!$B$13:$V$168, MATCH('SWB Backcast - WINEP'!$C55, 'SWB Backcast'!$C$13:$C$168, 0), MATCH('SWB Backcast - WINEP'!U$13, 'SWB Backcast'!$B$13:$V$13, 0))</f>
        <v>Excellent</v>
      </c>
      <c r="V55" t="str">
        <f>INDEX('SWB Backcast'!$B$13:$V$168, MATCH('SWB Backcast - WINEP'!$C55, 'SWB Backcast'!$C$13:$C$168, 0), MATCH('SWB Backcast - WINEP'!V$13, 'SWB Backcast'!$B$13:$V$13, 0))</f>
        <v>Excellent</v>
      </c>
      <c r="Y55" s="22" t="s">
        <v>990</v>
      </c>
      <c r="Z55" s="22" t="s">
        <v>991</v>
      </c>
      <c r="AA55" t="s">
        <v>51</v>
      </c>
      <c r="AB55" t="str">
        <f t="shared" si="7"/>
        <v>Excellent</v>
      </c>
      <c r="AC55" t="str">
        <f t="shared" si="8"/>
        <v>Excellent</v>
      </c>
      <c r="AD55" t="str">
        <f t="shared" si="9"/>
        <v>Excellent</v>
      </c>
      <c r="AE55" t="str">
        <f t="shared" si="10"/>
        <v>Excellent</v>
      </c>
      <c r="AF55" t="str">
        <f t="shared" si="11"/>
        <v>Excellent</v>
      </c>
      <c r="AG55" t="str">
        <f t="shared" si="12"/>
        <v>Excellent</v>
      </c>
      <c r="AI55" t="str">
        <f t="shared" si="13"/>
        <v>Y</v>
      </c>
    </row>
    <row r="56" spans="2:35">
      <c r="B56" t="s">
        <v>239</v>
      </c>
      <c r="C56" t="s">
        <v>658</v>
      </c>
      <c r="D56" t="s">
        <v>48</v>
      </c>
      <c r="E56" t="s">
        <v>49</v>
      </c>
      <c r="F56" t="s">
        <v>50</v>
      </c>
      <c r="H56" t="str">
        <f>INDEX('SWB Backcast'!$B$13:$V$168, MATCH('SWB Backcast - WINEP'!$C56, 'SWB Backcast'!$C$13:$C$168, 0), MATCH('SWB Backcast - WINEP'!H$13, 'SWB Backcast'!$B$13:$V$13, 0))</f>
        <v>Excellent</v>
      </c>
      <c r="I56" t="str">
        <f>INDEX('SWB Backcast'!$B$13:$V$168, MATCH('SWB Backcast - WINEP'!$C56, 'SWB Backcast'!$C$13:$C$168, 0), MATCH('SWB Backcast - WINEP'!I$13, 'SWB Backcast'!$B$13:$V$13, 0))</f>
        <v>Excellent</v>
      </c>
      <c r="J56" t="str">
        <f>INDEX('SWB Backcast'!$B$13:$V$168, MATCH('SWB Backcast - WINEP'!$C56, 'SWB Backcast'!$C$13:$C$168, 0), MATCH('SWB Backcast - WINEP'!J$13, 'SWB Backcast'!$B$13:$V$13, 0))</f>
        <v>Excellent</v>
      </c>
      <c r="K56" t="str">
        <f>INDEX('SWB Backcast'!$B$13:$V$168, MATCH('SWB Backcast - WINEP'!$C56, 'SWB Backcast'!$C$13:$C$168, 0), MATCH('SWB Backcast - WINEP'!K$13, 'SWB Backcast'!$B$13:$V$13, 0))</f>
        <v>Excellent</v>
      </c>
      <c r="L56" t="str">
        <f>INDEX('SWB Backcast'!$B$13:$V$168, MATCH('SWB Backcast - WINEP'!$C56, 'SWB Backcast'!$C$13:$C$168, 0), MATCH('SWB Backcast - WINEP'!L$13, 'SWB Backcast'!$B$13:$V$13, 0))</f>
        <v>Excellent</v>
      </c>
      <c r="M56">
        <f>INDEX('SWB Backcast'!$B$13:$V$168, MATCH('SWB Backcast - WINEP'!$C56, 'SWB Backcast'!$C$13:$C$168, 0), MATCH('SWB Backcast - WINEP'!M$13, 'SWB Backcast'!$B$13:$V$13, 0))</f>
        <v>0</v>
      </c>
      <c r="N56" t="str">
        <f>INDEX('SWB Backcast'!$B$13:$V$168, MATCH('SWB Backcast - WINEP'!$C56, 'SWB Backcast'!$C$13:$C$168, 0), MATCH('SWB Backcast - WINEP'!N$13, 'SWB Backcast'!$B$13:$V$13, 0))</f>
        <v>Excellent</v>
      </c>
      <c r="O56" t="str">
        <f>INDEX('SWB Backcast'!$B$13:$V$168, MATCH('SWB Backcast - WINEP'!$C56, 'SWB Backcast'!$C$13:$C$168, 0), MATCH('SWB Backcast - WINEP'!O$13, 'SWB Backcast'!$B$13:$V$13, 0))</f>
        <v>Excellent</v>
      </c>
      <c r="P56">
        <f>INDEX('SWB Backcast'!$B$13:$V$168, MATCH('SWB Backcast - WINEP'!$C56, 'SWB Backcast'!$C$13:$C$168, 0), MATCH('SWB Backcast - WINEP'!P$13, 'SWB Backcast'!$B$13:$V$13, 0))</f>
        <v>0</v>
      </c>
      <c r="Q56" t="str">
        <f>INDEX('SWB Backcast'!$B$13:$V$168, MATCH('SWB Backcast - WINEP'!$C56, 'SWB Backcast'!$C$13:$C$168, 0), MATCH('SWB Backcast - WINEP'!Q$13, 'SWB Backcast'!$B$13:$V$13, 0))</f>
        <v>Excellent</v>
      </c>
      <c r="R56" t="str">
        <f>INDEX('SWB Backcast'!$B$13:$V$168, MATCH('SWB Backcast - WINEP'!$C56, 'SWB Backcast'!$C$13:$C$168, 0), MATCH('SWB Backcast - WINEP'!R$13, 'SWB Backcast'!$B$13:$V$13, 0))</f>
        <v>Excellent</v>
      </c>
      <c r="S56" t="str">
        <f>INDEX('SWB Backcast'!$B$13:$V$168, MATCH('SWB Backcast - WINEP'!$C56, 'SWB Backcast'!$C$13:$C$168, 0), MATCH('SWB Backcast - WINEP'!S$13, 'SWB Backcast'!$B$13:$V$13, 0))</f>
        <v>Excellent</v>
      </c>
      <c r="T56" t="str">
        <f>INDEX('SWB Backcast'!$B$13:$V$168, MATCH('SWB Backcast - WINEP'!$C56, 'SWB Backcast'!$C$13:$C$168, 0), MATCH('SWB Backcast - WINEP'!T$13, 'SWB Backcast'!$B$13:$V$13, 0))</f>
        <v>Excellent</v>
      </c>
      <c r="U56" t="str">
        <f>INDEX('SWB Backcast'!$B$13:$V$168, MATCH('SWB Backcast - WINEP'!$C56, 'SWB Backcast'!$C$13:$C$168, 0), MATCH('SWB Backcast - WINEP'!U$13, 'SWB Backcast'!$B$13:$V$13, 0))</f>
        <v>Excellent</v>
      </c>
      <c r="V56" t="str">
        <f>INDEX('SWB Backcast'!$B$13:$V$168, MATCH('SWB Backcast - WINEP'!$C56, 'SWB Backcast'!$C$13:$C$168, 0), MATCH('SWB Backcast - WINEP'!V$13, 'SWB Backcast'!$B$13:$V$13, 0))</f>
        <v>Excellent</v>
      </c>
      <c r="Y56" s="22"/>
      <c r="Z56" s="22"/>
      <c r="AA56" t="s">
        <v>51</v>
      </c>
      <c r="AB56" t="str">
        <f t="shared" si="7"/>
        <v>Excellent</v>
      </c>
      <c r="AC56" t="str">
        <f t="shared" si="8"/>
        <v>Excellent</v>
      </c>
      <c r="AD56" t="str">
        <f t="shared" si="9"/>
        <v>Excellent</v>
      </c>
      <c r="AE56" t="str">
        <f t="shared" si="10"/>
        <v>Excellent</v>
      </c>
      <c r="AF56" t="str">
        <f t="shared" si="11"/>
        <v>Excellent</v>
      </c>
      <c r="AG56" t="str">
        <f t="shared" si="12"/>
        <v>Excellent</v>
      </c>
      <c r="AI56" t="str">
        <f t="shared" si="13"/>
        <v>N</v>
      </c>
    </row>
    <row r="57" spans="2:35">
      <c r="B57" t="s">
        <v>239</v>
      </c>
      <c r="C57" t="s">
        <v>659</v>
      </c>
      <c r="D57" t="s">
        <v>48</v>
      </c>
      <c r="E57" t="s">
        <v>49</v>
      </c>
      <c r="F57" t="s">
        <v>50</v>
      </c>
      <c r="H57" t="str">
        <f>INDEX('SWB Backcast'!$B$13:$V$168, MATCH('SWB Backcast - WINEP'!$C57, 'SWB Backcast'!$C$13:$C$168, 0), MATCH('SWB Backcast - WINEP'!H$13, 'SWB Backcast'!$B$13:$V$13, 0))</f>
        <v>Excellent</v>
      </c>
      <c r="I57" t="str">
        <f>INDEX('SWB Backcast'!$B$13:$V$168, MATCH('SWB Backcast - WINEP'!$C57, 'SWB Backcast'!$C$13:$C$168, 0), MATCH('SWB Backcast - WINEP'!I$13, 'SWB Backcast'!$B$13:$V$13, 0))</f>
        <v>Excellent</v>
      </c>
      <c r="J57" t="str">
        <f>INDEX('SWB Backcast'!$B$13:$V$168, MATCH('SWB Backcast - WINEP'!$C57, 'SWB Backcast'!$C$13:$C$168, 0), MATCH('SWB Backcast - WINEP'!J$13, 'SWB Backcast'!$B$13:$V$13, 0))</f>
        <v>Excellent</v>
      </c>
      <c r="K57" t="str">
        <f>INDEX('SWB Backcast'!$B$13:$V$168, MATCH('SWB Backcast - WINEP'!$C57, 'SWB Backcast'!$C$13:$C$168, 0), MATCH('SWB Backcast - WINEP'!K$13, 'SWB Backcast'!$B$13:$V$13, 0))</f>
        <v>Excellent</v>
      </c>
      <c r="L57" t="str">
        <f>INDEX('SWB Backcast'!$B$13:$V$168, MATCH('SWB Backcast - WINEP'!$C57, 'SWB Backcast'!$C$13:$C$168, 0), MATCH('SWB Backcast - WINEP'!L$13, 'SWB Backcast'!$B$13:$V$13, 0))</f>
        <v>Excellent</v>
      </c>
      <c r="M57">
        <f>INDEX('SWB Backcast'!$B$13:$V$168, MATCH('SWB Backcast - WINEP'!$C57, 'SWB Backcast'!$C$13:$C$168, 0), MATCH('SWB Backcast - WINEP'!M$13, 'SWB Backcast'!$B$13:$V$13, 0))</f>
        <v>0</v>
      </c>
      <c r="N57" t="str">
        <f>INDEX('SWB Backcast'!$B$13:$V$168, MATCH('SWB Backcast - WINEP'!$C57, 'SWB Backcast'!$C$13:$C$168, 0), MATCH('SWB Backcast - WINEP'!N$13, 'SWB Backcast'!$B$13:$V$13, 0))</f>
        <v>Excellent</v>
      </c>
      <c r="O57" t="str">
        <f>INDEX('SWB Backcast'!$B$13:$V$168, MATCH('SWB Backcast - WINEP'!$C57, 'SWB Backcast'!$C$13:$C$168, 0), MATCH('SWB Backcast - WINEP'!O$13, 'SWB Backcast'!$B$13:$V$13, 0))</f>
        <v>Excellent</v>
      </c>
      <c r="P57">
        <f>INDEX('SWB Backcast'!$B$13:$V$168, MATCH('SWB Backcast - WINEP'!$C57, 'SWB Backcast'!$C$13:$C$168, 0), MATCH('SWB Backcast - WINEP'!P$13, 'SWB Backcast'!$B$13:$V$13, 0))</f>
        <v>0</v>
      </c>
      <c r="Q57" t="str">
        <f>INDEX('SWB Backcast'!$B$13:$V$168, MATCH('SWB Backcast - WINEP'!$C57, 'SWB Backcast'!$C$13:$C$168, 0), MATCH('SWB Backcast - WINEP'!Q$13, 'SWB Backcast'!$B$13:$V$13, 0))</f>
        <v>Excellent</v>
      </c>
      <c r="R57" t="str">
        <f>INDEX('SWB Backcast'!$B$13:$V$168, MATCH('SWB Backcast - WINEP'!$C57, 'SWB Backcast'!$C$13:$C$168, 0), MATCH('SWB Backcast - WINEP'!R$13, 'SWB Backcast'!$B$13:$V$13, 0))</f>
        <v>Excellent</v>
      </c>
      <c r="S57" t="str">
        <f>INDEX('SWB Backcast'!$B$13:$V$168, MATCH('SWB Backcast - WINEP'!$C57, 'SWB Backcast'!$C$13:$C$168, 0), MATCH('SWB Backcast - WINEP'!S$13, 'SWB Backcast'!$B$13:$V$13, 0))</f>
        <v>Excellent</v>
      </c>
      <c r="T57" t="str">
        <f>INDEX('SWB Backcast'!$B$13:$V$168, MATCH('SWB Backcast - WINEP'!$C57, 'SWB Backcast'!$C$13:$C$168, 0), MATCH('SWB Backcast - WINEP'!T$13, 'SWB Backcast'!$B$13:$V$13, 0))</f>
        <v>Excellent</v>
      </c>
      <c r="U57" t="str">
        <f>INDEX('SWB Backcast'!$B$13:$V$168, MATCH('SWB Backcast - WINEP'!$C57, 'SWB Backcast'!$C$13:$C$168, 0), MATCH('SWB Backcast - WINEP'!U$13, 'SWB Backcast'!$B$13:$V$13, 0))</f>
        <v>Excellent</v>
      </c>
      <c r="V57" t="str">
        <f>INDEX('SWB Backcast'!$B$13:$V$168, MATCH('SWB Backcast - WINEP'!$C57, 'SWB Backcast'!$C$13:$C$168, 0), MATCH('SWB Backcast - WINEP'!V$13, 'SWB Backcast'!$B$13:$V$13, 0))</f>
        <v>Excellent</v>
      </c>
      <c r="Y57" s="22"/>
      <c r="Z57" s="22"/>
      <c r="AA57" t="s">
        <v>51</v>
      </c>
      <c r="AB57" t="str">
        <f t="shared" si="7"/>
        <v>Excellent</v>
      </c>
      <c r="AC57" t="str">
        <f t="shared" si="8"/>
        <v>Excellent</v>
      </c>
      <c r="AD57" t="str">
        <f t="shared" si="9"/>
        <v>Excellent</v>
      </c>
      <c r="AE57" t="str">
        <f t="shared" si="10"/>
        <v>Excellent</v>
      </c>
      <c r="AF57" t="str">
        <f t="shared" si="11"/>
        <v>Excellent</v>
      </c>
      <c r="AG57" t="str">
        <f t="shared" si="12"/>
        <v>Excellent</v>
      </c>
      <c r="AI57" t="str">
        <f t="shared" si="13"/>
        <v>N</v>
      </c>
    </row>
    <row r="58" spans="2:35">
      <c r="B58" t="s">
        <v>239</v>
      </c>
      <c r="C58" t="s">
        <v>660</v>
      </c>
      <c r="D58" t="s">
        <v>48</v>
      </c>
      <c r="E58" t="s">
        <v>49</v>
      </c>
      <c r="F58" t="s">
        <v>50</v>
      </c>
      <c r="H58" t="str">
        <f>INDEX('SWB Backcast'!$B$13:$V$168, MATCH('SWB Backcast - WINEP'!$C58, 'SWB Backcast'!$C$13:$C$168, 0), MATCH('SWB Backcast - WINEP'!H$13, 'SWB Backcast'!$B$13:$V$13, 0))</f>
        <v>Excellent (backcast)</v>
      </c>
      <c r="I58" t="str">
        <f>INDEX('SWB Backcast'!$B$13:$V$168, MATCH('SWB Backcast - WINEP'!$C58, 'SWB Backcast'!$C$13:$C$168, 0), MATCH('SWB Backcast - WINEP'!I$13, 'SWB Backcast'!$B$13:$V$13, 0))</f>
        <v>Excellent (backcast)</v>
      </c>
      <c r="J58" t="str">
        <f>INDEX('SWB Backcast'!$B$13:$V$168, MATCH('SWB Backcast - WINEP'!$C58, 'SWB Backcast'!$C$13:$C$168, 0), MATCH('SWB Backcast - WINEP'!J$13, 'SWB Backcast'!$B$13:$V$13, 0))</f>
        <v>Excellent (backcast)</v>
      </c>
      <c r="K58" t="str">
        <f>INDEX('SWB Backcast'!$B$13:$V$168, MATCH('SWB Backcast - WINEP'!$C58, 'SWB Backcast'!$C$13:$C$168, 0), MATCH('SWB Backcast - WINEP'!K$13, 'SWB Backcast'!$B$13:$V$13, 0))</f>
        <v>Excellent</v>
      </c>
      <c r="L58" t="str">
        <f>INDEX('SWB Backcast'!$B$13:$V$168, MATCH('SWB Backcast - WINEP'!$C58, 'SWB Backcast'!$C$13:$C$168, 0), MATCH('SWB Backcast - WINEP'!L$13, 'SWB Backcast'!$B$13:$V$13, 0))</f>
        <v>Excellent</v>
      </c>
      <c r="M58">
        <f>INDEX('SWB Backcast'!$B$13:$V$168, MATCH('SWB Backcast - WINEP'!$C58, 'SWB Backcast'!$C$13:$C$168, 0), MATCH('SWB Backcast - WINEP'!M$13, 'SWB Backcast'!$B$13:$V$13, 0))</f>
        <v>0</v>
      </c>
      <c r="N58" t="str">
        <f>INDEX('SWB Backcast'!$B$13:$V$168, MATCH('SWB Backcast - WINEP'!$C58, 'SWB Backcast'!$C$13:$C$168, 0), MATCH('SWB Backcast - WINEP'!N$13, 'SWB Backcast'!$B$13:$V$13, 0))</f>
        <v>Excellent</v>
      </c>
      <c r="O58" t="str">
        <f>INDEX('SWB Backcast'!$B$13:$V$168, MATCH('SWB Backcast - WINEP'!$C58, 'SWB Backcast'!$C$13:$C$168, 0), MATCH('SWB Backcast - WINEP'!O$13, 'SWB Backcast'!$B$13:$V$13, 0))</f>
        <v>Excellent</v>
      </c>
      <c r="P58">
        <f>INDEX('SWB Backcast'!$B$13:$V$168, MATCH('SWB Backcast - WINEP'!$C58, 'SWB Backcast'!$C$13:$C$168, 0), MATCH('SWB Backcast - WINEP'!P$13, 'SWB Backcast'!$B$13:$V$13, 0))</f>
        <v>0</v>
      </c>
      <c r="Q58" t="str">
        <f>INDEX('SWB Backcast'!$B$13:$V$168, MATCH('SWB Backcast - WINEP'!$C58, 'SWB Backcast'!$C$13:$C$168, 0), MATCH('SWB Backcast - WINEP'!Q$13, 'SWB Backcast'!$B$13:$V$13, 0))</f>
        <v>Excellent</v>
      </c>
      <c r="R58" t="str">
        <f>INDEX('SWB Backcast'!$B$13:$V$168, MATCH('SWB Backcast - WINEP'!$C58, 'SWB Backcast'!$C$13:$C$168, 0), MATCH('SWB Backcast - WINEP'!R$13, 'SWB Backcast'!$B$13:$V$13, 0))</f>
        <v>Excellent</v>
      </c>
      <c r="S58" t="str">
        <f>INDEX('SWB Backcast'!$B$13:$V$168, MATCH('SWB Backcast - WINEP'!$C58, 'SWB Backcast'!$C$13:$C$168, 0), MATCH('SWB Backcast - WINEP'!S$13, 'SWB Backcast'!$B$13:$V$13, 0))</f>
        <v>Excellent</v>
      </c>
      <c r="T58" t="str">
        <f>INDEX('SWB Backcast'!$B$13:$V$168, MATCH('SWB Backcast - WINEP'!$C58, 'SWB Backcast'!$C$13:$C$168, 0), MATCH('SWB Backcast - WINEP'!T$13, 'SWB Backcast'!$B$13:$V$13, 0))</f>
        <v>Excellent</v>
      </c>
      <c r="U58" t="str">
        <f>INDEX('SWB Backcast'!$B$13:$V$168, MATCH('SWB Backcast - WINEP'!$C58, 'SWB Backcast'!$C$13:$C$168, 0), MATCH('SWB Backcast - WINEP'!U$13, 'SWB Backcast'!$B$13:$V$13, 0))</f>
        <v>Excellent</v>
      </c>
      <c r="V58" t="str">
        <f>INDEX('SWB Backcast'!$B$13:$V$168, MATCH('SWB Backcast - WINEP'!$C58, 'SWB Backcast'!$C$13:$C$168, 0), MATCH('SWB Backcast - WINEP'!V$13, 'SWB Backcast'!$B$13:$V$13, 0))</f>
        <v>Excellent</v>
      </c>
      <c r="Y58" s="22"/>
      <c r="Z58" s="22"/>
      <c r="AA58" t="s">
        <v>51</v>
      </c>
      <c r="AB58" t="str">
        <f t="shared" si="7"/>
        <v>Excellent</v>
      </c>
      <c r="AC58" t="str">
        <f t="shared" si="8"/>
        <v>Excellent</v>
      </c>
      <c r="AD58" t="str">
        <f t="shared" si="9"/>
        <v>Excellent</v>
      </c>
      <c r="AE58" t="str">
        <f t="shared" si="10"/>
        <v>Excellent</v>
      </c>
      <c r="AF58" t="str">
        <f t="shared" si="11"/>
        <v>Excellent</v>
      </c>
      <c r="AG58" t="str">
        <f t="shared" si="12"/>
        <v>Excellent</v>
      </c>
      <c r="AI58" t="str">
        <f t="shared" si="13"/>
        <v>N</v>
      </c>
    </row>
    <row r="59" spans="2:35">
      <c r="B59" t="s">
        <v>239</v>
      </c>
      <c r="C59" t="s">
        <v>661</v>
      </c>
      <c r="D59" t="s">
        <v>48</v>
      </c>
      <c r="E59" t="s">
        <v>49</v>
      </c>
      <c r="F59" t="s">
        <v>50</v>
      </c>
      <c r="H59" t="str">
        <f>INDEX('SWB Backcast'!$B$13:$V$168, MATCH('SWB Backcast - WINEP'!$C59, 'SWB Backcast'!$C$13:$C$168, 0), MATCH('SWB Backcast - WINEP'!H$13, 'SWB Backcast'!$B$13:$V$13, 0))</f>
        <v>Excellent</v>
      </c>
      <c r="I59" t="str">
        <f>INDEX('SWB Backcast'!$B$13:$V$168, MATCH('SWB Backcast - WINEP'!$C59, 'SWB Backcast'!$C$13:$C$168, 0), MATCH('SWB Backcast - WINEP'!I$13, 'SWB Backcast'!$B$13:$V$13, 0))</f>
        <v>Excellent</v>
      </c>
      <c r="J59" t="str">
        <f>INDEX('SWB Backcast'!$B$13:$V$168, MATCH('SWB Backcast - WINEP'!$C59, 'SWB Backcast'!$C$13:$C$168, 0), MATCH('SWB Backcast - WINEP'!J$13, 'SWB Backcast'!$B$13:$V$13, 0))</f>
        <v>Excellent</v>
      </c>
      <c r="K59" t="str">
        <f>INDEX('SWB Backcast'!$B$13:$V$168, MATCH('SWB Backcast - WINEP'!$C59, 'SWB Backcast'!$C$13:$C$168, 0), MATCH('SWB Backcast - WINEP'!K$13, 'SWB Backcast'!$B$13:$V$13, 0))</f>
        <v>Excellent</v>
      </c>
      <c r="L59" t="str">
        <f>INDEX('SWB Backcast'!$B$13:$V$168, MATCH('SWB Backcast - WINEP'!$C59, 'SWB Backcast'!$C$13:$C$168, 0), MATCH('SWB Backcast - WINEP'!L$13, 'SWB Backcast'!$B$13:$V$13, 0))</f>
        <v>Excellent</v>
      </c>
      <c r="M59">
        <f>INDEX('SWB Backcast'!$B$13:$V$168, MATCH('SWB Backcast - WINEP'!$C59, 'SWB Backcast'!$C$13:$C$168, 0), MATCH('SWB Backcast - WINEP'!M$13, 'SWB Backcast'!$B$13:$V$13, 0))</f>
        <v>0</v>
      </c>
      <c r="N59" t="str">
        <f>INDEX('SWB Backcast'!$B$13:$V$168, MATCH('SWB Backcast - WINEP'!$C59, 'SWB Backcast'!$C$13:$C$168, 0), MATCH('SWB Backcast - WINEP'!N$13, 'SWB Backcast'!$B$13:$V$13, 0))</f>
        <v>Excellent</v>
      </c>
      <c r="O59" t="str">
        <f>INDEX('SWB Backcast'!$B$13:$V$168, MATCH('SWB Backcast - WINEP'!$C59, 'SWB Backcast'!$C$13:$C$168, 0), MATCH('SWB Backcast - WINEP'!O$13, 'SWB Backcast'!$B$13:$V$13, 0))</f>
        <v>Excellent</v>
      </c>
      <c r="P59">
        <f>INDEX('SWB Backcast'!$B$13:$V$168, MATCH('SWB Backcast - WINEP'!$C59, 'SWB Backcast'!$C$13:$C$168, 0), MATCH('SWB Backcast - WINEP'!P$13, 'SWB Backcast'!$B$13:$V$13, 0))</f>
        <v>0</v>
      </c>
      <c r="Q59" t="str">
        <f>INDEX('SWB Backcast'!$B$13:$V$168, MATCH('SWB Backcast - WINEP'!$C59, 'SWB Backcast'!$C$13:$C$168, 0), MATCH('SWB Backcast - WINEP'!Q$13, 'SWB Backcast'!$B$13:$V$13, 0))</f>
        <v>Excellent</v>
      </c>
      <c r="R59" t="str">
        <f>INDEX('SWB Backcast'!$B$13:$V$168, MATCH('SWB Backcast - WINEP'!$C59, 'SWB Backcast'!$C$13:$C$168, 0), MATCH('SWB Backcast - WINEP'!R$13, 'SWB Backcast'!$B$13:$V$13, 0))</f>
        <v>Excellent</v>
      </c>
      <c r="S59" t="str">
        <f>INDEX('SWB Backcast'!$B$13:$V$168, MATCH('SWB Backcast - WINEP'!$C59, 'SWB Backcast'!$C$13:$C$168, 0), MATCH('SWB Backcast - WINEP'!S$13, 'SWB Backcast'!$B$13:$V$13, 0))</f>
        <v>Excellent</v>
      </c>
      <c r="T59" t="str">
        <f>INDEX('SWB Backcast'!$B$13:$V$168, MATCH('SWB Backcast - WINEP'!$C59, 'SWB Backcast'!$C$13:$C$168, 0), MATCH('SWB Backcast - WINEP'!T$13, 'SWB Backcast'!$B$13:$V$13, 0))</f>
        <v>Excellent</v>
      </c>
      <c r="U59" t="str">
        <f>INDEX('SWB Backcast'!$B$13:$V$168, MATCH('SWB Backcast - WINEP'!$C59, 'SWB Backcast'!$C$13:$C$168, 0), MATCH('SWB Backcast - WINEP'!U$13, 'SWB Backcast'!$B$13:$V$13, 0))</f>
        <v>Excellent</v>
      </c>
      <c r="V59" t="str">
        <f>INDEX('SWB Backcast'!$B$13:$V$168, MATCH('SWB Backcast - WINEP'!$C59, 'SWB Backcast'!$C$13:$C$168, 0), MATCH('SWB Backcast - WINEP'!V$13, 'SWB Backcast'!$B$13:$V$13, 0))</f>
        <v>Excellent</v>
      </c>
      <c r="Y59" s="22"/>
      <c r="Z59" s="22"/>
      <c r="AA59" t="s">
        <v>51</v>
      </c>
      <c r="AB59" t="str">
        <f t="shared" si="7"/>
        <v>Excellent</v>
      </c>
      <c r="AC59" t="str">
        <f t="shared" si="8"/>
        <v>Excellent</v>
      </c>
      <c r="AD59" t="str">
        <f t="shared" si="9"/>
        <v>Excellent</v>
      </c>
      <c r="AE59" t="str">
        <f t="shared" si="10"/>
        <v>Excellent</v>
      </c>
      <c r="AF59" t="str">
        <f t="shared" si="11"/>
        <v>Excellent</v>
      </c>
      <c r="AG59" t="str">
        <f t="shared" si="12"/>
        <v>Excellent</v>
      </c>
      <c r="AI59" t="str">
        <f t="shared" si="13"/>
        <v>N</v>
      </c>
    </row>
    <row r="60" spans="2:35" ht="27.95">
      <c r="B60" t="s">
        <v>239</v>
      </c>
      <c r="C60" t="s">
        <v>662</v>
      </c>
      <c r="D60" t="s">
        <v>48</v>
      </c>
      <c r="E60" t="s">
        <v>49</v>
      </c>
      <c r="F60" t="s">
        <v>50</v>
      </c>
      <c r="H60" t="str">
        <f>INDEX('SWB Backcast'!$B$13:$V$168, MATCH('SWB Backcast - WINEP'!$C60, 'SWB Backcast'!$C$13:$C$168, 0), MATCH('SWB Backcast - WINEP'!H$13, 'SWB Backcast'!$B$13:$V$13, 0))</f>
        <v>Excellent</v>
      </c>
      <c r="I60" t="str">
        <f>INDEX('SWB Backcast'!$B$13:$V$168, MATCH('SWB Backcast - WINEP'!$C60, 'SWB Backcast'!$C$13:$C$168, 0), MATCH('SWB Backcast - WINEP'!I$13, 'SWB Backcast'!$B$13:$V$13, 0))</f>
        <v>Excellent</v>
      </c>
      <c r="J60" t="str">
        <f>INDEX('SWB Backcast'!$B$13:$V$168, MATCH('SWB Backcast - WINEP'!$C60, 'SWB Backcast'!$C$13:$C$168, 0), MATCH('SWB Backcast - WINEP'!J$13, 'SWB Backcast'!$B$13:$V$13, 0))</f>
        <v>Excellent</v>
      </c>
      <c r="K60" t="str">
        <f>INDEX('SWB Backcast'!$B$13:$V$168, MATCH('SWB Backcast - WINEP'!$C60, 'SWB Backcast'!$C$13:$C$168, 0), MATCH('SWB Backcast - WINEP'!K$13, 'SWB Backcast'!$B$13:$V$13, 0))</f>
        <v>Excellent</v>
      </c>
      <c r="L60" t="str">
        <f>INDEX('SWB Backcast'!$B$13:$V$168, MATCH('SWB Backcast - WINEP'!$C60, 'SWB Backcast'!$C$13:$C$168, 0), MATCH('SWB Backcast - WINEP'!L$13, 'SWB Backcast'!$B$13:$V$13, 0))</f>
        <v>Excellent</v>
      </c>
      <c r="M60">
        <f>INDEX('SWB Backcast'!$B$13:$V$168, MATCH('SWB Backcast - WINEP'!$C60, 'SWB Backcast'!$C$13:$C$168, 0), MATCH('SWB Backcast - WINEP'!M$13, 'SWB Backcast'!$B$13:$V$13, 0))</f>
        <v>0</v>
      </c>
      <c r="N60" t="str">
        <f>INDEX('SWB Backcast'!$B$13:$V$168, MATCH('SWB Backcast - WINEP'!$C60, 'SWB Backcast'!$C$13:$C$168, 0), MATCH('SWB Backcast - WINEP'!N$13, 'SWB Backcast'!$B$13:$V$13, 0))</f>
        <v>Excellent</v>
      </c>
      <c r="O60" t="str">
        <f>INDEX('SWB Backcast'!$B$13:$V$168, MATCH('SWB Backcast - WINEP'!$C60, 'SWB Backcast'!$C$13:$C$168, 0), MATCH('SWB Backcast - WINEP'!O$13, 'SWB Backcast'!$B$13:$V$13, 0))</f>
        <v>Excellent</v>
      </c>
      <c r="P60">
        <f>INDEX('SWB Backcast'!$B$13:$V$168, MATCH('SWB Backcast - WINEP'!$C60, 'SWB Backcast'!$C$13:$C$168, 0), MATCH('SWB Backcast - WINEP'!P$13, 'SWB Backcast'!$B$13:$V$13, 0))</f>
        <v>0</v>
      </c>
      <c r="Q60" t="str">
        <f>INDEX('SWB Backcast'!$B$13:$V$168, MATCH('SWB Backcast - WINEP'!$C60, 'SWB Backcast'!$C$13:$C$168, 0), MATCH('SWB Backcast - WINEP'!Q$13, 'SWB Backcast'!$B$13:$V$13, 0))</f>
        <v>Excellent</v>
      </c>
      <c r="R60" t="str">
        <f>INDEX('SWB Backcast'!$B$13:$V$168, MATCH('SWB Backcast - WINEP'!$C60, 'SWB Backcast'!$C$13:$C$168, 0), MATCH('SWB Backcast - WINEP'!R$13, 'SWB Backcast'!$B$13:$V$13, 0))</f>
        <v>Excellent</v>
      </c>
      <c r="S60" t="str">
        <f>INDEX('SWB Backcast'!$B$13:$V$168, MATCH('SWB Backcast - WINEP'!$C60, 'SWB Backcast'!$C$13:$C$168, 0), MATCH('SWB Backcast - WINEP'!S$13, 'SWB Backcast'!$B$13:$V$13, 0))</f>
        <v>Excellent</v>
      </c>
      <c r="T60" t="str">
        <f>INDEX('SWB Backcast'!$B$13:$V$168, MATCH('SWB Backcast - WINEP'!$C60, 'SWB Backcast'!$C$13:$C$168, 0), MATCH('SWB Backcast - WINEP'!T$13, 'SWB Backcast'!$B$13:$V$13, 0))</f>
        <v>Excellent</v>
      </c>
      <c r="U60" t="str">
        <f>INDEX('SWB Backcast'!$B$13:$V$168, MATCH('SWB Backcast - WINEP'!$C60, 'SWB Backcast'!$C$13:$C$168, 0), MATCH('SWB Backcast - WINEP'!U$13, 'SWB Backcast'!$B$13:$V$13, 0))</f>
        <v>Excellent</v>
      </c>
      <c r="V60" t="str">
        <f>INDEX('SWB Backcast'!$B$13:$V$168, MATCH('SWB Backcast - WINEP'!$C60, 'SWB Backcast'!$C$13:$C$168, 0), MATCH('SWB Backcast - WINEP'!V$13, 'SWB Backcast'!$B$13:$V$13, 0))</f>
        <v>Excellent</v>
      </c>
      <c r="Y60" s="22" t="s">
        <v>992</v>
      </c>
      <c r="Z60" s="22" t="s">
        <v>970</v>
      </c>
      <c r="AA60" t="s">
        <v>51</v>
      </c>
      <c r="AB60" t="str">
        <f t="shared" si="7"/>
        <v>Excellent</v>
      </c>
      <c r="AC60" t="str">
        <f t="shared" si="8"/>
        <v>Excellent</v>
      </c>
      <c r="AD60" t="str">
        <f t="shared" si="9"/>
        <v>Excellent</v>
      </c>
      <c r="AE60" t="str">
        <f t="shared" si="10"/>
        <v>Excellent</v>
      </c>
      <c r="AF60" t="str">
        <f t="shared" si="11"/>
        <v>Excellent</v>
      </c>
      <c r="AG60" t="str">
        <f t="shared" si="12"/>
        <v>Excellent</v>
      </c>
      <c r="AI60" t="str">
        <f t="shared" si="13"/>
        <v>Y</v>
      </c>
    </row>
    <row r="61" spans="2:35">
      <c r="B61" t="s">
        <v>239</v>
      </c>
      <c r="C61" t="s">
        <v>663</v>
      </c>
      <c r="D61" t="s">
        <v>48</v>
      </c>
      <c r="E61" t="s">
        <v>49</v>
      </c>
      <c r="F61" t="s">
        <v>50</v>
      </c>
      <c r="H61" t="str">
        <f>INDEX('SWB Backcast'!$B$13:$V$168, MATCH('SWB Backcast - WINEP'!$C61, 'SWB Backcast'!$C$13:$C$168, 0), MATCH('SWB Backcast - WINEP'!H$13, 'SWB Backcast'!$B$13:$V$13, 0))</f>
        <v>Excellent</v>
      </c>
      <c r="I61" t="str">
        <f>INDEX('SWB Backcast'!$B$13:$V$168, MATCH('SWB Backcast - WINEP'!$C61, 'SWB Backcast'!$C$13:$C$168, 0), MATCH('SWB Backcast - WINEP'!I$13, 'SWB Backcast'!$B$13:$V$13, 0))</f>
        <v>Excellent</v>
      </c>
      <c r="J61" t="str">
        <f>INDEX('SWB Backcast'!$B$13:$V$168, MATCH('SWB Backcast - WINEP'!$C61, 'SWB Backcast'!$C$13:$C$168, 0), MATCH('SWB Backcast - WINEP'!J$13, 'SWB Backcast'!$B$13:$V$13, 0))</f>
        <v>Excellent</v>
      </c>
      <c r="K61" t="str">
        <f>INDEX('SWB Backcast'!$B$13:$V$168, MATCH('SWB Backcast - WINEP'!$C61, 'SWB Backcast'!$C$13:$C$168, 0), MATCH('SWB Backcast - WINEP'!K$13, 'SWB Backcast'!$B$13:$V$13, 0))</f>
        <v>Excellent</v>
      </c>
      <c r="L61" t="str">
        <f>INDEX('SWB Backcast'!$B$13:$V$168, MATCH('SWB Backcast - WINEP'!$C61, 'SWB Backcast'!$C$13:$C$168, 0), MATCH('SWB Backcast - WINEP'!L$13, 'SWB Backcast'!$B$13:$V$13, 0))</f>
        <v>Excellent</v>
      </c>
      <c r="M61">
        <f>INDEX('SWB Backcast'!$B$13:$V$168, MATCH('SWB Backcast - WINEP'!$C61, 'SWB Backcast'!$C$13:$C$168, 0), MATCH('SWB Backcast - WINEP'!M$13, 'SWB Backcast'!$B$13:$V$13, 0))</f>
        <v>0</v>
      </c>
      <c r="N61" t="str">
        <f>INDEX('SWB Backcast'!$B$13:$V$168, MATCH('SWB Backcast - WINEP'!$C61, 'SWB Backcast'!$C$13:$C$168, 0), MATCH('SWB Backcast - WINEP'!N$13, 'SWB Backcast'!$B$13:$V$13, 0))</f>
        <v>Excellent</v>
      </c>
      <c r="O61" t="str">
        <f>INDEX('SWB Backcast'!$B$13:$V$168, MATCH('SWB Backcast - WINEP'!$C61, 'SWB Backcast'!$C$13:$C$168, 0), MATCH('SWB Backcast - WINEP'!O$13, 'SWB Backcast'!$B$13:$V$13, 0))</f>
        <v>Excellent</v>
      </c>
      <c r="P61">
        <f>INDEX('SWB Backcast'!$B$13:$V$168, MATCH('SWB Backcast - WINEP'!$C61, 'SWB Backcast'!$C$13:$C$168, 0), MATCH('SWB Backcast - WINEP'!P$13, 'SWB Backcast'!$B$13:$V$13, 0))</f>
        <v>0</v>
      </c>
      <c r="Q61" t="str">
        <f>INDEX('SWB Backcast'!$B$13:$V$168, MATCH('SWB Backcast - WINEP'!$C61, 'SWB Backcast'!$C$13:$C$168, 0), MATCH('SWB Backcast - WINEP'!Q$13, 'SWB Backcast'!$B$13:$V$13, 0))</f>
        <v>Excellent</v>
      </c>
      <c r="R61" t="str">
        <f>INDEX('SWB Backcast'!$B$13:$V$168, MATCH('SWB Backcast - WINEP'!$C61, 'SWB Backcast'!$C$13:$C$168, 0), MATCH('SWB Backcast - WINEP'!R$13, 'SWB Backcast'!$B$13:$V$13, 0))</f>
        <v>Excellent</v>
      </c>
      <c r="S61" t="str">
        <f>INDEX('SWB Backcast'!$B$13:$V$168, MATCH('SWB Backcast - WINEP'!$C61, 'SWB Backcast'!$C$13:$C$168, 0), MATCH('SWB Backcast - WINEP'!S$13, 'SWB Backcast'!$B$13:$V$13, 0))</f>
        <v>Excellent</v>
      </c>
      <c r="T61" t="str">
        <f>INDEX('SWB Backcast'!$B$13:$V$168, MATCH('SWB Backcast - WINEP'!$C61, 'SWB Backcast'!$C$13:$C$168, 0), MATCH('SWB Backcast - WINEP'!T$13, 'SWB Backcast'!$B$13:$V$13, 0))</f>
        <v>Excellent</v>
      </c>
      <c r="U61" t="str">
        <f>INDEX('SWB Backcast'!$B$13:$V$168, MATCH('SWB Backcast - WINEP'!$C61, 'SWB Backcast'!$C$13:$C$168, 0), MATCH('SWB Backcast - WINEP'!U$13, 'SWB Backcast'!$B$13:$V$13, 0))</f>
        <v>Excellent</v>
      </c>
      <c r="V61" t="str">
        <f>INDEX('SWB Backcast'!$B$13:$V$168, MATCH('SWB Backcast - WINEP'!$C61, 'SWB Backcast'!$C$13:$C$168, 0), MATCH('SWB Backcast - WINEP'!V$13, 'SWB Backcast'!$B$13:$V$13, 0))</f>
        <v>Excellent</v>
      </c>
      <c r="Y61" s="22"/>
      <c r="Z61" s="22"/>
      <c r="AA61" t="s">
        <v>51</v>
      </c>
      <c r="AB61" t="str">
        <f t="shared" si="7"/>
        <v>Excellent</v>
      </c>
      <c r="AC61" t="str">
        <f t="shared" si="8"/>
        <v>Excellent</v>
      </c>
      <c r="AD61" t="str">
        <f t="shared" si="9"/>
        <v>Excellent</v>
      </c>
      <c r="AE61" t="str">
        <f t="shared" si="10"/>
        <v>Excellent</v>
      </c>
      <c r="AF61" t="str">
        <f t="shared" si="11"/>
        <v>Excellent</v>
      </c>
      <c r="AG61" t="str">
        <f t="shared" si="12"/>
        <v>Excellent</v>
      </c>
      <c r="AI61" t="str">
        <f t="shared" si="13"/>
        <v>N</v>
      </c>
    </row>
    <row r="62" spans="2:35">
      <c r="B62" t="s">
        <v>239</v>
      </c>
      <c r="C62" t="s">
        <v>664</v>
      </c>
      <c r="D62" t="s">
        <v>48</v>
      </c>
      <c r="E62" t="s">
        <v>49</v>
      </c>
      <c r="F62" t="s">
        <v>50</v>
      </c>
      <c r="H62" t="str">
        <f>INDEX('SWB Backcast'!$B$13:$V$168, MATCH('SWB Backcast - WINEP'!$C62, 'SWB Backcast'!$C$13:$C$168, 0), MATCH('SWB Backcast - WINEP'!H$13, 'SWB Backcast'!$B$13:$V$13, 0))</f>
        <v>Excellent</v>
      </c>
      <c r="I62" t="str">
        <f>INDEX('SWB Backcast'!$B$13:$V$168, MATCH('SWB Backcast - WINEP'!$C62, 'SWB Backcast'!$C$13:$C$168, 0), MATCH('SWB Backcast - WINEP'!I$13, 'SWB Backcast'!$B$13:$V$13, 0))</f>
        <v>Excellent</v>
      </c>
      <c r="J62" t="str">
        <f>INDEX('SWB Backcast'!$B$13:$V$168, MATCH('SWB Backcast - WINEP'!$C62, 'SWB Backcast'!$C$13:$C$168, 0), MATCH('SWB Backcast - WINEP'!J$13, 'SWB Backcast'!$B$13:$V$13, 0))</f>
        <v>Excellent</v>
      </c>
      <c r="K62" t="str">
        <f>INDEX('SWB Backcast'!$B$13:$V$168, MATCH('SWB Backcast - WINEP'!$C62, 'SWB Backcast'!$C$13:$C$168, 0), MATCH('SWB Backcast - WINEP'!K$13, 'SWB Backcast'!$B$13:$V$13, 0))</f>
        <v>Excellent</v>
      </c>
      <c r="L62" t="str">
        <f>INDEX('SWB Backcast'!$B$13:$V$168, MATCH('SWB Backcast - WINEP'!$C62, 'SWB Backcast'!$C$13:$C$168, 0), MATCH('SWB Backcast - WINEP'!L$13, 'SWB Backcast'!$B$13:$V$13, 0))</f>
        <v>Excellent</v>
      </c>
      <c r="M62">
        <f>INDEX('SWB Backcast'!$B$13:$V$168, MATCH('SWB Backcast - WINEP'!$C62, 'SWB Backcast'!$C$13:$C$168, 0), MATCH('SWB Backcast - WINEP'!M$13, 'SWB Backcast'!$B$13:$V$13, 0))</f>
        <v>0</v>
      </c>
      <c r="N62" t="str">
        <f>INDEX('SWB Backcast'!$B$13:$V$168, MATCH('SWB Backcast - WINEP'!$C62, 'SWB Backcast'!$C$13:$C$168, 0), MATCH('SWB Backcast - WINEP'!N$13, 'SWB Backcast'!$B$13:$V$13, 0))</f>
        <v>Excellent</v>
      </c>
      <c r="O62" t="str">
        <f>INDEX('SWB Backcast'!$B$13:$V$168, MATCH('SWB Backcast - WINEP'!$C62, 'SWB Backcast'!$C$13:$C$168, 0), MATCH('SWB Backcast - WINEP'!O$13, 'SWB Backcast'!$B$13:$V$13, 0))</f>
        <v>Excellent</v>
      </c>
      <c r="P62">
        <f>INDEX('SWB Backcast'!$B$13:$V$168, MATCH('SWB Backcast - WINEP'!$C62, 'SWB Backcast'!$C$13:$C$168, 0), MATCH('SWB Backcast - WINEP'!P$13, 'SWB Backcast'!$B$13:$V$13, 0))</f>
        <v>0</v>
      </c>
      <c r="Q62" t="str">
        <f>INDEX('SWB Backcast'!$B$13:$V$168, MATCH('SWB Backcast - WINEP'!$C62, 'SWB Backcast'!$C$13:$C$168, 0), MATCH('SWB Backcast - WINEP'!Q$13, 'SWB Backcast'!$B$13:$V$13, 0))</f>
        <v>Excellent</v>
      </c>
      <c r="R62" t="str">
        <f>INDEX('SWB Backcast'!$B$13:$V$168, MATCH('SWB Backcast - WINEP'!$C62, 'SWB Backcast'!$C$13:$C$168, 0), MATCH('SWB Backcast - WINEP'!R$13, 'SWB Backcast'!$B$13:$V$13, 0))</f>
        <v>Excellent</v>
      </c>
      <c r="S62" t="str">
        <f>INDEX('SWB Backcast'!$B$13:$V$168, MATCH('SWB Backcast - WINEP'!$C62, 'SWB Backcast'!$C$13:$C$168, 0), MATCH('SWB Backcast - WINEP'!S$13, 'SWB Backcast'!$B$13:$V$13, 0))</f>
        <v>Excellent</v>
      </c>
      <c r="T62" t="str">
        <f>INDEX('SWB Backcast'!$B$13:$V$168, MATCH('SWB Backcast - WINEP'!$C62, 'SWB Backcast'!$C$13:$C$168, 0), MATCH('SWB Backcast - WINEP'!T$13, 'SWB Backcast'!$B$13:$V$13, 0))</f>
        <v>Excellent</v>
      </c>
      <c r="U62" t="str">
        <f>INDEX('SWB Backcast'!$B$13:$V$168, MATCH('SWB Backcast - WINEP'!$C62, 'SWB Backcast'!$C$13:$C$168, 0), MATCH('SWB Backcast - WINEP'!U$13, 'SWB Backcast'!$B$13:$V$13, 0))</f>
        <v>Excellent</v>
      </c>
      <c r="V62" t="str">
        <f>INDEX('SWB Backcast'!$B$13:$V$168, MATCH('SWB Backcast - WINEP'!$C62, 'SWB Backcast'!$C$13:$C$168, 0), MATCH('SWB Backcast - WINEP'!V$13, 'SWB Backcast'!$B$13:$V$13, 0))</f>
        <v>Excellent</v>
      </c>
      <c r="Y62" s="22"/>
      <c r="Z62" s="22"/>
      <c r="AA62" t="s">
        <v>51</v>
      </c>
      <c r="AB62" t="str">
        <f t="shared" si="7"/>
        <v>Excellent</v>
      </c>
      <c r="AC62" t="str">
        <f t="shared" si="8"/>
        <v>Excellent</v>
      </c>
      <c r="AD62" t="str">
        <f t="shared" si="9"/>
        <v>Excellent</v>
      </c>
      <c r="AE62" t="str">
        <f t="shared" si="10"/>
        <v>Excellent</v>
      </c>
      <c r="AF62" t="str">
        <f t="shared" si="11"/>
        <v>Excellent</v>
      </c>
      <c r="AG62" t="str">
        <f t="shared" si="12"/>
        <v>Excellent</v>
      </c>
      <c r="AI62" t="str">
        <f t="shared" si="13"/>
        <v>N</v>
      </c>
    </row>
    <row r="63" spans="2:35">
      <c r="B63" t="s">
        <v>239</v>
      </c>
      <c r="C63" t="s">
        <v>665</v>
      </c>
      <c r="D63" t="s">
        <v>48</v>
      </c>
      <c r="E63" t="s">
        <v>49</v>
      </c>
      <c r="F63" t="s">
        <v>50</v>
      </c>
      <c r="H63" t="str">
        <f>INDEX('SWB Backcast'!$B$13:$V$168, MATCH('SWB Backcast - WINEP'!$C63, 'SWB Backcast'!$C$13:$C$168, 0), MATCH('SWB Backcast - WINEP'!H$13, 'SWB Backcast'!$B$13:$V$13, 0))</f>
        <v>Excellent</v>
      </c>
      <c r="I63" t="str">
        <f>INDEX('SWB Backcast'!$B$13:$V$168, MATCH('SWB Backcast - WINEP'!$C63, 'SWB Backcast'!$C$13:$C$168, 0), MATCH('SWB Backcast - WINEP'!I$13, 'SWB Backcast'!$B$13:$V$13, 0))</f>
        <v>Excellent</v>
      </c>
      <c r="J63" t="str">
        <f>INDEX('SWB Backcast'!$B$13:$V$168, MATCH('SWB Backcast - WINEP'!$C63, 'SWB Backcast'!$C$13:$C$168, 0), MATCH('SWB Backcast - WINEP'!J$13, 'SWB Backcast'!$B$13:$V$13, 0))</f>
        <v>Good</v>
      </c>
      <c r="K63" t="str">
        <f>INDEX('SWB Backcast'!$B$13:$V$168, MATCH('SWB Backcast - WINEP'!$C63, 'SWB Backcast'!$C$13:$C$168, 0), MATCH('SWB Backcast - WINEP'!K$13, 'SWB Backcast'!$B$13:$V$13, 0))</f>
        <v>Good</v>
      </c>
      <c r="L63" t="str">
        <f>INDEX('SWB Backcast'!$B$13:$V$168, MATCH('SWB Backcast - WINEP'!$C63, 'SWB Backcast'!$C$13:$C$168, 0), MATCH('SWB Backcast - WINEP'!L$13, 'SWB Backcast'!$B$13:$V$13, 0))</f>
        <v>Good</v>
      </c>
      <c r="M63">
        <f>INDEX('SWB Backcast'!$B$13:$V$168, MATCH('SWB Backcast - WINEP'!$C63, 'SWB Backcast'!$C$13:$C$168, 0), MATCH('SWB Backcast - WINEP'!M$13, 'SWB Backcast'!$B$13:$V$13, 0))</f>
        <v>0</v>
      </c>
      <c r="N63" t="str">
        <f>INDEX('SWB Backcast'!$B$13:$V$168, MATCH('SWB Backcast - WINEP'!$C63, 'SWB Backcast'!$C$13:$C$168, 0), MATCH('SWB Backcast - WINEP'!N$13, 'SWB Backcast'!$B$13:$V$13, 0))</f>
        <v>Good</v>
      </c>
      <c r="O63" t="str">
        <f>INDEX('SWB Backcast'!$B$13:$V$168, MATCH('SWB Backcast - WINEP'!$C63, 'SWB Backcast'!$C$13:$C$168, 0), MATCH('SWB Backcast - WINEP'!O$13, 'SWB Backcast'!$B$13:$V$13, 0))</f>
        <v>Good</v>
      </c>
      <c r="P63">
        <f>INDEX('SWB Backcast'!$B$13:$V$168, MATCH('SWB Backcast - WINEP'!$C63, 'SWB Backcast'!$C$13:$C$168, 0), MATCH('SWB Backcast - WINEP'!P$13, 'SWB Backcast'!$B$13:$V$13, 0))</f>
        <v>0</v>
      </c>
      <c r="Q63" t="str">
        <f>INDEX('SWB Backcast'!$B$13:$V$168, MATCH('SWB Backcast - WINEP'!$C63, 'SWB Backcast'!$C$13:$C$168, 0), MATCH('SWB Backcast - WINEP'!Q$13, 'SWB Backcast'!$B$13:$V$13, 0))</f>
        <v>Good</v>
      </c>
      <c r="R63" t="str">
        <f>INDEX('SWB Backcast'!$B$13:$V$168, MATCH('SWB Backcast - WINEP'!$C63, 'SWB Backcast'!$C$13:$C$168, 0), MATCH('SWB Backcast - WINEP'!R$13, 'SWB Backcast'!$B$13:$V$13, 0))</f>
        <v>Good</v>
      </c>
      <c r="S63" t="str">
        <f>INDEX('SWB Backcast'!$B$13:$V$168, MATCH('SWB Backcast - WINEP'!$C63, 'SWB Backcast'!$C$13:$C$168, 0), MATCH('SWB Backcast - WINEP'!S$13, 'SWB Backcast'!$B$13:$V$13, 0))</f>
        <v>Good</v>
      </c>
      <c r="T63" t="str">
        <f>INDEX('SWB Backcast'!$B$13:$V$168, MATCH('SWB Backcast - WINEP'!$C63, 'SWB Backcast'!$C$13:$C$168, 0), MATCH('SWB Backcast - WINEP'!T$13, 'SWB Backcast'!$B$13:$V$13, 0))</f>
        <v>Good</v>
      </c>
      <c r="U63" t="str">
        <f>INDEX('SWB Backcast'!$B$13:$V$168, MATCH('SWB Backcast - WINEP'!$C63, 'SWB Backcast'!$C$13:$C$168, 0), MATCH('SWB Backcast - WINEP'!U$13, 'SWB Backcast'!$B$13:$V$13, 0))</f>
        <v>Good</v>
      </c>
      <c r="V63" t="str">
        <f>INDEX('SWB Backcast'!$B$13:$V$168, MATCH('SWB Backcast - WINEP'!$C63, 'SWB Backcast'!$C$13:$C$168, 0), MATCH('SWB Backcast - WINEP'!V$13, 'SWB Backcast'!$B$13:$V$13, 0))</f>
        <v>Good</v>
      </c>
      <c r="X63" t="s">
        <v>55</v>
      </c>
      <c r="Y63" s="22"/>
      <c r="Z63" s="22"/>
      <c r="AA63" t="s">
        <v>51</v>
      </c>
      <c r="AB63" t="str">
        <f t="shared" si="7"/>
        <v>Good</v>
      </c>
      <c r="AC63" t="str">
        <f t="shared" si="8"/>
        <v>Good</v>
      </c>
      <c r="AD63" t="str">
        <f t="shared" si="9"/>
        <v>Good</v>
      </c>
      <c r="AE63" t="str">
        <f t="shared" si="10"/>
        <v>Good</v>
      </c>
      <c r="AF63" t="str">
        <f t="shared" si="11"/>
        <v>Good</v>
      </c>
      <c r="AG63" t="str">
        <f t="shared" si="12"/>
        <v>Good</v>
      </c>
      <c r="AI63" t="str">
        <f t="shared" si="13"/>
        <v>N</v>
      </c>
    </row>
    <row r="64" spans="2:35">
      <c r="B64" t="s">
        <v>239</v>
      </c>
      <c r="C64" t="s">
        <v>666</v>
      </c>
      <c r="D64" t="s">
        <v>48</v>
      </c>
      <c r="E64" t="s">
        <v>49</v>
      </c>
      <c r="F64" t="s">
        <v>50</v>
      </c>
      <c r="H64" t="str">
        <f>INDEX('SWB Backcast'!$B$13:$V$168, MATCH('SWB Backcast - WINEP'!$C64, 'SWB Backcast'!$C$13:$C$168, 0), MATCH('SWB Backcast - WINEP'!H$13, 'SWB Backcast'!$B$13:$V$13, 0))</f>
        <v>Excellent</v>
      </c>
      <c r="I64" t="str">
        <f>INDEX('SWB Backcast'!$B$13:$V$168, MATCH('SWB Backcast - WINEP'!$C64, 'SWB Backcast'!$C$13:$C$168, 0), MATCH('SWB Backcast - WINEP'!I$13, 'SWB Backcast'!$B$13:$V$13, 0))</f>
        <v>Excellent</v>
      </c>
      <c r="J64" t="str">
        <f>INDEX('SWB Backcast'!$B$13:$V$168, MATCH('SWB Backcast - WINEP'!$C64, 'SWB Backcast'!$C$13:$C$168, 0), MATCH('SWB Backcast - WINEP'!J$13, 'SWB Backcast'!$B$13:$V$13, 0))</f>
        <v>Excellent</v>
      </c>
      <c r="K64" t="str">
        <f>INDEX('SWB Backcast'!$B$13:$V$168, MATCH('SWB Backcast - WINEP'!$C64, 'SWB Backcast'!$C$13:$C$168, 0), MATCH('SWB Backcast - WINEP'!K$13, 'SWB Backcast'!$B$13:$V$13, 0))</f>
        <v>Excellent</v>
      </c>
      <c r="L64" t="str">
        <f>INDEX('SWB Backcast'!$B$13:$V$168, MATCH('SWB Backcast - WINEP'!$C64, 'SWB Backcast'!$C$13:$C$168, 0), MATCH('SWB Backcast - WINEP'!L$13, 'SWB Backcast'!$B$13:$V$13, 0))</f>
        <v>Excellent</v>
      </c>
      <c r="M64">
        <f>INDEX('SWB Backcast'!$B$13:$V$168, MATCH('SWB Backcast - WINEP'!$C64, 'SWB Backcast'!$C$13:$C$168, 0), MATCH('SWB Backcast - WINEP'!M$13, 'SWB Backcast'!$B$13:$V$13, 0))</f>
        <v>0</v>
      </c>
      <c r="N64" t="str">
        <f>INDEX('SWB Backcast'!$B$13:$V$168, MATCH('SWB Backcast - WINEP'!$C64, 'SWB Backcast'!$C$13:$C$168, 0), MATCH('SWB Backcast - WINEP'!N$13, 'SWB Backcast'!$B$13:$V$13, 0))</f>
        <v>Excellent</v>
      </c>
      <c r="O64" t="str">
        <f>INDEX('SWB Backcast'!$B$13:$V$168, MATCH('SWB Backcast - WINEP'!$C64, 'SWB Backcast'!$C$13:$C$168, 0), MATCH('SWB Backcast - WINEP'!O$13, 'SWB Backcast'!$B$13:$V$13, 0))</f>
        <v>Excellent</v>
      </c>
      <c r="P64">
        <f>INDEX('SWB Backcast'!$B$13:$V$168, MATCH('SWB Backcast - WINEP'!$C64, 'SWB Backcast'!$C$13:$C$168, 0), MATCH('SWB Backcast - WINEP'!P$13, 'SWB Backcast'!$B$13:$V$13, 0))</f>
        <v>0</v>
      </c>
      <c r="Q64" t="str">
        <f>INDEX('SWB Backcast'!$B$13:$V$168, MATCH('SWB Backcast - WINEP'!$C64, 'SWB Backcast'!$C$13:$C$168, 0), MATCH('SWB Backcast - WINEP'!Q$13, 'SWB Backcast'!$B$13:$V$13, 0))</f>
        <v>Excellent</v>
      </c>
      <c r="R64" t="str">
        <f>INDEX('SWB Backcast'!$B$13:$V$168, MATCH('SWB Backcast - WINEP'!$C64, 'SWB Backcast'!$C$13:$C$168, 0), MATCH('SWB Backcast - WINEP'!R$13, 'SWB Backcast'!$B$13:$V$13, 0))</f>
        <v>Excellent</v>
      </c>
      <c r="S64" t="str">
        <f>INDEX('SWB Backcast'!$B$13:$V$168, MATCH('SWB Backcast - WINEP'!$C64, 'SWB Backcast'!$C$13:$C$168, 0), MATCH('SWB Backcast - WINEP'!S$13, 'SWB Backcast'!$B$13:$V$13, 0))</f>
        <v>Excellent</v>
      </c>
      <c r="T64" t="str">
        <f>INDEX('SWB Backcast'!$B$13:$V$168, MATCH('SWB Backcast - WINEP'!$C64, 'SWB Backcast'!$C$13:$C$168, 0), MATCH('SWB Backcast - WINEP'!T$13, 'SWB Backcast'!$B$13:$V$13, 0))</f>
        <v>Excellent</v>
      </c>
      <c r="U64" t="str">
        <f>INDEX('SWB Backcast'!$B$13:$V$168, MATCH('SWB Backcast - WINEP'!$C64, 'SWB Backcast'!$C$13:$C$168, 0), MATCH('SWB Backcast - WINEP'!U$13, 'SWB Backcast'!$B$13:$V$13, 0))</f>
        <v>Excellent</v>
      </c>
      <c r="V64" t="str">
        <f>INDEX('SWB Backcast'!$B$13:$V$168, MATCH('SWB Backcast - WINEP'!$C64, 'SWB Backcast'!$C$13:$C$168, 0), MATCH('SWB Backcast - WINEP'!V$13, 'SWB Backcast'!$B$13:$V$13, 0))</f>
        <v>Excellent</v>
      </c>
      <c r="Y64" s="22"/>
      <c r="Z64" s="22"/>
      <c r="AA64" t="s">
        <v>51</v>
      </c>
      <c r="AB64" t="str">
        <f t="shared" si="7"/>
        <v>Excellent</v>
      </c>
      <c r="AC64" t="str">
        <f t="shared" si="8"/>
        <v>Excellent</v>
      </c>
      <c r="AD64" t="str">
        <f t="shared" si="9"/>
        <v>Excellent</v>
      </c>
      <c r="AE64" t="str">
        <f t="shared" si="10"/>
        <v>Excellent</v>
      </c>
      <c r="AF64" t="str">
        <f t="shared" si="11"/>
        <v>Excellent</v>
      </c>
      <c r="AG64" t="str">
        <f t="shared" si="12"/>
        <v>Excellent</v>
      </c>
      <c r="AI64" t="str">
        <f t="shared" si="13"/>
        <v>N</v>
      </c>
    </row>
    <row r="65" spans="2:35" ht="27.95">
      <c r="B65" t="s">
        <v>239</v>
      </c>
      <c r="C65" t="s">
        <v>667</v>
      </c>
      <c r="D65" t="s">
        <v>48</v>
      </c>
      <c r="E65" t="s">
        <v>49</v>
      </c>
      <c r="F65" t="s">
        <v>50</v>
      </c>
      <c r="H65" t="str">
        <f>INDEX('SWB Backcast'!$B$13:$V$168, MATCH('SWB Backcast - WINEP'!$C65, 'SWB Backcast'!$C$13:$C$168, 0), MATCH('SWB Backcast - WINEP'!H$13, 'SWB Backcast'!$B$13:$V$13, 0))</f>
        <v>Excellent</v>
      </c>
      <c r="I65" t="str">
        <f>INDEX('SWB Backcast'!$B$13:$V$168, MATCH('SWB Backcast - WINEP'!$C65, 'SWB Backcast'!$C$13:$C$168, 0), MATCH('SWB Backcast - WINEP'!I$13, 'SWB Backcast'!$B$13:$V$13, 0))</f>
        <v>Excellent</v>
      </c>
      <c r="J65" t="str">
        <f>INDEX('SWB Backcast'!$B$13:$V$168, MATCH('SWB Backcast - WINEP'!$C65, 'SWB Backcast'!$C$13:$C$168, 0), MATCH('SWB Backcast - WINEP'!J$13, 'SWB Backcast'!$B$13:$V$13, 0))</f>
        <v>Good</v>
      </c>
      <c r="K65" t="str">
        <f>INDEX('SWB Backcast'!$B$13:$V$168, MATCH('SWB Backcast - WINEP'!$C65, 'SWB Backcast'!$C$13:$C$168, 0), MATCH('SWB Backcast - WINEP'!K$13, 'SWB Backcast'!$B$13:$V$13, 0))</f>
        <v>Good</v>
      </c>
      <c r="L65" t="str">
        <f>INDEX('SWB Backcast'!$B$13:$V$168, MATCH('SWB Backcast - WINEP'!$C65, 'SWB Backcast'!$C$13:$C$168, 0), MATCH('SWB Backcast - WINEP'!L$13, 'SWB Backcast'!$B$13:$V$13, 0))</f>
        <v>Excellent</v>
      </c>
      <c r="M65">
        <f>INDEX('SWB Backcast'!$B$13:$V$168, MATCH('SWB Backcast - WINEP'!$C65, 'SWB Backcast'!$C$13:$C$168, 0), MATCH('SWB Backcast - WINEP'!M$13, 'SWB Backcast'!$B$13:$V$13, 0))</f>
        <v>0</v>
      </c>
      <c r="N65" t="str">
        <f>INDEX('SWB Backcast'!$B$13:$V$168, MATCH('SWB Backcast - WINEP'!$C65, 'SWB Backcast'!$C$13:$C$168, 0), MATCH('SWB Backcast - WINEP'!N$13, 'SWB Backcast'!$B$13:$V$13, 0))</f>
        <v>Excellent</v>
      </c>
      <c r="O65" t="str">
        <f>INDEX('SWB Backcast'!$B$13:$V$168, MATCH('SWB Backcast - WINEP'!$C65, 'SWB Backcast'!$C$13:$C$168, 0), MATCH('SWB Backcast - WINEP'!O$13, 'SWB Backcast'!$B$13:$V$13, 0))</f>
        <v>Excellent</v>
      </c>
      <c r="P65">
        <f>INDEX('SWB Backcast'!$B$13:$V$168, MATCH('SWB Backcast - WINEP'!$C65, 'SWB Backcast'!$C$13:$C$168, 0), MATCH('SWB Backcast - WINEP'!P$13, 'SWB Backcast'!$B$13:$V$13, 0))</f>
        <v>0</v>
      </c>
      <c r="Q65" t="str">
        <f>INDEX('SWB Backcast'!$B$13:$V$168, MATCH('SWB Backcast - WINEP'!$C65, 'SWB Backcast'!$C$13:$C$168, 0), MATCH('SWB Backcast - WINEP'!Q$13, 'SWB Backcast'!$B$13:$V$13, 0))</f>
        <v>Excellent</v>
      </c>
      <c r="R65" t="str">
        <f>INDEX('SWB Backcast'!$B$13:$V$168, MATCH('SWB Backcast - WINEP'!$C65, 'SWB Backcast'!$C$13:$C$168, 0), MATCH('SWB Backcast - WINEP'!R$13, 'SWB Backcast'!$B$13:$V$13, 0))</f>
        <v>Excellent</v>
      </c>
      <c r="S65" t="str">
        <f>INDEX('SWB Backcast'!$B$13:$V$168, MATCH('SWB Backcast - WINEP'!$C65, 'SWB Backcast'!$C$13:$C$168, 0), MATCH('SWB Backcast - WINEP'!S$13, 'SWB Backcast'!$B$13:$V$13, 0))</f>
        <v>Excellent</v>
      </c>
      <c r="T65" t="str">
        <f>INDEX('SWB Backcast'!$B$13:$V$168, MATCH('SWB Backcast - WINEP'!$C65, 'SWB Backcast'!$C$13:$C$168, 0), MATCH('SWB Backcast - WINEP'!T$13, 'SWB Backcast'!$B$13:$V$13, 0))</f>
        <v>Excellent</v>
      </c>
      <c r="U65" t="str">
        <f>INDEX('SWB Backcast'!$B$13:$V$168, MATCH('SWB Backcast - WINEP'!$C65, 'SWB Backcast'!$C$13:$C$168, 0), MATCH('SWB Backcast - WINEP'!U$13, 'SWB Backcast'!$B$13:$V$13, 0))</f>
        <v>Excellent</v>
      </c>
      <c r="V65" t="str">
        <f>INDEX('SWB Backcast'!$B$13:$V$168, MATCH('SWB Backcast - WINEP'!$C65, 'SWB Backcast'!$C$13:$C$168, 0), MATCH('SWB Backcast - WINEP'!V$13, 'SWB Backcast'!$B$13:$V$13, 0))</f>
        <v>Excellent</v>
      </c>
      <c r="Y65" s="22" t="s">
        <v>993</v>
      </c>
      <c r="Z65" s="22" t="s">
        <v>970</v>
      </c>
      <c r="AA65" t="s">
        <v>51</v>
      </c>
      <c r="AB65" t="str">
        <f t="shared" si="7"/>
        <v>Excellent</v>
      </c>
      <c r="AC65" t="str">
        <f t="shared" si="8"/>
        <v>Excellent</v>
      </c>
      <c r="AD65" t="str">
        <f t="shared" si="9"/>
        <v>Excellent</v>
      </c>
      <c r="AE65" t="str">
        <f t="shared" si="10"/>
        <v>Excellent</v>
      </c>
      <c r="AF65" t="str">
        <f t="shared" si="11"/>
        <v>Excellent</v>
      </c>
      <c r="AG65" t="str">
        <f t="shared" si="12"/>
        <v>Excellent</v>
      </c>
      <c r="AI65" t="str">
        <f t="shared" si="13"/>
        <v>Y</v>
      </c>
    </row>
    <row r="66" spans="2:35">
      <c r="B66" t="s">
        <v>239</v>
      </c>
      <c r="C66" t="s">
        <v>668</v>
      </c>
      <c r="D66" t="s">
        <v>48</v>
      </c>
      <c r="E66" t="s">
        <v>49</v>
      </c>
      <c r="F66" t="s">
        <v>50</v>
      </c>
      <c r="H66" t="str">
        <f>INDEX('SWB Backcast'!$B$13:$V$168, MATCH('SWB Backcast - WINEP'!$C66, 'SWB Backcast'!$C$13:$C$168, 0), MATCH('SWB Backcast - WINEP'!H$13, 'SWB Backcast'!$B$13:$V$13, 0))</f>
        <v>Good</v>
      </c>
      <c r="I66" t="str">
        <f>INDEX('SWB Backcast'!$B$13:$V$168, MATCH('SWB Backcast - WINEP'!$C66, 'SWB Backcast'!$C$13:$C$168, 0), MATCH('SWB Backcast - WINEP'!I$13, 'SWB Backcast'!$B$13:$V$13, 0))</f>
        <v>Sufficient</v>
      </c>
      <c r="J66" t="str">
        <f>INDEX('SWB Backcast'!$B$13:$V$168, MATCH('SWB Backcast - WINEP'!$C66, 'SWB Backcast'!$C$13:$C$168, 0), MATCH('SWB Backcast - WINEP'!J$13, 'SWB Backcast'!$B$13:$V$13, 0))</f>
        <v>Sufficient</v>
      </c>
      <c r="K66" t="str">
        <f>INDEX('SWB Backcast'!$B$13:$V$168, MATCH('SWB Backcast - WINEP'!$C66, 'SWB Backcast'!$C$13:$C$168, 0), MATCH('SWB Backcast - WINEP'!K$13, 'SWB Backcast'!$B$13:$V$13, 0))</f>
        <v>Sufficient</v>
      </c>
      <c r="L66" t="str">
        <f>INDEX('SWB Backcast'!$B$13:$V$168, MATCH('SWB Backcast - WINEP'!$C66, 'SWB Backcast'!$C$13:$C$168, 0), MATCH('SWB Backcast - WINEP'!L$13, 'SWB Backcast'!$B$13:$V$13, 0))</f>
        <v>Sufficient</v>
      </c>
      <c r="M66">
        <f>INDEX('SWB Backcast'!$B$13:$V$168, MATCH('SWB Backcast - WINEP'!$C66, 'SWB Backcast'!$C$13:$C$168, 0), MATCH('SWB Backcast - WINEP'!M$13, 'SWB Backcast'!$B$13:$V$13, 0))</f>
        <v>0</v>
      </c>
      <c r="N66" t="str">
        <f>INDEX('SWB Backcast'!$B$13:$V$168, MATCH('SWB Backcast - WINEP'!$C66, 'SWB Backcast'!$C$13:$C$168, 0), MATCH('SWB Backcast - WINEP'!N$13, 'SWB Backcast'!$B$13:$V$13, 0))</f>
        <v>Sufficient</v>
      </c>
      <c r="O66" t="str">
        <f>INDEX('SWB Backcast'!$B$13:$V$168, MATCH('SWB Backcast - WINEP'!$C66, 'SWB Backcast'!$C$13:$C$168, 0), MATCH('SWB Backcast - WINEP'!O$13, 'SWB Backcast'!$B$13:$V$13, 0))</f>
        <v>Good</v>
      </c>
      <c r="P66">
        <f>INDEX('SWB Backcast'!$B$13:$V$168, MATCH('SWB Backcast - WINEP'!$C66, 'SWB Backcast'!$C$13:$C$168, 0), MATCH('SWB Backcast - WINEP'!P$13, 'SWB Backcast'!$B$13:$V$13, 0))</f>
        <v>0</v>
      </c>
      <c r="Q66" t="str">
        <f>INDEX('SWB Backcast'!$B$13:$V$168, MATCH('SWB Backcast - WINEP'!$C66, 'SWB Backcast'!$C$13:$C$168, 0), MATCH('SWB Backcast - WINEP'!Q$13, 'SWB Backcast'!$B$13:$V$13, 0))</f>
        <v>Good</v>
      </c>
      <c r="R66" t="str">
        <f>INDEX('SWB Backcast'!$B$13:$V$168, MATCH('SWB Backcast - WINEP'!$C66, 'SWB Backcast'!$C$13:$C$168, 0), MATCH('SWB Backcast - WINEP'!R$13, 'SWB Backcast'!$B$13:$V$13, 0))</f>
        <v>Good</v>
      </c>
      <c r="S66" t="str">
        <f>INDEX('SWB Backcast'!$B$13:$V$168, MATCH('SWB Backcast - WINEP'!$C66, 'SWB Backcast'!$C$13:$C$168, 0), MATCH('SWB Backcast - WINEP'!S$13, 'SWB Backcast'!$B$13:$V$13, 0))</f>
        <v>Good</v>
      </c>
      <c r="T66" t="str">
        <f>INDEX('SWB Backcast'!$B$13:$V$168, MATCH('SWB Backcast - WINEP'!$C66, 'SWB Backcast'!$C$13:$C$168, 0), MATCH('SWB Backcast - WINEP'!T$13, 'SWB Backcast'!$B$13:$V$13, 0))</f>
        <v>Good</v>
      </c>
      <c r="U66" t="str">
        <f>INDEX('SWB Backcast'!$B$13:$V$168, MATCH('SWB Backcast - WINEP'!$C66, 'SWB Backcast'!$C$13:$C$168, 0), MATCH('SWB Backcast - WINEP'!U$13, 'SWB Backcast'!$B$13:$V$13, 0))</f>
        <v>Good</v>
      </c>
      <c r="V66" t="str">
        <f>INDEX('SWB Backcast'!$B$13:$V$168, MATCH('SWB Backcast - WINEP'!$C66, 'SWB Backcast'!$C$13:$C$168, 0), MATCH('SWB Backcast - WINEP'!V$13, 'SWB Backcast'!$B$13:$V$13, 0))</f>
        <v>Good</v>
      </c>
      <c r="Y66" s="22" t="s">
        <v>994</v>
      </c>
      <c r="Z66" s="22" t="s">
        <v>980</v>
      </c>
      <c r="AA66" t="s">
        <v>51</v>
      </c>
      <c r="AB66" t="str">
        <f t="shared" si="7"/>
        <v>Good</v>
      </c>
      <c r="AC66" t="str">
        <f t="shared" si="8"/>
        <v>Good</v>
      </c>
      <c r="AD66" t="str">
        <f t="shared" si="9"/>
        <v>Good</v>
      </c>
      <c r="AE66" t="str">
        <f t="shared" si="10"/>
        <v>Good</v>
      </c>
      <c r="AF66" t="str">
        <f t="shared" si="11"/>
        <v>Good</v>
      </c>
      <c r="AG66" t="str">
        <f t="shared" si="12"/>
        <v>Good</v>
      </c>
      <c r="AI66" t="str">
        <f t="shared" si="13"/>
        <v>Y</v>
      </c>
    </row>
    <row r="67" spans="2:35" ht="27.95">
      <c r="B67" t="s">
        <v>239</v>
      </c>
      <c r="C67" t="s">
        <v>669</v>
      </c>
      <c r="D67" t="s">
        <v>48</v>
      </c>
      <c r="E67" t="s">
        <v>49</v>
      </c>
      <c r="F67" t="s">
        <v>50</v>
      </c>
      <c r="H67" t="str">
        <f>INDEX('SWB Backcast'!$B$13:$V$168, MATCH('SWB Backcast - WINEP'!$C67, 'SWB Backcast'!$C$13:$C$168, 0), MATCH('SWB Backcast - WINEP'!H$13, 'SWB Backcast'!$B$13:$V$13, 0))</f>
        <v>Excellent</v>
      </c>
      <c r="I67" t="str">
        <f>INDEX('SWB Backcast'!$B$13:$V$168, MATCH('SWB Backcast - WINEP'!$C67, 'SWB Backcast'!$C$13:$C$168, 0), MATCH('SWB Backcast - WINEP'!I$13, 'SWB Backcast'!$B$13:$V$13, 0))</f>
        <v>Excellent</v>
      </c>
      <c r="J67" t="str">
        <f>INDEX('SWB Backcast'!$B$13:$V$168, MATCH('SWB Backcast - WINEP'!$C67, 'SWB Backcast'!$C$13:$C$168, 0), MATCH('SWB Backcast - WINEP'!J$13, 'SWB Backcast'!$B$13:$V$13, 0))</f>
        <v>Excellent</v>
      </c>
      <c r="K67" t="str">
        <f>INDEX('SWB Backcast'!$B$13:$V$168, MATCH('SWB Backcast - WINEP'!$C67, 'SWB Backcast'!$C$13:$C$168, 0), MATCH('SWB Backcast - WINEP'!K$13, 'SWB Backcast'!$B$13:$V$13, 0))</f>
        <v>Excellent</v>
      </c>
      <c r="L67" t="str">
        <f>INDEX('SWB Backcast'!$B$13:$V$168, MATCH('SWB Backcast - WINEP'!$C67, 'SWB Backcast'!$C$13:$C$168, 0), MATCH('SWB Backcast - WINEP'!L$13, 'SWB Backcast'!$B$13:$V$13, 0))</f>
        <v>Excellent</v>
      </c>
      <c r="M67">
        <f>INDEX('SWB Backcast'!$B$13:$V$168, MATCH('SWB Backcast - WINEP'!$C67, 'SWB Backcast'!$C$13:$C$168, 0), MATCH('SWB Backcast - WINEP'!M$13, 'SWB Backcast'!$B$13:$V$13, 0))</f>
        <v>0</v>
      </c>
      <c r="N67" t="str">
        <f>INDEX('SWB Backcast'!$B$13:$V$168, MATCH('SWB Backcast - WINEP'!$C67, 'SWB Backcast'!$C$13:$C$168, 0), MATCH('SWB Backcast - WINEP'!N$13, 'SWB Backcast'!$B$13:$V$13, 0))</f>
        <v>Excellent</v>
      </c>
      <c r="O67" t="str">
        <f>INDEX('SWB Backcast'!$B$13:$V$168, MATCH('SWB Backcast - WINEP'!$C67, 'SWB Backcast'!$C$13:$C$168, 0), MATCH('SWB Backcast - WINEP'!O$13, 'SWB Backcast'!$B$13:$V$13, 0))</f>
        <v>Excellent</v>
      </c>
      <c r="P67">
        <f>INDEX('SWB Backcast'!$B$13:$V$168, MATCH('SWB Backcast - WINEP'!$C67, 'SWB Backcast'!$C$13:$C$168, 0), MATCH('SWB Backcast - WINEP'!P$13, 'SWB Backcast'!$B$13:$V$13, 0))</f>
        <v>0</v>
      </c>
      <c r="Q67" t="str">
        <f>INDEX('SWB Backcast'!$B$13:$V$168, MATCH('SWB Backcast - WINEP'!$C67, 'SWB Backcast'!$C$13:$C$168, 0), MATCH('SWB Backcast - WINEP'!Q$13, 'SWB Backcast'!$B$13:$V$13, 0))</f>
        <v>Excellent</v>
      </c>
      <c r="R67" t="str">
        <f>INDEX('SWB Backcast'!$B$13:$V$168, MATCH('SWB Backcast - WINEP'!$C67, 'SWB Backcast'!$C$13:$C$168, 0), MATCH('SWB Backcast - WINEP'!R$13, 'SWB Backcast'!$B$13:$V$13, 0))</f>
        <v>Excellent</v>
      </c>
      <c r="S67" t="str">
        <f>INDEX('SWB Backcast'!$B$13:$V$168, MATCH('SWB Backcast - WINEP'!$C67, 'SWB Backcast'!$C$13:$C$168, 0), MATCH('SWB Backcast - WINEP'!S$13, 'SWB Backcast'!$B$13:$V$13, 0))</f>
        <v>Excellent</v>
      </c>
      <c r="T67" t="str">
        <f>INDEX('SWB Backcast'!$B$13:$V$168, MATCH('SWB Backcast - WINEP'!$C67, 'SWB Backcast'!$C$13:$C$168, 0), MATCH('SWB Backcast - WINEP'!T$13, 'SWB Backcast'!$B$13:$V$13, 0))</f>
        <v>Excellent</v>
      </c>
      <c r="U67" t="str">
        <f>INDEX('SWB Backcast'!$B$13:$V$168, MATCH('SWB Backcast - WINEP'!$C67, 'SWB Backcast'!$C$13:$C$168, 0), MATCH('SWB Backcast - WINEP'!U$13, 'SWB Backcast'!$B$13:$V$13, 0))</f>
        <v>Excellent</v>
      </c>
      <c r="V67" t="str">
        <f>INDEX('SWB Backcast'!$B$13:$V$168, MATCH('SWB Backcast - WINEP'!$C67, 'SWB Backcast'!$C$13:$C$168, 0), MATCH('SWB Backcast - WINEP'!V$13, 'SWB Backcast'!$B$13:$V$13, 0))</f>
        <v>Excellent</v>
      </c>
      <c r="Y67" s="22" t="s">
        <v>995</v>
      </c>
      <c r="Z67" s="22" t="s">
        <v>970</v>
      </c>
      <c r="AA67" t="s">
        <v>51</v>
      </c>
      <c r="AB67" t="str">
        <f t="shared" si="7"/>
        <v>Excellent</v>
      </c>
      <c r="AC67" t="str">
        <f t="shared" si="8"/>
        <v>Excellent</v>
      </c>
      <c r="AD67" t="str">
        <f t="shared" si="9"/>
        <v>Excellent</v>
      </c>
      <c r="AE67" t="str">
        <f t="shared" si="10"/>
        <v>Excellent</v>
      </c>
      <c r="AF67" t="str">
        <f t="shared" si="11"/>
        <v>Excellent</v>
      </c>
      <c r="AG67" t="str">
        <f t="shared" si="12"/>
        <v>Excellent</v>
      </c>
      <c r="AI67" t="str">
        <f t="shared" si="13"/>
        <v>Y</v>
      </c>
    </row>
    <row r="68" spans="2:35">
      <c r="B68" t="s">
        <v>239</v>
      </c>
      <c r="C68" t="s">
        <v>670</v>
      </c>
      <c r="D68" t="s">
        <v>48</v>
      </c>
      <c r="E68" t="s">
        <v>49</v>
      </c>
      <c r="F68" t="s">
        <v>63</v>
      </c>
      <c r="H68" t="str">
        <f>INDEX('SWB Backcast'!$B$13:$V$168, MATCH('SWB Backcast - WINEP'!$C68, 'SWB Backcast'!$C$13:$C$168, 0), MATCH('SWB Backcast - WINEP'!H$13, 'SWB Backcast'!$B$13:$V$13, 0))</f>
        <v>Not applicable (removed)</v>
      </c>
      <c r="I68" t="str">
        <f>INDEX('SWB Backcast'!$B$13:$V$168, MATCH('SWB Backcast - WINEP'!$C68, 'SWB Backcast'!$C$13:$C$168, 0), MATCH('SWB Backcast - WINEP'!I$13, 'SWB Backcast'!$B$13:$V$13, 0))</f>
        <v>Not applicable (removed)</v>
      </c>
      <c r="J68" t="str">
        <f>INDEX('SWB Backcast'!$B$13:$V$168, MATCH('SWB Backcast - WINEP'!$C68, 'SWB Backcast'!$C$13:$C$168, 0), MATCH('SWB Backcast - WINEP'!J$13, 'SWB Backcast'!$B$13:$V$13, 0))</f>
        <v>Not applicable (removed)</v>
      </c>
      <c r="K68" t="str">
        <f>INDEX('SWB Backcast'!$B$13:$V$168, MATCH('SWB Backcast - WINEP'!$C68, 'SWB Backcast'!$C$13:$C$168, 0), MATCH('SWB Backcast - WINEP'!K$13, 'SWB Backcast'!$B$13:$V$13, 0))</f>
        <v>Not applicable (removed)</v>
      </c>
      <c r="L68" t="str">
        <f>INDEX('SWB Backcast'!$B$13:$V$168, MATCH('SWB Backcast - WINEP'!$C68, 'SWB Backcast'!$C$13:$C$168, 0), MATCH('SWB Backcast - WINEP'!L$13, 'SWB Backcast'!$B$13:$V$13, 0))</f>
        <v>Not applicable (removed)</v>
      </c>
      <c r="M68">
        <f>INDEX('SWB Backcast'!$B$13:$V$168, MATCH('SWB Backcast - WINEP'!$C68, 'SWB Backcast'!$C$13:$C$168, 0), MATCH('SWB Backcast - WINEP'!M$13, 'SWB Backcast'!$B$13:$V$13, 0))</f>
        <v>0</v>
      </c>
      <c r="N68" t="str">
        <f>INDEX('SWB Backcast'!$B$13:$V$168, MATCH('SWB Backcast - WINEP'!$C68, 'SWB Backcast'!$C$13:$C$168, 0), MATCH('SWB Backcast - WINEP'!N$13, 'SWB Backcast'!$B$13:$V$13, 0))</f>
        <v>Not applicable (removed)</v>
      </c>
      <c r="O68" t="str">
        <f>INDEX('SWB Backcast'!$B$13:$V$168, MATCH('SWB Backcast - WINEP'!$C68, 'SWB Backcast'!$C$13:$C$168, 0), MATCH('SWB Backcast - WINEP'!O$13, 'SWB Backcast'!$B$13:$V$13, 0))</f>
        <v>Not applicable (removed)</v>
      </c>
      <c r="P68">
        <f>INDEX('SWB Backcast'!$B$13:$V$168, MATCH('SWB Backcast - WINEP'!$C68, 'SWB Backcast'!$C$13:$C$168, 0), MATCH('SWB Backcast - WINEP'!P$13, 'SWB Backcast'!$B$13:$V$13, 0))</f>
        <v>0</v>
      </c>
      <c r="Q68" t="str">
        <f>INDEX('SWB Backcast'!$B$13:$V$168, MATCH('SWB Backcast - WINEP'!$C68, 'SWB Backcast'!$C$13:$C$168, 0), MATCH('SWB Backcast - WINEP'!Q$13, 'SWB Backcast'!$B$13:$V$13, 0))</f>
        <v>Not applicable - not designated</v>
      </c>
      <c r="R68" t="str">
        <f>INDEX('SWB Backcast'!$B$13:$V$168, MATCH('SWB Backcast - WINEP'!$C68, 'SWB Backcast'!$C$13:$C$168, 0), MATCH('SWB Backcast - WINEP'!R$13, 'SWB Backcast'!$B$13:$V$13, 0))</f>
        <v>Not applicable - not designated</v>
      </c>
      <c r="S68" t="str">
        <f>INDEX('SWB Backcast'!$B$13:$V$168, MATCH('SWB Backcast - WINEP'!$C68, 'SWB Backcast'!$C$13:$C$168, 0), MATCH('SWB Backcast - WINEP'!S$13, 'SWB Backcast'!$B$13:$V$13, 0))</f>
        <v>Not applicable - not designated</v>
      </c>
      <c r="T68" t="str">
        <f>INDEX('SWB Backcast'!$B$13:$V$168, MATCH('SWB Backcast - WINEP'!$C68, 'SWB Backcast'!$C$13:$C$168, 0), MATCH('SWB Backcast - WINEP'!T$13, 'SWB Backcast'!$B$13:$V$13, 0))</f>
        <v>Not applicable - not designated</v>
      </c>
      <c r="U68" t="str">
        <f>INDEX('SWB Backcast'!$B$13:$V$168, MATCH('SWB Backcast - WINEP'!$C68, 'SWB Backcast'!$C$13:$C$168, 0), MATCH('SWB Backcast - WINEP'!U$13, 'SWB Backcast'!$B$13:$V$13, 0))</f>
        <v>Not applicable - not designated</v>
      </c>
      <c r="V68" t="str">
        <f>INDEX('SWB Backcast'!$B$13:$V$168, MATCH('SWB Backcast - WINEP'!$C68, 'SWB Backcast'!$C$13:$C$168, 0), MATCH('SWB Backcast - WINEP'!V$13, 'SWB Backcast'!$B$13:$V$13, 0))</f>
        <v>Not applicable - not designated</v>
      </c>
      <c r="W68" t="s">
        <v>671</v>
      </c>
      <c r="Y68" s="22" t="s">
        <v>996</v>
      </c>
      <c r="Z68" s="22" t="s">
        <v>997</v>
      </c>
      <c r="AA68" t="s">
        <v>51</v>
      </c>
      <c r="AB68" t="str">
        <f t="shared" si="7"/>
        <v>Not applicable - not designated</v>
      </c>
      <c r="AC68" t="str">
        <f t="shared" si="8"/>
        <v>Not applicable - not designated</v>
      </c>
      <c r="AD68" t="str">
        <f t="shared" si="9"/>
        <v>Not applicable - not designated</v>
      </c>
      <c r="AE68" t="str">
        <f t="shared" si="10"/>
        <v>Not applicable - not designated</v>
      </c>
      <c r="AF68" t="str">
        <f t="shared" si="11"/>
        <v>Not applicable - not designated</v>
      </c>
      <c r="AG68" t="str">
        <f t="shared" si="12"/>
        <v>Not applicable - not designated</v>
      </c>
      <c r="AI68" t="str">
        <f t="shared" si="13"/>
        <v>Y</v>
      </c>
    </row>
    <row r="69" spans="2:35">
      <c r="B69" t="s">
        <v>239</v>
      </c>
      <c r="C69" t="s">
        <v>672</v>
      </c>
      <c r="D69" t="s">
        <v>48</v>
      </c>
      <c r="E69" t="s">
        <v>49</v>
      </c>
      <c r="F69" t="s">
        <v>63</v>
      </c>
      <c r="H69" t="str">
        <f>INDEX('SWB Backcast'!$B$13:$V$168, MATCH('SWB Backcast - WINEP'!$C69, 'SWB Backcast'!$C$13:$C$168, 0), MATCH('SWB Backcast - WINEP'!H$13, 'SWB Backcast'!$B$13:$V$13, 0))</f>
        <v>Not applicable (removed)</v>
      </c>
      <c r="I69" t="str">
        <f>INDEX('SWB Backcast'!$B$13:$V$168, MATCH('SWB Backcast - WINEP'!$C69, 'SWB Backcast'!$C$13:$C$168, 0), MATCH('SWB Backcast - WINEP'!I$13, 'SWB Backcast'!$B$13:$V$13, 0))</f>
        <v>Not applicable (removed)</v>
      </c>
      <c r="J69" t="str">
        <f>INDEX('SWB Backcast'!$B$13:$V$168, MATCH('SWB Backcast - WINEP'!$C69, 'SWB Backcast'!$C$13:$C$168, 0), MATCH('SWB Backcast - WINEP'!J$13, 'SWB Backcast'!$B$13:$V$13, 0))</f>
        <v>Not applicable (removed)</v>
      </c>
      <c r="K69" t="str">
        <f>INDEX('SWB Backcast'!$B$13:$V$168, MATCH('SWB Backcast - WINEP'!$C69, 'SWB Backcast'!$C$13:$C$168, 0), MATCH('SWB Backcast - WINEP'!K$13, 'SWB Backcast'!$B$13:$V$13, 0))</f>
        <v>Not applicable (removed)</v>
      </c>
      <c r="L69" t="str">
        <f>INDEX('SWB Backcast'!$B$13:$V$168, MATCH('SWB Backcast - WINEP'!$C69, 'SWB Backcast'!$C$13:$C$168, 0), MATCH('SWB Backcast - WINEP'!L$13, 'SWB Backcast'!$B$13:$V$13, 0))</f>
        <v>Not applicable (removed)</v>
      </c>
      <c r="M69">
        <f>INDEX('SWB Backcast'!$B$13:$V$168, MATCH('SWB Backcast - WINEP'!$C69, 'SWB Backcast'!$C$13:$C$168, 0), MATCH('SWB Backcast - WINEP'!M$13, 'SWB Backcast'!$B$13:$V$13, 0))</f>
        <v>0</v>
      </c>
      <c r="N69" t="str">
        <f>INDEX('SWB Backcast'!$B$13:$V$168, MATCH('SWB Backcast - WINEP'!$C69, 'SWB Backcast'!$C$13:$C$168, 0), MATCH('SWB Backcast - WINEP'!N$13, 'SWB Backcast'!$B$13:$V$13, 0))</f>
        <v>Not applicable (removed)</v>
      </c>
      <c r="O69" t="str">
        <f>INDEX('SWB Backcast'!$B$13:$V$168, MATCH('SWB Backcast - WINEP'!$C69, 'SWB Backcast'!$C$13:$C$168, 0), MATCH('SWB Backcast - WINEP'!O$13, 'SWB Backcast'!$B$13:$V$13, 0))</f>
        <v>Not applicable (removed)</v>
      </c>
      <c r="P69">
        <f>INDEX('SWB Backcast'!$B$13:$V$168, MATCH('SWB Backcast - WINEP'!$C69, 'SWB Backcast'!$C$13:$C$168, 0), MATCH('SWB Backcast - WINEP'!P$13, 'SWB Backcast'!$B$13:$V$13, 0))</f>
        <v>0</v>
      </c>
      <c r="Q69" t="str">
        <f>INDEX('SWB Backcast'!$B$13:$V$168, MATCH('SWB Backcast - WINEP'!$C69, 'SWB Backcast'!$C$13:$C$168, 0), MATCH('SWB Backcast - WINEP'!Q$13, 'SWB Backcast'!$B$13:$V$13, 0))</f>
        <v>Not applicable - not designated</v>
      </c>
      <c r="R69" t="str">
        <f>INDEX('SWB Backcast'!$B$13:$V$168, MATCH('SWB Backcast - WINEP'!$C69, 'SWB Backcast'!$C$13:$C$168, 0), MATCH('SWB Backcast - WINEP'!R$13, 'SWB Backcast'!$B$13:$V$13, 0))</f>
        <v>Not applicable - not designated</v>
      </c>
      <c r="S69" t="str">
        <f>INDEX('SWB Backcast'!$B$13:$V$168, MATCH('SWB Backcast - WINEP'!$C69, 'SWB Backcast'!$C$13:$C$168, 0), MATCH('SWB Backcast - WINEP'!S$13, 'SWB Backcast'!$B$13:$V$13, 0))</f>
        <v>Not applicable - not designated</v>
      </c>
      <c r="T69" t="str">
        <f>INDEX('SWB Backcast'!$B$13:$V$168, MATCH('SWB Backcast - WINEP'!$C69, 'SWB Backcast'!$C$13:$C$168, 0), MATCH('SWB Backcast - WINEP'!T$13, 'SWB Backcast'!$B$13:$V$13, 0))</f>
        <v>Not applicable - not designated</v>
      </c>
      <c r="U69" t="str">
        <f>INDEX('SWB Backcast'!$B$13:$V$168, MATCH('SWB Backcast - WINEP'!$C69, 'SWB Backcast'!$C$13:$C$168, 0), MATCH('SWB Backcast - WINEP'!U$13, 'SWB Backcast'!$B$13:$V$13, 0))</f>
        <v>Not applicable - not designated</v>
      </c>
      <c r="V69" t="str">
        <f>INDEX('SWB Backcast'!$B$13:$V$168, MATCH('SWB Backcast - WINEP'!$C69, 'SWB Backcast'!$C$13:$C$168, 0), MATCH('SWB Backcast - WINEP'!V$13, 'SWB Backcast'!$B$13:$V$13, 0))</f>
        <v>Not applicable - not designated</v>
      </c>
      <c r="W69" t="s">
        <v>671</v>
      </c>
      <c r="Y69" s="22"/>
      <c r="Z69" s="22"/>
      <c r="AA69" t="s">
        <v>51</v>
      </c>
      <c r="AB69" t="str">
        <f t="shared" si="7"/>
        <v>Not applicable - not designated</v>
      </c>
      <c r="AC69" t="str">
        <f t="shared" si="8"/>
        <v>Not applicable - not designated</v>
      </c>
      <c r="AD69" t="str">
        <f t="shared" si="9"/>
        <v>Not applicable - not designated</v>
      </c>
      <c r="AE69" t="str">
        <f t="shared" si="10"/>
        <v>Not applicable - not designated</v>
      </c>
      <c r="AF69" t="str">
        <f t="shared" si="11"/>
        <v>Not applicable - not designated</v>
      </c>
      <c r="AG69" t="str">
        <f t="shared" si="12"/>
        <v>Not applicable - not designated</v>
      </c>
      <c r="AI69" t="str">
        <f t="shared" si="13"/>
        <v>N</v>
      </c>
    </row>
    <row r="70" spans="2:35">
      <c r="B70" t="s">
        <v>239</v>
      </c>
      <c r="C70" t="s">
        <v>673</v>
      </c>
      <c r="D70" t="s">
        <v>48</v>
      </c>
      <c r="E70" t="s">
        <v>49</v>
      </c>
      <c r="F70" t="s">
        <v>50</v>
      </c>
      <c r="H70" t="str">
        <f>INDEX('SWB Backcast'!$B$13:$V$168, MATCH('SWB Backcast - WINEP'!$C70, 'SWB Backcast'!$C$13:$C$168, 0), MATCH('SWB Backcast - WINEP'!H$13, 'SWB Backcast'!$B$13:$V$13, 0))</f>
        <v>Excellent</v>
      </c>
      <c r="I70" t="str">
        <f>INDEX('SWB Backcast'!$B$13:$V$168, MATCH('SWB Backcast - WINEP'!$C70, 'SWB Backcast'!$C$13:$C$168, 0), MATCH('SWB Backcast - WINEP'!I$13, 'SWB Backcast'!$B$13:$V$13, 0))</f>
        <v>Excellent</v>
      </c>
      <c r="J70" t="str">
        <f>INDEX('SWB Backcast'!$B$13:$V$168, MATCH('SWB Backcast - WINEP'!$C70, 'SWB Backcast'!$C$13:$C$168, 0), MATCH('SWB Backcast - WINEP'!J$13, 'SWB Backcast'!$B$13:$V$13, 0))</f>
        <v>Excellent</v>
      </c>
      <c r="K70" t="str">
        <f>INDEX('SWB Backcast'!$B$13:$V$168, MATCH('SWB Backcast - WINEP'!$C70, 'SWB Backcast'!$C$13:$C$168, 0), MATCH('SWB Backcast - WINEP'!K$13, 'SWB Backcast'!$B$13:$V$13, 0))</f>
        <v>Excellent</v>
      </c>
      <c r="L70" t="str">
        <f>INDEX('SWB Backcast'!$B$13:$V$168, MATCH('SWB Backcast - WINEP'!$C70, 'SWB Backcast'!$C$13:$C$168, 0), MATCH('SWB Backcast - WINEP'!L$13, 'SWB Backcast'!$B$13:$V$13, 0))</f>
        <v>Excellent</v>
      </c>
      <c r="M70">
        <f>INDEX('SWB Backcast'!$B$13:$V$168, MATCH('SWB Backcast - WINEP'!$C70, 'SWB Backcast'!$C$13:$C$168, 0), MATCH('SWB Backcast - WINEP'!M$13, 'SWB Backcast'!$B$13:$V$13, 0))</f>
        <v>0</v>
      </c>
      <c r="N70" t="str">
        <f>INDEX('SWB Backcast'!$B$13:$V$168, MATCH('SWB Backcast - WINEP'!$C70, 'SWB Backcast'!$C$13:$C$168, 0), MATCH('SWB Backcast - WINEP'!N$13, 'SWB Backcast'!$B$13:$V$13, 0))</f>
        <v>Excellent</v>
      </c>
      <c r="O70" t="str">
        <f>INDEX('SWB Backcast'!$B$13:$V$168, MATCH('SWB Backcast - WINEP'!$C70, 'SWB Backcast'!$C$13:$C$168, 0), MATCH('SWB Backcast - WINEP'!O$13, 'SWB Backcast'!$B$13:$V$13, 0))</f>
        <v>Excellent</v>
      </c>
      <c r="P70">
        <f>INDEX('SWB Backcast'!$B$13:$V$168, MATCH('SWB Backcast - WINEP'!$C70, 'SWB Backcast'!$C$13:$C$168, 0), MATCH('SWB Backcast - WINEP'!P$13, 'SWB Backcast'!$B$13:$V$13, 0))</f>
        <v>0</v>
      </c>
      <c r="Q70" t="str">
        <f>INDEX('SWB Backcast'!$B$13:$V$168, MATCH('SWB Backcast - WINEP'!$C70, 'SWB Backcast'!$C$13:$C$168, 0), MATCH('SWB Backcast - WINEP'!Q$13, 'SWB Backcast'!$B$13:$V$13, 0))</f>
        <v>Excellent</v>
      </c>
      <c r="R70" t="str">
        <f>INDEX('SWB Backcast'!$B$13:$V$168, MATCH('SWB Backcast - WINEP'!$C70, 'SWB Backcast'!$C$13:$C$168, 0), MATCH('SWB Backcast - WINEP'!R$13, 'SWB Backcast'!$B$13:$V$13, 0))</f>
        <v>Excellent</v>
      </c>
      <c r="S70" t="str">
        <f>INDEX('SWB Backcast'!$B$13:$V$168, MATCH('SWB Backcast - WINEP'!$C70, 'SWB Backcast'!$C$13:$C$168, 0), MATCH('SWB Backcast - WINEP'!S$13, 'SWB Backcast'!$B$13:$V$13, 0))</f>
        <v>Excellent</v>
      </c>
      <c r="T70" t="str">
        <f>INDEX('SWB Backcast'!$B$13:$V$168, MATCH('SWB Backcast - WINEP'!$C70, 'SWB Backcast'!$C$13:$C$168, 0), MATCH('SWB Backcast - WINEP'!T$13, 'SWB Backcast'!$B$13:$V$13, 0))</f>
        <v>Excellent</v>
      </c>
      <c r="U70" t="str">
        <f>INDEX('SWB Backcast'!$B$13:$V$168, MATCH('SWB Backcast - WINEP'!$C70, 'SWB Backcast'!$C$13:$C$168, 0), MATCH('SWB Backcast - WINEP'!U$13, 'SWB Backcast'!$B$13:$V$13, 0))</f>
        <v>Excellent</v>
      </c>
      <c r="V70" t="str">
        <f>INDEX('SWB Backcast'!$B$13:$V$168, MATCH('SWB Backcast - WINEP'!$C70, 'SWB Backcast'!$C$13:$C$168, 0), MATCH('SWB Backcast - WINEP'!V$13, 'SWB Backcast'!$B$13:$V$13, 0))</f>
        <v>Excellent</v>
      </c>
      <c r="Y70" s="22"/>
      <c r="Z70" s="22"/>
      <c r="AA70" t="s">
        <v>51</v>
      </c>
      <c r="AB70" t="str">
        <f t="shared" si="7"/>
        <v>Excellent</v>
      </c>
      <c r="AC70" t="str">
        <f t="shared" si="8"/>
        <v>Excellent</v>
      </c>
      <c r="AD70" t="str">
        <f t="shared" si="9"/>
        <v>Excellent</v>
      </c>
      <c r="AE70" t="str">
        <f t="shared" si="10"/>
        <v>Excellent</v>
      </c>
      <c r="AF70" t="str">
        <f t="shared" si="11"/>
        <v>Excellent</v>
      </c>
      <c r="AG70" t="str">
        <f t="shared" si="12"/>
        <v>Excellent</v>
      </c>
      <c r="AI70" t="str">
        <f t="shared" si="13"/>
        <v>N</v>
      </c>
    </row>
    <row r="71" spans="2:35" ht="42">
      <c r="B71" t="s">
        <v>239</v>
      </c>
      <c r="C71" t="s">
        <v>674</v>
      </c>
      <c r="D71" t="s">
        <v>48</v>
      </c>
      <c r="E71" t="s">
        <v>49</v>
      </c>
      <c r="F71" t="s">
        <v>50</v>
      </c>
      <c r="H71" t="str">
        <f>INDEX('SWB Backcast'!$B$13:$V$168, MATCH('SWB Backcast - WINEP'!$C71, 'SWB Backcast'!$C$13:$C$168, 0), MATCH('SWB Backcast - WINEP'!H$13, 'SWB Backcast'!$B$13:$V$13, 0))</f>
        <v>Excellent</v>
      </c>
      <c r="I71" t="str">
        <f>INDEX('SWB Backcast'!$B$13:$V$168, MATCH('SWB Backcast - WINEP'!$C71, 'SWB Backcast'!$C$13:$C$168, 0), MATCH('SWB Backcast - WINEP'!I$13, 'SWB Backcast'!$B$13:$V$13, 0))</f>
        <v>Excellent</v>
      </c>
      <c r="J71" t="str">
        <f>INDEX('SWB Backcast'!$B$13:$V$168, MATCH('SWB Backcast - WINEP'!$C71, 'SWB Backcast'!$C$13:$C$168, 0), MATCH('SWB Backcast - WINEP'!J$13, 'SWB Backcast'!$B$13:$V$13, 0))</f>
        <v>Excellent</v>
      </c>
      <c r="K71" t="str">
        <f>INDEX('SWB Backcast'!$B$13:$V$168, MATCH('SWB Backcast - WINEP'!$C71, 'SWB Backcast'!$C$13:$C$168, 0), MATCH('SWB Backcast - WINEP'!K$13, 'SWB Backcast'!$B$13:$V$13, 0))</f>
        <v>Excellent</v>
      </c>
      <c r="L71" t="str">
        <f>INDEX('SWB Backcast'!$B$13:$V$168, MATCH('SWB Backcast - WINEP'!$C71, 'SWB Backcast'!$C$13:$C$168, 0), MATCH('SWB Backcast - WINEP'!L$13, 'SWB Backcast'!$B$13:$V$13, 0))</f>
        <v>Excellent</v>
      </c>
      <c r="M71">
        <f>INDEX('SWB Backcast'!$B$13:$V$168, MATCH('SWB Backcast - WINEP'!$C71, 'SWB Backcast'!$C$13:$C$168, 0), MATCH('SWB Backcast - WINEP'!M$13, 'SWB Backcast'!$B$13:$V$13, 0))</f>
        <v>0</v>
      </c>
      <c r="N71" t="str">
        <f>INDEX('SWB Backcast'!$B$13:$V$168, MATCH('SWB Backcast - WINEP'!$C71, 'SWB Backcast'!$C$13:$C$168, 0), MATCH('SWB Backcast - WINEP'!N$13, 'SWB Backcast'!$B$13:$V$13, 0))</f>
        <v>Excellent</v>
      </c>
      <c r="O71" t="str">
        <f>INDEX('SWB Backcast'!$B$13:$V$168, MATCH('SWB Backcast - WINEP'!$C71, 'SWB Backcast'!$C$13:$C$168, 0), MATCH('SWB Backcast - WINEP'!O$13, 'SWB Backcast'!$B$13:$V$13, 0))</f>
        <v>Excellent</v>
      </c>
      <c r="P71">
        <f>INDEX('SWB Backcast'!$B$13:$V$168, MATCH('SWB Backcast - WINEP'!$C71, 'SWB Backcast'!$C$13:$C$168, 0), MATCH('SWB Backcast - WINEP'!P$13, 'SWB Backcast'!$B$13:$V$13, 0))</f>
        <v>0</v>
      </c>
      <c r="Q71" t="str">
        <f>INDEX('SWB Backcast'!$B$13:$V$168, MATCH('SWB Backcast - WINEP'!$C71, 'SWB Backcast'!$C$13:$C$168, 0), MATCH('SWB Backcast - WINEP'!Q$13, 'SWB Backcast'!$B$13:$V$13, 0))</f>
        <v>Excellent</v>
      </c>
      <c r="R71" t="str">
        <f>INDEX('SWB Backcast'!$B$13:$V$168, MATCH('SWB Backcast - WINEP'!$C71, 'SWB Backcast'!$C$13:$C$168, 0), MATCH('SWB Backcast - WINEP'!R$13, 'SWB Backcast'!$B$13:$V$13, 0))</f>
        <v>Excellent</v>
      </c>
      <c r="S71" t="str">
        <f>INDEX('SWB Backcast'!$B$13:$V$168, MATCH('SWB Backcast - WINEP'!$C71, 'SWB Backcast'!$C$13:$C$168, 0), MATCH('SWB Backcast - WINEP'!S$13, 'SWB Backcast'!$B$13:$V$13, 0))</f>
        <v>Excellent</v>
      </c>
      <c r="T71" t="str">
        <f>INDEX('SWB Backcast'!$B$13:$V$168, MATCH('SWB Backcast - WINEP'!$C71, 'SWB Backcast'!$C$13:$C$168, 0), MATCH('SWB Backcast - WINEP'!T$13, 'SWB Backcast'!$B$13:$V$13, 0))</f>
        <v>Excellent</v>
      </c>
      <c r="U71" t="str">
        <f>INDEX('SWB Backcast'!$B$13:$V$168, MATCH('SWB Backcast - WINEP'!$C71, 'SWB Backcast'!$C$13:$C$168, 0), MATCH('SWB Backcast - WINEP'!U$13, 'SWB Backcast'!$B$13:$V$13, 0))</f>
        <v>Excellent</v>
      </c>
      <c r="V71" t="str">
        <f>INDEX('SWB Backcast'!$B$13:$V$168, MATCH('SWB Backcast - WINEP'!$C71, 'SWB Backcast'!$C$13:$C$168, 0), MATCH('SWB Backcast - WINEP'!V$13, 'SWB Backcast'!$B$13:$V$13, 0))</f>
        <v>Excellent</v>
      </c>
      <c r="Y71" s="22" t="s">
        <v>998</v>
      </c>
      <c r="Z71" s="22" t="s">
        <v>999</v>
      </c>
      <c r="AA71" t="s">
        <v>51</v>
      </c>
      <c r="AB71" t="str">
        <f t="shared" si="7"/>
        <v>Excellent</v>
      </c>
      <c r="AC71" t="str">
        <f t="shared" si="8"/>
        <v>Excellent</v>
      </c>
      <c r="AD71" t="str">
        <f t="shared" si="9"/>
        <v>Excellent</v>
      </c>
      <c r="AE71" t="str">
        <f t="shared" si="10"/>
        <v>Excellent</v>
      </c>
      <c r="AF71" t="str">
        <f t="shared" si="11"/>
        <v>Excellent</v>
      </c>
      <c r="AG71" t="str">
        <f t="shared" si="12"/>
        <v>Excellent</v>
      </c>
      <c r="AI71" t="str">
        <f t="shared" si="13"/>
        <v>Y</v>
      </c>
    </row>
    <row r="72" spans="2:35">
      <c r="B72" t="s">
        <v>239</v>
      </c>
      <c r="C72" t="s">
        <v>675</v>
      </c>
      <c r="D72" t="s">
        <v>48</v>
      </c>
      <c r="E72" t="s">
        <v>49</v>
      </c>
      <c r="F72" t="s">
        <v>50</v>
      </c>
      <c r="H72" t="str">
        <f>INDEX('SWB Backcast'!$B$13:$V$168, MATCH('SWB Backcast - WINEP'!$C72, 'SWB Backcast'!$C$13:$C$168, 0), MATCH('SWB Backcast - WINEP'!H$13, 'SWB Backcast'!$B$13:$V$13, 0))</f>
        <v>Poor</v>
      </c>
      <c r="I72" t="str">
        <f>INDEX('SWB Backcast'!$B$13:$V$168, MATCH('SWB Backcast - WINEP'!$C72, 'SWB Backcast'!$C$13:$C$168, 0), MATCH('SWB Backcast - WINEP'!I$13, 'SWB Backcast'!$B$13:$V$13, 0))</f>
        <v>Sufficient</v>
      </c>
      <c r="J72" t="str">
        <f>INDEX('SWB Backcast'!$B$13:$V$168, MATCH('SWB Backcast - WINEP'!$C72, 'SWB Backcast'!$C$13:$C$168, 0), MATCH('SWB Backcast - WINEP'!J$13, 'SWB Backcast'!$B$13:$V$13, 0))</f>
        <v>Sufficient</v>
      </c>
      <c r="K72" t="str">
        <f>INDEX('SWB Backcast'!$B$13:$V$168, MATCH('SWB Backcast - WINEP'!$C72, 'SWB Backcast'!$C$13:$C$168, 0), MATCH('SWB Backcast - WINEP'!K$13, 'SWB Backcast'!$B$13:$V$13, 0))</f>
        <v>Sufficient</v>
      </c>
      <c r="L72" t="str">
        <f>INDEX('SWB Backcast'!$B$13:$V$168, MATCH('SWB Backcast - WINEP'!$C72, 'SWB Backcast'!$C$13:$C$168, 0), MATCH('SWB Backcast - WINEP'!L$13, 'SWB Backcast'!$B$13:$V$13, 0))</f>
        <v>Good</v>
      </c>
      <c r="M72">
        <f>INDEX('SWB Backcast'!$B$13:$V$168, MATCH('SWB Backcast - WINEP'!$C72, 'SWB Backcast'!$C$13:$C$168, 0), MATCH('SWB Backcast - WINEP'!M$13, 'SWB Backcast'!$B$13:$V$13, 0))</f>
        <v>0</v>
      </c>
      <c r="N72" t="str">
        <f>INDEX('SWB Backcast'!$B$13:$V$168, MATCH('SWB Backcast - WINEP'!$C72, 'SWB Backcast'!$C$13:$C$168, 0), MATCH('SWB Backcast - WINEP'!N$13, 'SWB Backcast'!$B$13:$V$13, 0))</f>
        <v>Good</v>
      </c>
      <c r="O72" t="str">
        <f>INDEX('SWB Backcast'!$B$13:$V$168, MATCH('SWB Backcast - WINEP'!$C72, 'SWB Backcast'!$C$13:$C$168, 0), MATCH('SWB Backcast - WINEP'!O$13, 'SWB Backcast'!$B$13:$V$13, 0))</f>
        <v>Excellent</v>
      </c>
      <c r="P72">
        <f>INDEX('SWB Backcast'!$B$13:$V$168, MATCH('SWB Backcast - WINEP'!$C72, 'SWB Backcast'!$C$13:$C$168, 0), MATCH('SWB Backcast - WINEP'!P$13, 'SWB Backcast'!$B$13:$V$13, 0))</f>
        <v>0</v>
      </c>
      <c r="Q72" t="str">
        <f>INDEX('SWB Backcast'!$B$13:$V$168, MATCH('SWB Backcast - WINEP'!$C72, 'SWB Backcast'!$C$13:$C$168, 0), MATCH('SWB Backcast - WINEP'!Q$13, 'SWB Backcast'!$B$13:$V$13, 0))</f>
        <v>Good</v>
      </c>
      <c r="R72" t="str">
        <f>INDEX('SWB Backcast'!$B$13:$V$168, MATCH('SWB Backcast - WINEP'!$C72, 'SWB Backcast'!$C$13:$C$168, 0), MATCH('SWB Backcast - WINEP'!R$13, 'SWB Backcast'!$B$13:$V$13, 0))</f>
        <v>Good</v>
      </c>
      <c r="S72" t="str">
        <f>INDEX('SWB Backcast'!$B$13:$V$168, MATCH('SWB Backcast - WINEP'!$C72, 'SWB Backcast'!$C$13:$C$168, 0), MATCH('SWB Backcast - WINEP'!S$13, 'SWB Backcast'!$B$13:$V$13, 0))</f>
        <v>Good</v>
      </c>
      <c r="T72" t="str">
        <f>INDEX('SWB Backcast'!$B$13:$V$168, MATCH('SWB Backcast - WINEP'!$C72, 'SWB Backcast'!$C$13:$C$168, 0), MATCH('SWB Backcast - WINEP'!T$13, 'SWB Backcast'!$B$13:$V$13, 0))</f>
        <v>Good</v>
      </c>
      <c r="U72" t="str">
        <f>INDEX('SWB Backcast'!$B$13:$V$168, MATCH('SWB Backcast - WINEP'!$C72, 'SWB Backcast'!$C$13:$C$168, 0), MATCH('SWB Backcast - WINEP'!U$13, 'SWB Backcast'!$B$13:$V$13, 0))</f>
        <v>Good</v>
      </c>
      <c r="V72" t="str">
        <f>INDEX('SWB Backcast'!$B$13:$V$168, MATCH('SWB Backcast - WINEP'!$C72, 'SWB Backcast'!$C$13:$C$168, 0), MATCH('SWB Backcast - WINEP'!V$13, 'SWB Backcast'!$B$13:$V$13, 0))</f>
        <v>Good</v>
      </c>
      <c r="Z72" s="22" t="s">
        <v>1000</v>
      </c>
      <c r="AA72" t="s">
        <v>51</v>
      </c>
      <c r="AB72" t="str">
        <f t="shared" si="7"/>
        <v>Good</v>
      </c>
      <c r="AC72" t="str">
        <f t="shared" si="8"/>
        <v>Good</v>
      </c>
      <c r="AD72" t="str">
        <f t="shared" si="9"/>
        <v>Good</v>
      </c>
      <c r="AE72" t="str">
        <f t="shared" si="10"/>
        <v>Good</v>
      </c>
      <c r="AF72" t="str">
        <f t="shared" si="11"/>
        <v>Good</v>
      </c>
      <c r="AG72" t="str">
        <f t="shared" si="12"/>
        <v>Good</v>
      </c>
      <c r="AI72" t="str">
        <f t="shared" si="13"/>
        <v>N</v>
      </c>
    </row>
    <row r="73" spans="2:35">
      <c r="B73" t="s">
        <v>239</v>
      </c>
      <c r="C73" t="s">
        <v>676</v>
      </c>
      <c r="D73" t="s">
        <v>48</v>
      </c>
      <c r="E73" t="s">
        <v>49</v>
      </c>
      <c r="F73" t="s">
        <v>50</v>
      </c>
      <c r="H73" t="str">
        <f>INDEX('SWB Backcast'!$B$13:$V$168, MATCH('SWB Backcast - WINEP'!$C73, 'SWB Backcast'!$C$13:$C$168, 0), MATCH('SWB Backcast - WINEP'!H$13, 'SWB Backcast'!$B$13:$V$13, 0))</f>
        <v>Good</v>
      </c>
      <c r="I73" t="str">
        <f>INDEX('SWB Backcast'!$B$13:$V$168, MATCH('SWB Backcast - WINEP'!$C73, 'SWB Backcast'!$C$13:$C$168, 0), MATCH('SWB Backcast - WINEP'!I$13, 'SWB Backcast'!$B$13:$V$13, 0))</f>
        <v>Excellent</v>
      </c>
      <c r="J73" t="str">
        <f>INDEX('SWB Backcast'!$B$13:$V$168, MATCH('SWB Backcast - WINEP'!$C73, 'SWB Backcast'!$C$13:$C$168, 0), MATCH('SWB Backcast - WINEP'!J$13, 'SWB Backcast'!$B$13:$V$13, 0))</f>
        <v>Good</v>
      </c>
      <c r="K73" t="str">
        <f>INDEX('SWB Backcast'!$B$13:$V$168, MATCH('SWB Backcast - WINEP'!$C73, 'SWB Backcast'!$C$13:$C$168, 0), MATCH('SWB Backcast - WINEP'!K$13, 'SWB Backcast'!$B$13:$V$13, 0))</f>
        <v>Good</v>
      </c>
      <c r="L73" t="str">
        <f>INDEX('SWB Backcast'!$B$13:$V$168, MATCH('SWB Backcast - WINEP'!$C73, 'SWB Backcast'!$C$13:$C$168, 0), MATCH('SWB Backcast - WINEP'!L$13, 'SWB Backcast'!$B$13:$V$13, 0))</f>
        <v>Good</v>
      </c>
      <c r="M73">
        <f>INDEX('SWB Backcast'!$B$13:$V$168, MATCH('SWB Backcast - WINEP'!$C73, 'SWB Backcast'!$C$13:$C$168, 0), MATCH('SWB Backcast - WINEP'!M$13, 'SWB Backcast'!$B$13:$V$13, 0))</f>
        <v>0</v>
      </c>
      <c r="N73" t="str">
        <f>INDEX('SWB Backcast'!$B$13:$V$168, MATCH('SWB Backcast - WINEP'!$C73, 'SWB Backcast'!$C$13:$C$168, 0), MATCH('SWB Backcast - WINEP'!N$13, 'SWB Backcast'!$B$13:$V$13, 0))</f>
        <v>Good</v>
      </c>
      <c r="O73" t="str">
        <f>INDEX('SWB Backcast'!$B$13:$V$168, MATCH('SWB Backcast - WINEP'!$C73, 'SWB Backcast'!$C$13:$C$168, 0), MATCH('SWB Backcast - WINEP'!O$13, 'SWB Backcast'!$B$13:$V$13, 0))</f>
        <v>Good</v>
      </c>
      <c r="P73">
        <f>INDEX('SWB Backcast'!$B$13:$V$168, MATCH('SWB Backcast - WINEP'!$C73, 'SWB Backcast'!$C$13:$C$168, 0), MATCH('SWB Backcast - WINEP'!P$13, 'SWB Backcast'!$B$13:$V$13, 0))</f>
        <v>0</v>
      </c>
      <c r="Q73" t="str">
        <f>INDEX('SWB Backcast'!$B$13:$V$168, MATCH('SWB Backcast - WINEP'!$C73, 'SWB Backcast'!$C$13:$C$168, 0), MATCH('SWB Backcast - WINEP'!Q$13, 'SWB Backcast'!$B$13:$V$13, 0))</f>
        <v>Good</v>
      </c>
      <c r="R73" t="str">
        <f>INDEX('SWB Backcast'!$B$13:$V$168, MATCH('SWB Backcast - WINEP'!$C73, 'SWB Backcast'!$C$13:$C$168, 0), MATCH('SWB Backcast - WINEP'!R$13, 'SWB Backcast'!$B$13:$V$13, 0))</f>
        <v>Good</v>
      </c>
      <c r="S73" t="str">
        <f>INDEX('SWB Backcast'!$B$13:$V$168, MATCH('SWB Backcast - WINEP'!$C73, 'SWB Backcast'!$C$13:$C$168, 0), MATCH('SWB Backcast - WINEP'!S$13, 'SWB Backcast'!$B$13:$V$13, 0))</f>
        <v>Good</v>
      </c>
      <c r="T73" t="str">
        <f>INDEX('SWB Backcast'!$B$13:$V$168, MATCH('SWB Backcast - WINEP'!$C73, 'SWB Backcast'!$C$13:$C$168, 0), MATCH('SWB Backcast - WINEP'!T$13, 'SWB Backcast'!$B$13:$V$13, 0))</f>
        <v>Good</v>
      </c>
      <c r="U73" t="str">
        <f>INDEX('SWB Backcast'!$B$13:$V$168, MATCH('SWB Backcast - WINEP'!$C73, 'SWB Backcast'!$C$13:$C$168, 0), MATCH('SWB Backcast - WINEP'!U$13, 'SWB Backcast'!$B$13:$V$13, 0))</f>
        <v>Good</v>
      </c>
      <c r="V73" t="str">
        <f>INDEX('SWB Backcast'!$B$13:$V$168, MATCH('SWB Backcast - WINEP'!$C73, 'SWB Backcast'!$C$13:$C$168, 0), MATCH('SWB Backcast - WINEP'!V$13, 'SWB Backcast'!$B$13:$V$13, 0))</f>
        <v>Good</v>
      </c>
      <c r="Y73" s="22" t="s">
        <v>1001</v>
      </c>
      <c r="Z73" s="22" t="s">
        <v>980</v>
      </c>
      <c r="AA73" t="s">
        <v>51</v>
      </c>
      <c r="AB73" t="str">
        <f t="shared" si="7"/>
        <v>Good</v>
      </c>
      <c r="AC73" t="str">
        <f t="shared" si="8"/>
        <v>Good</v>
      </c>
      <c r="AD73" t="str">
        <f t="shared" si="9"/>
        <v>Good</v>
      </c>
      <c r="AE73" t="str">
        <f t="shared" si="10"/>
        <v>Good</v>
      </c>
      <c r="AF73" t="str">
        <f t="shared" si="11"/>
        <v>Good</v>
      </c>
      <c r="AG73" t="str">
        <f t="shared" si="12"/>
        <v>Good</v>
      </c>
      <c r="AI73" t="str">
        <f t="shared" si="13"/>
        <v>Y</v>
      </c>
    </row>
    <row r="74" spans="2:35">
      <c r="B74" t="s">
        <v>239</v>
      </c>
      <c r="C74" t="s">
        <v>677</v>
      </c>
      <c r="D74" t="s">
        <v>48</v>
      </c>
      <c r="E74" t="s">
        <v>49</v>
      </c>
      <c r="F74" t="s">
        <v>50</v>
      </c>
      <c r="H74" t="str">
        <f>INDEX('SWB Backcast'!$B$13:$V$168, MATCH('SWB Backcast - WINEP'!$C74, 'SWB Backcast'!$C$13:$C$168, 0), MATCH('SWB Backcast - WINEP'!H$13, 'SWB Backcast'!$B$13:$V$13, 0))</f>
        <v>Excellent</v>
      </c>
      <c r="I74" t="str">
        <f>INDEX('SWB Backcast'!$B$13:$V$168, MATCH('SWB Backcast - WINEP'!$C74, 'SWB Backcast'!$C$13:$C$168, 0), MATCH('SWB Backcast - WINEP'!I$13, 'SWB Backcast'!$B$13:$V$13, 0))</f>
        <v>Excellent</v>
      </c>
      <c r="J74" t="str">
        <f>INDEX('SWB Backcast'!$B$13:$V$168, MATCH('SWB Backcast - WINEP'!$C74, 'SWB Backcast'!$C$13:$C$168, 0), MATCH('SWB Backcast - WINEP'!J$13, 'SWB Backcast'!$B$13:$V$13, 0))</f>
        <v>Excellent</v>
      </c>
      <c r="K74" t="str">
        <f>INDEX('SWB Backcast'!$B$13:$V$168, MATCH('SWB Backcast - WINEP'!$C74, 'SWB Backcast'!$C$13:$C$168, 0), MATCH('SWB Backcast - WINEP'!K$13, 'SWB Backcast'!$B$13:$V$13, 0))</f>
        <v>Excellent</v>
      </c>
      <c r="L74" t="str">
        <f>INDEX('SWB Backcast'!$B$13:$V$168, MATCH('SWB Backcast - WINEP'!$C74, 'SWB Backcast'!$C$13:$C$168, 0), MATCH('SWB Backcast - WINEP'!L$13, 'SWB Backcast'!$B$13:$V$13, 0))</f>
        <v>Excellent</v>
      </c>
      <c r="M74">
        <f>INDEX('SWB Backcast'!$B$13:$V$168, MATCH('SWB Backcast - WINEP'!$C74, 'SWB Backcast'!$C$13:$C$168, 0), MATCH('SWB Backcast - WINEP'!M$13, 'SWB Backcast'!$B$13:$V$13, 0))</f>
        <v>0</v>
      </c>
      <c r="N74" t="str">
        <f>INDEX('SWB Backcast'!$B$13:$V$168, MATCH('SWB Backcast - WINEP'!$C74, 'SWB Backcast'!$C$13:$C$168, 0), MATCH('SWB Backcast - WINEP'!N$13, 'SWB Backcast'!$B$13:$V$13, 0))</f>
        <v>Excellent</v>
      </c>
      <c r="O74" t="str">
        <f>INDEX('SWB Backcast'!$B$13:$V$168, MATCH('SWB Backcast - WINEP'!$C74, 'SWB Backcast'!$C$13:$C$168, 0), MATCH('SWB Backcast - WINEP'!O$13, 'SWB Backcast'!$B$13:$V$13, 0))</f>
        <v>Excellent</v>
      </c>
      <c r="P74">
        <f>INDEX('SWB Backcast'!$B$13:$V$168, MATCH('SWB Backcast - WINEP'!$C74, 'SWB Backcast'!$C$13:$C$168, 0), MATCH('SWB Backcast - WINEP'!P$13, 'SWB Backcast'!$B$13:$V$13, 0))</f>
        <v>0</v>
      </c>
      <c r="Q74" t="str">
        <f>INDEX('SWB Backcast'!$B$13:$V$168, MATCH('SWB Backcast - WINEP'!$C74, 'SWB Backcast'!$C$13:$C$168, 0), MATCH('SWB Backcast - WINEP'!Q$13, 'SWB Backcast'!$B$13:$V$13, 0))</f>
        <v>Excellent</v>
      </c>
      <c r="R74" t="str">
        <f>INDEX('SWB Backcast'!$B$13:$V$168, MATCH('SWB Backcast - WINEP'!$C74, 'SWB Backcast'!$C$13:$C$168, 0), MATCH('SWB Backcast - WINEP'!R$13, 'SWB Backcast'!$B$13:$V$13, 0))</f>
        <v>Excellent</v>
      </c>
      <c r="S74" t="str">
        <f>INDEX('SWB Backcast'!$B$13:$V$168, MATCH('SWB Backcast - WINEP'!$C74, 'SWB Backcast'!$C$13:$C$168, 0), MATCH('SWB Backcast - WINEP'!S$13, 'SWB Backcast'!$B$13:$V$13, 0))</f>
        <v>Excellent</v>
      </c>
      <c r="T74" t="str">
        <f>INDEX('SWB Backcast'!$B$13:$V$168, MATCH('SWB Backcast - WINEP'!$C74, 'SWB Backcast'!$C$13:$C$168, 0), MATCH('SWB Backcast - WINEP'!T$13, 'SWB Backcast'!$B$13:$V$13, 0))</f>
        <v>Excellent</v>
      </c>
      <c r="U74" t="str">
        <f>INDEX('SWB Backcast'!$B$13:$V$168, MATCH('SWB Backcast - WINEP'!$C74, 'SWB Backcast'!$C$13:$C$168, 0), MATCH('SWB Backcast - WINEP'!U$13, 'SWB Backcast'!$B$13:$V$13, 0))</f>
        <v>Excellent</v>
      </c>
      <c r="V74" t="str">
        <f>INDEX('SWB Backcast'!$B$13:$V$168, MATCH('SWB Backcast - WINEP'!$C74, 'SWB Backcast'!$C$13:$C$168, 0), MATCH('SWB Backcast - WINEP'!V$13, 'SWB Backcast'!$B$13:$V$13, 0))</f>
        <v>Excellent</v>
      </c>
      <c r="Y74" s="22"/>
      <c r="Z74" s="22"/>
      <c r="AA74" t="s">
        <v>51</v>
      </c>
      <c r="AB74" t="str">
        <f t="shared" si="7"/>
        <v>Excellent</v>
      </c>
      <c r="AC74" t="str">
        <f t="shared" si="8"/>
        <v>Excellent</v>
      </c>
      <c r="AD74" t="str">
        <f t="shared" si="9"/>
        <v>Excellent</v>
      </c>
      <c r="AE74" t="str">
        <f t="shared" si="10"/>
        <v>Excellent</v>
      </c>
      <c r="AF74" t="str">
        <f t="shared" si="11"/>
        <v>Excellent</v>
      </c>
      <c r="AG74" t="str">
        <f t="shared" si="12"/>
        <v>Excellent</v>
      </c>
      <c r="AI74" t="str">
        <f t="shared" si="13"/>
        <v>N</v>
      </c>
    </row>
    <row r="75" spans="2:35">
      <c r="B75" t="s">
        <v>239</v>
      </c>
      <c r="C75" t="s">
        <v>678</v>
      </c>
      <c r="D75" t="s">
        <v>48</v>
      </c>
      <c r="E75" t="s">
        <v>49</v>
      </c>
      <c r="F75" t="s">
        <v>63</v>
      </c>
      <c r="H75" t="str">
        <f>INDEX('SWB Backcast'!$B$13:$V$168, MATCH('SWB Backcast - WINEP'!$C75, 'SWB Backcast'!$C$13:$C$168, 0), MATCH('SWB Backcast - WINEP'!H$13, 'SWB Backcast'!$B$13:$V$13, 0))</f>
        <v>Not applicable (removed)</v>
      </c>
      <c r="I75" t="str">
        <f>INDEX('SWB Backcast'!$B$13:$V$168, MATCH('SWB Backcast - WINEP'!$C75, 'SWB Backcast'!$C$13:$C$168, 0), MATCH('SWB Backcast - WINEP'!I$13, 'SWB Backcast'!$B$13:$V$13, 0))</f>
        <v>Not applicable (removed)</v>
      </c>
      <c r="J75" t="str">
        <f>INDEX('SWB Backcast'!$B$13:$V$168, MATCH('SWB Backcast - WINEP'!$C75, 'SWB Backcast'!$C$13:$C$168, 0), MATCH('SWB Backcast - WINEP'!J$13, 'SWB Backcast'!$B$13:$V$13, 0))</f>
        <v>Not applicable (removed)</v>
      </c>
      <c r="K75" t="str">
        <f>INDEX('SWB Backcast'!$B$13:$V$168, MATCH('SWB Backcast - WINEP'!$C75, 'SWB Backcast'!$C$13:$C$168, 0), MATCH('SWB Backcast - WINEP'!K$13, 'SWB Backcast'!$B$13:$V$13, 0))</f>
        <v>Not applicable (removed)</v>
      </c>
      <c r="L75" t="str">
        <f>INDEX('SWB Backcast'!$B$13:$V$168, MATCH('SWB Backcast - WINEP'!$C75, 'SWB Backcast'!$C$13:$C$168, 0), MATCH('SWB Backcast - WINEP'!L$13, 'SWB Backcast'!$B$13:$V$13, 0))</f>
        <v>Not applicable (removed)</v>
      </c>
      <c r="M75">
        <f>INDEX('SWB Backcast'!$B$13:$V$168, MATCH('SWB Backcast - WINEP'!$C75, 'SWB Backcast'!$C$13:$C$168, 0), MATCH('SWB Backcast - WINEP'!M$13, 'SWB Backcast'!$B$13:$V$13, 0))</f>
        <v>0</v>
      </c>
      <c r="N75" t="str">
        <f>INDEX('SWB Backcast'!$B$13:$V$168, MATCH('SWB Backcast - WINEP'!$C75, 'SWB Backcast'!$C$13:$C$168, 0), MATCH('SWB Backcast - WINEP'!N$13, 'SWB Backcast'!$B$13:$V$13, 0))</f>
        <v>Not applicable (removed)</v>
      </c>
      <c r="O75" t="str">
        <f>INDEX('SWB Backcast'!$B$13:$V$168, MATCH('SWB Backcast - WINEP'!$C75, 'SWB Backcast'!$C$13:$C$168, 0), MATCH('SWB Backcast - WINEP'!O$13, 'SWB Backcast'!$B$13:$V$13, 0))</f>
        <v>Not applicable (removed)</v>
      </c>
      <c r="P75">
        <f>INDEX('SWB Backcast'!$B$13:$V$168, MATCH('SWB Backcast - WINEP'!$C75, 'SWB Backcast'!$C$13:$C$168, 0), MATCH('SWB Backcast - WINEP'!P$13, 'SWB Backcast'!$B$13:$V$13, 0))</f>
        <v>0</v>
      </c>
      <c r="Q75" t="str">
        <f>INDEX('SWB Backcast'!$B$13:$V$168, MATCH('SWB Backcast - WINEP'!$C75, 'SWB Backcast'!$C$13:$C$168, 0), MATCH('SWB Backcast - WINEP'!Q$13, 'SWB Backcast'!$B$13:$V$13, 0))</f>
        <v>Not applicable - not designated</v>
      </c>
      <c r="R75" t="str">
        <f>INDEX('SWB Backcast'!$B$13:$V$168, MATCH('SWB Backcast - WINEP'!$C75, 'SWB Backcast'!$C$13:$C$168, 0), MATCH('SWB Backcast - WINEP'!R$13, 'SWB Backcast'!$B$13:$V$13, 0))</f>
        <v>Not applicable - not designated</v>
      </c>
      <c r="S75" t="str">
        <f>INDEX('SWB Backcast'!$B$13:$V$168, MATCH('SWB Backcast - WINEP'!$C75, 'SWB Backcast'!$C$13:$C$168, 0), MATCH('SWB Backcast - WINEP'!S$13, 'SWB Backcast'!$B$13:$V$13, 0))</f>
        <v>Not applicable - not designated</v>
      </c>
      <c r="T75" t="str">
        <f>INDEX('SWB Backcast'!$B$13:$V$168, MATCH('SWB Backcast - WINEP'!$C75, 'SWB Backcast'!$C$13:$C$168, 0), MATCH('SWB Backcast - WINEP'!T$13, 'SWB Backcast'!$B$13:$V$13, 0))</f>
        <v>Not applicable - not designated</v>
      </c>
      <c r="U75" t="str">
        <f>INDEX('SWB Backcast'!$B$13:$V$168, MATCH('SWB Backcast - WINEP'!$C75, 'SWB Backcast'!$C$13:$C$168, 0), MATCH('SWB Backcast - WINEP'!U$13, 'SWB Backcast'!$B$13:$V$13, 0))</f>
        <v>Not applicable - not designated</v>
      </c>
      <c r="V75" t="str">
        <f>INDEX('SWB Backcast'!$B$13:$V$168, MATCH('SWB Backcast - WINEP'!$C75, 'SWB Backcast'!$C$13:$C$168, 0), MATCH('SWB Backcast - WINEP'!V$13, 'SWB Backcast'!$B$13:$V$13, 0))</f>
        <v>Not applicable - not designated</v>
      </c>
      <c r="W75" t="s">
        <v>671</v>
      </c>
      <c r="Y75" s="22"/>
      <c r="Z75" s="22"/>
      <c r="AA75" t="s">
        <v>51</v>
      </c>
      <c r="AB75" t="str">
        <f t="shared" si="7"/>
        <v>Not applicable - not designated</v>
      </c>
      <c r="AC75" t="str">
        <f t="shared" si="8"/>
        <v>Not applicable - not designated</v>
      </c>
      <c r="AD75" t="str">
        <f t="shared" si="9"/>
        <v>Not applicable - not designated</v>
      </c>
      <c r="AE75" t="str">
        <f t="shared" si="10"/>
        <v>Not applicable - not designated</v>
      </c>
      <c r="AF75" t="str">
        <f t="shared" si="11"/>
        <v>Not applicable - not designated</v>
      </c>
      <c r="AG75" t="str">
        <f t="shared" si="12"/>
        <v>Not applicable - not designated</v>
      </c>
      <c r="AI75" t="str">
        <f t="shared" si="13"/>
        <v>N</v>
      </c>
    </row>
    <row r="76" spans="2:35" ht="27.95">
      <c r="B76" t="s">
        <v>239</v>
      </c>
      <c r="C76" t="s">
        <v>679</v>
      </c>
      <c r="D76" t="s">
        <v>48</v>
      </c>
      <c r="E76" t="s">
        <v>49</v>
      </c>
      <c r="F76" t="s">
        <v>50</v>
      </c>
      <c r="H76" t="str">
        <f>INDEX('SWB Backcast'!$B$13:$V$168, MATCH('SWB Backcast - WINEP'!$C76, 'SWB Backcast'!$C$13:$C$168, 0), MATCH('SWB Backcast - WINEP'!H$13, 'SWB Backcast'!$B$13:$V$13, 0))</f>
        <v>Good</v>
      </c>
      <c r="I76" t="str">
        <f>INDEX('SWB Backcast'!$B$13:$V$168, MATCH('SWB Backcast - WINEP'!$C76, 'SWB Backcast'!$C$13:$C$168, 0), MATCH('SWB Backcast - WINEP'!I$13, 'SWB Backcast'!$B$13:$V$13, 0))</f>
        <v>Good</v>
      </c>
      <c r="J76" t="str">
        <f>INDEX('SWB Backcast'!$B$13:$V$168, MATCH('SWB Backcast - WINEP'!$C76, 'SWB Backcast'!$C$13:$C$168, 0), MATCH('SWB Backcast - WINEP'!J$13, 'SWB Backcast'!$B$13:$V$13, 0))</f>
        <v>Sufficient</v>
      </c>
      <c r="K76" t="str">
        <f>INDEX('SWB Backcast'!$B$13:$V$168, MATCH('SWB Backcast - WINEP'!$C76, 'SWB Backcast'!$C$13:$C$168, 0), MATCH('SWB Backcast - WINEP'!K$13, 'SWB Backcast'!$B$13:$V$13, 0))</f>
        <v>Good</v>
      </c>
      <c r="L76" t="str">
        <f>INDEX('SWB Backcast'!$B$13:$V$168, MATCH('SWB Backcast - WINEP'!$C76, 'SWB Backcast'!$C$13:$C$168, 0), MATCH('SWB Backcast - WINEP'!L$13, 'SWB Backcast'!$B$13:$V$13, 0))</f>
        <v>Sufficient</v>
      </c>
      <c r="M76">
        <f>INDEX('SWB Backcast'!$B$13:$V$168, MATCH('SWB Backcast - WINEP'!$C76, 'SWB Backcast'!$C$13:$C$168, 0), MATCH('SWB Backcast - WINEP'!M$13, 'SWB Backcast'!$B$13:$V$13, 0))</f>
        <v>0</v>
      </c>
      <c r="N76" t="str">
        <f>INDEX('SWB Backcast'!$B$13:$V$168, MATCH('SWB Backcast - WINEP'!$C76, 'SWB Backcast'!$C$13:$C$168, 0), MATCH('SWB Backcast - WINEP'!N$13, 'SWB Backcast'!$B$13:$V$13, 0))</f>
        <v>Sufficient</v>
      </c>
      <c r="O76" t="str">
        <f>INDEX('SWB Backcast'!$B$13:$V$168, MATCH('SWB Backcast - WINEP'!$C76, 'SWB Backcast'!$C$13:$C$168, 0), MATCH('SWB Backcast - WINEP'!O$13, 'SWB Backcast'!$B$13:$V$13, 0))</f>
        <v>Sufficient</v>
      </c>
      <c r="P76">
        <f>INDEX('SWB Backcast'!$B$13:$V$168, MATCH('SWB Backcast - WINEP'!$C76, 'SWB Backcast'!$C$13:$C$168, 0), MATCH('SWB Backcast - WINEP'!P$13, 'SWB Backcast'!$B$13:$V$13, 0))</f>
        <v>0</v>
      </c>
      <c r="Q76" t="str">
        <f>INDEX('SWB Backcast'!$B$13:$V$168, MATCH('SWB Backcast - WINEP'!$C76, 'SWB Backcast'!$C$13:$C$168, 0), MATCH('SWB Backcast - WINEP'!Q$13, 'SWB Backcast'!$B$13:$V$13, 0))</f>
        <v>Good</v>
      </c>
      <c r="R76" t="str">
        <f>INDEX('SWB Backcast'!$B$13:$V$168, MATCH('SWB Backcast - WINEP'!$C76, 'SWB Backcast'!$C$13:$C$168, 0), MATCH('SWB Backcast - WINEP'!R$13, 'SWB Backcast'!$B$13:$V$13, 0))</f>
        <v>Good</v>
      </c>
      <c r="S76" t="str">
        <f>INDEX('SWB Backcast'!$B$13:$V$168, MATCH('SWB Backcast - WINEP'!$C76, 'SWB Backcast'!$C$13:$C$168, 0), MATCH('SWB Backcast - WINEP'!S$13, 'SWB Backcast'!$B$13:$V$13, 0))</f>
        <v>Good</v>
      </c>
      <c r="T76" t="str">
        <f>INDEX('SWB Backcast'!$B$13:$V$168, MATCH('SWB Backcast - WINEP'!$C76, 'SWB Backcast'!$C$13:$C$168, 0), MATCH('SWB Backcast - WINEP'!T$13, 'SWB Backcast'!$B$13:$V$13, 0))</f>
        <v>Good</v>
      </c>
      <c r="U76" t="str">
        <f>INDEX('SWB Backcast'!$B$13:$V$168, MATCH('SWB Backcast - WINEP'!$C76, 'SWB Backcast'!$C$13:$C$168, 0), MATCH('SWB Backcast - WINEP'!U$13, 'SWB Backcast'!$B$13:$V$13, 0))</f>
        <v>Excellent</v>
      </c>
      <c r="V76" t="str">
        <f>INDEX('SWB Backcast'!$B$13:$V$168, MATCH('SWB Backcast - WINEP'!$C76, 'SWB Backcast'!$C$13:$C$168, 0), MATCH('SWB Backcast - WINEP'!V$13, 'SWB Backcast'!$B$13:$V$13, 0))</f>
        <v>Excellent</v>
      </c>
      <c r="X76" t="s">
        <v>1002</v>
      </c>
      <c r="Y76" s="135" t="s">
        <v>1003</v>
      </c>
      <c r="Z76" s="22"/>
      <c r="AA76" t="s">
        <v>51</v>
      </c>
      <c r="AB76" t="str">
        <f t="shared" si="7"/>
        <v>Good</v>
      </c>
      <c r="AC76" t="str">
        <f t="shared" si="8"/>
        <v>Good</v>
      </c>
      <c r="AD76" t="str">
        <f t="shared" si="9"/>
        <v>Good</v>
      </c>
      <c r="AE76" t="str">
        <f t="shared" si="10"/>
        <v>Good</v>
      </c>
      <c r="AF76" t="str">
        <f t="shared" si="11"/>
        <v>Excellent</v>
      </c>
      <c r="AG76" t="str">
        <f t="shared" si="12"/>
        <v>Excellent</v>
      </c>
      <c r="AI76" t="str">
        <f t="shared" si="13"/>
        <v>Y</v>
      </c>
    </row>
    <row r="77" spans="2:35" ht="27.95">
      <c r="B77" t="s">
        <v>239</v>
      </c>
      <c r="C77" t="s">
        <v>680</v>
      </c>
      <c r="D77" t="s">
        <v>48</v>
      </c>
      <c r="E77" t="s">
        <v>49</v>
      </c>
      <c r="F77" t="s">
        <v>50</v>
      </c>
      <c r="H77" t="str">
        <f>INDEX('SWB Backcast'!$B$13:$V$168, MATCH('SWB Backcast - WINEP'!$C77, 'SWB Backcast'!$C$13:$C$168, 0), MATCH('SWB Backcast - WINEP'!H$13, 'SWB Backcast'!$B$13:$V$13, 0))</f>
        <v>Excellent</v>
      </c>
      <c r="I77" t="str">
        <f>INDEX('SWB Backcast'!$B$13:$V$168, MATCH('SWB Backcast - WINEP'!$C77, 'SWB Backcast'!$C$13:$C$168, 0), MATCH('SWB Backcast - WINEP'!I$13, 'SWB Backcast'!$B$13:$V$13, 0))</f>
        <v>Excellent</v>
      </c>
      <c r="J77" t="str">
        <f>INDEX('SWB Backcast'!$B$13:$V$168, MATCH('SWB Backcast - WINEP'!$C77, 'SWB Backcast'!$C$13:$C$168, 0), MATCH('SWB Backcast - WINEP'!J$13, 'SWB Backcast'!$B$13:$V$13, 0))</f>
        <v>Excellent</v>
      </c>
      <c r="K77" t="str">
        <f>INDEX('SWB Backcast'!$B$13:$V$168, MATCH('SWB Backcast - WINEP'!$C77, 'SWB Backcast'!$C$13:$C$168, 0), MATCH('SWB Backcast - WINEP'!K$13, 'SWB Backcast'!$B$13:$V$13, 0))</f>
        <v>Excellent</v>
      </c>
      <c r="L77" t="str">
        <f>INDEX('SWB Backcast'!$B$13:$V$168, MATCH('SWB Backcast - WINEP'!$C77, 'SWB Backcast'!$C$13:$C$168, 0), MATCH('SWB Backcast - WINEP'!L$13, 'SWB Backcast'!$B$13:$V$13, 0))</f>
        <v>Excellent</v>
      </c>
      <c r="M77">
        <f>INDEX('SWB Backcast'!$B$13:$V$168, MATCH('SWB Backcast - WINEP'!$C77, 'SWB Backcast'!$C$13:$C$168, 0), MATCH('SWB Backcast - WINEP'!M$13, 'SWB Backcast'!$B$13:$V$13, 0))</f>
        <v>0</v>
      </c>
      <c r="N77" t="str">
        <f>INDEX('SWB Backcast'!$B$13:$V$168, MATCH('SWB Backcast - WINEP'!$C77, 'SWB Backcast'!$C$13:$C$168, 0), MATCH('SWB Backcast - WINEP'!N$13, 'SWB Backcast'!$B$13:$V$13, 0))</f>
        <v>Excellent</v>
      </c>
      <c r="O77" t="str">
        <f>INDEX('SWB Backcast'!$B$13:$V$168, MATCH('SWB Backcast - WINEP'!$C77, 'SWB Backcast'!$C$13:$C$168, 0), MATCH('SWB Backcast - WINEP'!O$13, 'SWB Backcast'!$B$13:$V$13, 0))</f>
        <v>Excellent</v>
      </c>
      <c r="P77">
        <f>INDEX('SWB Backcast'!$B$13:$V$168, MATCH('SWB Backcast - WINEP'!$C77, 'SWB Backcast'!$C$13:$C$168, 0), MATCH('SWB Backcast - WINEP'!P$13, 'SWB Backcast'!$B$13:$V$13, 0))</f>
        <v>0</v>
      </c>
      <c r="Q77" t="str">
        <f>INDEX('SWB Backcast'!$B$13:$V$168, MATCH('SWB Backcast - WINEP'!$C77, 'SWB Backcast'!$C$13:$C$168, 0), MATCH('SWB Backcast - WINEP'!Q$13, 'SWB Backcast'!$B$13:$V$13, 0))</f>
        <v>Excellent</v>
      </c>
      <c r="R77" t="str">
        <f>INDEX('SWB Backcast'!$B$13:$V$168, MATCH('SWB Backcast - WINEP'!$C77, 'SWB Backcast'!$C$13:$C$168, 0), MATCH('SWB Backcast - WINEP'!R$13, 'SWB Backcast'!$B$13:$V$13, 0))</f>
        <v>Excellent</v>
      </c>
      <c r="S77" t="str">
        <f>INDEX('SWB Backcast'!$B$13:$V$168, MATCH('SWB Backcast - WINEP'!$C77, 'SWB Backcast'!$C$13:$C$168, 0), MATCH('SWB Backcast - WINEP'!S$13, 'SWB Backcast'!$B$13:$V$13, 0))</f>
        <v>Excellent</v>
      </c>
      <c r="T77" t="str">
        <f>INDEX('SWB Backcast'!$B$13:$V$168, MATCH('SWB Backcast - WINEP'!$C77, 'SWB Backcast'!$C$13:$C$168, 0), MATCH('SWB Backcast - WINEP'!T$13, 'SWB Backcast'!$B$13:$V$13, 0))</f>
        <v>Excellent</v>
      </c>
      <c r="U77" t="str">
        <f>INDEX('SWB Backcast'!$B$13:$V$168, MATCH('SWB Backcast - WINEP'!$C77, 'SWB Backcast'!$C$13:$C$168, 0), MATCH('SWB Backcast - WINEP'!U$13, 'SWB Backcast'!$B$13:$V$13, 0))</f>
        <v>Excellent</v>
      </c>
      <c r="V77" t="str">
        <f>INDEX('SWB Backcast'!$B$13:$V$168, MATCH('SWB Backcast - WINEP'!$C77, 'SWB Backcast'!$C$13:$C$168, 0), MATCH('SWB Backcast - WINEP'!V$13, 'SWB Backcast'!$B$13:$V$13, 0))</f>
        <v>Excellent</v>
      </c>
      <c r="Y77" s="22" t="s">
        <v>1004</v>
      </c>
      <c r="Z77" s="22" t="s">
        <v>970</v>
      </c>
      <c r="AA77" t="s">
        <v>51</v>
      </c>
      <c r="AB77" t="str">
        <f t="shared" si="7"/>
        <v>Excellent</v>
      </c>
      <c r="AC77" t="str">
        <f t="shared" si="8"/>
        <v>Excellent</v>
      </c>
      <c r="AD77" t="str">
        <f t="shared" si="9"/>
        <v>Excellent</v>
      </c>
      <c r="AE77" t="str">
        <f t="shared" si="10"/>
        <v>Excellent</v>
      </c>
      <c r="AF77" t="str">
        <f t="shared" si="11"/>
        <v>Excellent</v>
      </c>
      <c r="AG77" t="str">
        <f t="shared" si="12"/>
        <v>Excellent</v>
      </c>
      <c r="AI77" t="str">
        <f t="shared" si="13"/>
        <v>Y</v>
      </c>
    </row>
    <row r="78" spans="2:35">
      <c r="B78" t="s">
        <v>239</v>
      </c>
      <c r="C78" t="s">
        <v>681</v>
      </c>
      <c r="D78" t="s">
        <v>48</v>
      </c>
      <c r="E78" t="s">
        <v>49</v>
      </c>
      <c r="F78" t="s">
        <v>50</v>
      </c>
      <c r="H78" t="str">
        <f>INDEX('SWB Backcast'!$B$13:$V$168, MATCH('SWB Backcast - WINEP'!$C78, 'SWB Backcast'!$C$13:$C$168, 0), MATCH('SWB Backcast - WINEP'!H$13, 'SWB Backcast'!$B$13:$V$13, 0))</f>
        <v>Good</v>
      </c>
      <c r="I78" t="str">
        <f>INDEX('SWB Backcast'!$B$13:$V$168, MATCH('SWB Backcast - WINEP'!$C78, 'SWB Backcast'!$C$13:$C$168, 0), MATCH('SWB Backcast - WINEP'!I$13, 'SWB Backcast'!$B$13:$V$13, 0))</f>
        <v>Good</v>
      </c>
      <c r="J78" t="str">
        <f>INDEX('SWB Backcast'!$B$13:$V$168, MATCH('SWB Backcast - WINEP'!$C78, 'SWB Backcast'!$C$13:$C$168, 0), MATCH('SWB Backcast - WINEP'!J$13, 'SWB Backcast'!$B$13:$V$13, 0))</f>
        <v>Good</v>
      </c>
      <c r="K78" t="str">
        <f>INDEX('SWB Backcast'!$B$13:$V$168, MATCH('SWB Backcast - WINEP'!$C78, 'SWB Backcast'!$C$13:$C$168, 0), MATCH('SWB Backcast - WINEP'!K$13, 'SWB Backcast'!$B$13:$V$13, 0))</f>
        <v>Good</v>
      </c>
      <c r="L78" t="str">
        <f>INDEX('SWB Backcast'!$B$13:$V$168, MATCH('SWB Backcast - WINEP'!$C78, 'SWB Backcast'!$C$13:$C$168, 0), MATCH('SWB Backcast - WINEP'!L$13, 'SWB Backcast'!$B$13:$V$13, 0))</f>
        <v>Good</v>
      </c>
      <c r="M78">
        <f>INDEX('SWB Backcast'!$B$13:$V$168, MATCH('SWB Backcast - WINEP'!$C78, 'SWB Backcast'!$C$13:$C$168, 0), MATCH('SWB Backcast - WINEP'!M$13, 'SWB Backcast'!$B$13:$V$13, 0))</f>
        <v>0</v>
      </c>
      <c r="N78" t="str">
        <f>INDEX('SWB Backcast'!$B$13:$V$168, MATCH('SWB Backcast - WINEP'!$C78, 'SWB Backcast'!$C$13:$C$168, 0), MATCH('SWB Backcast - WINEP'!N$13, 'SWB Backcast'!$B$13:$V$13, 0))</f>
        <v>Good</v>
      </c>
      <c r="O78" t="str">
        <f>INDEX('SWB Backcast'!$B$13:$V$168, MATCH('SWB Backcast - WINEP'!$C78, 'SWB Backcast'!$C$13:$C$168, 0), MATCH('SWB Backcast - WINEP'!O$13, 'SWB Backcast'!$B$13:$V$13, 0))</f>
        <v>Good</v>
      </c>
      <c r="P78">
        <f>INDEX('SWB Backcast'!$B$13:$V$168, MATCH('SWB Backcast - WINEP'!$C78, 'SWB Backcast'!$C$13:$C$168, 0), MATCH('SWB Backcast - WINEP'!P$13, 'SWB Backcast'!$B$13:$V$13, 0))</f>
        <v>0</v>
      </c>
      <c r="Q78" t="str">
        <f>INDEX('SWB Backcast'!$B$13:$V$168, MATCH('SWB Backcast - WINEP'!$C78, 'SWB Backcast'!$C$13:$C$168, 0), MATCH('SWB Backcast - WINEP'!Q$13, 'SWB Backcast'!$B$13:$V$13, 0))</f>
        <v>Good</v>
      </c>
      <c r="R78" t="str">
        <f>INDEX('SWB Backcast'!$B$13:$V$168, MATCH('SWB Backcast - WINEP'!$C78, 'SWB Backcast'!$C$13:$C$168, 0), MATCH('SWB Backcast - WINEP'!R$13, 'SWB Backcast'!$B$13:$V$13, 0))</f>
        <v>Good</v>
      </c>
      <c r="S78" t="str">
        <f>INDEX('SWB Backcast'!$B$13:$V$168, MATCH('SWB Backcast - WINEP'!$C78, 'SWB Backcast'!$C$13:$C$168, 0), MATCH('SWB Backcast - WINEP'!S$13, 'SWB Backcast'!$B$13:$V$13, 0))</f>
        <v>Good</v>
      </c>
      <c r="T78" t="str">
        <f>INDEX('SWB Backcast'!$B$13:$V$168, MATCH('SWB Backcast - WINEP'!$C78, 'SWB Backcast'!$C$13:$C$168, 0), MATCH('SWB Backcast - WINEP'!T$13, 'SWB Backcast'!$B$13:$V$13, 0))</f>
        <v>Good</v>
      </c>
      <c r="U78" t="str">
        <f>INDEX('SWB Backcast'!$B$13:$V$168, MATCH('SWB Backcast - WINEP'!$C78, 'SWB Backcast'!$C$13:$C$168, 0), MATCH('SWB Backcast - WINEP'!U$13, 'SWB Backcast'!$B$13:$V$13, 0))</f>
        <v>Good</v>
      </c>
      <c r="V78" t="str">
        <f>INDEX('SWB Backcast'!$B$13:$V$168, MATCH('SWB Backcast - WINEP'!$C78, 'SWB Backcast'!$C$13:$C$168, 0), MATCH('SWB Backcast - WINEP'!V$13, 'SWB Backcast'!$B$13:$V$13, 0))</f>
        <v>Good</v>
      </c>
      <c r="Y78" s="22" t="s">
        <v>1005</v>
      </c>
      <c r="Z78" s="22" t="s">
        <v>1006</v>
      </c>
      <c r="AA78" t="s">
        <v>51</v>
      </c>
      <c r="AB78" t="str">
        <f t="shared" ref="AB78:AB85" si="14">Q78</f>
        <v>Good</v>
      </c>
      <c r="AC78" t="str">
        <f t="shared" ref="AC78:AC85" si="15">R78</f>
        <v>Good</v>
      </c>
      <c r="AD78" t="str">
        <f t="shared" ref="AD78:AD85" si="16">S78</f>
        <v>Good</v>
      </c>
      <c r="AE78" t="str">
        <f t="shared" ref="AE78:AE85" si="17">T78</f>
        <v>Good</v>
      </c>
      <c r="AF78" t="str">
        <f t="shared" ref="AF78:AF85" si="18">U78</f>
        <v>Good</v>
      </c>
      <c r="AG78" t="str">
        <f t="shared" ref="AG78:AG85" si="19">V78</f>
        <v>Good</v>
      </c>
      <c r="AI78" t="str">
        <f t="shared" ref="AI78:AI93" si="20">IF(OR(ISNUMBER(SEARCH("IMP", Y78)), ISNUMBER(SEARCH("ND ", Y78))), "Y", "N")</f>
        <v>Y</v>
      </c>
    </row>
    <row r="79" spans="2:35">
      <c r="B79" t="s">
        <v>239</v>
      </c>
      <c r="C79" t="s">
        <v>682</v>
      </c>
      <c r="D79" t="s">
        <v>48</v>
      </c>
      <c r="E79" t="s">
        <v>49</v>
      </c>
      <c r="F79" t="s">
        <v>50</v>
      </c>
      <c r="H79" t="str">
        <f>INDEX('SWB Backcast'!$B$13:$V$168, MATCH('SWB Backcast - WINEP'!$C79, 'SWB Backcast'!$C$13:$C$168, 0), MATCH('SWB Backcast - WINEP'!H$13, 'SWB Backcast'!$B$13:$V$13, 0))</f>
        <v>Excellent</v>
      </c>
      <c r="I79" t="str">
        <f>INDEX('SWB Backcast'!$B$13:$V$168, MATCH('SWB Backcast - WINEP'!$C79, 'SWB Backcast'!$C$13:$C$168, 0), MATCH('SWB Backcast - WINEP'!I$13, 'SWB Backcast'!$B$13:$V$13, 0))</f>
        <v>Excellent</v>
      </c>
      <c r="J79" t="str">
        <f>INDEX('SWB Backcast'!$B$13:$V$168, MATCH('SWB Backcast - WINEP'!$C79, 'SWB Backcast'!$C$13:$C$168, 0), MATCH('SWB Backcast - WINEP'!J$13, 'SWB Backcast'!$B$13:$V$13, 0))</f>
        <v>Excellent</v>
      </c>
      <c r="K79" t="str">
        <f>INDEX('SWB Backcast'!$B$13:$V$168, MATCH('SWB Backcast - WINEP'!$C79, 'SWB Backcast'!$C$13:$C$168, 0), MATCH('SWB Backcast - WINEP'!K$13, 'SWB Backcast'!$B$13:$V$13, 0))</f>
        <v>Excellent</v>
      </c>
      <c r="L79" t="str">
        <f>INDEX('SWB Backcast'!$B$13:$V$168, MATCH('SWB Backcast - WINEP'!$C79, 'SWB Backcast'!$C$13:$C$168, 0), MATCH('SWB Backcast - WINEP'!L$13, 'SWB Backcast'!$B$13:$V$13, 0))</f>
        <v>Excellent</v>
      </c>
      <c r="M79">
        <f>INDEX('SWB Backcast'!$B$13:$V$168, MATCH('SWB Backcast - WINEP'!$C79, 'SWB Backcast'!$C$13:$C$168, 0), MATCH('SWB Backcast - WINEP'!M$13, 'SWB Backcast'!$B$13:$V$13, 0))</f>
        <v>0</v>
      </c>
      <c r="N79" t="str">
        <f>INDEX('SWB Backcast'!$B$13:$V$168, MATCH('SWB Backcast - WINEP'!$C79, 'SWB Backcast'!$C$13:$C$168, 0), MATCH('SWB Backcast - WINEP'!N$13, 'SWB Backcast'!$B$13:$V$13, 0))</f>
        <v>Excellent</v>
      </c>
      <c r="O79" t="str">
        <f>INDEX('SWB Backcast'!$B$13:$V$168, MATCH('SWB Backcast - WINEP'!$C79, 'SWB Backcast'!$C$13:$C$168, 0), MATCH('SWB Backcast - WINEP'!O$13, 'SWB Backcast'!$B$13:$V$13, 0))</f>
        <v>Excellent</v>
      </c>
      <c r="P79">
        <f>INDEX('SWB Backcast'!$B$13:$V$168, MATCH('SWB Backcast - WINEP'!$C79, 'SWB Backcast'!$C$13:$C$168, 0), MATCH('SWB Backcast - WINEP'!P$13, 'SWB Backcast'!$B$13:$V$13, 0))</f>
        <v>0</v>
      </c>
      <c r="Q79" t="str">
        <f>INDEX('SWB Backcast'!$B$13:$V$168, MATCH('SWB Backcast - WINEP'!$C79, 'SWB Backcast'!$C$13:$C$168, 0), MATCH('SWB Backcast - WINEP'!Q$13, 'SWB Backcast'!$B$13:$V$13, 0))</f>
        <v>Excellent</v>
      </c>
      <c r="R79" t="str">
        <f>INDEX('SWB Backcast'!$B$13:$V$168, MATCH('SWB Backcast - WINEP'!$C79, 'SWB Backcast'!$C$13:$C$168, 0), MATCH('SWB Backcast - WINEP'!R$13, 'SWB Backcast'!$B$13:$V$13, 0))</f>
        <v>Excellent</v>
      </c>
      <c r="S79" t="str">
        <f>INDEX('SWB Backcast'!$B$13:$V$168, MATCH('SWB Backcast - WINEP'!$C79, 'SWB Backcast'!$C$13:$C$168, 0), MATCH('SWB Backcast - WINEP'!S$13, 'SWB Backcast'!$B$13:$V$13, 0))</f>
        <v>Excellent</v>
      </c>
      <c r="T79" t="str">
        <f>INDEX('SWB Backcast'!$B$13:$V$168, MATCH('SWB Backcast - WINEP'!$C79, 'SWB Backcast'!$C$13:$C$168, 0), MATCH('SWB Backcast - WINEP'!T$13, 'SWB Backcast'!$B$13:$V$13, 0))</f>
        <v>Excellent</v>
      </c>
      <c r="U79" t="str">
        <f>INDEX('SWB Backcast'!$B$13:$V$168, MATCH('SWB Backcast - WINEP'!$C79, 'SWB Backcast'!$C$13:$C$168, 0), MATCH('SWB Backcast - WINEP'!U$13, 'SWB Backcast'!$B$13:$V$13, 0))</f>
        <v>Excellent</v>
      </c>
      <c r="V79" t="str">
        <f>INDEX('SWB Backcast'!$B$13:$V$168, MATCH('SWB Backcast - WINEP'!$C79, 'SWB Backcast'!$C$13:$C$168, 0), MATCH('SWB Backcast - WINEP'!V$13, 'SWB Backcast'!$B$13:$V$13, 0))</f>
        <v>Excellent</v>
      </c>
      <c r="Y79" s="22"/>
      <c r="Z79" s="22"/>
      <c r="AA79" t="s">
        <v>51</v>
      </c>
      <c r="AB79" t="str">
        <f t="shared" si="14"/>
        <v>Excellent</v>
      </c>
      <c r="AC79" t="str">
        <f t="shared" si="15"/>
        <v>Excellent</v>
      </c>
      <c r="AD79" t="str">
        <f t="shared" si="16"/>
        <v>Excellent</v>
      </c>
      <c r="AE79" t="str">
        <f t="shared" si="17"/>
        <v>Excellent</v>
      </c>
      <c r="AF79" t="str">
        <f t="shared" si="18"/>
        <v>Excellent</v>
      </c>
      <c r="AG79" t="str">
        <f t="shared" si="19"/>
        <v>Excellent</v>
      </c>
      <c r="AI79" t="str">
        <f t="shared" si="20"/>
        <v>N</v>
      </c>
    </row>
    <row r="80" spans="2:35">
      <c r="B80" t="s">
        <v>239</v>
      </c>
      <c r="C80" t="s">
        <v>683</v>
      </c>
      <c r="D80" t="s">
        <v>48</v>
      </c>
      <c r="E80" t="s">
        <v>49</v>
      </c>
      <c r="F80" t="s">
        <v>50</v>
      </c>
      <c r="H80" t="str">
        <f>INDEX('SWB Backcast'!$B$13:$V$168, MATCH('SWB Backcast - WINEP'!$C80, 'SWB Backcast'!$C$13:$C$168, 0), MATCH('SWB Backcast - WINEP'!H$13, 'SWB Backcast'!$B$13:$V$13, 0))</f>
        <v>Good</v>
      </c>
      <c r="I80" t="str">
        <f>INDEX('SWB Backcast'!$B$13:$V$168, MATCH('SWB Backcast - WINEP'!$C80, 'SWB Backcast'!$C$13:$C$168, 0), MATCH('SWB Backcast - WINEP'!I$13, 'SWB Backcast'!$B$13:$V$13, 0))</f>
        <v>Good</v>
      </c>
      <c r="J80" t="str">
        <f>INDEX('SWB Backcast'!$B$13:$V$168, MATCH('SWB Backcast - WINEP'!$C80, 'SWB Backcast'!$C$13:$C$168, 0), MATCH('SWB Backcast - WINEP'!J$13, 'SWB Backcast'!$B$13:$V$13, 0))</f>
        <v>Good</v>
      </c>
      <c r="K80" t="str">
        <f>INDEX('SWB Backcast'!$B$13:$V$168, MATCH('SWB Backcast - WINEP'!$C80, 'SWB Backcast'!$C$13:$C$168, 0), MATCH('SWB Backcast - WINEP'!K$13, 'SWB Backcast'!$B$13:$V$13, 0))</f>
        <v>Excellent</v>
      </c>
      <c r="L80" t="str">
        <f>INDEX('SWB Backcast'!$B$13:$V$168, MATCH('SWB Backcast - WINEP'!$C80, 'SWB Backcast'!$C$13:$C$168, 0), MATCH('SWB Backcast - WINEP'!L$13, 'SWB Backcast'!$B$13:$V$13, 0))</f>
        <v>Excellent</v>
      </c>
      <c r="M80">
        <f>INDEX('SWB Backcast'!$B$13:$V$168, MATCH('SWB Backcast - WINEP'!$C80, 'SWB Backcast'!$C$13:$C$168, 0), MATCH('SWB Backcast - WINEP'!M$13, 'SWB Backcast'!$B$13:$V$13, 0))</f>
        <v>0</v>
      </c>
      <c r="N80" t="str">
        <f>INDEX('SWB Backcast'!$B$13:$V$168, MATCH('SWB Backcast - WINEP'!$C80, 'SWB Backcast'!$C$13:$C$168, 0), MATCH('SWB Backcast - WINEP'!N$13, 'SWB Backcast'!$B$13:$V$13, 0))</f>
        <v>Good</v>
      </c>
      <c r="O80" t="str">
        <f>INDEX('SWB Backcast'!$B$13:$V$168, MATCH('SWB Backcast - WINEP'!$C80, 'SWB Backcast'!$C$13:$C$168, 0), MATCH('SWB Backcast - WINEP'!O$13, 'SWB Backcast'!$B$13:$V$13, 0))</f>
        <v>Good</v>
      </c>
      <c r="P80">
        <f>INDEX('SWB Backcast'!$B$13:$V$168, MATCH('SWB Backcast - WINEP'!$C80, 'SWB Backcast'!$C$13:$C$168, 0), MATCH('SWB Backcast - WINEP'!P$13, 'SWB Backcast'!$B$13:$V$13, 0))</f>
        <v>0</v>
      </c>
      <c r="Q80" t="str">
        <f>INDEX('SWB Backcast'!$B$13:$V$168, MATCH('SWB Backcast - WINEP'!$C80, 'SWB Backcast'!$C$13:$C$168, 0), MATCH('SWB Backcast - WINEP'!Q$13, 'SWB Backcast'!$B$13:$V$13, 0))</f>
        <v>Good</v>
      </c>
      <c r="R80" t="str">
        <f>INDEX('SWB Backcast'!$B$13:$V$168, MATCH('SWB Backcast - WINEP'!$C80, 'SWB Backcast'!$C$13:$C$168, 0), MATCH('SWB Backcast - WINEP'!R$13, 'SWB Backcast'!$B$13:$V$13, 0))</f>
        <v>Good</v>
      </c>
      <c r="S80" t="str">
        <f>INDEX('SWB Backcast'!$B$13:$V$168, MATCH('SWB Backcast - WINEP'!$C80, 'SWB Backcast'!$C$13:$C$168, 0), MATCH('SWB Backcast - WINEP'!S$13, 'SWB Backcast'!$B$13:$V$13, 0))</f>
        <v>Good</v>
      </c>
      <c r="T80" t="str">
        <f>INDEX('SWB Backcast'!$B$13:$V$168, MATCH('SWB Backcast - WINEP'!$C80, 'SWB Backcast'!$C$13:$C$168, 0), MATCH('SWB Backcast - WINEP'!T$13, 'SWB Backcast'!$B$13:$V$13, 0))</f>
        <v>Good</v>
      </c>
      <c r="U80" t="str">
        <f>INDEX('SWB Backcast'!$B$13:$V$168, MATCH('SWB Backcast - WINEP'!$C80, 'SWB Backcast'!$C$13:$C$168, 0), MATCH('SWB Backcast - WINEP'!U$13, 'SWB Backcast'!$B$13:$V$13, 0))</f>
        <v>Good</v>
      </c>
      <c r="V80" t="str">
        <f>INDEX('SWB Backcast'!$B$13:$V$168, MATCH('SWB Backcast - WINEP'!$C80, 'SWB Backcast'!$C$13:$C$168, 0), MATCH('SWB Backcast - WINEP'!V$13, 'SWB Backcast'!$B$13:$V$13, 0))</f>
        <v>Good</v>
      </c>
      <c r="Y80" s="22" t="s">
        <v>1007</v>
      </c>
      <c r="Z80" s="22" t="s">
        <v>980</v>
      </c>
      <c r="AA80" t="s">
        <v>51</v>
      </c>
      <c r="AB80" t="str">
        <f t="shared" si="14"/>
        <v>Good</v>
      </c>
      <c r="AC80" t="str">
        <f t="shared" si="15"/>
        <v>Good</v>
      </c>
      <c r="AD80" t="str">
        <f t="shared" si="16"/>
        <v>Good</v>
      </c>
      <c r="AE80" t="str">
        <f t="shared" si="17"/>
        <v>Good</v>
      </c>
      <c r="AF80" t="str">
        <f t="shared" si="18"/>
        <v>Good</v>
      </c>
      <c r="AG80" t="str">
        <f t="shared" si="19"/>
        <v>Good</v>
      </c>
      <c r="AI80" t="str">
        <f t="shared" si="20"/>
        <v>Y</v>
      </c>
    </row>
    <row r="81" spans="2:35">
      <c r="B81" t="s">
        <v>239</v>
      </c>
      <c r="C81" t="s">
        <v>684</v>
      </c>
      <c r="D81" t="s">
        <v>48</v>
      </c>
      <c r="E81" t="s">
        <v>49</v>
      </c>
      <c r="F81" t="s">
        <v>50</v>
      </c>
      <c r="H81" t="str">
        <f>INDEX('SWB Backcast'!$B$13:$V$168, MATCH('SWB Backcast - WINEP'!$C81, 'SWB Backcast'!$C$13:$C$168, 0), MATCH('SWB Backcast - WINEP'!H$13, 'SWB Backcast'!$B$13:$V$13, 0))</f>
        <v>Excellent</v>
      </c>
      <c r="I81" t="str">
        <f>INDEX('SWB Backcast'!$B$13:$V$168, MATCH('SWB Backcast - WINEP'!$C81, 'SWB Backcast'!$C$13:$C$168, 0), MATCH('SWB Backcast - WINEP'!I$13, 'SWB Backcast'!$B$13:$V$13, 0))</f>
        <v>Excellent</v>
      </c>
      <c r="J81" t="str">
        <f>INDEX('SWB Backcast'!$B$13:$V$168, MATCH('SWB Backcast - WINEP'!$C81, 'SWB Backcast'!$C$13:$C$168, 0), MATCH('SWB Backcast - WINEP'!J$13, 'SWB Backcast'!$B$13:$V$13, 0))</f>
        <v>Excellent</v>
      </c>
      <c r="K81" t="str">
        <f>INDEX('SWB Backcast'!$B$13:$V$168, MATCH('SWB Backcast - WINEP'!$C81, 'SWB Backcast'!$C$13:$C$168, 0), MATCH('SWB Backcast - WINEP'!K$13, 'SWB Backcast'!$B$13:$V$13, 0))</f>
        <v>Excellent</v>
      </c>
      <c r="L81" t="str">
        <f>INDEX('SWB Backcast'!$B$13:$V$168, MATCH('SWB Backcast - WINEP'!$C81, 'SWB Backcast'!$C$13:$C$168, 0), MATCH('SWB Backcast - WINEP'!L$13, 'SWB Backcast'!$B$13:$V$13, 0))</f>
        <v>Excellent</v>
      </c>
      <c r="M81">
        <f>INDEX('SWB Backcast'!$B$13:$V$168, MATCH('SWB Backcast - WINEP'!$C81, 'SWB Backcast'!$C$13:$C$168, 0), MATCH('SWB Backcast - WINEP'!M$13, 'SWB Backcast'!$B$13:$V$13, 0))</f>
        <v>0</v>
      </c>
      <c r="N81" t="str">
        <f>INDEX('SWB Backcast'!$B$13:$V$168, MATCH('SWB Backcast - WINEP'!$C81, 'SWB Backcast'!$C$13:$C$168, 0), MATCH('SWB Backcast - WINEP'!N$13, 'SWB Backcast'!$B$13:$V$13, 0))</f>
        <v>Excellent</v>
      </c>
      <c r="O81" t="str">
        <f>INDEX('SWB Backcast'!$B$13:$V$168, MATCH('SWB Backcast - WINEP'!$C81, 'SWB Backcast'!$C$13:$C$168, 0), MATCH('SWB Backcast - WINEP'!O$13, 'SWB Backcast'!$B$13:$V$13, 0))</f>
        <v>Excellent</v>
      </c>
      <c r="P81">
        <f>INDEX('SWB Backcast'!$B$13:$V$168, MATCH('SWB Backcast - WINEP'!$C81, 'SWB Backcast'!$C$13:$C$168, 0), MATCH('SWB Backcast - WINEP'!P$13, 'SWB Backcast'!$B$13:$V$13, 0))</f>
        <v>0</v>
      </c>
      <c r="Q81" t="str">
        <f>INDEX('SWB Backcast'!$B$13:$V$168, MATCH('SWB Backcast - WINEP'!$C81, 'SWB Backcast'!$C$13:$C$168, 0), MATCH('SWB Backcast - WINEP'!Q$13, 'SWB Backcast'!$B$13:$V$13, 0))</f>
        <v>Excellent</v>
      </c>
      <c r="R81" t="str">
        <f>INDEX('SWB Backcast'!$B$13:$V$168, MATCH('SWB Backcast - WINEP'!$C81, 'SWB Backcast'!$C$13:$C$168, 0), MATCH('SWB Backcast - WINEP'!R$13, 'SWB Backcast'!$B$13:$V$13, 0))</f>
        <v>Excellent</v>
      </c>
      <c r="S81" t="str">
        <f>INDEX('SWB Backcast'!$B$13:$V$168, MATCH('SWB Backcast - WINEP'!$C81, 'SWB Backcast'!$C$13:$C$168, 0), MATCH('SWB Backcast - WINEP'!S$13, 'SWB Backcast'!$B$13:$V$13, 0))</f>
        <v>Excellent</v>
      </c>
      <c r="T81" t="str">
        <f>INDEX('SWB Backcast'!$B$13:$V$168, MATCH('SWB Backcast - WINEP'!$C81, 'SWB Backcast'!$C$13:$C$168, 0), MATCH('SWB Backcast - WINEP'!T$13, 'SWB Backcast'!$B$13:$V$13, 0))</f>
        <v>Excellent</v>
      </c>
      <c r="U81" t="str">
        <f>INDEX('SWB Backcast'!$B$13:$V$168, MATCH('SWB Backcast - WINEP'!$C81, 'SWB Backcast'!$C$13:$C$168, 0), MATCH('SWB Backcast - WINEP'!U$13, 'SWB Backcast'!$B$13:$V$13, 0))</f>
        <v>Excellent</v>
      </c>
      <c r="V81" t="str">
        <f>INDEX('SWB Backcast'!$B$13:$V$168, MATCH('SWB Backcast - WINEP'!$C81, 'SWB Backcast'!$C$13:$C$168, 0), MATCH('SWB Backcast - WINEP'!V$13, 'SWB Backcast'!$B$13:$V$13, 0))</f>
        <v>Excellent</v>
      </c>
      <c r="Y81" s="22"/>
      <c r="Z81" s="22"/>
      <c r="AA81" t="s">
        <v>51</v>
      </c>
      <c r="AB81" t="str">
        <f t="shared" si="14"/>
        <v>Excellent</v>
      </c>
      <c r="AC81" t="str">
        <f t="shared" si="15"/>
        <v>Excellent</v>
      </c>
      <c r="AD81" t="str">
        <f t="shared" si="16"/>
        <v>Excellent</v>
      </c>
      <c r="AE81" t="str">
        <f t="shared" si="17"/>
        <v>Excellent</v>
      </c>
      <c r="AF81" t="str">
        <f t="shared" si="18"/>
        <v>Excellent</v>
      </c>
      <c r="AG81" t="str">
        <f t="shared" si="19"/>
        <v>Excellent</v>
      </c>
      <c r="AI81" t="str">
        <f t="shared" si="20"/>
        <v>N</v>
      </c>
    </row>
    <row r="82" spans="2:35">
      <c r="B82" t="s">
        <v>239</v>
      </c>
      <c r="C82" t="s">
        <v>685</v>
      </c>
      <c r="D82" t="s">
        <v>48</v>
      </c>
      <c r="E82" t="s">
        <v>49</v>
      </c>
      <c r="F82" t="s">
        <v>50</v>
      </c>
      <c r="H82" t="str">
        <f>INDEX('SWB Backcast'!$B$13:$V$168, MATCH('SWB Backcast - WINEP'!$C82, 'SWB Backcast'!$C$13:$C$168, 0), MATCH('SWB Backcast - WINEP'!H$13, 'SWB Backcast'!$B$13:$V$13, 0))</f>
        <v>Excellent</v>
      </c>
      <c r="I82" t="str">
        <f>INDEX('SWB Backcast'!$B$13:$V$168, MATCH('SWB Backcast - WINEP'!$C82, 'SWB Backcast'!$C$13:$C$168, 0), MATCH('SWB Backcast - WINEP'!I$13, 'SWB Backcast'!$B$13:$V$13, 0))</f>
        <v>Excellent</v>
      </c>
      <c r="J82" t="str">
        <f>INDEX('SWB Backcast'!$B$13:$V$168, MATCH('SWB Backcast - WINEP'!$C82, 'SWB Backcast'!$C$13:$C$168, 0), MATCH('SWB Backcast - WINEP'!J$13, 'SWB Backcast'!$B$13:$V$13, 0))</f>
        <v>Excellent</v>
      </c>
      <c r="K82" t="str">
        <f>INDEX('SWB Backcast'!$B$13:$V$168, MATCH('SWB Backcast - WINEP'!$C82, 'SWB Backcast'!$C$13:$C$168, 0), MATCH('SWB Backcast - WINEP'!K$13, 'SWB Backcast'!$B$13:$V$13, 0))</f>
        <v>Excellent</v>
      </c>
      <c r="L82" t="str">
        <f>INDEX('SWB Backcast'!$B$13:$V$168, MATCH('SWB Backcast - WINEP'!$C82, 'SWB Backcast'!$C$13:$C$168, 0), MATCH('SWB Backcast - WINEP'!L$13, 'SWB Backcast'!$B$13:$V$13, 0))</f>
        <v>Excellent</v>
      </c>
      <c r="M82">
        <f>INDEX('SWB Backcast'!$B$13:$V$168, MATCH('SWB Backcast - WINEP'!$C82, 'SWB Backcast'!$C$13:$C$168, 0), MATCH('SWB Backcast - WINEP'!M$13, 'SWB Backcast'!$B$13:$V$13, 0))</f>
        <v>0</v>
      </c>
      <c r="N82" t="str">
        <f>INDEX('SWB Backcast'!$B$13:$V$168, MATCH('SWB Backcast - WINEP'!$C82, 'SWB Backcast'!$C$13:$C$168, 0), MATCH('SWB Backcast - WINEP'!N$13, 'SWB Backcast'!$B$13:$V$13, 0))</f>
        <v>Excellent</v>
      </c>
      <c r="O82" t="str">
        <f>INDEX('SWB Backcast'!$B$13:$V$168, MATCH('SWB Backcast - WINEP'!$C82, 'SWB Backcast'!$C$13:$C$168, 0), MATCH('SWB Backcast - WINEP'!O$13, 'SWB Backcast'!$B$13:$V$13, 0))</f>
        <v>Excellent</v>
      </c>
      <c r="P82">
        <f>INDEX('SWB Backcast'!$B$13:$V$168, MATCH('SWB Backcast - WINEP'!$C82, 'SWB Backcast'!$C$13:$C$168, 0), MATCH('SWB Backcast - WINEP'!P$13, 'SWB Backcast'!$B$13:$V$13, 0))</f>
        <v>0</v>
      </c>
      <c r="Q82" t="str">
        <f>INDEX('SWB Backcast'!$B$13:$V$168, MATCH('SWB Backcast - WINEP'!$C82, 'SWB Backcast'!$C$13:$C$168, 0), MATCH('SWB Backcast - WINEP'!Q$13, 'SWB Backcast'!$B$13:$V$13, 0))</f>
        <v>Excellent</v>
      </c>
      <c r="R82" t="str">
        <f>INDEX('SWB Backcast'!$B$13:$V$168, MATCH('SWB Backcast - WINEP'!$C82, 'SWB Backcast'!$C$13:$C$168, 0), MATCH('SWB Backcast - WINEP'!R$13, 'SWB Backcast'!$B$13:$V$13, 0))</f>
        <v>Excellent</v>
      </c>
      <c r="S82" t="str">
        <f>INDEX('SWB Backcast'!$B$13:$V$168, MATCH('SWB Backcast - WINEP'!$C82, 'SWB Backcast'!$C$13:$C$168, 0), MATCH('SWB Backcast - WINEP'!S$13, 'SWB Backcast'!$B$13:$V$13, 0))</f>
        <v>Excellent</v>
      </c>
      <c r="T82" t="str">
        <f>INDEX('SWB Backcast'!$B$13:$V$168, MATCH('SWB Backcast - WINEP'!$C82, 'SWB Backcast'!$C$13:$C$168, 0), MATCH('SWB Backcast - WINEP'!T$13, 'SWB Backcast'!$B$13:$V$13, 0))</f>
        <v>Excellent</v>
      </c>
      <c r="U82" t="str">
        <f>INDEX('SWB Backcast'!$B$13:$V$168, MATCH('SWB Backcast - WINEP'!$C82, 'SWB Backcast'!$C$13:$C$168, 0), MATCH('SWB Backcast - WINEP'!U$13, 'SWB Backcast'!$B$13:$V$13, 0))</f>
        <v>Excellent</v>
      </c>
      <c r="V82" t="str">
        <f>INDEX('SWB Backcast'!$B$13:$V$168, MATCH('SWB Backcast - WINEP'!$C82, 'SWB Backcast'!$C$13:$C$168, 0), MATCH('SWB Backcast - WINEP'!V$13, 'SWB Backcast'!$B$13:$V$13, 0))</f>
        <v>Excellent</v>
      </c>
      <c r="Y82" s="22"/>
      <c r="Z82" s="22"/>
      <c r="AA82" t="s">
        <v>51</v>
      </c>
      <c r="AB82" t="str">
        <f t="shared" si="14"/>
        <v>Excellent</v>
      </c>
      <c r="AC82" t="str">
        <f t="shared" si="15"/>
        <v>Excellent</v>
      </c>
      <c r="AD82" t="str">
        <f t="shared" si="16"/>
        <v>Excellent</v>
      </c>
      <c r="AE82" t="str">
        <f t="shared" si="17"/>
        <v>Excellent</v>
      </c>
      <c r="AF82" t="str">
        <f t="shared" si="18"/>
        <v>Excellent</v>
      </c>
      <c r="AG82" t="str">
        <f t="shared" si="19"/>
        <v>Excellent</v>
      </c>
      <c r="AI82" t="str">
        <f t="shared" si="20"/>
        <v>N</v>
      </c>
    </row>
    <row r="83" spans="2:35">
      <c r="B83" t="s">
        <v>239</v>
      </c>
      <c r="C83" t="s">
        <v>686</v>
      </c>
      <c r="D83" t="s">
        <v>48</v>
      </c>
      <c r="E83" t="s">
        <v>49</v>
      </c>
      <c r="F83" t="s">
        <v>50</v>
      </c>
      <c r="H83" t="str">
        <f>INDEX('SWB Backcast'!$B$13:$V$168, MATCH('SWB Backcast - WINEP'!$C83, 'SWB Backcast'!$C$13:$C$168, 0), MATCH('SWB Backcast - WINEP'!H$13, 'SWB Backcast'!$B$13:$V$13, 0))</f>
        <v>Excellent (backcast)</v>
      </c>
      <c r="I83" t="str">
        <f>INDEX('SWB Backcast'!$B$13:$V$168, MATCH('SWB Backcast - WINEP'!$C83, 'SWB Backcast'!$C$13:$C$168, 0), MATCH('SWB Backcast - WINEP'!I$13, 'SWB Backcast'!$B$13:$V$13, 0))</f>
        <v>Excellent (backcast)</v>
      </c>
      <c r="J83" t="str">
        <f>INDEX('SWB Backcast'!$B$13:$V$168, MATCH('SWB Backcast - WINEP'!$C83, 'SWB Backcast'!$C$13:$C$168, 0), MATCH('SWB Backcast - WINEP'!J$13, 'SWB Backcast'!$B$13:$V$13, 0))</f>
        <v>Excellent (backcast)</v>
      </c>
      <c r="K83" t="str">
        <f>INDEX('SWB Backcast'!$B$13:$V$168, MATCH('SWB Backcast - WINEP'!$C83, 'SWB Backcast'!$C$13:$C$168, 0), MATCH('SWB Backcast - WINEP'!K$13, 'SWB Backcast'!$B$13:$V$13, 0))</f>
        <v>Excellent</v>
      </c>
      <c r="L83" t="str">
        <f>INDEX('SWB Backcast'!$B$13:$V$168, MATCH('SWB Backcast - WINEP'!$C83, 'SWB Backcast'!$C$13:$C$168, 0), MATCH('SWB Backcast - WINEP'!L$13, 'SWB Backcast'!$B$13:$V$13, 0))</f>
        <v>Excellent</v>
      </c>
      <c r="M83">
        <f>INDEX('SWB Backcast'!$B$13:$V$168, MATCH('SWB Backcast - WINEP'!$C83, 'SWB Backcast'!$C$13:$C$168, 0), MATCH('SWB Backcast - WINEP'!M$13, 'SWB Backcast'!$B$13:$V$13, 0))</f>
        <v>0</v>
      </c>
      <c r="N83" t="str">
        <f>INDEX('SWB Backcast'!$B$13:$V$168, MATCH('SWB Backcast - WINEP'!$C83, 'SWB Backcast'!$C$13:$C$168, 0), MATCH('SWB Backcast - WINEP'!N$13, 'SWB Backcast'!$B$13:$V$13, 0))</f>
        <v>Excellent</v>
      </c>
      <c r="O83" t="str">
        <f>INDEX('SWB Backcast'!$B$13:$V$168, MATCH('SWB Backcast - WINEP'!$C83, 'SWB Backcast'!$C$13:$C$168, 0), MATCH('SWB Backcast - WINEP'!O$13, 'SWB Backcast'!$B$13:$V$13, 0))</f>
        <v>Excellent</v>
      </c>
      <c r="P83">
        <f>INDEX('SWB Backcast'!$B$13:$V$168, MATCH('SWB Backcast - WINEP'!$C83, 'SWB Backcast'!$C$13:$C$168, 0), MATCH('SWB Backcast - WINEP'!P$13, 'SWB Backcast'!$B$13:$V$13, 0))</f>
        <v>0</v>
      </c>
      <c r="Q83" t="str">
        <f>INDEX('SWB Backcast'!$B$13:$V$168, MATCH('SWB Backcast - WINEP'!$C83, 'SWB Backcast'!$C$13:$C$168, 0), MATCH('SWB Backcast - WINEP'!Q$13, 'SWB Backcast'!$B$13:$V$13, 0))</f>
        <v>Excellent</v>
      </c>
      <c r="R83" t="str">
        <f>INDEX('SWB Backcast'!$B$13:$V$168, MATCH('SWB Backcast - WINEP'!$C83, 'SWB Backcast'!$C$13:$C$168, 0), MATCH('SWB Backcast - WINEP'!R$13, 'SWB Backcast'!$B$13:$V$13, 0))</f>
        <v>Excellent</v>
      </c>
      <c r="S83" t="str">
        <f>INDEX('SWB Backcast'!$B$13:$V$168, MATCH('SWB Backcast - WINEP'!$C83, 'SWB Backcast'!$C$13:$C$168, 0), MATCH('SWB Backcast - WINEP'!S$13, 'SWB Backcast'!$B$13:$V$13, 0))</f>
        <v>Excellent</v>
      </c>
      <c r="T83" t="str">
        <f>INDEX('SWB Backcast'!$B$13:$V$168, MATCH('SWB Backcast - WINEP'!$C83, 'SWB Backcast'!$C$13:$C$168, 0), MATCH('SWB Backcast - WINEP'!T$13, 'SWB Backcast'!$B$13:$V$13, 0))</f>
        <v>Excellent</v>
      </c>
      <c r="U83" t="str">
        <f>INDEX('SWB Backcast'!$B$13:$V$168, MATCH('SWB Backcast - WINEP'!$C83, 'SWB Backcast'!$C$13:$C$168, 0), MATCH('SWB Backcast - WINEP'!U$13, 'SWB Backcast'!$B$13:$V$13, 0))</f>
        <v>Excellent</v>
      </c>
      <c r="V83" t="str">
        <f>INDEX('SWB Backcast'!$B$13:$V$168, MATCH('SWB Backcast - WINEP'!$C83, 'SWB Backcast'!$C$13:$C$168, 0), MATCH('SWB Backcast - WINEP'!V$13, 'SWB Backcast'!$B$13:$V$13, 0))</f>
        <v>Excellent</v>
      </c>
      <c r="Y83" s="22"/>
      <c r="Z83" s="22"/>
      <c r="AA83" t="s">
        <v>51</v>
      </c>
      <c r="AB83" t="str">
        <f t="shared" si="14"/>
        <v>Excellent</v>
      </c>
      <c r="AC83" t="str">
        <f t="shared" si="15"/>
        <v>Excellent</v>
      </c>
      <c r="AD83" t="str">
        <f t="shared" si="16"/>
        <v>Excellent</v>
      </c>
      <c r="AE83" t="str">
        <f t="shared" si="17"/>
        <v>Excellent</v>
      </c>
      <c r="AF83" t="str">
        <f t="shared" si="18"/>
        <v>Excellent</v>
      </c>
      <c r="AG83" t="str">
        <f t="shared" si="19"/>
        <v>Excellent</v>
      </c>
      <c r="AI83" t="str">
        <f t="shared" si="20"/>
        <v>N</v>
      </c>
    </row>
    <row r="84" spans="2:35" ht="27.95">
      <c r="B84" t="s">
        <v>239</v>
      </c>
      <c r="C84" t="s">
        <v>687</v>
      </c>
      <c r="D84" t="s">
        <v>48</v>
      </c>
      <c r="E84" t="s">
        <v>49</v>
      </c>
      <c r="F84" t="s">
        <v>50</v>
      </c>
      <c r="H84" t="str">
        <f>INDEX('SWB Backcast'!$B$13:$V$168, MATCH('SWB Backcast - WINEP'!$C84, 'SWB Backcast'!$C$13:$C$168, 0), MATCH('SWB Backcast - WINEP'!H$13, 'SWB Backcast'!$B$13:$V$13, 0))</f>
        <v>Excellent</v>
      </c>
      <c r="I84" t="str">
        <f>INDEX('SWB Backcast'!$B$13:$V$168, MATCH('SWB Backcast - WINEP'!$C84, 'SWB Backcast'!$C$13:$C$168, 0), MATCH('SWB Backcast - WINEP'!I$13, 'SWB Backcast'!$B$13:$V$13, 0))</f>
        <v>Excellent</v>
      </c>
      <c r="J84" t="str">
        <f>INDEX('SWB Backcast'!$B$13:$V$168, MATCH('SWB Backcast - WINEP'!$C84, 'SWB Backcast'!$C$13:$C$168, 0), MATCH('SWB Backcast - WINEP'!J$13, 'SWB Backcast'!$B$13:$V$13, 0))</f>
        <v>Excellent</v>
      </c>
      <c r="K84" t="str">
        <f>INDEX('SWB Backcast'!$B$13:$V$168, MATCH('SWB Backcast - WINEP'!$C84, 'SWB Backcast'!$C$13:$C$168, 0), MATCH('SWB Backcast - WINEP'!K$13, 'SWB Backcast'!$B$13:$V$13, 0))</f>
        <v>Excellent</v>
      </c>
      <c r="L84" t="str">
        <f>INDEX('SWB Backcast'!$B$13:$V$168, MATCH('SWB Backcast - WINEP'!$C84, 'SWB Backcast'!$C$13:$C$168, 0), MATCH('SWB Backcast - WINEP'!L$13, 'SWB Backcast'!$B$13:$V$13, 0))</f>
        <v>Excellent</v>
      </c>
      <c r="M84">
        <f>INDEX('SWB Backcast'!$B$13:$V$168, MATCH('SWB Backcast - WINEP'!$C84, 'SWB Backcast'!$C$13:$C$168, 0), MATCH('SWB Backcast - WINEP'!M$13, 'SWB Backcast'!$B$13:$V$13, 0))</f>
        <v>0</v>
      </c>
      <c r="N84" t="str">
        <f>INDEX('SWB Backcast'!$B$13:$V$168, MATCH('SWB Backcast - WINEP'!$C84, 'SWB Backcast'!$C$13:$C$168, 0), MATCH('SWB Backcast - WINEP'!N$13, 'SWB Backcast'!$B$13:$V$13, 0))</f>
        <v>Excellent</v>
      </c>
      <c r="O84" t="str">
        <f>INDEX('SWB Backcast'!$B$13:$V$168, MATCH('SWB Backcast - WINEP'!$C84, 'SWB Backcast'!$C$13:$C$168, 0), MATCH('SWB Backcast - WINEP'!O$13, 'SWB Backcast'!$B$13:$V$13, 0))</f>
        <v>Excellent</v>
      </c>
      <c r="P84">
        <f>INDEX('SWB Backcast'!$B$13:$V$168, MATCH('SWB Backcast - WINEP'!$C84, 'SWB Backcast'!$C$13:$C$168, 0), MATCH('SWB Backcast - WINEP'!P$13, 'SWB Backcast'!$B$13:$V$13, 0))</f>
        <v>0</v>
      </c>
      <c r="Q84" t="str">
        <f>INDEX('SWB Backcast'!$B$13:$V$168, MATCH('SWB Backcast - WINEP'!$C84, 'SWB Backcast'!$C$13:$C$168, 0), MATCH('SWB Backcast - WINEP'!Q$13, 'SWB Backcast'!$B$13:$V$13, 0))</f>
        <v>Excellent</v>
      </c>
      <c r="R84" t="str">
        <f>INDEX('SWB Backcast'!$B$13:$V$168, MATCH('SWB Backcast - WINEP'!$C84, 'SWB Backcast'!$C$13:$C$168, 0), MATCH('SWB Backcast - WINEP'!R$13, 'SWB Backcast'!$B$13:$V$13, 0))</f>
        <v>Excellent</v>
      </c>
      <c r="S84" t="str">
        <f>INDEX('SWB Backcast'!$B$13:$V$168, MATCH('SWB Backcast - WINEP'!$C84, 'SWB Backcast'!$C$13:$C$168, 0), MATCH('SWB Backcast - WINEP'!S$13, 'SWB Backcast'!$B$13:$V$13, 0))</f>
        <v>Excellent</v>
      </c>
      <c r="T84" t="str">
        <f>INDEX('SWB Backcast'!$B$13:$V$168, MATCH('SWB Backcast - WINEP'!$C84, 'SWB Backcast'!$C$13:$C$168, 0), MATCH('SWB Backcast - WINEP'!T$13, 'SWB Backcast'!$B$13:$V$13, 0))</f>
        <v>Excellent</v>
      </c>
      <c r="U84" t="str">
        <f>INDEX('SWB Backcast'!$B$13:$V$168, MATCH('SWB Backcast - WINEP'!$C84, 'SWB Backcast'!$C$13:$C$168, 0), MATCH('SWB Backcast - WINEP'!U$13, 'SWB Backcast'!$B$13:$V$13, 0))</f>
        <v>Excellent</v>
      </c>
      <c r="V84" t="str">
        <f>INDEX('SWB Backcast'!$B$13:$V$168, MATCH('SWB Backcast - WINEP'!$C84, 'SWB Backcast'!$C$13:$C$168, 0), MATCH('SWB Backcast - WINEP'!V$13, 'SWB Backcast'!$B$13:$V$13, 0))</f>
        <v>Excellent</v>
      </c>
      <c r="Y84" s="22" t="s">
        <v>1008</v>
      </c>
      <c r="Z84" s="22" t="s">
        <v>970</v>
      </c>
      <c r="AA84" t="s">
        <v>51</v>
      </c>
      <c r="AB84" t="str">
        <f t="shared" si="14"/>
        <v>Excellent</v>
      </c>
      <c r="AC84" t="str">
        <f t="shared" si="15"/>
        <v>Excellent</v>
      </c>
      <c r="AD84" t="str">
        <f t="shared" si="16"/>
        <v>Excellent</v>
      </c>
      <c r="AE84" t="str">
        <f t="shared" si="17"/>
        <v>Excellent</v>
      </c>
      <c r="AF84" t="str">
        <f t="shared" si="18"/>
        <v>Excellent</v>
      </c>
      <c r="AG84" t="str">
        <f t="shared" si="19"/>
        <v>Excellent</v>
      </c>
      <c r="AI84" t="str">
        <f t="shared" si="20"/>
        <v>Y</v>
      </c>
    </row>
    <row r="85" spans="2:35" ht="27.95">
      <c r="B85" t="s">
        <v>239</v>
      </c>
      <c r="C85" t="s">
        <v>688</v>
      </c>
      <c r="D85" t="s">
        <v>48</v>
      </c>
      <c r="E85" t="s">
        <v>49</v>
      </c>
      <c r="F85" t="s">
        <v>50</v>
      </c>
      <c r="H85" t="str">
        <f>INDEX('SWB Backcast'!$B$13:$V$168, MATCH('SWB Backcast - WINEP'!$C85, 'SWB Backcast'!$C$13:$C$168, 0), MATCH('SWB Backcast - WINEP'!H$13, 'SWB Backcast'!$B$13:$V$13, 0))</f>
        <v>Excellent</v>
      </c>
      <c r="I85" t="str">
        <f>INDEX('SWB Backcast'!$B$13:$V$168, MATCH('SWB Backcast - WINEP'!$C85, 'SWB Backcast'!$C$13:$C$168, 0), MATCH('SWB Backcast - WINEP'!I$13, 'SWB Backcast'!$B$13:$V$13, 0))</f>
        <v>Excellent</v>
      </c>
      <c r="J85" t="str">
        <f>INDEX('SWB Backcast'!$B$13:$V$168, MATCH('SWB Backcast - WINEP'!$C85, 'SWB Backcast'!$C$13:$C$168, 0), MATCH('SWB Backcast - WINEP'!J$13, 'SWB Backcast'!$B$13:$V$13, 0))</f>
        <v>Excellent</v>
      </c>
      <c r="K85" t="str">
        <f>INDEX('SWB Backcast'!$B$13:$V$168, MATCH('SWB Backcast - WINEP'!$C85, 'SWB Backcast'!$C$13:$C$168, 0), MATCH('SWB Backcast - WINEP'!K$13, 'SWB Backcast'!$B$13:$V$13, 0))</f>
        <v>Excellent</v>
      </c>
      <c r="L85" t="str">
        <f>INDEX('SWB Backcast'!$B$13:$V$168, MATCH('SWB Backcast - WINEP'!$C85, 'SWB Backcast'!$C$13:$C$168, 0), MATCH('SWB Backcast - WINEP'!L$13, 'SWB Backcast'!$B$13:$V$13, 0))</f>
        <v>Excellent</v>
      </c>
      <c r="M85">
        <f>INDEX('SWB Backcast'!$B$13:$V$168, MATCH('SWB Backcast - WINEP'!$C85, 'SWB Backcast'!$C$13:$C$168, 0), MATCH('SWB Backcast - WINEP'!M$13, 'SWB Backcast'!$B$13:$V$13, 0))</f>
        <v>0</v>
      </c>
      <c r="N85" t="str">
        <f>INDEX('SWB Backcast'!$B$13:$V$168, MATCH('SWB Backcast - WINEP'!$C85, 'SWB Backcast'!$C$13:$C$168, 0), MATCH('SWB Backcast - WINEP'!N$13, 'SWB Backcast'!$B$13:$V$13, 0))</f>
        <v>Good</v>
      </c>
      <c r="O85" t="str">
        <f>INDEX('SWB Backcast'!$B$13:$V$168, MATCH('SWB Backcast - WINEP'!$C85, 'SWB Backcast'!$C$13:$C$168, 0), MATCH('SWB Backcast - WINEP'!O$13, 'SWB Backcast'!$B$13:$V$13, 0))</f>
        <v>Good</v>
      </c>
      <c r="P85">
        <f>INDEX('SWB Backcast'!$B$13:$V$168, MATCH('SWB Backcast - WINEP'!$C85, 'SWB Backcast'!$C$13:$C$168, 0), MATCH('SWB Backcast - WINEP'!P$13, 'SWB Backcast'!$B$13:$V$13, 0))</f>
        <v>0</v>
      </c>
      <c r="Q85" t="str">
        <f>INDEX('SWB Backcast'!$B$13:$V$168, MATCH('SWB Backcast - WINEP'!$C85, 'SWB Backcast'!$C$13:$C$168, 0), MATCH('SWB Backcast - WINEP'!Q$13, 'SWB Backcast'!$B$13:$V$13, 0))</f>
        <v>Good</v>
      </c>
      <c r="R85" t="str">
        <f>INDEX('SWB Backcast'!$B$13:$V$168, MATCH('SWB Backcast - WINEP'!$C85, 'SWB Backcast'!$C$13:$C$168, 0), MATCH('SWB Backcast - WINEP'!R$13, 'SWB Backcast'!$B$13:$V$13, 0))</f>
        <v>Good</v>
      </c>
      <c r="S85" t="str">
        <f>INDEX('SWB Backcast'!$B$13:$V$168, MATCH('SWB Backcast - WINEP'!$C85, 'SWB Backcast'!$C$13:$C$168, 0), MATCH('SWB Backcast - WINEP'!S$13, 'SWB Backcast'!$B$13:$V$13, 0))</f>
        <v>Good</v>
      </c>
      <c r="T85" t="str">
        <f>INDEX('SWB Backcast'!$B$13:$V$168, MATCH('SWB Backcast - WINEP'!$C85, 'SWB Backcast'!$C$13:$C$168, 0), MATCH('SWB Backcast - WINEP'!T$13, 'SWB Backcast'!$B$13:$V$13, 0))</f>
        <v>Good</v>
      </c>
      <c r="U85" t="str">
        <f>INDEX('SWB Backcast'!$B$13:$V$168, MATCH('SWB Backcast - WINEP'!$C85, 'SWB Backcast'!$C$13:$C$168, 0), MATCH('SWB Backcast - WINEP'!U$13, 'SWB Backcast'!$B$13:$V$13, 0))</f>
        <v>Good</v>
      </c>
      <c r="V85" t="str">
        <f>INDEX('SWB Backcast'!$B$13:$V$168, MATCH('SWB Backcast - WINEP'!$C85, 'SWB Backcast'!$C$13:$C$168, 0), MATCH('SWB Backcast - WINEP'!V$13, 'SWB Backcast'!$B$13:$V$13, 0))</f>
        <v>Good</v>
      </c>
      <c r="X85" t="s">
        <v>55</v>
      </c>
      <c r="Y85" s="22" t="s">
        <v>1009</v>
      </c>
      <c r="Z85" s="22" t="s">
        <v>1010</v>
      </c>
      <c r="AA85" t="s">
        <v>51</v>
      </c>
      <c r="AB85" t="str">
        <f t="shared" si="14"/>
        <v>Good</v>
      </c>
      <c r="AC85" t="str">
        <f t="shared" si="15"/>
        <v>Good</v>
      </c>
      <c r="AD85" t="str">
        <f t="shared" si="16"/>
        <v>Good</v>
      </c>
      <c r="AE85" t="str">
        <f t="shared" si="17"/>
        <v>Good</v>
      </c>
      <c r="AF85" t="str">
        <f t="shared" si="18"/>
        <v>Good</v>
      </c>
      <c r="AG85" t="str">
        <f t="shared" si="19"/>
        <v>Good</v>
      </c>
      <c r="AI85" t="str">
        <f t="shared" si="20"/>
        <v>Y</v>
      </c>
    </row>
    <row r="86" spans="2:35" ht="27.95">
      <c r="B86" t="s">
        <v>239</v>
      </c>
      <c r="C86" t="s">
        <v>689</v>
      </c>
      <c r="D86" t="s">
        <v>48</v>
      </c>
      <c r="E86" t="s">
        <v>49</v>
      </c>
      <c r="F86" t="s">
        <v>50</v>
      </c>
      <c r="H86" t="str">
        <f>INDEX('SWB Backcast'!$B$13:$V$168, MATCH('SWB Backcast - WINEP'!$C86, 'SWB Backcast'!$C$13:$C$168, 0), MATCH('SWB Backcast - WINEP'!H$13, 'SWB Backcast'!$B$13:$V$13, 0))</f>
        <v>Sufficient</v>
      </c>
      <c r="I86" t="str">
        <f>INDEX('SWB Backcast'!$B$13:$V$168, MATCH('SWB Backcast - WINEP'!$C86, 'SWB Backcast'!$C$13:$C$168, 0), MATCH('SWB Backcast - WINEP'!I$13, 'SWB Backcast'!$B$13:$V$13, 0))</f>
        <v>Good</v>
      </c>
      <c r="J86" t="str">
        <f>INDEX('SWB Backcast'!$B$13:$V$168, MATCH('SWB Backcast - WINEP'!$C86, 'SWB Backcast'!$C$13:$C$168, 0), MATCH('SWB Backcast - WINEP'!J$13, 'SWB Backcast'!$B$13:$V$13, 0))</f>
        <v>Sufficient</v>
      </c>
      <c r="K86" t="str">
        <f>INDEX('SWB Backcast'!$B$13:$V$168, MATCH('SWB Backcast - WINEP'!$C86, 'SWB Backcast'!$C$13:$C$168, 0), MATCH('SWB Backcast - WINEP'!K$13, 'SWB Backcast'!$B$13:$V$13, 0))</f>
        <v>Good</v>
      </c>
      <c r="L86" t="str">
        <f>INDEX('SWB Backcast'!$B$13:$V$168, MATCH('SWB Backcast - WINEP'!$C86, 'SWB Backcast'!$C$13:$C$168, 0), MATCH('SWB Backcast - WINEP'!L$13, 'SWB Backcast'!$B$13:$V$13, 0))</f>
        <v>Good</v>
      </c>
      <c r="M86">
        <f>INDEX('SWB Backcast'!$B$13:$V$168, MATCH('SWB Backcast - WINEP'!$C86, 'SWB Backcast'!$C$13:$C$168, 0), MATCH('SWB Backcast - WINEP'!M$13, 'SWB Backcast'!$B$13:$V$13, 0))</f>
        <v>0</v>
      </c>
      <c r="N86" t="str">
        <f>INDEX('SWB Backcast'!$B$13:$V$168, MATCH('SWB Backcast - WINEP'!$C86, 'SWB Backcast'!$C$13:$C$168, 0), MATCH('SWB Backcast - WINEP'!N$13, 'SWB Backcast'!$B$13:$V$13, 0))</f>
        <v>Sufficient</v>
      </c>
      <c r="O86" t="str">
        <f>INDEX('SWB Backcast'!$B$13:$V$168, MATCH('SWB Backcast - WINEP'!$C86, 'SWB Backcast'!$C$13:$C$168, 0), MATCH('SWB Backcast - WINEP'!O$13, 'SWB Backcast'!$B$13:$V$13, 0))</f>
        <v>Sufficient</v>
      </c>
      <c r="P86">
        <f>INDEX('SWB Backcast'!$B$13:$V$168, MATCH('SWB Backcast - WINEP'!$C86, 'SWB Backcast'!$C$13:$C$168, 0), MATCH('SWB Backcast - WINEP'!P$13, 'SWB Backcast'!$B$13:$V$13, 0))</f>
        <v>0</v>
      </c>
      <c r="Q86" t="str">
        <f>INDEX('SWB Backcast'!$B$13:$V$168, MATCH('SWB Backcast - WINEP'!$C86, 'SWB Backcast'!$C$13:$C$168, 0), MATCH('SWB Backcast - WINEP'!Q$13, 'SWB Backcast'!$B$13:$V$13, 0))</f>
        <v>Good</v>
      </c>
      <c r="R86" t="str">
        <f>INDEX('SWB Backcast'!$B$13:$V$168, MATCH('SWB Backcast - WINEP'!$C86, 'SWB Backcast'!$C$13:$C$168, 0), MATCH('SWB Backcast - WINEP'!R$13, 'SWB Backcast'!$B$13:$V$13, 0))</f>
        <v>Good</v>
      </c>
      <c r="S86" t="str">
        <f>INDEX('SWB Backcast'!$B$13:$V$168, MATCH('SWB Backcast - WINEP'!$C86, 'SWB Backcast'!$C$13:$C$168, 0), MATCH('SWB Backcast - WINEP'!S$13, 'SWB Backcast'!$B$13:$V$13, 0))</f>
        <v>Good</v>
      </c>
      <c r="T86" t="str">
        <f>INDEX('SWB Backcast'!$B$13:$V$168, MATCH('SWB Backcast - WINEP'!$C86, 'SWB Backcast'!$C$13:$C$168, 0), MATCH('SWB Backcast - WINEP'!T$13, 'SWB Backcast'!$B$13:$V$13, 0))</f>
        <v>Good</v>
      </c>
      <c r="U86" t="str">
        <f>INDEX('SWB Backcast'!$B$13:$V$168, MATCH('SWB Backcast - WINEP'!$C86, 'SWB Backcast'!$C$13:$C$168, 0), MATCH('SWB Backcast - WINEP'!U$13, 'SWB Backcast'!$B$13:$V$13, 0))</f>
        <v>Good</v>
      </c>
      <c r="V86" t="str">
        <f>INDEX('SWB Backcast'!$B$13:$V$168, MATCH('SWB Backcast - WINEP'!$C86, 'SWB Backcast'!$C$13:$C$168, 0), MATCH('SWB Backcast - WINEP'!V$13, 'SWB Backcast'!$B$13:$V$13, 0))</f>
        <v>Good</v>
      </c>
      <c r="X86" t="s">
        <v>1002</v>
      </c>
      <c r="Y86" s="22" t="s">
        <v>1011</v>
      </c>
      <c r="Z86" s="22" t="s">
        <v>1012</v>
      </c>
      <c r="AA86" t="s">
        <v>55</v>
      </c>
      <c r="AB86" t="str">
        <f t="shared" ref="AB86:AF93" si="21">Q86</f>
        <v>Good</v>
      </c>
      <c r="AC86" t="str">
        <f t="shared" si="21"/>
        <v>Good</v>
      </c>
      <c r="AD86" t="str">
        <f t="shared" si="21"/>
        <v>Good</v>
      </c>
      <c r="AE86" t="str">
        <f t="shared" si="21"/>
        <v>Good</v>
      </c>
      <c r="AF86" t="str">
        <f t="shared" si="21"/>
        <v>Good</v>
      </c>
      <c r="AG86" t="s">
        <v>57</v>
      </c>
      <c r="AI86" t="str">
        <f t="shared" si="20"/>
        <v>Y</v>
      </c>
    </row>
    <row r="87" spans="2:35">
      <c r="B87" t="s">
        <v>239</v>
      </c>
      <c r="C87" t="s">
        <v>690</v>
      </c>
      <c r="D87" t="s">
        <v>48</v>
      </c>
      <c r="E87" t="s">
        <v>49</v>
      </c>
      <c r="F87" t="s">
        <v>50</v>
      </c>
      <c r="H87" t="str">
        <f>INDEX('SWB Backcast'!$B$13:$V$168, MATCH('SWB Backcast - WINEP'!$C87, 'SWB Backcast'!$C$13:$C$168, 0), MATCH('SWB Backcast - WINEP'!H$13, 'SWB Backcast'!$B$13:$V$13, 0))</f>
        <v>Excellent</v>
      </c>
      <c r="I87" t="str">
        <f>INDEX('SWB Backcast'!$B$13:$V$168, MATCH('SWB Backcast - WINEP'!$C87, 'SWB Backcast'!$C$13:$C$168, 0), MATCH('SWB Backcast - WINEP'!I$13, 'SWB Backcast'!$B$13:$V$13, 0))</f>
        <v>Excellent</v>
      </c>
      <c r="J87" t="str">
        <f>INDEX('SWB Backcast'!$B$13:$V$168, MATCH('SWB Backcast - WINEP'!$C87, 'SWB Backcast'!$C$13:$C$168, 0), MATCH('SWB Backcast - WINEP'!J$13, 'SWB Backcast'!$B$13:$V$13, 0))</f>
        <v>Excellent</v>
      </c>
      <c r="K87" t="str">
        <f>INDEX('SWB Backcast'!$B$13:$V$168, MATCH('SWB Backcast - WINEP'!$C87, 'SWB Backcast'!$C$13:$C$168, 0), MATCH('SWB Backcast - WINEP'!K$13, 'SWB Backcast'!$B$13:$V$13, 0))</f>
        <v>Excellent</v>
      </c>
      <c r="L87" t="str">
        <f>INDEX('SWB Backcast'!$B$13:$V$168, MATCH('SWB Backcast - WINEP'!$C87, 'SWB Backcast'!$C$13:$C$168, 0), MATCH('SWB Backcast - WINEP'!L$13, 'SWB Backcast'!$B$13:$V$13, 0))</f>
        <v>Excellent</v>
      </c>
      <c r="M87">
        <f>INDEX('SWB Backcast'!$B$13:$V$168, MATCH('SWB Backcast - WINEP'!$C87, 'SWB Backcast'!$C$13:$C$168, 0), MATCH('SWB Backcast - WINEP'!M$13, 'SWB Backcast'!$B$13:$V$13, 0))</f>
        <v>0</v>
      </c>
      <c r="N87" t="str">
        <f>INDEX('SWB Backcast'!$B$13:$V$168, MATCH('SWB Backcast - WINEP'!$C87, 'SWB Backcast'!$C$13:$C$168, 0), MATCH('SWB Backcast - WINEP'!N$13, 'SWB Backcast'!$B$13:$V$13, 0))</f>
        <v>Excellent</v>
      </c>
      <c r="O87" t="str">
        <f>INDEX('SWB Backcast'!$B$13:$V$168, MATCH('SWB Backcast - WINEP'!$C87, 'SWB Backcast'!$C$13:$C$168, 0), MATCH('SWB Backcast - WINEP'!O$13, 'SWB Backcast'!$B$13:$V$13, 0))</f>
        <v>Excellent</v>
      </c>
      <c r="P87">
        <f>INDEX('SWB Backcast'!$B$13:$V$168, MATCH('SWB Backcast - WINEP'!$C87, 'SWB Backcast'!$C$13:$C$168, 0), MATCH('SWB Backcast - WINEP'!P$13, 'SWB Backcast'!$B$13:$V$13, 0))</f>
        <v>0</v>
      </c>
      <c r="Q87" t="str">
        <f>INDEX('SWB Backcast'!$B$13:$V$168, MATCH('SWB Backcast - WINEP'!$C87, 'SWB Backcast'!$C$13:$C$168, 0), MATCH('SWB Backcast - WINEP'!Q$13, 'SWB Backcast'!$B$13:$V$13, 0))</f>
        <v>Excellent</v>
      </c>
      <c r="R87" t="str">
        <f>INDEX('SWB Backcast'!$B$13:$V$168, MATCH('SWB Backcast - WINEP'!$C87, 'SWB Backcast'!$C$13:$C$168, 0), MATCH('SWB Backcast - WINEP'!R$13, 'SWB Backcast'!$B$13:$V$13, 0))</f>
        <v>Excellent</v>
      </c>
      <c r="S87" t="str">
        <f>INDEX('SWB Backcast'!$B$13:$V$168, MATCH('SWB Backcast - WINEP'!$C87, 'SWB Backcast'!$C$13:$C$168, 0), MATCH('SWB Backcast - WINEP'!S$13, 'SWB Backcast'!$B$13:$V$13, 0))</f>
        <v>Excellent</v>
      </c>
      <c r="T87" t="str">
        <f>INDEX('SWB Backcast'!$B$13:$V$168, MATCH('SWB Backcast - WINEP'!$C87, 'SWB Backcast'!$C$13:$C$168, 0), MATCH('SWB Backcast - WINEP'!T$13, 'SWB Backcast'!$B$13:$V$13, 0))</f>
        <v>Excellent</v>
      </c>
      <c r="U87" t="str">
        <f>INDEX('SWB Backcast'!$B$13:$V$168, MATCH('SWB Backcast - WINEP'!$C87, 'SWB Backcast'!$C$13:$C$168, 0), MATCH('SWB Backcast - WINEP'!U$13, 'SWB Backcast'!$B$13:$V$13, 0))</f>
        <v>Excellent</v>
      </c>
      <c r="V87" t="str">
        <f>INDEX('SWB Backcast'!$B$13:$V$168, MATCH('SWB Backcast - WINEP'!$C87, 'SWB Backcast'!$C$13:$C$168, 0), MATCH('SWB Backcast - WINEP'!V$13, 'SWB Backcast'!$B$13:$V$13, 0))</f>
        <v>Excellent</v>
      </c>
      <c r="Y87" s="22"/>
      <c r="Z87" s="22"/>
      <c r="AA87" t="s">
        <v>51</v>
      </c>
      <c r="AB87" t="str">
        <f t="shared" si="21"/>
        <v>Excellent</v>
      </c>
      <c r="AC87" t="str">
        <f t="shared" si="21"/>
        <v>Excellent</v>
      </c>
      <c r="AD87" t="str">
        <f t="shared" si="21"/>
        <v>Excellent</v>
      </c>
      <c r="AE87" t="str">
        <f t="shared" si="21"/>
        <v>Excellent</v>
      </c>
      <c r="AF87" t="str">
        <f t="shared" si="21"/>
        <v>Excellent</v>
      </c>
      <c r="AG87" t="str">
        <f t="shared" ref="AG87:AG93" si="22">V87</f>
        <v>Excellent</v>
      </c>
      <c r="AI87" t="str">
        <f t="shared" si="20"/>
        <v>N</v>
      </c>
    </row>
    <row r="88" spans="2:35">
      <c r="B88" t="s">
        <v>239</v>
      </c>
      <c r="C88" t="s">
        <v>691</v>
      </c>
      <c r="D88" t="s">
        <v>48</v>
      </c>
      <c r="E88" t="s">
        <v>49</v>
      </c>
      <c r="F88" t="s">
        <v>50</v>
      </c>
      <c r="H88" t="str">
        <f>INDEX('SWB Backcast'!$B$13:$V$168, MATCH('SWB Backcast - WINEP'!$C88, 'SWB Backcast'!$C$13:$C$168, 0), MATCH('SWB Backcast - WINEP'!H$13, 'SWB Backcast'!$B$13:$V$13, 0))</f>
        <v>Excellent</v>
      </c>
      <c r="I88" t="str">
        <f>INDEX('SWB Backcast'!$B$13:$V$168, MATCH('SWB Backcast - WINEP'!$C88, 'SWB Backcast'!$C$13:$C$168, 0), MATCH('SWB Backcast - WINEP'!I$13, 'SWB Backcast'!$B$13:$V$13, 0))</f>
        <v>Excellent</v>
      </c>
      <c r="J88" t="str">
        <f>INDEX('SWB Backcast'!$B$13:$V$168, MATCH('SWB Backcast - WINEP'!$C88, 'SWB Backcast'!$C$13:$C$168, 0), MATCH('SWB Backcast - WINEP'!J$13, 'SWB Backcast'!$B$13:$V$13, 0))</f>
        <v>Excellent</v>
      </c>
      <c r="K88" t="str">
        <f>INDEX('SWB Backcast'!$B$13:$V$168, MATCH('SWB Backcast - WINEP'!$C88, 'SWB Backcast'!$C$13:$C$168, 0), MATCH('SWB Backcast - WINEP'!K$13, 'SWB Backcast'!$B$13:$V$13, 0))</f>
        <v>Excellent</v>
      </c>
      <c r="L88" t="str">
        <f>INDEX('SWB Backcast'!$B$13:$V$168, MATCH('SWB Backcast - WINEP'!$C88, 'SWB Backcast'!$C$13:$C$168, 0), MATCH('SWB Backcast - WINEP'!L$13, 'SWB Backcast'!$B$13:$V$13, 0))</f>
        <v>Excellent</v>
      </c>
      <c r="M88">
        <f>INDEX('SWB Backcast'!$B$13:$V$168, MATCH('SWB Backcast - WINEP'!$C88, 'SWB Backcast'!$C$13:$C$168, 0), MATCH('SWB Backcast - WINEP'!M$13, 'SWB Backcast'!$B$13:$V$13, 0))</f>
        <v>0</v>
      </c>
      <c r="N88" t="str">
        <f>INDEX('SWB Backcast'!$B$13:$V$168, MATCH('SWB Backcast - WINEP'!$C88, 'SWB Backcast'!$C$13:$C$168, 0), MATCH('SWB Backcast - WINEP'!N$13, 'SWB Backcast'!$B$13:$V$13, 0))</f>
        <v>Excellent</v>
      </c>
      <c r="O88" t="str">
        <f>INDEX('SWB Backcast'!$B$13:$V$168, MATCH('SWB Backcast - WINEP'!$C88, 'SWB Backcast'!$C$13:$C$168, 0), MATCH('SWB Backcast - WINEP'!O$13, 'SWB Backcast'!$B$13:$V$13, 0))</f>
        <v>Excellent</v>
      </c>
      <c r="P88">
        <f>INDEX('SWB Backcast'!$B$13:$V$168, MATCH('SWB Backcast - WINEP'!$C88, 'SWB Backcast'!$C$13:$C$168, 0), MATCH('SWB Backcast - WINEP'!P$13, 'SWB Backcast'!$B$13:$V$13, 0))</f>
        <v>0</v>
      </c>
      <c r="Q88" t="str">
        <f>INDEX('SWB Backcast'!$B$13:$V$168, MATCH('SWB Backcast - WINEP'!$C88, 'SWB Backcast'!$C$13:$C$168, 0), MATCH('SWB Backcast - WINEP'!Q$13, 'SWB Backcast'!$B$13:$V$13, 0))</f>
        <v>Excellent</v>
      </c>
      <c r="R88" t="str">
        <f>INDEX('SWB Backcast'!$B$13:$V$168, MATCH('SWB Backcast - WINEP'!$C88, 'SWB Backcast'!$C$13:$C$168, 0), MATCH('SWB Backcast - WINEP'!R$13, 'SWB Backcast'!$B$13:$V$13, 0))</f>
        <v>Excellent</v>
      </c>
      <c r="S88" t="str">
        <f>INDEX('SWB Backcast'!$B$13:$V$168, MATCH('SWB Backcast - WINEP'!$C88, 'SWB Backcast'!$C$13:$C$168, 0), MATCH('SWB Backcast - WINEP'!S$13, 'SWB Backcast'!$B$13:$V$13, 0))</f>
        <v>Excellent</v>
      </c>
      <c r="T88" t="str">
        <f>INDEX('SWB Backcast'!$B$13:$V$168, MATCH('SWB Backcast - WINEP'!$C88, 'SWB Backcast'!$C$13:$C$168, 0), MATCH('SWB Backcast - WINEP'!T$13, 'SWB Backcast'!$B$13:$V$13, 0))</f>
        <v>Excellent</v>
      </c>
      <c r="U88" t="str">
        <f>INDEX('SWB Backcast'!$B$13:$V$168, MATCH('SWB Backcast - WINEP'!$C88, 'SWB Backcast'!$C$13:$C$168, 0), MATCH('SWB Backcast - WINEP'!U$13, 'SWB Backcast'!$B$13:$V$13, 0))</f>
        <v>Excellent</v>
      </c>
      <c r="V88" t="str">
        <f>INDEX('SWB Backcast'!$B$13:$V$168, MATCH('SWB Backcast - WINEP'!$C88, 'SWB Backcast'!$C$13:$C$168, 0), MATCH('SWB Backcast - WINEP'!V$13, 'SWB Backcast'!$B$13:$V$13, 0))</f>
        <v>Excellent</v>
      </c>
      <c r="Y88" s="22"/>
      <c r="Z88" s="22"/>
      <c r="AA88" t="s">
        <v>51</v>
      </c>
      <c r="AB88" t="str">
        <f t="shared" si="21"/>
        <v>Excellent</v>
      </c>
      <c r="AC88" t="str">
        <f t="shared" si="21"/>
        <v>Excellent</v>
      </c>
      <c r="AD88" t="str">
        <f t="shared" si="21"/>
        <v>Excellent</v>
      </c>
      <c r="AE88" t="str">
        <f t="shared" si="21"/>
        <v>Excellent</v>
      </c>
      <c r="AF88" t="str">
        <f t="shared" si="21"/>
        <v>Excellent</v>
      </c>
      <c r="AG88" t="str">
        <f t="shared" si="22"/>
        <v>Excellent</v>
      </c>
      <c r="AI88" t="str">
        <f t="shared" si="20"/>
        <v>N</v>
      </c>
    </row>
    <row r="89" spans="2:35">
      <c r="B89" t="s">
        <v>239</v>
      </c>
      <c r="C89" t="s">
        <v>692</v>
      </c>
      <c r="D89" t="s">
        <v>48</v>
      </c>
      <c r="E89" t="s">
        <v>49</v>
      </c>
      <c r="F89" t="s">
        <v>50</v>
      </c>
      <c r="H89" t="str">
        <f>INDEX('SWB Backcast'!$B$13:$V$168, MATCH('SWB Backcast - WINEP'!$C89, 'SWB Backcast'!$C$13:$C$168, 0), MATCH('SWB Backcast - WINEP'!H$13, 'SWB Backcast'!$B$13:$V$13, 0))</f>
        <v>Excellent (backcast)</v>
      </c>
      <c r="I89" t="str">
        <f>INDEX('SWB Backcast'!$B$13:$V$168, MATCH('SWB Backcast - WINEP'!$C89, 'SWB Backcast'!$C$13:$C$168, 0), MATCH('SWB Backcast - WINEP'!I$13, 'SWB Backcast'!$B$13:$V$13, 0))</f>
        <v>Excellent (backcast)</v>
      </c>
      <c r="J89" t="str">
        <f>INDEX('SWB Backcast'!$B$13:$V$168, MATCH('SWB Backcast - WINEP'!$C89, 'SWB Backcast'!$C$13:$C$168, 0), MATCH('SWB Backcast - WINEP'!J$13, 'SWB Backcast'!$B$13:$V$13, 0))</f>
        <v>Excellent (backcast)</v>
      </c>
      <c r="K89" t="str">
        <f>INDEX('SWB Backcast'!$B$13:$V$168, MATCH('SWB Backcast - WINEP'!$C89, 'SWB Backcast'!$C$13:$C$168, 0), MATCH('SWB Backcast - WINEP'!K$13, 'SWB Backcast'!$B$13:$V$13, 0))</f>
        <v>Excellent</v>
      </c>
      <c r="L89" t="str">
        <f>INDEX('SWB Backcast'!$B$13:$V$168, MATCH('SWB Backcast - WINEP'!$C89, 'SWB Backcast'!$C$13:$C$168, 0), MATCH('SWB Backcast - WINEP'!L$13, 'SWB Backcast'!$B$13:$V$13, 0))</f>
        <v>Excellent</v>
      </c>
      <c r="M89">
        <f>INDEX('SWB Backcast'!$B$13:$V$168, MATCH('SWB Backcast - WINEP'!$C89, 'SWB Backcast'!$C$13:$C$168, 0), MATCH('SWB Backcast - WINEP'!M$13, 'SWB Backcast'!$B$13:$V$13, 0))</f>
        <v>0</v>
      </c>
      <c r="N89" t="str">
        <f>INDEX('SWB Backcast'!$B$13:$V$168, MATCH('SWB Backcast - WINEP'!$C89, 'SWB Backcast'!$C$13:$C$168, 0), MATCH('SWB Backcast - WINEP'!N$13, 'SWB Backcast'!$B$13:$V$13, 0))</f>
        <v>Excellent</v>
      </c>
      <c r="O89" t="str">
        <f>INDEX('SWB Backcast'!$B$13:$V$168, MATCH('SWB Backcast - WINEP'!$C89, 'SWB Backcast'!$C$13:$C$168, 0), MATCH('SWB Backcast - WINEP'!O$13, 'SWB Backcast'!$B$13:$V$13, 0))</f>
        <v>Excellent</v>
      </c>
      <c r="P89">
        <f>INDEX('SWB Backcast'!$B$13:$V$168, MATCH('SWB Backcast - WINEP'!$C89, 'SWB Backcast'!$C$13:$C$168, 0), MATCH('SWB Backcast - WINEP'!P$13, 'SWB Backcast'!$B$13:$V$13, 0))</f>
        <v>0</v>
      </c>
      <c r="Q89" t="str">
        <f>INDEX('SWB Backcast'!$B$13:$V$168, MATCH('SWB Backcast - WINEP'!$C89, 'SWB Backcast'!$C$13:$C$168, 0), MATCH('SWB Backcast - WINEP'!Q$13, 'SWB Backcast'!$B$13:$V$13, 0))</f>
        <v>Excellent</v>
      </c>
      <c r="R89" t="str">
        <f>INDEX('SWB Backcast'!$B$13:$V$168, MATCH('SWB Backcast - WINEP'!$C89, 'SWB Backcast'!$C$13:$C$168, 0), MATCH('SWB Backcast - WINEP'!R$13, 'SWB Backcast'!$B$13:$V$13, 0))</f>
        <v>Excellent</v>
      </c>
      <c r="S89" t="str">
        <f>INDEX('SWB Backcast'!$B$13:$V$168, MATCH('SWB Backcast - WINEP'!$C89, 'SWB Backcast'!$C$13:$C$168, 0), MATCH('SWB Backcast - WINEP'!S$13, 'SWB Backcast'!$B$13:$V$13, 0))</f>
        <v>Excellent</v>
      </c>
      <c r="T89" t="str">
        <f>INDEX('SWB Backcast'!$B$13:$V$168, MATCH('SWB Backcast - WINEP'!$C89, 'SWB Backcast'!$C$13:$C$168, 0), MATCH('SWB Backcast - WINEP'!T$13, 'SWB Backcast'!$B$13:$V$13, 0))</f>
        <v>Excellent</v>
      </c>
      <c r="U89" t="str">
        <f>INDEX('SWB Backcast'!$B$13:$V$168, MATCH('SWB Backcast - WINEP'!$C89, 'SWB Backcast'!$C$13:$C$168, 0), MATCH('SWB Backcast - WINEP'!U$13, 'SWB Backcast'!$B$13:$V$13, 0))</f>
        <v>Excellent</v>
      </c>
      <c r="V89" t="str">
        <f>INDEX('SWB Backcast'!$B$13:$V$168, MATCH('SWB Backcast - WINEP'!$C89, 'SWB Backcast'!$C$13:$C$168, 0), MATCH('SWB Backcast - WINEP'!V$13, 'SWB Backcast'!$B$13:$V$13, 0))</f>
        <v>Excellent</v>
      </c>
      <c r="Y89" s="22"/>
      <c r="Z89" s="22"/>
      <c r="AA89" t="s">
        <v>51</v>
      </c>
      <c r="AB89" t="str">
        <f t="shared" si="21"/>
        <v>Excellent</v>
      </c>
      <c r="AC89" t="str">
        <f t="shared" si="21"/>
        <v>Excellent</v>
      </c>
      <c r="AD89" t="str">
        <f t="shared" si="21"/>
        <v>Excellent</v>
      </c>
      <c r="AE89" t="str">
        <f t="shared" si="21"/>
        <v>Excellent</v>
      </c>
      <c r="AF89" t="str">
        <f t="shared" si="21"/>
        <v>Excellent</v>
      </c>
      <c r="AG89" t="str">
        <f t="shared" si="22"/>
        <v>Excellent</v>
      </c>
      <c r="AI89" t="str">
        <f t="shared" si="20"/>
        <v>N</v>
      </c>
    </row>
    <row r="90" spans="2:35" ht="27.95">
      <c r="B90" t="s">
        <v>239</v>
      </c>
      <c r="C90" t="s">
        <v>693</v>
      </c>
      <c r="D90" t="s">
        <v>48</v>
      </c>
      <c r="E90" t="s">
        <v>49</v>
      </c>
      <c r="F90" t="s">
        <v>50</v>
      </c>
      <c r="H90" t="str">
        <f>INDEX('SWB Backcast'!$B$13:$V$168, MATCH('SWB Backcast - WINEP'!$C90, 'SWB Backcast'!$C$13:$C$168, 0), MATCH('SWB Backcast - WINEP'!H$13, 'SWB Backcast'!$B$13:$V$13, 0))</f>
        <v>Excellent</v>
      </c>
      <c r="I90" t="str">
        <f>INDEX('SWB Backcast'!$B$13:$V$168, MATCH('SWB Backcast - WINEP'!$C90, 'SWB Backcast'!$C$13:$C$168, 0), MATCH('SWB Backcast - WINEP'!I$13, 'SWB Backcast'!$B$13:$V$13, 0))</f>
        <v>Excellent</v>
      </c>
      <c r="J90" t="str">
        <f>INDEX('SWB Backcast'!$B$13:$V$168, MATCH('SWB Backcast - WINEP'!$C90, 'SWB Backcast'!$C$13:$C$168, 0), MATCH('SWB Backcast - WINEP'!J$13, 'SWB Backcast'!$B$13:$V$13, 0))</f>
        <v>Excellent</v>
      </c>
      <c r="K90" t="str">
        <f>INDEX('SWB Backcast'!$B$13:$V$168, MATCH('SWB Backcast - WINEP'!$C90, 'SWB Backcast'!$C$13:$C$168, 0), MATCH('SWB Backcast - WINEP'!K$13, 'SWB Backcast'!$B$13:$V$13, 0))</f>
        <v>Excellent</v>
      </c>
      <c r="L90" t="str">
        <f>INDEX('SWB Backcast'!$B$13:$V$168, MATCH('SWB Backcast - WINEP'!$C90, 'SWB Backcast'!$C$13:$C$168, 0), MATCH('SWB Backcast - WINEP'!L$13, 'SWB Backcast'!$B$13:$V$13, 0))</f>
        <v>Excellent</v>
      </c>
      <c r="M90">
        <f>INDEX('SWB Backcast'!$B$13:$V$168, MATCH('SWB Backcast - WINEP'!$C90, 'SWB Backcast'!$C$13:$C$168, 0), MATCH('SWB Backcast - WINEP'!M$13, 'SWB Backcast'!$B$13:$V$13, 0))</f>
        <v>0</v>
      </c>
      <c r="N90" t="str">
        <f>INDEX('SWB Backcast'!$B$13:$V$168, MATCH('SWB Backcast - WINEP'!$C90, 'SWB Backcast'!$C$13:$C$168, 0), MATCH('SWB Backcast - WINEP'!N$13, 'SWB Backcast'!$B$13:$V$13, 0))</f>
        <v>Excellent</v>
      </c>
      <c r="O90" t="str">
        <f>INDEX('SWB Backcast'!$B$13:$V$168, MATCH('SWB Backcast - WINEP'!$C90, 'SWB Backcast'!$C$13:$C$168, 0), MATCH('SWB Backcast - WINEP'!O$13, 'SWB Backcast'!$B$13:$V$13, 0))</f>
        <v>Excellent</v>
      </c>
      <c r="P90">
        <f>INDEX('SWB Backcast'!$B$13:$V$168, MATCH('SWB Backcast - WINEP'!$C90, 'SWB Backcast'!$C$13:$C$168, 0), MATCH('SWB Backcast - WINEP'!P$13, 'SWB Backcast'!$B$13:$V$13, 0))</f>
        <v>0</v>
      </c>
      <c r="Q90" t="str">
        <f>INDEX('SWB Backcast'!$B$13:$V$168, MATCH('SWB Backcast - WINEP'!$C90, 'SWB Backcast'!$C$13:$C$168, 0), MATCH('SWB Backcast - WINEP'!Q$13, 'SWB Backcast'!$B$13:$V$13, 0))</f>
        <v>Excellent</v>
      </c>
      <c r="R90" t="str">
        <f>INDEX('SWB Backcast'!$B$13:$V$168, MATCH('SWB Backcast - WINEP'!$C90, 'SWB Backcast'!$C$13:$C$168, 0), MATCH('SWB Backcast - WINEP'!R$13, 'SWB Backcast'!$B$13:$V$13, 0))</f>
        <v>Excellent</v>
      </c>
      <c r="S90" t="str">
        <f>INDEX('SWB Backcast'!$B$13:$V$168, MATCH('SWB Backcast - WINEP'!$C90, 'SWB Backcast'!$C$13:$C$168, 0), MATCH('SWB Backcast - WINEP'!S$13, 'SWB Backcast'!$B$13:$V$13, 0))</f>
        <v>Excellent</v>
      </c>
      <c r="T90" t="str">
        <f>INDEX('SWB Backcast'!$B$13:$V$168, MATCH('SWB Backcast - WINEP'!$C90, 'SWB Backcast'!$C$13:$C$168, 0), MATCH('SWB Backcast - WINEP'!T$13, 'SWB Backcast'!$B$13:$V$13, 0))</f>
        <v>Excellent</v>
      </c>
      <c r="U90" t="str">
        <f>INDEX('SWB Backcast'!$B$13:$V$168, MATCH('SWB Backcast - WINEP'!$C90, 'SWB Backcast'!$C$13:$C$168, 0), MATCH('SWB Backcast - WINEP'!U$13, 'SWB Backcast'!$B$13:$V$13, 0))</f>
        <v>Excellent</v>
      </c>
      <c r="V90" t="str">
        <f>INDEX('SWB Backcast'!$B$13:$V$168, MATCH('SWB Backcast - WINEP'!$C90, 'SWB Backcast'!$C$13:$C$168, 0), MATCH('SWB Backcast - WINEP'!V$13, 'SWB Backcast'!$B$13:$V$13, 0))</f>
        <v>Excellent</v>
      </c>
      <c r="Y90" s="22" t="s">
        <v>1013</v>
      </c>
      <c r="Z90" s="22" t="s">
        <v>999</v>
      </c>
      <c r="AA90" t="s">
        <v>51</v>
      </c>
      <c r="AB90" t="str">
        <f t="shared" si="21"/>
        <v>Excellent</v>
      </c>
      <c r="AC90" t="str">
        <f t="shared" si="21"/>
        <v>Excellent</v>
      </c>
      <c r="AD90" t="str">
        <f t="shared" si="21"/>
        <v>Excellent</v>
      </c>
      <c r="AE90" t="str">
        <f t="shared" si="21"/>
        <v>Excellent</v>
      </c>
      <c r="AF90" t="str">
        <f t="shared" si="21"/>
        <v>Excellent</v>
      </c>
      <c r="AG90" t="str">
        <f t="shared" si="22"/>
        <v>Excellent</v>
      </c>
      <c r="AI90" t="str">
        <f t="shared" si="20"/>
        <v>N</v>
      </c>
    </row>
    <row r="91" spans="2:35" ht="27.95">
      <c r="B91" t="s">
        <v>239</v>
      </c>
      <c r="C91" t="s">
        <v>694</v>
      </c>
      <c r="D91" t="s">
        <v>48</v>
      </c>
      <c r="E91" t="s">
        <v>49</v>
      </c>
      <c r="F91" t="s">
        <v>50</v>
      </c>
      <c r="H91" t="str">
        <f>INDEX('SWB Backcast'!$B$13:$V$168, MATCH('SWB Backcast - WINEP'!$C91, 'SWB Backcast'!$C$13:$C$168, 0), MATCH('SWB Backcast - WINEP'!H$13, 'SWB Backcast'!$B$13:$V$13, 0))</f>
        <v>Sufficient</v>
      </c>
      <c r="I91" t="str">
        <f>INDEX('SWB Backcast'!$B$13:$V$168, MATCH('SWB Backcast - WINEP'!$C91, 'SWB Backcast'!$C$13:$C$168, 0), MATCH('SWB Backcast - WINEP'!I$13, 'SWB Backcast'!$B$13:$V$13, 0))</f>
        <v>Sufficient</v>
      </c>
      <c r="J91" t="str">
        <f>INDEX('SWB Backcast'!$B$13:$V$168, MATCH('SWB Backcast - WINEP'!$C91, 'SWB Backcast'!$C$13:$C$168, 0), MATCH('SWB Backcast - WINEP'!J$13, 'SWB Backcast'!$B$13:$V$13, 0))</f>
        <v>Good</v>
      </c>
      <c r="K91" t="str">
        <f>INDEX('SWB Backcast'!$B$13:$V$168, MATCH('SWB Backcast - WINEP'!$C91, 'SWB Backcast'!$C$13:$C$168, 0), MATCH('SWB Backcast - WINEP'!K$13, 'SWB Backcast'!$B$13:$V$13, 0))</f>
        <v>Good</v>
      </c>
      <c r="L91" t="str">
        <f>INDEX('SWB Backcast'!$B$13:$V$168, MATCH('SWB Backcast - WINEP'!$C91, 'SWB Backcast'!$C$13:$C$168, 0), MATCH('SWB Backcast - WINEP'!L$13, 'SWB Backcast'!$B$13:$V$13, 0))</f>
        <v>Good</v>
      </c>
      <c r="M91">
        <f>INDEX('SWB Backcast'!$B$13:$V$168, MATCH('SWB Backcast - WINEP'!$C91, 'SWB Backcast'!$C$13:$C$168, 0), MATCH('SWB Backcast - WINEP'!M$13, 'SWB Backcast'!$B$13:$V$13, 0))</f>
        <v>0</v>
      </c>
      <c r="N91" t="str">
        <f>INDEX('SWB Backcast'!$B$13:$V$168, MATCH('SWB Backcast - WINEP'!$C91, 'SWB Backcast'!$C$13:$C$168, 0), MATCH('SWB Backcast - WINEP'!N$13, 'SWB Backcast'!$B$13:$V$13, 0))</f>
        <v>Good</v>
      </c>
      <c r="O91" t="str">
        <f>INDEX('SWB Backcast'!$B$13:$V$168, MATCH('SWB Backcast - WINEP'!$C91, 'SWB Backcast'!$C$13:$C$168, 0), MATCH('SWB Backcast - WINEP'!O$13, 'SWB Backcast'!$B$13:$V$13, 0))</f>
        <v>Good</v>
      </c>
      <c r="P91">
        <f>INDEX('SWB Backcast'!$B$13:$V$168, MATCH('SWB Backcast - WINEP'!$C91, 'SWB Backcast'!$C$13:$C$168, 0), MATCH('SWB Backcast - WINEP'!P$13, 'SWB Backcast'!$B$13:$V$13, 0))</f>
        <v>0</v>
      </c>
      <c r="Q91" t="str">
        <f>INDEX('SWB Backcast'!$B$13:$V$168, MATCH('SWB Backcast - WINEP'!$C91, 'SWB Backcast'!$C$13:$C$168, 0), MATCH('SWB Backcast - WINEP'!Q$13, 'SWB Backcast'!$B$13:$V$13, 0))</f>
        <v>Good</v>
      </c>
      <c r="R91" t="str">
        <f>INDEX('SWB Backcast'!$B$13:$V$168, MATCH('SWB Backcast - WINEP'!$C91, 'SWB Backcast'!$C$13:$C$168, 0), MATCH('SWB Backcast - WINEP'!R$13, 'SWB Backcast'!$B$13:$V$13, 0))</f>
        <v>Good</v>
      </c>
      <c r="S91" t="str">
        <f>INDEX('SWB Backcast'!$B$13:$V$168, MATCH('SWB Backcast - WINEP'!$C91, 'SWB Backcast'!$C$13:$C$168, 0), MATCH('SWB Backcast - WINEP'!S$13, 'SWB Backcast'!$B$13:$V$13, 0))</f>
        <v>Good</v>
      </c>
      <c r="T91" t="str">
        <f>INDEX('SWB Backcast'!$B$13:$V$168, MATCH('SWB Backcast - WINEP'!$C91, 'SWB Backcast'!$C$13:$C$168, 0), MATCH('SWB Backcast - WINEP'!T$13, 'SWB Backcast'!$B$13:$V$13, 0))</f>
        <v>Good</v>
      </c>
      <c r="U91" t="str">
        <f>INDEX('SWB Backcast'!$B$13:$V$168, MATCH('SWB Backcast - WINEP'!$C91, 'SWB Backcast'!$C$13:$C$168, 0), MATCH('SWB Backcast - WINEP'!U$13, 'SWB Backcast'!$B$13:$V$13, 0))</f>
        <v>Good</v>
      </c>
      <c r="V91" t="str">
        <f>INDEX('SWB Backcast'!$B$13:$V$168, MATCH('SWB Backcast - WINEP'!$C91, 'SWB Backcast'!$C$13:$C$168, 0), MATCH('SWB Backcast - WINEP'!V$13, 'SWB Backcast'!$B$13:$V$13, 0))</f>
        <v>Good</v>
      </c>
      <c r="Y91" s="22" t="s">
        <v>1014</v>
      </c>
      <c r="Z91" s="22"/>
      <c r="AA91" t="s">
        <v>51</v>
      </c>
      <c r="AB91" t="str">
        <f t="shared" si="21"/>
        <v>Good</v>
      </c>
      <c r="AC91" t="str">
        <f t="shared" si="21"/>
        <v>Good</v>
      </c>
      <c r="AD91" t="str">
        <f t="shared" si="21"/>
        <v>Good</v>
      </c>
      <c r="AE91" t="str">
        <f t="shared" si="21"/>
        <v>Good</v>
      </c>
      <c r="AF91" t="str">
        <f t="shared" si="21"/>
        <v>Good</v>
      </c>
      <c r="AG91" t="str">
        <f t="shared" si="22"/>
        <v>Good</v>
      </c>
      <c r="AI91" t="str">
        <f t="shared" si="20"/>
        <v>Y</v>
      </c>
    </row>
    <row r="92" spans="2:35">
      <c r="B92" t="s">
        <v>239</v>
      </c>
      <c r="C92" t="s">
        <v>695</v>
      </c>
      <c r="D92" t="s">
        <v>48</v>
      </c>
      <c r="E92" t="s">
        <v>49</v>
      </c>
      <c r="F92" t="s">
        <v>50</v>
      </c>
      <c r="H92" t="str">
        <f>INDEX('SWB Backcast'!$B$13:$V$168, MATCH('SWB Backcast - WINEP'!$C92, 'SWB Backcast'!$C$13:$C$168, 0), MATCH('SWB Backcast - WINEP'!H$13, 'SWB Backcast'!$B$13:$V$13, 0))</f>
        <v>Good</v>
      </c>
      <c r="I92" t="str">
        <f>INDEX('SWB Backcast'!$B$13:$V$168, MATCH('SWB Backcast - WINEP'!$C92, 'SWB Backcast'!$C$13:$C$168, 0), MATCH('SWB Backcast - WINEP'!I$13, 'SWB Backcast'!$B$13:$V$13, 0))</f>
        <v>Good</v>
      </c>
      <c r="J92" t="str">
        <f>INDEX('SWB Backcast'!$B$13:$V$168, MATCH('SWB Backcast - WINEP'!$C92, 'SWB Backcast'!$C$13:$C$168, 0), MATCH('SWB Backcast - WINEP'!J$13, 'SWB Backcast'!$B$13:$V$13, 0))</f>
        <v>Good</v>
      </c>
      <c r="K92" t="str">
        <f>INDEX('SWB Backcast'!$B$13:$V$168, MATCH('SWB Backcast - WINEP'!$C92, 'SWB Backcast'!$C$13:$C$168, 0), MATCH('SWB Backcast - WINEP'!K$13, 'SWB Backcast'!$B$13:$V$13, 0))</f>
        <v>Good</v>
      </c>
      <c r="L92" t="str">
        <f>INDEX('SWB Backcast'!$B$13:$V$168, MATCH('SWB Backcast - WINEP'!$C92, 'SWB Backcast'!$C$13:$C$168, 0), MATCH('SWB Backcast - WINEP'!L$13, 'SWB Backcast'!$B$13:$V$13, 0))</f>
        <v>Excellent</v>
      </c>
      <c r="M92">
        <f>INDEX('SWB Backcast'!$B$13:$V$168, MATCH('SWB Backcast - WINEP'!$C92, 'SWB Backcast'!$C$13:$C$168, 0), MATCH('SWB Backcast - WINEP'!M$13, 'SWB Backcast'!$B$13:$V$13, 0))</f>
        <v>0</v>
      </c>
      <c r="N92" t="str">
        <f>INDEX('SWB Backcast'!$B$13:$V$168, MATCH('SWB Backcast - WINEP'!$C92, 'SWB Backcast'!$C$13:$C$168, 0), MATCH('SWB Backcast - WINEP'!N$13, 'SWB Backcast'!$B$13:$V$13, 0))</f>
        <v>Excellent</v>
      </c>
      <c r="O92" t="str">
        <f>INDEX('SWB Backcast'!$B$13:$V$168, MATCH('SWB Backcast - WINEP'!$C92, 'SWB Backcast'!$C$13:$C$168, 0), MATCH('SWB Backcast - WINEP'!O$13, 'SWB Backcast'!$B$13:$V$13, 0))</f>
        <v>Excellent</v>
      </c>
      <c r="P92">
        <f>INDEX('SWB Backcast'!$B$13:$V$168, MATCH('SWB Backcast - WINEP'!$C92, 'SWB Backcast'!$C$13:$C$168, 0), MATCH('SWB Backcast - WINEP'!P$13, 'SWB Backcast'!$B$13:$V$13, 0))</f>
        <v>0</v>
      </c>
      <c r="Q92" t="str">
        <f>INDEX('SWB Backcast'!$B$13:$V$168, MATCH('SWB Backcast - WINEP'!$C92, 'SWB Backcast'!$C$13:$C$168, 0), MATCH('SWB Backcast - WINEP'!Q$13, 'SWB Backcast'!$B$13:$V$13, 0))</f>
        <v>Excellent</v>
      </c>
      <c r="R92" t="str">
        <f>INDEX('SWB Backcast'!$B$13:$V$168, MATCH('SWB Backcast - WINEP'!$C92, 'SWB Backcast'!$C$13:$C$168, 0), MATCH('SWB Backcast - WINEP'!R$13, 'SWB Backcast'!$B$13:$V$13, 0))</f>
        <v>Excellent</v>
      </c>
      <c r="S92" t="str">
        <f>INDEX('SWB Backcast'!$B$13:$V$168, MATCH('SWB Backcast - WINEP'!$C92, 'SWB Backcast'!$C$13:$C$168, 0), MATCH('SWB Backcast - WINEP'!S$13, 'SWB Backcast'!$B$13:$V$13, 0))</f>
        <v>Excellent</v>
      </c>
      <c r="T92" t="str">
        <f>INDEX('SWB Backcast'!$B$13:$V$168, MATCH('SWB Backcast - WINEP'!$C92, 'SWB Backcast'!$C$13:$C$168, 0), MATCH('SWB Backcast - WINEP'!T$13, 'SWB Backcast'!$B$13:$V$13, 0))</f>
        <v>Excellent</v>
      </c>
      <c r="U92" t="str">
        <f>INDEX('SWB Backcast'!$B$13:$V$168, MATCH('SWB Backcast - WINEP'!$C92, 'SWB Backcast'!$C$13:$C$168, 0), MATCH('SWB Backcast - WINEP'!U$13, 'SWB Backcast'!$B$13:$V$13, 0))</f>
        <v>Excellent</v>
      </c>
      <c r="V92" t="str">
        <f>INDEX('SWB Backcast'!$B$13:$V$168, MATCH('SWB Backcast - WINEP'!$C92, 'SWB Backcast'!$C$13:$C$168, 0), MATCH('SWB Backcast - WINEP'!V$13, 'SWB Backcast'!$B$13:$V$13, 0))</f>
        <v>Excellent</v>
      </c>
      <c r="Y92" s="22"/>
      <c r="Z92" s="22"/>
      <c r="AA92" t="s">
        <v>51</v>
      </c>
      <c r="AB92" t="str">
        <f t="shared" si="21"/>
        <v>Excellent</v>
      </c>
      <c r="AC92" t="str">
        <f t="shared" si="21"/>
        <v>Excellent</v>
      </c>
      <c r="AD92" t="str">
        <f t="shared" si="21"/>
        <v>Excellent</v>
      </c>
      <c r="AE92" t="str">
        <f t="shared" si="21"/>
        <v>Excellent</v>
      </c>
      <c r="AF92" t="str">
        <f t="shared" si="21"/>
        <v>Excellent</v>
      </c>
      <c r="AG92" t="str">
        <f t="shared" si="22"/>
        <v>Excellent</v>
      </c>
      <c r="AI92" t="str">
        <f t="shared" si="20"/>
        <v>N</v>
      </c>
    </row>
    <row r="93" spans="2:35" ht="42">
      <c r="B93" t="s">
        <v>239</v>
      </c>
      <c r="C93" t="s">
        <v>696</v>
      </c>
      <c r="D93" t="s">
        <v>48</v>
      </c>
      <c r="E93" t="s">
        <v>49</v>
      </c>
      <c r="F93" t="s">
        <v>50</v>
      </c>
      <c r="H93" t="str">
        <f>INDEX('SWB Backcast'!$B$13:$V$168, MATCH('SWB Backcast - WINEP'!$C93, 'SWB Backcast'!$C$13:$C$168, 0), MATCH('SWB Backcast - WINEP'!H$13, 'SWB Backcast'!$B$13:$V$13, 0))</f>
        <v>Good</v>
      </c>
      <c r="I93" t="str">
        <f>INDEX('SWB Backcast'!$B$13:$V$168, MATCH('SWB Backcast - WINEP'!$C93, 'SWB Backcast'!$C$13:$C$168, 0), MATCH('SWB Backcast - WINEP'!I$13, 'SWB Backcast'!$B$13:$V$13, 0))</f>
        <v>Good</v>
      </c>
      <c r="J93" t="str">
        <f>INDEX('SWB Backcast'!$B$13:$V$168, MATCH('SWB Backcast - WINEP'!$C93, 'SWB Backcast'!$C$13:$C$168, 0), MATCH('SWB Backcast - WINEP'!J$13, 'SWB Backcast'!$B$13:$V$13, 0))</f>
        <v>Sufficient</v>
      </c>
      <c r="K93" t="str">
        <f>INDEX('SWB Backcast'!$B$13:$V$168, MATCH('SWB Backcast - WINEP'!$C93, 'SWB Backcast'!$C$13:$C$168, 0), MATCH('SWB Backcast - WINEP'!K$13, 'SWB Backcast'!$B$13:$V$13, 0))</f>
        <v>Sufficient</v>
      </c>
      <c r="L93" t="str">
        <f>INDEX('SWB Backcast'!$B$13:$V$168, MATCH('SWB Backcast - WINEP'!$C93, 'SWB Backcast'!$C$13:$C$168, 0), MATCH('SWB Backcast - WINEP'!L$13, 'SWB Backcast'!$B$13:$V$13, 0))</f>
        <v>Sufficient</v>
      </c>
      <c r="M93">
        <f>INDEX('SWB Backcast'!$B$13:$V$168, MATCH('SWB Backcast - WINEP'!$C93, 'SWB Backcast'!$C$13:$C$168, 0), MATCH('SWB Backcast - WINEP'!M$13, 'SWB Backcast'!$B$13:$V$13, 0))</f>
        <v>0</v>
      </c>
      <c r="N93" t="str">
        <f>INDEX('SWB Backcast'!$B$13:$V$168, MATCH('SWB Backcast - WINEP'!$C93, 'SWB Backcast'!$C$13:$C$168, 0), MATCH('SWB Backcast - WINEP'!N$13, 'SWB Backcast'!$B$13:$V$13, 0))</f>
        <v>Poor</v>
      </c>
      <c r="O93" t="str">
        <f>INDEX('SWB Backcast'!$B$13:$V$168, MATCH('SWB Backcast - WINEP'!$C93, 'SWB Backcast'!$C$13:$C$168, 0), MATCH('SWB Backcast - WINEP'!O$13, 'SWB Backcast'!$B$13:$V$13, 0))</f>
        <v>Sufficient</v>
      </c>
      <c r="P93">
        <f>INDEX('SWB Backcast'!$B$13:$V$168, MATCH('SWB Backcast - WINEP'!$C93, 'SWB Backcast'!$C$13:$C$168, 0), MATCH('SWB Backcast - WINEP'!P$13, 'SWB Backcast'!$B$13:$V$13, 0))</f>
        <v>0</v>
      </c>
      <c r="Q93" t="str">
        <f>INDEX('SWB Backcast'!$B$13:$V$168, MATCH('SWB Backcast - WINEP'!$C93, 'SWB Backcast'!$C$13:$C$168, 0), MATCH('SWB Backcast - WINEP'!Q$13, 'SWB Backcast'!$B$13:$V$13, 0))</f>
        <v>Good</v>
      </c>
      <c r="R93" t="str">
        <f>INDEX('SWB Backcast'!$B$13:$V$168, MATCH('SWB Backcast - WINEP'!$C93, 'SWB Backcast'!$C$13:$C$168, 0), MATCH('SWB Backcast - WINEP'!R$13, 'SWB Backcast'!$B$13:$V$13, 0))</f>
        <v>Good</v>
      </c>
      <c r="S93" t="str">
        <f>INDEX('SWB Backcast'!$B$13:$V$168, MATCH('SWB Backcast - WINEP'!$C93, 'SWB Backcast'!$C$13:$C$168, 0), MATCH('SWB Backcast - WINEP'!S$13, 'SWB Backcast'!$B$13:$V$13, 0))</f>
        <v>Good</v>
      </c>
      <c r="T93" t="str">
        <f>INDEX('SWB Backcast'!$B$13:$V$168, MATCH('SWB Backcast - WINEP'!$C93, 'SWB Backcast'!$C$13:$C$168, 0), MATCH('SWB Backcast - WINEP'!T$13, 'SWB Backcast'!$B$13:$V$13, 0))</f>
        <v>Good</v>
      </c>
      <c r="U93" t="str">
        <f>INDEX('SWB Backcast'!$B$13:$V$168, MATCH('SWB Backcast - WINEP'!$C93, 'SWB Backcast'!$C$13:$C$168, 0), MATCH('SWB Backcast - WINEP'!U$13, 'SWB Backcast'!$B$13:$V$13, 0))</f>
        <v>Good</v>
      </c>
      <c r="V93" t="str">
        <f>INDEX('SWB Backcast'!$B$13:$V$168, MATCH('SWB Backcast - WINEP'!$C93, 'SWB Backcast'!$C$13:$C$168, 0), MATCH('SWB Backcast - WINEP'!V$13, 'SWB Backcast'!$B$13:$V$13, 0))</f>
        <v>Good</v>
      </c>
      <c r="X93" t="s">
        <v>55</v>
      </c>
      <c r="Y93" s="22" t="s">
        <v>1015</v>
      </c>
      <c r="Z93" s="22" t="s">
        <v>980</v>
      </c>
      <c r="AA93" t="s">
        <v>51</v>
      </c>
      <c r="AB93" t="str">
        <f t="shared" si="21"/>
        <v>Good</v>
      </c>
      <c r="AC93" t="str">
        <f t="shared" si="21"/>
        <v>Good</v>
      </c>
      <c r="AD93" t="str">
        <f t="shared" si="21"/>
        <v>Good</v>
      </c>
      <c r="AE93" t="str">
        <f t="shared" si="21"/>
        <v>Good</v>
      </c>
      <c r="AF93" t="str">
        <f t="shared" si="21"/>
        <v>Good</v>
      </c>
      <c r="AG93" t="str">
        <f t="shared" si="22"/>
        <v>Good</v>
      </c>
      <c r="AI93" t="str">
        <f t="shared" si="20"/>
        <v>Y</v>
      </c>
    </row>
    <row r="94" spans="2:35" ht="42">
      <c r="B94" t="s">
        <v>239</v>
      </c>
      <c r="C94" t="s">
        <v>697</v>
      </c>
      <c r="D94" t="s">
        <v>48</v>
      </c>
      <c r="E94" t="s">
        <v>49</v>
      </c>
      <c r="F94" t="s">
        <v>50</v>
      </c>
      <c r="H94" t="str">
        <f>INDEX('SWB Backcast'!$B$13:$V$168, MATCH('SWB Backcast - WINEP'!$C94, 'SWB Backcast'!$C$13:$C$168, 0), MATCH('SWB Backcast - WINEP'!H$13, 'SWB Backcast'!$B$13:$V$13, 0))</f>
        <v>Excellent</v>
      </c>
      <c r="I94" t="str">
        <f>INDEX('SWB Backcast'!$B$13:$V$168, MATCH('SWB Backcast - WINEP'!$C94, 'SWB Backcast'!$C$13:$C$168, 0), MATCH('SWB Backcast - WINEP'!I$13, 'SWB Backcast'!$B$13:$V$13, 0))</f>
        <v>Excellent</v>
      </c>
      <c r="J94" t="str">
        <f>INDEX('SWB Backcast'!$B$13:$V$168, MATCH('SWB Backcast - WINEP'!$C94, 'SWB Backcast'!$C$13:$C$168, 0), MATCH('SWB Backcast - WINEP'!J$13, 'SWB Backcast'!$B$13:$V$13, 0))</f>
        <v>Excellent</v>
      </c>
      <c r="K94" t="str">
        <f>INDEX('SWB Backcast'!$B$13:$V$168, MATCH('SWB Backcast - WINEP'!$C94, 'SWB Backcast'!$C$13:$C$168, 0), MATCH('SWB Backcast - WINEP'!K$13, 'SWB Backcast'!$B$13:$V$13, 0))</f>
        <v>Excellent</v>
      </c>
      <c r="L94" t="str">
        <f>INDEX('SWB Backcast'!$B$13:$V$168, MATCH('SWB Backcast - WINEP'!$C94, 'SWB Backcast'!$C$13:$C$168, 0), MATCH('SWB Backcast - WINEP'!L$13, 'SWB Backcast'!$B$13:$V$13, 0))</f>
        <v>Excellent</v>
      </c>
      <c r="M94">
        <f>INDEX('SWB Backcast'!$B$13:$V$168, MATCH('SWB Backcast - WINEP'!$C94, 'SWB Backcast'!$C$13:$C$168, 0), MATCH('SWB Backcast - WINEP'!M$13, 'SWB Backcast'!$B$13:$V$13, 0))</f>
        <v>0</v>
      </c>
      <c r="N94" t="str">
        <f>INDEX('SWB Backcast'!$B$13:$V$168, MATCH('SWB Backcast - WINEP'!$C94, 'SWB Backcast'!$C$13:$C$168, 0), MATCH('SWB Backcast - WINEP'!N$13, 'SWB Backcast'!$B$13:$V$13, 0))</f>
        <v>Good</v>
      </c>
      <c r="O94" t="str">
        <f>INDEX('SWB Backcast'!$B$13:$V$168, MATCH('SWB Backcast - WINEP'!$C94, 'SWB Backcast'!$C$13:$C$168, 0), MATCH('SWB Backcast - WINEP'!O$13, 'SWB Backcast'!$B$13:$V$13, 0))</f>
        <v>Excellent</v>
      </c>
      <c r="P94">
        <f>INDEX('SWB Backcast'!$B$13:$V$168, MATCH('SWB Backcast - WINEP'!$C94, 'SWB Backcast'!$C$13:$C$168, 0), MATCH('SWB Backcast - WINEP'!P$13, 'SWB Backcast'!$B$13:$V$13, 0))</f>
        <v>0</v>
      </c>
      <c r="Q94" t="str">
        <f>INDEX('SWB Backcast'!$B$13:$V$168, MATCH('SWB Backcast - WINEP'!$C94, 'SWB Backcast'!$C$13:$C$168, 0), MATCH('SWB Backcast - WINEP'!Q$13, 'SWB Backcast'!$B$13:$V$13, 0))</f>
        <v>Good</v>
      </c>
      <c r="R94" t="str">
        <f>INDEX('SWB Backcast'!$B$13:$V$168, MATCH('SWB Backcast - WINEP'!$C94, 'SWB Backcast'!$C$13:$C$168, 0), MATCH('SWB Backcast - WINEP'!R$13, 'SWB Backcast'!$B$13:$V$13, 0))</f>
        <v>Good</v>
      </c>
      <c r="S94" t="str">
        <f>INDEX('SWB Backcast'!$B$13:$V$168, MATCH('SWB Backcast - WINEP'!$C94, 'SWB Backcast'!$C$13:$C$168, 0), MATCH('SWB Backcast - WINEP'!S$13, 'SWB Backcast'!$B$13:$V$13, 0))</f>
        <v>Good</v>
      </c>
      <c r="T94" t="str">
        <f>INDEX('SWB Backcast'!$B$13:$V$168, MATCH('SWB Backcast - WINEP'!$C94, 'SWB Backcast'!$C$13:$C$168, 0), MATCH('SWB Backcast - WINEP'!T$13, 'SWB Backcast'!$B$13:$V$13, 0))</f>
        <v>Good</v>
      </c>
      <c r="U94" t="str">
        <f>INDEX('SWB Backcast'!$B$13:$V$168, MATCH('SWB Backcast - WINEP'!$C94, 'SWB Backcast'!$C$13:$C$168, 0), MATCH('SWB Backcast - WINEP'!U$13, 'SWB Backcast'!$B$13:$V$13, 0))</f>
        <v>Good</v>
      </c>
      <c r="V94" t="str">
        <f>INDEX('SWB Backcast'!$B$13:$V$168, MATCH('SWB Backcast - WINEP'!$C94, 'SWB Backcast'!$C$13:$C$168, 0), MATCH('SWB Backcast - WINEP'!V$13, 'SWB Backcast'!$B$13:$V$13, 0))</f>
        <v>Good</v>
      </c>
      <c r="X94" t="s">
        <v>55</v>
      </c>
      <c r="Y94" s="22" t="s">
        <v>1016</v>
      </c>
      <c r="Z94" s="22" t="s">
        <v>1017</v>
      </c>
      <c r="AA94" t="s">
        <v>51</v>
      </c>
      <c r="AB94" t="str">
        <f t="shared" ref="AB94:AB125" si="23">Q94</f>
        <v>Good</v>
      </c>
      <c r="AC94" t="str">
        <f t="shared" ref="AC94:AG94" si="24">R94</f>
        <v>Good</v>
      </c>
      <c r="AD94" t="str">
        <f t="shared" si="24"/>
        <v>Good</v>
      </c>
      <c r="AE94" t="str">
        <f t="shared" si="24"/>
        <v>Good</v>
      </c>
      <c r="AF94" t="str">
        <f t="shared" si="24"/>
        <v>Good</v>
      </c>
      <c r="AG94" t="str">
        <f t="shared" si="24"/>
        <v>Good</v>
      </c>
      <c r="AI94" t="s">
        <v>51</v>
      </c>
    </row>
    <row r="95" spans="2:35">
      <c r="B95" t="s">
        <v>239</v>
      </c>
      <c r="C95" t="s">
        <v>698</v>
      </c>
      <c r="D95" t="s">
        <v>48</v>
      </c>
      <c r="E95" t="s">
        <v>49</v>
      </c>
      <c r="F95" t="s">
        <v>50</v>
      </c>
      <c r="H95" t="str">
        <f>INDEX('SWB Backcast'!$B$13:$V$168, MATCH('SWB Backcast - WINEP'!$C95, 'SWB Backcast'!$C$13:$C$168, 0), MATCH('SWB Backcast - WINEP'!H$13, 'SWB Backcast'!$B$13:$V$13, 0))</f>
        <v>Excellent</v>
      </c>
      <c r="I95" t="str">
        <f>INDEX('SWB Backcast'!$B$13:$V$168, MATCH('SWB Backcast - WINEP'!$C95, 'SWB Backcast'!$C$13:$C$168, 0), MATCH('SWB Backcast - WINEP'!I$13, 'SWB Backcast'!$B$13:$V$13, 0))</f>
        <v>Excellent</v>
      </c>
      <c r="J95" t="str">
        <f>INDEX('SWB Backcast'!$B$13:$V$168, MATCH('SWB Backcast - WINEP'!$C95, 'SWB Backcast'!$C$13:$C$168, 0), MATCH('SWB Backcast - WINEP'!J$13, 'SWB Backcast'!$B$13:$V$13, 0))</f>
        <v>Excellent</v>
      </c>
      <c r="K95" t="str">
        <f>INDEX('SWB Backcast'!$B$13:$V$168, MATCH('SWB Backcast - WINEP'!$C95, 'SWB Backcast'!$C$13:$C$168, 0), MATCH('SWB Backcast - WINEP'!K$13, 'SWB Backcast'!$B$13:$V$13, 0))</f>
        <v>Excellent</v>
      </c>
      <c r="L95" t="str">
        <f>INDEX('SWB Backcast'!$B$13:$V$168, MATCH('SWB Backcast - WINEP'!$C95, 'SWB Backcast'!$C$13:$C$168, 0), MATCH('SWB Backcast - WINEP'!L$13, 'SWB Backcast'!$B$13:$V$13, 0))</f>
        <v>Excellent</v>
      </c>
      <c r="M95">
        <f>INDEX('SWB Backcast'!$B$13:$V$168, MATCH('SWB Backcast - WINEP'!$C95, 'SWB Backcast'!$C$13:$C$168, 0), MATCH('SWB Backcast - WINEP'!M$13, 'SWB Backcast'!$B$13:$V$13, 0))</f>
        <v>0</v>
      </c>
      <c r="N95" t="str">
        <f>INDEX('SWB Backcast'!$B$13:$V$168, MATCH('SWB Backcast - WINEP'!$C95, 'SWB Backcast'!$C$13:$C$168, 0), MATCH('SWB Backcast - WINEP'!N$13, 'SWB Backcast'!$B$13:$V$13, 0))</f>
        <v>Excellent</v>
      </c>
      <c r="O95" t="str">
        <f>INDEX('SWB Backcast'!$B$13:$V$168, MATCH('SWB Backcast - WINEP'!$C95, 'SWB Backcast'!$C$13:$C$168, 0), MATCH('SWB Backcast - WINEP'!O$13, 'SWB Backcast'!$B$13:$V$13, 0))</f>
        <v>Excellent</v>
      </c>
      <c r="P95">
        <f>INDEX('SWB Backcast'!$B$13:$V$168, MATCH('SWB Backcast - WINEP'!$C95, 'SWB Backcast'!$C$13:$C$168, 0), MATCH('SWB Backcast - WINEP'!P$13, 'SWB Backcast'!$B$13:$V$13, 0))</f>
        <v>0</v>
      </c>
      <c r="Q95" t="str">
        <f>INDEX('SWB Backcast'!$B$13:$V$168, MATCH('SWB Backcast - WINEP'!$C95, 'SWB Backcast'!$C$13:$C$168, 0), MATCH('SWB Backcast - WINEP'!Q$13, 'SWB Backcast'!$B$13:$V$13, 0))</f>
        <v>Excellent</v>
      </c>
      <c r="R95" t="str">
        <f>INDEX('SWB Backcast'!$B$13:$V$168, MATCH('SWB Backcast - WINEP'!$C95, 'SWB Backcast'!$C$13:$C$168, 0), MATCH('SWB Backcast - WINEP'!R$13, 'SWB Backcast'!$B$13:$V$13, 0))</f>
        <v>Excellent</v>
      </c>
      <c r="S95" t="str">
        <f>INDEX('SWB Backcast'!$B$13:$V$168, MATCH('SWB Backcast - WINEP'!$C95, 'SWB Backcast'!$C$13:$C$168, 0), MATCH('SWB Backcast - WINEP'!S$13, 'SWB Backcast'!$B$13:$V$13, 0))</f>
        <v>Excellent</v>
      </c>
      <c r="T95" t="str">
        <f>INDEX('SWB Backcast'!$B$13:$V$168, MATCH('SWB Backcast - WINEP'!$C95, 'SWB Backcast'!$C$13:$C$168, 0), MATCH('SWB Backcast - WINEP'!T$13, 'SWB Backcast'!$B$13:$V$13, 0))</f>
        <v>Excellent</v>
      </c>
      <c r="U95" t="str">
        <f>INDEX('SWB Backcast'!$B$13:$V$168, MATCH('SWB Backcast - WINEP'!$C95, 'SWB Backcast'!$C$13:$C$168, 0), MATCH('SWB Backcast - WINEP'!U$13, 'SWB Backcast'!$B$13:$V$13, 0))</f>
        <v>Excellent</v>
      </c>
      <c r="V95" t="str">
        <f>INDEX('SWB Backcast'!$B$13:$V$168, MATCH('SWB Backcast - WINEP'!$C95, 'SWB Backcast'!$C$13:$C$168, 0), MATCH('SWB Backcast - WINEP'!V$13, 'SWB Backcast'!$B$13:$V$13, 0))</f>
        <v>Excellent</v>
      </c>
      <c r="Y95" s="22"/>
      <c r="Z95" s="22"/>
      <c r="AA95" t="s">
        <v>51</v>
      </c>
      <c r="AB95" t="str">
        <f t="shared" si="23"/>
        <v>Excellent</v>
      </c>
      <c r="AC95" t="str">
        <f t="shared" ref="AC95:AC126" si="25">R95</f>
        <v>Excellent</v>
      </c>
      <c r="AD95" t="str">
        <f t="shared" ref="AD95:AD126" si="26">S95</f>
        <v>Excellent</v>
      </c>
      <c r="AE95" t="str">
        <f t="shared" ref="AE95:AE126" si="27">T95</f>
        <v>Excellent</v>
      </c>
      <c r="AF95" t="str">
        <f t="shared" ref="AF95:AF126" si="28">U95</f>
        <v>Excellent</v>
      </c>
      <c r="AG95" t="str">
        <f t="shared" ref="AG95:AG126" si="29">V95</f>
        <v>Excellent</v>
      </c>
      <c r="AI95" t="str">
        <f t="shared" ref="AI95:AI131" si="30">IF(OR(ISNUMBER(SEARCH("IMP", Y95)), ISNUMBER(SEARCH("ND ", Y95))), "Y", "N")</f>
        <v>N</v>
      </c>
    </row>
    <row r="96" spans="2:35" ht="42">
      <c r="B96" t="s">
        <v>239</v>
      </c>
      <c r="C96" t="s">
        <v>699</v>
      </c>
      <c r="D96" t="s">
        <v>48</v>
      </c>
      <c r="E96" t="s">
        <v>49</v>
      </c>
      <c r="F96" t="s">
        <v>50</v>
      </c>
      <c r="H96" t="str">
        <f>INDEX('SWB Backcast'!$B$13:$V$168, MATCH('SWB Backcast - WINEP'!$C96, 'SWB Backcast'!$C$13:$C$168, 0), MATCH('SWB Backcast - WINEP'!H$13, 'SWB Backcast'!$B$13:$V$13, 0))</f>
        <v>Excellent</v>
      </c>
      <c r="I96" t="str">
        <f>INDEX('SWB Backcast'!$B$13:$V$168, MATCH('SWB Backcast - WINEP'!$C96, 'SWB Backcast'!$C$13:$C$168, 0), MATCH('SWB Backcast - WINEP'!I$13, 'SWB Backcast'!$B$13:$V$13, 0))</f>
        <v>Excellent</v>
      </c>
      <c r="J96" t="str">
        <f>INDEX('SWB Backcast'!$B$13:$V$168, MATCH('SWB Backcast - WINEP'!$C96, 'SWB Backcast'!$C$13:$C$168, 0), MATCH('SWB Backcast - WINEP'!J$13, 'SWB Backcast'!$B$13:$V$13, 0))</f>
        <v>Excellent</v>
      </c>
      <c r="K96" t="str">
        <f>INDEX('SWB Backcast'!$B$13:$V$168, MATCH('SWB Backcast - WINEP'!$C96, 'SWB Backcast'!$C$13:$C$168, 0), MATCH('SWB Backcast - WINEP'!K$13, 'SWB Backcast'!$B$13:$V$13, 0))</f>
        <v>Excellent</v>
      </c>
      <c r="L96" t="str">
        <f>INDEX('SWB Backcast'!$B$13:$V$168, MATCH('SWB Backcast - WINEP'!$C96, 'SWB Backcast'!$C$13:$C$168, 0), MATCH('SWB Backcast - WINEP'!L$13, 'SWB Backcast'!$B$13:$V$13, 0))</f>
        <v>Good</v>
      </c>
      <c r="M96">
        <f>INDEX('SWB Backcast'!$B$13:$V$168, MATCH('SWB Backcast - WINEP'!$C96, 'SWB Backcast'!$C$13:$C$168, 0), MATCH('SWB Backcast - WINEP'!M$13, 'SWB Backcast'!$B$13:$V$13, 0))</f>
        <v>0</v>
      </c>
      <c r="N96" t="str">
        <f>INDEX('SWB Backcast'!$B$13:$V$168, MATCH('SWB Backcast - WINEP'!$C96, 'SWB Backcast'!$C$13:$C$168, 0), MATCH('SWB Backcast - WINEP'!N$13, 'SWB Backcast'!$B$13:$V$13, 0))</f>
        <v>Good</v>
      </c>
      <c r="O96" t="str">
        <f>INDEX('SWB Backcast'!$B$13:$V$168, MATCH('SWB Backcast - WINEP'!$C96, 'SWB Backcast'!$C$13:$C$168, 0), MATCH('SWB Backcast - WINEP'!O$13, 'SWB Backcast'!$B$13:$V$13, 0))</f>
        <v>Good</v>
      </c>
      <c r="P96">
        <f>INDEX('SWB Backcast'!$B$13:$V$168, MATCH('SWB Backcast - WINEP'!$C96, 'SWB Backcast'!$C$13:$C$168, 0), MATCH('SWB Backcast - WINEP'!P$13, 'SWB Backcast'!$B$13:$V$13, 0))</f>
        <v>0</v>
      </c>
      <c r="Q96" t="str">
        <f>INDEX('SWB Backcast'!$B$13:$V$168, MATCH('SWB Backcast - WINEP'!$C96, 'SWB Backcast'!$C$13:$C$168, 0), MATCH('SWB Backcast - WINEP'!Q$13, 'SWB Backcast'!$B$13:$V$13, 0))</f>
        <v>Good</v>
      </c>
      <c r="R96" t="str">
        <f>INDEX('SWB Backcast'!$B$13:$V$168, MATCH('SWB Backcast - WINEP'!$C96, 'SWB Backcast'!$C$13:$C$168, 0), MATCH('SWB Backcast - WINEP'!R$13, 'SWB Backcast'!$B$13:$V$13, 0))</f>
        <v>Good</v>
      </c>
      <c r="S96" t="str">
        <f>INDEX('SWB Backcast'!$B$13:$V$168, MATCH('SWB Backcast - WINEP'!$C96, 'SWB Backcast'!$C$13:$C$168, 0), MATCH('SWB Backcast - WINEP'!S$13, 'SWB Backcast'!$B$13:$V$13, 0))</f>
        <v>Good</v>
      </c>
      <c r="T96" t="str">
        <f>INDEX('SWB Backcast'!$B$13:$V$168, MATCH('SWB Backcast - WINEP'!$C96, 'SWB Backcast'!$C$13:$C$168, 0), MATCH('SWB Backcast - WINEP'!T$13, 'SWB Backcast'!$B$13:$V$13, 0))</f>
        <v>Good</v>
      </c>
      <c r="U96" t="str">
        <f>INDEX('SWB Backcast'!$B$13:$V$168, MATCH('SWB Backcast - WINEP'!$C96, 'SWB Backcast'!$C$13:$C$168, 0), MATCH('SWB Backcast - WINEP'!U$13, 'SWB Backcast'!$B$13:$V$13, 0))</f>
        <v>Good</v>
      </c>
      <c r="V96" t="str">
        <f>INDEX('SWB Backcast'!$B$13:$V$168, MATCH('SWB Backcast - WINEP'!$C96, 'SWB Backcast'!$C$13:$C$168, 0), MATCH('SWB Backcast - WINEP'!V$13, 'SWB Backcast'!$B$13:$V$13, 0))</f>
        <v>Good</v>
      </c>
      <c r="X96" t="s">
        <v>55</v>
      </c>
      <c r="Y96" s="22" t="s">
        <v>1018</v>
      </c>
      <c r="Z96" s="22" t="s">
        <v>1019</v>
      </c>
      <c r="AA96" s="22" t="s">
        <v>51</v>
      </c>
      <c r="AB96" t="str">
        <f t="shared" si="23"/>
        <v>Good</v>
      </c>
      <c r="AC96" t="str">
        <f t="shared" si="25"/>
        <v>Good</v>
      </c>
      <c r="AD96" t="str">
        <f t="shared" si="26"/>
        <v>Good</v>
      </c>
      <c r="AE96" t="str">
        <f t="shared" si="27"/>
        <v>Good</v>
      </c>
      <c r="AF96" t="str">
        <f t="shared" si="28"/>
        <v>Good</v>
      </c>
      <c r="AG96" t="str">
        <f t="shared" si="29"/>
        <v>Good</v>
      </c>
      <c r="AI96" t="str">
        <f t="shared" si="30"/>
        <v>N</v>
      </c>
    </row>
    <row r="97" spans="2:35" ht="27.95">
      <c r="B97" t="s">
        <v>239</v>
      </c>
      <c r="C97" t="s">
        <v>700</v>
      </c>
      <c r="D97" t="s">
        <v>48</v>
      </c>
      <c r="E97" t="s">
        <v>49</v>
      </c>
      <c r="F97" t="s">
        <v>50</v>
      </c>
      <c r="H97" t="str">
        <f>INDEX('SWB Backcast'!$B$13:$V$168, MATCH('SWB Backcast - WINEP'!$C97, 'SWB Backcast'!$C$13:$C$168, 0), MATCH('SWB Backcast - WINEP'!H$13, 'SWB Backcast'!$B$13:$V$13, 0))</f>
        <v>Excellent</v>
      </c>
      <c r="I97" t="str">
        <f>INDEX('SWB Backcast'!$B$13:$V$168, MATCH('SWB Backcast - WINEP'!$C97, 'SWB Backcast'!$C$13:$C$168, 0), MATCH('SWB Backcast - WINEP'!I$13, 'SWB Backcast'!$B$13:$V$13, 0))</f>
        <v>Excellent</v>
      </c>
      <c r="J97" t="str">
        <f>INDEX('SWB Backcast'!$B$13:$V$168, MATCH('SWB Backcast - WINEP'!$C97, 'SWB Backcast'!$C$13:$C$168, 0), MATCH('SWB Backcast - WINEP'!J$13, 'SWB Backcast'!$B$13:$V$13, 0))</f>
        <v>Excellent</v>
      </c>
      <c r="K97" t="str">
        <f>INDEX('SWB Backcast'!$B$13:$V$168, MATCH('SWB Backcast - WINEP'!$C97, 'SWB Backcast'!$C$13:$C$168, 0), MATCH('SWB Backcast - WINEP'!K$13, 'SWB Backcast'!$B$13:$V$13, 0))</f>
        <v>Excellent</v>
      </c>
      <c r="L97" t="str">
        <f>INDEX('SWB Backcast'!$B$13:$V$168, MATCH('SWB Backcast - WINEP'!$C97, 'SWB Backcast'!$C$13:$C$168, 0), MATCH('SWB Backcast - WINEP'!L$13, 'SWB Backcast'!$B$13:$V$13, 0))</f>
        <v>Excellent</v>
      </c>
      <c r="M97">
        <f>INDEX('SWB Backcast'!$B$13:$V$168, MATCH('SWB Backcast - WINEP'!$C97, 'SWB Backcast'!$C$13:$C$168, 0), MATCH('SWB Backcast - WINEP'!M$13, 'SWB Backcast'!$B$13:$V$13, 0))</f>
        <v>0</v>
      </c>
      <c r="N97" t="str">
        <f>INDEX('SWB Backcast'!$B$13:$V$168, MATCH('SWB Backcast - WINEP'!$C97, 'SWB Backcast'!$C$13:$C$168, 0), MATCH('SWB Backcast - WINEP'!N$13, 'SWB Backcast'!$B$13:$V$13, 0))</f>
        <v>Excellent</v>
      </c>
      <c r="O97" t="str">
        <f>INDEX('SWB Backcast'!$B$13:$V$168, MATCH('SWB Backcast - WINEP'!$C97, 'SWB Backcast'!$C$13:$C$168, 0), MATCH('SWB Backcast - WINEP'!O$13, 'SWB Backcast'!$B$13:$V$13, 0))</f>
        <v>Excellent</v>
      </c>
      <c r="P97">
        <f>INDEX('SWB Backcast'!$B$13:$V$168, MATCH('SWB Backcast - WINEP'!$C97, 'SWB Backcast'!$C$13:$C$168, 0), MATCH('SWB Backcast - WINEP'!P$13, 'SWB Backcast'!$B$13:$V$13, 0))</f>
        <v>0</v>
      </c>
      <c r="Q97" t="str">
        <f>INDEX('SWB Backcast'!$B$13:$V$168, MATCH('SWB Backcast - WINEP'!$C97, 'SWB Backcast'!$C$13:$C$168, 0), MATCH('SWB Backcast - WINEP'!Q$13, 'SWB Backcast'!$B$13:$V$13, 0))</f>
        <v>Excellent</v>
      </c>
      <c r="R97" t="str">
        <f>INDEX('SWB Backcast'!$B$13:$V$168, MATCH('SWB Backcast - WINEP'!$C97, 'SWB Backcast'!$C$13:$C$168, 0), MATCH('SWB Backcast - WINEP'!R$13, 'SWB Backcast'!$B$13:$V$13, 0))</f>
        <v>Excellent</v>
      </c>
      <c r="S97" t="str">
        <f>INDEX('SWB Backcast'!$B$13:$V$168, MATCH('SWB Backcast - WINEP'!$C97, 'SWB Backcast'!$C$13:$C$168, 0), MATCH('SWB Backcast - WINEP'!S$13, 'SWB Backcast'!$B$13:$V$13, 0))</f>
        <v>Excellent</v>
      </c>
      <c r="T97" t="str">
        <f>INDEX('SWB Backcast'!$B$13:$V$168, MATCH('SWB Backcast - WINEP'!$C97, 'SWB Backcast'!$C$13:$C$168, 0), MATCH('SWB Backcast - WINEP'!T$13, 'SWB Backcast'!$B$13:$V$13, 0))</f>
        <v>Excellent</v>
      </c>
      <c r="U97" t="str">
        <f>INDEX('SWB Backcast'!$B$13:$V$168, MATCH('SWB Backcast - WINEP'!$C97, 'SWB Backcast'!$C$13:$C$168, 0), MATCH('SWB Backcast - WINEP'!U$13, 'SWB Backcast'!$B$13:$V$13, 0))</f>
        <v>Excellent</v>
      </c>
      <c r="V97" t="str">
        <f>INDEX('SWB Backcast'!$B$13:$V$168, MATCH('SWB Backcast - WINEP'!$C97, 'SWB Backcast'!$C$13:$C$168, 0), MATCH('SWB Backcast - WINEP'!V$13, 'SWB Backcast'!$B$13:$V$13, 0))</f>
        <v>Excellent</v>
      </c>
      <c r="Y97" s="22" t="s">
        <v>1020</v>
      </c>
      <c r="Z97" s="22" t="s">
        <v>970</v>
      </c>
      <c r="AA97" s="22" t="s">
        <v>51</v>
      </c>
      <c r="AB97" t="str">
        <f t="shared" si="23"/>
        <v>Excellent</v>
      </c>
      <c r="AC97" t="str">
        <f t="shared" si="25"/>
        <v>Excellent</v>
      </c>
      <c r="AD97" t="str">
        <f t="shared" si="26"/>
        <v>Excellent</v>
      </c>
      <c r="AE97" t="str">
        <f t="shared" si="27"/>
        <v>Excellent</v>
      </c>
      <c r="AF97" t="str">
        <f t="shared" si="28"/>
        <v>Excellent</v>
      </c>
      <c r="AG97" t="str">
        <f t="shared" si="29"/>
        <v>Excellent</v>
      </c>
      <c r="AI97" t="str">
        <f t="shared" si="30"/>
        <v>Y</v>
      </c>
    </row>
    <row r="98" spans="2:35">
      <c r="B98" t="s">
        <v>239</v>
      </c>
      <c r="C98" t="s">
        <v>701</v>
      </c>
      <c r="D98" t="s">
        <v>48</v>
      </c>
      <c r="E98" t="s">
        <v>49</v>
      </c>
      <c r="F98" t="s">
        <v>50</v>
      </c>
      <c r="H98" t="str">
        <f>INDEX('SWB Backcast'!$B$13:$V$168, MATCH('SWB Backcast - WINEP'!$C98, 'SWB Backcast'!$C$13:$C$168, 0), MATCH('SWB Backcast - WINEP'!H$13, 'SWB Backcast'!$B$13:$V$13, 0))</f>
        <v>Excellent</v>
      </c>
      <c r="I98" t="str">
        <f>INDEX('SWB Backcast'!$B$13:$V$168, MATCH('SWB Backcast - WINEP'!$C98, 'SWB Backcast'!$C$13:$C$168, 0), MATCH('SWB Backcast - WINEP'!I$13, 'SWB Backcast'!$B$13:$V$13, 0))</f>
        <v>Excellent</v>
      </c>
      <c r="J98" t="str">
        <f>INDEX('SWB Backcast'!$B$13:$V$168, MATCH('SWB Backcast - WINEP'!$C98, 'SWB Backcast'!$C$13:$C$168, 0), MATCH('SWB Backcast - WINEP'!J$13, 'SWB Backcast'!$B$13:$V$13, 0))</f>
        <v>Excellent</v>
      </c>
      <c r="K98" t="str">
        <f>INDEX('SWB Backcast'!$B$13:$V$168, MATCH('SWB Backcast - WINEP'!$C98, 'SWB Backcast'!$C$13:$C$168, 0), MATCH('SWB Backcast - WINEP'!K$13, 'SWB Backcast'!$B$13:$V$13, 0))</f>
        <v>Excellent</v>
      </c>
      <c r="L98" t="str">
        <f>INDEX('SWB Backcast'!$B$13:$V$168, MATCH('SWB Backcast - WINEP'!$C98, 'SWB Backcast'!$C$13:$C$168, 0), MATCH('SWB Backcast - WINEP'!L$13, 'SWB Backcast'!$B$13:$V$13, 0))</f>
        <v>Excellent</v>
      </c>
      <c r="M98">
        <f>INDEX('SWB Backcast'!$B$13:$V$168, MATCH('SWB Backcast - WINEP'!$C98, 'SWB Backcast'!$C$13:$C$168, 0), MATCH('SWB Backcast - WINEP'!M$13, 'SWB Backcast'!$B$13:$V$13, 0))</f>
        <v>0</v>
      </c>
      <c r="N98" t="str">
        <f>INDEX('SWB Backcast'!$B$13:$V$168, MATCH('SWB Backcast - WINEP'!$C98, 'SWB Backcast'!$C$13:$C$168, 0), MATCH('SWB Backcast - WINEP'!N$13, 'SWB Backcast'!$B$13:$V$13, 0))</f>
        <v>Excellent</v>
      </c>
      <c r="O98" t="str">
        <f>INDEX('SWB Backcast'!$B$13:$V$168, MATCH('SWB Backcast - WINEP'!$C98, 'SWB Backcast'!$C$13:$C$168, 0), MATCH('SWB Backcast - WINEP'!O$13, 'SWB Backcast'!$B$13:$V$13, 0))</f>
        <v>Excellent</v>
      </c>
      <c r="P98">
        <f>INDEX('SWB Backcast'!$B$13:$V$168, MATCH('SWB Backcast - WINEP'!$C98, 'SWB Backcast'!$C$13:$C$168, 0), MATCH('SWB Backcast - WINEP'!P$13, 'SWB Backcast'!$B$13:$V$13, 0))</f>
        <v>0</v>
      </c>
      <c r="Q98" t="str">
        <f>INDEX('SWB Backcast'!$B$13:$V$168, MATCH('SWB Backcast - WINEP'!$C98, 'SWB Backcast'!$C$13:$C$168, 0), MATCH('SWB Backcast - WINEP'!Q$13, 'SWB Backcast'!$B$13:$V$13, 0))</f>
        <v>Excellent</v>
      </c>
      <c r="R98" t="str">
        <f>INDEX('SWB Backcast'!$B$13:$V$168, MATCH('SWB Backcast - WINEP'!$C98, 'SWB Backcast'!$C$13:$C$168, 0), MATCH('SWB Backcast - WINEP'!R$13, 'SWB Backcast'!$B$13:$V$13, 0))</f>
        <v>Excellent</v>
      </c>
      <c r="S98" t="str">
        <f>INDEX('SWB Backcast'!$B$13:$V$168, MATCH('SWB Backcast - WINEP'!$C98, 'SWB Backcast'!$C$13:$C$168, 0), MATCH('SWB Backcast - WINEP'!S$13, 'SWB Backcast'!$B$13:$V$13, 0))</f>
        <v>Excellent</v>
      </c>
      <c r="T98" t="str">
        <f>INDEX('SWB Backcast'!$B$13:$V$168, MATCH('SWB Backcast - WINEP'!$C98, 'SWB Backcast'!$C$13:$C$168, 0), MATCH('SWB Backcast - WINEP'!T$13, 'SWB Backcast'!$B$13:$V$13, 0))</f>
        <v>Excellent</v>
      </c>
      <c r="U98" t="str">
        <f>INDEX('SWB Backcast'!$B$13:$V$168, MATCH('SWB Backcast - WINEP'!$C98, 'SWB Backcast'!$C$13:$C$168, 0), MATCH('SWB Backcast - WINEP'!U$13, 'SWB Backcast'!$B$13:$V$13, 0))</f>
        <v>Excellent</v>
      </c>
      <c r="V98" t="str">
        <f>INDEX('SWB Backcast'!$B$13:$V$168, MATCH('SWB Backcast - WINEP'!$C98, 'SWB Backcast'!$C$13:$C$168, 0), MATCH('SWB Backcast - WINEP'!V$13, 'SWB Backcast'!$B$13:$V$13, 0))</f>
        <v>Excellent</v>
      </c>
      <c r="Y98" s="22"/>
      <c r="Z98" s="22"/>
      <c r="AA98" t="s">
        <v>51</v>
      </c>
      <c r="AB98" t="str">
        <f t="shared" si="23"/>
        <v>Excellent</v>
      </c>
      <c r="AC98" t="str">
        <f t="shared" si="25"/>
        <v>Excellent</v>
      </c>
      <c r="AD98" t="str">
        <f t="shared" si="26"/>
        <v>Excellent</v>
      </c>
      <c r="AE98" t="str">
        <f t="shared" si="27"/>
        <v>Excellent</v>
      </c>
      <c r="AF98" t="str">
        <f t="shared" si="28"/>
        <v>Excellent</v>
      </c>
      <c r="AG98" t="str">
        <f t="shared" si="29"/>
        <v>Excellent</v>
      </c>
      <c r="AI98" t="str">
        <f t="shared" si="30"/>
        <v>N</v>
      </c>
    </row>
    <row r="99" spans="2:35" ht="27.95">
      <c r="B99" t="s">
        <v>239</v>
      </c>
      <c r="C99" t="s">
        <v>702</v>
      </c>
      <c r="D99" t="s">
        <v>48</v>
      </c>
      <c r="E99" t="s">
        <v>49</v>
      </c>
      <c r="F99" t="s">
        <v>50</v>
      </c>
      <c r="H99" t="str">
        <f>INDEX('SWB Backcast'!$B$13:$V$168, MATCH('SWB Backcast - WINEP'!$C99, 'SWB Backcast'!$C$13:$C$168, 0), MATCH('SWB Backcast - WINEP'!H$13, 'SWB Backcast'!$B$13:$V$13, 0))</f>
        <v>Excellent</v>
      </c>
      <c r="I99" t="str">
        <f>INDEX('SWB Backcast'!$B$13:$V$168, MATCH('SWB Backcast - WINEP'!$C99, 'SWB Backcast'!$C$13:$C$168, 0), MATCH('SWB Backcast - WINEP'!I$13, 'SWB Backcast'!$B$13:$V$13, 0))</f>
        <v>Excellent</v>
      </c>
      <c r="J99" t="str">
        <f>INDEX('SWB Backcast'!$B$13:$V$168, MATCH('SWB Backcast - WINEP'!$C99, 'SWB Backcast'!$C$13:$C$168, 0), MATCH('SWB Backcast - WINEP'!J$13, 'SWB Backcast'!$B$13:$V$13, 0))</f>
        <v>Excellent</v>
      </c>
      <c r="K99" t="str">
        <f>INDEX('SWB Backcast'!$B$13:$V$168, MATCH('SWB Backcast - WINEP'!$C99, 'SWB Backcast'!$C$13:$C$168, 0), MATCH('SWB Backcast - WINEP'!K$13, 'SWB Backcast'!$B$13:$V$13, 0))</f>
        <v>Excellent</v>
      </c>
      <c r="L99" t="str">
        <f>INDEX('SWB Backcast'!$B$13:$V$168, MATCH('SWB Backcast - WINEP'!$C99, 'SWB Backcast'!$C$13:$C$168, 0), MATCH('SWB Backcast - WINEP'!L$13, 'SWB Backcast'!$B$13:$V$13, 0))</f>
        <v>Excellent</v>
      </c>
      <c r="M99">
        <f>INDEX('SWB Backcast'!$B$13:$V$168, MATCH('SWB Backcast - WINEP'!$C99, 'SWB Backcast'!$C$13:$C$168, 0), MATCH('SWB Backcast - WINEP'!M$13, 'SWB Backcast'!$B$13:$V$13, 0))</f>
        <v>0</v>
      </c>
      <c r="N99" t="str">
        <f>INDEX('SWB Backcast'!$B$13:$V$168, MATCH('SWB Backcast - WINEP'!$C99, 'SWB Backcast'!$C$13:$C$168, 0), MATCH('SWB Backcast - WINEP'!N$13, 'SWB Backcast'!$B$13:$V$13, 0))</f>
        <v>Excellent</v>
      </c>
      <c r="O99" t="str">
        <f>INDEX('SWB Backcast'!$B$13:$V$168, MATCH('SWB Backcast - WINEP'!$C99, 'SWB Backcast'!$C$13:$C$168, 0), MATCH('SWB Backcast - WINEP'!O$13, 'SWB Backcast'!$B$13:$V$13, 0))</f>
        <v>Excellent</v>
      </c>
      <c r="P99">
        <f>INDEX('SWB Backcast'!$B$13:$V$168, MATCH('SWB Backcast - WINEP'!$C99, 'SWB Backcast'!$C$13:$C$168, 0), MATCH('SWB Backcast - WINEP'!P$13, 'SWB Backcast'!$B$13:$V$13, 0))</f>
        <v>0</v>
      </c>
      <c r="Q99" t="str">
        <f>INDEX('SWB Backcast'!$B$13:$V$168, MATCH('SWB Backcast - WINEP'!$C99, 'SWB Backcast'!$C$13:$C$168, 0), MATCH('SWB Backcast - WINEP'!Q$13, 'SWB Backcast'!$B$13:$V$13, 0))</f>
        <v>Excellent</v>
      </c>
      <c r="R99" t="str">
        <f>INDEX('SWB Backcast'!$B$13:$V$168, MATCH('SWB Backcast - WINEP'!$C99, 'SWB Backcast'!$C$13:$C$168, 0), MATCH('SWB Backcast - WINEP'!R$13, 'SWB Backcast'!$B$13:$V$13, 0))</f>
        <v>Excellent</v>
      </c>
      <c r="S99" t="str">
        <f>INDEX('SWB Backcast'!$B$13:$V$168, MATCH('SWB Backcast - WINEP'!$C99, 'SWB Backcast'!$C$13:$C$168, 0), MATCH('SWB Backcast - WINEP'!S$13, 'SWB Backcast'!$B$13:$V$13, 0))</f>
        <v>Excellent</v>
      </c>
      <c r="T99" t="str">
        <f>INDEX('SWB Backcast'!$B$13:$V$168, MATCH('SWB Backcast - WINEP'!$C99, 'SWB Backcast'!$C$13:$C$168, 0), MATCH('SWB Backcast - WINEP'!T$13, 'SWB Backcast'!$B$13:$V$13, 0))</f>
        <v>Excellent</v>
      </c>
      <c r="U99" t="str">
        <f>INDEX('SWB Backcast'!$B$13:$V$168, MATCH('SWB Backcast - WINEP'!$C99, 'SWB Backcast'!$C$13:$C$168, 0), MATCH('SWB Backcast - WINEP'!U$13, 'SWB Backcast'!$B$13:$V$13, 0))</f>
        <v>Excellent</v>
      </c>
      <c r="V99" t="str">
        <f>INDEX('SWB Backcast'!$B$13:$V$168, MATCH('SWB Backcast - WINEP'!$C99, 'SWB Backcast'!$C$13:$C$168, 0), MATCH('SWB Backcast - WINEP'!V$13, 'SWB Backcast'!$B$13:$V$13, 0))</f>
        <v>Excellent</v>
      </c>
      <c r="Y99" s="22" t="s">
        <v>1021</v>
      </c>
      <c r="Z99" s="22" t="s">
        <v>970</v>
      </c>
      <c r="AA99" t="s">
        <v>51</v>
      </c>
      <c r="AB99" t="str">
        <f t="shared" si="23"/>
        <v>Excellent</v>
      </c>
      <c r="AC99" t="str">
        <f t="shared" si="25"/>
        <v>Excellent</v>
      </c>
      <c r="AD99" t="str">
        <f t="shared" si="26"/>
        <v>Excellent</v>
      </c>
      <c r="AE99" t="str">
        <f t="shared" si="27"/>
        <v>Excellent</v>
      </c>
      <c r="AF99" t="str">
        <f t="shared" si="28"/>
        <v>Excellent</v>
      </c>
      <c r="AG99" t="str">
        <f t="shared" si="29"/>
        <v>Excellent</v>
      </c>
      <c r="AI99" t="str">
        <f t="shared" si="30"/>
        <v>Y</v>
      </c>
    </row>
    <row r="100" spans="2:35">
      <c r="B100" t="s">
        <v>239</v>
      </c>
      <c r="C100" t="s">
        <v>703</v>
      </c>
      <c r="D100" t="s">
        <v>48</v>
      </c>
      <c r="E100" t="s">
        <v>49</v>
      </c>
      <c r="F100" t="s">
        <v>50</v>
      </c>
      <c r="H100" t="str">
        <f>INDEX('SWB Backcast'!$B$13:$V$168, MATCH('SWB Backcast - WINEP'!$C100, 'SWB Backcast'!$C$13:$C$168, 0), MATCH('SWB Backcast - WINEP'!H$13, 'SWB Backcast'!$B$13:$V$13, 0))</f>
        <v>Excellent (backcast)</v>
      </c>
      <c r="I100" t="str">
        <f>INDEX('SWB Backcast'!$B$13:$V$168, MATCH('SWB Backcast - WINEP'!$C100, 'SWB Backcast'!$C$13:$C$168, 0), MATCH('SWB Backcast - WINEP'!I$13, 'SWB Backcast'!$B$13:$V$13, 0))</f>
        <v>Excellent (backcast)</v>
      </c>
      <c r="J100" t="str">
        <f>INDEX('SWB Backcast'!$B$13:$V$168, MATCH('SWB Backcast - WINEP'!$C100, 'SWB Backcast'!$C$13:$C$168, 0), MATCH('SWB Backcast - WINEP'!J$13, 'SWB Backcast'!$B$13:$V$13, 0))</f>
        <v>Excellent (backcast)</v>
      </c>
      <c r="K100" t="str">
        <f>INDEX('SWB Backcast'!$B$13:$V$168, MATCH('SWB Backcast - WINEP'!$C100, 'SWB Backcast'!$C$13:$C$168, 0), MATCH('SWB Backcast - WINEP'!K$13, 'SWB Backcast'!$B$13:$V$13, 0))</f>
        <v>Excellent (backcast)</v>
      </c>
      <c r="L100" t="str">
        <f>INDEX('SWB Backcast'!$B$13:$V$168, MATCH('SWB Backcast - WINEP'!$C100, 'SWB Backcast'!$C$13:$C$168, 0), MATCH('SWB Backcast - WINEP'!L$13, 'SWB Backcast'!$B$13:$V$13, 0))</f>
        <v>Excellent (backcast)</v>
      </c>
      <c r="M100">
        <f>INDEX('SWB Backcast'!$B$13:$V$168, MATCH('SWB Backcast - WINEP'!$C100, 'SWB Backcast'!$C$13:$C$168, 0), MATCH('SWB Backcast - WINEP'!M$13, 'SWB Backcast'!$B$13:$V$13, 0))</f>
        <v>0</v>
      </c>
      <c r="N100" t="str">
        <f>INDEX('SWB Backcast'!$B$13:$V$168, MATCH('SWB Backcast - WINEP'!$C100, 'SWB Backcast'!$C$13:$C$168, 0), MATCH('SWB Backcast - WINEP'!N$13, 'SWB Backcast'!$B$13:$V$13, 0))</f>
        <v>Excellent (backcast)</v>
      </c>
      <c r="O100" t="str">
        <f>INDEX('SWB Backcast'!$B$13:$V$168, MATCH('SWB Backcast - WINEP'!$C100, 'SWB Backcast'!$C$13:$C$168, 0), MATCH('SWB Backcast - WINEP'!O$13, 'SWB Backcast'!$B$13:$V$13, 0))</f>
        <v>Excellent (backcast)</v>
      </c>
      <c r="P100">
        <f>INDEX('SWB Backcast'!$B$13:$V$168, MATCH('SWB Backcast - WINEP'!$C100, 'SWB Backcast'!$C$13:$C$168, 0), MATCH('SWB Backcast - WINEP'!P$13, 'SWB Backcast'!$B$13:$V$13, 0))</f>
        <v>0</v>
      </c>
      <c r="Q100" t="str">
        <f>INDEX('SWB Backcast'!$B$13:$V$168, MATCH('SWB Backcast - WINEP'!$C100, 'SWB Backcast'!$C$13:$C$168, 0), MATCH('SWB Backcast - WINEP'!Q$13, 'SWB Backcast'!$B$13:$V$13, 0))</f>
        <v>Excellent</v>
      </c>
      <c r="R100" t="str">
        <f>INDEX('SWB Backcast'!$B$13:$V$168, MATCH('SWB Backcast - WINEP'!$C100, 'SWB Backcast'!$C$13:$C$168, 0), MATCH('SWB Backcast - WINEP'!R$13, 'SWB Backcast'!$B$13:$V$13, 0))</f>
        <v>Excellent</v>
      </c>
      <c r="S100" t="str">
        <f>INDEX('SWB Backcast'!$B$13:$V$168, MATCH('SWB Backcast - WINEP'!$C100, 'SWB Backcast'!$C$13:$C$168, 0), MATCH('SWB Backcast - WINEP'!S$13, 'SWB Backcast'!$B$13:$V$13, 0))</f>
        <v>Excellent</v>
      </c>
      <c r="T100" t="str">
        <f>INDEX('SWB Backcast'!$B$13:$V$168, MATCH('SWB Backcast - WINEP'!$C100, 'SWB Backcast'!$C$13:$C$168, 0), MATCH('SWB Backcast - WINEP'!T$13, 'SWB Backcast'!$B$13:$V$13, 0))</f>
        <v>Excellent</v>
      </c>
      <c r="U100" t="str">
        <f>INDEX('SWB Backcast'!$B$13:$V$168, MATCH('SWB Backcast - WINEP'!$C100, 'SWB Backcast'!$C$13:$C$168, 0), MATCH('SWB Backcast - WINEP'!U$13, 'SWB Backcast'!$B$13:$V$13, 0))</f>
        <v>Excellent</v>
      </c>
      <c r="V100" t="str">
        <f>INDEX('SWB Backcast'!$B$13:$V$168, MATCH('SWB Backcast - WINEP'!$C100, 'SWB Backcast'!$C$13:$C$168, 0), MATCH('SWB Backcast - WINEP'!V$13, 'SWB Backcast'!$B$13:$V$13, 0))</f>
        <v>Excellent</v>
      </c>
      <c r="Y100" s="22"/>
      <c r="Z100" s="22"/>
      <c r="AA100" t="s">
        <v>51</v>
      </c>
      <c r="AB100" t="str">
        <f t="shared" si="23"/>
        <v>Excellent</v>
      </c>
      <c r="AC100" t="str">
        <f t="shared" si="25"/>
        <v>Excellent</v>
      </c>
      <c r="AD100" t="str">
        <f t="shared" si="26"/>
        <v>Excellent</v>
      </c>
      <c r="AE100" t="str">
        <f t="shared" si="27"/>
        <v>Excellent</v>
      </c>
      <c r="AF100" t="str">
        <f t="shared" si="28"/>
        <v>Excellent</v>
      </c>
      <c r="AG100" t="str">
        <f t="shared" si="29"/>
        <v>Excellent</v>
      </c>
      <c r="AI100" t="str">
        <f t="shared" si="30"/>
        <v>N</v>
      </c>
    </row>
    <row r="101" spans="2:35">
      <c r="B101" t="s">
        <v>239</v>
      </c>
      <c r="C101" t="s">
        <v>704</v>
      </c>
      <c r="D101" t="s">
        <v>48</v>
      </c>
      <c r="E101" t="s">
        <v>49</v>
      </c>
      <c r="F101" t="s">
        <v>50</v>
      </c>
      <c r="H101" t="str">
        <f>INDEX('SWB Backcast'!$B$13:$V$168, MATCH('SWB Backcast - WINEP'!$C101, 'SWB Backcast'!$C$13:$C$168, 0), MATCH('SWB Backcast - WINEP'!H$13, 'SWB Backcast'!$B$13:$V$13, 0))</f>
        <v>Good</v>
      </c>
      <c r="I101" t="str">
        <f>INDEX('SWB Backcast'!$B$13:$V$168, MATCH('SWB Backcast - WINEP'!$C101, 'SWB Backcast'!$C$13:$C$168, 0), MATCH('SWB Backcast - WINEP'!I$13, 'SWB Backcast'!$B$13:$V$13, 0))</f>
        <v>Excellent</v>
      </c>
      <c r="J101" t="str">
        <f>INDEX('SWB Backcast'!$B$13:$V$168, MATCH('SWB Backcast - WINEP'!$C101, 'SWB Backcast'!$C$13:$C$168, 0), MATCH('SWB Backcast - WINEP'!J$13, 'SWB Backcast'!$B$13:$V$13, 0))</f>
        <v>Good</v>
      </c>
      <c r="K101" t="str">
        <f>INDEX('SWB Backcast'!$B$13:$V$168, MATCH('SWB Backcast - WINEP'!$C101, 'SWB Backcast'!$C$13:$C$168, 0), MATCH('SWB Backcast - WINEP'!K$13, 'SWB Backcast'!$B$13:$V$13, 0))</f>
        <v>Good</v>
      </c>
      <c r="L101" t="str">
        <f>INDEX('SWB Backcast'!$B$13:$V$168, MATCH('SWB Backcast - WINEP'!$C101, 'SWB Backcast'!$C$13:$C$168, 0), MATCH('SWB Backcast - WINEP'!L$13, 'SWB Backcast'!$B$13:$V$13, 0))</f>
        <v>Good</v>
      </c>
      <c r="M101">
        <f>INDEX('SWB Backcast'!$B$13:$V$168, MATCH('SWB Backcast - WINEP'!$C101, 'SWB Backcast'!$C$13:$C$168, 0), MATCH('SWB Backcast - WINEP'!M$13, 'SWB Backcast'!$B$13:$V$13, 0))</f>
        <v>0</v>
      </c>
      <c r="N101" t="str">
        <f>INDEX('SWB Backcast'!$B$13:$V$168, MATCH('SWB Backcast - WINEP'!$C101, 'SWB Backcast'!$C$13:$C$168, 0), MATCH('SWB Backcast - WINEP'!N$13, 'SWB Backcast'!$B$13:$V$13, 0))</f>
        <v>Good</v>
      </c>
      <c r="O101" t="str">
        <f>INDEX('SWB Backcast'!$B$13:$V$168, MATCH('SWB Backcast - WINEP'!$C101, 'SWB Backcast'!$C$13:$C$168, 0), MATCH('SWB Backcast - WINEP'!O$13, 'SWB Backcast'!$B$13:$V$13, 0))</f>
        <v>Excellent</v>
      </c>
      <c r="P101">
        <f>INDEX('SWB Backcast'!$B$13:$V$168, MATCH('SWB Backcast - WINEP'!$C101, 'SWB Backcast'!$C$13:$C$168, 0), MATCH('SWB Backcast - WINEP'!P$13, 'SWB Backcast'!$B$13:$V$13, 0))</f>
        <v>0</v>
      </c>
      <c r="Q101" t="str">
        <f>INDEX('SWB Backcast'!$B$13:$V$168, MATCH('SWB Backcast - WINEP'!$C101, 'SWB Backcast'!$C$13:$C$168, 0), MATCH('SWB Backcast - WINEP'!Q$13, 'SWB Backcast'!$B$13:$V$13, 0))</f>
        <v>Excellent</v>
      </c>
      <c r="R101" t="str">
        <f>INDEX('SWB Backcast'!$B$13:$V$168, MATCH('SWB Backcast - WINEP'!$C101, 'SWB Backcast'!$C$13:$C$168, 0), MATCH('SWB Backcast - WINEP'!R$13, 'SWB Backcast'!$B$13:$V$13, 0))</f>
        <v>Excellent</v>
      </c>
      <c r="S101" t="str">
        <f>INDEX('SWB Backcast'!$B$13:$V$168, MATCH('SWB Backcast - WINEP'!$C101, 'SWB Backcast'!$C$13:$C$168, 0), MATCH('SWB Backcast - WINEP'!S$13, 'SWB Backcast'!$B$13:$V$13, 0))</f>
        <v>Excellent</v>
      </c>
      <c r="T101" t="str">
        <f>INDEX('SWB Backcast'!$B$13:$V$168, MATCH('SWB Backcast - WINEP'!$C101, 'SWB Backcast'!$C$13:$C$168, 0), MATCH('SWB Backcast - WINEP'!T$13, 'SWB Backcast'!$B$13:$V$13, 0))</f>
        <v>Excellent</v>
      </c>
      <c r="U101" t="str">
        <f>INDEX('SWB Backcast'!$B$13:$V$168, MATCH('SWB Backcast - WINEP'!$C101, 'SWB Backcast'!$C$13:$C$168, 0), MATCH('SWB Backcast - WINEP'!U$13, 'SWB Backcast'!$B$13:$V$13, 0))</f>
        <v>Excellent</v>
      </c>
      <c r="V101" t="str">
        <f>INDEX('SWB Backcast'!$B$13:$V$168, MATCH('SWB Backcast - WINEP'!$C101, 'SWB Backcast'!$C$13:$C$168, 0), MATCH('SWB Backcast - WINEP'!V$13, 'SWB Backcast'!$B$13:$V$13, 0))</f>
        <v>Excellent</v>
      </c>
      <c r="Y101" s="22" t="s">
        <v>1022</v>
      </c>
      <c r="Z101" s="22" t="s">
        <v>999</v>
      </c>
      <c r="AA101" t="s">
        <v>51</v>
      </c>
      <c r="AB101" t="str">
        <f t="shared" si="23"/>
        <v>Excellent</v>
      </c>
      <c r="AC101" t="str">
        <f t="shared" si="25"/>
        <v>Excellent</v>
      </c>
      <c r="AD101" t="str">
        <f t="shared" si="26"/>
        <v>Excellent</v>
      </c>
      <c r="AE101" t="str">
        <f t="shared" si="27"/>
        <v>Excellent</v>
      </c>
      <c r="AF101" t="str">
        <f t="shared" si="28"/>
        <v>Excellent</v>
      </c>
      <c r="AG101" t="str">
        <f t="shared" si="29"/>
        <v>Excellent</v>
      </c>
      <c r="AI101" t="str">
        <f t="shared" si="30"/>
        <v>Y</v>
      </c>
    </row>
    <row r="102" spans="2:35" ht="27.95">
      <c r="B102" t="s">
        <v>239</v>
      </c>
      <c r="C102" t="s">
        <v>705</v>
      </c>
      <c r="D102" t="s">
        <v>48</v>
      </c>
      <c r="E102" t="s">
        <v>49</v>
      </c>
      <c r="F102" t="s">
        <v>50</v>
      </c>
      <c r="H102" t="str">
        <f>INDEX('SWB Backcast'!$B$13:$V$168, MATCH('SWB Backcast - WINEP'!$C102, 'SWB Backcast'!$C$13:$C$168, 0), MATCH('SWB Backcast - WINEP'!H$13, 'SWB Backcast'!$B$13:$V$13, 0))</f>
        <v>Good</v>
      </c>
      <c r="I102" t="str">
        <f>INDEX('SWB Backcast'!$B$13:$V$168, MATCH('SWB Backcast - WINEP'!$C102, 'SWB Backcast'!$C$13:$C$168, 0), MATCH('SWB Backcast - WINEP'!I$13, 'SWB Backcast'!$B$13:$V$13, 0))</f>
        <v>Excellent</v>
      </c>
      <c r="J102" t="str">
        <f>INDEX('SWB Backcast'!$B$13:$V$168, MATCH('SWB Backcast - WINEP'!$C102, 'SWB Backcast'!$C$13:$C$168, 0), MATCH('SWB Backcast - WINEP'!J$13, 'SWB Backcast'!$B$13:$V$13, 0))</f>
        <v>Excellent</v>
      </c>
      <c r="K102" t="str">
        <f>INDEX('SWB Backcast'!$B$13:$V$168, MATCH('SWB Backcast - WINEP'!$C102, 'SWB Backcast'!$C$13:$C$168, 0), MATCH('SWB Backcast - WINEP'!K$13, 'SWB Backcast'!$B$13:$V$13, 0))</f>
        <v>Good</v>
      </c>
      <c r="L102" t="str">
        <f>INDEX('SWB Backcast'!$B$13:$V$168, MATCH('SWB Backcast - WINEP'!$C102, 'SWB Backcast'!$C$13:$C$168, 0), MATCH('SWB Backcast - WINEP'!L$13, 'SWB Backcast'!$B$13:$V$13, 0))</f>
        <v>Excellent</v>
      </c>
      <c r="M102">
        <f>INDEX('SWB Backcast'!$B$13:$V$168, MATCH('SWB Backcast - WINEP'!$C102, 'SWB Backcast'!$C$13:$C$168, 0), MATCH('SWB Backcast - WINEP'!M$13, 'SWB Backcast'!$B$13:$V$13, 0))</f>
        <v>0</v>
      </c>
      <c r="N102" t="str">
        <f>INDEX('SWB Backcast'!$B$13:$V$168, MATCH('SWB Backcast - WINEP'!$C102, 'SWB Backcast'!$C$13:$C$168, 0), MATCH('SWB Backcast - WINEP'!N$13, 'SWB Backcast'!$B$13:$V$13, 0))</f>
        <v>Good</v>
      </c>
      <c r="O102" t="str">
        <f>INDEX('SWB Backcast'!$B$13:$V$168, MATCH('SWB Backcast - WINEP'!$C102, 'SWB Backcast'!$C$13:$C$168, 0), MATCH('SWB Backcast - WINEP'!O$13, 'SWB Backcast'!$B$13:$V$13, 0))</f>
        <v>Excellent</v>
      </c>
      <c r="P102">
        <f>INDEX('SWB Backcast'!$B$13:$V$168, MATCH('SWB Backcast - WINEP'!$C102, 'SWB Backcast'!$C$13:$C$168, 0), MATCH('SWB Backcast - WINEP'!P$13, 'SWB Backcast'!$B$13:$V$13, 0))</f>
        <v>0</v>
      </c>
      <c r="Q102" t="str">
        <f>INDEX('SWB Backcast'!$B$13:$V$168, MATCH('SWB Backcast - WINEP'!$C102, 'SWB Backcast'!$C$13:$C$168, 0), MATCH('SWB Backcast - WINEP'!Q$13, 'SWB Backcast'!$B$13:$V$13, 0))</f>
        <v>Excellent</v>
      </c>
      <c r="R102" t="str">
        <f>INDEX('SWB Backcast'!$B$13:$V$168, MATCH('SWB Backcast - WINEP'!$C102, 'SWB Backcast'!$C$13:$C$168, 0), MATCH('SWB Backcast - WINEP'!R$13, 'SWB Backcast'!$B$13:$V$13, 0))</f>
        <v>Excellent</v>
      </c>
      <c r="S102" t="str">
        <f>INDEX('SWB Backcast'!$B$13:$V$168, MATCH('SWB Backcast - WINEP'!$C102, 'SWB Backcast'!$C$13:$C$168, 0), MATCH('SWB Backcast - WINEP'!S$13, 'SWB Backcast'!$B$13:$V$13, 0))</f>
        <v>Excellent</v>
      </c>
      <c r="T102" t="str">
        <f>INDEX('SWB Backcast'!$B$13:$V$168, MATCH('SWB Backcast - WINEP'!$C102, 'SWB Backcast'!$C$13:$C$168, 0), MATCH('SWB Backcast - WINEP'!T$13, 'SWB Backcast'!$B$13:$V$13, 0))</f>
        <v>Excellent</v>
      </c>
      <c r="U102" t="str">
        <f>INDEX('SWB Backcast'!$B$13:$V$168, MATCH('SWB Backcast - WINEP'!$C102, 'SWB Backcast'!$C$13:$C$168, 0), MATCH('SWB Backcast - WINEP'!U$13, 'SWB Backcast'!$B$13:$V$13, 0))</f>
        <v>Excellent</v>
      </c>
      <c r="V102" t="str">
        <f>INDEX('SWB Backcast'!$B$13:$V$168, MATCH('SWB Backcast - WINEP'!$C102, 'SWB Backcast'!$C$13:$C$168, 0), MATCH('SWB Backcast - WINEP'!V$13, 'SWB Backcast'!$B$13:$V$13, 0))</f>
        <v>Excellent</v>
      </c>
      <c r="Y102" s="22" t="s">
        <v>1023</v>
      </c>
      <c r="Z102" s="22" t="s">
        <v>1024</v>
      </c>
      <c r="AA102" t="s">
        <v>51</v>
      </c>
      <c r="AB102" t="str">
        <f t="shared" si="23"/>
        <v>Excellent</v>
      </c>
      <c r="AC102" t="str">
        <f t="shared" si="25"/>
        <v>Excellent</v>
      </c>
      <c r="AD102" t="str">
        <f t="shared" si="26"/>
        <v>Excellent</v>
      </c>
      <c r="AE102" t="str">
        <f t="shared" si="27"/>
        <v>Excellent</v>
      </c>
      <c r="AF102" t="str">
        <f t="shared" si="28"/>
        <v>Excellent</v>
      </c>
      <c r="AG102" t="str">
        <f t="shared" si="29"/>
        <v>Excellent</v>
      </c>
      <c r="AI102" t="str">
        <f t="shared" si="30"/>
        <v>Y</v>
      </c>
    </row>
    <row r="103" spans="2:35">
      <c r="B103" t="s">
        <v>239</v>
      </c>
      <c r="C103" t="s">
        <v>706</v>
      </c>
      <c r="D103" t="s">
        <v>48</v>
      </c>
      <c r="E103" t="s">
        <v>49</v>
      </c>
      <c r="F103" t="s">
        <v>50</v>
      </c>
      <c r="H103" t="str">
        <f>INDEX('SWB Backcast'!$B$13:$V$168, MATCH('SWB Backcast - WINEP'!$C103, 'SWB Backcast'!$C$13:$C$168, 0), MATCH('SWB Backcast - WINEP'!H$13, 'SWB Backcast'!$B$13:$V$13, 0))</f>
        <v>Excellent</v>
      </c>
      <c r="I103" t="str">
        <f>INDEX('SWB Backcast'!$B$13:$V$168, MATCH('SWB Backcast - WINEP'!$C103, 'SWB Backcast'!$C$13:$C$168, 0), MATCH('SWB Backcast - WINEP'!I$13, 'SWB Backcast'!$B$13:$V$13, 0))</f>
        <v>Excellent</v>
      </c>
      <c r="J103" t="str">
        <f>INDEX('SWB Backcast'!$B$13:$V$168, MATCH('SWB Backcast - WINEP'!$C103, 'SWB Backcast'!$C$13:$C$168, 0), MATCH('SWB Backcast - WINEP'!J$13, 'SWB Backcast'!$B$13:$V$13, 0))</f>
        <v>Excellent</v>
      </c>
      <c r="K103" t="str">
        <f>INDEX('SWB Backcast'!$B$13:$V$168, MATCH('SWB Backcast - WINEP'!$C103, 'SWB Backcast'!$C$13:$C$168, 0), MATCH('SWB Backcast - WINEP'!K$13, 'SWB Backcast'!$B$13:$V$13, 0))</f>
        <v>Excellent</v>
      </c>
      <c r="L103" t="str">
        <f>INDEX('SWB Backcast'!$B$13:$V$168, MATCH('SWB Backcast - WINEP'!$C103, 'SWB Backcast'!$C$13:$C$168, 0), MATCH('SWB Backcast - WINEP'!L$13, 'SWB Backcast'!$B$13:$V$13, 0))</f>
        <v>Excellent</v>
      </c>
      <c r="M103">
        <f>INDEX('SWB Backcast'!$B$13:$V$168, MATCH('SWB Backcast - WINEP'!$C103, 'SWB Backcast'!$C$13:$C$168, 0), MATCH('SWB Backcast - WINEP'!M$13, 'SWB Backcast'!$B$13:$V$13, 0))</f>
        <v>0</v>
      </c>
      <c r="N103" t="str">
        <f>INDEX('SWB Backcast'!$B$13:$V$168, MATCH('SWB Backcast - WINEP'!$C103, 'SWB Backcast'!$C$13:$C$168, 0), MATCH('SWB Backcast - WINEP'!N$13, 'SWB Backcast'!$B$13:$V$13, 0))</f>
        <v>Excellent</v>
      </c>
      <c r="O103" t="str">
        <f>INDEX('SWB Backcast'!$B$13:$V$168, MATCH('SWB Backcast - WINEP'!$C103, 'SWB Backcast'!$C$13:$C$168, 0), MATCH('SWB Backcast - WINEP'!O$13, 'SWB Backcast'!$B$13:$V$13, 0))</f>
        <v>Excellent</v>
      </c>
      <c r="P103">
        <f>INDEX('SWB Backcast'!$B$13:$V$168, MATCH('SWB Backcast - WINEP'!$C103, 'SWB Backcast'!$C$13:$C$168, 0), MATCH('SWB Backcast - WINEP'!P$13, 'SWB Backcast'!$B$13:$V$13, 0))</f>
        <v>0</v>
      </c>
      <c r="Q103" t="str">
        <f>INDEX('SWB Backcast'!$B$13:$V$168, MATCH('SWB Backcast - WINEP'!$C103, 'SWB Backcast'!$C$13:$C$168, 0), MATCH('SWB Backcast - WINEP'!Q$13, 'SWB Backcast'!$B$13:$V$13, 0))</f>
        <v>Excellent</v>
      </c>
      <c r="R103" t="str">
        <f>INDEX('SWB Backcast'!$B$13:$V$168, MATCH('SWB Backcast - WINEP'!$C103, 'SWB Backcast'!$C$13:$C$168, 0), MATCH('SWB Backcast - WINEP'!R$13, 'SWB Backcast'!$B$13:$V$13, 0))</f>
        <v>Excellent</v>
      </c>
      <c r="S103" t="str">
        <f>INDEX('SWB Backcast'!$B$13:$V$168, MATCH('SWB Backcast - WINEP'!$C103, 'SWB Backcast'!$C$13:$C$168, 0), MATCH('SWB Backcast - WINEP'!S$13, 'SWB Backcast'!$B$13:$V$13, 0))</f>
        <v>Excellent</v>
      </c>
      <c r="T103" t="str">
        <f>INDEX('SWB Backcast'!$B$13:$V$168, MATCH('SWB Backcast - WINEP'!$C103, 'SWB Backcast'!$C$13:$C$168, 0), MATCH('SWB Backcast - WINEP'!T$13, 'SWB Backcast'!$B$13:$V$13, 0))</f>
        <v>Excellent</v>
      </c>
      <c r="U103" t="str">
        <f>INDEX('SWB Backcast'!$B$13:$V$168, MATCH('SWB Backcast - WINEP'!$C103, 'SWB Backcast'!$C$13:$C$168, 0), MATCH('SWB Backcast - WINEP'!U$13, 'SWB Backcast'!$B$13:$V$13, 0))</f>
        <v>Excellent</v>
      </c>
      <c r="V103" t="str">
        <f>INDEX('SWB Backcast'!$B$13:$V$168, MATCH('SWB Backcast - WINEP'!$C103, 'SWB Backcast'!$C$13:$C$168, 0), MATCH('SWB Backcast - WINEP'!V$13, 'SWB Backcast'!$B$13:$V$13, 0))</f>
        <v>Excellent</v>
      </c>
      <c r="Y103" s="22"/>
      <c r="Z103" s="22"/>
      <c r="AA103" t="s">
        <v>51</v>
      </c>
      <c r="AB103" t="str">
        <f t="shared" si="23"/>
        <v>Excellent</v>
      </c>
      <c r="AC103" t="str">
        <f t="shared" si="25"/>
        <v>Excellent</v>
      </c>
      <c r="AD103" t="str">
        <f t="shared" si="26"/>
        <v>Excellent</v>
      </c>
      <c r="AE103" t="str">
        <f t="shared" si="27"/>
        <v>Excellent</v>
      </c>
      <c r="AF103" t="str">
        <f t="shared" si="28"/>
        <v>Excellent</v>
      </c>
      <c r="AG103" t="str">
        <f t="shared" si="29"/>
        <v>Excellent</v>
      </c>
      <c r="AI103" t="str">
        <f t="shared" si="30"/>
        <v>N</v>
      </c>
    </row>
    <row r="104" spans="2:35" ht="27.95">
      <c r="B104" t="s">
        <v>239</v>
      </c>
      <c r="C104" t="s">
        <v>707</v>
      </c>
      <c r="D104" t="s">
        <v>48</v>
      </c>
      <c r="E104" t="s">
        <v>49</v>
      </c>
      <c r="F104" t="s">
        <v>50</v>
      </c>
      <c r="H104" t="str">
        <f>INDEX('SWB Backcast'!$B$13:$V$168, MATCH('SWB Backcast - WINEP'!$C104, 'SWB Backcast'!$C$13:$C$168, 0), MATCH('SWB Backcast - WINEP'!H$13, 'SWB Backcast'!$B$13:$V$13, 0))</f>
        <v>Excellent</v>
      </c>
      <c r="I104" t="str">
        <f>INDEX('SWB Backcast'!$B$13:$V$168, MATCH('SWB Backcast - WINEP'!$C104, 'SWB Backcast'!$C$13:$C$168, 0), MATCH('SWB Backcast - WINEP'!I$13, 'SWB Backcast'!$B$13:$V$13, 0))</f>
        <v>Excellent</v>
      </c>
      <c r="J104" t="str">
        <f>INDEX('SWB Backcast'!$B$13:$V$168, MATCH('SWB Backcast - WINEP'!$C104, 'SWB Backcast'!$C$13:$C$168, 0), MATCH('SWB Backcast - WINEP'!J$13, 'SWB Backcast'!$B$13:$V$13, 0))</f>
        <v>Good</v>
      </c>
      <c r="K104" t="str">
        <f>INDEX('SWB Backcast'!$B$13:$V$168, MATCH('SWB Backcast - WINEP'!$C104, 'SWB Backcast'!$C$13:$C$168, 0), MATCH('SWB Backcast - WINEP'!K$13, 'SWB Backcast'!$B$13:$V$13, 0))</f>
        <v>Good</v>
      </c>
      <c r="L104" t="str">
        <f>INDEX('SWB Backcast'!$B$13:$V$168, MATCH('SWB Backcast - WINEP'!$C104, 'SWB Backcast'!$C$13:$C$168, 0), MATCH('SWB Backcast - WINEP'!L$13, 'SWB Backcast'!$B$13:$V$13, 0))</f>
        <v>Good</v>
      </c>
      <c r="M104">
        <f>INDEX('SWB Backcast'!$B$13:$V$168, MATCH('SWB Backcast - WINEP'!$C104, 'SWB Backcast'!$C$13:$C$168, 0), MATCH('SWB Backcast - WINEP'!M$13, 'SWB Backcast'!$B$13:$V$13, 0))</f>
        <v>0</v>
      </c>
      <c r="N104" t="str">
        <f>INDEX('SWB Backcast'!$B$13:$V$168, MATCH('SWB Backcast - WINEP'!$C104, 'SWB Backcast'!$C$13:$C$168, 0), MATCH('SWB Backcast - WINEP'!N$13, 'SWB Backcast'!$B$13:$V$13, 0))</f>
        <v>Good</v>
      </c>
      <c r="O104" t="str">
        <f>INDEX('SWB Backcast'!$B$13:$V$168, MATCH('SWB Backcast - WINEP'!$C104, 'SWB Backcast'!$C$13:$C$168, 0), MATCH('SWB Backcast - WINEP'!O$13, 'SWB Backcast'!$B$13:$V$13, 0))</f>
        <v>Good</v>
      </c>
      <c r="P104">
        <f>INDEX('SWB Backcast'!$B$13:$V$168, MATCH('SWB Backcast - WINEP'!$C104, 'SWB Backcast'!$C$13:$C$168, 0), MATCH('SWB Backcast - WINEP'!P$13, 'SWB Backcast'!$B$13:$V$13, 0))</f>
        <v>0</v>
      </c>
      <c r="Q104" t="str">
        <f>INDEX('SWB Backcast'!$B$13:$V$168, MATCH('SWB Backcast - WINEP'!$C104, 'SWB Backcast'!$C$13:$C$168, 0), MATCH('SWB Backcast - WINEP'!Q$13, 'SWB Backcast'!$B$13:$V$13, 0))</f>
        <v>Good</v>
      </c>
      <c r="R104" t="str">
        <f>INDEX('SWB Backcast'!$B$13:$V$168, MATCH('SWB Backcast - WINEP'!$C104, 'SWB Backcast'!$C$13:$C$168, 0), MATCH('SWB Backcast - WINEP'!R$13, 'SWB Backcast'!$B$13:$V$13, 0))</f>
        <v>Good</v>
      </c>
      <c r="S104" t="str">
        <f>INDEX('SWB Backcast'!$B$13:$V$168, MATCH('SWB Backcast - WINEP'!$C104, 'SWB Backcast'!$C$13:$C$168, 0), MATCH('SWB Backcast - WINEP'!S$13, 'SWB Backcast'!$B$13:$V$13, 0))</f>
        <v>Good</v>
      </c>
      <c r="T104" t="str">
        <f>INDEX('SWB Backcast'!$B$13:$V$168, MATCH('SWB Backcast - WINEP'!$C104, 'SWB Backcast'!$C$13:$C$168, 0), MATCH('SWB Backcast - WINEP'!T$13, 'SWB Backcast'!$B$13:$V$13, 0))</f>
        <v>Good</v>
      </c>
      <c r="U104" t="str">
        <f>INDEX('SWB Backcast'!$B$13:$V$168, MATCH('SWB Backcast - WINEP'!$C104, 'SWB Backcast'!$C$13:$C$168, 0), MATCH('SWB Backcast - WINEP'!U$13, 'SWB Backcast'!$B$13:$V$13, 0))</f>
        <v>Good</v>
      </c>
      <c r="V104" t="str">
        <f>INDEX('SWB Backcast'!$B$13:$V$168, MATCH('SWB Backcast - WINEP'!$C104, 'SWB Backcast'!$C$13:$C$168, 0), MATCH('SWB Backcast - WINEP'!V$13, 'SWB Backcast'!$B$13:$V$13, 0))</f>
        <v>Good</v>
      </c>
      <c r="X104" t="s">
        <v>55</v>
      </c>
      <c r="Y104" s="22" t="s">
        <v>1025</v>
      </c>
      <c r="Z104" s="22" t="s">
        <v>1026</v>
      </c>
      <c r="AA104" t="s">
        <v>51</v>
      </c>
      <c r="AB104" t="str">
        <f t="shared" si="23"/>
        <v>Good</v>
      </c>
      <c r="AC104" t="str">
        <f t="shared" si="25"/>
        <v>Good</v>
      </c>
      <c r="AD104" t="str">
        <f t="shared" si="26"/>
        <v>Good</v>
      </c>
      <c r="AE104" t="str">
        <f t="shared" si="27"/>
        <v>Good</v>
      </c>
      <c r="AF104" t="str">
        <f t="shared" si="28"/>
        <v>Good</v>
      </c>
      <c r="AG104" t="str">
        <f t="shared" si="29"/>
        <v>Good</v>
      </c>
      <c r="AI104" t="str">
        <f t="shared" si="30"/>
        <v>Y</v>
      </c>
    </row>
    <row r="105" spans="2:35">
      <c r="B105" t="s">
        <v>239</v>
      </c>
      <c r="C105" t="s">
        <v>708</v>
      </c>
      <c r="D105" t="s">
        <v>48</v>
      </c>
      <c r="E105" t="s">
        <v>49</v>
      </c>
      <c r="F105" t="s">
        <v>50</v>
      </c>
      <c r="H105" t="str">
        <f>INDEX('SWB Backcast'!$B$13:$V$168, MATCH('SWB Backcast - WINEP'!$C105, 'SWB Backcast'!$C$13:$C$168, 0), MATCH('SWB Backcast - WINEP'!H$13, 'SWB Backcast'!$B$13:$V$13, 0))</f>
        <v>Excellent</v>
      </c>
      <c r="I105" t="str">
        <f>INDEX('SWB Backcast'!$B$13:$V$168, MATCH('SWB Backcast - WINEP'!$C105, 'SWB Backcast'!$C$13:$C$168, 0), MATCH('SWB Backcast - WINEP'!I$13, 'SWB Backcast'!$B$13:$V$13, 0))</f>
        <v>Excellent</v>
      </c>
      <c r="J105" t="str">
        <f>INDEX('SWB Backcast'!$B$13:$V$168, MATCH('SWB Backcast - WINEP'!$C105, 'SWB Backcast'!$C$13:$C$168, 0), MATCH('SWB Backcast - WINEP'!J$13, 'SWB Backcast'!$B$13:$V$13, 0))</f>
        <v>Excellent</v>
      </c>
      <c r="K105" t="str">
        <f>INDEX('SWB Backcast'!$B$13:$V$168, MATCH('SWB Backcast - WINEP'!$C105, 'SWB Backcast'!$C$13:$C$168, 0), MATCH('SWB Backcast - WINEP'!K$13, 'SWB Backcast'!$B$13:$V$13, 0))</f>
        <v>Excellent</v>
      </c>
      <c r="L105" t="str">
        <f>INDEX('SWB Backcast'!$B$13:$V$168, MATCH('SWB Backcast - WINEP'!$C105, 'SWB Backcast'!$C$13:$C$168, 0), MATCH('SWB Backcast - WINEP'!L$13, 'SWB Backcast'!$B$13:$V$13, 0))</f>
        <v>Excellent</v>
      </c>
      <c r="M105">
        <f>INDEX('SWB Backcast'!$B$13:$V$168, MATCH('SWB Backcast - WINEP'!$C105, 'SWB Backcast'!$C$13:$C$168, 0), MATCH('SWB Backcast - WINEP'!M$13, 'SWB Backcast'!$B$13:$V$13, 0))</f>
        <v>0</v>
      </c>
      <c r="N105" t="str">
        <f>INDEX('SWB Backcast'!$B$13:$V$168, MATCH('SWB Backcast - WINEP'!$C105, 'SWB Backcast'!$C$13:$C$168, 0), MATCH('SWB Backcast - WINEP'!N$13, 'SWB Backcast'!$B$13:$V$13, 0))</f>
        <v>Excellent</v>
      </c>
      <c r="O105" t="str">
        <f>INDEX('SWB Backcast'!$B$13:$V$168, MATCH('SWB Backcast - WINEP'!$C105, 'SWB Backcast'!$C$13:$C$168, 0), MATCH('SWB Backcast - WINEP'!O$13, 'SWB Backcast'!$B$13:$V$13, 0))</f>
        <v>Excellent</v>
      </c>
      <c r="P105">
        <f>INDEX('SWB Backcast'!$B$13:$V$168, MATCH('SWB Backcast - WINEP'!$C105, 'SWB Backcast'!$C$13:$C$168, 0), MATCH('SWB Backcast - WINEP'!P$13, 'SWB Backcast'!$B$13:$V$13, 0))</f>
        <v>0</v>
      </c>
      <c r="Q105" t="str">
        <f>INDEX('SWB Backcast'!$B$13:$V$168, MATCH('SWB Backcast - WINEP'!$C105, 'SWB Backcast'!$C$13:$C$168, 0), MATCH('SWB Backcast - WINEP'!Q$13, 'SWB Backcast'!$B$13:$V$13, 0))</f>
        <v>Excellent</v>
      </c>
      <c r="R105" t="str">
        <f>INDEX('SWB Backcast'!$B$13:$V$168, MATCH('SWB Backcast - WINEP'!$C105, 'SWB Backcast'!$C$13:$C$168, 0), MATCH('SWB Backcast - WINEP'!R$13, 'SWB Backcast'!$B$13:$V$13, 0))</f>
        <v>Excellent</v>
      </c>
      <c r="S105" t="str">
        <f>INDEX('SWB Backcast'!$B$13:$V$168, MATCH('SWB Backcast - WINEP'!$C105, 'SWB Backcast'!$C$13:$C$168, 0), MATCH('SWB Backcast - WINEP'!S$13, 'SWB Backcast'!$B$13:$V$13, 0))</f>
        <v>Excellent</v>
      </c>
      <c r="T105" t="str">
        <f>INDEX('SWB Backcast'!$B$13:$V$168, MATCH('SWB Backcast - WINEP'!$C105, 'SWB Backcast'!$C$13:$C$168, 0), MATCH('SWB Backcast - WINEP'!T$13, 'SWB Backcast'!$B$13:$V$13, 0))</f>
        <v>Excellent</v>
      </c>
      <c r="U105" t="str">
        <f>INDEX('SWB Backcast'!$B$13:$V$168, MATCH('SWB Backcast - WINEP'!$C105, 'SWB Backcast'!$C$13:$C$168, 0), MATCH('SWB Backcast - WINEP'!U$13, 'SWB Backcast'!$B$13:$V$13, 0))</f>
        <v>Excellent</v>
      </c>
      <c r="V105" t="str">
        <f>INDEX('SWB Backcast'!$B$13:$V$168, MATCH('SWB Backcast - WINEP'!$C105, 'SWB Backcast'!$C$13:$C$168, 0), MATCH('SWB Backcast - WINEP'!V$13, 'SWB Backcast'!$B$13:$V$13, 0))</f>
        <v>Excellent</v>
      </c>
      <c r="Y105" s="22"/>
      <c r="Z105" s="22"/>
      <c r="AA105" t="s">
        <v>51</v>
      </c>
      <c r="AB105" t="str">
        <f t="shared" si="23"/>
        <v>Excellent</v>
      </c>
      <c r="AC105" t="str">
        <f t="shared" si="25"/>
        <v>Excellent</v>
      </c>
      <c r="AD105" t="str">
        <f t="shared" si="26"/>
        <v>Excellent</v>
      </c>
      <c r="AE105" t="str">
        <f t="shared" si="27"/>
        <v>Excellent</v>
      </c>
      <c r="AF105" t="str">
        <f t="shared" si="28"/>
        <v>Excellent</v>
      </c>
      <c r="AG105" t="str">
        <f t="shared" si="29"/>
        <v>Excellent</v>
      </c>
      <c r="AI105" t="str">
        <f t="shared" si="30"/>
        <v>N</v>
      </c>
    </row>
    <row r="106" spans="2:35" ht="42">
      <c r="B106" t="s">
        <v>239</v>
      </c>
      <c r="C106" t="s">
        <v>709</v>
      </c>
      <c r="D106" t="s">
        <v>48</v>
      </c>
      <c r="E106" t="s">
        <v>49</v>
      </c>
      <c r="F106" t="s">
        <v>50</v>
      </c>
      <c r="H106" t="str">
        <f>INDEX('SWB Backcast'!$B$13:$V$168, MATCH('SWB Backcast - WINEP'!$C106, 'SWB Backcast'!$C$13:$C$168, 0), MATCH('SWB Backcast - WINEP'!H$13, 'SWB Backcast'!$B$13:$V$13, 0))</f>
        <v>Excellent</v>
      </c>
      <c r="I106" t="str">
        <f>INDEX('SWB Backcast'!$B$13:$V$168, MATCH('SWB Backcast - WINEP'!$C106, 'SWB Backcast'!$C$13:$C$168, 0), MATCH('SWB Backcast - WINEP'!I$13, 'SWB Backcast'!$B$13:$V$13, 0))</f>
        <v>Excellent</v>
      </c>
      <c r="J106" t="str">
        <f>INDEX('SWB Backcast'!$B$13:$V$168, MATCH('SWB Backcast - WINEP'!$C106, 'SWB Backcast'!$C$13:$C$168, 0), MATCH('SWB Backcast - WINEP'!J$13, 'SWB Backcast'!$B$13:$V$13, 0))</f>
        <v>Excellent</v>
      </c>
      <c r="K106" t="str">
        <f>INDEX('SWB Backcast'!$B$13:$V$168, MATCH('SWB Backcast - WINEP'!$C106, 'SWB Backcast'!$C$13:$C$168, 0), MATCH('SWB Backcast - WINEP'!K$13, 'SWB Backcast'!$B$13:$V$13, 0))</f>
        <v>Excellent</v>
      </c>
      <c r="L106" t="str">
        <f>INDEX('SWB Backcast'!$B$13:$V$168, MATCH('SWB Backcast - WINEP'!$C106, 'SWB Backcast'!$C$13:$C$168, 0), MATCH('SWB Backcast - WINEP'!L$13, 'SWB Backcast'!$B$13:$V$13, 0))</f>
        <v>Excellent</v>
      </c>
      <c r="M106">
        <f>INDEX('SWB Backcast'!$B$13:$V$168, MATCH('SWB Backcast - WINEP'!$C106, 'SWB Backcast'!$C$13:$C$168, 0), MATCH('SWB Backcast - WINEP'!M$13, 'SWB Backcast'!$B$13:$V$13, 0))</f>
        <v>0</v>
      </c>
      <c r="N106" t="str">
        <f>INDEX('SWB Backcast'!$B$13:$V$168, MATCH('SWB Backcast - WINEP'!$C106, 'SWB Backcast'!$C$13:$C$168, 0), MATCH('SWB Backcast - WINEP'!N$13, 'SWB Backcast'!$B$13:$V$13, 0))</f>
        <v>Excellent</v>
      </c>
      <c r="O106" t="str">
        <f>INDEX('SWB Backcast'!$B$13:$V$168, MATCH('SWB Backcast - WINEP'!$C106, 'SWB Backcast'!$C$13:$C$168, 0), MATCH('SWB Backcast - WINEP'!O$13, 'SWB Backcast'!$B$13:$V$13, 0))</f>
        <v>Excellent</v>
      </c>
      <c r="P106">
        <f>INDEX('SWB Backcast'!$B$13:$V$168, MATCH('SWB Backcast - WINEP'!$C106, 'SWB Backcast'!$C$13:$C$168, 0), MATCH('SWB Backcast - WINEP'!P$13, 'SWB Backcast'!$B$13:$V$13, 0))</f>
        <v>0</v>
      </c>
      <c r="Q106" t="str">
        <f>INDEX('SWB Backcast'!$B$13:$V$168, MATCH('SWB Backcast - WINEP'!$C106, 'SWB Backcast'!$C$13:$C$168, 0), MATCH('SWB Backcast - WINEP'!Q$13, 'SWB Backcast'!$B$13:$V$13, 0))</f>
        <v>Excellent</v>
      </c>
      <c r="R106" t="str">
        <f>INDEX('SWB Backcast'!$B$13:$V$168, MATCH('SWB Backcast - WINEP'!$C106, 'SWB Backcast'!$C$13:$C$168, 0), MATCH('SWB Backcast - WINEP'!R$13, 'SWB Backcast'!$B$13:$V$13, 0))</f>
        <v>Excellent</v>
      </c>
      <c r="S106" t="str">
        <f>INDEX('SWB Backcast'!$B$13:$V$168, MATCH('SWB Backcast - WINEP'!$C106, 'SWB Backcast'!$C$13:$C$168, 0), MATCH('SWB Backcast - WINEP'!S$13, 'SWB Backcast'!$B$13:$V$13, 0))</f>
        <v>Excellent</v>
      </c>
      <c r="T106" t="str">
        <f>INDEX('SWB Backcast'!$B$13:$V$168, MATCH('SWB Backcast - WINEP'!$C106, 'SWB Backcast'!$C$13:$C$168, 0), MATCH('SWB Backcast - WINEP'!T$13, 'SWB Backcast'!$B$13:$V$13, 0))</f>
        <v>Excellent</v>
      </c>
      <c r="U106" t="str">
        <f>INDEX('SWB Backcast'!$B$13:$V$168, MATCH('SWB Backcast - WINEP'!$C106, 'SWB Backcast'!$C$13:$C$168, 0), MATCH('SWB Backcast - WINEP'!U$13, 'SWB Backcast'!$B$13:$V$13, 0))</f>
        <v>Excellent</v>
      </c>
      <c r="V106" t="str">
        <f>INDEX('SWB Backcast'!$B$13:$V$168, MATCH('SWB Backcast - WINEP'!$C106, 'SWB Backcast'!$C$13:$C$168, 0), MATCH('SWB Backcast - WINEP'!V$13, 'SWB Backcast'!$B$13:$V$13, 0))</f>
        <v>Excellent</v>
      </c>
      <c r="Y106" s="22" t="s">
        <v>1027</v>
      </c>
      <c r="Z106" s="22" t="s">
        <v>999</v>
      </c>
      <c r="AA106" t="s">
        <v>51</v>
      </c>
      <c r="AB106" t="str">
        <f t="shared" si="23"/>
        <v>Excellent</v>
      </c>
      <c r="AC106" t="str">
        <f t="shared" si="25"/>
        <v>Excellent</v>
      </c>
      <c r="AD106" t="str">
        <f t="shared" si="26"/>
        <v>Excellent</v>
      </c>
      <c r="AE106" t="str">
        <f t="shared" si="27"/>
        <v>Excellent</v>
      </c>
      <c r="AF106" t="str">
        <f t="shared" si="28"/>
        <v>Excellent</v>
      </c>
      <c r="AG106" t="str">
        <f t="shared" si="29"/>
        <v>Excellent</v>
      </c>
      <c r="AI106" t="str">
        <f t="shared" si="30"/>
        <v>Y</v>
      </c>
    </row>
    <row r="107" spans="2:35">
      <c r="B107" t="s">
        <v>239</v>
      </c>
      <c r="C107" t="s">
        <v>710</v>
      </c>
      <c r="D107" t="s">
        <v>48</v>
      </c>
      <c r="E107" t="s">
        <v>49</v>
      </c>
      <c r="F107" t="s">
        <v>50</v>
      </c>
      <c r="H107" t="str">
        <f>INDEX('SWB Backcast'!$B$13:$V$168, MATCH('SWB Backcast - WINEP'!$C107, 'SWB Backcast'!$C$13:$C$168, 0), MATCH('SWB Backcast - WINEP'!H$13, 'SWB Backcast'!$B$13:$V$13, 0))</f>
        <v>Excellent</v>
      </c>
      <c r="I107" t="str">
        <f>INDEX('SWB Backcast'!$B$13:$V$168, MATCH('SWB Backcast - WINEP'!$C107, 'SWB Backcast'!$C$13:$C$168, 0), MATCH('SWB Backcast - WINEP'!I$13, 'SWB Backcast'!$B$13:$V$13, 0))</f>
        <v>Excellent</v>
      </c>
      <c r="J107" t="str">
        <f>INDEX('SWB Backcast'!$B$13:$V$168, MATCH('SWB Backcast - WINEP'!$C107, 'SWB Backcast'!$C$13:$C$168, 0), MATCH('SWB Backcast - WINEP'!J$13, 'SWB Backcast'!$B$13:$V$13, 0))</f>
        <v>Excellent</v>
      </c>
      <c r="K107" t="str">
        <f>INDEX('SWB Backcast'!$B$13:$V$168, MATCH('SWB Backcast - WINEP'!$C107, 'SWB Backcast'!$C$13:$C$168, 0), MATCH('SWB Backcast - WINEP'!K$13, 'SWB Backcast'!$B$13:$V$13, 0))</f>
        <v>Good</v>
      </c>
      <c r="L107" t="str">
        <f>INDEX('SWB Backcast'!$B$13:$V$168, MATCH('SWB Backcast - WINEP'!$C107, 'SWB Backcast'!$C$13:$C$168, 0), MATCH('SWB Backcast - WINEP'!L$13, 'SWB Backcast'!$B$13:$V$13, 0))</f>
        <v>Excellent</v>
      </c>
      <c r="M107">
        <f>INDEX('SWB Backcast'!$B$13:$V$168, MATCH('SWB Backcast - WINEP'!$C107, 'SWB Backcast'!$C$13:$C$168, 0), MATCH('SWB Backcast - WINEP'!M$13, 'SWB Backcast'!$B$13:$V$13, 0))</f>
        <v>0</v>
      </c>
      <c r="N107" t="str">
        <f>INDEX('SWB Backcast'!$B$13:$V$168, MATCH('SWB Backcast - WINEP'!$C107, 'SWB Backcast'!$C$13:$C$168, 0), MATCH('SWB Backcast - WINEP'!N$13, 'SWB Backcast'!$B$13:$V$13, 0))</f>
        <v>Excellent</v>
      </c>
      <c r="O107" t="str">
        <f>INDEX('SWB Backcast'!$B$13:$V$168, MATCH('SWB Backcast - WINEP'!$C107, 'SWB Backcast'!$C$13:$C$168, 0), MATCH('SWB Backcast - WINEP'!O$13, 'SWB Backcast'!$B$13:$V$13, 0))</f>
        <v>Excellent</v>
      </c>
      <c r="P107">
        <f>INDEX('SWB Backcast'!$B$13:$V$168, MATCH('SWB Backcast - WINEP'!$C107, 'SWB Backcast'!$C$13:$C$168, 0), MATCH('SWB Backcast - WINEP'!P$13, 'SWB Backcast'!$B$13:$V$13, 0))</f>
        <v>0</v>
      </c>
      <c r="Q107" t="str">
        <f>INDEX('SWB Backcast'!$B$13:$V$168, MATCH('SWB Backcast - WINEP'!$C107, 'SWB Backcast'!$C$13:$C$168, 0), MATCH('SWB Backcast - WINEP'!Q$13, 'SWB Backcast'!$B$13:$V$13, 0))</f>
        <v>Excellent</v>
      </c>
      <c r="R107" t="str">
        <f>INDEX('SWB Backcast'!$B$13:$V$168, MATCH('SWB Backcast - WINEP'!$C107, 'SWB Backcast'!$C$13:$C$168, 0), MATCH('SWB Backcast - WINEP'!R$13, 'SWB Backcast'!$B$13:$V$13, 0))</f>
        <v>Excellent</v>
      </c>
      <c r="S107" t="str">
        <f>INDEX('SWB Backcast'!$B$13:$V$168, MATCH('SWB Backcast - WINEP'!$C107, 'SWB Backcast'!$C$13:$C$168, 0), MATCH('SWB Backcast - WINEP'!S$13, 'SWB Backcast'!$B$13:$V$13, 0))</f>
        <v>Excellent</v>
      </c>
      <c r="T107" t="str">
        <f>INDEX('SWB Backcast'!$B$13:$V$168, MATCH('SWB Backcast - WINEP'!$C107, 'SWB Backcast'!$C$13:$C$168, 0), MATCH('SWB Backcast - WINEP'!T$13, 'SWB Backcast'!$B$13:$V$13, 0))</f>
        <v>Excellent</v>
      </c>
      <c r="U107" t="str">
        <f>INDEX('SWB Backcast'!$B$13:$V$168, MATCH('SWB Backcast - WINEP'!$C107, 'SWB Backcast'!$C$13:$C$168, 0), MATCH('SWB Backcast - WINEP'!U$13, 'SWB Backcast'!$B$13:$V$13, 0))</f>
        <v>Excellent</v>
      </c>
      <c r="V107" t="str">
        <f>INDEX('SWB Backcast'!$B$13:$V$168, MATCH('SWB Backcast - WINEP'!$C107, 'SWB Backcast'!$C$13:$C$168, 0), MATCH('SWB Backcast - WINEP'!V$13, 'SWB Backcast'!$B$13:$V$13, 0))</f>
        <v>Excellent</v>
      </c>
      <c r="Y107" s="22"/>
      <c r="Z107" s="22"/>
      <c r="AA107" t="s">
        <v>51</v>
      </c>
      <c r="AB107" t="str">
        <f t="shared" si="23"/>
        <v>Excellent</v>
      </c>
      <c r="AC107" t="str">
        <f t="shared" si="25"/>
        <v>Excellent</v>
      </c>
      <c r="AD107" t="str">
        <f t="shared" si="26"/>
        <v>Excellent</v>
      </c>
      <c r="AE107" t="str">
        <f t="shared" si="27"/>
        <v>Excellent</v>
      </c>
      <c r="AF107" t="str">
        <f t="shared" si="28"/>
        <v>Excellent</v>
      </c>
      <c r="AG107" t="str">
        <f t="shared" si="29"/>
        <v>Excellent</v>
      </c>
      <c r="AI107" t="str">
        <f t="shared" si="30"/>
        <v>N</v>
      </c>
    </row>
    <row r="108" spans="2:35">
      <c r="B108" t="s">
        <v>239</v>
      </c>
      <c r="C108" t="s">
        <v>711</v>
      </c>
      <c r="D108" t="s">
        <v>48</v>
      </c>
      <c r="E108" t="s">
        <v>49</v>
      </c>
      <c r="F108" t="s">
        <v>50</v>
      </c>
      <c r="H108" t="str">
        <f>INDEX('SWB Backcast'!$B$13:$V$168, MATCH('SWB Backcast - WINEP'!$C108, 'SWB Backcast'!$C$13:$C$168, 0), MATCH('SWB Backcast - WINEP'!H$13, 'SWB Backcast'!$B$13:$V$13, 0))</f>
        <v>Sufficient</v>
      </c>
      <c r="I108" t="str">
        <f>INDEX('SWB Backcast'!$B$13:$V$168, MATCH('SWB Backcast - WINEP'!$C108, 'SWB Backcast'!$C$13:$C$168, 0), MATCH('SWB Backcast - WINEP'!I$13, 'SWB Backcast'!$B$13:$V$13, 0))</f>
        <v>Sufficient</v>
      </c>
      <c r="J108" t="str">
        <f>INDEX('SWB Backcast'!$B$13:$V$168, MATCH('SWB Backcast - WINEP'!$C108, 'SWB Backcast'!$C$13:$C$168, 0), MATCH('SWB Backcast - WINEP'!J$13, 'SWB Backcast'!$B$13:$V$13, 0))</f>
        <v>Poor</v>
      </c>
      <c r="K108" t="str">
        <f>INDEX('SWB Backcast'!$B$13:$V$168, MATCH('SWB Backcast - WINEP'!$C108, 'SWB Backcast'!$C$13:$C$168, 0), MATCH('SWB Backcast - WINEP'!K$13, 'SWB Backcast'!$B$13:$V$13, 0))</f>
        <v>Poor</v>
      </c>
      <c r="L108" t="str">
        <f>INDEX('SWB Backcast'!$B$13:$V$168, MATCH('SWB Backcast - WINEP'!$C108, 'SWB Backcast'!$C$13:$C$168, 0), MATCH('SWB Backcast - WINEP'!L$13, 'SWB Backcast'!$B$13:$V$13, 0))</f>
        <v>Poor</v>
      </c>
      <c r="M108">
        <f>INDEX('SWB Backcast'!$B$13:$V$168, MATCH('SWB Backcast - WINEP'!$C108, 'SWB Backcast'!$C$13:$C$168, 0), MATCH('SWB Backcast - WINEP'!M$13, 'SWB Backcast'!$B$13:$V$13, 0))</f>
        <v>0</v>
      </c>
      <c r="N108" t="str">
        <f>INDEX('SWB Backcast'!$B$13:$V$168, MATCH('SWB Backcast - WINEP'!$C108, 'SWB Backcast'!$C$13:$C$168, 0), MATCH('SWB Backcast - WINEP'!N$13, 'SWB Backcast'!$B$13:$V$13, 0))</f>
        <v>Sufficient</v>
      </c>
      <c r="O108" t="str">
        <f>INDEX('SWB Backcast'!$B$13:$V$168, MATCH('SWB Backcast - WINEP'!$C108, 'SWB Backcast'!$C$13:$C$168, 0), MATCH('SWB Backcast - WINEP'!O$13, 'SWB Backcast'!$B$13:$V$13, 0))</f>
        <v>Good</v>
      </c>
      <c r="P108">
        <f>INDEX('SWB Backcast'!$B$13:$V$168, MATCH('SWB Backcast - WINEP'!$C108, 'SWB Backcast'!$C$13:$C$168, 0), MATCH('SWB Backcast - WINEP'!P$13, 'SWB Backcast'!$B$13:$V$13, 0))</f>
        <v>0</v>
      </c>
      <c r="Q108" t="str">
        <f>INDEX('SWB Backcast'!$B$13:$V$168, MATCH('SWB Backcast - WINEP'!$C108, 'SWB Backcast'!$C$13:$C$168, 0), MATCH('SWB Backcast - WINEP'!Q$13, 'SWB Backcast'!$B$13:$V$13, 0))</f>
        <v>Good</v>
      </c>
      <c r="R108" t="str">
        <f>INDEX('SWB Backcast'!$B$13:$V$168, MATCH('SWB Backcast - WINEP'!$C108, 'SWB Backcast'!$C$13:$C$168, 0), MATCH('SWB Backcast - WINEP'!R$13, 'SWB Backcast'!$B$13:$V$13, 0))</f>
        <v>Good</v>
      </c>
      <c r="S108" t="str">
        <f>INDEX('SWB Backcast'!$B$13:$V$168, MATCH('SWB Backcast - WINEP'!$C108, 'SWB Backcast'!$C$13:$C$168, 0), MATCH('SWB Backcast - WINEP'!S$13, 'SWB Backcast'!$B$13:$V$13, 0))</f>
        <v>Good</v>
      </c>
      <c r="T108" t="str">
        <f>INDEX('SWB Backcast'!$B$13:$V$168, MATCH('SWB Backcast - WINEP'!$C108, 'SWB Backcast'!$C$13:$C$168, 0), MATCH('SWB Backcast - WINEP'!T$13, 'SWB Backcast'!$B$13:$V$13, 0))</f>
        <v>Good</v>
      </c>
      <c r="U108" t="str">
        <f>INDEX('SWB Backcast'!$B$13:$V$168, MATCH('SWB Backcast - WINEP'!$C108, 'SWB Backcast'!$C$13:$C$168, 0), MATCH('SWB Backcast - WINEP'!U$13, 'SWB Backcast'!$B$13:$V$13, 0))</f>
        <v>Good</v>
      </c>
      <c r="V108" t="str">
        <f>INDEX('SWB Backcast'!$B$13:$V$168, MATCH('SWB Backcast - WINEP'!$C108, 'SWB Backcast'!$C$13:$C$168, 0), MATCH('SWB Backcast - WINEP'!V$13, 'SWB Backcast'!$B$13:$V$13, 0))</f>
        <v>Good</v>
      </c>
      <c r="X108" t="s">
        <v>55</v>
      </c>
      <c r="Z108" s="22" t="s">
        <v>1028</v>
      </c>
      <c r="AA108" t="s">
        <v>51</v>
      </c>
      <c r="AB108" t="str">
        <f t="shared" si="23"/>
        <v>Good</v>
      </c>
      <c r="AC108" t="str">
        <f t="shared" si="25"/>
        <v>Good</v>
      </c>
      <c r="AD108" t="str">
        <f t="shared" si="26"/>
        <v>Good</v>
      </c>
      <c r="AE108" t="str">
        <f t="shared" si="27"/>
        <v>Good</v>
      </c>
      <c r="AF108" t="str">
        <f t="shared" si="28"/>
        <v>Good</v>
      </c>
      <c r="AG108" t="str">
        <f t="shared" si="29"/>
        <v>Good</v>
      </c>
      <c r="AI108" t="str">
        <f t="shared" si="30"/>
        <v>N</v>
      </c>
    </row>
    <row r="109" spans="2:35">
      <c r="B109" t="s">
        <v>239</v>
      </c>
      <c r="C109" t="s">
        <v>712</v>
      </c>
      <c r="D109" t="s">
        <v>48</v>
      </c>
      <c r="E109" t="s">
        <v>49</v>
      </c>
      <c r="F109" t="s">
        <v>50</v>
      </c>
      <c r="H109" t="str">
        <f>INDEX('SWB Backcast'!$B$13:$V$168, MATCH('SWB Backcast - WINEP'!$C109, 'SWB Backcast'!$C$13:$C$168, 0), MATCH('SWB Backcast - WINEP'!H$13, 'SWB Backcast'!$B$13:$V$13, 0))</f>
        <v>Excellent</v>
      </c>
      <c r="I109" t="str">
        <f>INDEX('SWB Backcast'!$B$13:$V$168, MATCH('SWB Backcast - WINEP'!$C109, 'SWB Backcast'!$C$13:$C$168, 0), MATCH('SWB Backcast - WINEP'!I$13, 'SWB Backcast'!$B$13:$V$13, 0))</f>
        <v>Excellent</v>
      </c>
      <c r="J109" t="str">
        <f>INDEX('SWB Backcast'!$B$13:$V$168, MATCH('SWB Backcast - WINEP'!$C109, 'SWB Backcast'!$C$13:$C$168, 0), MATCH('SWB Backcast - WINEP'!J$13, 'SWB Backcast'!$B$13:$V$13, 0))</f>
        <v>Excellent</v>
      </c>
      <c r="K109" t="str">
        <f>INDEX('SWB Backcast'!$B$13:$V$168, MATCH('SWB Backcast - WINEP'!$C109, 'SWB Backcast'!$C$13:$C$168, 0), MATCH('SWB Backcast - WINEP'!K$13, 'SWB Backcast'!$B$13:$V$13, 0))</f>
        <v>Excellent</v>
      </c>
      <c r="L109" t="str">
        <f>INDEX('SWB Backcast'!$B$13:$V$168, MATCH('SWB Backcast - WINEP'!$C109, 'SWB Backcast'!$C$13:$C$168, 0), MATCH('SWB Backcast - WINEP'!L$13, 'SWB Backcast'!$B$13:$V$13, 0))</f>
        <v>Excellent</v>
      </c>
      <c r="M109">
        <f>INDEX('SWB Backcast'!$B$13:$V$168, MATCH('SWB Backcast - WINEP'!$C109, 'SWB Backcast'!$C$13:$C$168, 0), MATCH('SWB Backcast - WINEP'!M$13, 'SWB Backcast'!$B$13:$V$13, 0))</f>
        <v>0</v>
      </c>
      <c r="N109" t="str">
        <f>INDEX('SWB Backcast'!$B$13:$V$168, MATCH('SWB Backcast - WINEP'!$C109, 'SWB Backcast'!$C$13:$C$168, 0), MATCH('SWB Backcast - WINEP'!N$13, 'SWB Backcast'!$B$13:$V$13, 0))</f>
        <v>Excellent</v>
      </c>
      <c r="O109" t="str">
        <f>INDEX('SWB Backcast'!$B$13:$V$168, MATCH('SWB Backcast - WINEP'!$C109, 'SWB Backcast'!$C$13:$C$168, 0), MATCH('SWB Backcast - WINEP'!O$13, 'SWB Backcast'!$B$13:$V$13, 0))</f>
        <v>Excellent</v>
      </c>
      <c r="P109">
        <f>INDEX('SWB Backcast'!$B$13:$V$168, MATCH('SWB Backcast - WINEP'!$C109, 'SWB Backcast'!$C$13:$C$168, 0), MATCH('SWB Backcast - WINEP'!P$13, 'SWB Backcast'!$B$13:$V$13, 0))</f>
        <v>0</v>
      </c>
      <c r="Q109" t="str">
        <f>INDEX('SWB Backcast'!$B$13:$V$168, MATCH('SWB Backcast - WINEP'!$C109, 'SWB Backcast'!$C$13:$C$168, 0), MATCH('SWB Backcast - WINEP'!Q$13, 'SWB Backcast'!$B$13:$V$13, 0))</f>
        <v>Excellent</v>
      </c>
      <c r="R109" t="str">
        <f>INDEX('SWB Backcast'!$B$13:$V$168, MATCH('SWB Backcast - WINEP'!$C109, 'SWB Backcast'!$C$13:$C$168, 0), MATCH('SWB Backcast - WINEP'!R$13, 'SWB Backcast'!$B$13:$V$13, 0))</f>
        <v>Excellent</v>
      </c>
      <c r="S109" t="str">
        <f>INDEX('SWB Backcast'!$B$13:$V$168, MATCH('SWB Backcast - WINEP'!$C109, 'SWB Backcast'!$C$13:$C$168, 0), MATCH('SWB Backcast - WINEP'!S$13, 'SWB Backcast'!$B$13:$V$13, 0))</f>
        <v>Excellent</v>
      </c>
      <c r="T109" t="str">
        <f>INDEX('SWB Backcast'!$B$13:$V$168, MATCH('SWB Backcast - WINEP'!$C109, 'SWB Backcast'!$C$13:$C$168, 0), MATCH('SWB Backcast - WINEP'!T$13, 'SWB Backcast'!$B$13:$V$13, 0))</f>
        <v>Excellent</v>
      </c>
      <c r="U109" t="str">
        <f>INDEX('SWB Backcast'!$B$13:$V$168, MATCH('SWB Backcast - WINEP'!$C109, 'SWB Backcast'!$C$13:$C$168, 0), MATCH('SWB Backcast - WINEP'!U$13, 'SWB Backcast'!$B$13:$V$13, 0))</f>
        <v>Excellent</v>
      </c>
      <c r="V109" t="str">
        <f>INDEX('SWB Backcast'!$B$13:$V$168, MATCH('SWB Backcast - WINEP'!$C109, 'SWB Backcast'!$C$13:$C$168, 0), MATCH('SWB Backcast - WINEP'!V$13, 'SWB Backcast'!$B$13:$V$13, 0))</f>
        <v>Excellent</v>
      </c>
      <c r="Y109" s="22"/>
      <c r="Z109" s="22"/>
      <c r="AA109" t="s">
        <v>51</v>
      </c>
      <c r="AB109" t="str">
        <f t="shared" si="23"/>
        <v>Excellent</v>
      </c>
      <c r="AC109" t="str">
        <f t="shared" si="25"/>
        <v>Excellent</v>
      </c>
      <c r="AD109" t="str">
        <f t="shared" si="26"/>
        <v>Excellent</v>
      </c>
      <c r="AE109" t="str">
        <f t="shared" si="27"/>
        <v>Excellent</v>
      </c>
      <c r="AF109" t="str">
        <f t="shared" si="28"/>
        <v>Excellent</v>
      </c>
      <c r="AG109" t="str">
        <f t="shared" si="29"/>
        <v>Excellent</v>
      </c>
      <c r="AI109" t="str">
        <f t="shared" si="30"/>
        <v>N</v>
      </c>
    </row>
    <row r="110" spans="2:35">
      <c r="B110" t="s">
        <v>239</v>
      </c>
      <c r="C110" t="s">
        <v>713</v>
      </c>
      <c r="D110" t="s">
        <v>48</v>
      </c>
      <c r="E110" t="s">
        <v>49</v>
      </c>
      <c r="F110" t="s">
        <v>50</v>
      </c>
      <c r="H110" t="str">
        <f>INDEX('SWB Backcast'!$B$13:$V$168, MATCH('SWB Backcast - WINEP'!$C110, 'SWB Backcast'!$C$13:$C$168, 0), MATCH('SWB Backcast - WINEP'!H$13, 'SWB Backcast'!$B$13:$V$13, 0))</f>
        <v>Excellent</v>
      </c>
      <c r="I110" t="str">
        <f>INDEX('SWB Backcast'!$B$13:$V$168, MATCH('SWB Backcast - WINEP'!$C110, 'SWB Backcast'!$C$13:$C$168, 0), MATCH('SWB Backcast - WINEP'!I$13, 'SWB Backcast'!$B$13:$V$13, 0))</f>
        <v>Excellent</v>
      </c>
      <c r="J110" t="str">
        <f>INDEX('SWB Backcast'!$B$13:$V$168, MATCH('SWB Backcast - WINEP'!$C110, 'SWB Backcast'!$C$13:$C$168, 0), MATCH('SWB Backcast - WINEP'!J$13, 'SWB Backcast'!$B$13:$V$13, 0))</f>
        <v>Excellent</v>
      </c>
      <c r="K110" t="str">
        <f>INDEX('SWB Backcast'!$B$13:$V$168, MATCH('SWB Backcast - WINEP'!$C110, 'SWB Backcast'!$C$13:$C$168, 0), MATCH('SWB Backcast - WINEP'!K$13, 'SWB Backcast'!$B$13:$V$13, 0))</f>
        <v>Excellent</v>
      </c>
      <c r="L110" t="str">
        <f>INDEX('SWB Backcast'!$B$13:$V$168, MATCH('SWB Backcast - WINEP'!$C110, 'SWB Backcast'!$C$13:$C$168, 0), MATCH('SWB Backcast - WINEP'!L$13, 'SWB Backcast'!$B$13:$V$13, 0))</f>
        <v>Excellent</v>
      </c>
      <c r="M110">
        <f>INDEX('SWB Backcast'!$B$13:$V$168, MATCH('SWB Backcast - WINEP'!$C110, 'SWB Backcast'!$C$13:$C$168, 0), MATCH('SWB Backcast - WINEP'!M$13, 'SWB Backcast'!$B$13:$V$13, 0))</f>
        <v>0</v>
      </c>
      <c r="N110" t="str">
        <f>INDEX('SWB Backcast'!$B$13:$V$168, MATCH('SWB Backcast - WINEP'!$C110, 'SWB Backcast'!$C$13:$C$168, 0), MATCH('SWB Backcast - WINEP'!N$13, 'SWB Backcast'!$B$13:$V$13, 0))</f>
        <v>Excellent</v>
      </c>
      <c r="O110" t="str">
        <f>INDEX('SWB Backcast'!$B$13:$V$168, MATCH('SWB Backcast - WINEP'!$C110, 'SWB Backcast'!$C$13:$C$168, 0), MATCH('SWB Backcast - WINEP'!O$13, 'SWB Backcast'!$B$13:$V$13, 0))</f>
        <v>Excellent</v>
      </c>
      <c r="P110">
        <f>INDEX('SWB Backcast'!$B$13:$V$168, MATCH('SWB Backcast - WINEP'!$C110, 'SWB Backcast'!$C$13:$C$168, 0), MATCH('SWB Backcast - WINEP'!P$13, 'SWB Backcast'!$B$13:$V$13, 0))</f>
        <v>0</v>
      </c>
      <c r="Q110" t="str">
        <f>INDEX('SWB Backcast'!$B$13:$V$168, MATCH('SWB Backcast - WINEP'!$C110, 'SWB Backcast'!$C$13:$C$168, 0), MATCH('SWB Backcast - WINEP'!Q$13, 'SWB Backcast'!$B$13:$V$13, 0))</f>
        <v>Excellent</v>
      </c>
      <c r="R110" t="str">
        <f>INDEX('SWB Backcast'!$B$13:$V$168, MATCH('SWB Backcast - WINEP'!$C110, 'SWB Backcast'!$C$13:$C$168, 0), MATCH('SWB Backcast - WINEP'!R$13, 'SWB Backcast'!$B$13:$V$13, 0))</f>
        <v>Excellent</v>
      </c>
      <c r="S110" t="str">
        <f>INDEX('SWB Backcast'!$B$13:$V$168, MATCH('SWB Backcast - WINEP'!$C110, 'SWB Backcast'!$C$13:$C$168, 0), MATCH('SWB Backcast - WINEP'!S$13, 'SWB Backcast'!$B$13:$V$13, 0))</f>
        <v>Excellent</v>
      </c>
      <c r="T110" t="str">
        <f>INDEX('SWB Backcast'!$B$13:$V$168, MATCH('SWB Backcast - WINEP'!$C110, 'SWB Backcast'!$C$13:$C$168, 0), MATCH('SWB Backcast - WINEP'!T$13, 'SWB Backcast'!$B$13:$V$13, 0))</f>
        <v>Excellent</v>
      </c>
      <c r="U110" t="str">
        <f>INDEX('SWB Backcast'!$B$13:$V$168, MATCH('SWB Backcast - WINEP'!$C110, 'SWB Backcast'!$C$13:$C$168, 0), MATCH('SWB Backcast - WINEP'!U$13, 'SWB Backcast'!$B$13:$V$13, 0))</f>
        <v>Excellent</v>
      </c>
      <c r="V110" t="str">
        <f>INDEX('SWB Backcast'!$B$13:$V$168, MATCH('SWB Backcast - WINEP'!$C110, 'SWB Backcast'!$C$13:$C$168, 0), MATCH('SWB Backcast - WINEP'!V$13, 'SWB Backcast'!$B$13:$V$13, 0))</f>
        <v>Excellent</v>
      </c>
      <c r="Y110" s="22"/>
      <c r="Z110" s="22"/>
      <c r="AA110" t="s">
        <v>51</v>
      </c>
      <c r="AB110" t="str">
        <f t="shared" si="23"/>
        <v>Excellent</v>
      </c>
      <c r="AC110" t="str">
        <f t="shared" si="25"/>
        <v>Excellent</v>
      </c>
      <c r="AD110" t="str">
        <f t="shared" si="26"/>
        <v>Excellent</v>
      </c>
      <c r="AE110" t="str">
        <f t="shared" si="27"/>
        <v>Excellent</v>
      </c>
      <c r="AF110" t="str">
        <f t="shared" si="28"/>
        <v>Excellent</v>
      </c>
      <c r="AG110" t="str">
        <f t="shared" si="29"/>
        <v>Excellent</v>
      </c>
      <c r="AI110" t="str">
        <f t="shared" si="30"/>
        <v>N</v>
      </c>
    </row>
    <row r="111" spans="2:35" ht="27.95">
      <c r="B111" t="s">
        <v>239</v>
      </c>
      <c r="C111" t="s">
        <v>714</v>
      </c>
      <c r="D111" t="s">
        <v>48</v>
      </c>
      <c r="E111" t="s">
        <v>49</v>
      </c>
      <c r="F111" t="s">
        <v>50</v>
      </c>
      <c r="H111" t="str">
        <f>INDEX('SWB Backcast'!$B$13:$V$168, MATCH('SWB Backcast - WINEP'!$C111, 'SWB Backcast'!$C$13:$C$168, 0), MATCH('SWB Backcast - WINEP'!H$13, 'SWB Backcast'!$B$13:$V$13, 0))</f>
        <v>Excellent</v>
      </c>
      <c r="I111" t="str">
        <f>INDEX('SWB Backcast'!$B$13:$V$168, MATCH('SWB Backcast - WINEP'!$C111, 'SWB Backcast'!$C$13:$C$168, 0), MATCH('SWB Backcast - WINEP'!I$13, 'SWB Backcast'!$B$13:$V$13, 0))</f>
        <v>Excellent</v>
      </c>
      <c r="J111" t="str">
        <f>INDEX('SWB Backcast'!$B$13:$V$168, MATCH('SWB Backcast - WINEP'!$C111, 'SWB Backcast'!$C$13:$C$168, 0), MATCH('SWB Backcast - WINEP'!J$13, 'SWB Backcast'!$B$13:$V$13, 0))</f>
        <v>Excellent</v>
      </c>
      <c r="K111" t="str">
        <f>INDEX('SWB Backcast'!$B$13:$V$168, MATCH('SWB Backcast - WINEP'!$C111, 'SWB Backcast'!$C$13:$C$168, 0), MATCH('SWB Backcast - WINEP'!K$13, 'SWB Backcast'!$B$13:$V$13, 0))</f>
        <v>Excellent</v>
      </c>
      <c r="L111" t="str">
        <f>INDEX('SWB Backcast'!$B$13:$V$168, MATCH('SWB Backcast - WINEP'!$C111, 'SWB Backcast'!$C$13:$C$168, 0), MATCH('SWB Backcast - WINEP'!L$13, 'SWB Backcast'!$B$13:$V$13, 0))</f>
        <v>Good</v>
      </c>
      <c r="M111">
        <f>INDEX('SWB Backcast'!$B$13:$V$168, MATCH('SWB Backcast - WINEP'!$C111, 'SWB Backcast'!$C$13:$C$168, 0), MATCH('SWB Backcast - WINEP'!M$13, 'SWB Backcast'!$B$13:$V$13, 0))</f>
        <v>0</v>
      </c>
      <c r="N111" t="str">
        <f>INDEX('SWB Backcast'!$B$13:$V$168, MATCH('SWB Backcast - WINEP'!$C111, 'SWB Backcast'!$C$13:$C$168, 0), MATCH('SWB Backcast - WINEP'!N$13, 'SWB Backcast'!$B$13:$V$13, 0))</f>
        <v>Good</v>
      </c>
      <c r="O111" t="str">
        <f>INDEX('SWB Backcast'!$B$13:$V$168, MATCH('SWB Backcast - WINEP'!$C111, 'SWB Backcast'!$C$13:$C$168, 0), MATCH('SWB Backcast - WINEP'!O$13, 'SWB Backcast'!$B$13:$V$13, 0))</f>
        <v>Excellent</v>
      </c>
      <c r="P111">
        <f>INDEX('SWB Backcast'!$B$13:$V$168, MATCH('SWB Backcast - WINEP'!$C111, 'SWB Backcast'!$C$13:$C$168, 0), MATCH('SWB Backcast - WINEP'!P$13, 'SWB Backcast'!$B$13:$V$13, 0))</f>
        <v>0</v>
      </c>
      <c r="Q111" t="str">
        <f>INDEX('SWB Backcast'!$B$13:$V$168, MATCH('SWB Backcast - WINEP'!$C111, 'SWB Backcast'!$C$13:$C$168, 0), MATCH('SWB Backcast - WINEP'!Q$13, 'SWB Backcast'!$B$13:$V$13, 0))</f>
        <v>Excellent</v>
      </c>
      <c r="R111" t="str">
        <f>INDEX('SWB Backcast'!$B$13:$V$168, MATCH('SWB Backcast - WINEP'!$C111, 'SWB Backcast'!$C$13:$C$168, 0), MATCH('SWB Backcast - WINEP'!R$13, 'SWB Backcast'!$B$13:$V$13, 0))</f>
        <v>Excellent</v>
      </c>
      <c r="S111" t="str">
        <f>INDEX('SWB Backcast'!$B$13:$V$168, MATCH('SWB Backcast - WINEP'!$C111, 'SWB Backcast'!$C$13:$C$168, 0), MATCH('SWB Backcast - WINEP'!S$13, 'SWB Backcast'!$B$13:$V$13, 0))</f>
        <v>Excellent</v>
      </c>
      <c r="T111" t="str">
        <f>INDEX('SWB Backcast'!$B$13:$V$168, MATCH('SWB Backcast - WINEP'!$C111, 'SWB Backcast'!$C$13:$C$168, 0), MATCH('SWB Backcast - WINEP'!T$13, 'SWB Backcast'!$B$13:$V$13, 0))</f>
        <v>Excellent</v>
      </c>
      <c r="U111" t="str">
        <f>INDEX('SWB Backcast'!$B$13:$V$168, MATCH('SWB Backcast - WINEP'!$C111, 'SWB Backcast'!$C$13:$C$168, 0), MATCH('SWB Backcast - WINEP'!U$13, 'SWB Backcast'!$B$13:$V$13, 0))</f>
        <v>Excellent</v>
      </c>
      <c r="V111" t="str">
        <f>INDEX('SWB Backcast'!$B$13:$V$168, MATCH('SWB Backcast - WINEP'!$C111, 'SWB Backcast'!$C$13:$C$168, 0), MATCH('SWB Backcast - WINEP'!V$13, 'SWB Backcast'!$B$13:$V$13, 0))</f>
        <v>Excellent</v>
      </c>
      <c r="Y111" s="22" t="s">
        <v>1029</v>
      </c>
      <c r="Z111" s="22" t="s">
        <v>970</v>
      </c>
      <c r="AA111" t="s">
        <v>51</v>
      </c>
      <c r="AB111" t="str">
        <f t="shared" si="23"/>
        <v>Excellent</v>
      </c>
      <c r="AC111" t="str">
        <f t="shared" si="25"/>
        <v>Excellent</v>
      </c>
      <c r="AD111" t="str">
        <f t="shared" si="26"/>
        <v>Excellent</v>
      </c>
      <c r="AE111" t="str">
        <f t="shared" si="27"/>
        <v>Excellent</v>
      </c>
      <c r="AF111" t="str">
        <f t="shared" si="28"/>
        <v>Excellent</v>
      </c>
      <c r="AG111" t="str">
        <f t="shared" si="29"/>
        <v>Excellent</v>
      </c>
      <c r="AI111" t="str">
        <f t="shared" si="30"/>
        <v>Y</v>
      </c>
    </row>
    <row r="112" spans="2:35" ht="27.95">
      <c r="B112" t="s">
        <v>239</v>
      </c>
      <c r="C112" t="s">
        <v>715</v>
      </c>
      <c r="D112" t="s">
        <v>48</v>
      </c>
      <c r="E112" t="s">
        <v>49</v>
      </c>
      <c r="F112" t="s">
        <v>50</v>
      </c>
      <c r="H112" t="str">
        <f>INDEX('SWB Backcast'!$B$13:$V$168, MATCH('SWB Backcast - WINEP'!$C112, 'SWB Backcast'!$C$13:$C$168, 0), MATCH('SWB Backcast - WINEP'!H$13, 'SWB Backcast'!$B$13:$V$13, 0))</f>
        <v>Excellent</v>
      </c>
      <c r="I112" t="str">
        <f>INDEX('SWB Backcast'!$B$13:$V$168, MATCH('SWB Backcast - WINEP'!$C112, 'SWB Backcast'!$C$13:$C$168, 0), MATCH('SWB Backcast - WINEP'!I$13, 'SWB Backcast'!$B$13:$V$13, 0))</f>
        <v>Excellent</v>
      </c>
      <c r="J112" t="str">
        <f>INDEX('SWB Backcast'!$B$13:$V$168, MATCH('SWB Backcast - WINEP'!$C112, 'SWB Backcast'!$C$13:$C$168, 0), MATCH('SWB Backcast - WINEP'!J$13, 'SWB Backcast'!$B$13:$V$13, 0))</f>
        <v>Excellent</v>
      </c>
      <c r="K112" t="str">
        <f>INDEX('SWB Backcast'!$B$13:$V$168, MATCH('SWB Backcast - WINEP'!$C112, 'SWB Backcast'!$C$13:$C$168, 0), MATCH('SWB Backcast - WINEP'!K$13, 'SWB Backcast'!$B$13:$V$13, 0))</f>
        <v>Excellent</v>
      </c>
      <c r="L112" t="str">
        <f>INDEX('SWB Backcast'!$B$13:$V$168, MATCH('SWB Backcast - WINEP'!$C112, 'SWB Backcast'!$C$13:$C$168, 0), MATCH('SWB Backcast - WINEP'!L$13, 'SWB Backcast'!$B$13:$V$13, 0))</f>
        <v>Excellent</v>
      </c>
      <c r="M112">
        <f>INDEX('SWB Backcast'!$B$13:$V$168, MATCH('SWB Backcast - WINEP'!$C112, 'SWB Backcast'!$C$13:$C$168, 0), MATCH('SWB Backcast - WINEP'!M$13, 'SWB Backcast'!$B$13:$V$13, 0))</f>
        <v>0</v>
      </c>
      <c r="N112" t="str">
        <f>INDEX('SWB Backcast'!$B$13:$V$168, MATCH('SWB Backcast - WINEP'!$C112, 'SWB Backcast'!$C$13:$C$168, 0), MATCH('SWB Backcast - WINEP'!N$13, 'SWB Backcast'!$B$13:$V$13, 0))</f>
        <v>Excellent</v>
      </c>
      <c r="O112" t="str">
        <f>INDEX('SWB Backcast'!$B$13:$V$168, MATCH('SWB Backcast - WINEP'!$C112, 'SWB Backcast'!$C$13:$C$168, 0), MATCH('SWB Backcast - WINEP'!O$13, 'SWB Backcast'!$B$13:$V$13, 0))</f>
        <v>Excellent</v>
      </c>
      <c r="P112">
        <f>INDEX('SWB Backcast'!$B$13:$V$168, MATCH('SWB Backcast - WINEP'!$C112, 'SWB Backcast'!$C$13:$C$168, 0), MATCH('SWB Backcast - WINEP'!P$13, 'SWB Backcast'!$B$13:$V$13, 0))</f>
        <v>0</v>
      </c>
      <c r="Q112" t="str">
        <f>INDEX('SWB Backcast'!$B$13:$V$168, MATCH('SWB Backcast - WINEP'!$C112, 'SWB Backcast'!$C$13:$C$168, 0), MATCH('SWB Backcast - WINEP'!Q$13, 'SWB Backcast'!$B$13:$V$13, 0))</f>
        <v>Excellent</v>
      </c>
      <c r="R112" t="str">
        <f>INDEX('SWB Backcast'!$B$13:$V$168, MATCH('SWB Backcast - WINEP'!$C112, 'SWB Backcast'!$C$13:$C$168, 0), MATCH('SWB Backcast - WINEP'!R$13, 'SWB Backcast'!$B$13:$V$13, 0))</f>
        <v>Excellent</v>
      </c>
      <c r="S112" t="str">
        <f>INDEX('SWB Backcast'!$B$13:$V$168, MATCH('SWB Backcast - WINEP'!$C112, 'SWB Backcast'!$C$13:$C$168, 0), MATCH('SWB Backcast - WINEP'!S$13, 'SWB Backcast'!$B$13:$V$13, 0))</f>
        <v>Excellent</v>
      </c>
      <c r="T112" t="str">
        <f>INDEX('SWB Backcast'!$B$13:$V$168, MATCH('SWB Backcast - WINEP'!$C112, 'SWB Backcast'!$C$13:$C$168, 0), MATCH('SWB Backcast - WINEP'!T$13, 'SWB Backcast'!$B$13:$V$13, 0))</f>
        <v>Excellent</v>
      </c>
      <c r="U112" t="str">
        <f>INDEX('SWB Backcast'!$B$13:$V$168, MATCH('SWB Backcast - WINEP'!$C112, 'SWB Backcast'!$C$13:$C$168, 0), MATCH('SWB Backcast - WINEP'!U$13, 'SWB Backcast'!$B$13:$V$13, 0))</f>
        <v>Excellent</v>
      </c>
      <c r="V112" t="str">
        <f>INDEX('SWB Backcast'!$B$13:$V$168, MATCH('SWB Backcast - WINEP'!$C112, 'SWB Backcast'!$C$13:$C$168, 0), MATCH('SWB Backcast - WINEP'!V$13, 'SWB Backcast'!$B$13:$V$13, 0))</f>
        <v>Excellent</v>
      </c>
      <c r="Y112" s="22" t="s">
        <v>1030</v>
      </c>
      <c r="Z112" s="22" t="s">
        <v>970</v>
      </c>
      <c r="AA112" t="s">
        <v>51</v>
      </c>
      <c r="AB112" t="str">
        <f t="shared" si="23"/>
        <v>Excellent</v>
      </c>
      <c r="AC112" t="str">
        <f t="shared" si="25"/>
        <v>Excellent</v>
      </c>
      <c r="AD112" t="str">
        <f t="shared" si="26"/>
        <v>Excellent</v>
      </c>
      <c r="AE112" t="str">
        <f t="shared" si="27"/>
        <v>Excellent</v>
      </c>
      <c r="AF112" t="str">
        <f t="shared" si="28"/>
        <v>Excellent</v>
      </c>
      <c r="AG112" t="str">
        <f t="shared" si="29"/>
        <v>Excellent</v>
      </c>
      <c r="AI112" t="str">
        <f t="shared" si="30"/>
        <v>Y</v>
      </c>
    </row>
    <row r="113" spans="2:35">
      <c r="B113" t="s">
        <v>239</v>
      </c>
      <c r="C113" t="s">
        <v>716</v>
      </c>
      <c r="D113" t="s">
        <v>48</v>
      </c>
      <c r="E113" t="s">
        <v>49</v>
      </c>
      <c r="F113" t="s">
        <v>50</v>
      </c>
      <c r="H113" t="str">
        <f>INDEX('SWB Backcast'!$B$13:$V$168, MATCH('SWB Backcast - WINEP'!$C113, 'SWB Backcast'!$C$13:$C$168, 0), MATCH('SWB Backcast - WINEP'!H$13, 'SWB Backcast'!$B$13:$V$13, 0))</f>
        <v>Excellent</v>
      </c>
      <c r="I113" t="str">
        <f>INDEX('SWB Backcast'!$B$13:$V$168, MATCH('SWB Backcast - WINEP'!$C113, 'SWB Backcast'!$C$13:$C$168, 0), MATCH('SWB Backcast - WINEP'!I$13, 'SWB Backcast'!$B$13:$V$13, 0))</f>
        <v>Excellent</v>
      </c>
      <c r="J113" t="str">
        <f>INDEX('SWB Backcast'!$B$13:$V$168, MATCH('SWB Backcast - WINEP'!$C113, 'SWB Backcast'!$C$13:$C$168, 0), MATCH('SWB Backcast - WINEP'!J$13, 'SWB Backcast'!$B$13:$V$13, 0))</f>
        <v>Excellent</v>
      </c>
      <c r="K113" t="str">
        <f>INDEX('SWB Backcast'!$B$13:$V$168, MATCH('SWB Backcast - WINEP'!$C113, 'SWB Backcast'!$C$13:$C$168, 0), MATCH('SWB Backcast - WINEP'!K$13, 'SWB Backcast'!$B$13:$V$13, 0))</f>
        <v>Excellent</v>
      </c>
      <c r="L113" t="str">
        <f>INDEX('SWB Backcast'!$B$13:$V$168, MATCH('SWB Backcast - WINEP'!$C113, 'SWB Backcast'!$C$13:$C$168, 0), MATCH('SWB Backcast - WINEP'!L$13, 'SWB Backcast'!$B$13:$V$13, 0))</f>
        <v>Excellent</v>
      </c>
      <c r="M113">
        <f>INDEX('SWB Backcast'!$B$13:$V$168, MATCH('SWB Backcast - WINEP'!$C113, 'SWB Backcast'!$C$13:$C$168, 0), MATCH('SWB Backcast - WINEP'!M$13, 'SWB Backcast'!$B$13:$V$13, 0))</f>
        <v>0</v>
      </c>
      <c r="N113" t="str">
        <f>INDEX('SWB Backcast'!$B$13:$V$168, MATCH('SWB Backcast - WINEP'!$C113, 'SWB Backcast'!$C$13:$C$168, 0), MATCH('SWB Backcast - WINEP'!N$13, 'SWB Backcast'!$B$13:$V$13, 0))</f>
        <v>Excellent</v>
      </c>
      <c r="O113" t="str">
        <f>INDEX('SWB Backcast'!$B$13:$V$168, MATCH('SWB Backcast - WINEP'!$C113, 'SWB Backcast'!$C$13:$C$168, 0), MATCH('SWB Backcast - WINEP'!O$13, 'SWB Backcast'!$B$13:$V$13, 0))</f>
        <v>Excellent</v>
      </c>
      <c r="P113">
        <f>INDEX('SWB Backcast'!$B$13:$V$168, MATCH('SWB Backcast - WINEP'!$C113, 'SWB Backcast'!$C$13:$C$168, 0), MATCH('SWB Backcast - WINEP'!P$13, 'SWB Backcast'!$B$13:$V$13, 0))</f>
        <v>0</v>
      </c>
      <c r="Q113" t="str">
        <f>INDEX('SWB Backcast'!$B$13:$V$168, MATCH('SWB Backcast - WINEP'!$C113, 'SWB Backcast'!$C$13:$C$168, 0), MATCH('SWB Backcast - WINEP'!Q$13, 'SWB Backcast'!$B$13:$V$13, 0))</f>
        <v>Excellent</v>
      </c>
      <c r="R113" t="str">
        <f>INDEX('SWB Backcast'!$B$13:$V$168, MATCH('SWB Backcast - WINEP'!$C113, 'SWB Backcast'!$C$13:$C$168, 0), MATCH('SWB Backcast - WINEP'!R$13, 'SWB Backcast'!$B$13:$V$13, 0))</f>
        <v>Excellent</v>
      </c>
      <c r="S113" t="str">
        <f>INDEX('SWB Backcast'!$B$13:$V$168, MATCH('SWB Backcast - WINEP'!$C113, 'SWB Backcast'!$C$13:$C$168, 0), MATCH('SWB Backcast - WINEP'!S$13, 'SWB Backcast'!$B$13:$V$13, 0))</f>
        <v>Excellent</v>
      </c>
      <c r="T113" t="str">
        <f>INDEX('SWB Backcast'!$B$13:$V$168, MATCH('SWB Backcast - WINEP'!$C113, 'SWB Backcast'!$C$13:$C$168, 0), MATCH('SWB Backcast - WINEP'!T$13, 'SWB Backcast'!$B$13:$V$13, 0))</f>
        <v>Excellent</v>
      </c>
      <c r="U113" t="str">
        <f>INDEX('SWB Backcast'!$B$13:$V$168, MATCH('SWB Backcast - WINEP'!$C113, 'SWB Backcast'!$C$13:$C$168, 0), MATCH('SWB Backcast - WINEP'!U$13, 'SWB Backcast'!$B$13:$V$13, 0))</f>
        <v>Excellent</v>
      </c>
      <c r="V113" t="str">
        <f>INDEX('SWB Backcast'!$B$13:$V$168, MATCH('SWB Backcast - WINEP'!$C113, 'SWB Backcast'!$C$13:$C$168, 0), MATCH('SWB Backcast - WINEP'!V$13, 'SWB Backcast'!$B$13:$V$13, 0))</f>
        <v>Excellent</v>
      </c>
      <c r="Y113" s="22"/>
      <c r="Z113" s="22"/>
      <c r="AA113" t="s">
        <v>51</v>
      </c>
      <c r="AB113" t="str">
        <f t="shared" si="23"/>
        <v>Excellent</v>
      </c>
      <c r="AC113" t="str">
        <f t="shared" si="25"/>
        <v>Excellent</v>
      </c>
      <c r="AD113" t="str">
        <f t="shared" si="26"/>
        <v>Excellent</v>
      </c>
      <c r="AE113" t="str">
        <f t="shared" si="27"/>
        <v>Excellent</v>
      </c>
      <c r="AF113" t="str">
        <f t="shared" si="28"/>
        <v>Excellent</v>
      </c>
      <c r="AG113" t="str">
        <f t="shared" si="29"/>
        <v>Excellent</v>
      </c>
      <c r="AI113" t="str">
        <f t="shared" si="30"/>
        <v>N</v>
      </c>
    </row>
    <row r="114" spans="2:35" ht="42">
      <c r="B114" t="s">
        <v>239</v>
      </c>
      <c r="C114" t="s">
        <v>717</v>
      </c>
      <c r="D114" t="s">
        <v>48</v>
      </c>
      <c r="E114" t="s">
        <v>49</v>
      </c>
      <c r="F114" t="s">
        <v>50</v>
      </c>
      <c r="H114" t="str">
        <f>INDEX('SWB Backcast'!$B$13:$V$168, MATCH('SWB Backcast - WINEP'!$C114, 'SWB Backcast'!$C$13:$C$168, 0), MATCH('SWB Backcast - WINEP'!H$13, 'SWB Backcast'!$B$13:$V$13, 0))</f>
        <v>Excellent</v>
      </c>
      <c r="I114" t="str">
        <f>INDEX('SWB Backcast'!$B$13:$V$168, MATCH('SWB Backcast - WINEP'!$C114, 'SWB Backcast'!$C$13:$C$168, 0), MATCH('SWB Backcast - WINEP'!I$13, 'SWB Backcast'!$B$13:$V$13, 0))</f>
        <v>Excellent</v>
      </c>
      <c r="J114" t="str">
        <f>INDEX('SWB Backcast'!$B$13:$V$168, MATCH('SWB Backcast - WINEP'!$C114, 'SWB Backcast'!$C$13:$C$168, 0), MATCH('SWB Backcast - WINEP'!J$13, 'SWB Backcast'!$B$13:$V$13, 0))</f>
        <v>Excellent</v>
      </c>
      <c r="K114" t="str">
        <f>INDEX('SWB Backcast'!$B$13:$V$168, MATCH('SWB Backcast - WINEP'!$C114, 'SWB Backcast'!$C$13:$C$168, 0), MATCH('SWB Backcast - WINEP'!K$13, 'SWB Backcast'!$B$13:$V$13, 0))</f>
        <v>Excellent</v>
      </c>
      <c r="L114" t="str">
        <f>INDEX('SWB Backcast'!$B$13:$V$168, MATCH('SWB Backcast - WINEP'!$C114, 'SWB Backcast'!$C$13:$C$168, 0), MATCH('SWB Backcast - WINEP'!L$13, 'SWB Backcast'!$B$13:$V$13, 0))</f>
        <v>Excellent</v>
      </c>
      <c r="M114">
        <f>INDEX('SWB Backcast'!$B$13:$V$168, MATCH('SWB Backcast - WINEP'!$C114, 'SWB Backcast'!$C$13:$C$168, 0), MATCH('SWB Backcast - WINEP'!M$13, 'SWB Backcast'!$B$13:$V$13, 0))</f>
        <v>0</v>
      </c>
      <c r="N114" t="str">
        <f>INDEX('SWB Backcast'!$B$13:$V$168, MATCH('SWB Backcast - WINEP'!$C114, 'SWB Backcast'!$C$13:$C$168, 0), MATCH('SWB Backcast - WINEP'!N$13, 'SWB Backcast'!$B$13:$V$13, 0))</f>
        <v>Good</v>
      </c>
      <c r="O114" t="str">
        <f>INDEX('SWB Backcast'!$B$13:$V$168, MATCH('SWB Backcast - WINEP'!$C114, 'SWB Backcast'!$C$13:$C$168, 0), MATCH('SWB Backcast - WINEP'!O$13, 'SWB Backcast'!$B$13:$V$13, 0))</f>
        <v>Good</v>
      </c>
      <c r="P114">
        <f>INDEX('SWB Backcast'!$B$13:$V$168, MATCH('SWB Backcast - WINEP'!$C114, 'SWB Backcast'!$C$13:$C$168, 0), MATCH('SWB Backcast - WINEP'!P$13, 'SWB Backcast'!$B$13:$V$13, 0))</f>
        <v>0</v>
      </c>
      <c r="Q114" t="str">
        <f>INDEX('SWB Backcast'!$B$13:$V$168, MATCH('SWB Backcast - WINEP'!$C114, 'SWB Backcast'!$C$13:$C$168, 0), MATCH('SWB Backcast - WINEP'!Q$13, 'SWB Backcast'!$B$13:$V$13, 0))</f>
        <v>Good</v>
      </c>
      <c r="R114" t="str">
        <f>INDEX('SWB Backcast'!$B$13:$V$168, MATCH('SWB Backcast - WINEP'!$C114, 'SWB Backcast'!$C$13:$C$168, 0), MATCH('SWB Backcast - WINEP'!R$13, 'SWB Backcast'!$B$13:$V$13, 0))</f>
        <v>Good</v>
      </c>
      <c r="S114" t="str">
        <f>INDEX('SWB Backcast'!$B$13:$V$168, MATCH('SWB Backcast - WINEP'!$C114, 'SWB Backcast'!$C$13:$C$168, 0), MATCH('SWB Backcast - WINEP'!S$13, 'SWB Backcast'!$B$13:$V$13, 0))</f>
        <v>Good</v>
      </c>
      <c r="T114" t="str">
        <f>INDEX('SWB Backcast'!$B$13:$V$168, MATCH('SWB Backcast - WINEP'!$C114, 'SWB Backcast'!$C$13:$C$168, 0), MATCH('SWB Backcast - WINEP'!T$13, 'SWB Backcast'!$B$13:$V$13, 0))</f>
        <v>Good</v>
      </c>
      <c r="U114" t="str">
        <f>INDEX('SWB Backcast'!$B$13:$V$168, MATCH('SWB Backcast - WINEP'!$C114, 'SWB Backcast'!$C$13:$C$168, 0), MATCH('SWB Backcast - WINEP'!U$13, 'SWB Backcast'!$B$13:$V$13, 0))</f>
        <v>Good</v>
      </c>
      <c r="V114" t="str">
        <f>INDEX('SWB Backcast'!$B$13:$V$168, MATCH('SWB Backcast - WINEP'!$C114, 'SWB Backcast'!$C$13:$C$168, 0), MATCH('SWB Backcast - WINEP'!V$13, 'SWB Backcast'!$B$13:$V$13, 0))</f>
        <v>Good</v>
      </c>
      <c r="X114" t="s">
        <v>55</v>
      </c>
      <c r="Y114" s="22" t="s">
        <v>1018</v>
      </c>
      <c r="Z114" s="22" t="s">
        <v>1019</v>
      </c>
      <c r="AA114" t="s">
        <v>51</v>
      </c>
      <c r="AB114" t="str">
        <f t="shared" si="23"/>
        <v>Good</v>
      </c>
      <c r="AC114" t="str">
        <f t="shared" si="25"/>
        <v>Good</v>
      </c>
      <c r="AD114" t="str">
        <f t="shared" si="26"/>
        <v>Good</v>
      </c>
      <c r="AE114" t="str">
        <f t="shared" si="27"/>
        <v>Good</v>
      </c>
      <c r="AF114" t="str">
        <f t="shared" si="28"/>
        <v>Good</v>
      </c>
      <c r="AG114" t="str">
        <f t="shared" si="29"/>
        <v>Good</v>
      </c>
      <c r="AI114" t="str">
        <f t="shared" si="30"/>
        <v>N</v>
      </c>
    </row>
    <row r="115" spans="2:35" ht="42">
      <c r="B115" t="s">
        <v>239</v>
      </c>
      <c r="C115" t="s">
        <v>718</v>
      </c>
      <c r="D115" t="s">
        <v>48</v>
      </c>
      <c r="E115" t="s">
        <v>49</v>
      </c>
      <c r="F115" t="s">
        <v>50</v>
      </c>
      <c r="H115" t="str">
        <f>INDEX('SWB Backcast'!$B$13:$V$168, MATCH('SWB Backcast - WINEP'!$C115, 'SWB Backcast'!$C$13:$C$168, 0), MATCH('SWB Backcast - WINEP'!H$13, 'SWB Backcast'!$B$13:$V$13, 0))</f>
        <v>Excellent</v>
      </c>
      <c r="I115" t="str">
        <f>INDEX('SWB Backcast'!$B$13:$V$168, MATCH('SWB Backcast - WINEP'!$C115, 'SWB Backcast'!$C$13:$C$168, 0), MATCH('SWB Backcast - WINEP'!I$13, 'SWB Backcast'!$B$13:$V$13, 0))</f>
        <v>Excellent</v>
      </c>
      <c r="J115" t="str">
        <f>INDEX('SWB Backcast'!$B$13:$V$168, MATCH('SWB Backcast - WINEP'!$C115, 'SWB Backcast'!$C$13:$C$168, 0), MATCH('SWB Backcast - WINEP'!J$13, 'SWB Backcast'!$B$13:$V$13, 0))</f>
        <v>Excellent</v>
      </c>
      <c r="K115" t="str">
        <f>INDEX('SWB Backcast'!$B$13:$V$168, MATCH('SWB Backcast - WINEP'!$C115, 'SWB Backcast'!$C$13:$C$168, 0), MATCH('SWB Backcast - WINEP'!K$13, 'SWB Backcast'!$B$13:$V$13, 0))</f>
        <v>Good</v>
      </c>
      <c r="L115" t="str">
        <f>INDEX('SWB Backcast'!$B$13:$V$168, MATCH('SWB Backcast - WINEP'!$C115, 'SWB Backcast'!$C$13:$C$168, 0), MATCH('SWB Backcast - WINEP'!L$13, 'SWB Backcast'!$B$13:$V$13, 0))</f>
        <v>Good</v>
      </c>
      <c r="M115">
        <f>INDEX('SWB Backcast'!$B$13:$V$168, MATCH('SWB Backcast - WINEP'!$C115, 'SWB Backcast'!$C$13:$C$168, 0), MATCH('SWB Backcast - WINEP'!M$13, 'SWB Backcast'!$B$13:$V$13, 0))</f>
        <v>0</v>
      </c>
      <c r="N115" t="str">
        <f>INDEX('SWB Backcast'!$B$13:$V$168, MATCH('SWB Backcast - WINEP'!$C115, 'SWB Backcast'!$C$13:$C$168, 0), MATCH('SWB Backcast - WINEP'!N$13, 'SWB Backcast'!$B$13:$V$13, 0))</f>
        <v>Good</v>
      </c>
      <c r="O115" t="str">
        <f>INDEX('SWB Backcast'!$B$13:$V$168, MATCH('SWB Backcast - WINEP'!$C115, 'SWB Backcast'!$C$13:$C$168, 0), MATCH('SWB Backcast - WINEP'!O$13, 'SWB Backcast'!$B$13:$V$13, 0))</f>
        <v>Good</v>
      </c>
      <c r="P115">
        <f>INDEX('SWB Backcast'!$B$13:$V$168, MATCH('SWB Backcast - WINEP'!$C115, 'SWB Backcast'!$C$13:$C$168, 0), MATCH('SWB Backcast - WINEP'!P$13, 'SWB Backcast'!$B$13:$V$13, 0))</f>
        <v>0</v>
      </c>
      <c r="Q115" t="str">
        <f>INDEX('SWB Backcast'!$B$13:$V$168, MATCH('SWB Backcast - WINEP'!$C115, 'SWB Backcast'!$C$13:$C$168, 0), MATCH('SWB Backcast - WINEP'!Q$13, 'SWB Backcast'!$B$13:$V$13, 0))</f>
        <v>Good</v>
      </c>
      <c r="R115" t="str">
        <f>INDEX('SWB Backcast'!$B$13:$V$168, MATCH('SWB Backcast - WINEP'!$C115, 'SWB Backcast'!$C$13:$C$168, 0), MATCH('SWB Backcast - WINEP'!R$13, 'SWB Backcast'!$B$13:$V$13, 0))</f>
        <v>Good</v>
      </c>
      <c r="S115" t="str">
        <f>INDEX('SWB Backcast'!$B$13:$V$168, MATCH('SWB Backcast - WINEP'!$C115, 'SWB Backcast'!$C$13:$C$168, 0), MATCH('SWB Backcast - WINEP'!S$13, 'SWB Backcast'!$B$13:$V$13, 0))</f>
        <v>Good</v>
      </c>
      <c r="T115" t="str">
        <f>INDEX('SWB Backcast'!$B$13:$V$168, MATCH('SWB Backcast - WINEP'!$C115, 'SWB Backcast'!$C$13:$C$168, 0), MATCH('SWB Backcast - WINEP'!T$13, 'SWB Backcast'!$B$13:$V$13, 0))</f>
        <v>Good</v>
      </c>
      <c r="U115" t="str">
        <f>INDEX('SWB Backcast'!$B$13:$V$168, MATCH('SWB Backcast - WINEP'!$C115, 'SWB Backcast'!$C$13:$C$168, 0), MATCH('SWB Backcast - WINEP'!U$13, 'SWB Backcast'!$B$13:$V$13, 0))</f>
        <v>Good</v>
      </c>
      <c r="V115" t="str">
        <f>INDEX('SWB Backcast'!$B$13:$V$168, MATCH('SWB Backcast - WINEP'!$C115, 'SWB Backcast'!$C$13:$C$168, 0), MATCH('SWB Backcast - WINEP'!V$13, 'SWB Backcast'!$B$13:$V$13, 0))</f>
        <v>Good</v>
      </c>
      <c r="Y115" s="22" t="s">
        <v>1018</v>
      </c>
      <c r="Z115" s="22" t="s">
        <v>1019</v>
      </c>
      <c r="AA115" t="s">
        <v>51</v>
      </c>
      <c r="AB115" t="str">
        <f t="shared" si="23"/>
        <v>Good</v>
      </c>
      <c r="AC115" t="str">
        <f t="shared" si="25"/>
        <v>Good</v>
      </c>
      <c r="AD115" t="str">
        <f t="shared" si="26"/>
        <v>Good</v>
      </c>
      <c r="AE115" t="str">
        <f t="shared" si="27"/>
        <v>Good</v>
      </c>
      <c r="AF115" t="str">
        <f t="shared" si="28"/>
        <v>Good</v>
      </c>
      <c r="AG115" t="str">
        <f t="shared" si="29"/>
        <v>Good</v>
      </c>
      <c r="AI115" t="str">
        <f t="shared" si="30"/>
        <v>N</v>
      </c>
    </row>
    <row r="116" spans="2:35" ht="27.95">
      <c r="B116" t="s">
        <v>239</v>
      </c>
      <c r="C116" t="s">
        <v>719</v>
      </c>
      <c r="D116" t="s">
        <v>48</v>
      </c>
      <c r="E116" t="s">
        <v>49</v>
      </c>
      <c r="F116" t="s">
        <v>50</v>
      </c>
      <c r="H116" t="str">
        <f>INDEX('SWB Backcast'!$B$13:$V$168, MATCH('SWB Backcast - WINEP'!$C116, 'SWB Backcast'!$C$13:$C$168, 0), MATCH('SWB Backcast - WINEP'!H$13, 'SWB Backcast'!$B$13:$V$13, 0))</f>
        <v>Sufficient</v>
      </c>
      <c r="I116" t="str">
        <f>INDEX('SWB Backcast'!$B$13:$V$168, MATCH('SWB Backcast - WINEP'!$C116, 'SWB Backcast'!$C$13:$C$168, 0), MATCH('SWB Backcast - WINEP'!I$13, 'SWB Backcast'!$B$13:$V$13, 0))</f>
        <v>Sufficient</v>
      </c>
      <c r="J116" t="str">
        <f>INDEX('SWB Backcast'!$B$13:$V$168, MATCH('SWB Backcast - WINEP'!$C116, 'SWB Backcast'!$C$13:$C$168, 0), MATCH('SWB Backcast - WINEP'!J$13, 'SWB Backcast'!$B$13:$V$13, 0))</f>
        <v>Poor</v>
      </c>
      <c r="K116" t="str">
        <f>INDEX('SWB Backcast'!$B$13:$V$168, MATCH('SWB Backcast - WINEP'!$C116, 'SWB Backcast'!$C$13:$C$168, 0), MATCH('SWB Backcast - WINEP'!K$13, 'SWB Backcast'!$B$13:$V$13, 0))</f>
        <v>Poor</v>
      </c>
      <c r="L116" t="str">
        <f>INDEX('SWB Backcast'!$B$13:$V$168, MATCH('SWB Backcast - WINEP'!$C116, 'SWB Backcast'!$C$13:$C$168, 0), MATCH('SWB Backcast - WINEP'!L$13, 'SWB Backcast'!$B$13:$V$13, 0))</f>
        <v>Poor</v>
      </c>
      <c r="M116">
        <f>INDEX('SWB Backcast'!$B$13:$V$168, MATCH('SWB Backcast - WINEP'!$C116, 'SWB Backcast'!$C$13:$C$168, 0), MATCH('SWB Backcast - WINEP'!M$13, 'SWB Backcast'!$B$13:$V$13, 0))</f>
        <v>0</v>
      </c>
      <c r="N116" t="str">
        <f>INDEX('SWB Backcast'!$B$13:$V$168, MATCH('SWB Backcast - WINEP'!$C116, 'SWB Backcast'!$C$13:$C$168, 0), MATCH('SWB Backcast - WINEP'!N$13, 'SWB Backcast'!$B$13:$V$13, 0))</f>
        <v>Poor</v>
      </c>
      <c r="O116" t="str">
        <f>INDEX('SWB Backcast'!$B$13:$V$168, MATCH('SWB Backcast - WINEP'!$C116, 'SWB Backcast'!$C$13:$C$168, 0), MATCH('SWB Backcast - WINEP'!O$13, 'SWB Backcast'!$B$13:$V$13, 0))</f>
        <v>Poor</v>
      </c>
      <c r="P116">
        <f>INDEX('SWB Backcast'!$B$13:$V$168, MATCH('SWB Backcast - WINEP'!$C116, 'SWB Backcast'!$C$13:$C$168, 0), MATCH('SWB Backcast - WINEP'!P$13, 'SWB Backcast'!$B$13:$V$13, 0))</f>
        <v>0</v>
      </c>
      <c r="Q116" t="str">
        <f>INDEX('SWB Backcast'!$B$13:$V$168, MATCH('SWB Backcast - WINEP'!$C116, 'SWB Backcast'!$C$13:$C$168, 0), MATCH('SWB Backcast - WINEP'!Q$13, 'SWB Backcast'!$B$13:$V$13, 0))</f>
        <v>Sufficient</v>
      </c>
      <c r="R116" t="str">
        <f>INDEX('SWB Backcast'!$B$13:$V$168, MATCH('SWB Backcast - WINEP'!$C116, 'SWB Backcast'!$C$13:$C$168, 0), MATCH('SWB Backcast - WINEP'!R$13, 'SWB Backcast'!$B$13:$V$13, 0))</f>
        <v>Sufficient</v>
      </c>
      <c r="S116" t="str">
        <f>INDEX('SWB Backcast'!$B$13:$V$168, MATCH('SWB Backcast - WINEP'!$C116, 'SWB Backcast'!$C$13:$C$168, 0), MATCH('SWB Backcast - WINEP'!S$13, 'SWB Backcast'!$B$13:$V$13, 0))</f>
        <v>Sufficient</v>
      </c>
      <c r="T116" t="str">
        <f>INDEX('SWB Backcast'!$B$13:$V$168, MATCH('SWB Backcast - WINEP'!$C116, 'SWB Backcast'!$C$13:$C$168, 0), MATCH('SWB Backcast - WINEP'!T$13, 'SWB Backcast'!$B$13:$V$13, 0))</f>
        <v>Sufficient</v>
      </c>
      <c r="U116" t="str">
        <f>INDEX('SWB Backcast'!$B$13:$V$168, MATCH('SWB Backcast - WINEP'!$C116, 'SWB Backcast'!$C$13:$C$168, 0), MATCH('SWB Backcast - WINEP'!U$13, 'SWB Backcast'!$B$13:$V$13, 0))</f>
        <v>Sufficient</v>
      </c>
      <c r="V116" t="str">
        <f>INDEX('SWB Backcast'!$B$13:$V$168, MATCH('SWB Backcast - WINEP'!$C116, 'SWB Backcast'!$C$13:$C$168, 0), MATCH('SWB Backcast - WINEP'!V$13, 'SWB Backcast'!$B$13:$V$13, 0))</f>
        <v>Sufficient</v>
      </c>
      <c r="X116" t="s">
        <v>55</v>
      </c>
      <c r="Z116" s="22" t="s">
        <v>1031</v>
      </c>
      <c r="AA116" t="s">
        <v>51</v>
      </c>
      <c r="AB116" t="str">
        <f t="shared" si="23"/>
        <v>Sufficient</v>
      </c>
      <c r="AC116" t="str">
        <f t="shared" si="25"/>
        <v>Sufficient</v>
      </c>
      <c r="AD116" t="str">
        <f t="shared" si="26"/>
        <v>Sufficient</v>
      </c>
      <c r="AE116" t="str">
        <f t="shared" si="27"/>
        <v>Sufficient</v>
      </c>
      <c r="AF116" t="str">
        <f t="shared" si="28"/>
        <v>Sufficient</v>
      </c>
      <c r="AG116" t="str">
        <f t="shared" si="29"/>
        <v>Sufficient</v>
      </c>
      <c r="AI116" t="str">
        <f t="shared" si="30"/>
        <v>N</v>
      </c>
    </row>
    <row r="117" spans="2:35">
      <c r="B117" t="s">
        <v>239</v>
      </c>
      <c r="C117" t="s">
        <v>720</v>
      </c>
      <c r="D117" t="s">
        <v>48</v>
      </c>
      <c r="E117" t="s">
        <v>49</v>
      </c>
      <c r="F117" t="s">
        <v>50</v>
      </c>
      <c r="H117" t="str">
        <f>INDEX('SWB Backcast'!$B$13:$V$168, MATCH('SWB Backcast - WINEP'!$C117, 'SWB Backcast'!$C$13:$C$168, 0), MATCH('SWB Backcast - WINEP'!H$13, 'SWB Backcast'!$B$13:$V$13, 0))</f>
        <v>Excellent</v>
      </c>
      <c r="I117" t="str">
        <f>INDEX('SWB Backcast'!$B$13:$V$168, MATCH('SWB Backcast - WINEP'!$C117, 'SWB Backcast'!$C$13:$C$168, 0), MATCH('SWB Backcast - WINEP'!I$13, 'SWB Backcast'!$B$13:$V$13, 0))</f>
        <v>Excellent</v>
      </c>
      <c r="J117" t="str">
        <f>INDEX('SWB Backcast'!$B$13:$V$168, MATCH('SWB Backcast - WINEP'!$C117, 'SWB Backcast'!$C$13:$C$168, 0), MATCH('SWB Backcast - WINEP'!J$13, 'SWB Backcast'!$B$13:$V$13, 0))</f>
        <v>Excellent</v>
      </c>
      <c r="K117" t="str">
        <f>INDEX('SWB Backcast'!$B$13:$V$168, MATCH('SWB Backcast - WINEP'!$C117, 'SWB Backcast'!$C$13:$C$168, 0), MATCH('SWB Backcast - WINEP'!K$13, 'SWB Backcast'!$B$13:$V$13, 0))</f>
        <v>Excellent</v>
      </c>
      <c r="L117" t="str">
        <f>INDEX('SWB Backcast'!$B$13:$V$168, MATCH('SWB Backcast - WINEP'!$C117, 'SWB Backcast'!$C$13:$C$168, 0), MATCH('SWB Backcast - WINEP'!L$13, 'SWB Backcast'!$B$13:$V$13, 0))</f>
        <v>Excellent</v>
      </c>
      <c r="M117">
        <f>INDEX('SWB Backcast'!$B$13:$V$168, MATCH('SWB Backcast - WINEP'!$C117, 'SWB Backcast'!$C$13:$C$168, 0), MATCH('SWB Backcast - WINEP'!M$13, 'SWB Backcast'!$B$13:$V$13, 0))</f>
        <v>0</v>
      </c>
      <c r="N117" t="str">
        <f>INDEX('SWB Backcast'!$B$13:$V$168, MATCH('SWB Backcast - WINEP'!$C117, 'SWB Backcast'!$C$13:$C$168, 0), MATCH('SWB Backcast - WINEP'!N$13, 'SWB Backcast'!$B$13:$V$13, 0))</f>
        <v>Excellent</v>
      </c>
      <c r="O117" t="str">
        <f>INDEX('SWB Backcast'!$B$13:$V$168, MATCH('SWB Backcast - WINEP'!$C117, 'SWB Backcast'!$C$13:$C$168, 0), MATCH('SWB Backcast - WINEP'!O$13, 'SWB Backcast'!$B$13:$V$13, 0))</f>
        <v>Excellent</v>
      </c>
      <c r="P117">
        <f>INDEX('SWB Backcast'!$B$13:$V$168, MATCH('SWB Backcast - WINEP'!$C117, 'SWB Backcast'!$C$13:$C$168, 0), MATCH('SWB Backcast - WINEP'!P$13, 'SWB Backcast'!$B$13:$V$13, 0))</f>
        <v>0</v>
      </c>
      <c r="Q117" t="str">
        <f>INDEX('SWB Backcast'!$B$13:$V$168, MATCH('SWB Backcast - WINEP'!$C117, 'SWB Backcast'!$C$13:$C$168, 0), MATCH('SWB Backcast - WINEP'!Q$13, 'SWB Backcast'!$B$13:$V$13, 0))</f>
        <v>Excellent</v>
      </c>
      <c r="R117" t="str">
        <f>INDEX('SWB Backcast'!$B$13:$V$168, MATCH('SWB Backcast - WINEP'!$C117, 'SWB Backcast'!$C$13:$C$168, 0), MATCH('SWB Backcast - WINEP'!R$13, 'SWB Backcast'!$B$13:$V$13, 0))</f>
        <v>Excellent</v>
      </c>
      <c r="S117" t="str">
        <f>INDEX('SWB Backcast'!$B$13:$V$168, MATCH('SWB Backcast - WINEP'!$C117, 'SWB Backcast'!$C$13:$C$168, 0), MATCH('SWB Backcast - WINEP'!S$13, 'SWB Backcast'!$B$13:$V$13, 0))</f>
        <v>Excellent</v>
      </c>
      <c r="T117" t="str">
        <f>INDEX('SWB Backcast'!$B$13:$V$168, MATCH('SWB Backcast - WINEP'!$C117, 'SWB Backcast'!$C$13:$C$168, 0), MATCH('SWB Backcast - WINEP'!T$13, 'SWB Backcast'!$B$13:$V$13, 0))</f>
        <v>Excellent</v>
      </c>
      <c r="U117" t="str">
        <f>INDEX('SWB Backcast'!$B$13:$V$168, MATCH('SWB Backcast - WINEP'!$C117, 'SWB Backcast'!$C$13:$C$168, 0), MATCH('SWB Backcast - WINEP'!U$13, 'SWB Backcast'!$B$13:$V$13, 0))</f>
        <v>Excellent</v>
      </c>
      <c r="V117" t="str">
        <f>INDEX('SWB Backcast'!$B$13:$V$168, MATCH('SWB Backcast - WINEP'!$C117, 'SWB Backcast'!$C$13:$C$168, 0), MATCH('SWB Backcast - WINEP'!V$13, 'SWB Backcast'!$B$13:$V$13, 0))</f>
        <v>Excellent</v>
      </c>
      <c r="Y117" s="22"/>
      <c r="Z117" s="22"/>
      <c r="AA117" t="s">
        <v>51</v>
      </c>
      <c r="AB117" t="str">
        <f t="shared" si="23"/>
        <v>Excellent</v>
      </c>
      <c r="AC117" t="str">
        <f t="shared" si="25"/>
        <v>Excellent</v>
      </c>
      <c r="AD117" t="str">
        <f t="shared" si="26"/>
        <v>Excellent</v>
      </c>
      <c r="AE117" t="str">
        <f t="shared" si="27"/>
        <v>Excellent</v>
      </c>
      <c r="AF117" t="str">
        <f t="shared" si="28"/>
        <v>Excellent</v>
      </c>
      <c r="AG117" t="str">
        <f t="shared" si="29"/>
        <v>Excellent</v>
      </c>
      <c r="AI117" t="str">
        <f t="shared" si="30"/>
        <v>N</v>
      </c>
    </row>
    <row r="118" spans="2:35">
      <c r="B118" t="s">
        <v>239</v>
      </c>
      <c r="C118" t="s">
        <v>721</v>
      </c>
      <c r="D118" t="s">
        <v>48</v>
      </c>
      <c r="E118" t="s">
        <v>49</v>
      </c>
      <c r="F118" t="s">
        <v>50</v>
      </c>
      <c r="H118" t="str">
        <f>INDEX('SWB Backcast'!$B$13:$V$168, MATCH('SWB Backcast - WINEP'!$C118, 'SWB Backcast'!$C$13:$C$168, 0), MATCH('SWB Backcast - WINEP'!H$13, 'SWB Backcast'!$B$13:$V$13, 0))</f>
        <v>Excellent</v>
      </c>
      <c r="I118" t="str">
        <f>INDEX('SWB Backcast'!$B$13:$V$168, MATCH('SWB Backcast - WINEP'!$C118, 'SWB Backcast'!$C$13:$C$168, 0), MATCH('SWB Backcast - WINEP'!I$13, 'SWB Backcast'!$B$13:$V$13, 0))</f>
        <v>Excellent</v>
      </c>
      <c r="J118" t="str">
        <f>INDEX('SWB Backcast'!$B$13:$V$168, MATCH('SWB Backcast - WINEP'!$C118, 'SWB Backcast'!$C$13:$C$168, 0), MATCH('SWB Backcast - WINEP'!J$13, 'SWB Backcast'!$B$13:$V$13, 0))</f>
        <v>Good</v>
      </c>
      <c r="K118" t="str">
        <f>INDEX('SWB Backcast'!$B$13:$V$168, MATCH('SWB Backcast - WINEP'!$C118, 'SWB Backcast'!$C$13:$C$168, 0), MATCH('SWB Backcast - WINEP'!K$13, 'SWB Backcast'!$B$13:$V$13, 0))</f>
        <v>Good</v>
      </c>
      <c r="L118" t="str">
        <f>INDEX('SWB Backcast'!$B$13:$V$168, MATCH('SWB Backcast - WINEP'!$C118, 'SWB Backcast'!$C$13:$C$168, 0), MATCH('SWB Backcast - WINEP'!L$13, 'SWB Backcast'!$B$13:$V$13, 0))</f>
        <v>Good</v>
      </c>
      <c r="M118">
        <f>INDEX('SWB Backcast'!$B$13:$V$168, MATCH('SWB Backcast - WINEP'!$C118, 'SWB Backcast'!$C$13:$C$168, 0), MATCH('SWB Backcast - WINEP'!M$13, 'SWB Backcast'!$B$13:$V$13, 0))</f>
        <v>0</v>
      </c>
      <c r="N118" t="str">
        <f>INDEX('SWB Backcast'!$B$13:$V$168, MATCH('SWB Backcast - WINEP'!$C118, 'SWB Backcast'!$C$13:$C$168, 0), MATCH('SWB Backcast - WINEP'!N$13, 'SWB Backcast'!$B$13:$V$13, 0))</f>
        <v>Excellent</v>
      </c>
      <c r="O118" t="str">
        <f>INDEX('SWB Backcast'!$B$13:$V$168, MATCH('SWB Backcast - WINEP'!$C118, 'SWB Backcast'!$C$13:$C$168, 0), MATCH('SWB Backcast - WINEP'!O$13, 'SWB Backcast'!$B$13:$V$13, 0))</f>
        <v>Good</v>
      </c>
      <c r="P118">
        <f>INDEX('SWB Backcast'!$B$13:$V$168, MATCH('SWB Backcast - WINEP'!$C118, 'SWB Backcast'!$C$13:$C$168, 0), MATCH('SWB Backcast - WINEP'!P$13, 'SWB Backcast'!$B$13:$V$13, 0))</f>
        <v>0</v>
      </c>
      <c r="Q118" t="str">
        <f>INDEX('SWB Backcast'!$B$13:$V$168, MATCH('SWB Backcast - WINEP'!$C118, 'SWB Backcast'!$C$13:$C$168, 0), MATCH('SWB Backcast - WINEP'!Q$13, 'SWB Backcast'!$B$13:$V$13, 0))</f>
        <v>Good</v>
      </c>
      <c r="R118" t="str">
        <f>INDEX('SWB Backcast'!$B$13:$V$168, MATCH('SWB Backcast - WINEP'!$C118, 'SWB Backcast'!$C$13:$C$168, 0), MATCH('SWB Backcast - WINEP'!R$13, 'SWB Backcast'!$B$13:$V$13, 0))</f>
        <v>Good</v>
      </c>
      <c r="S118" t="str">
        <f>INDEX('SWB Backcast'!$B$13:$V$168, MATCH('SWB Backcast - WINEP'!$C118, 'SWB Backcast'!$C$13:$C$168, 0), MATCH('SWB Backcast - WINEP'!S$13, 'SWB Backcast'!$B$13:$V$13, 0))</f>
        <v>Good</v>
      </c>
      <c r="T118" t="str">
        <f>INDEX('SWB Backcast'!$B$13:$V$168, MATCH('SWB Backcast - WINEP'!$C118, 'SWB Backcast'!$C$13:$C$168, 0), MATCH('SWB Backcast - WINEP'!T$13, 'SWB Backcast'!$B$13:$V$13, 0))</f>
        <v>Good</v>
      </c>
      <c r="U118" t="str">
        <f>INDEX('SWB Backcast'!$B$13:$V$168, MATCH('SWB Backcast - WINEP'!$C118, 'SWB Backcast'!$C$13:$C$168, 0), MATCH('SWB Backcast - WINEP'!U$13, 'SWB Backcast'!$B$13:$V$13, 0))</f>
        <v>Good</v>
      </c>
      <c r="V118" t="str">
        <f>INDEX('SWB Backcast'!$B$13:$V$168, MATCH('SWB Backcast - WINEP'!$C118, 'SWB Backcast'!$C$13:$C$168, 0), MATCH('SWB Backcast - WINEP'!V$13, 'SWB Backcast'!$B$13:$V$13, 0))</f>
        <v>Good</v>
      </c>
      <c r="Y118" s="22"/>
      <c r="Z118" s="22"/>
      <c r="AA118" t="s">
        <v>51</v>
      </c>
      <c r="AB118" t="str">
        <f t="shared" si="23"/>
        <v>Good</v>
      </c>
      <c r="AC118" t="str">
        <f t="shared" si="25"/>
        <v>Good</v>
      </c>
      <c r="AD118" t="str">
        <f t="shared" si="26"/>
        <v>Good</v>
      </c>
      <c r="AE118" t="str">
        <f t="shared" si="27"/>
        <v>Good</v>
      </c>
      <c r="AF118" t="str">
        <f t="shared" si="28"/>
        <v>Good</v>
      </c>
      <c r="AG118" t="str">
        <f t="shared" si="29"/>
        <v>Good</v>
      </c>
      <c r="AI118" t="str">
        <f t="shared" si="30"/>
        <v>N</v>
      </c>
    </row>
    <row r="119" spans="2:35">
      <c r="B119" t="s">
        <v>239</v>
      </c>
      <c r="C119" t="s">
        <v>722</v>
      </c>
      <c r="D119" t="s">
        <v>48</v>
      </c>
      <c r="E119" t="s">
        <v>49</v>
      </c>
      <c r="F119" t="s">
        <v>50</v>
      </c>
      <c r="H119" t="str">
        <f>INDEX('SWB Backcast'!$B$13:$V$168, MATCH('SWB Backcast - WINEP'!$C119, 'SWB Backcast'!$C$13:$C$168, 0), MATCH('SWB Backcast - WINEP'!H$13, 'SWB Backcast'!$B$13:$V$13, 0))</f>
        <v>Excellent</v>
      </c>
      <c r="I119" t="str">
        <f>INDEX('SWB Backcast'!$B$13:$V$168, MATCH('SWB Backcast - WINEP'!$C119, 'SWB Backcast'!$C$13:$C$168, 0), MATCH('SWB Backcast - WINEP'!I$13, 'SWB Backcast'!$B$13:$V$13, 0))</f>
        <v>Excellent</v>
      </c>
      <c r="J119" t="str">
        <f>INDEX('SWB Backcast'!$B$13:$V$168, MATCH('SWB Backcast - WINEP'!$C119, 'SWB Backcast'!$C$13:$C$168, 0), MATCH('SWB Backcast - WINEP'!J$13, 'SWB Backcast'!$B$13:$V$13, 0))</f>
        <v>Excellent</v>
      </c>
      <c r="K119" t="str">
        <f>INDEX('SWB Backcast'!$B$13:$V$168, MATCH('SWB Backcast - WINEP'!$C119, 'SWB Backcast'!$C$13:$C$168, 0), MATCH('SWB Backcast - WINEP'!K$13, 'SWB Backcast'!$B$13:$V$13, 0))</f>
        <v>Excellent</v>
      </c>
      <c r="L119" t="str">
        <f>INDEX('SWB Backcast'!$B$13:$V$168, MATCH('SWB Backcast - WINEP'!$C119, 'SWB Backcast'!$C$13:$C$168, 0), MATCH('SWB Backcast - WINEP'!L$13, 'SWB Backcast'!$B$13:$V$13, 0))</f>
        <v>Excellent</v>
      </c>
      <c r="M119">
        <f>INDEX('SWB Backcast'!$B$13:$V$168, MATCH('SWB Backcast - WINEP'!$C119, 'SWB Backcast'!$C$13:$C$168, 0), MATCH('SWB Backcast - WINEP'!M$13, 'SWB Backcast'!$B$13:$V$13, 0))</f>
        <v>0</v>
      </c>
      <c r="N119" t="str">
        <f>INDEX('SWB Backcast'!$B$13:$V$168, MATCH('SWB Backcast - WINEP'!$C119, 'SWB Backcast'!$C$13:$C$168, 0), MATCH('SWB Backcast - WINEP'!N$13, 'SWB Backcast'!$B$13:$V$13, 0))</f>
        <v>Excellent</v>
      </c>
      <c r="O119" t="str">
        <f>INDEX('SWB Backcast'!$B$13:$V$168, MATCH('SWB Backcast - WINEP'!$C119, 'SWB Backcast'!$C$13:$C$168, 0), MATCH('SWB Backcast - WINEP'!O$13, 'SWB Backcast'!$B$13:$V$13, 0))</f>
        <v>Excellent</v>
      </c>
      <c r="P119">
        <f>INDEX('SWB Backcast'!$B$13:$V$168, MATCH('SWB Backcast - WINEP'!$C119, 'SWB Backcast'!$C$13:$C$168, 0), MATCH('SWB Backcast - WINEP'!P$13, 'SWB Backcast'!$B$13:$V$13, 0))</f>
        <v>0</v>
      </c>
      <c r="Q119" t="str">
        <f>INDEX('SWB Backcast'!$B$13:$V$168, MATCH('SWB Backcast - WINEP'!$C119, 'SWB Backcast'!$C$13:$C$168, 0), MATCH('SWB Backcast - WINEP'!Q$13, 'SWB Backcast'!$B$13:$V$13, 0))</f>
        <v>Excellent</v>
      </c>
      <c r="R119" t="str">
        <f>INDEX('SWB Backcast'!$B$13:$V$168, MATCH('SWB Backcast - WINEP'!$C119, 'SWB Backcast'!$C$13:$C$168, 0), MATCH('SWB Backcast - WINEP'!R$13, 'SWB Backcast'!$B$13:$V$13, 0))</f>
        <v>Excellent</v>
      </c>
      <c r="S119" t="str">
        <f>INDEX('SWB Backcast'!$B$13:$V$168, MATCH('SWB Backcast - WINEP'!$C119, 'SWB Backcast'!$C$13:$C$168, 0), MATCH('SWB Backcast - WINEP'!S$13, 'SWB Backcast'!$B$13:$V$13, 0))</f>
        <v>Excellent</v>
      </c>
      <c r="T119" t="str">
        <f>INDEX('SWB Backcast'!$B$13:$V$168, MATCH('SWB Backcast - WINEP'!$C119, 'SWB Backcast'!$C$13:$C$168, 0), MATCH('SWB Backcast - WINEP'!T$13, 'SWB Backcast'!$B$13:$V$13, 0))</f>
        <v>Excellent</v>
      </c>
      <c r="U119" t="str">
        <f>INDEX('SWB Backcast'!$B$13:$V$168, MATCH('SWB Backcast - WINEP'!$C119, 'SWB Backcast'!$C$13:$C$168, 0), MATCH('SWB Backcast - WINEP'!U$13, 'SWB Backcast'!$B$13:$V$13, 0))</f>
        <v>Excellent</v>
      </c>
      <c r="V119" t="str">
        <f>INDEX('SWB Backcast'!$B$13:$V$168, MATCH('SWB Backcast - WINEP'!$C119, 'SWB Backcast'!$C$13:$C$168, 0), MATCH('SWB Backcast - WINEP'!V$13, 'SWB Backcast'!$B$13:$V$13, 0))</f>
        <v>Excellent</v>
      </c>
      <c r="Y119" s="22"/>
      <c r="Z119" s="22"/>
      <c r="AA119" t="s">
        <v>51</v>
      </c>
      <c r="AB119" t="str">
        <f t="shared" si="23"/>
        <v>Excellent</v>
      </c>
      <c r="AC119" t="str">
        <f t="shared" si="25"/>
        <v>Excellent</v>
      </c>
      <c r="AD119" t="str">
        <f t="shared" si="26"/>
        <v>Excellent</v>
      </c>
      <c r="AE119" t="str">
        <f t="shared" si="27"/>
        <v>Excellent</v>
      </c>
      <c r="AF119" t="str">
        <f t="shared" si="28"/>
        <v>Excellent</v>
      </c>
      <c r="AG119" t="str">
        <f t="shared" si="29"/>
        <v>Excellent</v>
      </c>
      <c r="AI119" t="str">
        <f t="shared" si="30"/>
        <v>N</v>
      </c>
    </row>
    <row r="120" spans="2:35">
      <c r="B120" t="s">
        <v>239</v>
      </c>
      <c r="C120" t="s">
        <v>723</v>
      </c>
      <c r="D120" t="s">
        <v>48</v>
      </c>
      <c r="E120" t="s">
        <v>49</v>
      </c>
      <c r="F120" t="s">
        <v>50</v>
      </c>
      <c r="H120" t="str">
        <f>INDEX('SWB Backcast'!$B$13:$V$168, MATCH('SWB Backcast - WINEP'!$C120, 'SWB Backcast'!$C$13:$C$168, 0), MATCH('SWB Backcast - WINEP'!H$13, 'SWB Backcast'!$B$13:$V$13, 0))</f>
        <v>Excellent</v>
      </c>
      <c r="I120" t="str">
        <f>INDEX('SWB Backcast'!$B$13:$V$168, MATCH('SWB Backcast - WINEP'!$C120, 'SWB Backcast'!$C$13:$C$168, 0), MATCH('SWB Backcast - WINEP'!I$13, 'SWB Backcast'!$B$13:$V$13, 0))</f>
        <v>Excellent</v>
      </c>
      <c r="J120" t="str">
        <f>INDEX('SWB Backcast'!$B$13:$V$168, MATCH('SWB Backcast - WINEP'!$C120, 'SWB Backcast'!$C$13:$C$168, 0), MATCH('SWB Backcast - WINEP'!J$13, 'SWB Backcast'!$B$13:$V$13, 0))</f>
        <v>Excellent</v>
      </c>
      <c r="K120" t="str">
        <f>INDEX('SWB Backcast'!$B$13:$V$168, MATCH('SWB Backcast - WINEP'!$C120, 'SWB Backcast'!$C$13:$C$168, 0), MATCH('SWB Backcast - WINEP'!K$13, 'SWB Backcast'!$B$13:$V$13, 0))</f>
        <v>Excellent</v>
      </c>
      <c r="L120" t="str">
        <f>INDEX('SWB Backcast'!$B$13:$V$168, MATCH('SWB Backcast - WINEP'!$C120, 'SWB Backcast'!$C$13:$C$168, 0), MATCH('SWB Backcast - WINEP'!L$13, 'SWB Backcast'!$B$13:$V$13, 0))</f>
        <v>Excellent</v>
      </c>
      <c r="M120">
        <f>INDEX('SWB Backcast'!$B$13:$V$168, MATCH('SWB Backcast - WINEP'!$C120, 'SWB Backcast'!$C$13:$C$168, 0), MATCH('SWB Backcast - WINEP'!M$13, 'SWB Backcast'!$B$13:$V$13, 0))</f>
        <v>0</v>
      </c>
      <c r="N120" t="str">
        <f>INDEX('SWB Backcast'!$B$13:$V$168, MATCH('SWB Backcast - WINEP'!$C120, 'SWB Backcast'!$C$13:$C$168, 0), MATCH('SWB Backcast - WINEP'!N$13, 'SWB Backcast'!$B$13:$V$13, 0))</f>
        <v>Excellent</v>
      </c>
      <c r="O120" t="str">
        <f>INDEX('SWB Backcast'!$B$13:$V$168, MATCH('SWB Backcast - WINEP'!$C120, 'SWB Backcast'!$C$13:$C$168, 0), MATCH('SWB Backcast - WINEP'!O$13, 'SWB Backcast'!$B$13:$V$13, 0))</f>
        <v>Excellent</v>
      </c>
      <c r="P120">
        <f>INDEX('SWB Backcast'!$B$13:$V$168, MATCH('SWB Backcast - WINEP'!$C120, 'SWB Backcast'!$C$13:$C$168, 0), MATCH('SWB Backcast - WINEP'!P$13, 'SWB Backcast'!$B$13:$V$13, 0))</f>
        <v>0</v>
      </c>
      <c r="Q120" t="str">
        <f>INDEX('SWB Backcast'!$B$13:$V$168, MATCH('SWB Backcast - WINEP'!$C120, 'SWB Backcast'!$C$13:$C$168, 0), MATCH('SWB Backcast - WINEP'!Q$13, 'SWB Backcast'!$B$13:$V$13, 0))</f>
        <v>Excellent</v>
      </c>
      <c r="R120" t="str">
        <f>INDEX('SWB Backcast'!$B$13:$V$168, MATCH('SWB Backcast - WINEP'!$C120, 'SWB Backcast'!$C$13:$C$168, 0), MATCH('SWB Backcast - WINEP'!R$13, 'SWB Backcast'!$B$13:$V$13, 0))</f>
        <v>Excellent</v>
      </c>
      <c r="S120" t="str">
        <f>INDEX('SWB Backcast'!$B$13:$V$168, MATCH('SWB Backcast - WINEP'!$C120, 'SWB Backcast'!$C$13:$C$168, 0), MATCH('SWB Backcast - WINEP'!S$13, 'SWB Backcast'!$B$13:$V$13, 0))</f>
        <v>Excellent</v>
      </c>
      <c r="T120" t="str">
        <f>INDEX('SWB Backcast'!$B$13:$V$168, MATCH('SWB Backcast - WINEP'!$C120, 'SWB Backcast'!$C$13:$C$168, 0), MATCH('SWB Backcast - WINEP'!T$13, 'SWB Backcast'!$B$13:$V$13, 0))</f>
        <v>Excellent</v>
      </c>
      <c r="U120" t="str">
        <f>INDEX('SWB Backcast'!$B$13:$V$168, MATCH('SWB Backcast - WINEP'!$C120, 'SWB Backcast'!$C$13:$C$168, 0), MATCH('SWB Backcast - WINEP'!U$13, 'SWB Backcast'!$B$13:$V$13, 0))</f>
        <v>Excellent</v>
      </c>
      <c r="V120" t="str">
        <f>INDEX('SWB Backcast'!$B$13:$V$168, MATCH('SWB Backcast - WINEP'!$C120, 'SWB Backcast'!$C$13:$C$168, 0), MATCH('SWB Backcast - WINEP'!V$13, 'SWB Backcast'!$B$13:$V$13, 0))</f>
        <v>Excellent</v>
      </c>
      <c r="Y120" s="22"/>
      <c r="Z120" s="22"/>
      <c r="AA120" t="s">
        <v>51</v>
      </c>
      <c r="AB120" t="str">
        <f t="shared" si="23"/>
        <v>Excellent</v>
      </c>
      <c r="AC120" t="str">
        <f t="shared" si="25"/>
        <v>Excellent</v>
      </c>
      <c r="AD120" t="str">
        <f t="shared" si="26"/>
        <v>Excellent</v>
      </c>
      <c r="AE120" t="str">
        <f t="shared" si="27"/>
        <v>Excellent</v>
      </c>
      <c r="AF120" t="str">
        <f t="shared" si="28"/>
        <v>Excellent</v>
      </c>
      <c r="AG120" t="str">
        <f t="shared" si="29"/>
        <v>Excellent</v>
      </c>
      <c r="AI120" t="str">
        <f t="shared" si="30"/>
        <v>N</v>
      </c>
    </row>
    <row r="121" spans="2:35">
      <c r="B121" t="s">
        <v>239</v>
      </c>
      <c r="C121" t="s">
        <v>724</v>
      </c>
      <c r="D121" t="s">
        <v>48</v>
      </c>
      <c r="E121" t="s">
        <v>49</v>
      </c>
      <c r="F121" t="s">
        <v>50</v>
      </c>
      <c r="H121" t="str">
        <f>INDEX('SWB Backcast'!$B$13:$V$168, MATCH('SWB Backcast - WINEP'!$C121, 'SWB Backcast'!$C$13:$C$168, 0), MATCH('SWB Backcast - WINEP'!H$13, 'SWB Backcast'!$B$13:$V$13, 0))</f>
        <v>Excellent</v>
      </c>
      <c r="I121" t="str">
        <f>INDEX('SWB Backcast'!$B$13:$V$168, MATCH('SWB Backcast - WINEP'!$C121, 'SWB Backcast'!$C$13:$C$168, 0), MATCH('SWB Backcast - WINEP'!I$13, 'SWB Backcast'!$B$13:$V$13, 0))</f>
        <v>Excellent</v>
      </c>
      <c r="J121" t="str">
        <f>INDEX('SWB Backcast'!$B$13:$V$168, MATCH('SWB Backcast - WINEP'!$C121, 'SWB Backcast'!$C$13:$C$168, 0), MATCH('SWB Backcast - WINEP'!J$13, 'SWB Backcast'!$B$13:$V$13, 0))</f>
        <v>Excellent</v>
      </c>
      <c r="K121" t="str">
        <f>INDEX('SWB Backcast'!$B$13:$V$168, MATCH('SWB Backcast - WINEP'!$C121, 'SWB Backcast'!$C$13:$C$168, 0), MATCH('SWB Backcast - WINEP'!K$13, 'SWB Backcast'!$B$13:$V$13, 0))</f>
        <v>Excellent</v>
      </c>
      <c r="L121" t="str">
        <f>INDEX('SWB Backcast'!$B$13:$V$168, MATCH('SWB Backcast - WINEP'!$C121, 'SWB Backcast'!$C$13:$C$168, 0), MATCH('SWB Backcast - WINEP'!L$13, 'SWB Backcast'!$B$13:$V$13, 0))</f>
        <v>Excellent</v>
      </c>
      <c r="M121">
        <f>INDEX('SWB Backcast'!$B$13:$V$168, MATCH('SWB Backcast - WINEP'!$C121, 'SWB Backcast'!$C$13:$C$168, 0), MATCH('SWB Backcast - WINEP'!M$13, 'SWB Backcast'!$B$13:$V$13, 0))</f>
        <v>0</v>
      </c>
      <c r="N121" t="str">
        <f>INDEX('SWB Backcast'!$B$13:$V$168, MATCH('SWB Backcast - WINEP'!$C121, 'SWB Backcast'!$C$13:$C$168, 0), MATCH('SWB Backcast - WINEP'!N$13, 'SWB Backcast'!$B$13:$V$13, 0))</f>
        <v>Excellent</v>
      </c>
      <c r="O121" t="str">
        <f>INDEX('SWB Backcast'!$B$13:$V$168, MATCH('SWB Backcast - WINEP'!$C121, 'SWB Backcast'!$C$13:$C$168, 0), MATCH('SWB Backcast - WINEP'!O$13, 'SWB Backcast'!$B$13:$V$13, 0))</f>
        <v>Excellent</v>
      </c>
      <c r="P121">
        <f>INDEX('SWB Backcast'!$B$13:$V$168, MATCH('SWB Backcast - WINEP'!$C121, 'SWB Backcast'!$C$13:$C$168, 0), MATCH('SWB Backcast - WINEP'!P$13, 'SWB Backcast'!$B$13:$V$13, 0))</f>
        <v>0</v>
      </c>
      <c r="Q121" t="str">
        <f>INDEX('SWB Backcast'!$B$13:$V$168, MATCH('SWB Backcast - WINEP'!$C121, 'SWB Backcast'!$C$13:$C$168, 0), MATCH('SWB Backcast - WINEP'!Q$13, 'SWB Backcast'!$B$13:$V$13, 0))</f>
        <v>Excellent</v>
      </c>
      <c r="R121" t="str">
        <f>INDEX('SWB Backcast'!$B$13:$V$168, MATCH('SWB Backcast - WINEP'!$C121, 'SWB Backcast'!$C$13:$C$168, 0), MATCH('SWB Backcast - WINEP'!R$13, 'SWB Backcast'!$B$13:$V$13, 0))</f>
        <v>Excellent</v>
      </c>
      <c r="S121" t="str">
        <f>INDEX('SWB Backcast'!$B$13:$V$168, MATCH('SWB Backcast - WINEP'!$C121, 'SWB Backcast'!$C$13:$C$168, 0), MATCH('SWB Backcast - WINEP'!S$13, 'SWB Backcast'!$B$13:$V$13, 0))</f>
        <v>Excellent</v>
      </c>
      <c r="T121" t="str">
        <f>INDEX('SWB Backcast'!$B$13:$V$168, MATCH('SWB Backcast - WINEP'!$C121, 'SWB Backcast'!$C$13:$C$168, 0), MATCH('SWB Backcast - WINEP'!T$13, 'SWB Backcast'!$B$13:$V$13, 0))</f>
        <v>Excellent</v>
      </c>
      <c r="U121" t="str">
        <f>INDEX('SWB Backcast'!$B$13:$V$168, MATCH('SWB Backcast - WINEP'!$C121, 'SWB Backcast'!$C$13:$C$168, 0), MATCH('SWB Backcast - WINEP'!U$13, 'SWB Backcast'!$B$13:$V$13, 0))</f>
        <v>Excellent</v>
      </c>
      <c r="V121" t="str">
        <f>INDEX('SWB Backcast'!$B$13:$V$168, MATCH('SWB Backcast - WINEP'!$C121, 'SWB Backcast'!$C$13:$C$168, 0), MATCH('SWB Backcast - WINEP'!V$13, 'SWB Backcast'!$B$13:$V$13, 0))</f>
        <v>Excellent</v>
      </c>
      <c r="Y121" s="22"/>
      <c r="Z121" s="22"/>
      <c r="AA121" t="s">
        <v>51</v>
      </c>
      <c r="AB121" t="str">
        <f t="shared" si="23"/>
        <v>Excellent</v>
      </c>
      <c r="AC121" t="str">
        <f t="shared" si="25"/>
        <v>Excellent</v>
      </c>
      <c r="AD121" t="str">
        <f t="shared" si="26"/>
        <v>Excellent</v>
      </c>
      <c r="AE121" t="str">
        <f t="shared" si="27"/>
        <v>Excellent</v>
      </c>
      <c r="AF121" t="str">
        <f t="shared" si="28"/>
        <v>Excellent</v>
      </c>
      <c r="AG121" t="str">
        <f t="shared" si="29"/>
        <v>Excellent</v>
      </c>
      <c r="AI121" t="str">
        <f t="shared" si="30"/>
        <v>N</v>
      </c>
    </row>
    <row r="122" spans="2:35">
      <c r="B122" t="s">
        <v>239</v>
      </c>
      <c r="C122" t="s">
        <v>725</v>
      </c>
      <c r="D122" t="s">
        <v>48</v>
      </c>
      <c r="E122" t="s">
        <v>49</v>
      </c>
      <c r="F122" t="s">
        <v>50</v>
      </c>
      <c r="H122" t="str">
        <f>INDEX('SWB Backcast'!$B$13:$V$168, MATCH('SWB Backcast - WINEP'!$C122, 'SWB Backcast'!$C$13:$C$168, 0), MATCH('SWB Backcast - WINEP'!H$13, 'SWB Backcast'!$B$13:$V$13, 0))</f>
        <v>Good</v>
      </c>
      <c r="I122" t="str">
        <f>INDEX('SWB Backcast'!$B$13:$V$168, MATCH('SWB Backcast - WINEP'!$C122, 'SWB Backcast'!$C$13:$C$168, 0), MATCH('SWB Backcast - WINEP'!I$13, 'SWB Backcast'!$B$13:$V$13, 0))</f>
        <v>Excellent</v>
      </c>
      <c r="J122" t="str">
        <f>INDEX('SWB Backcast'!$B$13:$V$168, MATCH('SWB Backcast - WINEP'!$C122, 'SWB Backcast'!$C$13:$C$168, 0), MATCH('SWB Backcast - WINEP'!J$13, 'SWB Backcast'!$B$13:$V$13, 0))</f>
        <v>Good</v>
      </c>
      <c r="K122" t="str">
        <f>INDEX('SWB Backcast'!$B$13:$V$168, MATCH('SWB Backcast - WINEP'!$C122, 'SWB Backcast'!$C$13:$C$168, 0), MATCH('SWB Backcast - WINEP'!K$13, 'SWB Backcast'!$B$13:$V$13, 0))</f>
        <v>Good</v>
      </c>
      <c r="L122" t="str">
        <f>INDEX('SWB Backcast'!$B$13:$V$168, MATCH('SWB Backcast - WINEP'!$C122, 'SWB Backcast'!$C$13:$C$168, 0), MATCH('SWB Backcast - WINEP'!L$13, 'SWB Backcast'!$B$13:$V$13, 0))</f>
        <v>Excellent</v>
      </c>
      <c r="M122">
        <f>INDEX('SWB Backcast'!$B$13:$V$168, MATCH('SWB Backcast - WINEP'!$C122, 'SWB Backcast'!$C$13:$C$168, 0), MATCH('SWB Backcast - WINEP'!M$13, 'SWB Backcast'!$B$13:$V$13, 0))</f>
        <v>0</v>
      </c>
      <c r="N122" t="str">
        <f>INDEX('SWB Backcast'!$B$13:$V$168, MATCH('SWB Backcast - WINEP'!$C122, 'SWB Backcast'!$C$13:$C$168, 0), MATCH('SWB Backcast - WINEP'!N$13, 'SWB Backcast'!$B$13:$V$13, 0))</f>
        <v>Excellent</v>
      </c>
      <c r="O122" t="str">
        <f>INDEX('SWB Backcast'!$B$13:$V$168, MATCH('SWB Backcast - WINEP'!$C122, 'SWB Backcast'!$C$13:$C$168, 0), MATCH('SWB Backcast - WINEP'!O$13, 'SWB Backcast'!$B$13:$V$13, 0))</f>
        <v>Excellent</v>
      </c>
      <c r="P122">
        <f>INDEX('SWB Backcast'!$B$13:$V$168, MATCH('SWB Backcast - WINEP'!$C122, 'SWB Backcast'!$C$13:$C$168, 0), MATCH('SWB Backcast - WINEP'!P$13, 'SWB Backcast'!$B$13:$V$13, 0))</f>
        <v>0</v>
      </c>
      <c r="Q122" t="str">
        <f>INDEX('SWB Backcast'!$B$13:$V$168, MATCH('SWB Backcast - WINEP'!$C122, 'SWB Backcast'!$C$13:$C$168, 0), MATCH('SWB Backcast - WINEP'!Q$13, 'SWB Backcast'!$B$13:$V$13, 0))</f>
        <v>Excellent</v>
      </c>
      <c r="R122" t="str">
        <f>INDEX('SWB Backcast'!$B$13:$V$168, MATCH('SWB Backcast - WINEP'!$C122, 'SWB Backcast'!$C$13:$C$168, 0), MATCH('SWB Backcast - WINEP'!R$13, 'SWB Backcast'!$B$13:$V$13, 0))</f>
        <v>Excellent</v>
      </c>
      <c r="S122" t="str">
        <f>INDEX('SWB Backcast'!$B$13:$V$168, MATCH('SWB Backcast - WINEP'!$C122, 'SWB Backcast'!$C$13:$C$168, 0), MATCH('SWB Backcast - WINEP'!S$13, 'SWB Backcast'!$B$13:$V$13, 0))</f>
        <v>Excellent</v>
      </c>
      <c r="T122" t="str">
        <f>INDEX('SWB Backcast'!$B$13:$V$168, MATCH('SWB Backcast - WINEP'!$C122, 'SWB Backcast'!$C$13:$C$168, 0), MATCH('SWB Backcast - WINEP'!T$13, 'SWB Backcast'!$B$13:$V$13, 0))</f>
        <v>Excellent</v>
      </c>
      <c r="U122" t="str">
        <f>INDEX('SWB Backcast'!$B$13:$V$168, MATCH('SWB Backcast - WINEP'!$C122, 'SWB Backcast'!$C$13:$C$168, 0), MATCH('SWB Backcast - WINEP'!U$13, 'SWB Backcast'!$B$13:$V$13, 0))</f>
        <v>Excellent</v>
      </c>
      <c r="V122" t="str">
        <f>INDEX('SWB Backcast'!$B$13:$V$168, MATCH('SWB Backcast - WINEP'!$C122, 'SWB Backcast'!$C$13:$C$168, 0), MATCH('SWB Backcast - WINEP'!V$13, 'SWB Backcast'!$B$13:$V$13, 0))</f>
        <v>Excellent</v>
      </c>
      <c r="Y122" s="22"/>
      <c r="Z122" s="22"/>
      <c r="AA122" t="s">
        <v>51</v>
      </c>
      <c r="AB122" t="str">
        <f t="shared" si="23"/>
        <v>Excellent</v>
      </c>
      <c r="AC122" t="str">
        <f t="shared" si="25"/>
        <v>Excellent</v>
      </c>
      <c r="AD122" t="str">
        <f t="shared" si="26"/>
        <v>Excellent</v>
      </c>
      <c r="AE122" t="str">
        <f t="shared" si="27"/>
        <v>Excellent</v>
      </c>
      <c r="AF122" t="str">
        <f t="shared" si="28"/>
        <v>Excellent</v>
      </c>
      <c r="AG122" t="str">
        <f t="shared" si="29"/>
        <v>Excellent</v>
      </c>
      <c r="AI122" t="str">
        <f t="shared" si="30"/>
        <v>N</v>
      </c>
    </row>
    <row r="123" spans="2:35" ht="27.95">
      <c r="B123" t="s">
        <v>239</v>
      </c>
      <c r="C123" t="s">
        <v>726</v>
      </c>
      <c r="D123" t="s">
        <v>48</v>
      </c>
      <c r="E123" t="s">
        <v>49</v>
      </c>
      <c r="F123" t="s">
        <v>50</v>
      </c>
      <c r="H123" t="str">
        <f>INDEX('SWB Backcast'!$B$13:$V$168, MATCH('SWB Backcast - WINEP'!$C123, 'SWB Backcast'!$C$13:$C$168, 0), MATCH('SWB Backcast - WINEP'!H$13, 'SWB Backcast'!$B$13:$V$13, 0))</f>
        <v>Excellent</v>
      </c>
      <c r="I123" t="str">
        <f>INDEX('SWB Backcast'!$B$13:$V$168, MATCH('SWB Backcast - WINEP'!$C123, 'SWB Backcast'!$C$13:$C$168, 0), MATCH('SWB Backcast - WINEP'!I$13, 'SWB Backcast'!$B$13:$V$13, 0))</f>
        <v>Excellent</v>
      </c>
      <c r="J123" t="str">
        <f>INDEX('SWB Backcast'!$B$13:$V$168, MATCH('SWB Backcast - WINEP'!$C123, 'SWB Backcast'!$C$13:$C$168, 0), MATCH('SWB Backcast - WINEP'!J$13, 'SWB Backcast'!$B$13:$V$13, 0))</f>
        <v>Excellent</v>
      </c>
      <c r="K123" t="str">
        <f>INDEX('SWB Backcast'!$B$13:$V$168, MATCH('SWB Backcast - WINEP'!$C123, 'SWB Backcast'!$C$13:$C$168, 0), MATCH('SWB Backcast - WINEP'!K$13, 'SWB Backcast'!$B$13:$V$13, 0))</f>
        <v>Excellent</v>
      </c>
      <c r="L123" t="str">
        <f>INDEX('SWB Backcast'!$B$13:$V$168, MATCH('SWB Backcast - WINEP'!$C123, 'SWB Backcast'!$C$13:$C$168, 0), MATCH('SWB Backcast - WINEP'!L$13, 'SWB Backcast'!$B$13:$V$13, 0))</f>
        <v>Excellent</v>
      </c>
      <c r="M123">
        <f>INDEX('SWB Backcast'!$B$13:$V$168, MATCH('SWB Backcast - WINEP'!$C123, 'SWB Backcast'!$C$13:$C$168, 0), MATCH('SWB Backcast - WINEP'!M$13, 'SWB Backcast'!$B$13:$V$13, 0))</f>
        <v>0</v>
      </c>
      <c r="N123" t="str">
        <f>INDEX('SWB Backcast'!$B$13:$V$168, MATCH('SWB Backcast - WINEP'!$C123, 'SWB Backcast'!$C$13:$C$168, 0), MATCH('SWB Backcast - WINEP'!N$13, 'SWB Backcast'!$B$13:$V$13, 0))</f>
        <v>Excellent</v>
      </c>
      <c r="O123" t="str">
        <f>INDEX('SWB Backcast'!$B$13:$V$168, MATCH('SWB Backcast - WINEP'!$C123, 'SWB Backcast'!$C$13:$C$168, 0), MATCH('SWB Backcast - WINEP'!O$13, 'SWB Backcast'!$B$13:$V$13, 0))</f>
        <v>Excellent</v>
      </c>
      <c r="P123">
        <f>INDEX('SWB Backcast'!$B$13:$V$168, MATCH('SWB Backcast - WINEP'!$C123, 'SWB Backcast'!$C$13:$C$168, 0), MATCH('SWB Backcast - WINEP'!P$13, 'SWB Backcast'!$B$13:$V$13, 0))</f>
        <v>0</v>
      </c>
      <c r="Q123" t="str">
        <f>INDEX('SWB Backcast'!$B$13:$V$168, MATCH('SWB Backcast - WINEP'!$C123, 'SWB Backcast'!$C$13:$C$168, 0), MATCH('SWB Backcast - WINEP'!Q$13, 'SWB Backcast'!$B$13:$V$13, 0))</f>
        <v>Excellent</v>
      </c>
      <c r="R123" t="str">
        <f>INDEX('SWB Backcast'!$B$13:$V$168, MATCH('SWB Backcast - WINEP'!$C123, 'SWB Backcast'!$C$13:$C$168, 0), MATCH('SWB Backcast - WINEP'!R$13, 'SWB Backcast'!$B$13:$V$13, 0))</f>
        <v>Excellent</v>
      </c>
      <c r="S123" t="str">
        <f>INDEX('SWB Backcast'!$B$13:$V$168, MATCH('SWB Backcast - WINEP'!$C123, 'SWB Backcast'!$C$13:$C$168, 0), MATCH('SWB Backcast - WINEP'!S$13, 'SWB Backcast'!$B$13:$V$13, 0))</f>
        <v>Excellent</v>
      </c>
      <c r="T123" t="str">
        <f>INDEX('SWB Backcast'!$B$13:$V$168, MATCH('SWB Backcast - WINEP'!$C123, 'SWB Backcast'!$C$13:$C$168, 0), MATCH('SWB Backcast - WINEP'!T$13, 'SWB Backcast'!$B$13:$V$13, 0))</f>
        <v>Excellent</v>
      </c>
      <c r="U123" t="str">
        <f>INDEX('SWB Backcast'!$B$13:$V$168, MATCH('SWB Backcast - WINEP'!$C123, 'SWB Backcast'!$C$13:$C$168, 0), MATCH('SWB Backcast - WINEP'!U$13, 'SWB Backcast'!$B$13:$V$13, 0))</f>
        <v>Excellent</v>
      </c>
      <c r="V123" t="str">
        <f>INDEX('SWB Backcast'!$B$13:$V$168, MATCH('SWB Backcast - WINEP'!$C123, 'SWB Backcast'!$C$13:$C$168, 0), MATCH('SWB Backcast - WINEP'!V$13, 'SWB Backcast'!$B$13:$V$13, 0))</f>
        <v>Excellent</v>
      </c>
      <c r="Y123" s="22" t="s">
        <v>1032</v>
      </c>
      <c r="Z123" s="22" t="s">
        <v>970</v>
      </c>
      <c r="AA123" t="s">
        <v>51</v>
      </c>
      <c r="AB123" t="str">
        <f t="shared" si="23"/>
        <v>Excellent</v>
      </c>
      <c r="AC123" t="str">
        <f t="shared" si="25"/>
        <v>Excellent</v>
      </c>
      <c r="AD123" t="str">
        <f t="shared" si="26"/>
        <v>Excellent</v>
      </c>
      <c r="AE123" t="str">
        <f t="shared" si="27"/>
        <v>Excellent</v>
      </c>
      <c r="AF123" t="str">
        <f t="shared" si="28"/>
        <v>Excellent</v>
      </c>
      <c r="AG123" t="str">
        <f t="shared" si="29"/>
        <v>Excellent</v>
      </c>
      <c r="AI123" t="str">
        <f t="shared" si="30"/>
        <v>Y</v>
      </c>
    </row>
    <row r="124" spans="2:35" ht="27.95">
      <c r="B124" t="s">
        <v>239</v>
      </c>
      <c r="C124" t="s">
        <v>727</v>
      </c>
      <c r="D124" t="s">
        <v>48</v>
      </c>
      <c r="E124" t="s">
        <v>49</v>
      </c>
      <c r="F124" t="s">
        <v>50</v>
      </c>
      <c r="H124" t="str">
        <f>INDEX('SWB Backcast'!$B$13:$V$168, MATCH('SWB Backcast - WINEP'!$C124, 'SWB Backcast'!$C$13:$C$168, 0), MATCH('SWB Backcast - WINEP'!H$13, 'SWB Backcast'!$B$13:$V$13, 0))</f>
        <v>Excellent</v>
      </c>
      <c r="I124" t="str">
        <f>INDEX('SWB Backcast'!$B$13:$V$168, MATCH('SWB Backcast - WINEP'!$C124, 'SWB Backcast'!$C$13:$C$168, 0), MATCH('SWB Backcast - WINEP'!I$13, 'SWB Backcast'!$B$13:$V$13, 0))</f>
        <v>Excellent</v>
      </c>
      <c r="J124" t="str">
        <f>INDEX('SWB Backcast'!$B$13:$V$168, MATCH('SWB Backcast - WINEP'!$C124, 'SWB Backcast'!$C$13:$C$168, 0), MATCH('SWB Backcast - WINEP'!J$13, 'SWB Backcast'!$B$13:$V$13, 0))</f>
        <v>Excellent</v>
      </c>
      <c r="K124" t="str">
        <f>INDEX('SWB Backcast'!$B$13:$V$168, MATCH('SWB Backcast - WINEP'!$C124, 'SWB Backcast'!$C$13:$C$168, 0), MATCH('SWB Backcast - WINEP'!K$13, 'SWB Backcast'!$B$13:$V$13, 0))</f>
        <v>Excellent</v>
      </c>
      <c r="L124" t="str">
        <f>INDEX('SWB Backcast'!$B$13:$V$168, MATCH('SWB Backcast - WINEP'!$C124, 'SWB Backcast'!$C$13:$C$168, 0), MATCH('SWB Backcast - WINEP'!L$13, 'SWB Backcast'!$B$13:$V$13, 0))</f>
        <v>Excellent</v>
      </c>
      <c r="M124">
        <f>INDEX('SWB Backcast'!$B$13:$V$168, MATCH('SWB Backcast - WINEP'!$C124, 'SWB Backcast'!$C$13:$C$168, 0), MATCH('SWB Backcast - WINEP'!M$13, 'SWB Backcast'!$B$13:$V$13, 0))</f>
        <v>0</v>
      </c>
      <c r="N124" t="str">
        <f>INDEX('SWB Backcast'!$B$13:$V$168, MATCH('SWB Backcast - WINEP'!$C124, 'SWB Backcast'!$C$13:$C$168, 0), MATCH('SWB Backcast - WINEP'!N$13, 'SWB Backcast'!$B$13:$V$13, 0))</f>
        <v>Good</v>
      </c>
      <c r="O124" t="str">
        <f>INDEX('SWB Backcast'!$B$13:$V$168, MATCH('SWB Backcast - WINEP'!$C124, 'SWB Backcast'!$C$13:$C$168, 0), MATCH('SWB Backcast - WINEP'!O$13, 'SWB Backcast'!$B$13:$V$13, 0))</f>
        <v>Excellent</v>
      </c>
      <c r="P124">
        <f>INDEX('SWB Backcast'!$B$13:$V$168, MATCH('SWB Backcast - WINEP'!$C124, 'SWB Backcast'!$C$13:$C$168, 0), MATCH('SWB Backcast - WINEP'!P$13, 'SWB Backcast'!$B$13:$V$13, 0))</f>
        <v>0</v>
      </c>
      <c r="Q124" t="str">
        <f>INDEX('SWB Backcast'!$B$13:$V$168, MATCH('SWB Backcast - WINEP'!$C124, 'SWB Backcast'!$C$13:$C$168, 0), MATCH('SWB Backcast - WINEP'!Q$13, 'SWB Backcast'!$B$13:$V$13, 0))</f>
        <v>Excellent</v>
      </c>
      <c r="R124" t="str">
        <f>INDEX('SWB Backcast'!$B$13:$V$168, MATCH('SWB Backcast - WINEP'!$C124, 'SWB Backcast'!$C$13:$C$168, 0), MATCH('SWB Backcast - WINEP'!R$13, 'SWB Backcast'!$B$13:$V$13, 0))</f>
        <v>Excellent</v>
      </c>
      <c r="S124" t="str">
        <f>INDEX('SWB Backcast'!$B$13:$V$168, MATCH('SWB Backcast - WINEP'!$C124, 'SWB Backcast'!$C$13:$C$168, 0), MATCH('SWB Backcast - WINEP'!S$13, 'SWB Backcast'!$B$13:$V$13, 0))</f>
        <v>Excellent</v>
      </c>
      <c r="T124" t="str">
        <f>INDEX('SWB Backcast'!$B$13:$V$168, MATCH('SWB Backcast - WINEP'!$C124, 'SWB Backcast'!$C$13:$C$168, 0), MATCH('SWB Backcast - WINEP'!T$13, 'SWB Backcast'!$B$13:$V$13, 0))</f>
        <v>Excellent</v>
      </c>
      <c r="U124" t="str">
        <f>INDEX('SWB Backcast'!$B$13:$V$168, MATCH('SWB Backcast - WINEP'!$C124, 'SWB Backcast'!$C$13:$C$168, 0), MATCH('SWB Backcast - WINEP'!U$13, 'SWB Backcast'!$B$13:$V$13, 0))</f>
        <v>Excellent</v>
      </c>
      <c r="V124" t="str">
        <f>INDEX('SWB Backcast'!$B$13:$V$168, MATCH('SWB Backcast - WINEP'!$C124, 'SWB Backcast'!$C$13:$C$168, 0), MATCH('SWB Backcast - WINEP'!V$13, 'SWB Backcast'!$B$13:$V$13, 0))</f>
        <v>Excellent</v>
      </c>
      <c r="Y124" s="22" t="s">
        <v>1033</v>
      </c>
      <c r="Z124" s="22" t="s">
        <v>970</v>
      </c>
      <c r="AA124" t="s">
        <v>51</v>
      </c>
      <c r="AB124" t="str">
        <f t="shared" si="23"/>
        <v>Excellent</v>
      </c>
      <c r="AC124" t="str">
        <f t="shared" si="25"/>
        <v>Excellent</v>
      </c>
      <c r="AD124" t="str">
        <f t="shared" si="26"/>
        <v>Excellent</v>
      </c>
      <c r="AE124" t="str">
        <f t="shared" si="27"/>
        <v>Excellent</v>
      </c>
      <c r="AF124" t="str">
        <f t="shared" si="28"/>
        <v>Excellent</v>
      </c>
      <c r="AG124" t="str">
        <f t="shared" si="29"/>
        <v>Excellent</v>
      </c>
      <c r="AI124" t="str">
        <f t="shared" si="30"/>
        <v>Y</v>
      </c>
    </row>
    <row r="125" spans="2:35">
      <c r="B125" t="s">
        <v>239</v>
      </c>
      <c r="C125" t="s">
        <v>728</v>
      </c>
      <c r="D125" t="s">
        <v>48</v>
      </c>
      <c r="E125" t="s">
        <v>49</v>
      </c>
      <c r="F125" t="s">
        <v>50</v>
      </c>
      <c r="H125" t="str">
        <f>INDEX('SWB Backcast'!$B$13:$V$168, MATCH('SWB Backcast - WINEP'!$C125, 'SWB Backcast'!$C$13:$C$168, 0), MATCH('SWB Backcast - WINEP'!H$13, 'SWB Backcast'!$B$13:$V$13, 0))</f>
        <v>Excellent</v>
      </c>
      <c r="I125" t="str">
        <f>INDEX('SWB Backcast'!$B$13:$V$168, MATCH('SWB Backcast - WINEP'!$C125, 'SWB Backcast'!$C$13:$C$168, 0), MATCH('SWB Backcast - WINEP'!I$13, 'SWB Backcast'!$B$13:$V$13, 0))</f>
        <v>Excellent</v>
      </c>
      <c r="J125" t="str">
        <f>INDEX('SWB Backcast'!$B$13:$V$168, MATCH('SWB Backcast - WINEP'!$C125, 'SWB Backcast'!$C$13:$C$168, 0), MATCH('SWB Backcast - WINEP'!J$13, 'SWB Backcast'!$B$13:$V$13, 0))</f>
        <v>Excellent</v>
      </c>
      <c r="K125" t="str">
        <f>INDEX('SWB Backcast'!$B$13:$V$168, MATCH('SWB Backcast - WINEP'!$C125, 'SWB Backcast'!$C$13:$C$168, 0), MATCH('SWB Backcast - WINEP'!K$13, 'SWB Backcast'!$B$13:$V$13, 0))</f>
        <v>Excellent</v>
      </c>
      <c r="L125" t="str">
        <f>INDEX('SWB Backcast'!$B$13:$V$168, MATCH('SWB Backcast - WINEP'!$C125, 'SWB Backcast'!$C$13:$C$168, 0), MATCH('SWB Backcast - WINEP'!L$13, 'SWB Backcast'!$B$13:$V$13, 0))</f>
        <v>Excellent</v>
      </c>
      <c r="M125">
        <f>INDEX('SWB Backcast'!$B$13:$V$168, MATCH('SWB Backcast - WINEP'!$C125, 'SWB Backcast'!$C$13:$C$168, 0), MATCH('SWB Backcast - WINEP'!M$13, 'SWB Backcast'!$B$13:$V$13, 0))</f>
        <v>0</v>
      </c>
      <c r="N125" t="str">
        <f>INDEX('SWB Backcast'!$B$13:$V$168, MATCH('SWB Backcast - WINEP'!$C125, 'SWB Backcast'!$C$13:$C$168, 0), MATCH('SWB Backcast - WINEP'!N$13, 'SWB Backcast'!$B$13:$V$13, 0))</f>
        <v>Excellent</v>
      </c>
      <c r="O125" t="str">
        <f>INDEX('SWB Backcast'!$B$13:$V$168, MATCH('SWB Backcast - WINEP'!$C125, 'SWB Backcast'!$C$13:$C$168, 0), MATCH('SWB Backcast - WINEP'!O$13, 'SWB Backcast'!$B$13:$V$13, 0))</f>
        <v>Excellent</v>
      </c>
      <c r="P125">
        <f>INDEX('SWB Backcast'!$B$13:$V$168, MATCH('SWB Backcast - WINEP'!$C125, 'SWB Backcast'!$C$13:$C$168, 0), MATCH('SWB Backcast - WINEP'!P$13, 'SWB Backcast'!$B$13:$V$13, 0))</f>
        <v>0</v>
      </c>
      <c r="Q125" t="str">
        <f>INDEX('SWB Backcast'!$B$13:$V$168, MATCH('SWB Backcast - WINEP'!$C125, 'SWB Backcast'!$C$13:$C$168, 0), MATCH('SWB Backcast - WINEP'!Q$13, 'SWB Backcast'!$B$13:$V$13, 0))</f>
        <v>Excellent</v>
      </c>
      <c r="R125" t="str">
        <f>INDEX('SWB Backcast'!$B$13:$V$168, MATCH('SWB Backcast - WINEP'!$C125, 'SWB Backcast'!$C$13:$C$168, 0), MATCH('SWB Backcast - WINEP'!R$13, 'SWB Backcast'!$B$13:$V$13, 0))</f>
        <v>Excellent</v>
      </c>
      <c r="S125" t="str">
        <f>INDEX('SWB Backcast'!$B$13:$V$168, MATCH('SWB Backcast - WINEP'!$C125, 'SWB Backcast'!$C$13:$C$168, 0), MATCH('SWB Backcast - WINEP'!S$13, 'SWB Backcast'!$B$13:$V$13, 0))</f>
        <v>Excellent</v>
      </c>
      <c r="T125" t="str">
        <f>INDEX('SWB Backcast'!$B$13:$V$168, MATCH('SWB Backcast - WINEP'!$C125, 'SWB Backcast'!$C$13:$C$168, 0), MATCH('SWB Backcast - WINEP'!T$13, 'SWB Backcast'!$B$13:$V$13, 0))</f>
        <v>Excellent</v>
      </c>
      <c r="U125" t="str">
        <f>INDEX('SWB Backcast'!$B$13:$V$168, MATCH('SWB Backcast - WINEP'!$C125, 'SWB Backcast'!$C$13:$C$168, 0), MATCH('SWB Backcast - WINEP'!U$13, 'SWB Backcast'!$B$13:$V$13, 0))</f>
        <v>Excellent</v>
      </c>
      <c r="V125" t="str">
        <f>INDEX('SWB Backcast'!$B$13:$V$168, MATCH('SWB Backcast - WINEP'!$C125, 'SWB Backcast'!$C$13:$C$168, 0), MATCH('SWB Backcast - WINEP'!V$13, 'SWB Backcast'!$B$13:$V$13, 0))</f>
        <v>Excellent</v>
      </c>
      <c r="Y125" s="22"/>
      <c r="Z125" s="22"/>
      <c r="AA125" t="s">
        <v>51</v>
      </c>
      <c r="AB125" t="str">
        <f t="shared" si="23"/>
        <v>Excellent</v>
      </c>
      <c r="AC125" t="str">
        <f t="shared" si="25"/>
        <v>Excellent</v>
      </c>
      <c r="AD125" t="str">
        <f t="shared" si="26"/>
        <v>Excellent</v>
      </c>
      <c r="AE125" t="str">
        <f t="shared" si="27"/>
        <v>Excellent</v>
      </c>
      <c r="AF125" t="str">
        <f t="shared" si="28"/>
        <v>Excellent</v>
      </c>
      <c r="AG125" t="str">
        <f t="shared" si="29"/>
        <v>Excellent</v>
      </c>
      <c r="AI125" t="str">
        <f t="shared" si="30"/>
        <v>N</v>
      </c>
    </row>
    <row r="126" spans="2:35">
      <c r="B126" t="s">
        <v>239</v>
      </c>
      <c r="C126" t="s">
        <v>729</v>
      </c>
      <c r="D126" t="s">
        <v>48</v>
      </c>
      <c r="E126" t="s">
        <v>49</v>
      </c>
      <c r="F126" t="s">
        <v>50</v>
      </c>
      <c r="H126" t="str">
        <f>INDEX('SWB Backcast'!$B$13:$V$168, MATCH('SWB Backcast - WINEP'!$C126, 'SWB Backcast'!$C$13:$C$168, 0), MATCH('SWB Backcast - WINEP'!H$13, 'SWB Backcast'!$B$13:$V$13, 0))</f>
        <v>Excellent</v>
      </c>
      <c r="I126" t="str">
        <f>INDEX('SWB Backcast'!$B$13:$V$168, MATCH('SWB Backcast - WINEP'!$C126, 'SWB Backcast'!$C$13:$C$168, 0), MATCH('SWB Backcast - WINEP'!I$13, 'SWB Backcast'!$B$13:$V$13, 0))</f>
        <v>Excellent</v>
      </c>
      <c r="J126" t="str">
        <f>INDEX('SWB Backcast'!$B$13:$V$168, MATCH('SWB Backcast - WINEP'!$C126, 'SWB Backcast'!$C$13:$C$168, 0), MATCH('SWB Backcast - WINEP'!J$13, 'SWB Backcast'!$B$13:$V$13, 0))</f>
        <v>Excellent</v>
      </c>
      <c r="K126" t="str">
        <f>INDEX('SWB Backcast'!$B$13:$V$168, MATCH('SWB Backcast - WINEP'!$C126, 'SWB Backcast'!$C$13:$C$168, 0), MATCH('SWB Backcast - WINEP'!K$13, 'SWB Backcast'!$B$13:$V$13, 0))</f>
        <v>Excellent</v>
      </c>
      <c r="L126" t="str">
        <f>INDEX('SWB Backcast'!$B$13:$V$168, MATCH('SWB Backcast - WINEP'!$C126, 'SWB Backcast'!$C$13:$C$168, 0), MATCH('SWB Backcast - WINEP'!L$13, 'SWB Backcast'!$B$13:$V$13, 0))</f>
        <v>Excellent</v>
      </c>
      <c r="M126">
        <f>INDEX('SWB Backcast'!$B$13:$V$168, MATCH('SWB Backcast - WINEP'!$C126, 'SWB Backcast'!$C$13:$C$168, 0), MATCH('SWB Backcast - WINEP'!M$13, 'SWB Backcast'!$B$13:$V$13, 0))</f>
        <v>0</v>
      </c>
      <c r="N126" t="str">
        <f>INDEX('SWB Backcast'!$B$13:$V$168, MATCH('SWB Backcast - WINEP'!$C126, 'SWB Backcast'!$C$13:$C$168, 0), MATCH('SWB Backcast - WINEP'!N$13, 'SWB Backcast'!$B$13:$V$13, 0))</f>
        <v>Excellent</v>
      </c>
      <c r="O126" t="str">
        <f>INDEX('SWB Backcast'!$B$13:$V$168, MATCH('SWB Backcast - WINEP'!$C126, 'SWB Backcast'!$C$13:$C$168, 0), MATCH('SWB Backcast - WINEP'!O$13, 'SWB Backcast'!$B$13:$V$13, 0))</f>
        <v>Excellent</v>
      </c>
      <c r="P126">
        <f>INDEX('SWB Backcast'!$B$13:$V$168, MATCH('SWB Backcast - WINEP'!$C126, 'SWB Backcast'!$C$13:$C$168, 0), MATCH('SWB Backcast - WINEP'!P$13, 'SWB Backcast'!$B$13:$V$13, 0))</f>
        <v>0</v>
      </c>
      <c r="Q126" t="str">
        <f>INDEX('SWB Backcast'!$B$13:$V$168, MATCH('SWB Backcast - WINEP'!$C126, 'SWB Backcast'!$C$13:$C$168, 0), MATCH('SWB Backcast - WINEP'!Q$13, 'SWB Backcast'!$B$13:$V$13, 0))</f>
        <v>Excellent</v>
      </c>
      <c r="R126" t="str">
        <f>INDEX('SWB Backcast'!$B$13:$V$168, MATCH('SWB Backcast - WINEP'!$C126, 'SWB Backcast'!$C$13:$C$168, 0), MATCH('SWB Backcast - WINEP'!R$13, 'SWB Backcast'!$B$13:$V$13, 0))</f>
        <v>Excellent</v>
      </c>
      <c r="S126" t="str">
        <f>INDEX('SWB Backcast'!$B$13:$V$168, MATCH('SWB Backcast - WINEP'!$C126, 'SWB Backcast'!$C$13:$C$168, 0), MATCH('SWB Backcast - WINEP'!S$13, 'SWB Backcast'!$B$13:$V$13, 0))</f>
        <v>Excellent</v>
      </c>
      <c r="T126" t="str">
        <f>INDEX('SWB Backcast'!$B$13:$V$168, MATCH('SWB Backcast - WINEP'!$C126, 'SWB Backcast'!$C$13:$C$168, 0), MATCH('SWB Backcast - WINEP'!T$13, 'SWB Backcast'!$B$13:$V$13, 0))</f>
        <v>Excellent</v>
      </c>
      <c r="U126" t="str">
        <f>INDEX('SWB Backcast'!$B$13:$V$168, MATCH('SWB Backcast - WINEP'!$C126, 'SWB Backcast'!$C$13:$C$168, 0), MATCH('SWB Backcast - WINEP'!U$13, 'SWB Backcast'!$B$13:$V$13, 0))</f>
        <v>Excellent</v>
      </c>
      <c r="V126" t="str">
        <f>INDEX('SWB Backcast'!$B$13:$V$168, MATCH('SWB Backcast - WINEP'!$C126, 'SWB Backcast'!$C$13:$C$168, 0), MATCH('SWB Backcast - WINEP'!V$13, 'SWB Backcast'!$B$13:$V$13, 0))</f>
        <v>Excellent</v>
      </c>
      <c r="Y126" s="22"/>
      <c r="Z126" s="22"/>
      <c r="AA126" t="s">
        <v>51</v>
      </c>
      <c r="AB126" t="str">
        <f t="shared" ref="AB126:AB157" si="31">Q126</f>
        <v>Excellent</v>
      </c>
      <c r="AC126" t="str">
        <f t="shared" si="25"/>
        <v>Excellent</v>
      </c>
      <c r="AD126" t="str">
        <f t="shared" si="26"/>
        <v>Excellent</v>
      </c>
      <c r="AE126" t="str">
        <f t="shared" si="27"/>
        <v>Excellent</v>
      </c>
      <c r="AF126" t="str">
        <f t="shared" si="28"/>
        <v>Excellent</v>
      </c>
      <c r="AG126" t="str">
        <f t="shared" si="29"/>
        <v>Excellent</v>
      </c>
      <c r="AI126" t="str">
        <f t="shared" si="30"/>
        <v>N</v>
      </c>
    </row>
    <row r="127" spans="2:35">
      <c r="B127" t="s">
        <v>239</v>
      </c>
      <c r="C127" t="s">
        <v>730</v>
      </c>
      <c r="D127" t="s">
        <v>48</v>
      </c>
      <c r="E127" t="s">
        <v>49</v>
      </c>
      <c r="F127" t="s">
        <v>50</v>
      </c>
      <c r="H127" t="str">
        <f>INDEX('SWB Backcast'!$B$13:$V$168, MATCH('SWB Backcast - WINEP'!$C127, 'SWB Backcast'!$C$13:$C$168, 0), MATCH('SWB Backcast - WINEP'!H$13, 'SWB Backcast'!$B$13:$V$13, 0))</f>
        <v>Excellent</v>
      </c>
      <c r="I127" t="str">
        <f>INDEX('SWB Backcast'!$B$13:$V$168, MATCH('SWB Backcast - WINEP'!$C127, 'SWB Backcast'!$C$13:$C$168, 0), MATCH('SWB Backcast - WINEP'!I$13, 'SWB Backcast'!$B$13:$V$13, 0))</f>
        <v>Excellent</v>
      </c>
      <c r="J127" t="str">
        <f>INDEX('SWB Backcast'!$B$13:$V$168, MATCH('SWB Backcast - WINEP'!$C127, 'SWB Backcast'!$C$13:$C$168, 0), MATCH('SWB Backcast - WINEP'!J$13, 'SWB Backcast'!$B$13:$V$13, 0))</f>
        <v>Excellent</v>
      </c>
      <c r="K127" t="str">
        <f>INDEX('SWB Backcast'!$B$13:$V$168, MATCH('SWB Backcast - WINEP'!$C127, 'SWB Backcast'!$C$13:$C$168, 0), MATCH('SWB Backcast - WINEP'!K$13, 'SWB Backcast'!$B$13:$V$13, 0))</f>
        <v>Excellent</v>
      </c>
      <c r="L127" t="str">
        <f>INDEX('SWB Backcast'!$B$13:$V$168, MATCH('SWB Backcast - WINEP'!$C127, 'SWB Backcast'!$C$13:$C$168, 0), MATCH('SWB Backcast - WINEP'!L$13, 'SWB Backcast'!$B$13:$V$13, 0))</f>
        <v>Excellent</v>
      </c>
      <c r="M127">
        <f>INDEX('SWB Backcast'!$B$13:$V$168, MATCH('SWB Backcast - WINEP'!$C127, 'SWB Backcast'!$C$13:$C$168, 0), MATCH('SWB Backcast - WINEP'!M$13, 'SWB Backcast'!$B$13:$V$13, 0))</f>
        <v>0</v>
      </c>
      <c r="N127" t="str">
        <f>INDEX('SWB Backcast'!$B$13:$V$168, MATCH('SWB Backcast - WINEP'!$C127, 'SWB Backcast'!$C$13:$C$168, 0), MATCH('SWB Backcast - WINEP'!N$13, 'SWB Backcast'!$B$13:$V$13, 0))</f>
        <v>Excellent</v>
      </c>
      <c r="O127" t="str">
        <f>INDEX('SWB Backcast'!$B$13:$V$168, MATCH('SWB Backcast - WINEP'!$C127, 'SWB Backcast'!$C$13:$C$168, 0), MATCH('SWB Backcast - WINEP'!O$13, 'SWB Backcast'!$B$13:$V$13, 0))</f>
        <v>Excellent</v>
      </c>
      <c r="P127">
        <f>INDEX('SWB Backcast'!$B$13:$V$168, MATCH('SWB Backcast - WINEP'!$C127, 'SWB Backcast'!$C$13:$C$168, 0), MATCH('SWB Backcast - WINEP'!P$13, 'SWB Backcast'!$B$13:$V$13, 0))</f>
        <v>0</v>
      </c>
      <c r="Q127" t="str">
        <f>INDEX('SWB Backcast'!$B$13:$V$168, MATCH('SWB Backcast - WINEP'!$C127, 'SWB Backcast'!$C$13:$C$168, 0), MATCH('SWB Backcast - WINEP'!Q$13, 'SWB Backcast'!$B$13:$V$13, 0))</f>
        <v>Excellent</v>
      </c>
      <c r="R127" t="str">
        <f>INDEX('SWB Backcast'!$B$13:$V$168, MATCH('SWB Backcast - WINEP'!$C127, 'SWB Backcast'!$C$13:$C$168, 0), MATCH('SWB Backcast - WINEP'!R$13, 'SWB Backcast'!$B$13:$V$13, 0))</f>
        <v>Excellent</v>
      </c>
      <c r="S127" t="str">
        <f>INDEX('SWB Backcast'!$B$13:$V$168, MATCH('SWB Backcast - WINEP'!$C127, 'SWB Backcast'!$C$13:$C$168, 0), MATCH('SWB Backcast - WINEP'!S$13, 'SWB Backcast'!$B$13:$V$13, 0))</f>
        <v>Excellent</v>
      </c>
      <c r="T127" t="str">
        <f>INDEX('SWB Backcast'!$B$13:$V$168, MATCH('SWB Backcast - WINEP'!$C127, 'SWB Backcast'!$C$13:$C$168, 0), MATCH('SWB Backcast - WINEP'!T$13, 'SWB Backcast'!$B$13:$V$13, 0))</f>
        <v>Excellent</v>
      </c>
      <c r="U127" t="str">
        <f>INDEX('SWB Backcast'!$B$13:$V$168, MATCH('SWB Backcast - WINEP'!$C127, 'SWB Backcast'!$C$13:$C$168, 0), MATCH('SWB Backcast - WINEP'!U$13, 'SWB Backcast'!$B$13:$V$13, 0))</f>
        <v>Excellent</v>
      </c>
      <c r="V127" t="str">
        <f>INDEX('SWB Backcast'!$B$13:$V$168, MATCH('SWB Backcast - WINEP'!$C127, 'SWB Backcast'!$C$13:$C$168, 0), MATCH('SWB Backcast - WINEP'!V$13, 'SWB Backcast'!$B$13:$V$13, 0))</f>
        <v>Excellent</v>
      </c>
      <c r="Y127" s="22"/>
      <c r="Z127" s="22"/>
      <c r="AA127" t="s">
        <v>51</v>
      </c>
      <c r="AB127" t="str">
        <f t="shared" si="31"/>
        <v>Excellent</v>
      </c>
      <c r="AC127" t="str">
        <f t="shared" ref="AC127:AC158" si="32">R127</f>
        <v>Excellent</v>
      </c>
      <c r="AD127" t="str">
        <f t="shared" ref="AD127:AD158" si="33">S127</f>
        <v>Excellent</v>
      </c>
      <c r="AE127" t="str">
        <f t="shared" ref="AE127:AE158" si="34">T127</f>
        <v>Excellent</v>
      </c>
      <c r="AF127" t="str">
        <f t="shared" ref="AF127:AF158" si="35">U127</f>
        <v>Excellent</v>
      </c>
      <c r="AG127" t="str">
        <f t="shared" ref="AG127:AG158" si="36">V127</f>
        <v>Excellent</v>
      </c>
      <c r="AI127" t="str">
        <f t="shared" si="30"/>
        <v>N</v>
      </c>
    </row>
    <row r="128" spans="2:35">
      <c r="B128" t="s">
        <v>239</v>
      </c>
      <c r="C128" t="s">
        <v>731</v>
      </c>
      <c r="D128" t="s">
        <v>48</v>
      </c>
      <c r="E128" t="s">
        <v>49</v>
      </c>
      <c r="F128" t="s">
        <v>50</v>
      </c>
      <c r="H128" t="str">
        <f>INDEX('SWB Backcast'!$B$13:$V$168, MATCH('SWB Backcast - WINEP'!$C128, 'SWB Backcast'!$C$13:$C$168, 0), MATCH('SWB Backcast - WINEP'!H$13, 'SWB Backcast'!$B$13:$V$13, 0))</f>
        <v>Good</v>
      </c>
      <c r="I128" t="str">
        <f>INDEX('SWB Backcast'!$B$13:$V$168, MATCH('SWB Backcast - WINEP'!$C128, 'SWB Backcast'!$C$13:$C$168, 0), MATCH('SWB Backcast - WINEP'!I$13, 'SWB Backcast'!$B$13:$V$13, 0))</f>
        <v>Excellent</v>
      </c>
      <c r="J128" t="str">
        <f>INDEX('SWB Backcast'!$B$13:$V$168, MATCH('SWB Backcast - WINEP'!$C128, 'SWB Backcast'!$C$13:$C$168, 0), MATCH('SWB Backcast - WINEP'!J$13, 'SWB Backcast'!$B$13:$V$13, 0))</f>
        <v>Good</v>
      </c>
      <c r="K128" t="str">
        <f>INDEX('SWB Backcast'!$B$13:$V$168, MATCH('SWB Backcast - WINEP'!$C128, 'SWB Backcast'!$C$13:$C$168, 0), MATCH('SWB Backcast - WINEP'!K$13, 'SWB Backcast'!$B$13:$V$13, 0))</f>
        <v>Good</v>
      </c>
      <c r="L128" t="str">
        <f>INDEX('SWB Backcast'!$B$13:$V$168, MATCH('SWB Backcast - WINEP'!$C128, 'SWB Backcast'!$C$13:$C$168, 0), MATCH('SWB Backcast - WINEP'!L$13, 'SWB Backcast'!$B$13:$V$13, 0))</f>
        <v>Excellent</v>
      </c>
      <c r="M128">
        <f>INDEX('SWB Backcast'!$B$13:$V$168, MATCH('SWB Backcast - WINEP'!$C128, 'SWB Backcast'!$C$13:$C$168, 0), MATCH('SWB Backcast - WINEP'!M$13, 'SWB Backcast'!$B$13:$V$13, 0))</f>
        <v>0</v>
      </c>
      <c r="N128" t="str">
        <f>INDEX('SWB Backcast'!$B$13:$V$168, MATCH('SWB Backcast - WINEP'!$C128, 'SWB Backcast'!$C$13:$C$168, 0), MATCH('SWB Backcast - WINEP'!N$13, 'SWB Backcast'!$B$13:$V$13, 0))</f>
        <v>Good</v>
      </c>
      <c r="O128" t="str">
        <f>INDEX('SWB Backcast'!$B$13:$V$168, MATCH('SWB Backcast - WINEP'!$C128, 'SWB Backcast'!$C$13:$C$168, 0), MATCH('SWB Backcast - WINEP'!O$13, 'SWB Backcast'!$B$13:$V$13, 0))</f>
        <v>Good</v>
      </c>
      <c r="P128">
        <f>INDEX('SWB Backcast'!$B$13:$V$168, MATCH('SWB Backcast - WINEP'!$C128, 'SWB Backcast'!$C$13:$C$168, 0), MATCH('SWB Backcast - WINEP'!P$13, 'SWB Backcast'!$B$13:$V$13, 0))</f>
        <v>0</v>
      </c>
      <c r="Q128" t="str">
        <f>INDEX('SWB Backcast'!$B$13:$V$168, MATCH('SWB Backcast - WINEP'!$C128, 'SWB Backcast'!$C$13:$C$168, 0), MATCH('SWB Backcast - WINEP'!Q$13, 'SWB Backcast'!$B$13:$V$13, 0))</f>
        <v>Excellent</v>
      </c>
      <c r="R128" t="str">
        <f>INDEX('SWB Backcast'!$B$13:$V$168, MATCH('SWB Backcast - WINEP'!$C128, 'SWB Backcast'!$C$13:$C$168, 0), MATCH('SWB Backcast - WINEP'!R$13, 'SWB Backcast'!$B$13:$V$13, 0))</f>
        <v>Excellent</v>
      </c>
      <c r="S128" t="str">
        <f>INDEX('SWB Backcast'!$B$13:$V$168, MATCH('SWB Backcast - WINEP'!$C128, 'SWB Backcast'!$C$13:$C$168, 0), MATCH('SWB Backcast - WINEP'!S$13, 'SWB Backcast'!$B$13:$V$13, 0))</f>
        <v>Excellent</v>
      </c>
      <c r="T128" t="str">
        <f>INDEX('SWB Backcast'!$B$13:$V$168, MATCH('SWB Backcast - WINEP'!$C128, 'SWB Backcast'!$C$13:$C$168, 0), MATCH('SWB Backcast - WINEP'!T$13, 'SWB Backcast'!$B$13:$V$13, 0))</f>
        <v>Excellent</v>
      </c>
      <c r="U128" t="str">
        <f>INDEX('SWB Backcast'!$B$13:$V$168, MATCH('SWB Backcast - WINEP'!$C128, 'SWB Backcast'!$C$13:$C$168, 0), MATCH('SWB Backcast - WINEP'!U$13, 'SWB Backcast'!$B$13:$V$13, 0))</f>
        <v>Excellent</v>
      </c>
      <c r="V128" t="str">
        <f>INDEX('SWB Backcast'!$B$13:$V$168, MATCH('SWB Backcast - WINEP'!$C128, 'SWB Backcast'!$C$13:$C$168, 0), MATCH('SWB Backcast - WINEP'!V$13, 'SWB Backcast'!$B$13:$V$13, 0))</f>
        <v>Excellent</v>
      </c>
      <c r="Y128" s="22"/>
      <c r="Z128" s="22"/>
      <c r="AA128" t="s">
        <v>51</v>
      </c>
      <c r="AB128" t="str">
        <f t="shared" si="31"/>
        <v>Excellent</v>
      </c>
      <c r="AC128" t="str">
        <f t="shared" si="32"/>
        <v>Excellent</v>
      </c>
      <c r="AD128" t="str">
        <f t="shared" si="33"/>
        <v>Excellent</v>
      </c>
      <c r="AE128" t="str">
        <f t="shared" si="34"/>
        <v>Excellent</v>
      </c>
      <c r="AF128" t="str">
        <f t="shared" si="35"/>
        <v>Excellent</v>
      </c>
      <c r="AG128" t="str">
        <f t="shared" si="36"/>
        <v>Excellent</v>
      </c>
      <c r="AI128" t="str">
        <f t="shared" si="30"/>
        <v>N</v>
      </c>
    </row>
    <row r="129" spans="2:35">
      <c r="B129" t="s">
        <v>239</v>
      </c>
      <c r="C129" t="s">
        <v>732</v>
      </c>
      <c r="D129" t="s">
        <v>48</v>
      </c>
      <c r="E129" t="s">
        <v>49</v>
      </c>
      <c r="F129" t="s">
        <v>63</v>
      </c>
      <c r="H129" t="str">
        <f>INDEX('SWB Backcast'!$B$13:$V$168, MATCH('SWB Backcast - WINEP'!$C129, 'SWB Backcast'!$C$13:$C$168, 0), MATCH('SWB Backcast - WINEP'!H$13, 'SWB Backcast'!$B$13:$V$13, 0))</f>
        <v>Not applicable (removed)</v>
      </c>
      <c r="I129" t="str">
        <f>INDEX('SWB Backcast'!$B$13:$V$168, MATCH('SWB Backcast - WINEP'!$C129, 'SWB Backcast'!$C$13:$C$168, 0), MATCH('SWB Backcast - WINEP'!I$13, 'SWB Backcast'!$B$13:$V$13, 0))</f>
        <v>Not applicable (removed)</v>
      </c>
      <c r="J129" t="str">
        <f>INDEX('SWB Backcast'!$B$13:$V$168, MATCH('SWB Backcast - WINEP'!$C129, 'SWB Backcast'!$C$13:$C$168, 0), MATCH('SWB Backcast - WINEP'!J$13, 'SWB Backcast'!$B$13:$V$13, 0))</f>
        <v>Not applicable (removed)</v>
      </c>
      <c r="K129" t="str">
        <f>INDEX('SWB Backcast'!$B$13:$V$168, MATCH('SWB Backcast - WINEP'!$C129, 'SWB Backcast'!$C$13:$C$168, 0), MATCH('SWB Backcast - WINEP'!K$13, 'SWB Backcast'!$B$13:$V$13, 0))</f>
        <v>Not applicable (removed)</v>
      </c>
      <c r="L129" t="str">
        <f>INDEX('SWB Backcast'!$B$13:$V$168, MATCH('SWB Backcast - WINEP'!$C129, 'SWB Backcast'!$C$13:$C$168, 0), MATCH('SWB Backcast - WINEP'!L$13, 'SWB Backcast'!$B$13:$V$13, 0))</f>
        <v>Not applicable (removed)</v>
      </c>
      <c r="M129">
        <f>INDEX('SWB Backcast'!$B$13:$V$168, MATCH('SWB Backcast - WINEP'!$C129, 'SWB Backcast'!$C$13:$C$168, 0), MATCH('SWB Backcast - WINEP'!M$13, 'SWB Backcast'!$B$13:$V$13, 0))</f>
        <v>0</v>
      </c>
      <c r="N129" t="str">
        <f>INDEX('SWB Backcast'!$B$13:$V$168, MATCH('SWB Backcast - WINEP'!$C129, 'SWB Backcast'!$C$13:$C$168, 0), MATCH('SWB Backcast - WINEP'!N$13, 'SWB Backcast'!$B$13:$V$13, 0))</f>
        <v>Not applicable (removed)</v>
      </c>
      <c r="O129" t="str">
        <f>INDEX('SWB Backcast'!$B$13:$V$168, MATCH('SWB Backcast - WINEP'!$C129, 'SWB Backcast'!$C$13:$C$168, 0), MATCH('SWB Backcast - WINEP'!O$13, 'SWB Backcast'!$B$13:$V$13, 0))</f>
        <v>Not applicable (removed)</v>
      </c>
      <c r="P129">
        <f>INDEX('SWB Backcast'!$B$13:$V$168, MATCH('SWB Backcast - WINEP'!$C129, 'SWB Backcast'!$C$13:$C$168, 0), MATCH('SWB Backcast - WINEP'!P$13, 'SWB Backcast'!$B$13:$V$13, 0))</f>
        <v>0</v>
      </c>
      <c r="Q129" t="str">
        <f>INDEX('SWB Backcast'!$B$13:$V$168, MATCH('SWB Backcast - WINEP'!$C129, 'SWB Backcast'!$C$13:$C$168, 0), MATCH('SWB Backcast - WINEP'!Q$13, 'SWB Backcast'!$B$13:$V$13, 0))</f>
        <v>Not applicable - not designated</v>
      </c>
      <c r="R129" t="str">
        <f>INDEX('SWB Backcast'!$B$13:$V$168, MATCH('SWB Backcast - WINEP'!$C129, 'SWB Backcast'!$C$13:$C$168, 0), MATCH('SWB Backcast - WINEP'!R$13, 'SWB Backcast'!$B$13:$V$13, 0))</f>
        <v>Not applicable - not designated</v>
      </c>
      <c r="S129" t="str">
        <f>INDEX('SWB Backcast'!$B$13:$V$168, MATCH('SWB Backcast - WINEP'!$C129, 'SWB Backcast'!$C$13:$C$168, 0), MATCH('SWB Backcast - WINEP'!S$13, 'SWB Backcast'!$B$13:$V$13, 0))</f>
        <v>Not applicable - not designated</v>
      </c>
      <c r="T129" t="str">
        <f>INDEX('SWB Backcast'!$B$13:$V$168, MATCH('SWB Backcast - WINEP'!$C129, 'SWB Backcast'!$C$13:$C$168, 0), MATCH('SWB Backcast - WINEP'!T$13, 'SWB Backcast'!$B$13:$V$13, 0))</f>
        <v>Not applicable - not designated</v>
      </c>
      <c r="U129" t="str">
        <f>INDEX('SWB Backcast'!$B$13:$V$168, MATCH('SWB Backcast - WINEP'!$C129, 'SWB Backcast'!$C$13:$C$168, 0), MATCH('SWB Backcast - WINEP'!U$13, 'SWB Backcast'!$B$13:$V$13, 0))</f>
        <v>Not applicable - not designated</v>
      </c>
      <c r="V129" t="str">
        <f>INDEX('SWB Backcast'!$B$13:$V$168, MATCH('SWB Backcast - WINEP'!$C129, 'SWB Backcast'!$C$13:$C$168, 0), MATCH('SWB Backcast - WINEP'!V$13, 'SWB Backcast'!$B$13:$V$13, 0))</f>
        <v>Not applicable - not designated</v>
      </c>
      <c r="W129" t="s">
        <v>671</v>
      </c>
      <c r="Y129" s="22"/>
      <c r="Z129" s="22"/>
      <c r="AA129" t="s">
        <v>51</v>
      </c>
      <c r="AB129" t="str">
        <f t="shared" si="31"/>
        <v>Not applicable - not designated</v>
      </c>
      <c r="AC129" t="str">
        <f t="shared" si="32"/>
        <v>Not applicable - not designated</v>
      </c>
      <c r="AD129" t="str">
        <f t="shared" si="33"/>
        <v>Not applicable - not designated</v>
      </c>
      <c r="AE129" t="str">
        <f t="shared" si="34"/>
        <v>Not applicable - not designated</v>
      </c>
      <c r="AF129" t="str">
        <f t="shared" si="35"/>
        <v>Not applicable - not designated</v>
      </c>
      <c r="AG129" t="str">
        <f t="shared" si="36"/>
        <v>Not applicable - not designated</v>
      </c>
      <c r="AI129" t="str">
        <f t="shared" si="30"/>
        <v>N</v>
      </c>
    </row>
    <row r="130" spans="2:35">
      <c r="B130" t="s">
        <v>239</v>
      </c>
      <c r="C130" t="s">
        <v>733</v>
      </c>
      <c r="D130" t="s">
        <v>48</v>
      </c>
      <c r="E130" t="s">
        <v>49</v>
      </c>
      <c r="F130" t="s">
        <v>50</v>
      </c>
      <c r="H130" t="str">
        <f>INDEX('SWB Backcast'!$B$13:$V$168, MATCH('SWB Backcast - WINEP'!$C130, 'SWB Backcast'!$C$13:$C$168, 0), MATCH('SWB Backcast - WINEP'!H$13, 'SWB Backcast'!$B$13:$V$13, 0))</f>
        <v>Excellent</v>
      </c>
      <c r="I130" t="str">
        <f>INDEX('SWB Backcast'!$B$13:$V$168, MATCH('SWB Backcast - WINEP'!$C130, 'SWB Backcast'!$C$13:$C$168, 0), MATCH('SWB Backcast - WINEP'!I$13, 'SWB Backcast'!$B$13:$V$13, 0))</f>
        <v>Excellent</v>
      </c>
      <c r="J130" t="str">
        <f>INDEX('SWB Backcast'!$B$13:$V$168, MATCH('SWB Backcast - WINEP'!$C130, 'SWB Backcast'!$C$13:$C$168, 0), MATCH('SWB Backcast - WINEP'!J$13, 'SWB Backcast'!$B$13:$V$13, 0))</f>
        <v>Good</v>
      </c>
      <c r="K130" t="str">
        <f>INDEX('SWB Backcast'!$B$13:$V$168, MATCH('SWB Backcast - WINEP'!$C130, 'SWB Backcast'!$C$13:$C$168, 0), MATCH('SWB Backcast - WINEP'!K$13, 'SWB Backcast'!$B$13:$V$13, 0))</f>
        <v>Excellent</v>
      </c>
      <c r="L130" t="str">
        <f>INDEX('SWB Backcast'!$B$13:$V$168, MATCH('SWB Backcast - WINEP'!$C130, 'SWB Backcast'!$C$13:$C$168, 0), MATCH('SWB Backcast - WINEP'!L$13, 'SWB Backcast'!$B$13:$V$13, 0))</f>
        <v>Excellent</v>
      </c>
      <c r="M130">
        <f>INDEX('SWB Backcast'!$B$13:$V$168, MATCH('SWB Backcast - WINEP'!$C130, 'SWB Backcast'!$C$13:$C$168, 0), MATCH('SWB Backcast - WINEP'!M$13, 'SWB Backcast'!$B$13:$V$13, 0))</f>
        <v>0</v>
      </c>
      <c r="N130" t="str">
        <f>INDEX('SWB Backcast'!$B$13:$V$168, MATCH('SWB Backcast - WINEP'!$C130, 'SWB Backcast'!$C$13:$C$168, 0), MATCH('SWB Backcast - WINEP'!N$13, 'SWB Backcast'!$B$13:$V$13, 0))</f>
        <v>Excellent</v>
      </c>
      <c r="O130" t="str">
        <f>INDEX('SWB Backcast'!$B$13:$V$168, MATCH('SWB Backcast - WINEP'!$C130, 'SWB Backcast'!$C$13:$C$168, 0), MATCH('SWB Backcast - WINEP'!O$13, 'SWB Backcast'!$B$13:$V$13, 0))</f>
        <v>Excellent</v>
      </c>
      <c r="P130">
        <f>INDEX('SWB Backcast'!$B$13:$V$168, MATCH('SWB Backcast - WINEP'!$C130, 'SWB Backcast'!$C$13:$C$168, 0), MATCH('SWB Backcast - WINEP'!P$13, 'SWB Backcast'!$B$13:$V$13, 0))</f>
        <v>0</v>
      </c>
      <c r="Q130" t="str">
        <f>INDEX('SWB Backcast'!$B$13:$V$168, MATCH('SWB Backcast - WINEP'!$C130, 'SWB Backcast'!$C$13:$C$168, 0), MATCH('SWB Backcast - WINEP'!Q$13, 'SWB Backcast'!$B$13:$V$13, 0))</f>
        <v>Excellent</v>
      </c>
      <c r="R130" t="str">
        <f>INDEX('SWB Backcast'!$B$13:$V$168, MATCH('SWB Backcast - WINEP'!$C130, 'SWB Backcast'!$C$13:$C$168, 0), MATCH('SWB Backcast - WINEP'!R$13, 'SWB Backcast'!$B$13:$V$13, 0))</f>
        <v>Excellent</v>
      </c>
      <c r="S130" t="str">
        <f>INDEX('SWB Backcast'!$B$13:$V$168, MATCH('SWB Backcast - WINEP'!$C130, 'SWB Backcast'!$C$13:$C$168, 0), MATCH('SWB Backcast - WINEP'!S$13, 'SWB Backcast'!$B$13:$V$13, 0))</f>
        <v>Excellent</v>
      </c>
      <c r="T130" t="str">
        <f>INDEX('SWB Backcast'!$B$13:$V$168, MATCH('SWB Backcast - WINEP'!$C130, 'SWB Backcast'!$C$13:$C$168, 0), MATCH('SWB Backcast - WINEP'!T$13, 'SWB Backcast'!$B$13:$V$13, 0))</f>
        <v>Excellent</v>
      </c>
      <c r="U130" t="str">
        <f>INDEX('SWB Backcast'!$B$13:$V$168, MATCH('SWB Backcast - WINEP'!$C130, 'SWB Backcast'!$C$13:$C$168, 0), MATCH('SWB Backcast - WINEP'!U$13, 'SWB Backcast'!$B$13:$V$13, 0))</f>
        <v>Excellent</v>
      </c>
      <c r="V130" t="str">
        <f>INDEX('SWB Backcast'!$B$13:$V$168, MATCH('SWB Backcast - WINEP'!$C130, 'SWB Backcast'!$C$13:$C$168, 0), MATCH('SWB Backcast - WINEP'!V$13, 'SWB Backcast'!$B$13:$V$13, 0))</f>
        <v>Excellent</v>
      </c>
      <c r="Y130" s="22"/>
      <c r="Z130" s="22"/>
      <c r="AA130" t="s">
        <v>51</v>
      </c>
      <c r="AB130" t="str">
        <f t="shared" si="31"/>
        <v>Excellent</v>
      </c>
      <c r="AC130" t="str">
        <f t="shared" si="32"/>
        <v>Excellent</v>
      </c>
      <c r="AD130" t="str">
        <f t="shared" si="33"/>
        <v>Excellent</v>
      </c>
      <c r="AE130" t="str">
        <f t="shared" si="34"/>
        <v>Excellent</v>
      </c>
      <c r="AF130" t="str">
        <f t="shared" si="35"/>
        <v>Excellent</v>
      </c>
      <c r="AG130" t="str">
        <f t="shared" si="36"/>
        <v>Excellent</v>
      </c>
      <c r="AI130" t="str">
        <f t="shared" si="30"/>
        <v>N</v>
      </c>
    </row>
    <row r="131" spans="2:35">
      <c r="B131" t="s">
        <v>239</v>
      </c>
      <c r="C131" t="s">
        <v>734</v>
      </c>
      <c r="D131" t="s">
        <v>48</v>
      </c>
      <c r="E131" t="s">
        <v>49</v>
      </c>
      <c r="F131" t="s">
        <v>50</v>
      </c>
      <c r="H131" t="str">
        <f>INDEX('SWB Backcast'!$B$13:$V$168, MATCH('SWB Backcast - WINEP'!$C131, 'SWB Backcast'!$C$13:$C$168, 0), MATCH('SWB Backcast - WINEP'!H$13, 'SWB Backcast'!$B$13:$V$13, 0))</f>
        <v>Good</v>
      </c>
      <c r="I131" t="str">
        <f>INDEX('SWB Backcast'!$B$13:$V$168, MATCH('SWB Backcast - WINEP'!$C131, 'SWB Backcast'!$C$13:$C$168, 0), MATCH('SWB Backcast - WINEP'!I$13, 'SWB Backcast'!$B$13:$V$13, 0))</f>
        <v>Good</v>
      </c>
      <c r="J131" t="str">
        <f>INDEX('SWB Backcast'!$B$13:$V$168, MATCH('SWB Backcast - WINEP'!$C131, 'SWB Backcast'!$C$13:$C$168, 0), MATCH('SWB Backcast - WINEP'!J$13, 'SWB Backcast'!$B$13:$V$13, 0))</f>
        <v>Good</v>
      </c>
      <c r="K131" t="str">
        <f>INDEX('SWB Backcast'!$B$13:$V$168, MATCH('SWB Backcast - WINEP'!$C131, 'SWB Backcast'!$C$13:$C$168, 0), MATCH('SWB Backcast - WINEP'!K$13, 'SWB Backcast'!$B$13:$V$13, 0))</f>
        <v>Good</v>
      </c>
      <c r="L131" t="str">
        <f>INDEX('SWB Backcast'!$B$13:$V$168, MATCH('SWB Backcast - WINEP'!$C131, 'SWB Backcast'!$C$13:$C$168, 0), MATCH('SWB Backcast - WINEP'!L$13, 'SWB Backcast'!$B$13:$V$13, 0))</f>
        <v>Excellent</v>
      </c>
      <c r="M131">
        <f>INDEX('SWB Backcast'!$B$13:$V$168, MATCH('SWB Backcast - WINEP'!$C131, 'SWB Backcast'!$C$13:$C$168, 0), MATCH('SWB Backcast - WINEP'!M$13, 'SWB Backcast'!$B$13:$V$13, 0))</f>
        <v>0</v>
      </c>
      <c r="N131" t="str">
        <f>INDEX('SWB Backcast'!$B$13:$V$168, MATCH('SWB Backcast - WINEP'!$C131, 'SWB Backcast'!$C$13:$C$168, 0), MATCH('SWB Backcast - WINEP'!N$13, 'SWB Backcast'!$B$13:$V$13, 0))</f>
        <v>Excellent</v>
      </c>
      <c r="O131" t="str">
        <f>INDEX('SWB Backcast'!$B$13:$V$168, MATCH('SWB Backcast - WINEP'!$C131, 'SWB Backcast'!$C$13:$C$168, 0), MATCH('SWB Backcast - WINEP'!O$13, 'SWB Backcast'!$B$13:$V$13, 0))</f>
        <v>Excellent</v>
      </c>
      <c r="P131">
        <f>INDEX('SWB Backcast'!$B$13:$V$168, MATCH('SWB Backcast - WINEP'!$C131, 'SWB Backcast'!$C$13:$C$168, 0), MATCH('SWB Backcast - WINEP'!P$13, 'SWB Backcast'!$B$13:$V$13, 0))</f>
        <v>0</v>
      </c>
      <c r="Q131" t="str">
        <f>INDEX('SWB Backcast'!$B$13:$V$168, MATCH('SWB Backcast - WINEP'!$C131, 'SWB Backcast'!$C$13:$C$168, 0), MATCH('SWB Backcast - WINEP'!Q$13, 'SWB Backcast'!$B$13:$V$13, 0))</f>
        <v>Excellent</v>
      </c>
      <c r="R131" t="str">
        <f>INDEX('SWB Backcast'!$B$13:$V$168, MATCH('SWB Backcast - WINEP'!$C131, 'SWB Backcast'!$C$13:$C$168, 0), MATCH('SWB Backcast - WINEP'!R$13, 'SWB Backcast'!$B$13:$V$13, 0))</f>
        <v>Excellent</v>
      </c>
      <c r="S131" t="str">
        <f>INDEX('SWB Backcast'!$B$13:$V$168, MATCH('SWB Backcast - WINEP'!$C131, 'SWB Backcast'!$C$13:$C$168, 0), MATCH('SWB Backcast - WINEP'!S$13, 'SWB Backcast'!$B$13:$V$13, 0))</f>
        <v>Excellent</v>
      </c>
      <c r="T131" t="str">
        <f>INDEX('SWB Backcast'!$B$13:$V$168, MATCH('SWB Backcast - WINEP'!$C131, 'SWB Backcast'!$C$13:$C$168, 0), MATCH('SWB Backcast - WINEP'!T$13, 'SWB Backcast'!$B$13:$V$13, 0))</f>
        <v>Excellent</v>
      </c>
      <c r="U131" t="str">
        <f>INDEX('SWB Backcast'!$B$13:$V$168, MATCH('SWB Backcast - WINEP'!$C131, 'SWB Backcast'!$C$13:$C$168, 0), MATCH('SWB Backcast - WINEP'!U$13, 'SWB Backcast'!$B$13:$V$13, 0))</f>
        <v>Excellent</v>
      </c>
      <c r="V131" t="str">
        <f>INDEX('SWB Backcast'!$B$13:$V$168, MATCH('SWB Backcast - WINEP'!$C131, 'SWB Backcast'!$C$13:$C$168, 0), MATCH('SWB Backcast - WINEP'!V$13, 'SWB Backcast'!$B$13:$V$13, 0))</f>
        <v>Excellent</v>
      </c>
      <c r="Y131" s="22"/>
      <c r="Z131" s="22"/>
      <c r="AA131" t="s">
        <v>51</v>
      </c>
      <c r="AB131" t="str">
        <f t="shared" si="31"/>
        <v>Excellent</v>
      </c>
      <c r="AC131" t="str">
        <f t="shared" si="32"/>
        <v>Excellent</v>
      </c>
      <c r="AD131" t="str">
        <f t="shared" si="33"/>
        <v>Excellent</v>
      </c>
      <c r="AE131" t="str">
        <f t="shared" si="34"/>
        <v>Excellent</v>
      </c>
      <c r="AF131" t="str">
        <f t="shared" si="35"/>
        <v>Excellent</v>
      </c>
      <c r="AG131" t="str">
        <f t="shared" si="36"/>
        <v>Excellent</v>
      </c>
      <c r="AI131" t="str">
        <f t="shared" si="30"/>
        <v>N</v>
      </c>
    </row>
    <row r="132" spans="2:35" ht="56.1">
      <c r="B132" t="s">
        <v>239</v>
      </c>
      <c r="C132" t="s">
        <v>735</v>
      </c>
      <c r="D132" t="s">
        <v>48</v>
      </c>
      <c r="E132" t="s">
        <v>49</v>
      </c>
      <c r="F132" t="s">
        <v>50</v>
      </c>
      <c r="H132" t="str">
        <f>INDEX('SWB Backcast'!$B$13:$V$168, MATCH('SWB Backcast - WINEP'!$C132, 'SWB Backcast'!$C$13:$C$168, 0), MATCH('SWB Backcast - WINEP'!H$13, 'SWB Backcast'!$B$13:$V$13, 0))</f>
        <v>Excellent</v>
      </c>
      <c r="I132" t="str">
        <f>INDEX('SWB Backcast'!$B$13:$V$168, MATCH('SWB Backcast - WINEP'!$C132, 'SWB Backcast'!$C$13:$C$168, 0), MATCH('SWB Backcast - WINEP'!I$13, 'SWB Backcast'!$B$13:$V$13, 0))</f>
        <v>Excellent</v>
      </c>
      <c r="J132" t="str">
        <f>INDEX('SWB Backcast'!$B$13:$V$168, MATCH('SWB Backcast - WINEP'!$C132, 'SWB Backcast'!$C$13:$C$168, 0), MATCH('SWB Backcast - WINEP'!J$13, 'SWB Backcast'!$B$13:$V$13, 0))</f>
        <v>Excellent</v>
      </c>
      <c r="K132" t="str">
        <f>INDEX('SWB Backcast'!$B$13:$V$168, MATCH('SWB Backcast - WINEP'!$C132, 'SWB Backcast'!$C$13:$C$168, 0), MATCH('SWB Backcast - WINEP'!K$13, 'SWB Backcast'!$B$13:$V$13, 0))</f>
        <v>Excellent</v>
      </c>
      <c r="L132" t="str">
        <f>INDEX('SWB Backcast'!$B$13:$V$168, MATCH('SWB Backcast - WINEP'!$C132, 'SWB Backcast'!$C$13:$C$168, 0), MATCH('SWB Backcast - WINEP'!L$13, 'SWB Backcast'!$B$13:$V$13, 0))</f>
        <v>Excellent</v>
      </c>
      <c r="M132">
        <f>INDEX('SWB Backcast'!$B$13:$V$168, MATCH('SWB Backcast - WINEP'!$C132, 'SWB Backcast'!$C$13:$C$168, 0), MATCH('SWB Backcast - WINEP'!M$13, 'SWB Backcast'!$B$13:$V$13, 0))</f>
        <v>0</v>
      </c>
      <c r="N132" t="str">
        <f>INDEX('SWB Backcast'!$B$13:$V$168, MATCH('SWB Backcast - WINEP'!$C132, 'SWB Backcast'!$C$13:$C$168, 0), MATCH('SWB Backcast - WINEP'!N$13, 'SWB Backcast'!$B$13:$V$13, 0))</f>
        <v>Good</v>
      </c>
      <c r="O132" t="str">
        <f>INDEX('SWB Backcast'!$B$13:$V$168, MATCH('SWB Backcast - WINEP'!$C132, 'SWB Backcast'!$C$13:$C$168, 0), MATCH('SWB Backcast - WINEP'!O$13, 'SWB Backcast'!$B$13:$V$13, 0))</f>
        <v>Good</v>
      </c>
      <c r="P132">
        <f>INDEX('SWB Backcast'!$B$13:$V$168, MATCH('SWB Backcast - WINEP'!$C132, 'SWB Backcast'!$C$13:$C$168, 0), MATCH('SWB Backcast - WINEP'!P$13, 'SWB Backcast'!$B$13:$V$13, 0))</f>
        <v>0</v>
      </c>
      <c r="Q132" t="str">
        <f>INDEX('SWB Backcast'!$B$13:$V$168, MATCH('SWB Backcast - WINEP'!$C132, 'SWB Backcast'!$C$13:$C$168, 0), MATCH('SWB Backcast - WINEP'!Q$13, 'SWB Backcast'!$B$13:$V$13, 0))</f>
        <v>Good</v>
      </c>
      <c r="R132" t="str">
        <f>INDEX('SWB Backcast'!$B$13:$V$168, MATCH('SWB Backcast - WINEP'!$C132, 'SWB Backcast'!$C$13:$C$168, 0), MATCH('SWB Backcast - WINEP'!R$13, 'SWB Backcast'!$B$13:$V$13, 0))</f>
        <v>Good</v>
      </c>
      <c r="S132" t="str">
        <f>INDEX('SWB Backcast'!$B$13:$V$168, MATCH('SWB Backcast - WINEP'!$C132, 'SWB Backcast'!$C$13:$C$168, 0), MATCH('SWB Backcast - WINEP'!S$13, 'SWB Backcast'!$B$13:$V$13, 0))</f>
        <v>Good</v>
      </c>
      <c r="T132" t="str">
        <f>INDEX('SWB Backcast'!$B$13:$V$168, MATCH('SWB Backcast - WINEP'!$C132, 'SWB Backcast'!$C$13:$C$168, 0), MATCH('SWB Backcast - WINEP'!T$13, 'SWB Backcast'!$B$13:$V$13, 0))</f>
        <v>Good</v>
      </c>
      <c r="U132" t="str">
        <f>INDEX('SWB Backcast'!$B$13:$V$168, MATCH('SWB Backcast - WINEP'!$C132, 'SWB Backcast'!$C$13:$C$168, 0), MATCH('SWB Backcast - WINEP'!U$13, 'SWB Backcast'!$B$13:$V$13, 0))</f>
        <v>Good</v>
      </c>
      <c r="V132" t="str">
        <f>INDEX('SWB Backcast'!$B$13:$V$168, MATCH('SWB Backcast - WINEP'!$C132, 'SWB Backcast'!$C$13:$C$168, 0), MATCH('SWB Backcast - WINEP'!V$13, 'SWB Backcast'!$B$13:$V$13, 0))</f>
        <v>Good</v>
      </c>
      <c r="X132" t="s">
        <v>55</v>
      </c>
      <c r="Y132" s="22" t="s">
        <v>1034</v>
      </c>
      <c r="Z132" s="22" t="s">
        <v>1035</v>
      </c>
      <c r="AA132" t="s">
        <v>51</v>
      </c>
      <c r="AB132" t="str">
        <f t="shared" si="31"/>
        <v>Good</v>
      </c>
      <c r="AC132" t="str">
        <f t="shared" si="32"/>
        <v>Good</v>
      </c>
      <c r="AD132" t="str">
        <f t="shared" si="33"/>
        <v>Good</v>
      </c>
      <c r="AE132" t="str">
        <f t="shared" si="34"/>
        <v>Good</v>
      </c>
      <c r="AF132" t="str">
        <f t="shared" si="35"/>
        <v>Good</v>
      </c>
      <c r="AG132" t="str">
        <f t="shared" si="36"/>
        <v>Good</v>
      </c>
      <c r="AI132" t="s">
        <v>51</v>
      </c>
    </row>
    <row r="133" spans="2:35">
      <c r="B133" t="s">
        <v>239</v>
      </c>
      <c r="C133" t="s">
        <v>736</v>
      </c>
      <c r="D133" t="s">
        <v>48</v>
      </c>
      <c r="E133" t="s">
        <v>49</v>
      </c>
      <c r="F133" t="s">
        <v>50</v>
      </c>
      <c r="H133" t="str">
        <f>INDEX('SWB Backcast'!$B$13:$V$168, MATCH('SWB Backcast - WINEP'!$C133, 'SWB Backcast'!$C$13:$C$168, 0), MATCH('SWB Backcast - WINEP'!H$13, 'SWB Backcast'!$B$13:$V$13, 0))</f>
        <v>Excellent</v>
      </c>
      <c r="I133" t="str">
        <f>INDEX('SWB Backcast'!$B$13:$V$168, MATCH('SWB Backcast - WINEP'!$C133, 'SWB Backcast'!$C$13:$C$168, 0), MATCH('SWB Backcast - WINEP'!I$13, 'SWB Backcast'!$B$13:$V$13, 0))</f>
        <v>Excellent</v>
      </c>
      <c r="J133" t="str">
        <f>INDEX('SWB Backcast'!$B$13:$V$168, MATCH('SWB Backcast - WINEP'!$C133, 'SWB Backcast'!$C$13:$C$168, 0), MATCH('SWB Backcast - WINEP'!J$13, 'SWB Backcast'!$B$13:$V$13, 0))</f>
        <v>Excellent</v>
      </c>
      <c r="K133" t="str">
        <f>INDEX('SWB Backcast'!$B$13:$V$168, MATCH('SWB Backcast - WINEP'!$C133, 'SWB Backcast'!$C$13:$C$168, 0), MATCH('SWB Backcast - WINEP'!K$13, 'SWB Backcast'!$B$13:$V$13, 0))</f>
        <v>Excellent</v>
      </c>
      <c r="L133" t="str">
        <f>INDEX('SWB Backcast'!$B$13:$V$168, MATCH('SWB Backcast - WINEP'!$C133, 'SWB Backcast'!$C$13:$C$168, 0), MATCH('SWB Backcast - WINEP'!L$13, 'SWB Backcast'!$B$13:$V$13, 0))</f>
        <v>Excellent</v>
      </c>
      <c r="M133">
        <f>INDEX('SWB Backcast'!$B$13:$V$168, MATCH('SWB Backcast - WINEP'!$C133, 'SWB Backcast'!$C$13:$C$168, 0), MATCH('SWB Backcast - WINEP'!M$13, 'SWB Backcast'!$B$13:$V$13, 0))</f>
        <v>0</v>
      </c>
      <c r="N133" t="str">
        <f>INDEX('SWB Backcast'!$B$13:$V$168, MATCH('SWB Backcast - WINEP'!$C133, 'SWB Backcast'!$C$13:$C$168, 0), MATCH('SWB Backcast - WINEP'!N$13, 'SWB Backcast'!$B$13:$V$13, 0))</f>
        <v>Excellent</v>
      </c>
      <c r="O133" t="str">
        <f>INDEX('SWB Backcast'!$B$13:$V$168, MATCH('SWB Backcast - WINEP'!$C133, 'SWB Backcast'!$C$13:$C$168, 0), MATCH('SWB Backcast - WINEP'!O$13, 'SWB Backcast'!$B$13:$V$13, 0))</f>
        <v>Excellent</v>
      </c>
      <c r="P133">
        <f>INDEX('SWB Backcast'!$B$13:$V$168, MATCH('SWB Backcast - WINEP'!$C133, 'SWB Backcast'!$C$13:$C$168, 0), MATCH('SWB Backcast - WINEP'!P$13, 'SWB Backcast'!$B$13:$V$13, 0))</f>
        <v>0</v>
      </c>
      <c r="Q133" t="str">
        <f>INDEX('SWB Backcast'!$B$13:$V$168, MATCH('SWB Backcast - WINEP'!$C133, 'SWB Backcast'!$C$13:$C$168, 0), MATCH('SWB Backcast - WINEP'!Q$13, 'SWB Backcast'!$B$13:$V$13, 0))</f>
        <v>Excellent</v>
      </c>
      <c r="R133" t="str">
        <f>INDEX('SWB Backcast'!$B$13:$V$168, MATCH('SWB Backcast - WINEP'!$C133, 'SWB Backcast'!$C$13:$C$168, 0), MATCH('SWB Backcast - WINEP'!R$13, 'SWB Backcast'!$B$13:$V$13, 0))</f>
        <v>Excellent</v>
      </c>
      <c r="S133" t="str">
        <f>INDEX('SWB Backcast'!$B$13:$V$168, MATCH('SWB Backcast - WINEP'!$C133, 'SWB Backcast'!$C$13:$C$168, 0), MATCH('SWB Backcast - WINEP'!S$13, 'SWB Backcast'!$B$13:$V$13, 0))</f>
        <v>Excellent</v>
      </c>
      <c r="T133" t="str">
        <f>INDEX('SWB Backcast'!$B$13:$V$168, MATCH('SWB Backcast - WINEP'!$C133, 'SWB Backcast'!$C$13:$C$168, 0), MATCH('SWB Backcast - WINEP'!T$13, 'SWB Backcast'!$B$13:$V$13, 0))</f>
        <v>Excellent</v>
      </c>
      <c r="U133" t="str">
        <f>INDEX('SWB Backcast'!$B$13:$V$168, MATCH('SWB Backcast - WINEP'!$C133, 'SWB Backcast'!$C$13:$C$168, 0), MATCH('SWB Backcast - WINEP'!U$13, 'SWB Backcast'!$B$13:$V$13, 0))</f>
        <v>Excellent</v>
      </c>
      <c r="V133" t="str">
        <f>INDEX('SWB Backcast'!$B$13:$V$168, MATCH('SWB Backcast - WINEP'!$C133, 'SWB Backcast'!$C$13:$C$168, 0), MATCH('SWB Backcast - WINEP'!V$13, 'SWB Backcast'!$B$13:$V$13, 0))</f>
        <v>Excellent</v>
      </c>
      <c r="Y133" s="22"/>
      <c r="Z133" s="22"/>
      <c r="AA133" t="s">
        <v>51</v>
      </c>
      <c r="AB133" t="str">
        <f t="shared" si="31"/>
        <v>Excellent</v>
      </c>
      <c r="AC133" t="str">
        <f t="shared" si="32"/>
        <v>Excellent</v>
      </c>
      <c r="AD133" t="str">
        <f t="shared" si="33"/>
        <v>Excellent</v>
      </c>
      <c r="AE133" t="str">
        <f t="shared" si="34"/>
        <v>Excellent</v>
      </c>
      <c r="AF133" t="str">
        <f t="shared" si="35"/>
        <v>Excellent</v>
      </c>
      <c r="AG133" t="str">
        <f t="shared" si="36"/>
        <v>Excellent</v>
      </c>
      <c r="AI133" t="str">
        <f t="shared" ref="AI133:AI154" si="37">IF(OR(ISNUMBER(SEARCH("IMP", Y133)), ISNUMBER(SEARCH("ND ", Y133))), "Y", "N")</f>
        <v>N</v>
      </c>
    </row>
    <row r="134" spans="2:35">
      <c r="B134" t="s">
        <v>239</v>
      </c>
      <c r="C134" t="s">
        <v>737</v>
      </c>
      <c r="D134" t="s">
        <v>48</v>
      </c>
      <c r="E134" t="s">
        <v>49</v>
      </c>
      <c r="F134" t="s">
        <v>50</v>
      </c>
      <c r="H134" t="str">
        <f>INDEX('SWB Backcast'!$B$13:$V$168, MATCH('SWB Backcast - WINEP'!$C134, 'SWB Backcast'!$C$13:$C$168, 0), MATCH('SWB Backcast - WINEP'!H$13, 'SWB Backcast'!$B$13:$V$13, 0))</f>
        <v>Excellent</v>
      </c>
      <c r="I134" t="str">
        <f>INDEX('SWB Backcast'!$B$13:$V$168, MATCH('SWB Backcast - WINEP'!$C134, 'SWB Backcast'!$C$13:$C$168, 0), MATCH('SWB Backcast - WINEP'!I$13, 'SWB Backcast'!$B$13:$V$13, 0))</f>
        <v>Excellent</v>
      </c>
      <c r="J134" t="str">
        <f>INDEX('SWB Backcast'!$B$13:$V$168, MATCH('SWB Backcast - WINEP'!$C134, 'SWB Backcast'!$C$13:$C$168, 0), MATCH('SWB Backcast - WINEP'!J$13, 'SWB Backcast'!$B$13:$V$13, 0))</f>
        <v>Excellent</v>
      </c>
      <c r="K134" t="str">
        <f>INDEX('SWB Backcast'!$B$13:$V$168, MATCH('SWB Backcast - WINEP'!$C134, 'SWB Backcast'!$C$13:$C$168, 0), MATCH('SWB Backcast - WINEP'!K$13, 'SWB Backcast'!$B$13:$V$13, 0))</f>
        <v>Excellent</v>
      </c>
      <c r="L134" t="str">
        <f>INDEX('SWB Backcast'!$B$13:$V$168, MATCH('SWB Backcast - WINEP'!$C134, 'SWB Backcast'!$C$13:$C$168, 0), MATCH('SWB Backcast - WINEP'!L$13, 'SWB Backcast'!$B$13:$V$13, 0))</f>
        <v>Excellent</v>
      </c>
      <c r="M134">
        <f>INDEX('SWB Backcast'!$B$13:$V$168, MATCH('SWB Backcast - WINEP'!$C134, 'SWB Backcast'!$C$13:$C$168, 0), MATCH('SWB Backcast - WINEP'!M$13, 'SWB Backcast'!$B$13:$V$13, 0))</f>
        <v>0</v>
      </c>
      <c r="N134" t="str">
        <f>INDEX('SWB Backcast'!$B$13:$V$168, MATCH('SWB Backcast - WINEP'!$C134, 'SWB Backcast'!$C$13:$C$168, 0), MATCH('SWB Backcast - WINEP'!N$13, 'SWB Backcast'!$B$13:$V$13, 0))</f>
        <v>Excellent</v>
      </c>
      <c r="O134" t="str">
        <f>INDEX('SWB Backcast'!$B$13:$V$168, MATCH('SWB Backcast - WINEP'!$C134, 'SWB Backcast'!$C$13:$C$168, 0), MATCH('SWB Backcast - WINEP'!O$13, 'SWB Backcast'!$B$13:$V$13, 0))</f>
        <v>Excellent</v>
      </c>
      <c r="P134">
        <f>INDEX('SWB Backcast'!$B$13:$V$168, MATCH('SWB Backcast - WINEP'!$C134, 'SWB Backcast'!$C$13:$C$168, 0), MATCH('SWB Backcast - WINEP'!P$13, 'SWB Backcast'!$B$13:$V$13, 0))</f>
        <v>0</v>
      </c>
      <c r="Q134" t="str">
        <f>INDEX('SWB Backcast'!$B$13:$V$168, MATCH('SWB Backcast - WINEP'!$C134, 'SWB Backcast'!$C$13:$C$168, 0), MATCH('SWB Backcast - WINEP'!Q$13, 'SWB Backcast'!$B$13:$V$13, 0))</f>
        <v>Excellent</v>
      </c>
      <c r="R134" t="str">
        <f>INDEX('SWB Backcast'!$B$13:$V$168, MATCH('SWB Backcast - WINEP'!$C134, 'SWB Backcast'!$C$13:$C$168, 0), MATCH('SWB Backcast - WINEP'!R$13, 'SWB Backcast'!$B$13:$V$13, 0))</f>
        <v>Excellent</v>
      </c>
      <c r="S134" t="str">
        <f>INDEX('SWB Backcast'!$B$13:$V$168, MATCH('SWB Backcast - WINEP'!$C134, 'SWB Backcast'!$C$13:$C$168, 0), MATCH('SWB Backcast - WINEP'!S$13, 'SWB Backcast'!$B$13:$V$13, 0))</f>
        <v>Excellent</v>
      </c>
      <c r="T134" t="str">
        <f>INDEX('SWB Backcast'!$B$13:$V$168, MATCH('SWB Backcast - WINEP'!$C134, 'SWB Backcast'!$C$13:$C$168, 0), MATCH('SWB Backcast - WINEP'!T$13, 'SWB Backcast'!$B$13:$V$13, 0))</f>
        <v>Excellent</v>
      </c>
      <c r="U134" t="str">
        <f>INDEX('SWB Backcast'!$B$13:$V$168, MATCH('SWB Backcast - WINEP'!$C134, 'SWB Backcast'!$C$13:$C$168, 0), MATCH('SWB Backcast - WINEP'!U$13, 'SWB Backcast'!$B$13:$V$13, 0))</f>
        <v>Excellent</v>
      </c>
      <c r="V134" t="str">
        <f>INDEX('SWB Backcast'!$B$13:$V$168, MATCH('SWB Backcast - WINEP'!$C134, 'SWB Backcast'!$C$13:$C$168, 0), MATCH('SWB Backcast - WINEP'!V$13, 'SWB Backcast'!$B$13:$V$13, 0))</f>
        <v>Excellent</v>
      </c>
      <c r="Y134" s="22"/>
      <c r="Z134" s="22"/>
      <c r="AA134" t="s">
        <v>51</v>
      </c>
      <c r="AB134" t="str">
        <f t="shared" si="31"/>
        <v>Excellent</v>
      </c>
      <c r="AC134" t="str">
        <f t="shared" si="32"/>
        <v>Excellent</v>
      </c>
      <c r="AD134" t="str">
        <f t="shared" si="33"/>
        <v>Excellent</v>
      </c>
      <c r="AE134" t="str">
        <f t="shared" si="34"/>
        <v>Excellent</v>
      </c>
      <c r="AF134" t="str">
        <f t="shared" si="35"/>
        <v>Excellent</v>
      </c>
      <c r="AG134" t="str">
        <f t="shared" si="36"/>
        <v>Excellent</v>
      </c>
      <c r="AI134" t="str">
        <f t="shared" si="37"/>
        <v>N</v>
      </c>
    </row>
    <row r="135" spans="2:35" ht="27.95">
      <c r="B135" t="s">
        <v>239</v>
      </c>
      <c r="C135" t="s">
        <v>738</v>
      </c>
      <c r="D135" t="s">
        <v>48</v>
      </c>
      <c r="E135" t="s">
        <v>49</v>
      </c>
      <c r="F135" t="s">
        <v>50</v>
      </c>
      <c r="H135" t="str">
        <f>INDEX('SWB Backcast'!$B$13:$V$168, MATCH('SWB Backcast - WINEP'!$C135, 'SWB Backcast'!$C$13:$C$168, 0), MATCH('SWB Backcast - WINEP'!H$13, 'SWB Backcast'!$B$13:$V$13, 0))</f>
        <v>Sufficient</v>
      </c>
      <c r="I135" t="str">
        <f>INDEX('SWB Backcast'!$B$13:$V$168, MATCH('SWB Backcast - WINEP'!$C135, 'SWB Backcast'!$C$13:$C$168, 0), MATCH('SWB Backcast - WINEP'!I$13, 'SWB Backcast'!$B$13:$V$13, 0))</f>
        <v>Sufficient</v>
      </c>
      <c r="J135" t="str">
        <f>INDEX('SWB Backcast'!$B$13:$V$168, MATCH('SWB Backcast - WINEP'!$C135, 'SWB Backcast'!$C$13:$C$168, 0), MATCH('SWB Backcast - WINEP'!J$13, 'SWB Backcast'!$B$13:$V$13, 0))</f>
        <v>Sufficient</v>
      </c>
      <c r="K135" t="str">
        <f>INDEX('SWB Backcast'!$B$13:$V$168, MATCH('SWB Backcast - WINEP'!$C135, 'SWB Backcast'!$C$13:$C$168, 0), MATCH('SWB Backcast - WINEP'!K$13, 'SWB Backcast'!$B$13:$V$13, 0))</f>
        <v>Good</v>
      </c>
      <c r="L135" t="str">
        <f>INDEX('SWB Backcast'!$B$13:$V$168, MATCH('SWB Backcast - WINEP'!$C135, 'SWB Backcast'!$C$13:$C$168, 0), MATCH('SWB Backcast - WINEP'!L$13, 'SWB Backcast'!$B$13:$V$13, 0))</f>
        <v>Good</v>
      </c>
      <c r="M135">
        <f>INDEX('SWB Backcast'!$B$13:$V$168, MATCH('SWB Backcast - WINEP'!$C135, 'SWB Backcast'!$C$13:$C$168, 0), MATCH('SWB Backcast - WINEP'!M$13, 'SWB Backcast'!$B$13:$V$13, 0))</f>
        <v>0</v>
      </c>
      <c r="N135" t="str">
        <f>INDEX('SWB Backcast'!$B$13:$V$168, MATCH('SWB Backcast - WINEP'!$C135, 'SWB Backcast'!$C$13:$C$168, 0), MATCH('SWB Backcast - WINEP'!N$13, 'SWB Backcast'!$B$13:$V$13, 0))</f>
        <v>Sufficient</v>
      </c>
      <c r="O135" t="str">
        <f>INDEX('SWB Backcast'!$B$13:$V$168, MATCH('SWB Backcast - WINEP'!$C135, 'SWB Backcast'!$C$13:$C$168, 0), MATCH('SWB Backcast - WINEP'!O$13, 'SWB Backcast'!$B$13:$V$13, 0))</f>
        <v>Good</v>
      </c>
      <c r="P135">
        <f>INDEX('SWB Backcast'!$B$13:$V$168, MATCH('SWB Backcast - WINEP'!$C135, 'SWB Backcast'!$C$13:$C$168, 0), MATCH('SWB Backcast - WINEP'!P$13, 'SWB Backcast'!$B$13:$V$13, 0))</f>
        <v>0</v>
      </c>
      <c r="Q135" t="str">
        <f>INDEX('SWB Backcast'!$B$13:$V$168, MATCH('SWB Backcast - WINEP'!$C135, 'SWB Backcast'!$C$13:$C$168, 0), MATCH('SWB Backcast - WINEP'!Q$13, 'SWB Backcast'!$B$13:$V$13, 0))</f>
        <v>Good</v>
      </c>
      <c r="R135" t="str">
        <f>INDEX('SWB Backcast'!$B$13:$V$168, MATCH('SWB Backcast - WINEP'!$C135, 'SWB Backcast'!$C$13:$C$168, 0), MATCH('SWB Backcast - WINEP'!R$13, 'SWB Backcast'!$B$13:$V$13, 0))</f>
        <v>Good</v>
      </c>
      <c r="S135" t="str">
        <f>INDEX('SWB Backcast'!$B$13:$V$168, MATCH('SWB Backcast - WINEP'!$C135, 'SWB Backcast'!$C$13:$C$168, 0), MATCH('SWB Backcast - WINEP'!S$13, 'SWB Backcast'!$B$13:$V$13, 0))</f>
        <v>Good</v>
      </c>
      <c r="T135" t="str">
        <f>INDEX('SWB Backcast'!$B$13:$V$168, MATCH('SWB Backcast - WINEP'!$C135, 'SWB Backcast'!$C$13:$C$168, 0), MATCH('SWB Backcast - WINEP'!T$13, 'SWB Backcast'!$B$13:$V$13, 0))</f>
        <v>Good</v>
      </c>
      <c r="U135" t="str">
        <f>INDEX('SWB Backcast'!$B$13:$V$168, MATCH('SWB Backcast - WINEP'!$C135, 'SWB Backcast'!$C$13:$C$168, 0), MATCH('SWB Backcast - WINEP'!U$13, 'SWB Backcast'!$B$13:$V$13, 0))</f>
        <v>Good</v>
      </c>
      <c r="V135" t="str">
        <f>INDEX('SWB Backcast'!$B$13:$V$168, MATCH('SWB Backcast - WINEP'!$C135, 'SWB Backcast'!$C$13:$C$168, 0), MATCH('SWB Backcast - WINEP'!V$13, 'SWB Backcast'!$B$13:$V$13, 0))</f>
        <v>Good</v>
      </c>
      <c r="Y135" s="22" t="s">
        <v>1036</v>
      </c>
      <c r="Z135" s="22" t="s">
        <v>1037</v>
      </c>
      <c r="AA135" t="s">
        <v>51</v>
      </c>
      <c r="AB135" t="str">
        <f t="shared" si="31"/>
        <v>Good</v>
      </c>
      <c r="AC135" t="str">
        <f t="shared" si="32"/>
        <v>Good</v>
      </c>
      <c r="AD135" t="str">
        <f t="shared" si="33"/>
        <v>Good</v>
      </c>
      <c r="AE135" t="str">
        <f t="shared" si="34"/>
        <v>Good</v>
      </c>
      <c r="AF135" t="str">
        <f t="shared" si="35"/>
        <v>Good</v>
      </c>
      <c r="AG135" t="str">
        <f t="shared" si="36"/>
        <v>Good</v>
      </c>
      <c r="AI135" t="str">
        <f t="shared" si="37"/>
        <v>Y</v>
      </c>
    </row>
    <row r="136" spans="2:35" ht="27.95">
      <c r="B136" t="s">
        <v>239</v>
      </c>
      <c r="C136" t="s">
        <v>739</v>
      </c>
      <c r="D136" t="s">
        <v>48</v>
      </c>
      <c r="E136" t="s">
        <v>49</v>
      </c>
      <c r="F136" t="s">
        <v>50</v>
      </c>
      <c r="H136" t="str">
        <f>INDEX('SWB Backcast'!$B$13:$V$168, MATCH('SWB Backcast - WINEP'!$C136, 'SWB Backcast'!$C$13:$C$168, 0), MATCH('SWB Backcast - WINEP'!H$13, 'SWB Backcast'!$B$13:$V$13, 0))</f>
        <v>Excellent</v>
      </c>
      <c r="I136" t="str">
        <f>INDEX('SWB Backcast'!$B$13:$V$168, MATCH('SWB Backcast - WINEP'!$C136, 'SWB Backcast'!$C$13:$C$168, 0), MATCH('SWB Backcast - WINEP'!I$13, 'SWB Backcast'!$B$13:$V$13, 0))</f>
        <v>Excellent</v>
      </c>
      <c r="J136" t="str">
        <f>INDEX('SWB Backcast'!$B$13:$V$168, MATCH('SWB Backcast - WINEP'!$C136, 'SWB Backcast'!$C$13:$C$168, 0), MATCH('SWB Backcast - WINEP'!J$13, 'SWB Backcast'!$B$13:$V$13, 0))</f>
        <v>Excellent</v>
      </c>
      <c r="K136" t="str">
        <f>INDEX('SWB Backcast'!$B$13:$V$168, MATCH('SWB Backcast - WINEP'!$C136, 'SWB Backcast'!$C$13:$C$168, 0), MATCH('SWB Backcast - WINEP'!K$13, 'SWB Backcast'!$B$13:$V$13, 0))</f>
        <v>Excellent</v>
      </c>
      <c r="L136" t="str">
        <f>INDEX('SWB Backcast'!$B$13:$V$168, MATCH('SWB Backcast - WINEP'!$C136, 'SWB Backcast'!$C$13:$C$168, 0), MATCH('SWB Backcast - WINEP'!L$13, 'SWB Backcast'!$B$13:$V$13, 0))</f>
        <v>Excellent</v>
      </c>
      <c r="M136">
        <f>INDEX('SWB Backcast'!$B$13:$V$168, MATCH('SWB Backcast - WINEP'!$C136, 'SWB Backcast'!$C$13:$C$168, 0), MATCH('SWB Backcast - WINEP'!M$13, 'SWB Backcast'!$B$13:$V$13, 0))</f>
        <v>0</v>
      </c>
      <c r="N136" t="str">
        <f>INDEX('SWB Backcast'!$B$13:$V$168, MATCH('SWB Backcast - WINEP'!$C136, 'SWB Backcast'!$C$13:$C$168, 0), MATCH('SWB Backcast - WINEP'!N$13, 'SWB Backcast'!$B$13:$V$13, 0))</f>
        <v>Excellent</v>
      </c>
      <c r="O136" t="str">
        <f>INDEX('SWB Backcast'!$B$13:$V$168, MATCH('SWB Backcast - WINEP'!$C136, 'SWB Backcast'!$C$13:$C$168, 0), MATCH('SWB Backcast - WINEP'!O$13, 'SWB Backcast'!$B$13:$V$13, 0))</f>
        <v>Excellent</v>
      </c>
      <c r="P136">
        <f>INDEX('SWB Backcast'!$B$13:$V$168, MATCH('SWB Backcast - WINEP'!$C136, 'SWB Backcast'!$C$13:$C$168, 0), MATCH('SWB Backcast - WINEP'!P$13, 'SWB Backcast'!$B$13:$V$13, 0))</f>
        <v>0</v>
      </c>
      <c r="Q136" t="str">
        <f>INDEX('SWB Backcast'!$B$13:$V$168, MATCH('SWB Backcast - WINEP'!$C136, 'SWB Backcast'!$C$13:$C$168, 0), MATCH('SWB Backcast - WINEP'!Q$13, 'SWB Backcast'!$B$13:$V$13, 0))</f>
        <v>Excellent</v>
      </c>
      <c r="R136" t="str">
        <f>INDEX('SWB Backcast'!$B$13:$V$168, MATCH('SWB Backcast - WINEP'!$C136, 'SWB Backcast'!$C$13:$C$168, 0), MATCH('SWB Backcast - WINEP'!R$13, 'SWB Backcast'!$B$13:$V$13, 0))</f>
        <v>Excellent</v>
      </c>
      <c r="S136" t="str">
        <f>INDEX('SWB Backcast'!$B$13:$V$168, MATCH('SWB Backcast - WINEP'!$C136, 'SWB Backcast'!$C$13:$C$168, 0), MATCH('SWB Backcast - WINEP'!S$13, 'SWB Backcast'!$B$13:$V$13, 0))</f>
        <v>Excellent</v>
      </c>
      <c r="T136" t="str">
        <f>INDEX('SWB Backcast'!$B$13:$V$168, MATCH('SWB Backcast - WINEP'!$C136, 'SWB Backcast'!$C$13:$C$168, 0), MATCH('SWB Backcast - WINEP'!T$13, 'SWB Backcast'!$B$13:$V$13, 0))</f>
        <v>Excellent</v>
      </c>
      <c r="U136" t="str">
        <f>INDEX('SWB Backcast'!$B$13:$V$168, MATCH('SWB Backcast - WINEP'!$C136, 'SWB Backcast'!$C$13:$C$168, 0), MATCH('SWB Backcast - WINEP'!U$13, 'SWB Backcast'!$B$13:$V$13, 0))</f>
        <v>Excellent</v>
      </c>
      <c r="V136" t="str">
        <f>INDEX('SWB Backcast'!$B$13:$V$168, MATCH('SWB Backcast - WINEP'!$C136, 'SWB Backcast'!$C$13:$C$168, 0), MATCH('SWB Backcast - WINEP'!V$13, 'SWB Backcast'!$B$13:$V$13, 0))</f>
        <v>Excellent</v>
      </c>
      <c r="Y136" s="22" t="s">
        <v>1038</v>
      </c>
      <c r="Z136" s="22" t="s">
        <v>970</v>
      </c>
      <c r="AA136" t="s">
        <v>51</v>
      </c>
      <c r="AB136" t="str">
        <f t="shared" si="31"/>
        <v>Excellent</v>
      </c>
      <c r="AC136" t="str">
        <f t="shared" si="32"/>
        <v>Excellent</v>
      </c>
      <c r="AD136" t="str">
        <f t="shared" si="33"/>
        <v>Excellent</v>
      </c>
      <c r="AE136" t="str">
        <f t="shared" si="34"/>
        <v>Excellent</v>
      </c>
      <c r="AF136" t="str">
        <f t="shared" si="35"/>
        <v>Excellent</v>
      </c>
      <c r="AG136" t="str">
        <f t="shared" si="36"/>
        <v>Excellent</v>
      </c>
      <c r="AI136" t="str">
        <f t="shared" si="37"/>
        <v>Y</v>
      </c>
    </row>
    <row r="137" spans="2:35">
      <c r="B137" t="s">
        <v>239</v>
      </c>
      <c r="C137" t="s">
        <v>740</v>
      </c>
      <c r="D137" t="s">
        <v>48</v>
      </c>
      <c r="E137" t="s">
        <v>49</v>
      </c>
      <c r="F137" t="s">
        <v>50</v>
      </c>
      <c r="H137" t="str">
        <f>INDEX('SWB Backcast'!$B$13:$V$168, MATCH('SWB Backcast - WINEP'!$C137, 'SWB Backcast'!$C$13:$C$168, 0), MATCH('SWB Backcast - WINEP'!H$13, 'SWB Backcast'!$B$13:$V$13, 0))</f>
        <v>Excellent</v>
      </c>
      <c r="I137" t="str">
        <f>INDEX('SWB Backcast'!$B$13:$V$168, MATCH('SWB Backcast - WINEP'!$C137, 'SWB Backcast'!$C$13:$C$168, 0), MATCH('SWB Backcast - WINEP'!I$13, 'SWB Backcast'!$B$13:$V$13, 0))</f>
        <v>Excellent</v>
      </c>
      <c r="J137" t="str">
        <f>INDEX('SWB Backcast'!$B$13:$V$168, MATCH('SWB Backcast - WINEP'!$C137, 'SWB Backcast'!$C$13:$C$168, 0), MATCH('SWB Backcast - WINEP'!J$13, 'SWB Backcast'!$B$13:$V$13, 0))</f>
        <v>Excellent</v>
      </c>
      <c r="K137" t="str">
        <f>INDEX('SWB Backcast'!$B$13:$V$168, MATCH('SWB Backcast - WINEP'!$C137, 'SWB Backcast'!$C$13:$C$168, 0), MATCH('SWB Backcast - WINEP'!K$13, 'SWB Backcast'!$B$13:$V$13, 0))</f>
        <v>Excellent</v>
      </c>
      <c r="L137" t="str">
        <f>INDEX('SWB Backcast'!$B$13:$V$168, MATCH('SWB Backcast - WINEP'!$C137, 'SWB Backcast'!$C$13:$C$168, 0), MATCH('SWB Backcast - WINEP'!L$13, 'SWB Backcast'!$B$13:$V$13, 0))</f>
        <v>Excellent</v>
      </c>
      <c r="M137">
        <f>INDEX('SWB Backcast'!$B$13:$V$168, MATCH('SWB Backcast - WINEP'!$C137, 'SWB Backcast'!$C$13:$C$168, 0), MATCH('SWB Backcast - WINEP'!M$13, 'SWB Backcast'!$B$13:$V$13, 0))</f>
        <v>0</v>
      </c>
      <c r="N137" t="str">
        <f>INDEX('SWB Backcast'!$B$13:$V$168, MATCH('SWB Backcast - WINEP'!$C137, 'SWB Backcast'!$C$13:$C$168, 0), MATCH('SWB Backcast - WINEP'!N$13, 'SWB Backcast'!$B$13:$V$13, 0))</f>
        <v>Excellent</v>
      </c>
      <c r="O137" t="str">
        <f>INDEX('SWB Backcast'!$B$13:$V$168, MATCH('SWB Backcast - WINEP'!$C137, 'SWB Backcast'!$C$13:$C$168, 0), MATCH('SWB Backcast - WINEP'!O$13, 'SWB Backcast'!$B$13:$V$13, 0))</f>
        <v>Excellent</v>
      </c>
      <c r="P137">
        <f>INDEX('SWB Backcast'!$B$13:$V$168, MATCH('SWB Backcast - WINEP'!$C137, 'SWB Backcast'!$C$13:$C$168, 0), MATCH('SWB Backcast - WINEP'!P$13, 'SWB Backcast'!$B$13:$V$13, 0))</f>
        <v>0</v>
      </c>
      <c r="Q137" t="str">
        <f>INDEX('SWB Backcast'!$B$13:$V$168, MATCH('SWB Backcast - WINEP'!$C137, 'SWB Backcast'!$C$13:$C$168, 0), MATCH('SWB Backcast - WINEP'!Q$13, 'SWB Backcast'!$B$13:$V$13, 0))</f>
        <v>Excellent</v>
      </c>
      <c r="R137" t="str">
        <f>INDEX('SWB Backcast'!$B$13:$V$168, MATCH('SWB Backcast - WINEP'!$C137, 'SWB Backcast'!$C$13:$C$168, 0), MATCH('SWB Backcast - WINEP'!R$13, 'SWB Backcast'!$B$13:$V$13, 0))</f>
        <v>Excellent</v>
      </c>
      <c r="S137" t="str">
        <f>INDEX('SWB Backcast'!$B$13:$V$168, MATCH('SWB Backcast - WINEP'!$C137, 'SWB Backcast'!$C$13:$C$168, 0), MATCH('SWB Backcast - WINEP'!S$13, 'SWB Backcast'!$B$13:$V$13, 0))</f>
        <v>Excellent</v>
      </c>
      <c r="T137" t="str">
        <f>INDEX('SWB Backcast'!$B$13:$V$168, MATCH('SWB Backcast - WINEP'!$C137, 'SWB Backcast'!$C$13:$C$168, 0), MATCH('SWB Backcast - WINEP'!T$13, 'SWB Backcast'!$B$13:$V$13, 0))</f>
        <v>Excellent</v>
      </c>
      <c r="U137" t="str">
        <f>INDEX('SWB Backcast'!$B$13:$V$168, MATCH('SWB Backcast - WINEP'!$C137, 'SWB Backcast'!$C$13:$C$168, 0), MATCH('SWB Backcast - WINEP'!U$13, 'SWB Backcast'!$B$13:$V$13, 0))</f>
        <v>Excellent</v>
      </c>
      <c r="V137" t="str">
        <f>INDEX('SWB Backcast'!$B$13:$V$168, MATCH('SWB Backcast - WINEP'!$C137, 'SWB Backcast'!$C$13:$C$168, 0), MATCH('SWB Backcast - WINEP'!V$13, 'SWB Backcast'!$B$13:$V$13, 0))</f>
        <v>Excellent</v>
      </c>
      <c r="Y137" s="22"/>
      <c r="Z137" s="22"/>
      <c r="AA137" t="s">
        <v>51</v>
      </c>
      <c r="AB137" t="str">
        <f t="shared" si="31"/>
        <v>Excellent</v>
      </c>
      <c r="AC137" t="str">
        <f t="shared" si="32"/>
        <v>Excellent</v>
      </c>
      <c r="AD137" t="str">
        <f t="shared" si="33"/>
        <v>Excellent</v>
      </c>
      <c r="AE137" t="str">
        <f t="shared" si="34"/>
        <v>Excellent</v>
      </c>
      <c r="AF137" t="str">
        <f t="shared" si="35"/>
        <v>Excellent</v>
      </c>
      <c r="AG137" t="str">
        <f t="shared" si="36"/>
        <v>Excellent</v>
      </c>
      <c r="AI137" t="str">
        <f t="shared" si="37"/>
        <v>N</v>
      </c>
    </row>
    <row r="138" spans="2:35">
      <c r="B138" t="s">
        <v>239</v>
      </c>
      <c r="C138" t="s">
        <v>741</v>
      </c>
      <c r="D138" t="s">
        <v>48</v>
      </c>
      <c r="E138" t="s">
        <v>49</v>
      </c>
      <c r="F138" t="s">
        <v>50</v>
      </c>
      <c r="H138" t="str">
        <f>INDEX('SWB Backcast'!$B$13:$V$168, MATCH('SWB Backcast - WINEP'!$C138, 'SWB Backcast'!$C$13:$C$168, 0), MATCH('SWB Backcast - WINEP'!H$13, 'SWB Backcast'!$B$13:$V$13, 0))</f>
        <v>Sufficient</v>
      </c>
      <c r="I138" t="str">
        <f>INDEX('SWB Backcast'!$B$13:$V$168, MATCH('SWB Backcast - WINEP'!$C138, 'SWB Backcast'!$C$13:$C$168, 0), MATCH('SWB Backcast - WINEP'!I$13, 'SWB Backcast'!$B$13:$V$13, 0))</f>
        <v>Good</v>
      </c>
      <c r="J138" t="str">
        <f>INDEX('SWB Backcast'!$B$13:$V$168, MATCH('SWB Backcast - WINEP'!$C138, 'SWB Backcast'!$C$13:$C$168, 0), MATCH('SWB Backcast - WINEP'!J$13, 'SWB Backcast'!$B$13:$V$13, 0))</f>
        <v>Good</v>
      </c>
      <c r="K138" t="str">
        <f>INDEX('SWB Backcast'!$B$13:$V$168, MATCH('SWB Backcast - WINEP'!$C138, 'SWB Backcast'!$C$13:$C$168, 0), MATCH('SWB Backcast - WINEP'!K$13, 'SWB Backcast'!$B$13:$V$13, 0))</f>
        <v>Good</v>
      </c>
      <c r="L138" t="str">
        <f>INDEX('SWB Backcast'!$B$13:$V$168, MATCH('SWB Backcast - WINEP'!$C138, 'SWB Backcast'!$C$13:$C$168, 0), MATCH('SWB Backcast - WINEP'!L$13, 'SWB Backcast'!$B$13:$V$13, 0))</f>
        <v>Excellent</v>
      </c>
      <c r="M138">
        <f>INDEX('SWB Backcast'!$B$13:$V$168, MATCH('SWB Backcast - WINEP'!$C138, 'SWB Backcast'!$C$13:$C$168, 0), MATCH('SWB Backcast - WINEP'!M$13, 'SWB Backcast'!$B$13:$V$13, 0))</f>
        <v>0</v>
      </c>
      <c r="N138" t="str">
        <f>INDEX('SWB Backcast'!$B$13:$V$168, MATCH('SWB Backcast - WINEP'!$C138, 'SWB Backcast'!$C$13:$C$168, 0), MATCH('SWB Backcast - WINEP'!N$13, 'SWB Backcast'!$B$13:$V$13, 0))</f>
        <v>Excellent</v>
      </c>
      <c r="O138" t="str">
        <f>INDEX('SWB Backcast'!$B$13:$V$168, MATCH('SWB Backcast - WINEP'!$C138, 'SWB Backcast'!$C$13:$C$168, 0), MATCH('SWB Backcast - WINEP'!O$13, 'SWB Backcast'!$B$13:$V$13, 0))</f>
        <v>Excellent</v>
      </c>
      <c r="P138">
        <f>INDEX('SWB Backcast'!$B$13:$V$168, MATCH('SWB Backcast - WINEP'!$C138, 'SWB Backcast'!$C$13:$C$168, 0), MATCH('SWB Backcast - WINEP'!P$13, 'SWB Backcast'!$B$13:$V$13, 0))</f>
        <v>0</v>
      </c>
      <c r="Q138" t="str">
        <f>INDEX('SWB Backcast'!$B$13:$V$168, MATCH('SWB Backcast - WINEP'!$C138, 'SWB Backcast'!$C$13:$C$168, 0), MATCH('SWB Backcast - WINEP'!Q$13, 'SWB Backcast'!$B$13:$V$13, 0))</f>
        <v>Excellent</v>
      </c>
      <c r="R138" t="str">
        <f>INDEX('SWB Backcast'!$B$13:$V$168, MATCH('SWB Backcast - WINEP'!$C138, 'SWB Backcast'!$C$13:$C$168, 0), MATCH('SWB Backcast - WINEP'!R$13, 'SWB Backcast'!$B$13:$V$13, 0))</f>
        <v>Excellent</v>
      </c>
      <c r="S138" t="str">
        <f>INDEX('SWB Backcast'!$B$13:$V$168, MATCH('SWB Backcast - WINEP'!$C138, 'SWB Backcast'!$C$13:$C$168, 0), MATCH('SWB Backcast - WINEP'!S$13, 'SWB Backcast'!$B$13:$V$13, 0))</f>
        <v>Excellent</v>
      </c>
      <c r="T138" t="str">
        <f>INDEX('SWB Backcast'!$B$13:$V$168, MATCH('SWB Backcast - WINEP'!$C138, 'SWB Backcast'!$C$13:$C$168, 0), MATCH('SWB Backcast - WINEP'!T$13, 'SWB Backcast'!$B$13:$V$13, 0))</f>
        <v>Excellent</v>
      </c>
      <c r="U138" t="str">
        <f>INDEX('SWB Backcast'!$B$13:$V$168, MATCH('SWB Backcast - WINEP'!$C138, 'SWB Backcast'!$C$13:$C$168, 0), MATCH('SWB Backcast - WINEP'!U$13, 'SWB Backcast'!$B$13:$V$13, 0))</f>
        <v>Excellent</v>
      </c>
      <c r="V138" t="str">
        <f>INDEX('SWB Backcast'!$B$13:$V$168, MATCH('SWB Backcast - WINEP'!$C138, 'SWB Backcast'!$C$13:$C$168, 0), MATCH('SWB Backcast - WINEP'!V$13, 'SWB Backcast'!$B$13:$V$13, 0))</f>
        <v>Excellent</v>
      </c>
      <c r="Y138" s="22"/>
      <c r="Z138" s="22"/>
      <c r="AA138" t="s">
        <v>51</v>
      </c>
      <c r="AB138" t="str">
        <f t="shared" si="31"/>
        <v>Excellent</v>
      </c>
      <c r="AC138" t="str">
        <f t="shared" si="32"/>
        <v>Excellent</v>
      </c>
      <c r="AD138" t="str">
        <f t="shared" si="33"/>
        <v>Excellent</v>
      </c>
      <c r="AE138" t="str">
        <f t="shared" si="34"/>
        <v>Excellent</v>
      </c>
      <c r="AF138" t="str">
        <f t="shared" si="35"/>
        <v>Excellent</v>
      </c>
      <c r="AG138" t="str">
        <f t="shared" si="36"/>
        <v>Excellent</v>
      </c>
      <c r="AI138" t="str">
        <f t="shared" si="37"/>
        <v>N</v>
      </c>
    </row>
    <row r="139" spans="2:35">
      <c r="B139" t="s">
        <v>239</v>
      </c>
      <c r="C139" t="s">
        <v>742</v>
      </c>
      <c r="D139" t="s">
        <v>48</v>
      </c>
      <c r="E139" t="s">
        <v>49</v>
      </c>
      <c r="F139" t="s">
        <v>50</v>
      </c>
      <c r="H139" t="str">
        <f>INDEX('SWB Backcast'!$B$13:$V$168, MATCH('SWB Backcast - WINEP'!$C139, 'SWB Backcast'!$C$13:$C$168, 0), MATCH('SWB Backcast - WINEP'!H$13, 'SWB Backcast'!$B$13:$V$13, 0))</f>
        <v>Excellent</v>
      </c>
      <c r="I139" t="str">
        <f>INDEX('SWB Backcast'!$B$13:$V$168, MATCH('SWB Backcast - WINEP'!$C139, 'SWB Backcast'!$C$13:$C$168, 0), MATCH('SWB Backcast - WINEP'!I$13, 'SWB Backcast'!$B$13:$V$13, 0))</f>
        <v>Excellent</v>
      </c>
      <c r="J139" t="str">
        <f>INDEX('SWB Backcast'!$B$13:$V$168, MATCH('SWB Backcast - WINEP'!$C139, 'SWB Backcast'!$C$13:$C$168, 0), MATCH('SWB Backcast - WINEP'!J$13, 'SWB Backcast'!$B$13:$V$13, 0))</f>
        <v>Excellent</v>
      </c>
      <c r="K139" t="str">
        <f>INDEX('SWB Backcast'!$B$13:$V$168, MATCH('SWB Backcast - WINEP'!$C139, 'SWB Backcast'!$C$13:$C$168, 0), MATCH('SWB Backcast - WINEP'!K$13, 'SWB Backcast'!$B$13:$V$13, 0))</f>
        <v>Excellent</v>
      </c>
      <c r="L139" t="str">
        <f>INDEX('SWB Backcast'!$B$13:$V$168, MATCH('SWB Backcast - WINEP'!$C139, 'SWB Backcast'!$C$13:$C$168, 0), MATCH('SWB Backcast - WINEP'!L$13, 'SWB Backcast'!$B$13:$V$13, 0))</f>
        <v>Excellent</v>
      </c>
      <c r="M139">
        <f>INDEX('SWB Backcast'!$B$13:$V$168, MATCH('SWB Backcast - WINEP'!$C139, 'SWB Backcast'!$C$13:$C$168, 0), MATCH('SWB Backcast - WINEP'!M$13, 'SWB Backcast'!$B$13:$V$13, 0))</f>
        <v>0</v>
      </c>
      <c r="N139" t="str">
        <f>INDEX('SWB Backcast'!$B$13:$V$168, MATCH('SWB Backcast - WINEP'!$C139, 'SWB Backcast'!$C$13:$C$168, 0), MATCH('SWB Backcast - WINEP'!N$13, 'SWB Backcast'!$B$13:$V$13, 0))</f>
        <v>Excellent</v>
      </c>
      <c r="O139" t="str">
        <f>INDEX('SWB Backcast'!$B$13:$V$168, MATCH('SWB Backcast - WINEP'!$C139, 'SWB Backcast'!$C$13:$C$168, 0), MATCH('SWB Backcast - WINEP'!O$13, 'SWB Backcast'!$B$13:$V$13, 0))</f>
        <v>Excellent</v>
      </c>
      <c r="P139">
        <f>INDEX('SWB Backcast'!$B$13:$V$168, MATCH('SWB Backcast - WINEP'!$C139, 'SWB Backcast'!$C$13:$C$168, 0), MATCH('SWB Backcast - WINEP'!P$13, 'SWB Backcast'!$B$13:$V$13, 0))</f>
        <v>0</v>
      </c>
      <c r="Q139" t="str">
        <f>INDEX('SWB Backcast'!$B$13:$V$168, MATCH('SWB Backcast - WINEP'!$C139, 'SWB Backcast'!$C$13:$C$168, 0), MATCH('SWB Backcast - WINEP'!Q$13, 'SWB Backcast'!$B$13:$V$13, 0))</f>
        <v>Excellent</v>
      </c>
      <c r="R139" t="str">
        <f>INDEX('SWB Backcast'!$B$13:$V$168, MATCH('SWB Backcast - WINEP'!$C139, 'SWB Backcast'!$C$13:$C$168, 0), MATCH('SWB Backcast - WINEP'!R$13, 'SWB Backcast'!$B$13:$V$13, 0))</f>
        <v>Excellent</v>
      </c>
      <c r="S139" t="str">
        <f>INDEX('SWB Backcast'!$B$13:$V$168, MATCH('SWB Backcast - WINEP'!$C139, 'SWB Backcast'!$C$13:$C$168, 0), MATCH('SWB Backcast - WINEP'!S$13, 'SWB Backcast'!$B$13:$V$13, 0))</f>
        <v>Excellent</v>
      </c>
      <c r="T139" t="str">
        <f>INDEX('SWB Backcast'!$B$13:$V$168, MATCH('SWB Backcast - WINEP'!$C139, 'SWB Backcast'!$C$13:$C$168, 0), MATCH('SWB Backcast - WINEP'!T$13, 'SWB Backcast'!$B$13:$V$13, 0))</f>
        <v>Excellent</v>
      </c>
      <c r="U139" t="str">
        <f>INDEX('SWB Backcast'!$B$13:$V$168, MATCH('SWB Backcast - WINEP'!$C139, 'SWB Backcast'!$C$13:$C$168, 0), MATCH('SWB Backcast - WINEP'!U$13, 'SWB Backcast'!$B$13:$V$13, 0))</f>
        <v>Excellent</v>
      </c>
      <c r="V139" t="str">
        <f>INDEX('SWB Backcast'!$B$13:$V$168, MATCH('SWB Backcast - WINEP'!$C139, 'SWB Backcast'!$C$13:$C$168, 0), MATCH('SWB Backcast - WINEP'!V$13, 'SWB Backcast'!$B$13:$V$13, 0))</f>
        <v>Excellent</v>
      </c>
      <c r="Y139" s="22"/>
      <c r="Z139" s="22"/>
      <c r="AA139" t="s">
        <v>51</v>
      </c>
      <c r="AB139" t="str">
        <f t="shared" si="31"/>
        <v>Excellent</v>
      </c>
      <c r="AC139" t="str">
        <f t="shared" si="32"/>
        <v>Excellent</v>
      </c>
      <c r="AD139" t="str">
        <f t="shared" si="33"/>
        <v>Excellent</v>
      </c>
      <c r="AE139" t="str">
        <f t="shared" si="34"/>
        <v>Excellent</v>
      </c>
      <c r="AF139" t="str">
        <f t="shared" si="35"/>
        <v>Excellent</v>
      </c>
      <c r="AG139" t="str">
        <f t="shared" si="36"/>
        <v>Excellent</v>
      </c>
      <c r="AI139" t="str">
        <f t="shared" si="37"/>
        <v>N</v>
      </c>
    </row>
    <row r="140" spans="2:35">
      <c r="B140" t="s">
        <v>239</v>
      </c>
      <c r="C140" t="s">
        <v>743</v>
      </c>
      <c r="D140" t="s">
        <v>48</v>
      </c>
      <c r="E140" t="s">
        <v>49</v>
      </c>
      <c r="F140" t="s">
        <v>50</v>
      </c>
      <c r="H140" t="str">
        <f>INDEX('SWB Backcast'!$B$13:$V$168, MATCH('SWB Backcast - WINEP'!$C140, 'SWB Backcast'!$C$13:$C$168, 0), MATCH('SWB Backcast - WINEP'!H$13, 'SWB Backcast'!$B$13:$V$13, 0))</f>
        <v>Excellent</v>
      </c>
      <c r="I140" t="str">
        <f>INDEX('SWB Backcast'!$B$13:$V$168, MATCH('SWB Backcast - WINEP'!$C140, 'SWB Backcast'!$C$13:$C$168, 0), MATCH('SWB Backcast - WINEP'!I$13, 'SWB Backcast'!$B$13:$V$13, 0))</f>
        <v>Excellent</v>
      </c>
      <c r="J140" t="str">
        <f>INDEX('SWB Backcast'!$B$13:$V$168, MATCH('SWB Backcast - WINEP'!$C140, 'SWB Backcast'!$C$13:$C$168, 0), MATCH('SWB Backcast - WINEP'!J$13, 'SWB Backcast'!$B$13:$V$13, 0))</f>
        <v>Excellent</v>
      </c>
      <c r="K140" t="str">
        <f>INDEX('SWB Backcast'!$B$13:$V$168, MATCH('SWB Backcast - WINEP'!$C140, 'SWB Backcast'!$C$13:$C$168, 0), MATCH('SWB Backcast - WINEP'!K$13, 'SWB Backcast'!$B$13:$V$13, 0))</f>
        <v>Excellent</v>
      </c>
      <c r="L140" t="str">
        <f>INDEX('SWB Backcast'!$B$13:$V$168, MATCH('SWB Backcast - WINEP'!$C140, 'SWB Backcast'!$C$13:$C$168, 0), MATCH('SWB Backcast - WINEP'!L$13, 'SWB Backcast'!$B$13:$V$13, 0))</f>
        <v>Excellent</v>
      </c>
      <c r="M140">
        <f>INDEX('SWB Backcast'!$B$13:$V$168, MATCH('SWB Backcast - WINEP'!$C140, 'SWB Backcast'!$C$13:$C$168, 0), MATCH('SWB Backcast - WINEP'!M$13, 'SWB Backcast'!$B$13:$V$13, 0))</f>
        <v>0</v>
      </c>
      <c r="N140" t="str">
        <f>INDEX('SWB Backcast'!$B$13:$V$168, MATCH('SWB Backcast - WINEP'!$C140, 'SWB Backcast'!$C$13:$C$168, 0), MATCH('SWB Backcast - WINEP'!N$13, 'SWB Backcast'!$B$13:$V$13, 0))</f>
        <v>Excellent</v>
      </c>
      <c r="O140" t="str">
        <f>INDEX('SWB Backcast'!$B$13:$V$168, MATCH('SWB Backcast - WINEP'!$C140, 'SWB Backcast'!$C$13:$C$168, 0), MATCH('SWB Backcast - WINEP'!O$13, 'SWB Backcast'!$B$13:$V$13, 0))</f>
        <v>Excellent</v>
      </c>
      <c r="P140">
        <f>INDEX('SWB Backcast'!$B$13:$V$168, MATCH('SWB Backcast - WINEP'!$C140, 'SWB Backcast'!$C$13:$C$168, 0), MATCH('SWB Backcast - WINEP'!P$13, 'SWB Backcast'!$B$13:$V$13, 0))</f>
        <v>0</v>
      </c>
      <c r="Q140" t="str">
        <f>INDEX('SWB Backcast'!$B$13:$V$168, MATCH('SWB Backcast - WINEP'!$C140, 'SWB Backcast'!$C$13:$C$168, 0), MATCH('SWB Backcast - WINEP'!Q$13, 'SWB Backcast'!$B$13:$V$13, 0))</f>
        <v>Excellent</v>
      </c>
      <c r="R140" t="str">
        <f>INDEX('SWB Backcast'!$B$13:$V$168, MATCH('SWB Backcast - WINEP'!$C140, 'SWB Backcast'!$C$13:$C$168, 0), MATCH('SWB Backcast - WINEP'!R$13, 'SWB Backcast'!$B$13:$V$13, 0))</f>
        <v>Excellent</v>
      </c>
      <c r="S140" t="str">
        <f>INDEX('SWB Backcast'!$B$13:$V$168, MATCH('SWB Backcast - WINEP'!$C140, 'SWB Backcast'!$C$13:$C$168, 0), MATCH('SWB Backcast - WINEP'!S$13, 'SWB Backcast'!$B$13:$V$13, 0))</f>
        <v>Excellent</v>
      </c>
      <c r="T140" t="str">
        <f>INDEX('SWB Backcast'!$B$13:$V$168, MATCH('SWB Backcast - WINEP'!$C140, 'SWB Backcast'!$C$13:$C$168, 0), MATCH('SWB Backcast - WINEP'!T$13, 'SWB Backcast'!$B$13:$V$13, 0))</f>
        <v>Excellent</v>
      </c>
      <c r="U140" t="str">
        <f>INDEX('SWB Backcast'!$B$13:$V$168, MATCH('SWB Backcast - WINEP'!$C140, 'SWB Backcast'!$C$13:$C$168, 0), MATCH('SWB Backcast - WINEP'!U$13, 'SWB Backcast'!$B$13:$V$13, 0))</f>
        <v>Excellent</v>
      </c>
      <c r="V140" t="str">
        <f>INDEX('SWB Backcast'!$B$13:$V$168, MATCH('SWB Backcast - WINEP'!$C140, 'SWB Backcast'!$C$13:$C$168, 0), MATCH('SWB Backcast - WINEP'!V$13, 'SWB Backcast'!$B$13:$V$13, 0))</f>
        <v>Excellent</v>
      </c>
      <c r="Y140" s="22"/>
      <c r="Z140" s="22"/>
      <c r="AA140" t="s">
        <v>51</v>
      </c>
      <c r="AB140" t="str">
        <f t="shared" si="31"/>
        <v>Excellent</v>
      </c>
      <c r="AC140" t="str">
        <f t="shared" si="32"/>
        <v>Excellent</v>
      </c>
      <c r="AD140" t="str">
        <f t="shared" si="33"/>
        <v>Excellent</v>
      </c>
      <c r="AE140" t="str">
        <f t="shared" si="34"/>
        <v>Excellent</v>
      </c>
      <c r="AF140" t="str">
        <f t="shared" si="35"/>
        <v>Excellent</v>
      </c>
      <c r="AG140" t="str">
        <f t="shared" si="36"/>
        <v>Excellent</v>
      </c>
      <c r="AI140" t="str">
        <f t="shared" si="37"/>
        <v>N</v>
      </c>
    </row>
    <row r="141" spans="2:35">
      <c r="B141" t="s">
        <v>239</v>
      </c>
      <c r="C141" t="s">
        <v>744</v>
      </c>
      <c r="D141" t="s">
        <v>48</v>
      </c>
      <c r="E141" t="s">
        <v>49</v>
      </c>
      <c r="F141" t="s">
        <v>50</v>
      </c>
      <c r="H141" t="str">
        <f>INDEX('SWB Backcast'!$B$13:$V$168, MATCH('SWB Backcast - WINEP'!$C141, 'SWB Backcast'!$C$13:$C$168, 0), MATCH('SWB Backcast - WINEP'!H$13, 'SWB Backcast'!$B$13:$V$13, 0))</f>
        <v>Excellent</v>
      </c>
      <c r="I141" t="str">
        <f>INDEX('SWB Backcast'!$B$13:$V$168, MATCH('SWB Backcast - WINEP'!$C141, 'SWB Backcast'!$C$13:$C$168, 0), MATCH('SWB Backcast - WINEP'!I$13, 'SWB Backcast'!$B$13:$V$13, 0))</f>
        <v>Excellent</v>
      </c>
      <c r="J141" t="str">
        <f>INDEX('SWB Backcast'!$B$13:$V$168, MATCH('SWB Backcast - WINEP'!$C141, 'SWB Backcast'!$C$13:$C$168, 0), MATCH('SWB Backcast - WINEP'!J$13, 'SWB Backcast'!$B$13:$V$13, 0))</f>
        <v>Excellent</v>
      </c>
      <c r="K141" t="str">
        <f>INDEX('SWB Backcast'!$B$13:$V$168, MATCH('SWB Backcast - WINEP'!$C141, 'SWB Backcast'!$C$13:$C$168, 0), MATCH('SWB Backcast - WINEP'!K$13, 'SWB Backcast'!$B$13:$V$13, 0))</f>
        <v>Excellent</v>
      </c>
      <c r="L141" t="str">
        <f>INDEX('SWB Backcast'!$B$13:$V$168, MATCH('SWB Backcast - WINEP'!$C141, 'SWB Backcast'!$C$13:$C$168, 0), MATCH('SWB Backcast - WINEP'!L$13, 'SWB Backcast'!$B$13:$V$13, 0))</f>
        <v>Excellent</v>
      </c>
      <c r="M141">
        <f>INDEX('SWB Backcast'!$B$13:$V$168, MATCH('SWB Backcast - WINEP'!$C141, 'SWB Backcast'!$C$13:$C$168, 0), MATCH('SWB Backcast - WINEP'!M$13, 'SWB Backcast'!$B$13:$V$13, 0))</f>
        <v>0</v>
      </c>
      <c r="N141" t="str">
        <f>INDEX('SWB Backcast'!$B$13:$V$168, MATCH('SWB Backcast - WINEP'!$C141, 'SWB Backcast'!$C$13:$C$168, 0), MATCH('SWB Backcast - WINEP'!N$13, 'SWB Backcast'!$B$13:$V$13, 0))</f>
        <v>Excellent</v>
      </c>
      <c r="O141" t="str">
        <f>INDEX('SWB Backcast'!$B$13:$V$168, MATCH('SWB Backcast - WINEP'!$C141, 'SWB Backcast'!$C$13:$C$168, 0), MATCH('SWB Backcast - WINEP'!O$13, 'SWB Backcast'!$B$13:$V$13, 0))</f>
        <v>Excellent</v>
      </c>
      <c r="P141">
        <f>INDEX('SWB Backcast'!$B$13:$V$168, MATCH('SWB Backcast - WINEP'!$C141, 'SWB Backcast'!$C$13:$C$168, 0), MATCH('SWB Backcast - WINEP'!P$13, 'SWB Backcast'!$B$13:$V$13, 0))</f>
        <v>0</v>
      </c>
      <c r="Q141" t="str">
        <f>INDEX('SWB Backcast'!$B$13:$V$168, MATCH('SWB Backcast - WINEP'!$C141, 'SWB Backcast'!$C$13:$C$168, 0), MATCH('SWB Backcast - WINEP'!Q$13, 'SWB Backcast'!$B$13:$V$13, 0))</f>
        <v>Excellent</v>
      </c>
      <c r="R141" t="str">
        <f>INDEX('SWB Backcast'!$B$13:$V$168, MATCH('SWB Backcast - WINEP'!$C141, 'SWB Backcast'!$C$13:$C$168, 0), MATCH('SWB Backcast - WINEP'!R$13, 'SWB Backcast'!$B$13:$V$13, 0))</f>
        <v>Excellent</v>
      </c>
      <c r="S141" t="str">
        <f>INDEX('SWB Backcast'!$B$13:$V$168, MATCH('SWB Backcast - WINEP'!$C141, 'SWB Backcast'!$C$13:$C$168, 0), MATCH('SWB Backcast - WINEP'!S$13, 'SWB Backcast'!$B$13:$V$13, 0))</f>
        <v>Excellent</v>
      </c>
      <c r="T141" t="str">
        <f>INDEX('SWB Backcast'!$B$13:$V$168, MATCH('SWB Backcast - WINEP'!$C141, 'SWB Backcast'!$C$13:$C$168, 0), MATCH('SWB Backcast - WINEP'!T$13, 'SWB Backcast'!$B$13:$V$13, 0))</f>
        <v>Excellent</v>
      </c>
      <c r="U141" t="str">
        <f>INDEX('SWB Backcast'!$B$13:$V$168, MATCH('SWB Backcast - WINEP'!$C141, 'SWB Backcast'!$C$13:$C$168, 0), MATCH('SWB Backcast - WINEP'!U$13, 'SWB Backcast'!$B$13:$V$13, 0))</f>
        <v>Excellent</v>
      </c>
      <c r="V141" t="str">
        <f>INDEX('SWB Backcast'!$B$13:$V$168, MATCH('SWB Backcast - WINEP'!$C141, 'SWB Backcast'!$C$13:$C$168, 0), MATCH('SWB Backcast - WINEP'!V$13, 'SWB Backcast'!$B$13:$V$13, 0))</f>
        <v>Excellent</v>
      </c>
      <c r="Y141" s="22"/>
      <c r="Z141" s="22"/>
      <c r="AA141" t="s">
        <v>51</v>
      </c>
      <c r="AB141" t="str">
        <f t="shared" si="31"/>
        <v>Excellent</v>
      </c>
      <c r="AC141" t="str">
        <f t="shared" si="32"/>
        <v>Excellent</v>
      </c>
      <c r="AD141" t="str">
        <f t="shared" si="33"/>
        <v>Excellent</v>
      </c>
      <c r="AE141" t="str">
        <f t="shared" si="34"/>
        <v>Excellent</v>
      </c>
      <c r="AF141" t="str">
        <f t="shared" si="35"/>
        <v>Excellent</v>
      </c>
      <c r="AG141" t="str">
        <f t="shared" si="36"/>
        <v>Excellent</v>
      </c>
      <c r="AI141" t="str">
        <f t="shared" si="37"/>
        <v>N</v>
      </c>
    </row>
    <row r="142" spans="2:35">
      <c r="B142" t="s">
        <v>239</v>
      </c>
      <c r="C142" t="s">
        <v>745</v>
      </c>
      <c r="D142" t="s">
        <v>48</v>
      </c>
      <c r="E142" t="s">
        <v>49</v>
      </c>
      <c r="F142" t="s">
        <v>50</v>
      </c>
      <c r="H142" t="str">
        <f>INDEX('SWB Backcast'!$B$13:$V$168, MATCH('SWB Backcast - WINEP'!$C142, 'SWB Backcast'!$C$13:$C$168, 0), MATCH('SWB Backcast - WINEP'!H$13, 'SWB Backcast'!$B$13:$V$13, 0))</f>
        <v>Good</v>
      </c>
      <c r="I142" t="str">
        <f>INDEX('SWB Backcast'!$B$13:$V$168, MATCH('SWB Backcast - WINEP'!$C142, 'SWB Backcast'!$C$13:$C$168, 0), MATCH('SWB Backcast - WINEP'!I$13, 'SWB Backcast'!$B$13:$V$13, 0))</f>
        <v>Good</v>
      </c>
      <c r="J142" t="str">
        <f>INDEX('SWB Backcast'!$B$13:$V$168, MATCH('SWB Backcast - WINEP'!$C142, 'SWB Backcast'!$C$13:$C$168, 0), MATCH('SWB Backcast - WINEP'!J$13, 'SWB Backcast'!$B$13:$V$13, 0))</f>
        <v>Excellent</v>
      </c>
      <c r="K142" t="str">
        <f>INDEX('SWB Backcast'!$B$13:$V$168, MATCH('SWB Backcast - WINEP'!$C142, 'SWB Backcast'!$C$13:$C$168, 0), MATCH('SWB Backcast - WINEP'!K$13, 'SWB Backcast'!$B$13:$V$13, 0))</f>
        <v>Excellent</v>
      </c>
      <c r="L142" t="str">
        <f>INDEX('SWB Backcast'!$B$13:$V$168, MATCH('SWB Backcast - WINEP'!$C142, 'SWB Backcast'!$C$13:$C$168, 0), MATCH('SWB Backcast - WINEP'!L$13, 'SWB Backcast'!$B$13:$V$13, 0))</f>
        <v>Excellent</v>
      </c>
      <c r="M142">
        <f>INDEX('SWB Backcast'!$B$13:$V$168, MATCH('SWB Backcast - WINEP'!$C142, 'SWB Backcast'!$C$13:$C$168, 0), MATCH('SWB Backcast - WINEP'!M$13, 'SWB Backcast'!$B$13:$V$13, 0))</f>
        <v>0</v>
      </c>
      <c r="N142" t="str">
        <f>INDEX('SWB Backcast'!$B$13:$V$168, MATCH('SWB Backcast - WINEP'!$C142, 'SWB Backcast'!$C$13:$C$168, 0), MATCH('SWB Backcast - WINEP'!N$13, 'SWB Backcast'!$B$13:$V$13, 0))</f>
        <v>Excellent</v>
      </c>
      <c r="O142" t="str">
        <f>INDEX('SWB Backcast'!$B$13:$V$168, MATCH('SWB Backcast - WINEP'!$C142, 'SWB Backcast'!$C$13:$C$168, 0), MATCH('SWB Backcast - WINEP'!O$13, 'SWB Backcast'!$B$13:$V$13, 0))</f>
        <v>Excellent</v>
      </c>
      <c r="P142">
        <f>INDEX('SWB Backcast'!$B$13:$V$168, MATCH('SWB Backcast - WINEP'!$C142, 'SWB Backcast'!$C$13:$C$168, 0), MATCH('SWB Backcast - WINEP'!P$13, 'SWB Backcast'!$B$13:$V$13, 0))</f>
        <v>0</v>
      </c>
      <c r="Q142" t="str">
        <f>INDEX('SWB Backcast'!$B$13:$V$168, MATCH('SWB Backcast - WINEP'!$C142, 'SWB Backcast'!$C$13:$C$168, 0), MATCH('SWB Backcast - WINEP'!Q$13, 'SWB Backcast'!$B$13:$V$13, 0))</f>
        <v>Excellent</v>
      </c>
      <c r="R142" t="str">
        <f>INDEX('SWB Backcast'!$B$13:$V$168, MATCH('SWB Backcast - WINEP'!$C142, 'SWB Backcast'!$C$13:$C$168, 0), MATCH('SWB Backcast - WINEP'!R$13, 'SWB Backcast'!$B$13:$V$13, 0))</f>
        <v>Excellent</v>
      </c>
      <c r="S142" t="str">
        <f>INDEX('SWB Backcast'!$B$13:$V$168, MATCH('SWB Backcast - WINEP'!$C142, 'SWB Backcast'!$C$13:$C$168, 0), MATCH('SWB Backcast - WINEP'!S$13, 'SWB Backcast'!$B$13:$V$13, 0))</f>
        <v>Excellent</v>
      </c>
      <c r="T142" t="str">
        <f>INDEX('SWB Backcast'!$B$13:$V$168, MATCH('SWB Backcast - WINEP'!$C142, 'SWB Backcast'!$C$13:$C$168, 0), MATCH('SWB Backcast - WINEP'!T$13, 'SWB Backcast'!$B$13:$V$13, 0))</f>
        <v>Excellent</v>
      </c>
      <c r="U142" t="str">
        <f>INDEX('SWB Backcast'!$B$13:$V$168, MATCH('SWB Backcast - WINEP'!$C142, 'SWB Backcast'!$C$13:$C$168, 0), MATCH('SWB Backcast - WINEP'!U$13, 'SWB Backcast'!$B$13:$V$13, 0))</f>
        <v>Excellent</v>
      </c>
      <c r="V142" t="str">
        <f>INDEX('SWB Backcast'!$B$13:$V$168, MATCH('SWB Backcast - WINEP'!$C142, 'SWB Backcast'!$C$13:$C$168, 0), MATCH('SWB Backcast - WINEP'!V$13, 'SWB Backcast'!$B$13:$V$13, 0))</f>
        <v>Excellent</v>
      </c>
      <c r="Y142" s="22"/>
      <c r="Z142" s="22"/>
      <c r="AA142" t="s">
        <v>51</v>
      </c>
      <c r="AB142" t="str">
        <f t="shared" si="31"/>
        <v>Excellent</v>
      </c>
      <c r="AC142" t="str">
        <f t="shared" si="32"/>
        <v>Excellent</v>
      </c>
      <c r="AD142" t="str">
        <f t="shared" si="33"/>
        <v>Excellent</v>
      </c>
      <c r="AE142" t="str">
        <f t="shared" si="34"/>
        <v>Excellent</v>
      </c>
      <c r="AF142" t="str">
        <f t="shared" si="35"/>
        <v>Excellent</v>
      </c>
      <c r="AG142" t="str">
        <f t="shared" si="36"/>
        <v>Excellent</v>
      </c>
      <c r="AI142" t="str">
        <f t="shared" si="37"/>
        <v>N</v>
      </c>
    </row>
    <row r="143" spans="2:35">
      <c r="B143" t="s">
        <v>239</v>
      </c>
      <c r="C143" t="s">
        <v>746</v>
      </c>
      <c r="D143" t="s">
        <v>48</v>
      </c>
      <c r="E143" t="s">
        <v>49</v>
      </c>
      <c r="F143" t="s">
        <v>50</v>
      </c>
      <c r="H143" t="str">
        <f>INDEX('SWB Backcast'!$B$13:$V$168, MATCH('SWB Backcast - WINEP'!$C143, 'SWB Backcast'!$C$13:$C$168, 0), MATCH('SWB Backcast - WINEP'!H$13, 'SWB Backcast'!$B$13:$V$13, 0))</f>
        <v>Excellent</v>
      </c>
      <c r="I143" t="str">
        <f>INDEX('SWB Backcast'!$B$13:$V$168, MATCH('SWB Backcast - WINEP'!$C143, 'SWB Backcast'!$C$13:$C$168, 0), MATCH('SWB Backcast - WINEP'!I$13, 'SWB Backcast'!$B$13:$V$13, 0))</f>
        <v>Excellent</v>
      </c>
      <c r="J143" t="str">
        <f>INDEX('SWB Backcast'!$B$13:$V$168, MATCH('SWB Backcast - WINEP'!$C143, 'SWB Backcast'!$C$13:$C$168, 0), MATCH('SWB Backcast - WINEP'!J$13, 'SWB Backcast'!$B$13:$V$13, 0))</f>
        <v>Excellent</v>
      </c>
      <c r="K143" t="str">
        <f>INDEX('SWB Backcast'!$B$13:$V$168, MATCH('SWB Backcast - WINEP'!$C143, 'SWB Backcast'!$C$13:$C$168, 0), MATCH('SWB Backcast - WINEP'!K$13, 'SWB Backcast'!$B$13:$V$13, 0))</f>
        <v>Excellent</v>
      </c>
      <c r="L143" t="str">
        <f>INDEX('SWB Backcast'!$B$13:$V$168, MATCH('SWB Backcast - WINEP'!$C143, 'SWB Backcast'!$C$13:$C$168, 0), MATCH('SWB Backcast - WINEP'!L$13, 'SWB Backcast'!$B$13:$V$13, 0))</f>
        <v>Excellent</v>
      </c>
      <c r="M143">
        <f>INDEX('SWB Backcast'!$B$13:$V$168, MATCH('SWB Backcast - WINEP'!$C143, 'SWB Backcast'!$C$13:$C$168, 0), MATCH('SWB Backcast - WINEP'!M$13, 'SWB Backcast'!$B$13:$V$13, 0))</f>
        <v>0</v>
      </c>
      <c r="N143" t="str">
        <f>INDEX('SWB Backcast'!$B$13:$V$168, MATCH('SWB Backcast - WINEP'!$C143, 'SWB Backcast'!$C$13:$C$168, 0), MATCH('SWB Backcast - WINEP'!N$13, 'SWB Backcast'!$B$13:$V$13, 0))</f>
        <v>Excellent</v>
      </c>
      <c r="O143" t="str">
        <f>INDEX('SWB Backcast'!$B$13:$V$168, MATCH('SWB Backcast - WINEP'!$C143, 'SWB Backcast'!$C$13:$C$168, 0), MATCH('SWB Backcast - WINEP'!O$13, 'SWB Backcast'!$B$13:$V$13, 0))</f>
        <v>Excellent</v>
      </c>
      <c r="P143">
        <f>INDEX('SWB Backcast'!$B$13:$V$168, MATCH('SWB Backcast - WINEP'!$C143, 'SWB Backcast'!$C$13:$C$168, 0), MATCH('SWB Backcast - WINEP'!P$13, 'SWB Backcast'!$B$13:$V$13, 0))</f>
        <v>0</v>
      </c>
      <c r="Q143" t="str">
        <f>INDEX('SWB Backcast'!$B$13:$V$168, MATCH('SWB Backcast - WINEP'!$C143, 'SWB Backcast'!$C$13:$C$168, 0), MATCH('SWB Backcast - WINEP'!Q$13, 'SWB Backcast'!$B$13:$V$13, 0))</f>
        <v>Excellent</v>
      </c>
      <c r="R143" t="str">
        <f>INDEX('SWB Backcast'!$B$13:$V$168, MATCH('SWB Backcast - WINEP'!$C143, 'SWB Backcast'!$C$13:$C$168, 0), MATCH('SWB Backcast - WINEP'!R$13, 'SWB Backcast'!$B$13:$V$13, 0))</f>
        <v>Excellent</v>
      </c>
      <c r="S143" t="str">
        <f>INDEX('SWB Backcast'!$B$13:$V$168, MATCH('SWB Backcast - WINEP'!$C143, 'SWB Backcast'!$C$13:$C$168, 0), MATCH('SWB Backcast - WINEP'!S$13, 'SWB Backcast'!$B$13:$V$13, 0))</f>
        <v>Excellent</v>
      </c>
      <c r="T143" t="str">
        <f>INDEX('SWB Backcast'!$B$13:$V$168, MATCH('SWB Backcast - WINEP'!$C143, 'SWB Backcast'!$C$13:$C$168, 0), MATCH('SWB Backcast - WINEP'!T$13, 'SWB Backcast'!$B$13:$V$13, 0))</f>
        <v>Excellent</v>
      </c>
      <c r="U143" t="str">
        <f>INDEX('SWB Backcast'!$B$13:$V$168, MATCH('SWB Backcast - WINEP'!$C143, 'SWB Backcast'!$C$13:$C$168, 0), MATCH('SWB Backcast - WINEP'!U$13, 'SWB Backcast'!$B$13:$V$13, 0))</f>
        <v>Excellent</v>
      </c>
      <c r="V143" t="str">
        <f>INDEX('SWB Backcast'!$B$13:$V$168, MATCH('SWB Backcast - WINEP'!$C143, 'SWB Backcast'!$C$13:$C$168, 0), MATCH('SWB Backcast - WINEP'!V$13, 'SWB Backcast'!$B$13:$V$13, 0))</f>
        <v>Excellent</v>
      </c>
      <c r="Y143" s="22"/>
      <c r="Z143" s="22"/>
      <c r="AA143" t="s">
        <v>51</v>
      </c>
      <c r="AB143" t="str">
        <f t="shared" si="31"/>
        <v>Excellent</v>
      </c>
      <c r="AC143" t="str">
        <f t="shared" si="32"/>
        <v>Excellent</v>
      </c>
      <c r="AD143" t="str">
        <f t="shared" si="33"/>
        <v>Excellent</v>
      </c>
      <c r="AE143" t="str">
        <f t="shared" si="34"/>
        <v>Excellent</v>
      </c>
      <c r="AF143" t="str">
        <f t="shared" si="35"/>
        <v>Excellent</v>
      </c>
      <c r="AG143" t="str">
        <f t="shared" si="36"/>
        <v>Excellent</v>
      </c>
      <c r="AI143" t="str">
        <f t="shared" si="37"/>
        <v>N</v>
      </c>
    </row>
    <row r="144" spans="2:35">
      <c r="B144" t="s">
        <v>239</v>
      </c>
      <c r="C144" t="s">
        <v>747</v>
      </c>
      <c r="D144" t="s">
        <v>48</v>
      </c>
      <c r="E144" t="s">
        <v>49</v>
      </c>
      <c r="F144" t="s">
        <v>50</v>
      </c>
      <c r="H144" t="str">
        <f>INDEX('SWB Backcast'!$B$13:$V$168, MATCH('SWB Backcast - WINEP'!$C144, 'SWB Backcast'!$C$13:$C$168, 0), MATCH('SWB Backcast - WINEP'!H$13, 'SWB Backcast'!$B$13:$V$13, 0))</f>
        <v>Excellent</v>
      </c>
      <c r="I144" t="str">
        <f>INDEX('SWB Backcast'!$B$13:$V$168, MATCH('SWB Backcast - WINEP'!$C144, 'SWB Backcast'!$C$13:$C$168, 0), MATCH('SWB Backcast - WINEP'!I$13, 'SWB Backcast'!$B$13:$V$13, 0))</f>
        <v>Excellent</v>
      </c>
      <c r="J144" t="str">
        <f>INDEX('SWB Backcast'!$B$13:$V$168, MATCH('SWB Backcast - WINEP'!$C144, 'SWB Backcast'!$C$13:$C$168, 0), MATCH('SWB Backcast - WINEP'!J$13, 'SWB Backcast'!$B$13:$V$13, 0))</f>
        <v>Excellent</v>
      </c>
      <c r="K144" t="str">
        <f>INDEX('SWB Backcast'!$B$13:$V$168, MATCH('SWB Backcast - WINEP'!$C144, 'SWB Backcast'!$C$13:$C$168, 0), MATCH('SWB Backcast - WINEP'!K$13, 'SWB Backcast'!$B$13:$V$13, 0))</f>
        <v>Excellent</v>
      </c>
      <c r="L144" t="str">
        <f>INDEX('SWB Backcast'!$B$13:$V$168, MATCH('SWB Backcast - WINEP'!$C144, 'SWB Backcast'!$C$13:$C$168, 0), MATCH('SWB Backcast - WINEP'!L$13, 'SWB Backcast'!$B$13:$V$13, 0))</f>
        <v>Excellent</v>
      </c>
      <c r="M144">
        <f>INDEX('SWB Backcast'!$B$13:$V$168, MATCH('SWB Backcast - WINEP'!$C144, 'SWB Backcast'!$C$13:$C$168, 0), MATCH('SWB Backcast - WINEP'!M$13, 'SWB Backcast'!$B$13:$V$13, 0))</f>
        <v>0</v>
      </c>
      <c r="N144" t="str">
        <f>INDEX('SWB Backcast'!$B$13:$V$168, MATCH('SWB Backcast - WINEP'!$C144, 'SWB Backcast'!$C$13:$C$168, 0), MATCH('SWB Backcast - WINEP'!N$13, 'SWB Backcast'!$B$13:$V$13, 0))</f>
        <v>Excellent</v>
      </c>
      <c r="O144" t="str">
        <f>INDEX('SWB Backcast'!$B$13:$V$168, MATCH('SWB Backcast - WINEP'!$C144, 'SWB Backcast'!$C$13:$C$168, 0), MATCH('SWB Backcast - WINEP'!O$13, 'SWB Backcast'!$B$13:$V$13, 0))</f>
        <v>Excellent</v>
      </c>
      <c r="P144">
        <f>INDEX('SWB Backcast'!$B$13:$V$168, MATCH('SWB Backcast - WINEP'!$C144, 'SWB Backcast'!$C$13:$C$168, 0), MATCH('SWB Backcast - WINEP'!P$13, 'SWB Backcast'!$B$13:$V$13, 0))</f>
        <v>0</v>
      </c>
      <c r="Q144" t="str">
        <f>INDEX('SWB Backcast'!$B$13:$V$168, MATCH('SWB Backcast - WINEP'!$C144, 'SWB Backcast'!$C$13:$C$168, 0), MATCH('SWB Backcast - WINEP'!Q$13, 'SWB Backcast'!$B$13:$V$13, 0))</f>
        <v>Excellent</v>
      </c>
      <c r="R144" t="str">
        <f>INDEX('SWB Backcast'!$B$13:$V$168, MATCH('SWB Backcast - WINEP'!$C144, 'SWB Backcast'!$C$13:$C$168, 0), MATCH('SWB Backcast - WINEP'!R$13, 'SWB Backcast'!$B$13:$V$13, 0))</f>
        <v>Excellent</v>
      </c>
      <c r="S144" t="str">
        <f>INDEX('SWB Backcast'!$B$13:$V$168, MATCH('SWB Backcast - WINEP'!$C144, 'SWB Backcast'!$C$13:$C$168, 0), MATCH('SWB Backcast - WINEP'!S$13, 'SWB Backcast'!$B$13:$V$13, 0))</f>
        <v>Excellent</v>
      </c>
      <c r="T144" t="str">
        <f>INDEX('SWB Backcast'!$B$13:$V$168, MATCH('SWB Backcast - WINEP'!$C144, 'SWB Backcast'!$C$13:$C$168, 0), MATCH('SWB Backcast - WINEP'!T$13, 'SWB Backcast'!$B$13:$V$13, 0))</f>
        <v>Excellent</v>
      </c>
      <c r="U144" t="str">
        <f>INDEX('SWB Backcast'!$B$13:$V$168, MATCH('SWB Backcast - WINEP'!$C144, 'SWB Backcast'!$C$13:$C$168, 0), MATCH('SWB Backcast - WINEP'!U$13, 'SWB Backcast'!$B$13:$V$13, 0))</f>
        <v>Excellent</v>
      </c>
      <c r="V144" t="str">
        <f>INDEX('SWB Backcast'!$B$13:$V$168, MATCH('SWB Backcast - WINEP'!$C144, 'SWB Backcast'!$C$13:$C$168, 0), MATCH('SWB Backcast - WINEP'!V$13, 'SWB Backcast'!$B$13:$V$13, 0))</f>
        <v>Excellent</v>
      </c>
      <c r="Y144" s="22"/>
      <c r="Z144" s="22"/>
      <c r="AA144" t="s">
        <v>51</v>
      </c>
      <c r="AB144" t="str">
        <f t="shared" si="31"/>
        <v>Excellent</v>
      </c>
      <c r="AC144" t="str">
        <f t="shared" si="32"/>
        <v>Excellent</v>
      </c>
      <c r="AD144" t="str">
        <f t="shared" si="33"/>
        <v>Excellent</v>
      </c>
      <c r="AE144" t="str">
        <f t="shared" si="34"/>
        <v>Excellent</v>
      </c>
      <c r="AF144" t="str">
        <f t="shared" si="35"/>
        <v>Excellent</v>
      </c>
      <c r="AG144" t="str">
        <f t="shared" si="36"/>
        <v>Excellent</v>
      </c>
      <c r="AI144" t="str">
        <f t="shared" si="37"/>
        <v>N</v>
      </c>
    </row>
    <row r="145" spans="2:35">
      <c r="B145" t="s">
        <v>239</v>
      </c>
      <c r="C145" t="s">
        <v>748</v>
      </c>
      <c r="D145" t="s">
        <v>48</v>
      </c>
      <c r="E145" t="s">
        <v>49</v>
      </c>
      <c r="F145" t="s">
        <v>50</v>
      </c>
      <c r="H145" t="str">
        <f>INDEX('SWB Backcast'!$B$13:$V$168, MATCH('SWB Backcast - WINEP'!$C145, 'SWB Backcast'!$C$13:$C$168, 0), MATCH('SWB Backcast - WINEP'!H$13, 'SWB Backcast'!$B$13:$V$13, 0))</f>
        <v>Excellent</v>
      </c>
      <c r="I145" t="str">
        <f>INDEX('SWB Backcast'!$B$13:$V$168, MATCH('SWB Backcast - WINEP'!$C145, 'SWB Backcast'!$C$13:$C$168, 0), MATCH('SWB Backcast - WINEP'!I$13, 'SWB Backcast'!$B$13:$V$13, 0))</f>
        <v>Excellent</v>
      </c>
      <c r="J145" t="str">
        <f>INDEX('SWB Backcast'!$B$13:$V$168, MATCH('SWB Backcast - WINEP'!$C145, 'SWB Backcast'!$C$13:$C$168, 0), MATCH('SWB Backcast - WINEP'!J$13, 'SWB Backcast'!$B$13:$V$13, 0))</f>
        <v>Excellent</v>
      </c>
      <c r="K145" t="str">
        <f>INDEX('SWB Backcast'!$B$13:$V$168, MATCH('SWB Backcast - WINEP'!$C145, 'SWB Backcast'!$C$13:$C$168, 0), MATCH('SWB Backcast - WINEP'!K$13, 'SWB Backcast'!$B$13:$V$13, 0))</f>
        <v>Excellent</v>
      </c>
      <c r="L145" t="str">
        <f>INDEX('SWB Backcast'!$B$13:$V$168, MATCH('SWB Backcast - WINEP'!$C145, 'SWB Backcast'!$C$13:$C$168, 0), MATCH('SWB Backcast - WINEP'!L$13, 'SWB Backcast'!$B$13:$V$13, 0))</f>
        <v>Excellent</v>
      </c>
      <c r="M145">
        <f>INDEX('SWB Backcast'!$B$13:$V$168, MATCH('SWB Backcast - WINEP'!$C145, 'SWB Backcast'!$C$13:$C$168, 0), MATCH('SWB Backcast - WINEP'!M$13, 'SWB Backcast'!$B$13:$V$13, 0))</f>
        <v>0</v>
      </c>
      <c r="N145" t="str">
        <f>INDEX('SWB Backcast'!$B$13:$V$168, MATCH('SWB Backcast - WINEP'!$C145, 'SWB Backcast'!$C$13:$C$168, 0), MATCH('SWB Backcast - WINEP'!N$13, 'SWB Backcast'!$B$13:$V$13, 0))</f>
        <v>Excellent</v>
      </c>
      <c r="O145" t="str">
        <f>INDEX('SWB Backcast'!$B$13:$V$168, MATCH('SWB Backcast - WINEP'!$C145, 'SWB Backcast'!$C$13:$C$168, 0), MATCH('SWB Backcast - WINEP'!O$13, 'SWB Backcast'!$B$13:$V$13, 0))</f>
        <v>Excellent</v>
      </c>
      <c r="P145">
        <f>INDEX('SWB Backcast'!$B$13:$V$168, MATCH('SWB Backcast - WINEP'!$C145, 'SWB Backcast'!$C$13:$C$168, 0), MATCH('SWB Backcast - WINEP'!P$13, 'SWB Backcast'!$B$13:$V$13, 0))</f>
        <v>0</v>
      </c>
      <c r="Q145" t="str">
        <f>INDEX('SWB Backcast'!$B$13:$V$168, MATCH('SWB Backcast - WINEP'!$C145, 'SWB Backcast'!$C$13:$C$168, 0), MATCH('SWB Backcast - WINEP'!Q$13, 'SWB Backcast'!$B$13:$V$13, 0))</f>
        <v>Excellent</v>
      </c>
      <c r="R145" t="str">
        <f>INDEX('SWB Backcast'!$B$13:$V$168, MATCH('SWB Backcast - WINEP'!$C145, 'SWB Backcast'!$C$13:$C$168, 0), MATCH('SWB Backcast - WINEP'!R$13, 'SWB Backcast'!$B$13:$V$13, 0))</f>
        <v>Excellent</v>
      </c>
      <c r="S145" t="str">
        <f>INDEX('SWB Backcast'!$B$13:$V$168, MATCH('SWB Backcast - WINEP'!$C145, 'SWB Backcast'!$C$13:$C$168, 0), MATCH('SWB Backcast - WINEP'!S$13, 'SWB Backcast'!$B$13:$V$13, 0))</f>
        <v>Excellent</v>
      </c>
      <c r="T145" t="str">
        <f>INDEX('SWB Backcast'!$B$13:$V$168, MATCH('SWB Backcast - WINEP'!$C145, 'SWB Backcast'!$C$13:$C$168, 0), MATCH('SWB Backcast - WINEP'!T$13, 'SWB Backcast'!$B$13:$V$13, 0))</f>
        <v>Excellent</v>
      </c>
      <c r="U145" t="str">
        <f>INDEX('SWB Backcast'!$B$13:$V$168, MATCH('SWB Backcast - WINEP'!$C145, 'SWB Backcast'!$C$13:$C$168, 0), MATCH('SWB Backcast - WINEP'!U$13, 'SWB Backcast'!$B$13:$V$13, 0))</f>
        <v>Excellent</v>
      </c>
      <c r="V145" t="str">
        <f>INDEX('SWB Backcast'!$B$13:$V$168, MATCH('SWB Backcast - WINEP'!$C145, 'SWB Backcast'!$C$13:$C$168, 0), MATCH('SWB Backcast - WINEP'!V$13, 'SWB Backcast'!$B$13:$V$13, 0))</f>
        <v>Excellent</v>
      </c>
      <c r="Y145" s="22"/>
      <c r="Z145" s="22"/>
      <c r="AA145" t="s">
        <v>51</v>
      </c>
      <c r="AB145" t="str">
        <f t="shared" si="31"/>
        <v>Excellent</v>
      </c>
      <c r="AC145" t="str">
        <f t="shared" si="32"/>
        <v>Excellent</v>
      </c>
      <c r="AD145" t="str">
        <f t="shared" si="33"/>
        <v>Excellent</v>
      </c>
      <c r="AE145" t="str">
        <f t="shared" si="34"/>
        <v>Excellent</v>
      </c>
      <c r="AF145" t="str">
        <f t="shared" si="35"/>
        <v>Excellent</v>
      </c>
      <c r="AG145" t="str">
        <f t="shared" si="36"/>
        <v>Excellent</v>
      </c>
      <c r="AI145" t="str">
        <f t="shared" si="37"/>
        <v>N</v>
      </c>
    </row>
    <row r="146" spans="2:35" ht="27.95">
      <c r="B146" t="s">
        <v>239</v>
      </c>
      <c r="C146" t="s">
        <v>749</v>
      </c>
      <c r="D146" t="s">
        <v>48</v>
      </c>
      <c r="E146" t="s">
        <v>49</v>
      </c>
      <c r="F146" t="s">
        <v>50</v>
      </c>
      <c r="H146" t="str">
        <f>INDEX('SWB Backcast'!$B$13:$V$168, MATCH('SWB Backcast - WINEP'!$C146, 'SWB Backcast'!$C$13:$C$168, 0), MATCH('SWB Backcast - WINEP'!H$13, 'SWB Backcast'!$B$13:$V$13, 0))</f>
        <v>Sufficient</v>
      </c>
      <c r="I146" t="str">
        <f>INDEX('SWB Backcast'!$B$13:$V$168, MATCH('SWB Backcast - WINEP'!$C146, 'SWB Backcast'!$C$13:$C$168, 0), MATCH('SWB Backcast - WINEP'!I$13, 'SWB Backcast'!$B$13:$V$13, 0))</f>
        <v>Good</v>
      </c>
      <c r="J146" t="str">
        <f>INDEX('SWB Backcast'!$B$13:$V$168, MATCH('SWB Backcast - WINEP'!$C146, 'SWB Backcast'!$C$13:$C$168, 0), MATCH('SWB Backcast - WINEP'!J$13, 'SWB Backcast'!$B$13:$V$13, 0))</f>
        <v>Sufficient</v>
      </c>
      <c r="K146" t="str">
        <f>INDEX('SWB Backcast'!$B$13:$V$168, MATCH('SWB Backcast - WINEP'!$C146, 'SWB Backcast'!$C$13:$C$168, 0), MATCH('SWB Backcast - WINEP'!K$13, 'SWB Backcast'!$B$13:$V$13, 0))</f>
        <v>Sufficient</v>
      </c>
      <c r="L146" t="str">
        <f>INDEX('SWB Backcast'!$B$13:$V$168, MATCH('SWB Backcast - WINEP'!$C146, 'SWB Backcast'!$C$13:$C$168, 0), MATCH('SWB Backcast - WINEP'!L$13, 'SWB Backcast'!$B$13:$V$13, 0))</f>
        <v>Good</v>
      </c>
      <c r="M146">
        <f>INDEX('SWB Backcast'!$B$13:$V$168, MATCH('SWB Backcast - WINEP'!$C146, 'SWB Backcast'!$C$13:$C$168, 0), MATCH('SWB Backcast - WINEP'!M$13, 'SWB Backcast'!$B$13:$V$13, 0))</f>
        <v>0</v>
      </c>
      <c r="N146" t="str">
        <f>INDEX('SWB Backcast'!$B$13:$V$168, MATCH('SWB Backcast - WINEP'!$C146, 'SWB Backcast'!$C$13:$C$168, 0), MATCH('SWB Backcast - WINEP'!N$13, 'SWB Backcast'!$B$13:$V$13, 0))</f>
        <v>Good</v>
      </c>
      <c r="O146" t="str">
        <f>INDEX('SWB Backcast'!$B$13:$V$168, MATCH('SWB Backcast - WINEP'!$C146, 'SWB Backcast'!$C$13:$C$168, 0), MATCH('SWB Backcast - WINEP'!O$13, 'SWB Backcast'!$B$13:$V$13, 0))</f>
        <v>Excellent</v>
      </c>
      <c r="P146">
        <f>INDEX('SWB Backcast'!$B$13:$V$168, MATCH('SWB Backcast - WINEP'!$C146, 'SWB Backcast'!$C$13:$C$168, 0), MATCH('SWB Backcast - WINEP'!P$13, 'SWB Backcast'!$B$13:$V$13, 0))</f>
        <v>0</v>
      </c>
      <c r="Q146" t="str">
        <f>INDEX('SWB Backcast'!$B$13:$V$168, MATCH('SWB Backcast - WINEP'!$C146, 'SWB Backcast'!$C$13:$C$168, 0), MATCH('SWB Backcast - WINEP'!Q$13, 'SWB Backcast'!$B$13:$V$13, 0))</f>
        <v>Excellent</v>
      </c>
      <c r="R146" t="str">
        <f>INDEX('SWB Backcast'!$B$13:$V$168, MATCH('SWB Backcast - WINEP'!$C146, 'SWB Backcast'!$C$13:$C$168, 0), MATCH('SWB Backcast - WINEP'!R$13, 'SWB Backcast'!$B$13:$V$13, 0))</f>
        <v>Excellent</v>
      </c>
      <c r="S146" t="str">
        <f>INDEX('SWB Backcast'!$B$13:$V$168, MATCH('SWB Backcast - WINEP'!$C146, 'SWB Backcast'!$C$13:$C$168, 0), MATCH('SWB Backcast - WINEP'!S$13, 'SWB Backcast'!$B$13:$V$13, 0))</f>
        <v>Excellent</v>
      </c>
      <c r="T146" t="str">
        <f>INDEX('SWB Backcast'!$B$13:$V$168, MATCH('SWB Backcast - WINEP'!$C146, 'SWB Backcast'!$C$13:$C$168, 0), MATCH('SWB Backcast - WINEP'!T$13, 'SWB Backcast'!$B$13:$V$13, 0))</f>
        <v>Excellent</v>
      </c>
      <c r="U146" t="str">
        <f>INDEX('SWB Backcast'!$B$13:$V$168, MATCH('SWB Backcast - WINEP'!$C146, 'SWB Backcast'!$C$13:$C$168, 0), MATCH('SWB Backcast - WINEP'!U$13, 'SWB Backcast'!$B$13:$V$13, 0))</f>
        <v>Excellent</v>
      </c>
      <c r="V146" t="str">
        <f>INDEX('SWB Backcast'!$B$13:$V$168, MATCH('SWB Backcast - WINEP'!$C146, 'SWB Backcast'!$C$13:$C$168, 0), MATCH('SWB Backcast - WINEP'!V$13, 'SWB Backcast'!$B$13:$V$13, 0))</f>
        <v>Excellent</v>
      </c>
      <c r="X146" t="s">
        <v>55</v>
      </c>
      <c r="Y146" s="22" t="s">
        <v>1039</v>
      </c>
      <c r="Z146" s="22" t="s">
        <v>991</v>
      </c>
      <c r="AA146" t="s">
        <v>51</v>
      </c>
      <c r="AB146" t="str">
        <f t="shared" si="31"/>
        <v>Excellent</v>
      </c>
      <c r="AC146" t="str">
        <f t="shared" si="32"/>
        <v>Excellent</v>
      </c>
      <c r="AD146" t="str">
        <f t="shared" si="33"/>
        <v>Excellent</v>
      </c>
      <c r="AE146" t="str">
        <f t="shared" si="34"/>
        <v>Excellent</v>
      </c>
      <c r="AF146" t="str">
        <f t="shared" si="35"/>
        <v>Excellent</v>
      </c>
      <c r="AG146" t="str">
        <f t="shared" si="36"/>
        <v>Excellent</v>
      </c>
      <c r="AI146" t="str">
        <f t="shared" si="37"/>
        <v>Y</v>
      </c>
    </row>
    <row r="147" spans="2:35" ht="42">
      <c r="B147" t="s">
        <v>239</v>
      </c>
      <c r="C147" t="s">
        <v>750</v>
      </c>
      <c r="D147" t="s">
        <v>48</v>
      </c>
      <c r="E147" t="s">
        <v>49</v>
      </c>
      <c r="F147" t="s">
        <v>50</v>
      </c>
      <c r="H147" t="str">
        <f>INDEX('SWB Backcast'!$B$13:$V$168, MATCH('SWB Backcast - WINEP'!$C147, 'SWB Backcast'!$C$13:$C$168, 0), MATCH('SWB Backcast - WINEP'!H$13, 'SWB Backcast'!$B$13:$V$13, 0))</f>
        <v>Excellent</v>
      </c>
      <c r="I147" t="str">
        <f>INDEX('SWB Backcast'!$B$13:$V$168, MATCH('SWB Backcast - WINEP'!$C147, 'SWB Backcast'!$C$13:$C$168, 0), MATCH('SWB Backcast - WINEP'!I$13, 'SWB Backcast'!$B$13:$V$13, 0))</f>
        <v>Excellent</v>
      </c>
      <c r="J147" t="str">
        <f>INDEX('SWB Backcast'!$B$13:$V$168, MATCH('SWB Backcast - WINEP'!$C147, 'SWB Backcast'!$C$13:$C$168, 0), MATCH('SWB Backcast - WINEP'!J$13, 'SWB Backcast'!$B$13:$V$13, 0))</f>
        <v>Excellent</v>
      </c>
      <c r="K147" t="str">
        <f>INDEX('SWB Backcast'!$B$13:$V$168, MATCH('SWB Backcast - WINEP'!$C147, 'SWB Backcast'!$C$13:$C$168, 0), MATCH('SWB Backcast - WINEP'!K$13, 'SWB Backcast'!$B$13:$V$13, 0))</f>
        <v>Excellent</v>
      </c>
      <c r="L147" t="str">
        <f>INDEX('SWB Backcast'!$B$13:$V$168, MATCH('SWB Backcast - WINEP'!$C147, 'SWB Backcast'!$C$13:$C$168, 0), MATCH('SWB Backcast - WINEP'!L$13, 'SWB Backcast'!$B$13:$V$13, 0))</f>
        <v>Excellent</v>
      </c>
      <c r="M147">
        <f>INDEX('SWB Backcast'!$B$13:$V$168, MATCH('SWB Backcast - WINEP'!$C147, 'SWB Backcast'!$C$13:$C$168, 0), MATCH('SWB Backcast - WINEP'!M$13, 'SWB Backcast'!$B$13:$V$13, 0))</f>
        <v>0</v>
      </c>
      <c r="N147" t="str">
        <f>INDEX('SWB Backcast'!$B$13:$V$168, MATCH('SWB Backcast - WINEP'!$C147, 'SWB Backcast'!$C$13:$C$168, 0), MATCH('SWB Backcast - WINEP'!N$13, 'SWB Backcast'!$B$13:$V$13, 0))</f>
        <v>Excellent</v>
      </c>
      <c r="O147" t="str">
        <f>INDEX('SWB Backcast'!$B$13:$V$168, MATCH('SWB Backcast - WINEP'!$C147, 'SWB Backcast'!$C$13:$C$168, 0), MATCH('SWB Backcast - WINEP'!O$13, 'SWB Backcast'!$B$13:$V$13, 0))</f>
        <v>Good</v>
      </c>
      <c r="P147">
        <f>INDEX('SWB Backcast'!$B$13:$V$168, MATCH('SWB Backcast - WINEP'!$C147, 'SWB Backcast'!$C$13:$C$168, 0), MATCH('SWB Backcast - WINEP'!P$13, 'SWB Backcast'!$B$13:$V$13, 0))</f>
        <v>0</v>
      </c>
      <c r="Q147" t="str">
        <f>INDEX('SWB Backcast'!$B$13:$V$168, MATCH('SWB Backcast - WINEP'!$C147, 'SWB Backcast'!$C$13:$C$168, 0), MATCH('SWB Backcast - WINEP'!Q$13, 'SWB Backcast'!$B$13:$V$13, 0))</f>
        <v>Excellent</v>
      </c>
      <c r="R147" t="str">
        <f>INDEX('SWB Backcast'!$B$13:$V$168, MATCH('SWB Backcast - WINEP'!$C147, 'SWB Backcast'!$C$13:$C$168, 0), MATCH('SWB Backcast - WINEP'!R$13, 'SWB Backcast'!$B$13:$V$13, 0))</f>
        <v>Excellent</v>
      </c>
      <c r="S147" t="str">
        <f>INDEX('SWB Backcast'!$B$13:$V$168, MATCH('SWB Backcast - WINEP'!$C147, 'SWB Backcast'!$C$13:$C$168, 0), MATCH('SWB Backcast - WINEP'!S$13, 'SWB Backcast'!$B$13:$V$13, 0))</f>
        <v>Excellent</v>
      </c>
      <c r="T147" t="str">
        <f>INDEX('SWB Backcast'!$B$13:$V$168, MATCH('SWB Backcast - WINEP'!$C147, 'SWB Backcast'!$C$13:$C$168, 0), MATCH('SWB Backcast - WINEP'!T$13, 'SWB Backcast'!$B$13:$V$13, 0))</f>
        <v>Excellent</v>
      </c>
      <c r="U147" t="str">
        <f>INDEX('SWB Backcast'!$B$13:$V$168, MATCH('SWB Backcast - WINEP'!$C147, 'SWB Backcast'!$C$13:$C$168, 0), MATCH('SWB Backcast - WINEP'!U$13, 'SWB Backcast'!$B$13:$V$13, 0))</f>
        <v>Excellent</v>
      </c>
      <c r="V147" t="str">
        <f>INDEX('SWB Backcast'!$B$13:$V$168, MATCH('SWB Backcast - WINEP'!$C147, 'SWB Backcast'!$C$13:$C$168, 0), MATCH('SWB Backcast - WINEP'!V$13, 'SWB Backcast'!$B$13:$V$13, 0))</f>
        <v>Excellent</v>
      </c>
      <c r="Y147" s="22" t="s">
        <v>1027</v>
      </c>
      <c r="Z147" s="22" t="s">
        <v>999</v>
      </c>
      <c r="AA147" t="s">
        <v>51</v>
      </c>
      <c r="AB147" t="str">
        <f t="shared" si="31"/>
        <v>Excellent</v>
      </c>
      <c r="AC147" t="str">
        <f t="shared" si="32"/>
        <v>Excellent</v>
      </c>
      <c r="AD147" t="str">
        <f t="shared" si="33"/>
        <v>Excellent</v>
      </c>
      <c r="AE147" t="str">
        <f t="shared" si="34"/>
        <v>Excellent</v>
      </c>
      <c r="AF147" t="str">
        <f t="shared" si="35"/>
        <v>Excellent</v>
      </c>
      <c r="AG147" t="str">
        <f t="shared" si="36"/>
        <v>Excellent</v>
      </c>
      <c r="AI147" t="str">
        <f t="shared" si="37"/>
        <v>Y</v>
      </c>
    </row>
    <row r="148" spans="2:35" ht="27.95">
      <c r="B148" t="s">
        <v>239</v>
      </c>
      <c r="C148" t="s">
        <v>751</v>
      </c>
      <c r="D148" t="s">
        <v>48</v>
      </c>
      <c r="E148" t="s">
        <v>49</v>
      </c>
      <c r="F148" t="s">
        <v>50</v>
      </c>
      <c r="H148" t="str">
        <f>INDEX('SWB Backcast'!$B$13:$V$168, MATCH('SWB Backcast - WINEP'!$C148, 'SWB Backcast'!$C$13:$C$168, 0), MATCH('SWB Backcast - WINEP'!H$13, 'SWB Backcast'!$B$13:$V$13, 0))</f>
        <v>Excellent</v>
      </c>
      <c r="I148" t="str">
        <f>INDEX('SWB Backcast'!$B$13:$V$168, MATCH('SWB Backcast - WINEP'!$C148, 'SWB Backcast'!$C$13:$C$168, 0), MATCH('SWB Backcast - WINEP'!I$13, 'SWB Backcast'!$B$13:$V$13, 0))</f>
        <v>Excellent</v>
      </c>
      <c r="J148" t="str">
        <f>INDEX('SWB Backcast'!$B$13:$V$168, MATCH('SWB Backcast - WINEP'!$C148, 'SWB Backcast'!$C$13:$C$168, 0), MATCH('SWB Backcast - WINEP'!J$13, 'SWB Backcast'!$B$13:$V$13, 0))</f>
        <v>Excellent</v>
      </c>
      <c r="K148" t="str">
        <f>INDEX('SWB Backcast'!$B$13:$V$168, MATCH('SWB Backcast - WINEP'!$C148, 'SWB Backcast'!$C$13:$C$168, 0), MATCH('SWB Backcast - WINEP'!K$13, 'SWB Backcast'!$B$13:$V$13, 0))</f>
        <v>Excellent</v>
      </c>
      <c r="L148" t="str">
        <f>INDEX('SWB Backcast'!$B$13:$V$168, MATCH('SWB Backcast - WINEP'!$C148, 'SWB Backcast'!$C$13:$C$168, 0), MATCH('SWB Backcast - WINEP'!L$13, 'SWB Backcast'!$B$13:$V$13, 0))</f>
        <v>Excellent</v>
      </c>
      <c r="M148">
        <f>INDEX('SWB Backcast'!$B$13:$V$168, MATCH('SWB Backcast - WINEP'!$C148, 'SWB Backcast'!$C$13:$C$168, 0), MATCH('SWB Backcast - WINEP'!M$13, 'SWB Backcast'!$B$13:$V$13, 0))</f>
        <v>0</v>
      </c>
      <c r="N148" t="str">
        <f>INDEX('SWB Backcast'!$B$13:$V$168, MATCH('SWB Backcast - WINEP'!$C148, 'SWB Backcast'!$C$13:$C$168, 0), MATCH('SWB Backcast - WINEP'!N$13, 'SWB Backcast'!$B$13:$V$13, 0))</f>
        <v>Excellent</v>
      </c>
      <c r="O148" t="str">
        <f>INDEX('SWB Backcast'!$B$13:$V$168, MATCH('SWB Backcast - WINEP'!$C148, 'SWB Backcast'!$C$13:$C$168, 0), MATCH('SWB Backcast - WINEP'!O$13, 'SWB Backcast'!$B$13:$V$13, 0))</f>
        <v>Excellent</v>
      </c>
      <c r="P148">
        <f>INDEX('SWB Backcast'!$B$13:$V$168, MATCH('SWB Backcast - WINEP'!$C148, 'SWB Backcast'!$C$13:$C$168, 0), MATCH('SWB Backcast - WINEP'!P$13, 'SWB Backcast'!$B$13:$V$13, 0))</f>
        <v>0</v>
      </c>
      <c r="Q148" t="str">
        <f>INDEX('SWB Backcast'!$B$13:$V$168, MATCH('SWB Backcast - WINEP'!$C148, 'SWB Backcast'!$C$13:$C$168, 0), MATCH('SWB Backcast - WINEP'!Q$13, 'SWB Backcast'!$B$13:$V$13, 0))</f>
        <v>Excellent</v>
      </c>
      <c r="R148" t="str">
        <f>INDEX('SWB Backcast'!$B$13:$V$168, MATCH('SWB Backcast - WINEP'!$C148, 'SWB Backcast'!$C$13:$C$168, 0), MATCH('SWB Backcast - WINEP'!R$13, 'SWB Backcast'!$B$13:$V$13, 0))</f>
        <v>Excellent</v>
      </c>
      <c r="S148" t="str">
        <f>INDEX('SWB Backcast'!$B$13:$V$168, MATCH('SWB Backcast - WINEP'!$C148, 'SWB Backcast'!$C$13:$C$168, 0), MATCH('SWB Backcast - WINEP'!S$13, 'SWB Backcast'!$B$13:$V$13, 0))</f>
        <v>Excellent</v>
      </c>
      <c r="T148" t="str">
        <f>INDEX('SWB Backcast'!$B$13:$V$168, MATCH('SWB Backcast - WINEP'!$C148, 'SWB Backcast'!$C$13:$C$168, 0), MATCH('SWB Backcast - WINEP'!T$13, 'SWB Backcast'!$B$13:$V$13, 0))</f>
        <v>Excellent</v>
      </c>
      <c r="U148" t="str">
        <f>INDEX('SWB Backcast'!$B$13:$V$168, MATCH('SWB Backcast - WINEP'!$C148, 'SWB Backcast'!$C$13:$C$168, 0), MATCH('SWB Backcast - WINEP'!U$13, 'SWB Backcast'!$B$13:$V$13, 0))</f>
        <v>Excellent</v>
      </c>
      <c r="V148" t="str">
        <f>INDEX('SWB Backcast'!$B$13:$V$168, MATCH('SWB Backcast - WINEP'!$C148, 'SWB Backcast'!$C$13:$C$168, 0), MATCH('SWB Backcast - WINEP'!V$13, 'SWB Backcast'!$B$13:$V$13, 0))</f>
        <v>Excellent</v>
      </c>
      <c r="Y148" s="22" t="s">
        <v>1040</v>
      </c>
      <c r="Z148" s="22" t="s">
        <v>970</v>
      </c>
      <c r="AA148" t="s">
        <v>51</v>
      </c>
      <c r="AB148" t="str">
        <f t="shared" si="31"/>
        <v>Excellent</v>
      </c>
      <c r="AC148" t="str">
        <f t="shared" si="32"/>
        <v>Excellent</v>
      </c>
      <c r="AD148" t="str">
        <f t="shared" si="33"/>
        <v>Excellent</v>
      </c>
      <c r="AE148" t="str">
        <f t="shared" si="34"/>
        <v>Excellent</v>
      </c>
      <c r="AF148" t="str">
        <f t="shared" si="35"/>
        <v>Excellent</v>
      </c>
      <c r="AG148" t="str">
        <f t="shared" si="36"/>
        <v>Excellent</v>
      </c>
      <c r="AI148" t="str">
        <f t="shared" si="37"/>
        <v>Y</v>
      </c>
    </row>
    <row r="149" spans="2:35">
      <c r="B149" t="s">
        <v>239</v>
      </c>
      <c r="C149" t="s">
        <v>752</v>
      </c>
      <c r="D149" t="s">
        <v>48</v>
      </c>
      <c r="E149" t="s">
        <v>49</v>
      </c>
      <c r="F149" t="s">
        <v>50</v>
      </c>
      <c r="H149" t="str">
        <f>INDEX('SWB Backcast'!$B$13:$V$168, MATCH('SWB Backcast - WINEP'!$C149, 'SWB Backcast'!$C$13:$C$168, 0), MATCH('SWB Backcast - WINEP'!H$13, 'SWB Backcast'!$B$13:$V$13, 0))</f>
        <v>Sufficient</v>
      </c>
      <c r="I149" t="str">
        <f>INDEX('SWB Backcast'!$B$13:$V$168, MATCH('SWB Backcast - WINEP'!$C149, 'SWB Backcast'!$C$13:$C$168, 0), MATCH('SWB Backcast - WINEP'!I$13, 'SWB Backcast'!$B$13:$V$13, 0))</f>
        <v>Good</v>
      </c>
      <c r="J149" t="str">
        <f>INDEX('SWB Backcast'!$B$13:$V$168, MATCH('SWB Backcast - WINEP'!$C149, 'SWB Backcast'!$C$13:$C$168, 0), MATCH('SWB Backcast - WINEP'!J$13, 'SWB Backcast'!$B$13:$V$13, 0))</f>
        <v>Excellent</v>
      </c>
      <c r="K149" t="str">
        <f>INDEX('SWB Backcast'!$B$13:$V$168, MATCH('SWB Backcast - WINEP'!$C149, 'SWB Backcast'!$C$13:$C$168, 0), MATCH('SWB Backcast - WINEP'!K$13, 'SWB Backcast'!$B$13:$V$13, 0))</f>
        <v>Excellent</v>
      </c>
      <c r="L149" t="str">
        <f>INDEX('SWB Backcast'!$B$13:$V$168, MATCH('SWB Backcast - WINEP'!$C149, 'SWB Backcast'!$C$13:$C$168, 0), MATCH('SWB Backcast - WINEP'!L$13, 'SWB Backcast'!$B$13:$V$13, 0))</f>
        <v>Excellent</v>
      </c>
      <c r="M149">
        <f>INDEX('SWB Backcast'!$B$13:$V$168, MATCH('SWB Backcast - WINEP'!$C149, 'SWB Backcast'!$C$13:$C$168, 0), MATCH('SWB Backcast - WINEP'!M$13, 'SWB Backcast'!$B$13:$V$13, 0))</f>
        <v>0</v>
      </c>
      <c r="N149" t="str">
        <f>INDEX('SWB Backcast'!$B$13:$V$168, MATCH('SWB Backcast - WINEP'!$C149, 'SWB Backcast'!$C$13:$C$168, 0), MATCH('SWB Backcast - WINEP'!N$13, 'SWB Backcast'!$B$13:$V$13, 0))</f>
        <v>Good</v>
      </c>
      <c r="O149" t="str">
        <f>INDEX('SWB Backcast'!$B$13:$V$168, MATCH('SWB Backcast - WINEP'!$C149, 'SWB Backcast'!$C$13:$C$168, 0), MATCH('SWB Backcast - WINEP'!O$13, 'SWB Backcast'!$B$13:$V$13, 0))</f>
        <v>Good</v>
      </c>
      <c r="P149">
        <f>INDEX('SWB Backcast'!$B$13:$V$168, MATCH('SWB Backcast - WINEP'!$C149, 'SWB Backcast'!$C$13:$C$168, 0), MATCH('SWB Backcast - WINEP'!P$13, 'SWB Backcast'!$B$13:$V$13, 0))</f>
        <v>0</v>
      </c>
      <c r="Q149" t="str">
        <f>INDEX('SWB Backcast'!$B$13:$V$168, MATCH('SWB Backcast - WINEP'!$C149, 'SWB Backcast'!$C$13:$C$168, 0), MATCH('SWB Backcast - WINEP'!Q$13, 'SWB Backcast'!$B$13:$V$13, 0))</f>
        <v>Excellent</v>
      </c>
      <c r="R149" t="str">
        <f>INDEX('SWB Backcast'!$B$13:$V$168, MATCH('SWB Backcast - WINEP'!$C149, 'SWB Backcast'!$C$13:$C$168, 0), MATCH('SWB Backcast - WINEP'!R$13, 'SWB Backcast'!$B$13:$V$13, 0))</f>
        <v>Excellent</v>
      </c>
      <c r="S149" t="str">
        <f>INDEX('SWB Backcast'!$B$13:$V$168, MATCH('SWB Backcast - WINEP'!$C149, 'SWB Backcast'!$C$13:$C$168, 0), MATCH('SWB Backcast - WINEP'!S$13, 'SWB Backcast'!$B$13:$V$13, 0))</f>
        <v>Excellent</v>
      </c>
      <c r="T149" t="str">
        <f>INDEX('SWB Backcast'!$B$13:$V$168, MATCH('SWB Backcast - WINEP'!$C149, 'SWB Backcast'!$C$13:$C$168, 0), MATCH('SWB Backcast - WINEP'!T$13, 'SWB Backcast'!$B$13:$V$13, 0))</f>
        <v>Excellent</v>
      </c>
      <c r="U149" t="str">
        <f>INDEX('SWB Backcast'!$B$13:$V$168, MATCH('SWB Backcast - WINEP'!$C149, 'SWB Backcast'!$C$13:$C$168, 0), MATCH('SWB Backcast - WINEP'!U$13, 'SWB Backcast'!$B$13:$V$13, 0))</f>
        <v>Excellent</v>
      </c>
      <c r="V149" t="str">
        <f>INDEX('SWB Backcast'!$B$13:$V$168, MATCH('SWB Backcast - WINEP'!$C149, 'SWB Backcast'!$C$13:$C$168, 0), MATCH('SWB Backcast - WINEP'!V$13, 'SWB Backcast'!$B$13:$V$13, 0))</f>
        <v>Excellent</v>
      </c>
      <c r="Y149" s="22"/>
      <c r="Z149" s="22"/>
      <c r="AA149" t="s">
        <v>51</v>
      </c>
      <c r="AB149" t="str">
        <f t="shared" si="31"/>
        <v>Excellent</v>
      </c>
      <c r="AC149" t="str">
        <f t="shared" si="32"/>
        <v>Excellent</v>
      </c>
      <c r="AD149" t="str">
        <f t="shared" si="33"/>
        <v>Excellent</v>
      </c>
      <c r="AE149" t="str">
        <f t="shared" si="34"/>
        <v>Excellent</v>
      </c>
      <c r="AF149" t="str">
        <f t="shared" si="35"/>
        <v>Excellent</v>
      </c>
      <c r="AG149" t="str">
        <f t="shared" si="36"/>
        <v>Excellent</v>
      </c>
      <c r="AI149" t="str">
        <f t="shared" si="37"/>
        <v>N</v>
      </c>
    </row>
    <row r="150" spans="2:35">
      <c r="B150" t="s">
        <v>239</v>
      </c>
      <c r="C150" t="s">
        <v>753</v>
      </c>
      <c r="D150" t="s">
        <v>48</v>
      </c>
      <c r="E150" t="s">
        <v>49</v>
      </c>
      <c r="F150" t="s">
        <v>50</v>
      </c>
      <c r="H150" t="str">
        <f>INDEX('SWB Backcast'!$B$13:$V$168, MATCH('SWB Backcast - WINEP'!$C150, 'SWB Backcast'!$C$13:$C$168, 0), MATCH('SWB Backcast - WINEP'!H$13, 'SWB Backcast'!$B$13:$V$13, 0))</f>
        <v>Good</v>
      </c>
      <c r="I150" t="str">
        <f>INDEX('SWB Backcast'!$B$13:$V$168, MATCH('SWB Backcast - WINEP'!$C150, 'SWB Backcast'!$C$13:$C$168, 0), MATCH('SWB Backcast - WINEP'!I$13, 'SWB Backcast'!$B$13:$V$13, 0))</f>
        <v>Excellent</v>
      </c>
      <c r="J150" t="str">
        <f>INDEX('SWB Backcast'!$B$13:$V$168, MATCH('SWB Backcast - WINEP'!$C150, 'SWB Backcast'!$C$13:$C$168, 0), MATCH('SWB Backcast - WINEP'!J$13, 'SWB Backcast'!$B$13:$V$13, 0))</f>
        <v>Excellent</v>
      </c>
      <c r="K150" t="str">
        <f>INDEX('SWB Backcast'!$B$13:$V$168, MATCH('SWB Backcast - WINEP'!$C150, 'SWB Backcast'!$C$13:$C$168, 0), MATCH('SWB Backcast - WINEP'!K$13, 'SWB Backcast'!$B$13:$V$13, 0))</f>
        <v>Good</v>
      </c>
      <c r="L150" t="str">
        <f>INDEX('SWB Backcast'!$B$13:$V$168, MATCH('SWB Backcast - WINEP'!$C150, 'SWB Backcast'!$C$13:$C$168, 0), MATCH('SWB Backcast - WINEP'!L$13, 'SWB Backcast'!$B$13:$V$13, 0))</f>
        <v>Excellent</v>
      </c>
      <c r="M150">
        <f>INDEX('SWB Backcast'!$B$13:$V$168, MATCH('SWB Backcast - WINEP'!$C150, 'SWB Backcast'!$C$13:$C$168, 0), MATCH('SWB Backcast - WINEP'!M$13, 'SWB Backcast'!$B$13:$V$13, 0))</f>
        <v>0</v>
      </c>
      <c r="N150" t="str">
        <f>INDEX('SWB Backcast'!$B$13:$V$168, MATCH('SWB Backcast - WINEP'!$C150, 'SWB Backcast'!$C$13:$C$168, 0), MATCH('SWB Backcast - WINEP'!N$13, 'SWB Backcast'!$B$13:$V$13, 0))</f>
        <v>Excellent</v>
      </c>
      <c r="O150" t="str">
        <f>INDEX('SWB Backcast'!$B$13:$V$168, MATCH('SWB Backcast - WINEP'!$C150, 'SWB Backcast'!$C$13:$C$168, 0), MATCH('SWB Backcast - WINEP'!O$13, 'SWB Backcast'!$B$13:$V$13, 0))</f>
        <v>Excellent</v>
      </c>
      <c r="P150">
        <f>INDEX('SWB Backcast'!$B$13:$V$168, MATCH('SWB Backcast - WINEP'!$C150, 'SWB Backcast'!$C$13:$C$168, 0), MATCH('SWB Backcast - WINEP'!P$13, 'SWB Backcast'!$B$13:$V$13, 0))</f>
        <v>0</v>
      </c>
      <c r="Q150" t="str">
        <f>INDEX('SWB Backcast'!$B$13:$V$168, MATCH('SWB Backcast - WINEP'!$C150, 'SWB Backcast'!$C$13:$C$168, 0), MATCH('SWB Backcast - WINEP'!Q$13, 'SWB Backcast'!$B$13:$V$13, 0))</f>
        <v>Excellent</v>
      </c>
      <c r="R150" t="str">
        <f>INDEX('SWB Backcast'!$B$13:$V$168, MATCH('SWB Backcast - WINEP'!$C150, 'SWB Backcast'!$C$13:$C$168, 0), MATCH('SWB Backcast - WINEP'!R$13, 'SWB Backcast'!$B$13:$V$13, 0))</f>
        <v>Excellent</v>
      </c>
      <c r="S150" t="str">
        <f>INDEX('SWB Backcast'!$B$13:$V$168, MATCH('SWB Backcast - WINEP'!$C150, 'SWB Backcast'!$C$13:$C$168, 0), MATCH('SWB Backcast - WINEP'!S$13, 'SWB Backcast'!$B$13:$V$13, 0))</f>
        <v>Excellent</v>
      </c>
      <c r="T150" t="str">
        <f>INDEX('SWB Backcast'!$B$13:$V$168, MATCH('SWB Backcast - WINEP'!$C150, 'SWB Backcast'!$C$13:$C$168, 0), MATCH('SWB Backcast - WINEP'!T$13, 'SWB Backcast'!$B$13:$V$13, 0))</f>
        <v>Excellent</v>
      </c>
      <c r="U150" t="str">
        <f>INDEX('SWB Backcast'!$B$13:$V$168, MATCH('SWB Backcast - WINEP'!$C150, 'SWB Backcast'!$C$13:$C$168, 0), MATCH('SWB Backcast - WINEP'!U$13, 'SWB Backcast'!$B$13:$V$13, 0))</f>
        <v>Excellent</v>
      </c>
      <c r="V150" t="str">
        <f>INDEX('SWB Backcast'!$B$13:$V$168, MATCH('SWB Backcast - WINEP'!$C150, 'SWB Backcast'!$C$13:$C$168, 0), MATCH('SWB Backcast - WINEP'!V$13, 'SWB Backcast'!$B$13:$V$13, 0))</f>
        <v>Excellent</v>
      </c>
      <c r="Y150" s="22"/>
      <c r="Z150" s="22"/>
      <c r="AA150" t="s">
        <v>51</v>
      </c>
      <c r="AB150" t="str">
        <f t="shared" si="31"/>
        <v>Excellent</v>
      </c>
      <c r="AC150" t="str">
        <f t="shared" si="32"/>
        <v>Excellent</v>
      </c>
      <c r="AD150" t="str">
        <f t="shared" si="33"/>
        <v>Excellent</v>
      </c>
      <c r="AE150" t="str">
        <f t="shared" si="34"/>
        <v>Excellent</v>
      </c>
      <c r="AF150" t="str">
        <f t="shared" si="35"/>
        <v>Excellent</v>
      </c>
      <c r="AG150" t="str">
        <f t="shared" si="36"/>
        <v>Excellent</v>
      </c>
      <c r="AI150" t="str">
        <f t="shared" si="37"/>
        <v>N</v>
      </c>
    </row>
    <row r="151" spans="2:35">
      <c r="B151" t="s">
        <v>239</v>
      </c>
      <c r="C151" t="s">
        <v>754</v>
      </c>
      <c r="D151" t="s">
        <v>48</v>
      </c>
      <c r="E151" t="s">
        <v>49</v>
      </c>
      <c r="F151" t="s">
        <v>50</v>
      </c>
      <c r="H151" t="str">
        <f>INDEX('SWB Backcast'!$B$13:$V$168, MATCH('SWB Backcast - WINEP'!$C151, 'SWB Backcast'!$C$13:$C$168, 0), MATCH('SWB Backcast - WINEP'!H$13, 'SWB Backcast'!$B$13:$V$13, 0))</f>
        <v>Excellent</v>
      </c>
      <c r="I151" t="str">
        <f>INDEX('SWB Backcast'!$B$13:$V$168, MATCH('SWB Backcast - WINEP'!$C151, 'SWB Backcast'!$C$13:$C$168, 0), MATCH('SWB Backcast - WINEP'!I$13, 'SWB Backcast'!$B$13:$V$13, 0))</f>
        <v>Excellent</v>
      </c>
      <c r="J151" t="str">
        <f>INDEX('SWB Backcast'!$B$13:$V$168, MATCH('SWB Backcast - WINEP'!$C151, 'SWB Backcast'!$C$13:$C$168, 0), MATCH('SWB Backcast - WINEP'!J$13, 'SWB Backcast'!$B$13:$V$13, 0))</f>
        <v>Excellent</v>
      </c>
      <c r="K151" t="str">
        <f>INDEX('SWB Backcast'!$B$13:$V$168, MATCH('SWB Backcast - WINEP'!$C151, 'SWB Backcast'!$C$13:$C$168, 0), MATCH('SWB Backcast - WINEP'!K$13, 'SWB Backcast'!$B$13:$V$13, 0))</f>
        <v>Excellent</v>
      </c>
      <c r="L151" t="str">
        <f>INDEX('SWB Backcast'!$B$13:$V$168, MATCH('SWB Backcast - WINEP'!$C151, 'SWB Backcast'!$C$13:$C$168, 0), MATCH('SWB Backcast - WINEP'!L$13, 'SWB Backcast'!$B$13:$V$13, 0))</f>
        <v>Excellent</v>
      </c>
      <c r="M151">
        <f>INDEX('SWB Backcast'!$B$13:$V$168, MATCH('SWB Backcast - WINEP'!$C151, 'SWB Backcast'!$C$13:$C$168, 0), MATCH('SWB Backcast - WINEP'!M$13, 'SWB Backcast'!$B$13:$V$13, 0))</f>
        <v>0</v>
      </c>
      <c r="N151" t="str">
        <f>INDEX('SWB Backcast'!$B$13:$V$168, MATCH('SWB Backcast - WINEP'!$C151, 'SWB Backcast'!$C$13:$C$168, 0), MATCH('SWB Backcast - WINEP'!N$13, 'SWB Backcast'!$B$13:$V$13, 0))</f>
        <v>Excellent</v>
      </c>
      <c r="O151" t="str">
        <f>INDEX('SWB Backcast'!$B$13:$V$168, MATCH('SWB Backcast - WINEP'!$C151, 'SWB Backcast'!$C$13:$C$168, 0), MATCH('SWB Backcast - WINEP'!O$13, 'SWB Backcast'!$B$13:$V$13, 0))</f>
        <v>Excellent</v>
      </c>
      <c r="P151">
        <f>INDEX('SWB Backcast'!$B$13:$V$168, MATCH('SWB Backcast - WINEP'!$C151, 'SWB Backcast'!$C$13:$C$168, 0), MATCH('SWB Backcast - WINEP'!P$13, 'SWB Backcast'!$B$13:$V$13, 0))</f>
        <v>0</v>
      </c>
      <c r="Q151" t="str">
        <f>INDEX('SWB Backcast'!$B$13:$V$168, MATCH('SWB Backcast - WINEP'!$C151, 'SWB Backcast'!$C$13:$C$168, 0), MATCH('SWB Backcast - WINEP'!Q$13, 'SWB Backcast'!$B$13:$V$13, 0))</f>
        <v>Excellent</v>
      </c>
      <c r="R151" t="str">
        <f>INDEX('SWB Backcast'!$B$13:$V$168, MATCH('SWB Backcast - WINEP'!$C151, 'SWB Backcast'!$C$13:$C$168, 0), MATCH('SWB Backcast - WINEP'!R$13, 'SWB Backcast'!$B$13:$V$13, 0))</f>
        <v>Excellent</v>
      </c>
      <c r="S151" t="str">
        <f>INDEX('SWB Backcast'!$B$13:$V$168, MATCH('SWB Backcast - WINEP'!$C151, 'SWB Backcast'!$C$13:$C$168, 0), MATCH('SWB Backcast - WINEP'!S$13, 'SWB Backcast'!$B$13:$V$13, 0))</f>
        <v>Excellent</v>
      </c>
      <c r="T151" t="str">
        <f>INDEX('SWB Backcast'!$B$13:$V$168, MATCH('SWB Backcast - WINEP'!$C151, 'SWB Backcast'!$C$13:$C$168, 0), MATCH('SWB Backcast - WINEP'!T$13, 'SWB Backcast'!$B$13:$V$13, 0))</f>
        <v>Excellent</v>
      </c>
      <c r="U151" t="str">
        <f>INDEX('SWB Backcast'!$B$13:$V$168, MATCH('SWB Backcast - WINEP'!$C151, 'SWB Backcast'!$C$13:$C$168, 0), MATCH('SWB Backcast - WINEP'!U$13, 'SWB Backcast'!$B$13:$V$13, 0))</f>
        <v>Excellent</v>
      </c>
      <c r="V151" t="str">
        <f>INDEX('SWB Backcast'!$B$13:$V$168, MATCH('SWB Backcast - WINEP'!$C151, 'SWB Backcast'!$C$13:$C$168, 0), MATCH('SWB Backcast - WINEP'!V$13, 'SWB Backcast'!$B$13:$V$13, 0))</f>
        <v>Excellent</v>
      </c>
      <c r="Y151" s="22"/>
      <c r="Z151" s="22"/>
      <c r="AA151" t="s">
        <v>51</v>
      </c>
      <c r="AB151" t="str">
        <f t="shared" si="31"/>
        <v>Excellent</v>
      </c>
      <c r="AC151" t="str">
        <f t="shared" si="32"/>
        <v>Excellent</v>
      </c>
      <c r="AD151" t="str">
        <f t="shared" si="33"/>
        <v>Excellent</v>
      </c>
      <c r="AE151" t="str">
        <f t="shared" si="34"/>
        <v>Excellent</v>
      </c>
      <c r="AF151" t="str">
        <f t="shared" si="35"/>
        <v>Excellent</v>
      </c>
      <c r="AG151" t="str">
        <f t="shared" si="36"/>
        <v>Excellent</v>
      </c>
      <c r="AI151" t="str">
        <f t="shared" si="37"/>
        <v>N</v>
      </c>
    </row>
    <row r="152" spans="2:35">
      <c r="B152" t="s">
        <v>239</v>
      </c>
      <c r="C152" t="s">
        <v>755</v>
      </c>
      <c r="D152" t="s">
        <v>48</v>
      </c>
      <c r="E152" t="s">
        <v>49</v>
      </c>
      <c r="F152" t="s">
        <v>50</v>
      </c>
      <c r="H152" t="str">
        <f>INDEX('SWB Backcast'!$B$13:$V$168, MATCH('SWB Backcast - WINEP'!$C152, 'SWB Backcast'!$C$13:$C$168, 0), MATCH('SWB Backcast - WINEP'!H$13, 'SWB Backcast'!$B$13:$V$13, 0))</f>
        <v>Excellent</v>
      </c>
      <c r="I152" t="str">
        <f>INDEX('SWB Backcast'!$B$13:$V$168, MATCH('SWB Backcast - WINEP'!$C152, 'SWB Backcast'!$C$13:$C$168, 0), MATCH('SWB Backcast - WINEP'!I$13, 'SWB Backcast'!$B$13:$V$13, 0))</f>
        <v>Excellent</v>
      </c>
      <c r="J152" t="str">
        <f>INDEX('SWB Backcast'!$B$13:$V$168, MATCH('SWB Backcast - WINEP'!$C152, 'SWB Backcast'!$C$13:$C$168, 0), MATCH('SWB Backcast - WINEP'!J$13, 'SWB Backcast'!$B$13:$V$13, 0))</f>
        <v>Excellent</v>
      </c>
      <c r="K152" t="str">
        <f>INDEX('SWB Backcast'!$B$13:$V$168, MATCH('SWB Backcast - WINEP'!$C152, 'SWB Backcast'!$C$13:$C$168, 0), MATCH('SWB Backcast - WINEP'!K$13, 'SWB Backcast'!$B$13:$V$13, 0))</f>
        <v>Excellent</v>
      </c>
      <c r="L152" t="str">
        <f>INDEX('SWB Backcast'!$B$13:$V$168, MATCH('SWB Backcast - WINEP'!$C152, 'SWB Backcast'!$C$13:$C$168, 0), MATCH('SWB Backcast - WINEP'!L$13, 'SWB Backcast'!$B$13:$V$13, 0))</f>
        <v>Excellent</v>
      </c>
      <c r="M152">
        <f>INDEX('SWB Backcast'!$B$13:$V$168, MATCH('SWB Backcast - WINEP'!$C152, 'SWB Backcast'!$C$13:$C$168, 0), MATCH('SWB Backcast - WINEP'!M$13, 'SWB Backcast'!$B$13:$V$13, 0))</f>
        <v>0</v>
      </c>
      <c r="N152" t="str">
        <f>INDEX('SWB Backcast'!$B$13:$V$168, MATCH('SWB Backcast - WINEP'!$C152, 'SWB Backcast'!$C$13:$C$168, 0), MATCH('SWB Backcast - WINEP'!N$13, 'SWB Backcast'!$B$13:$V$13, 0))</f>
        <v>Excellent</v>
      </c>
      <c r="O152" t="str">
        <f>INDEX('SWB Backcast'!$B$13:$V$168, MATCH('SWB Backcast - WINEP'!$C152, 'SWB Backcast'!$C$13:$C$168, 0), MATCH('SWB Backcast - WINEP'!O$13, 'SWB Backcast'!$B$13:$V$13, 0))</f>
        <v>Excellent</v>
      </c>
      <c r="P152">
        <f>INDEX('SWB Backcast'!$B$13:$V$168, MATCH('SWB Backcast - WINEP'!$C152, 'SWB Backcast'!$C$13:$C$168, 0), MATCH('SWB Backcast - WINEP'!P$13, 'SWB Backcast'!$B$13:$V$13, 0))</f>
        <v>0</v>
      </c>
      <c r="Q152" t="str">
        <f>INDEX('SWB Backcast'!$B$13:$V$168, MATCH('SWB Backcast - WINEP'!$C152, 'SWB Backcast'!$C$13:$C$168, 0), MATCH('SWB Backcast - WINEP'!Q$13, 'SWB Backcast'!$B$13:$V$13, 0))</f>
        <v>Excellent</v>
      </c>
      <c r="R152" t="str">
        <f>INDEX('SWB Backcast'!$B$13:$V$168, MATCH('SWB Backcast - WINEP'!$C152, 'SWB Backcast'!$C$13:$C$168, 0), MATCH('SWB Backcast - WINEP'!R$13, 'SWB Backcast'!$B$13:$V$13, 0))</f>
        <v>Excellent</v>
      </c>
      <c r="S152" t="str">
        <f>INDEX('SWB Backcast'!$B$13:$V$168, MATCH('SWB Backcast - WINEP'!$C152, 'SWB Backcast'!$C$13:$C$168, 0), MATCH('SWB Backcast - WINEP'!S$13, 'SWB Backcast'!$B$13:$V$13, 0))</f>
        <v>Excellent</v>
      </c>
      <c r="T152" t="str">
        <f>INDEX('SWB Backcast'!$B$13:$V$168, MATCH('SWB Backcast - WINEP'!$C152, 'SWB Backcast'!$C$13:$C$168, 0), MATCH('SWB Backcast - WINEP'!T$13, 'SWB Backcast'!$B$13:$V$13, 0))</f>
        <v>Excellent</v>
      </c>
      <c r="U152" t="str">
        <f>INDEX('SWB Backcast'!$B$13:$V$168, MATCH('SWB Backcast - WINEP'!$C152, 'SWB Backcast'!$C$13:$C$168, 0), MATCH('SWB Backcast - WINEP'!U$13, 'SWB Backcast'!$B$13:$V$13, 0))</f>
        <v>Excellent</v>
      </c>
      <c r="V152" t="str">
        <f>INDEX('SWB Backcast'!$B$13:$V$168, MATCH('SWB Backcast - WINEP'!$C152, 'SWB Backcast'!$C$13:$C$168, 0), MATCH('SWB Backcast - WINEP'!V$13, 'SWB Backcast'!$B$13:$V$13, 0))</f>
        <v>Excellent</v>
      </c>
      <c r="Y152" s="22"/>
      <c r="Z152" s="22"/>
      <c r="AA152" t="s">
        <v>51</v>
      </c>
      <c r="AB152" t="str">
        <f t="shared" si="31"/>
        <v>Excellent</v>
      </c>
      <c r="AC152" t="str">
        <f t="shared" si="32"/>
        <v>Excellent</v>
      </c>
      <c r="AD152" t="str">
        <f t="shared" si="33"/>
        <v>Excellent</v>
      </c>
      <c r="AE152" t="str">
        <f t="shared" si="34"/>
        <v>Excellent</v>
      </c>
      <c r="AF152" t="str">
        <f t="shared" si="35"/>
        <v>Excellent</v>
      </c>
      <c r="AG152" t="str">
        <f t="shared" si="36"/>
        <v>Excellent</v>
      </c>
      <c r="AI152" t="str">
        <f t="shared" si="37"/>
        <v>N</v>
      </c>
    </row>
    <row r="153" spans="2:35" ht="27.95">
      <c r="B153" t="s">
        <v>239</v>
      </c>
      <c r="C153" t="s">
        <v>756</v>
      </c>
      <c r="D153" t="s">
        <v>48</v>
      </c>
      <c r="E153" t="s">
        <v>49</v>
      </c>
      <c r="F153" t="s">
        <v>50</v>
      </c>
      <c r="H153" t="str">
        <f>INDEX('SWB Backcast'!$B$13:$V$168, MATCH('SWB Backcast - WINEP'!$C153, 'SWB Backcast'!$C$13:$C$168, 0), MATCH('SWB Backcast - WINEP'!H$13, 'SWB Backcast'!$B$13:$V$13, 0))</f>
        <v>Good</v>
      </c>
      <c r="I153" t="str">
        <f>INDEX('SWB Backcast'!$B$13:$V$168, MATCH('SWB Backcast - WINEP'!$C153, 'SWB Backcast'!$C$13:$C$168, 0), MATCH('SWB Backcast - WINEP'!I$13, 'SWB Backcast'!$B$13:$V$13, 0))</f>
        <v>Good</v>
      </c>
      <c r="J153" t="str">
        <f>INDEX('SWB Backcast'!$B$13:$V$168, MATCH('SWB Backcast - WINEP'!$C153, 'SWB Backcast'!$C$13:$C$168, 0), MATCH('SWB Backcast - WINEP'!J$13, 'SWB Backcast'!$B$13:$V$13, 0))</f>
        <v>Good</v>
      </c>
      <c r="K153" t="str">
        <f>INDEX('SWB Backcast'!$B$13:$V$168, MATCH('SWB Backcast - WINEP'!$C153, 'SWB Backcast'!$C$13:$C$168, 0), MATCH('SWB Backcast - WINEP'!K$13, 'SWB Backcast'!$B$13:$V$13, 0))</f>
        <v>Excellent</v>
      </c>
      <c r="L153" t="str">
        <f>INDEX('SWB Backcast'!$B$13:$V$168, MATCH('SWB Backcast - WINEP'!$C153, 'SWB Backcast'!$C$13:$C$168, 0), MATCH('SWB Backcast - WINEP'!L$13, 'SWB Backcast'!$B$13:$V$13, 0))</f>
        <v>Excellent</v>
      </c>
      <c r="M153">
        <f>INDEX('SWB Backcast'!$B$13:$V$168, MATCH('SWB Backcast - WINEP'!$C153, 'SWB Backcast'!$C$13:$C$168, 0), MATCH('SWB Backcast - WINEP'!M$13, 'SWB Backcast'!$B$13:$V$13, 0))</f>
        <v>0</v>
      </c>
      <c r="N153" t="str">
        <f>INDEX('SWB Backcast'!$B$13:$V$168, MATCH('SWB Backcast - WINEP'!$C153, 'SWB Backcast'!$C$13:$C$168, 0), MATCH('SWB Backcast - WINEP'!N$13, 'SWB Backcast'!$B$13:$V$13, 0))</f>
        <v>Excellent</v>
      </c>
      <c r="O153" t="str">
        <f>INDEX('SWB Backcast'!$B$13:$V$168, MATCH('SWB Backcast - WINEP'!$C153, 'SWB Backcast'!$C$13:$C$168, 0), MATCH('SWB Backcast - WINEP'!O$13, 'SWB Backcast'!$B$13:$V$13, 0))</f>
        <v>Excellent</v>
      </c>
      <c r="P153">
        <f>INDEX('SWB Backcast'!$B$13:$V$168, MATCH('SWB Backcast - WINEP'!$C153, 'SWB Backcast'!$C$13:$C$168, 0), MATCH('SWB Backcast - WINEP'!P$13, 'SWB Backcast'!$B$13:$V$13, 0))</f>
        <v>0</v>
      </c>
      <c r="Q153" t="str">
        <f>INDEX('SWB Backcast'!$B$13:$V$168, MATCH('SWB Backcast - WINEP'!$C153, 'SWB Backcast'!$C$13:$C$168, 0), MATCH('SWB Backcast - WINEP'!Q$13, 'SWB Backcast'!$B$13:$V$13, 0))</f>
        <v>Excellent</v>
      </c>
      <c r="R153" t="str">
        <f>INDEX('SWB Backcast'!$B$13:$V$168, MATCH('SWB Backcast - WINEP'!$C153, 'SWB Backcast'!$C$13:$C$168, 0), MATCH('SWB Backcast - WINEP'!R$13, 'SWB Backcast'!$B$13:$V$13, 0))</f>
        <v>Excellent</v>
      </c>
      <c r="S153" t="str">
        <f>INDEX('SWB Backcast'!$B$13:$V$168, MATCH('SWB Backcast - WINEP'!$C153, 'SWB Backcast'!$C$13:$C$168, 0), MATCH('SWB Backcast - WINEP'!S$13, 'SWB Backcast'!$B$13:$V$13, 0))</f>
        <v>Excellent</v>
      </c>
      <c r="T153" t="str">
        <f>INDEX('SWB Backcast'!$B$13:$V$168, MATCH('SWB Backcast - WINEP'!$C153, 'SWB Backcast'!$C$13:$C$168, 0), MATCH('SWB Backcast - WINEP'!T$13, 'SWB Backcast'!$B$13:$V$13, 0))</f>
        <v>Excellent</v>
      </c>
      <c r="U153" t="str">
        <f>INDEX('SWB Backcast'!$B$13:$V$168, MATCH('SWB Backcast - WINEP'!$C153, 'SWB Backcast'!$C$13:$C$168, 0), MATCH('SWB Backcast - WINEP'!U$13, 'SWB Backcast'!$B$13:$V$13, 0))</f>
        <v>Excellent</v>
      </c>
      <c r="V153" t="str">
        <f>INDEX('SWB Backcast'!$B$13:$V$168, MATCH('SWB Backcast - WINEP'!$C153, 'SWB Backcast'!$C$13:$C$168, 0), MATCH('SWB Backcast - WINEP'!V$13, 'SWB Backcast'!$B$13:$V$13, 0))</f>
        <v>Excellent</v>
      </c>
      <c r="Y153" s="22" t="s">
        <v>1041</v>
      </c>
      <c r="Z153" s="22" t="s">
        <v>991</v>
      </c>
      <c r="AA153" t="s">
        <v>51</v>
      </c>
      <c r="AB153" t="str">
        <f t="shared" si="31"/>
        <v>Excellent</v>
      </c>
      <c r="AC153" t="str">
        <f t="shared" si="32"/>
        <v>Excellent</v>
      </c>
      <c r="AD153" t="str">
        <f t="shared" si="33"/>
        <v>Excellent</v>
      </c>
      <c r="AE153" t="str">
        <f t="shared" si="34"/>
        <v>Excellent</v>
      </c>
      <c r="AF153" t="str">
        <f t="shared" si="35"/>
        <v>Excellent</v>
      </c>
      <c r="AG153" t="str">
        <f t="shared" si="36"/>
        <v>Excellent</v>
      </c>
      <c r="AI153" t="str">
        <f t="shared" si="37"/>
        <v>Y</v>
      </c>
    </row>
    <row r="154" spans="2:35">
      <c r="B154" t="s">
        <v>239</v>
      </c>
      <c r="C154" t="s">
        <v>757</v>
      </c>
      <c r="D154" t="s">
        <v>48</v>
      </c>
      <c r="E154" t="s">
        <v>49</v>
      </c>
      <c r="F154" t="s">
        <v>50</v>
      </c>
      <c r="H154" t="str">
        <f>INDEX('SWB Backcast'!$B$13:$V$168, MATCH('SWB Backcast - WINEP'!$C154, 'SWB Backcast'!$C$13:$C$168, 0), MATCH('SWB Backcast - WINEP'!H$13, 'SWB Backcast'!$B$13:$V$13, 0))</f>
        <v>Excellent</v>
      </c>
      <c r="I154" t="str">
        <f>INDEX('SWB Backcast'!$B$13:$V$168, MATCH('SWB Backcast - WINEP'!$C154, 'SWB Backcast'!$C$13:$C$168, 0), MATCH('SWB Backcast - WINEP'!I$13, 'SWB Backcast'!$B$13:$V$13, 0))</f>
        <v>Good</v>
      </c>
      <c r="J154" t="str">
        <f>INDEX('SWB Backcast'!$B$13:$V$168, MATCH('SWB Backcast - WINEP'!$C154, 'SWB Backcast'!$C$13:$C$168, 0), MATCH('SWB Backcast - WINEP'!J$13, 'SWB Backcast'!$B$13:$V$13, 0))</f>
        <v>Good</v>
      </c>
      <c r="K154" t="str">
        <f>INDEX('SWB Backcast'!$B$13:$V$168, MATCH('SWB Backcast - WINEP'!$C154, 'SWB Backcast'!$C$13:$C$168, 0), MATCH('SWB Backcast - WINEP'!K$13, 'SWB Backcast'!$B$13:$V$13, 0))</f>
        <v>Good</v>
      </c>
      <c r="L154" t="str">
        <f>INDEX('SWB Backcast'!$B$13:$V$168, MATCH('SWB Backcast - WINEP'!$C154, 'SWB Backcast'!$C$13:$C$168, 0), MATCH('SWB Backcast - WINEP'!L$13, 'SWB Backcast'!$B$13:$V$13, 0))</f>
        <v>Good</v>
      </c>
      <c r="M154">
        <f>INDEX('SWB Backcast'!$B$13:$V$168, MATCH('SWB Backcast - WINEP'!$C154, 'SWB Backcast'!$C$13:$C$168, 0), MATCH('SWB Backcast - WINEP'!M$13, 'SWB Backcast'!$B$13:$V$13, 0))</f>
        <v>0</v>
      </c>
      <c r="N154" t="str">
        <f>INDEX('SWB Backcast'!$B$13:$V$168, MATCH('SWB Backcast - WINEP'!$C154, 'SWB Backcast'!$C$13:$C$168, 0), MATCH('SWB Backcast - WINEP'!N$13, 'SWB Backcast'!$B$13:$V$13, 0))</f>
        <v>Excellent</v>
      </c>
      <c r="O154" t="str">
        <f>INDEX('SWB Backcast'!$B$13:$V$168, MATCH('SWB Backcast - WINEP'!$C154, 'SWB Backcast'!$C$13:$C$168, 0), MATCH('SWB Backcast - WINEP'!O$13, 'SWB Backcast'!$B$13:$V$13, 0))</f>
        <v>Excellent</v>
      </c>
      <c r="P154">
        <f>INDEX('SWB Backcast'!$B$13:$V$168, MATCH('SWB Backcast - WINEP'!$C154, 'SWB Backcast'!$C$13:$C$168, 0), MATCH('SWB Backcast - WINEP'!P$13, 'SWB Backcast'!$B$13:$V$13, 0))</f>
        <v>0</v>
      </c>
      <c r="Q154" t="str">
        <f>INDEX('SWB Backcast'!$B$13:$V$168, MATCH('SWB Backcast - WINEP'!$C154, 'SWB Backcast'!$C$13:$C$168, 0), MATCH('SWB Backcast - WINEP'!Q$13, 'SWB Backcast'!$B$13:$V$13, 0))</f>
        <v>Excellent</v>
      </c>
      <c r="R154" t="str">
        <f>INDEX('SWB Backcast'!$B$13:$V$168, MATCH('SWB Backcast - WINEP'!$C154, 'SWB Backcast'!$C$13:$C$168, 0), MATCH('SWB Backcast - WINEP'!R$13, 'SWB Backcast'!$B$13:$V$13, 0))</f>
        <v>Excellent</v>
      </c>
      <c r="S154" t="str">
        <f>INDEX('SWB Backcast'!$B$13:$V$168, MATCH('SWB Backcast - WINEP'!$C154, 'SWB Backcast'!$C$13:$C$168, 0), MATCH('SWB Backcast - WINEP'!S$13, 'SWB Backcast'!$B$13:$V$13, 0))</f>
        <v>Excellent</v>
      </c>
      <c r="T154" t="str">
        <f>INDEX('SWB Backcast'!$B$13:$V$168, MATCH('SWB Backcast - WINEP'!$C154, 'SWB Backcast'!$C$13:$C$168, 0), MATCH('SWB Backcast - WINEP'!T$13, 'SWB Backcast'!$B$13:$V$13, 0))</f>
        <v>Excellent</v>
      </c>
      <c r="U154" t="str">
        <f>INDEX('SWB Backcast'!$B$13:$V$168, MATCH('SWB Backcast - WINEP'!$C154, 'SWB Backcast'!$C$13:$C$168, 0), MATCH('SWB Backcast - WINEP'!U$13, 'SWB Backcast'!$B$13:$V$13, 0))</f>
        <v>Excellent</v>
      </c>
      <c r="V154" t="str">
        <f>INDEX('SWB Backcast'!$B$13:$V$168, MATCH('SWB Backcast - WINEP'!$C154, 'SWB Backcast'!$C$13:$C$168, 0), MATCH('SWB Backcast - WINEP'!V$13, 'SWB Backcast'!$B$13:$V$13, 0))</f>
        <v>Excellent</v>
      </c>
      <c r="Y154" s="22"/>
      <c r="Z154" s="22"/>
      <c r="AA154" t="s">
        <v>51</v>
      </c>
      <c r="AB154" t="str">
        <f t="shared" si="31"/>
        <v>Excellent</v>
      </c>
      <c r="AC154" t="str">
        <f t="shared" si="32"/>
        <v>Excellent</v>
      </c>
      <c r="AD154" t="str">
        <f t="shared" si="33"/>
        <v>Excellent</v>
      </c>
      <c r="AE154" t="str">
        <f t="shared" si="34"/>
        <v>Excellent</v>
      </c>
      <c r="AF154" t="str">
        <f t="shared" si="35"/>
        <v>Excellent</v>
      </c>
      <c r="AG154" t="str">
        <f t="shared" si="36"/>
        <v>Excellent</v>
      </c>
      <c r="AI154" t="str">
        <f t="shared" si="37"/>
        <v>N</v>
      </c>
    </row>
    <row r="155" spans="2:35" ht="56.1">
      <c r="B155" t="s">
        <v>239</v>
      </c>
      <c r="C155" t="s">
        <v>758</v>
      </c>
      <c r="D155" t="s">
        <v>48</v>
      </c>
      <c r="E155" t="s">
        <v>49</v>
      </c>
      <c r="F155" t="s">
        <v>50</v>
      </c>
      <c r="H155" t="str">
        <f>INDEX('SWB Backcast'!$B$13:$V$168, MATCH('SWB Backcast - WINEP'!$C155, 'SWB Backcast'!$C$13:$C$168, 0), MATCH('SWB Backcast - WINEP'!H$13, 'SWB Backcast'!$B$13:$V$13, 0))</f>
        <v>Excellent</v>
      </c>
      <c r="I155" t="str">
        <f>INDEX('SWB Backcast'!$B$13:$V$168, MATCH('SWB Backcast - WINEP'!$C155, 'SWB Backcast'!$C$13:$C$168, 0), MATCH('SWB Backcast - WINEP'!I$13, 'SWB Backcast'!$B$13:$V$13, 0))</f>
        <v>Excellent</v>
      </c>
      <c r="J155" t="str">
        <f>INDEX('SWB Backcast'!$B$13:$V$168, MATCH('SWB Backcast - WINEP'!$C155, 'SWB Backcast'!$C$13:$C$168, 0), MATCH('SWB Backcast - WINEP'!J$13, 'SWB Backcast'!$B$13:$V$13, 0))</f>
        <v>Good</v>
      </c>
      <c r="K155" t="str">
        <f>INDEX('SWB Backcast'!$B$13:$V$168, MATCH('SWB Backcast - WINEP'!$C155, 'SWB Backcast'!$C$13:$C$168, 0), MATCH('SWB Backcast - WINEP'!K$13, 'SWB Backcast'!$B$13:$V$13, 0))</f>
        <v>Good</v>
      </c>
      <c r="L155" t="str">
        <f>INDEX('SWB Backcast'!$B$13:$V$168, MATCH('SWB Backcast - WINEP'!$C155, 'SWB Backcast'!$C$13:$C$168, 0), MATCH('SWB Backcast - WINEP'!L$13, 'SWB Backcast'!$B$13:$V$13, 0))</f>
        <v>Excellent</v>
      </c>
      <c r="M155">
        <f>INDEX('SWB Backcast'!$B$13:$V$168, MATCH('SWB Backcast - WINEP'!$C155, 'SWB Backcast'!$C$13:$C$168, 0), MATCH('SWB Backcast - WINEP'!M$13, 'SWB Backcast'!$B$13:$V$13, 0))</f>
        <v>0</v>
      </c>
      <c r="N155" t="str">
        <f>INDEX('SWB Backcast'!$B$13:$V$168, MATCH('SWB Backcast - WINEP'!$C155, 'SWB Backcast'!$C$13:$C$168, 0), MATCH('SWB Backcast - WINEP'!N$13, 'SWB Backcast'!$B$13:$V$13, 0))</f>
        <v>Good</v>
      </c>
      <c r="O155" t="str">
        <f>INDEX('SWB Backcast'!$B$13:$V$168, MATCH('SWB Backcast - WINEP'!$C155, 'SWB Backcast'!$C$13:$C$168, 0), MATCH('SWB Backcast - WINEP'!O$13, 'SWB Backcast'!$B$13:$V$13, 0))</f>
        <v>Good</v>
      </c>
      <c r="P155">
        <f>INDEX('SWB Backcast'!$B$13:$V$168, MATCH('SWB Backcast - WINEP'!$C155, 'SWB Backcast'!$C$13:$C$168, 0), MATCH('SWB Backcast - WINEP'!P$13, 'SWB Backcast'!$B$13:$V$13, 0))</f>
        <v>0</v>
      </c>
      <c r="Q155" t="str">
        <f>INDEX('SWB Backcast'!$B$13:$V$168, MATCH('SWB Backcast - WINEP'!$C155, 'SWB Backcast'!$C$13:$C$168, 0), MATCH('SWB Backcast - WINEP'!Q$13, 'SWB Backcast'!$B$13:$V$13, 0))</f>
        <v>Good</v>
      </c>
      <c r="R155" t="str">
        <f>INDEX('SWB Backcast'!$B$13:$V$168, MATCH('SWB Backcast - WINEP'!$C155, 'SWB Backcast'!$C$13:$C$168, 0), MATCH('SWB Backcast - WINEP'!R$13, 'SWB Backcast'!$B$13:$V$13, 0))</f>
        <v>Good</v>
      </c>
      <c r="S155" t="str">
        <f>INDEX('SWB Backcast'!$B$13:$V$168, MATCH('SWB Backcast - WINEP'!$C155, 'SWB Backcast'!$C$13:$C$168, 0), MATCH('SWB Backcast - WINEP'!S$13, 'SWB Backcast'!$B$13:$V$13, 0))</f>
        <v>Good</v>
      </c>
      <c r="T155" t="str">
        <f>INDEX('SWB Backcast'!$B$13:$V$168, MATCH('SWB Backcast - WINEP'!$C155, 'SWB Backcast'!$C$13:$C$168, 0), MATCH('SWB Backcast - WINEP'!T$13, 'SWB Backcast'!$B$13:$V$13, 0))</f>
        <v>Good</v>
      </c>
      <c r="U155" t="str">
        <f>INDEX('SWB Backcast'!$B$13:$V$168, MATCH('SWB Backcast - WINEP'!$C155, 'SWB Backcast'!$C$13:$C$168, 0), MATCH('SWB Backcast - WINEP'!U$13, 'SWB Backcast'!$B$13:$V$13, 0))</f>
        <v>Good</v>
      </c>
      <c r="V155" t="str">
        <f>INDEX('SWB Backcast'!$B$13:$V$168, MATCH('SWB Backcast - WINEP'!$C155, 'SWB Backcast'!$C$13:$C$168, 0), MATCH('SWB Backcast - WINEP'!V$13, 'SWB Backcast'!$B$13:$V$13, 0))</f>
        <v>Good</v>
      </c>
      <c r="Y155" s="22" t="s">
        <v>1034</v>
      </c>
      <c r="Z155" s="22" t="s">
        <v>1035</v>
      </c>
      <c r="AA155" t="s">
        <v>51</v>
      </c>
      <c r="AB155" t="str">
        <f t="shared" si="31"/>
        <v>Good</v>
      </c>
      <c r="AC155" t="str">
        <f t="shared" si="32"/>
        <v>Good</v>
      </c>
      <c r="AD155" t="str">
        <f t="shared" si="33"/>
        <v>Good</v>
      </c>
      <c r="AE155" t="str">
        <f t="shared" si="34"/>
        <v>Good</v>
      </c>
      <c r="AF155" t="str">
        <f t="shared" si="35"/>
        <v>Good</v>
      </c>
      <c r="AG155" t="str">
        <f t="shared" si="36"/>
        <v>Good</v>
      </c>
      <c r="AI155" t="s">
        <v>51</v>
      </c>
    </row>
    <row r="156" spans="2:35">
      <c r="B156" t="s">
        <v>239</v>
      </c>
      <c r="C156" t="s">
        <v>759</v>
      </c>
      <c r="D156" t="s">
        <v>48</v>
      </c>
      <c r="E156" t="s">
        <v>49</v>
      </c>
      <c r="F156" t="s">
        <v>50</v>
      </c>
      <c r="H156" t="str">
        <f>INDEX('SWB Backcast'!$B$13:$V$168, MATCH('SWB Backcast - WINEP'!$C156, 'SWB Backcast'!$C$13:$C$168, 0), MATCH('SWB Backcast - WINEP'!H$13, 'SWB Backcast'!$B$13:$V$13, 0))</f>
        <v>Excellent (backcast)</v>
      </c>
      <c r="I156" t="str">
        <f>INDEX('SWB Backcast'!$B$13:$V$168, MATCH('SWB Backcast - WINEP'!$C156, 'SWB Backcast'!$C$13:$C$168, 0), MATCH('SWB Backcast - WINEP'!I$13, 'SWB Backcast'!$B$13:$V$13, 0))</f>
        <v>Excellent (backcast)</v>
      </c>
      <c r="J156" t="str">
        <f>INDEX('SWB Backcast'!$B$13:$V$168, MATCH('SWB Backcast - WINEP'!$C156, 'SWB Backcast'!$C$13:$C$168, 0), MATCH('SWB Backcast - WINEP'!J$13, 'SWB Backcast'!$B$13:$V$13, 0))</f>
        <v>Excellent (backcast)</v>
      </c>
      <c r="K156" t="str">
        <f>INDEX('SWB Backcast'!$B$13:$V$168, MATCH('SWB Backcast - WINEP'!$C156, 'SWB Backcast'!$C$13:$C$168, 0), MATCH('SWB Backcast - WINEP'!K$13, 'SWB Backcast'!$B$13:$V$13, 0))</f>
        <v>Excellent</v>
      </c>
      <c r="L156" t="str">
        <f>INDEX('SWB Backcast'!$B$13:$V$168, MATCH('SWB Backcast - WINEP'!$C156, 'SWB Backcast'!$C$13:$C$168, 0), MATCH('SWB Backcast - WINEP'!L$13, 'SWB Backcast'!$B$13:$V$13, 0))</f>
        <v>Excellent</v>
      </c>
      <c r="M156">
        <f>INDEX('SWB Backcast'!$B$13:$V$168, MATCH('SWB Backcast - WINEP'!$C156, 'SWB Backcast'!$C$13:$C$168, 0), MATCH('SWB Backcast - WINEP'!M$13, 'SWB Backcast'!$B$13:$V$13, 0))</f>
        <v>0</v>
      </c>
      <c r="N156" t="str">
        <f>INDEX('SWB Backcast'!$B$13:$V$168, MATCH('SWB Backcast - WINEP'!$C156, 'SWB Backcast'!$C$13:$C$168, 0), MATCH('SWB Backcast - WINEP'!N$13, 'SWB Backcast'!$B$13:$V$13, 0))</f>
        <v>Excellent</v>
      </c>
      <c r="O156" t="str">
        <f>INDEX('SWB Backcast'!$B$13:$V$168, MATCH('SWB Backcast - WINEP'!$C156, 'SWB Backcast'!$C$13:$C$168, 0), MATCH('SWB Backcast - WINEP'!O$13, 'SWB Backcast'!$B$13:$V$13, 0))</f>
        <v>Excellent</v>
      </c>
      <c r="P156">
        <f>INDEX('SWB Backcast'!$B$13:$V$168, MATCH('SWB Backcast - WINEP'!$C156, 'SWB Backcast'!$C$13:$C$168, 0), MATCH('SWB Backcast - WINEP'!P$13, 'SWB Backcast'!$B$13:$V$13, 0))</f>
        <v>0</v>
      </c>
      <c r="Q156" t="str">
        <f>INDEX('SWB Backcast'!$B$13:$V$168, MATCH('SWB Backcast - WINEP'!$C156, 'SWB Backcast'!$C$13:$C$168, 0), MATCH('SWB Backcast - WINEP'!Q$13, 'SWB Backcast'!$B$13:$V$13, 0))</f>
        <v>Excellent</v>
      </c>
      <c r="R156" t="str">
        <f>INDEX('SWB Backcast'!$B$13:$V$168, MATCH('SWB Backcast - WINEP'!$C156, 'SWB Backcast'!$C$13:$C$168, 0), MATCH('SWB Backcast - WINEP'!R$13, 'SWB Backcast'!$B$13:$V$13, 0))</f>
        <v>Excellent</v>
      </c>
      <c r="S156" t="str">
        <f>INDEX('SWB Backcast'!$B$13:$V$168, MATCH('SWB Backcast - WINEP'!$C156, 'SWB Backcast'!$C$13:$C$168, 0), MATCH('SWB Backcast - WINEP'!S$13, 'SWB Backcast'!$B$13:$V$13, 0))</f>
        <v>Excellent</v>
      </c>
      <c r="T156" t="str">
        <f>INDEX('SWB Backcast'!$B$13:$V$168, MATCH('SWB Backcast - WINEP'!$C156, 'SWB Backcast'!$C$13:$C$168, 0), MATCH('SWB Backcast - WINEP'!T$13, 'SWB Backcast'!$B$13:$V$13, 0))</f>
        <v>Excellent</v>
      </c>
      <c r="U156" t="str">
        <f>INDEX('SWB Backcast'!$B$13:$V$168, MATCH('SWB Backcast - WINEP'!$C156, 'SWB Backcast'!$C$13:$C$168, 0), MATCH('SWB Backcast - WINEP'!U$13, 'SWB Backcast'!$B$13:$V$13, 0))</f>
        <v>Excellent</v>
      </c>
      <c r="V156" t="str">
        <f>INDEX('SWB Backcast'!$B$13:$V$168, MATCH('SWB Backcast - WINEP'!$C156, 'SWB Backcast'!$C$13:$C$168, 0), MATCH('SWB Backcast - WINEP'!V$13, 'SWB Backcast'!$B$13:$V$13, 0))</f>
        <v>Excellent</v>
      </c>
      <c r="Y156" s="22"/>
      <c r="Z156" s="22"/>
      <c r="AA156" t="s">
        <v>51</v>
      </c>
      <c r="AB156" t="str">
        <f t="shared" si="31"/>
        <v>Excellent</v>
      </c>
      <c r="AC156" t="str">
        <f t="shared" si="32"/>
        <v>Excellent</v>
      </c>
      <c r="AD156" t="str">
        <f t="shared" si="33"/>
        <v>Excellent</v>
      </c>
      <c r="AE156" t="str">
        <f t="shared" si="34"/>
        <v>Excellent</v>
      </c>
      <c r="AF156" t="str">
        <f t="shared" si="35"/>
        <v>Excellent</v>
      </c>
      <c r="AG156" t="str">
        <f t="shared" si="36"/>
        <v>Excellent</v>
      </c>
      <c r="AI156" t="str">
        <f t="shared" ref="AI156:AI165" si="38">IF(OR(ISNUMBER(SEARCH("IMP", Y156)), ISNUMBER(SEARCH("ND ", Y156))), "Y", "N")</f>
        <v>N</v>
      </c>
    </row>
    <row r="157" spans="2:35">
      <c r="B157" t="s">
        <v>239</v>
      </c>
      <c r="C157" t="s">
        <v>760</v>
      </c>
      <c r="D157" t="s">
        <v>48</v>
      </c>
      <c r="E157" t="s">
        <v>49</v>
      </c>
      <c r="F157" t="s">
        <v>50</v>
      </c>
      <c r="H157" t="str">
        <f>INDEX('SWB Backcast'!$B$13:$V$168, MATCH('SWB Backcast - WINEP'!$C157, 'SWB Backcast'!$C$13:$C$168, 0), MATCH('SWB Backcast - WINEP'!H$13, 'SWB Backcast'!$B$13:$V$13, 0))</f>
        <v>Excellent</v>
      </c>
      <c r="I157" t="str">
        <f>INDEX('SWB Backcast'!$B$13:$V$168, MATCH('SWB Backcast - WINEP'!$C157, 'SWB Backcast'!$C$13:$C$168, 0), MATCH('SWB Backcast - WINEP'!I$13, 'SWB Backcast'!$B$13:$V$13, 0))</f>
        <v>Excellent</v>
      </c>
      <c r="J157" t="str">
        <f>INDEX('SWB Backcast'!$B$13:$V$168, MATCH('SWB Backcast - WINEP'!$C157, 'SWB Backcast'!$C$13:$C$168, 0), MATCH('SWB Backcast - WINEP'!J$13, 'SWB Backcast'!$B$13:$V$13, 0))</f>
        <v>Excellent</v>
      </c>
      <c r="K157" t="str">
        <f>INDEX('SWB Backcast'!$B$13:$V$168, MATCH('SWB Backcast - WINEP'!$C157, 'SWB Backcast'!$C$13:$C$168, 0), MATCH('SWB Backcast - WINEP'!K$13, 'SWB Backcast'!$B$13:$V$13, 0))</f>
        <v>Excellent</v>
      </c>
      <c r="L157" t="str">
        <f>INDEX('SWB Backcast'!$B$13:$V$168, MATCH('SWB Backcast - WINEP'!$C157, 'SWB Backcast'!$C$13:$C$168, 0), MATCH('SWB Backcast - WINEP'!L$13, 'SWB Backcast'!$B$13:$V$13, 0))</f>
        <v>Excellent</v>
      </c>
      <c r="M157">
        <f>INDEX('SWB Backcast'!$B$13:$V$168, MATCH('SWB Backcast - WINEP'!$C157, 'SWB Backcast'!$C$13:$C$168, 0), MATCH('SWB Backcast - WINEP'!M$13, 'SWB Backcast'!$B$13:$V$13, 0))</f>
        <v>0</v>
      </c>
      <c r="N157" t="str">
        <f>INDEX('SWB Backcast'!$B$13:$V$168, MATCH('SWB Backcast - WINEP'!$C157, 'SWB Backcast'!$C$13:$C$168, 0), MATCH('SWB Backcast - WINEP'!N$13, 'SWB Backcast'!$B$13:$V$13, 0))</f>
        <v>Excellent</v>
      </c>
      <c r="O157" t="str">
        <f>INDEX('SWB Backcast'!$B$13:$V$168, MATCH('SWB Backcast - WINEP'!$C157, 'SWB Backcast'!$C$13:$C$168, 0), MATCH('SWB Backcast - WINEP'!O$13, 'SWB Backcast'!$B$13:$V$13, 0))</f>
        <v>Excellent</v>
      </c>
      <c r="P157">
        <f>INDEX('SWB Backcast'!$B$13:$V$168, MATCH('SWB Backcast - WINEP'!$C157, 'SWB Backcast'!$C$13:$C$168, 0), MATCH('SWB Backcast - WINEP'!P$13, 'SWB Backcast'!$B$13:$V$13, 0))</f>
        <v>0</v>
      </c>
      <c r="Q157" t="str">
        <f>INDEX('SWB Backcast'!$B$13:$V$168, MATCH('SWB Backcast - WINEP'!$C157, 'SWB Backcast'!$C$13:$C$168, 0), MATCH('SWB Backcast - WINEP'!Q$13, 'SWB Backcast'!$B$13:$V$13, 0))</f>
        <v>Excellent</v>
      </c>
      <c r="R157" t="str">
        <f>INDEX('SWB Backcast'!$B$13:$V$168, MATCH('SWB Backcast - WINEP'!$C157, 'SWB Backcast'!$C$13:$C$168, 0), MATCH('SWB Backcast - WINEP'!R$13, 'SWB Backcast'!$B$13:$V$13, 0))</f>
        <v>Excellent</v>
      </c>
      <c r="S157" t="str">
        <f>INDEX('SWB Backcast'!$B$13:$V$168, MATCH('SWB Backcast - WINEP'!$C157, 'SWB Backcast'!$C$13:$C$168, 0), MATCH('SWB Backcast - WINEP'!S$13, 'SWB Backcast'!$B$13:$V$13, 0))</f>
        <v>Excellent</v>
      </c>
      <c r="T157" t="str">
        <f>INDEX('SWB Backcast'!$B$13:$V$168, MATCH('SWB Backcast - WINEP'!$C157, 'SWB Backcast'!$C$13:$C$168, 0), MATCH('SWB Backcast - WINEP'!T$13, 'SWB Backcast'!$B$13:$V$13, 0))</f>
        <v>Excellent</v>
      </c>
      <c r="U157" t="str">
        <f>INDEX('SWB Backcast'!$B$13:$V$168, MATCH('SWB Backcast - WINEP'!$C157, 'SWB Backcast'!$C$13:$C$168, 0), MATCH('SWB Backcast - WINEP'!U$13, 'SWB Backcast'!$B$13:$V$13, 0))</f>
        <v>Excellent</v>
      </c>
      <c r="V157" t="str">
        <f>INDEX('SWB Backcast'!$B$13:$V$168, MATCH('SWB Backcast - WINEP'!$C157, 'SWB Backcast'!$C$13:$C$168, 0), MATCH('SWB Backcast - WINEP'!V$13, 'SWB Backcast'!$B$13:$V$13, 0))</f>
        <v>Excellent</v>
      </c>
      <c r="Y157" s="22"/>
      <c r="Z157" s="22"/>
      <c r="AA157" t="s">
        <v>51</v>
      </c>
      <c r="AB157" t="str">
        <f t="shared" si="31"/>
        <v>Excellent</v>
      </c>
      <c r="AC157" t="str">
        <f t="shared" si="32"/>
        <v>Excellent</v>
      </c>
      <c r="AD157" t="str">
        <f t="shared" si="33"/>
        <v>Excellent</v>
      </c>
      <c r="AE157" t="str">
        <f t="shared" si="34"/>
        <v>Excellent</v>
      </c>
      <c r="AF157" t="str">
        <f t="shared" si="35"/>
        <v>Excellent</v>
      </c>
      <c r="AG157" t="str">
        <f t="shared" si="36"/>
        <v>Excellent</v>
      </c>
      <c r="AI157" t="str">
        <f t="shared" si="38"/>
        <v>N</v>
      </c>
    </row>
    <row r="158" spans="2:35" ht="27.95">
      <c r="B158" t="s">
        <v>239</v>
      </c>
      <c r="C158" t="s">
        <v>761</v>
      </c>
      <c r="D158" t="s">
        <v>48</v>
      </c>
      <c r="E158" t="s">
        <v>49</v>
      </c>
      <c r="F158" t="s">
        <v>50</v>
      </c>
      <c r="H158" t="str">
        <f>INDEX('SWB Backcast'!$B$13:$V$168, MATCH('SWB Backcast - WINEP'!$C158, 'SWB Backcast'!$C$13:$C$168, 0), MATCH('SWB Backcast - WINEP'!H$13, 'SWB Backcast'!$B$13:$V$13, 0))</f>
        <v>Excellent</v>
      </c>
      <c r="I158" t="str">
        <f>INDEX('SWB Backcast'!$B$13:$V$168, MATCH('SWB Backcast - WINEP'!$C158, 'SWB Backcast'!$C$13:$C$168, 0), MATCH('SWB Backcast - WINEP'!I$13, 'SWB Backcast'!$B$13:$V$13, 0))</f>
        <v>Excellent</v>
      </c>
      <c r="J158" t="str">
        <f>INDEX('SWB Backcast'!$B$13:$V$168, MATCH('SWB Backcast - WINEP'!$C158, 'SWB Backcast'!$C$13:$C$168, 0), MATCH('SWB Backcast - WINEP'!J$13, 'SWB Backcast'!$B$13:$V$13, 0))</f>
        <v>Excellent</v>
      </c>
      <c r="K158" t="str">
        <f>INDEX('SWB Backcast'!$B$13:$V$168, MATCH('SWB Backcast - WINEP'!$C158, 'SWB Backcast'!$C$13:$C$168, 0), MATCH('SWB Backcast - WINEP'!K$13, 'SWB Backcast'!$B$13:$V$13, 0))</f>
        <v>Excellent</v>
      </c>
      <c r="L158" t="str">
        <f>INDEX('SWB Backcast'!$B$13:$V$168, MATCH('SWB Backcast - WINEP'!$C158, 'SWB Backcast'!$C$13:$C$168, 0), MATCH('SWB Backcast - WINEP'!L$13, 'SWB Backcast'!$B$13:$V$13, 0))</f>
        <v>Excellent</v>
      </c>
      <c r="M158">
        <f>INDEX('SWB Backcast'!$B$13:$V$168, MATCH('SWB Backcast - WINEP'!$C158, 'SWB Backcast'!$C$13:$C$168, 0), MATCH('SWB Backcast - WINEP'!M$13, 'SWB Backcast'!$B$13:$V$13, 0))</f>
        <v>0</v>
      </c>
      <c r="N158" t="str">
        <f>INDEX('SWB Backcast'!$B$13:$V$168, MATCH('SWB Backcast - WINEP'!$C158, 'SWB Backcast'!$C$13:$C$168, 0), MATCH('SWB Backcast - WINEP'!N$13, 'SWB Backcast'!$B$13:$V$13, 0))</f>
        <v>Excellent</v>
      </c>
      <c r="O158" t="str">
        <f>INDEX('SWB Backcast'!$B$13:$V$168, MATCH('SWB Backcast - WINEP'!$C158, 'SWB Backcast'!$C$13:$C$168, 0), MATCH('SWB Backcast - WINEP'!O$13, 'SWB Backcast'!$B$13:$V$13, 0))</f>
        <v>Excellent</v>
      </c>
      <c r="P158">
        <f>INDEX('SWB Backcast'!$B$13:$V$168, MATCH('SWB Backcast - WINEP'!$C158, 'SWB Backcast'!$C$13:$C$168, 0), MATCH('SWB Backcast - WINEP'!P$13, 'SWB Backcast'!$B$13:$V$13, 0))</f>
        <v>0</v>
      </c>
      <c r="Q158" t="str">
        <f>INDEX('SWB Backcast'!$B$13:$V$168, MATCH('SWB Backcast - WINEP'!$C158, 'SWB Backcast'!$C$13:$C$168, 0), MATCH('SWB Backcast - WINEP'!Q$13, 'SWB Backcast'!$B$13:$V$13, 0))</f>
        <v>Excellent</v>
      </c>
      <c r="R158" t="str">
        <f>INDEX('SWB Backcast'!$B$13:$V$168, MATCH('SWB Backcast - WINEP'!$C158, 'SWB Backcast'!$C$13:$C$168, 0), MATCH('SWB Backcast - WINEP'!R$13, 'SWB Backcast'!$B$13:$V$13, 0))</f>
        <v>Excellent</v>
      </c>
      <c r="S158" t="str">
        <f>INDEX('SWB Backcast'!$B$13:$V$168, MATCH('SWB Backcast - WINEP'!$C158, 'SWB Backcast'!$C$13:$C$168, 0), MATCH('SWB Backcast - WINEP'!S$13, 'SWB Backcast'!$B$13:$V$13, 0))</f>
        <v>Excellent</v>
      </c>
      <c r="T158" t="str">
        <f>INDEX('SWB Backcast'!$B$13:$V$168, MATCH('SWB Backcast - WINEP'!$C158, 'SWB Backcast'!$C$13:$C$168, 0), MATCH('SWB Backcast - WINEP'!T$13, 'SWB Backcast'!$B$13:$V$13, 0))</f>
        <v>Excellent</v>
      </c>
      <c r="U158" t="str">
        <f>INDEX('SWB Backcast'!$B$13:$V$168, MATCH('SWB Backcast - WINEP'!$C158, 'SWB Backcast'!$C$13:$C$168, 0), MATCH('SWB Backcast - WINEP'!U$13, 'SWB Backcast'!$B$13:$V$13, 0))</f>
        <v>Excellent</v>
      </c>
      <c r="V158" t="str">
        <f>INDEX('SWB Backcast'!$B$13:$V$168, MATCH('SWB Backcast - WINEP'!$C158, 'SWB Backcast'!$C$13:$C$168, 0), MATCH('SWB Backcast - WINEP'!V$13, 'SWB Backcast'!$B$13:$V$13, 0))</f>
        <v>Excellent</v>
      </c>
      <c r="Y158" s="22" t="s">
        <v>1042</v>
      </c>
      <c r="Z158" s="22" t="s">
        <v>970</v>
      </c>
      <c r="AA158" t="s">
        <v>51</v>
      </c>
      <c r="AB158" t="str">
        <f t="shared" ref="AB158:AB168" si="39">Q158</f>
        <v>Excellent</v>
      </c>
      <c r="AC158" t="str">
        <f t="shared" si="32"/>
        <v>Excellent</v>
      </c>
      <c r="AD158" t="str">
        <f t="shared" si="33"/>
        <v>Excellent</v>
      </c>
      <c r="AE158" t="str">
        <f t="shared" si="34"/>
        <v>Excellent</v>
      </c>
      <c r="AF158" t="str">
        <f t="shared" si="35"/>
        <v>Excellent</v>
      </c>
      <c r="AG158" t="str">
        <f t="shared" si="36"/>
        <v>Excellent</v>
      </c>
      <c r="AI158" t="str">
        <f t="shared" si="38"/>
        <v>Y</v>
      </c>
    </row>
    <row r="159" spans="2:35">
      <c r="B159" t="s">
        <v>239</v>
      </c>
      <c r="C159" t="s">
        <v>762</v>
      </c>
      <c r="D159" t="s">
        <v>48</v>
      </c>
      <c r="E159" t="s">
        <v>49</v>
      </c>
      <c r="F159" t="s">
        <v>50</v>
      </c>
      <c r="H159" t="str">
        <f>INDEX('SWB Backcast'!$B$13:$V$168, MATCH('SWB Backcast - WINEP'!$C159, 'SWB Backcast'!$C$13:$C$168, 0), MATCH('SWB Backcast - WINEP'!H$13, 'SWB Backcast'!$B$13:$V$13, 0))</f>
        <v>Excellent</v>
      </c>
      <c r="I159" t="str">
        <f>INDEX('SWB Backcast'!$B$13:$V$168, MATCH('SWB Backcast - WINEP'!$C159, 'SWB Backcast'!$C$13:$C$168, 0), MATCH('SWB Backcast - WINEP'!I$13, 'SWB Backcast'!$B$13:$V$13, 0))</f>
        <v>Excellent</v>
      </c>
      <c r="J159" t="str">
        <f>INDEX('SWB Backcast'!$B$13:$V$168, MATCH('SWB Backcast - WINEP'!$C159, 'SWB Backcast'!$C$13:$C$168, 0), MATCH('SWB Backcast - WINEP'!J$13, 'SWB Backcast'!$B$13:$V$13, 0))</f>
        <v>Excellent</v>
      </c>
      <c r="K159" t="str">
        <f>INDEX('SWB Backcast'!$B$13:$V$168, MATCH('SWB Backcast - WINEP'!$C159, 'SWB Backcast'!$C$13:$C$168, 0), MATCH('SWB Backcast - WINEP'!K$13, 'SWB Backcast'!$B$13:$V$13, 0))</f>
        <v>Excellent</v>
      </c>
      <c r="L159" t="str">
        <f>INDEX('SWB Backcast'!$B$13:$V$168, MATCH('SWB Backcast - WINEP'!$C159, 'SWB Backcast'!$C$13:$C$168, 0), MATCH('SWB Backcast - WINEP'!L$13, 'SWB Backcast'!$B$13:$V$13, 0))</f>
        <v>Excellent</v>
      </c>
      <c r="M159">
        <f>INDEX('SWB Backcast'!$B$13:$V$168, MATCH('SWB Backcast - WINEP'!$C159, 'SWB Backcast'!$C$13:$C$168, 0), MATCH('SWB Backcast - WINEP'!M$13, 'SWB Backcast'!$B$13:$V$13, 0))</f>
        <v>0</v>
      </c>
      <c r="N159" t="str">
        <f>INDEX('SWB Backcast'!$B$13:$V$168, MATCH('SWB Backcast - WINEP'!$C159, 'SWB Backcast'!$C$13:$C$168, 0), MATCH('SWB Backcast - WINEP'!N$13, 'SWB Backcast'!$B$13:$V$13, 0))</f>
        <v>Excellent</v>
      </c>
      <c r="O159" t="str">
        <f>INDEX('SWB Backcast'!$B$13:$V$168, MATCH('SWB Backcast - WINEP'!$C159, 'SWB Backcast'!$C$13:$C$168, 0), MATCH('SWB Backcast - WINEP'!O$13, 'SWB Backcast'!$B$13:$V$13, 0))</f>
        <v>Excellent</v>
      </c>
      <c r="P159">
        <f>INDEX('SWB Backcast'!$B$13:$V$168, MATCH('SWB Backcast - WINEP'!$C159, 'SWB Backcast'!$C$13:$C$168, 0), MATCH('SWB Backcast - WINEP'!P$13, 'SWB Backcast'!$B$13:$V$13, 0))</f>
        <v>0</v>
      </c>
      <c r="Q159" t="str">
        <f>INDEX('SWB Backcast'!$B$13:$V$168, MATCH('SWB Backcast - WINEP'!$C159, 'SWB Backcast'!$C$13:$C$168, 0), MATCH('SWB Backcast - WINEP'!Q$13, 'SWB Backcast'!$B$13:$V$13, 0))</f>
        <v>Excellent</v>
      </c>
      <c r="R159" t="str">
        <f>INDEX('SWB Backcast'!$B$13:$V$168, MATCH('SWB Backcast - WINEP'!$C159, 'SWB Backcast'!$C$13:$C$168, 0), MATCH('SWB Backcast - WINEP'!R$13, 'SWB Backcast'!$B$13:$V$13, 0))</f>
        <v>Excellent</v>
      </c>
      <c r="S159" t="str">
        <f>INDEX('SWB Backcast'!$B$13:$V$168, MATCH('SWB Backcast - WINEP'!$C159, 'SWB Backcast'!$C$13:$C$168, 0), MATCH('SWB Backcast - WINEP'!S$13, 'SWB Backcast'!$B$13:$V$13, 0))</f>
        <v>Excellent</v>
      </c>
      <c r="T159" t="str">
        <f>INDEX('SWB Backcast'!$B$13:$V$168, MATCH('SWB Backcast - WINEP'!$C159, 'SWB Backcast'!$C$13:$C$168, 0), MATCH('SWB Backcast - WINEP'!T$13, 'SWB Backcast'!$B$13:$V$13, 0))</f>
        <v>Excellent</v>
      </c>
      <c r="U159" t="str">
        <f>INDEX('SWB Backcast'!$B$13:$V$168, MATCH('SWB Backcast - WINEP'!$C159, 'SWB Backcast'!$C$13:$C$168, 0), MATCH('SWB Backcast - WINEP'!U$13, 'SWB Backcast'!$B$13:$V$13, 0))</f>
        <v>Excellent</v>
      </c>
      <c r="V159" t="str">
        <f>INDEX('SWB Backcast'!$B$13:$V$168, MATCH('SWB Backcast - WINEP'!$C159, 'SWB Backcast'!$C$13:$C$168, 0), MATCH('SWB Backcast - WINEP'!V$13, 'SWB Backcast'!$B$13:$V$13, 0))</f>
        <v>Excellent</v>
      </c>
      <c r="Y159" s="22"/>
      <c r="Z159" s="22"/>
      <c r="AA159" t="s">
        <v>51</v>
      </c>
      <c r="AB159" t="str">
        <f t="shared" si="39"/>
        <v>Excellent</v>
      </c>
      <c r="AC159" t="str">
        <f t="shared" ref="AC159:AC168" si="40">R159</f>
        <v>Excellent</v>
      </c>
      <c r="AD159" t="str">
        <f t="shared" ref="AD159:AD168" si="41">S159</f>
        <v>Excellent</v>
      </c>
      <c r="AE159" t="str">
        <f t="shared" ref="AE159:AE168" si="42">T159</f>
        <v>Excellent</v>
      </c>
      <c r="AF159" t="str">
        <f t="shared" ref="AF159:AF168" si="43">U159</f>
        <v>Excellent</v>
      </c>
      <c r="AG159" t="str">
        <f t="shared" ref="AG159:AG168" si="44">V159</f>
        <v>Excellent</v>
      </c>
      <c r="AI159" t="str">
        <f t="shared" si="38"/>
        <v>N</v>
      </c>
    </row>
    <row r="160" spans="2:35">
      <c r="B160" t="s">
        <v>239</v>
      </c>
      <c r="C160" t="s">
        <v>763</v>
      </c>
      <c r="D160" t="s">
        <v>48</v>
      </c>
      <c r="E160" t="s">
        <v>49</v>
      </c>
      <c r="F160" t="s">
        <v>50</v>
      </c>
      <c r="H160" t="str">
        <f>INDEX('SWB Backcast'!$B$13:$V$168, MATCH('SWB Backcast - WINEP'!$C160, 'SWB Backcast'!$C$13:$C$168, 0), MATCH('SWB Backcast - WINEP'!H$13, 'SWB Backcast'!$B$13:$V$13, 0))</f>
        <v>Excellent (backcast)</v>
      </c>
      <c r="I160" t="str">
        <f>INDEX('SWB Backcast'!$B$13:$V$168, MATCH('SWB Backcast - WINEP'!$C160, 'SWB Backcast'!$C$13:$C$168, 0), MATCH('SWB Backcast - WINEP'!I$13, 'SWB Backcast'!$B$13:$V$13, 0))</f>
        <v>Excellent (backcast)</v>
      </c>
      <c r="J160" t="str">
        <f>INDEX('SWB Backcast'!$B$13:$V$168, MATCH('SWB Backcast - WINEP'!$C160, 'SWB Backcast'!$C$13:$C$168, 0), MATCH('SWB Backcast - WINEP'!J$13, 'SWB Backcast'!$B$13:$V$13, 0))</f>
        <v>Excellent (backcast)</v>
      </c>
      <c r="K160" t="str">
        <f>INDEX('SWB Backcast'!$B$13:$V$168, MATCH('SWB Backcast - WINEP'!$C160, 'SWB Backcast'!$C$13:$C$168, 0), MATCH('SWB Backcast - WINEP'!K$13, 'SWB Backcast'!$B$13:$V$13, 0))</f>
        <v>Excellent</v>
      </c>
      <c r="L160" t="str">
        <f>INDEX('SWB Backcast'!$B$13:$V$168, MATCH('SWB Backcast - WINEP'!$C160, 'SWB Backcast'!$C$13:$C$168, 0), MATCH('SWB Backcast - WINEP'!L$13, 'SWB Backcast'!$B$13:$V$13, 0))</f>
        <v>Excellent</v>
      </c>
      <c r="M160">
        <f>INDEX('SWB Backcast'!$B$13:$V$168, MATCH('SWB Backcast - WINEP'!$C160, 'SWB Backcast'!$C$13:$C$168, 0), MATCH('SWB Backcast - WINEP'!M$13, 'SWB Backcast'!$B$13:$V$13, 0))</f>
        <v>0</v>
      </c>
      <c r="N160" t="str">
        <f>INDEX('SWB Backcast'!$B$13:$V$168, MATCH('SWB Backcast - WINEP'!$C160, 'SWB Backcast'!$C$13:$C$168, 0), MATCH('SWB Backcast - WINEP'!N$13, 'SWB Backcast'!$B$13:$V$13, 0))</f>
        <v>Excellent</v>
      </c>
      <c r="O160" t="str">
        <f>INDEX('SWB Backcast'!$B$13:$V$168, MATCH('SWB Backcast - WINEP'!$C160, 'SWB Backcast'!$C$13:$C$168, 0), MATCH('SWB Backcast - WINEP'!O$13, 'SWB Backcast'!$B$13:$V$13, 0))</f>
        <v>Excellent</v>
      </c>
      <c r="P160">
        <f>INDEX('SWB Backcast'!$B$13:$V$168, MATCH('SWB Backcast - WINEP'!$C160, 'SWB Backcast'!$C$13:$C$168, 0), MATCH('SWB Backcast - WINEP'!P$13, 'SWB Backcast'!$B$13:$V$13, 0))</f>
        <v>0</v>
      </c>
      <c r="Q160" t="str">
        <f>INDEX('SWB Backcast'!$B$13:$V$168, MATCH('SWB Backcast - WINEP'!$C160, 'SWB Backcast'!$C$13:$C$168, 0), MATCH('SWB Backcast - WINEP'!Q$13, 'SWB Backcast'!$B$13:$V$13, 0))</f>
        <v>Excellent</v>
      </c>
      <c r="R160" t="str">
        <f>INDEX('SWB Backcast'!$B$13:$V$168, MATCH('SWB Backcast - WINEP'!$C160, 'SWB Backcast'!$C$13:$C$168, 0), MATCH('SWB Backcast - WINEP'!R$13, 'SWB Backcast'!$B$13:$V$13, 0))</f>
        <v>Excellent</v>
      </c>
      <c r="S160" t="str">
        <f>INDEX('SWB Backcast'!$B$13:$V$168, MATCH('SWB Backcast - WINEP'!$C160, 'SWB Backcast'!$C$13:$C$168, 0), MATCH('SWB Backcast - WINEP'!S$13, 'SWB Backcast'!$B$13:$V$13, 0))</f>
        <v>Excellent</v>
      </c>
      <c r="T160" t="str">
        <f>INDEX('SWB Backcast'!$B$13:$V$168, MATCH('SWB Backcast - WINEP'!$C160, 'SWB Backcast'!$C$13:$C$168, 0), MATCH('SWB Backcast - WINEP'!T$13, 'SWB Backcast'!$B$13:$V$13, 0))</f>
        <v>Excellent</v>
      </c>
      <c r="U160" t="str">
        <f>INDEX('SWB Backcast'!$B$13:$V$168, MATCH('SWB Backcast - WINEP'!$C160, 'SWB Backcast'!$C$13:$C$168, 0), MATCH('SWB Backcast - WINEP'!U$13, 'SWB Backcast'!$B$13:$V$13, 0))</f>
        <v>Excellent</v>
      </c>
      <c r="V160" t="str">
        <f>INDEX('SWB Backcast'!$B$13:$V$168, MATCH('SWB Backcast - WINEP'!$C160, 'SWB Backcast'!$C$13:$C$168, 0), MATCH('SWB Backcast - WINEP'!V$13, 'SWB Backcast'!$B$13:$V$13, 0))</f>
        <v>Excellent</v>
      </c>
      <c r="Y160" s="22"/>
      <c r="Z160" s="22"/>
      <c r="AA160" t="s">
        <v>51</v>
      </c>
      <c r="AB160" t="str">
        <f t="shared" si="39"/>
        <v>Excellent</v>
      </c>
      <c r="AC160" t="str">
        <f t="shared" si="40"/>
        <v>Excellent</v>
      </c>
      <c r="AD160" t="str">
        <f t="shared" si="41"/>
        <v>Excellent</v>
      </c>
      <c r="AE160" t="str">
        <f t="shared" si="42"/>
        <v>Excellent</v>
      </c>
      <c r="AF160" t="str">
        <f t="shared" si="43"/>
        <v>Excellent</v>
      </c>
      <c r="AG160" t="str">
        <f t="shared" si="44"/>
        <v>Excellent</v>
      </c>
      <c r="AI160" t="str">
        <f t="shared" si="38"/>
        <v>N</v>
      </c>
    </row>
    <row r="161" spans="1:35">
      <c r="B161" t="s">
        <v>239</v>
      </c>
      <c r="C161" t="s">
        <v>764</v>
      </c>
      <c r="D161" t="s">
        <v>48</v>
      </c>
      <c r="E161" t="s">
        <v>49</v>
      </c>
      <c r="F161" t="s">
        <v>50</v>
      </c>
      <c r="H161" t="str">
        <f>INDEX('SWB Backcast'!$B$13:$V$168, MATCH('SWB Backcast - WINEP'!$C161, 'SWB Backcast'!$C$13:$C$168, 0), MATCH('SWB Backcast - WINEP'!H$13, 'SWB Backcast'!$B$13:$V$13, 0))</f>
        <v>Excellent</v>
      </c>
      <c r="I161" t="str">
        <f>INDEX('SWB Backcast'!$B$13:$V$168, MATCH('SWB Backcast - WINEP'!$C161, 'SWB Backcast'!$C$13:$C$168, 0), MATCH('SWB Backcast - WINEP'!I$13, 'SWB Backcast'!$B$13:$V$13, 0))</f>
        <v>Excellent</v>
      </c>
      <c r="J161" t="str">
        <f>INDEX('SWB Backcast'!$B$13:$V$168, MATCH('SWB Backcast - WINEP'!$C161, 'SWB Backcast'!$C$13:$C$168, 0), MATCH('SWB Backcast - WINEP'!J$13, 'SWB Backcast'!$B$13:$V$13, 0))</f>
        <v>Excellent</v>
      </c>
      <c r="K161" t="str">
        <f>INDEX('SWB Backcast'!$B$13:$V$168, MATCH('SWB Backcast - WINEP'!$C161, 'SWB Backcast'!$C$13:$C$168, 0), MATCH('SWB Backcast - WINEP'!K$13, 'SWB Backcast'!$B$13:$V$13, 0))</f>
        <v>Excellent</v>
      </c>
      <c r="L161" t="str">
        <f>INDEX('SWB Backcast'!$B$13:$V$168, MATCH('SWB Backcast - WINEP'!$C161, 'SWB Backcast'!$C$13:$C$168, 0), MATCH('SWB Backcast - WINEP'!L$13, 'SWB Backcast'!$B$13:$V$13, 0))</f>
        <v>Excellent</v>
      </c>
      <c r="M161">
        <f>INDEX('SWB Backcast'!$B$13:$V$168, MATCH('SWB Backcast - WINEP'!$C161, 'SWB Backcast'!$C$13:$C$168, 0), MATCH('SWB Backcast - WINEP'!M$13, 'SWB Backcast'!$B$13:$V$13, 0))</f>
        <v>0</v>
      </c>
      <c r="N161" t="str">
        <f>INDEX('SWB Backcast'!$B$13:$V$168, MATCH('SWB Backcast - WINEP'!$C161, 'SWB Backcast'!$C$13:$C$168, 0), MATCH('SWB Backcast - WINEP'!N$13, 'SWB Backcast'!$B$13:$V$13, 0))</f>
        <v>Excellent</v>
      </c>
      <c r="O161" t="str">
        <f>INDEX('SWB Backcast'!$B$13:$V$168, MATCH('SWB Backcast - WINEP'!$C161, 'SWB Backcast'!$C$13:$C$168, 0), MATCH('SWB Backcast - WINEP'!O$13, 'SWB Backcast'!$B$13:$V$13, 0))</f>
        <v>Excellent</v>
      </c>
      <c r="P161">
        <f>INDEX('SWB Backcast'!$B$13:$V$168, MATCH('SWB Backcast - WINEP'!$C161, 'SWB Backcast'!$C$13:$C$168, 0), MATCH('SWB Backcast - WINEP'!P$13, 'SWB Backcast'!$B$13:$V$13, 0))</f>
        <v>0</v>
      </c>
      <c r="Q161" t="str">
        <f>INDEX('SWB Backcast'!$B$13:$V$168, MATCH('SWB Backcast - WINEP'!$C161, 'SWB Backcast'!$C$13:$C$168, 0), MATCH('SWB Backcast - WINEP'!Q$13, 'SWB Backcast'!$B$13:$V$13, 0))</f>
        <v>Excellent</v>
      </c>
      <c r="R161" t="str">
        <f>INDEX('SWB Backcast'!$B$13:$V$168, MATCH('SWB Backcast - WINEP'!$C161, 'SWB Backcast'!$C$13:$C$168, 0), MATCH('SWB Backcast - WINEP'!R$13, 'SWB Backcast'!$B$13:$V$13, 0))</f>
        <v>Excellent</v>
      </c>
      <c r="S161" t="str">
        <f>INDEX('SWB Backcast'!$B$13:$V$168, MATCH('SWB Backcast - WINEP'!$C161, 'SWB Backcast'!$C$13:$C$168, 0), MATCH('SWB Backcast - WINEP'!S$13, 'SWB Backcast'!$B$13:$V$13, 0))</f>
        <v>Excellent</v>
      </c>
      <c r="T161" t="str">
        <f>INDEX('SWB Backcast'!$B$13:$V$168, MATCH('SWB Backcast - WINEP'!$C161, 'SWB Backcast'!$C$13:$C$168, 0), MATCH('SWB Backcast - WINEP'!T$13, 'SWB Backcast'!$B$13:$V$13, 0))</f>
        <v>Excellent</v>
      </c>
      <c r="U161" t="str">
        <f>INDEX('SWB Backcast'!$B$13:$V$168, MATCH('SWB Backcast - WINEP'!$C161, 'SWB Backcast'!$C$13:$C$168, 0), MATCH('SWB Backcast - WINEP'!U$13, 'SWB Backcast'!$B$13:$V$13, 0))</f>
        <v>Excellent</v>
      </c>
      <c r="V161" t="str">
        <f>INDEX('SWB Backcast'!$B$13:$V$168, MATCH('SWB Backcast - WINEP'!$C161, 'SWB Backcast'!$C$13:$C$168, 0), MATCH('SWB Backcast - WINEP'!V$13, 'SWB Backcast'!$B$13:$V$13, 0))</f>
        <v>Excellent</v>
      </c>
      <c r="Y161" s="22"/>
      <c r="Z161" s="22"/>
      <c r="AA161" t="s">
        <v>51</v>
      </c>
      <c r="AB161" t="str">
        <f t="shared" si="39"/>
        <v>Excellent</v>
      </c>
      <c r="AC161" t="str">
        <f t="shared" si="40"/>
        <v>Excellent</v>
      </c>
      <c r="AD161" t="str">
        <f t="shared" si="41"/>
        <v>Excellent</v>
      </c>
      <c r="AE161" t="str">
        <f t="shared" si="42"/>
        <v>Excellent</v>
      </c>
      <c r="AF161" t="str">
        <f t="shared" si="43"/>
        <v>Excellent</v>
      </c>
      <c r="AG161" t="str">
        <f t="shared" si="44"/>
        <v>Excellent</v>
      </c>
      <c r="AI161" t="str">
        <f t="shared" si="38"/>
        <v>N</v>
      </c>
    </row>
    <row r="162" spans="1:35">
      <c r="B162" t="s">
        <v>239</v>
      </c>
      <c r="C162" t="s">
        <v>765</v>
      </c>
      <c r="D162" t="s">
        <v>48</v>
      </c>
      <c r="E162" t="s">
        <v>49</v>
      </c>
      <c r="F162" t="s">
        <v>50</v>
      </c>
      <c r="H162" t="str">
        <f>INDEX('SWB Backcast'!$B$13:$V$168, MATCH('SWB Backcast - WINEP'!$C162, 'SWB Backcast'!$C$13:$C$168, 0), MATCH('SWB Backcast - WINEP'!H$13, 'SWB Backcast'!$B$13:$V$13, 0))</f>
        <v>Excellent</v>
      </c>
      <c r="I162" t="str">
        <f>INDEX('SWB Backcast'!$B$13:$V$168, MATCH('SWB Backcast - WINEP'!$C162, 'SWB Backcast'!$C$13:$C$168, 0), MATCH('SWB Backcast - WINEP'!I$13, 'SWB Backcast'!$B$13:$V$13, 0))</f>
        <v>Excellent</v>
      </c>
      <c r="J162" t="str">
        <f>INDEX('SWB Backcast'!$B$13:$V$168, MATCH('SWB Backcast - WINEP'!$C162, 'SWB Backcast'!$C$13:$C$168, 0), MATCH('SWB Backcast - WINEP'!J$13, 'SWB Backcast'!$B$13:$V$13, 0))</f>
        <v>Excellent</v>
      </c>
      <c r="K162" t="str">
        <f>INDEX('SWB Backcast'!$B$13:$V$168, MATCH('SWB Backcast - WINEP'!$C162, 'SWB Backcast'!$C$13:$C$168, 0), MATCH('SWB Backcast - WINEP'!K$13, 'SWB Backcast'!$B$13:$V$13, 0))</f>
        <v>Excellent</v>
      </c>
      <c r="L162" t="str">
        <f>INDEX('SWB Backcast'!$B$13:$V$168, MATCH('SWB Backcast - WINEP'!$C162, 'SWB Backcast'!$C$13:$C$168, 0), MATCH('SWB Backcast - WINEP'!L$13, 'SWB Backcast'!$B$13:$V$13, 0))</f>
        <v>Excellent</v>
      </c>
      <c r="M162">
        <f>INDEX('SWB Backcast'!$B$13:$V$168, MATCH('SWB Backcast - WINEP'!$C162, 'SWB Backcast'!$C$13:$C$168, 0), MATCH('SWB Backcast - WINEP'!M$13, 'SWB Backcast'!$B$13:$V$13, 0))</f>
        <v>0</v>
      </c>
      <c r="N162" t="str">
        <f>INDEX('SWB Backcast'!$B$13:$V$168, MATCH('SWB Backcast - WINEP'!$C162, 'SWB Backcast'!$C$13:$C$168, 0), MATCH('SWB Backcast - WINEP'!N$13, 'SWB Backcast'!$B$13:$V$13, 0))</f>
        <v>Excellent</v>
      </c>
      <c r="O162" t="str">
        <f>INDEX('SWB Backcast'!$B$13:$V$168, MATCH('SWB Backcast - WINEP'!$C162, 'SWB Backcast'!$C$13:$C$168, 0), MATCH('SWB Backcast - WINEP'!O$13, 'SWB Backcast'!$B$13:$V$13, 0))</f>
        <v>Excellent</v>
      </c>
      <c r="P162">
        <f>INDEX('SWB Backcast'!$B$13:$V$168, MATCH('SWB Backcast - WINEP'!$C162, 'SWB Backcast'!$C$13:$C$168, 0), MATCH('SWB Backcast - WINEP'!P$13, 'SWB Backcast'!$B$13:$V$13, 0))</f>
        <v>0</v>
      </c>
      <c r="Q162" t="str">
        <f>INDEX('SWB Backcast'!$B$13:$V$168, MATCH('SWB Backcast - WINEP'!$C162, 'SWB Backcast'!$C$13:$C$168, 0), MATCH('SWB Backcast - WINEP'!Q$13, 'SWB Backcast'!$B$13:$V$13, 0))</f>
        <v>Excellent</v>
      </c>
      <c r="R162" t="str">
        <f>INDEX('SWB Backcast'!$B$13:$V$168, MATCH('SWB Backcast - WINEP'!$C162, 'SWB Backcast'!$C$13:$C$168, 0), MATCH('SWB Backcast - WINEP'!R$13, 'SWB Backcast'!$B$13:$V$13, 0))</f>
        <v>Excellent</v>
      </c>
      <c r="S162" t="str">
        <f>INDEX('SWB Backcast'!$B$13:$V$168, MATCH('SWB Backcast - WINEP'!$C162, 'SWB Backcast'!$C$13:$C$168, 0), MATCH('SWB Backcast - WINEP'!S$13, 'SWB Backcast'!$B$13:$V$13, 0))</f>
        <v>Excellent</v>
      </c>
      <c r="T162" t="str">
        <f>INDEX('SWB Backcast'!$B$13:$V$168, MATCH('SWB Backcast - WINEP'!$C162, 'SWB Backcast'!$C$13:$C$168, 0), MATCH('SWB Backcast - WINEP'!T$13, 'SWB Backcast'!$B$13:$V$13, 0))</f>
        <v>Excellent</v>
      </c>
      <c r="U162" t="str">
        <f>INDEX('SWB Backcast'!$B$13:$V$168, MATCH('SWB Backcast - WINEP'!$C162, 'SWB Backcast'!$C$13:$C$168, 0), MATCH('SWB Backcast - WINEP'!U$13, 'SWB Backcast'!$B$13:$V$13, 0))</f>
        <v>Excellent</v>
      </c>
      <c r="V162" t="str">
        <f>INDEX('SWB Backcast'!$B$13:$V$168, MATCH('SWB Backcast - WINEP'!$C162, 'SWB Backcast'!$C$13:$C$168, 0), MATCH('SWB Backcast - WINEP'!V$13, 'SWB Backcast'!$B$13:$V$13, 0))</f>
        <v>Excellent</v>
      </c>
      <c r="Y162" s="22"/>
      <c r="Z162" s="22"/>
      <c r="AA162" t="s">
        <v>51</v>
      </c>
      <c r="AB162" t="str">
        <f t="shared" si="39"/>
        <v>Excellent</v>
      </c>
      <c r="AC162" t="str">
        <f t="shared" si="40"/>
        <v>Excellent</v>
      </c>
      <c r="AD162" t="str">
        <f t="shared" si="41"/>
        <v>Excellent</v>
      </c>
      <c r="AE162" t="str">
        <f t="shared" si="42"/>
        <v>Excellent</v>
      </c>
      <c r="AF162" t="str">
        <f t="shared" si="43"/>
        <v>Excellent</v>
      </c>
      <c r="AG162" t="str">
        <f t="shared" si="44"/>
        <v>Excellent</v>
      </c>
      <c r="AI162" t="str">
        <f t="shared" si="38"/>
        <v>N</v>
      </c>
    </row>
    <row r="163" spans="1:35" ht="27.95">
      <c r="B163" t="s">
        <v>239</v>
      </c>
      <c r="C163" t="s">
        <v>766</v>
      </c>
      <c r="D163" t="s">
        <v>48</v>
      </c>
      <c r="E163" t="s">
        <v>49</v>
      </c>
      <c r="F163" t="s">
        <v>50</v>
      </c>
      <c r="H163" t="str">
        <f>INDEX('SWB Backcast'!$B$13:$V$168, MATCH('SWB Backcast - WINEP'!$C163, 'SWB Backcast'!$C$13:$C$168, 0), MATCH('SWB Backcast - WINEP'!H$13, 'SWB Backcast'!$B$13:$V$13, 0))</f>
        <v>Excellent</v>
      </c>
      <c r="I163" t="str">
        <f>INDEX('SWB Backcast'!$B$13:$V$168, MATCH('SWB Backcast - WINEP'!$C163, 'SWB Backcast'!$C$13:$C$168, 0), MATCH('SWB Backcast - WINEP'!I$13, 'SWB Backcast'!$B$13:$V$13, 0))</f>
        <v>Excellent</v>
      </c>
      <c r="J163" t="str">
        <f>INDEX('SWB Backcast'!$B$13:$V$168, MATCH('SWB Backcast - WINEP'!$C163, 'SWB Backcast'!$C$13:$C$168, 0), MATCH('SWB Backcast - WINEP'!J$13, 'SWB Backcast'!$B$13:$V$13, 0))</f>
        <v>Excellent</v>
      </c>
      <c r="K163" t="str">
        <f>INDEX('SWB Backcast'!$B$13:$V$168, MATCH('SWB Backcast - WINEP'!$C163, 'SWB Backcast'!$C$13:$C$168, 0), MATCH('SWB Backcast - WINEP'!K$13, 'SWB Backcast'!$B$13:$V$13, 0))</f>
        <v>Excellent</v>
      </c>
      <c r="L163" t="str">
        <f>INDEX('SWB Backcast'!$B$13:$V$168, MATCH('SWB Backcast - WINEP'!$C163, 'SWB Backcast'!$C$13:$C$168, 0), MATCH('SWB Backcast - WINEP'!L$13, 'SWB Backcast'!$B$13:$V$13, 0))</f>
        <v>Excellent</v>
      </c>
      <c r="M163">
        <f>INDEX('SWB Backcast'!$B$13:$V$168, MATCH('SWB Backcast - WINEP'!$C163, 'SWB Backcast'!$C$13:$C$168, 0), MATCH('SWB Backcast - WINEP'!M$13, 'SWB Backcast'!$B$13:$V$13, 0))</f>
        <v>0</v>
      </c>
      <c r="N163" t="str">
        <f>INDEX('SWB Backcast'!$B$13:$V$168, MATCH('SWB Backcast - WINEP'!$C163, 'SWB Backcast'!$C$13:$C$168, 0), MATCH('SWB Backcast - WINEP'!N$13, 'SWB Backcast'!$B$13:$V$13, 0))</f>
        <v>Excellent</v>
      </c>
      <c r="O163" t="str">
        <f>INDEX('SWB Backcast'!$B$13:$V$168, MATCH('SWB Backcast - WINEP'!$C163, 'SWB Backcast'!$C$13:$C$168, 0), MATCH('SWB Backcast - WINEP'!O$13, 'SWB Backcast'!$B$13:$V$13, 0))</f>
        <v>Excellent</v>
      </c>
      <c r="P163">
        <f>INDEX('SWB Backcast'!$B$13:$V$168, MATCH('SWB Backcast - WINEP'!$C163, 'SWB Backcast'!$C$13:$C$168, 0), MATCH('SWB Backcast - WINEP'!P$13, 'SWB Backcast'!$B$13:$V$13, 0))</f>
        <v>0</v>
      </c>
      <c r="Q163" t="str">
        <f>INDEX('SWB Backcast'!$B$13:$V$168, MATCH('SWB Backcast - WINEP'!$C163, 'SWB Backcast'!$C$13:$C$168, 0), MATCH('SWB Backcast - WINEP'!Q$13, 'SWB Backcast'!$B$13:$V$13, 0))</f>
        <v>Excellent</v>
      </c>
      <c r="R163" t="str">
        <f>INDEX('SWB Backcast'!$B$13:$V$168, MATCH('SWB Backcast - WINEP'!$C163, 'SWB Backcast'!$C$13:$C$168, 0), MATCH('SWB Backcast - WINEP'!R$13, 'SWB Backcast'!$B$13:$V$13, 0))</f>
        <v>Excellent</v>
      </c>
      <c r="S163" t="str">
        <f>INDEX('SWB Backcast'!$B$13:$V$168, MATCH('SWB Backcast - WINEP'!$C163, 'SWB Backcast'!$C$13:$C$168, 0), MATCH('SWB Backcast - WINEP'!S$13, 'SWB Backcast'!$B$13:$V$13, 0))</f>
        <v>Excellent</v>
      </c>
      <c r="T163" t="str">
        <f>INDEX('SWB Backcast'!$B$13:$V$168, MATCH('SWB Backcast - WINEP'!$C163, 'SWB Backcast'!$C$13:$C$168, 0), MATCH('SWB Backcast - WINEP'!T$13, 'SWB Backcast'!$B$13:$V$13, 0))</f>
        <v>Excellent</v>
      </c>
      <c r="U163" t="str">
        <f>INDEX('SWB Backcast'!$B$13:$V$168, MATCH('SWB Backcast - WINEP'!$C163, 'SWB Backcast'!$C$13:$C$168, 0), MATCH('SWB Backcast - WINEP'!U$13, 'SWB Backcast'!$B$13:$V$13, 0))</f>
        <v>Excellent</v>
      </c>
      <c r="V163" t="str">
        <f>INDEX('SWB Backcast'!$B$13:$V$168, MATCH('SWB Backcast - WINEP'!$C163, 'SWB Backcast'!$C$13:$C$168, 0), MATCH('SWB Backcast - WINEP'!V$13, 'SWB Backcast'!$B$13:$V$13, 0))</f>
        <v>Excellent</v>
      </c>
      <c r="Y163" s="22" t="s">
        <v>1043</v>
      </c>
      <c r="Z163" s="22" t="s">
        <v>970</v>
      </c>
      <c r="AA163" t="s">
        <v>51</v>
      </c>
      <c r="AB163" t="str">
        <f t="shared" si="39"/>
        <v>Excellent</v>
      </c>
      <c r="AC163" t="str">
        <f t="shared" si="40"/>
        <v>Excellent</v>
      </c>
      <c r="AD163" t="str">
        <f t="shared" si="41"/>
        <v>Excellent</v>
      </c>
      <c r="AE163" t="str">
        <f t="shared" si="42"/>
        <v>Excellent</v>
      </c>
      <c r="AF163" t="str">
        <f t="shared" si="43"/>
        <v>Excellent</v>
      </c>
      <c r="AG163" t="str">
        <f t="shared" si="44"/>
        <v>Excellent</v>
      </c>
      <c r="AI163" t="str">
        <f t="shared" si="38"/>
        <v>Y</v>
      </c>
    </row>
    <row r="164" spans="1:35" ht="27.95">
      <c r="B164" t="s">
        <v>239</v>
      </c>
      <c r="C164" t="s">
        <v>767</v>
      </c>
      <c r="D164" t="s">
        <v>48</v>
      </c>
      <c r="E164" t="s">
        <v>49</v>
      </c>
      <c r="F164" t="s">
        <v>50</v>
      </c>
      <c r="H164" t="str">
        <f>INDEX('SWB Backcast'!$B$13:$V$168, MATCH('SWB Backcast - WINEP'!$C164, 'SWB Backcast'!$C$13:$C$168, 0), MATCH('SWB Backcast - WINEP'!H$13, 'SWB Backcast'!$B$13:$V$13, 0))</f>
        <v>Sufficient</v>
      </c>
      <c r="I164" t="str">
        <f>INDEX('SWB Backcast'!$B$13:$V$168, MATCH('SWB Backcast - WINEP'!$C164, 'SWB Backcast'!$C$13:$C$168, 0), MATCH('SWB Backcast - WINEP'!I$13, 'SWB Backcast'!$B$13:$V$13, 0))</f>
        <v>Good</v>
      </c>
      <c r="J164" t="str">
        <f>INDEX('SWB Backcast'!$B$13:$V$168, MATCH('SWB Backcast - WINEP'!$C164, 'SWB Backcast'!$C$13:$C$168, 0), MATCH('SWB Backcast - WINEP'!J$13, 'SWB Backcast'!$B$13:$V$13, 0))</f>
        <v>Sufficient</v>
      </c>
      <c r="K164" t="str">
        <f>INDEX('SWB Backcast'!$B$13:$V$168, MATCH('SWB Backcast - WINEP'!$C164, 'SWB Backcast'!$C$13:$C$168, 0), MATCH('SWB Backcast - WINEP'!K$13, 'SWB Backcast'!$B$13:$V$13, 0))</f>
        <v>Good</v>
      </c>
      <c r="L164" t="str">
        <f>INDEX('SWB Backcast'!$B$13:$V$168, MATCH('SWB Backcast - WINEP'!$C164, 'SWB Backcast'!$C$13:$C$168, 0), MATCH('SWB Backcast - WINEP'!L$13, 'SWB Backcast'!$B$13:$V$13, 0))</f>
        <v>Excellent</v>
      </c>
      <c r="M164">
        <f>INDEX('SWB Backcast'!$B$13:$V$168, MATCH('SWB Backcast - WINEP'!$C164, 'SWB Backcast'!$C$13:$C$168, 0), MATCH('SWB Backcast - WINEP'!M$13, 'SWB Backcast'!$B$13:$V$13, 0))</f>
        <v>0</v>
      </c>
      <c r="N164" t="str">
        <f>INDEX('SWB Backcast'!$B$13:$V$168, MATCH('SWB Backcast - WINEP'!$C164, 'SWB Backcast'!$C$13:$C$168, 0), MATCH('SWB Backcast - WINEP'!N$13, 'SWB Backcast'!$B$13:$V$13, 0))</f>
        <v>Excellent</v>
      </c>
      <c r="O164" t="str">
        <f>INDEX('SWB Backcast'!$B$13:$V$168, MATCH('SWB Backcast - WINEP'!$C164, 'SWB Backcast'!$C$13:$C$168, 0), MATCH('SWB Backcast - WINEP'!O$13, 'SWB Backcast'!$B$13:$V$13, 0))</f>
        <v>Excellent</v>
      </c>
      <c r="P164">
        <f>INDEX('SWB Backcast'!$B$13:$V$168, MATCH('SWB Backcast - WINEP'!$C164, 'SWB Backcast'!$C$13:$C$168, 0), MATCH('SWB Backcast - WINEP'!P$13, 'SWB Backcast'!$B$13:$V$13, 0))</f>
        <v>0</v>
      </c>
      <c r="Q164" t="str">
        <f>INDEX('SWB Backcast'!$B$13:$V$168, MATCH('SWB Backcast - WINEP'!$C164, 'SWB Backcast'!$C$13:$C$168, 0), MATCH('SWB Backcast - WINEP'!Q$13, 'SWB Backcast'!$B$13:$V$13, 0))</f>
        <v>Excellent</v>
      </c>
      <c r="R164" t="str">
        <f>INDEX('SWB Backcast'!$B$13:$V$168, MATCH('SWB Backcast - WINEP'!$C164, 'SWB Backcast'!$C$13:$C$168, 0), MATCH('SWB Backcast - WINEP'!R$13, 'SWB Backcast'!$B$13:$V$13, 0))</f>
        <v>Excellent</v>
      </c>
      <c r="S164" t="str">
        <f>INDEX('SWB Backcast'!$B$13:$V$168, MATCH('SWB Backcast - WINEP'!$C164, 'SWB Backcast'!$C$13:$C$168, 0), MATCH('SWB Backcast - WINEP'!S$13, 'SWB Backcast'!$B$13:$V$13, 0))</f>
        <v>Excellent</v>
      </c>
      <c r="T164" t="str">
        <f>INDEX('SWB Backcast'!$B$13:$V$168, MATCH('SWB Backcast - WINEP'!$C164, 'SWB Backcast'!$C$13:$C$168, 0), MATCH('SWB Backcast - WINEP'!T$13, 'SWB Backcast'!$B$13:$V$13, 0))</f>
        <v>Excellent</v>
      </c>
      <c r="U164" t="str">
        <f>INDEX('SWB Backcast'!$B$13:$V$168, MATCH('SWB Backcast - WINEP'!$C164, 'SWB Backcast'!$C$13:$C$168, 0), MATCH('SWB Backcast - WINEP'!U$13, 'SWB Backcast'!$B$13:$V$13, 0))</f>
        <v>Excellent</v>
      </c>
      <c r="V164" t="str">
        <f>INDEX('SWB Backcast'!$B$13:$V$168, MATCH('SWB Backcast - WINEP'!$C164, 'SWB Backcast'!$C$13:$C$168, 0), MATCH('SWB Backcast - WINEP'!V$13, 'SWB Backcast'!$B$13:$V$13, 0))</f>
        <v>Excellent</v>
      </c>
      <c r="Y164" s="22" t="s">
        <v>1044</v>
      </c>
      <c r="Z164" s="22" t="s">
        <v>991</v>
      </c>
      <c r="AA164" t="s">
        <v>51</v>
      </c>
      <c r="AB164" t="str">
        <f t="shared" si="39"/>
        <v>Excellent</v>
      </c>
      <c r="AC164" t="str">
        <f t="shared" si="40"/>
        <v>Excellent</v>
      </c>
      <c r="AD164" t="str">
        <f t="shared" si="41"/>
        <v>Excellent</v>
      </c>
      <c r="AE164" t="str">
        <f t="shared" si="42"/>
        <v>Excellent</v>
      </c>
      <c r="AF164" t="str">
        <f t="shared" si="43"/>
        <v>Excellent</v>
      </c>
      <c r="AG164" t="str">
        <f t="shared" si="44"/>
        <v>Excellent</v>
      </c>
      <c r="AI164" t="str">
        <f t="shared" si="38"/>
        <v>Y</v>
      </c>
    </row>
    <row r="165" spans="1:35" ht="27.95">
      <c r="B165" t="s">
        <v>239</v>
      </c>
      <c r="C165" t="s">
        <v>768</v>
      </c>
      <c r="D165" t="s">
        <v>48</v>
      </c>
      <c r="E165" t="s">
        <v>49</v>
      </c>
      <c r="F165" t="s">
        <v>50</v>
      </c>
      <c r="H165" t="str">
        <f>INDEX('SWB Backcast'!$B$13:$V$168, MATCH('SWB Backcast - WINEP'!$C165, 'SWB Backcast'!$C$13:$C$168, 0), MATCH('SWB Backcast - WINEP'!H$13, 'SWB Backcast'!$B$13:$V$13, 0))</f>
        <v>Excellent</v>
      </c>
      <c r="I165" t="str">
        <f>INDEX('SWB Backcast'!$B$13:$V$168, MATCH('SWB Backcast - WINEP'!$C165, 'SWB Backcast'!$C$13:$C$168, 0), MATCH('SWB Backcast - WINEP'!I$13, 'SWB Backcast'!$B$13:$V$13, 0))</f>
        <v>Excellent</v>
      </c>
      <c r="J165" t="str">
        <f>INDEX('SWB Backcast'!$B$13:$V$168, MATCH('SWB Backcast - WINEP'!$C165, 'SWB Backcast'!$C$13:$C$168, 0), MATCH('SWB Backcast - WINEP'!J$13, 'SWB Backcast'!$B$13:$V$13, 0))</f>
        <v>Excellent</v>
      </c>
      <c r="K165" t="str">
        <f>INDEX('SWB Backcast'!$B$13:$V$168, MATCH('SWB Backcast - WINEP'!$C165, 'SWB Backcast'!$C$13:$C$168, 0), MATCH('SWB Backcast - WINEP'!K$13, 'SWB Backcast'!$B$13:$V$13, 0))</f>
        <v>Excellent</v>
      </c>
      <c r="L165" t="str">
        <f>INDEX('SWB Backcast'!$B$13:$V$168, MATCH('SWB Backcast - WINEP'!$C165, 'SWB Backcast'!$C$13:$C$168, 0), MATCH('SWB Backcast - WINEP'!L$13, 'SWB Backcast'!$B$13:$V$13, 0))</f>
        <v>Excellent</v>
      </c>
      <c r="M165">
        <f>INDEX('SWB Backcast'!$B$13:$V$168, MATCH('SWB Backcast - WINEP'!$C165, 'SWB Backcast'!$C$13:$C$168, 0), MATCH('SWB Backcast - WINEP'!M$13, 'SWB Backcast'!$B$13:$V$13, 0))</f>
        <v>0</v>
      </c>
      <c r="N165" t="str">
        <f>INDEX('SWB Backcast'!$B$13:$V$168, MATCH('SWB Backcast - WINEP'!$C165, 'SWB Backcast'!$C$13:$C$168, 0), MATCH('SWB Backcast - WINEP'!N$13, 'SWB Backcast'!$B$13:$V$13, 0))</f>
        <v>Excellent</v>
      </c>
      <c r="O165" t="str">
        <f>INDEX('SWB Backcast'!$B$13:$V$168, MATCH('SWB Backcast - WINEP'!$C165, 'SWB Backcast'!$C$13:$C$168, 0), MATCH('SWB Backcast - WINEP'!O$13, 'SWB Backcast'!$B$13:$V$13, 0))</f>
        <v>Excellent</v>
      </c>
      <c r="P165">
        <f>INDEX('SWB Backcast'!$B$13:$V$168, MATCH('SWB Backcast - WINEP'!$C165, 'SWB Backcast'!$C$13:$C$168, 0), MATCH('SWB Backcast - WINEP'!P$13, 'SWB Backcast'!$B$13:$V$13, 0))</f>
        <v>0</v>
      </c>
      <c r="Q165" t="str">
        <f>INDEX('SWB Backcast'!$B$13:$V$168, MATCH('SWB Backcast - WINEP'!$C165, 'SWB Backcast'!$C$13:$C$168, 0), MATCH('SWB Backcast - WINEP'!Q$13, 'SWB Backcast'!$B$13:$V$13, 0))</f>
        <v>Excellent</v>
      </c>
      <c r="R165" t="str">
        <f>INDEX('SWB Backcast'!$B$13:$V$168, MATCH('SWB Backcast - WINEP'!$C165, 'SWB Backcast'!$C$13:$C$168, 0), MATCH('SWB Backcast - WINEP'!R$13, 'SWB Backcast'!$B$13:$V$13, 0))</f>
        <v>Excellent</v>
      </c>
      <c r="S165" t="str">
        <f>INDEX('SWB Backcast'!$B$13:$V$168, MATCH('SWB Backcast - WINEP'!$C165, 'SWB Backcast'!$C$13:$C$168, 0), MATCH('SWB Backcast - WINEP'!S$13, 'SWB Backcast'!$B$13:$V$13, 0))</f>
        <v>Excellent</v>
      </c>
      <c r="T165" t="str">
        <f>INDEX('SWB Backcast'!$B$13:$V$168, MATCH('SWB Backcast - WINEP'!$C165, 'SWB Backcast'!$C$13:$C$168, 0), MATCH('SWB Backcast - WINEP'!T$13, 'SWB Backcast'!$B$13:$V$13, 0))</f>
        <v>Excellent</v>
      </c>
      <c r="U165" t="str">
        <f>INDEX('SWB Backcast'!$B$13:$V$168, MATCH('SWB Backcast - WINEP'!$C165, 'SWB Backcast'!$C$13:$C$168, 0), MATCH('SWB Backcast - WINEP'!U$13, 'SWB Backcast'!$B$13:$V$13, 0))</f>
        <v>Excellent</v>
      </c>
      <c r="V165" t="str">
        <f>INDEX('SWB Backcast'!$B$13:$V$168, MATCH('SWB Backcast - WINEP'!$C165, 'SWB Backcast'!$C$13:$C$168, 0), MATCH('SWB Backcast - WINEP'!V$13, 'SWB Backcast'!$B$13:$V$13, 0))</f>
        <v>Excellent</v>
      </c>
      <c r="Y165" s="22" t="s">
        <v>1045</v>
      </c>
      <c r="Z165" s="22" t="s">
        <v>970</v>
      </c>
      <c r="AA165" t="s">
        <v>51</v>
      </c>
      <c r="AB165" t="str">
        <f t="shared" si="39"/>
        <v>Excellent</v>
      </c>
      <c r="AC165" t="str">
        <f t="shared" si="40"/>
        <v>Excellent</v>
      </c>
      <c r="AD165" t="str">
        <f t="shared" si="41"/>
        <v>Excellent</v>
      </c>
      <c r="AE165" t="str">
        <f t="shared" si="42"/>
        <v>Excellent</v>
      </c>
      <c r="AF165" t="str">
        <f t="shared" si="43"/>
        <v>Excellent</v>
      </c>
      <c r="AG165" t="str">
        <f t="shared" si="44"/>
        <v>Excellent</v>
      </c>
      <c r="AI165" t="str">
        <f t="shared" si="38"/>
        <v>Y</v>
      </c>
    </row>
    <row r="166" spans="1:35" ht="42">
      <c r="B166" t="s">
        <v>239</v>
      </c>
      <c r="C166" t="s">
        <v>769</v>
      </c>
      <c r="D166" t="s">
        <v>48</v>
      </c>
      <c r="E166" t="s">
        <v>49</v>
      </c>
      <c r="F166" t="s">
        <v>50</v>
      </c>
      <c r="H166" t="str">
        <f>INDEX('SWB Backcast'!$B$13:$V$168, MATCH('SWB Backcast - WINEP'!$C166, 'SWB Backcast'!$C$13:$C$168, 0), MATCH('SWB Backcast - WINEP'!H$13, 'SWB Backcast'!$B$13:$V$13, 0))</f>
        <v>Good</v>
      </c>
      <c r="I166" t="str">
        <f>INDEX('SWB Backcast'!$B$13:$V$168, MATCH('SWB Backcast - WINEP'!$C166, 'SWB Backcast'!$C$13:$C$168, 0), MATCH('SWB Backcast - WINEP'!I$13, 'SWB Backcast'!$B$13:$V$13, 0))</f>
        <v>Excellent</v>
      </c>
      <c r="J166" t="str">
        <f>INDEX('SWB Backcast'!$B$13:$V$168, MATCH('SWB Backcast - WINEP'!$C166, 'SWB Backcast'!$C$13:$C$168, 0), MATCH('SWB Backcast - WINEP'!J$13, 'SWB Backcast'!$B$13:$V$13, 0))</f>
        <v>Excellent</v>
      </c>
      <c r="K166" t="str">
        <f>INDEX('SWB Backcast'!$B$13:$V$168, MATCH('SWB Backcast - WINEP'!$C166, 'SWB Backcast'!$C$13:$C$168, 0), MATCH('SWB Backcast - WINEP'!K$13, 'SWB Backcast'!$B$13:$V$13, 0))</f>
        <v>Excellent</v>
      </c>
      <c r="L166" t="str">
        <f>INDEX('SWB Backcast'!$B$13:$V$168, MATCH('SWB Backcast - WINEP'!$C166, 'SWB Backcast'!$C$13:$C$168, 0), MATCH('SWB Backcast - WINEP'!L$13, 'SWB Backcast'!$B$13:$V$13, 0))</f>
        <v>Excellent</v>
      </c>
      <c r="M166">
        <f>INDEX('SWB Backcast'!$B$13:$V$168, MATCH('SWB Backcast - WINEP'!$C166, 'SWB Backcast'!$C$13:$C$168, 0), MATCH('SWB Backcast - WINEP'!M$13, 'SWB Backcast'!$B$13:$V$13, 0))</f>
        <v>0</v>
      </c>
      <c r="N166" t="str">
        <f>INDEX('SWB Backcast'!$B$13:$V$168, MATCH('SWB Backcast - WINEP'!$C166, 'SWB Backcast'!$C$13:$C$168, 0), MATCH('SWB Backcast - WINEP'!N$13, 'SWB Backcast'!$B$13:$V$13, 0))</f>
        <v>Good</v>
      </c>
      <c r="O166" t="str">
        <f>INDEX('SWB Backcast'!$B$13:$V$168, MATCH('SWB Backcast - WINEP'!$C166, 'SWB Backcast'!$C$13:$C$168, 0), MATCH('SWB Backcast - WINEP'!O$13, 'SWB Backcast'!$B$13:$V$13, 0))</f>
        <v>Good</v>
      </c>
      <c r="P166">
        <f>INDEX('SWB Backcast'!$B$13:$V$168, MATCH('SWB Backcast - WINEP'!$C166, 'SWB Backcast'!$C$13:$C$168, 0), MATCH('SWB Backcast - WINEP'!P$13, 'SWB Backcast'!$B$13:$V$13, 0))</f>
        <v>0</v>
      </c>
      <c r="Q166" t="str">
        <f>INDEX('SWB Backcast'!$B$13:$V$168, MATCH('SWB Backcast - WINEP'!$C166, 'SWB Backcast'!$C$13:$C$168, 0), MATCH('SWB Backcast - WINEP'!Q$13, 'SWB Backcast'!$B$13:$V$13, 0))</f>
        <v>Good</v>
      </c>
      <c r="R166" t="str">
        <f>INDEX('SWB Backcast'!$B$13:$V$168, MATCH('SWB Backcast - WINEP'!$C166, 'SWB Backcast'!$C$13:$C$168, 0), MATCH('SWB Backcast - WINEP'!R$13, 'SWB Backcast'!$B$13:$V$13, 0))</f>
        <v>Good</v>
      </c>
      <c r="S166" t="str">
        <f>INDEX('SWB Backcast'!$B$13:$V$168, MATCH('SWB Backcast - WINEP'!$C166, 'SWB Backcast'!$C$13:$C$168, 0), MATCH('SWB Backcast - WINEP'!S$13, 'SWB Backcast'!$B$13:$V$13, 0))</f>
        <v>Good</v>
      </c>
      <c r="T166" t="str">
        <f>INDEX('SWB Backcast'!$B$13:$V$168, MATCH('SWB Backcast - WINEP'!$C166, 'SWB Backcast'!$C$13:$C$168, 0), MATCH('SWB Backcast - WINEP'!T$13, 'SWB Backcast'!$B$13:$V$13, 0))</f>
        <v>Good</v>
      </c>
      <c r="U166" t="str">
        <f>INDEX('SWB Backcast'!$B$13:$V$168, MATCH('SWB Backcast - WINEP'!$C166, 'SWB Backcast'!$C$13:$C$168, 0), MATCH('SWB Backcast - WINEP'!U$13, 'SWB Backcast'!$B$13:$V$13, 0))</f>
        <v>Good</v>
      </c>
      <c r="V166" t="str">
        <f>INDEX('SWB Backcast'!$B$13:$V$168, MATCH('SWB Backcast - WINEP'!$C166, 'SWB Backcast'!$C$13:$C$168, 0), MATCH('SWB Backcast - WINEP'!V$13, 'SWB Backcast'!$B$13:$V$13, 0))</f>
        <v>Good</v>
      </c>
      <c r="Y166" s="22" t="s">
        <v>1046</v>
      </c>
      <c r="Z166" s="22" t="s">
        <v>1035</v>
      </c>
      <c r="AA166" t="s">
        <v>51</v>
      </c>
      <c r="AB166" t="str">
        <f t="shared" si="39"/>
        <v>Good</v>
      </c>
      <c r="AC166" t="str">
        <f t="shared" si="40"/>
        <v>Good</v>
      </c>
      <c r="AD166" t="str">
        <f t="shared" si="41"/>
        <v>Good</v>
      </c>
      <c r="AE166" t="str">
        <f t="shared" si="42"/>
        <v>Good</v>
      </c>
      <c r="AF166" t="str">
        <f t="shared" si="43"/>
        <v>Good</v>
      </c>
      <c r="AG166" t="str">
        <f t="shared" si="44"/>
        <v>Good</v>
      </c>
      <c r="AI166" t="s">
        <v>51</v>
      </c>
    </row>
    <row r="167" spans="1:35">
      <c r="B167" t="s">
        <v>239</v>
      </c>
      <c r="C167" t="s">
        <v>770</v>
      </c>
      <c r="D167" t="s">
        <v>48</v>
      </c>
      <c r="E167" t="s">
        <v>49</v>
      </c>
      <c r="F167" t="s">
        <v>50</v>
      </c>
      <c r="H167" t="str">
        <f>INDEX('SWB Backcast'!$B$13:$V$168, MATCH('SWB Backcast - WINEP'!$C167, 'SWB Backcast'!$C$13:$C$168, 0), MATCH('SWB Backcast - WINEP'!H$13, 'SWB Backcast'!$B$13:$V$13, 0))</f>
        <v>Excellent</v>
      </c>
      <c r="I167" t="str">
        <f>INDEX('SWB Backcast'!$B$13:$V$168, MATCH('SWB Backcast - WINEP'!$C167, 'SWB Backcast'!$C$13:$C$168, 0), MATCH('SWB Backcast - WINEP'!I$13, 'SWB Backcast'!$B$13:$V$13, 0))</f>
        <v>Excellent</v>
      </c>
      <c r="J167" t="str">
        <f>INDEX('SWB Backcast'!$B$13:$V$168, MATCH('SWB Backcast - WINEP'!$C167, 'SWB Backcast'!$C$13:$C$168, 0), MATCH('SWB Backcast - WINEP'!J$13, 'SWB Backcast'!$B$13:$V$13, 0))</f>
        <v>Excellent</v>
      </c>
      <c r="K167" t="str">
        <f>INDEX('SWB Backcast'!$B$13:$V$168, MATCH('SWB Backcast - WINEP'!$C167, 'SWB Backcast'!$C$13:$C$168, 0), MATCH('SWB Backcast - WINEP'!K$13, 'SWB Backcast'!$B$13:$V$13, 0))</f>
        <v>Excellent</v>
      </c>
      <c r="L167" t="str">
        <f>INDEX('SWB Backcast'!$B$13:$V$168, MATCH('SWB Backcast - WINEP'!$C167, 'SWB Backcast'!$C$13:$C$168, 0), MATCH('SWB Backcast - WINEP'!L$13, 'SWB Backcast'!$B$13:$V$13, 0))</f>
        <v>Excellent</v>
      </c>
      <c r="M167">
        <f>INDEX('SWB Backcast'!$B$13:$V$168, MATCH('SWB Backcast - WINEP'!$C167, 'SWB Backcast'!$C$13:$C$168, 0), MATCH('SWB Backcast - WINEP'!M$13, 'SWB Backcast'!$B$13:$V$13, 0))</f>
        <v>0</v>
      </c>
      <c r="N167" t="str">
        <f>INDEX('SWB Backcast'!$B$13:$V$168, MATCH('SWB Backcast - WINEP'!$C167, 'SWB Backcast'!$C$13:$C$168, 0), MATCH('SWB Backcast - WINEP'!N$13, 'SWB Backcast'!$B$13:$V$13, 0))</f>
        <v>Excellent</v>
      </c>
      <c r="O167" t="str">
        <f>INDEX('SWB Backcast'!$B$13:$V$168, MATCH('SWB Backcast - WINEP'!$C167, 'SWB Backcast'!$C$13:$C$168, 0), MATCH('SWB Backcast - WINEP'!O$13, 'SWB Backcast'!$B$13:$V$13, 0))</f>
        <v>Excellent</v>
      </c>
      <c r="P167">
        <f>INDEX('SWB Backcast'!$B$13:$V$168, MATCH('SWB Backcast - WINEP'!$C167, 'SWB Backcast'!$C$13:$C$168, 0), MATCH('SWB Backcast - WINEP'!P$13, 'SWB Backcast'!$B$13:$V$13, 0))</f>
        <v>0</v>
      </c>
      <c r="Q167" t="str">
        <f>INDEX('SWB Backcast'!$B$13:$V$168, MATCH('SWB Backcast - WINEP'!$C167, 'SWB Backcast'!$C$13:$C$168, 0), MATCH('SWB Backcast - WINEP'!Q$13, 'SWB Backcast'!$B$13:$V$13, 0))</f>
        <v>Excellent</v>
      </c>
      <c r="R167" t="str">
        <f>INDEX('SWB Backcast'!$B$13:$V$168, MATCH('SWB Backcast - WINEP'!$C167, 'SWB Backcast'!$C$13:$C$168, 0), MATCH('SWB Backcast - WINEP'!R$13, 'SWB Backcast'!$B$13:$V$13, 0))</f>
        <v>Excellent</v>
      </c>
      <c r="S167" t="str">
        <f>INDEX('SWB Backcast'!$B$13:$V$168, MATCH('SWB Backcast - WINEP'!$C167, 'SWB Backcast'!$C$13:$C$168, 0), MATCH('SWB Backcast - WINEP'!S$13, 'SWB Backcast'!$B$13:$V$13, 0))</f>
        <v>Excellent</v>
      </c>
      <c r="T167" t="str">
        <f>INDEX('SWB Backcast'!$B$13:$V$168, MATCH('SWB Backcast - WINEP'!$C167, 'SWB Backcast'!$C$13:$C$168, 0), MATCH('SWB Backcast - WINEP'!T$13, 'SWB Backcast'!$B$13:$V$13, 0))</f>
        <v>Excellent</v>
      </c>
      <c r="U167" t="str">
        <f>INDEX('SWB Backcast'!$B$13:$V$168, MATCH('SWB Backcast - WINEP'!$C167, 'SWB Backcast'!$C$13:$C$168, 0), MATCH('SWB Backcast - WINEP'!U$13, 'SWB Backcast'!$B$13:$V$13, 0))</f>
        <v>Excellent</v>
      </c>
      <c r="V167" t="str">
        <f>INDEX('SWB Backcast'!$B$13:$V$168, MATCH('SWB Backcast - WINEP'!$C167, 'SWB Backcast'!$C$13:$C$168, 0), MATCH('SWB Backcast - WINEP'!V$13, 'SWB Backcast'!$B$13:$V$13, 0))</f>
        <v>Excellent</v>
      </c>
      <c r="Y167" s="22"/>
      <c r="Z167" s="22"/>
      <c r="AA167" t="s">
        <v>51</v>
      </c>
      <c r="AB167" t="str">
        <f t="shared" si="39"/>
        <v>Excellent</v>
      </c>
      <c r="AC167" t="str">
        <f t="shared" si="40"/>
        <v>Excellent</v>
      </c>
      <c r="AD167" t="str">
        <f t="shared" si="41"/>
        <v>Excellent</v>
      </c>
      <c r="AE167" t="str">
        <f t="shared" si="42"/>
        <v>Excellent</v>
      </c>
      <c r="AF167" t="str">
        <f t="shared" si="43"/>
        <v>Excellent</v>
      </c>
      <c r="AG167" t="str">
        <f t="shared" si="44"/>
        <v>Excellent</v>
      </c>
      <c r="AI167" t="str">
        <f>IF(OR(ISNUMBER(SEARCH("IMP", Y167)), ISNUMBER(SEARCH("ND ", Y167))), "Y", "N")</f>
        <v>N</v>
      </c>
    </row>
    <row r="168" spans="1:35" ht="27.95">
      <c r="B168" t="s">
        <v>239</v>
      </c>
      <c r="C168" t="s">
        <v>771</v>
      </c>
      <c r="D168" t="s">
        <v>48</v>
      </c>
      <c r="E168" t="s">
        <v>49</v>
      </c>
      <c r="F168" t="s">
        <v>50</v>
      </c>
      <c r="H168" t="str">
        <f>INDEX('SWB Backcast'!$B$13:$V$168, MATCH('SWB Backcast - WINEP'!$C168, 'SWB Backcast'!$C$13:$C$168, 0), MATCH('SWB Backcast - WINEP'!H$13, 'SWB Backcast'!$B$13:$V$13, 0))</f>
        <v>Good</v>
      </c>
      <c r="I168" t="str">
        <f>INDEX('SWB Backcast'!$B$13:$V$168, MATCH('SWB Backcast - WINEP'!$C168, 'SWB Backcast'!$C$13:$C$168, 0), MATCH('SWB Backcast - WINEP'!I$13, 'SWB Backcast'!$B$13:$V$13, 0))</f>
        <v>Excellent</v>
      </c>
      <c r="J168" t="str">
        <f>INDEX('SWB Backcast'!$B$13:$V$168, MATCH('SWB Backcast - WINEP'!$C168, 'SWB Backcast'!$C$13:$C$168, 0), MATCH('SWB Backcast - WINEP'!J$13, 'SWB Backcast'!$B$13:$V$13, 0))</f>
        <v>Excellent</v>
      </c>
      <c r="K168" t="str">
        <f>INDEX('SWB Backcast'!$B$13:$V$168, MATCH('SWB Backcast - WINEP'!$C168, 'SWB Backcast'!$C$13:$C$168, 0), MATCH('SWB Backcast - WINEP'!K$13, 'SWB Backcast'!$B$13:$V$13, 0))</f>
        <v>Excellent</v>
      </c>
      <c r="L168" t="str">
        <f>INDEX('SWB Backcast'!$B$13:$V$168, MATCH('SWB Backcast - WINEP'!$C168, 'SWB Backcast'!$C$13:$C$168, 0), MATCH('SWB Backcast - WINEP'!L$13, 'SWB Backcast'!$B$13:$V$13, 0))</f>
        <v>Good</v>
      </c>
      <c r="M168">
        <f>INDEX('SWB Backcast'!$B$13:$V$168, MATCH('SWB Backcast - WINEP'!$C168, 'SWB Backcast'!$C$13:$C$168, 0), MATCH('SWB Backcast - WINEP'!M$13, 'SWB Backcast'!$B$13:$V$13, 0))</f>
        <v>0</v>
      </c>
      <c r="N168" t="str">
        <f>INDEX('SWB Backcast'!$B$13:$V$168, MATCH('SWB Backcast - WINEP'!$C168, 'SWB Backcast'!$C$13:$C$168, 0), MATCH('SWB Backcast - WINEP'!N$13, 'SWB Backcast'!$B$13:$V$13, 0))</f>
        <v>Excellent</v>
      </c>
      <c r="O168" t="str">
        <f>INDEX('SWB Backcast'!$B$13:$V$168, MATCH('SWB Backcast - WINEP'!$C168, 'SWB Backcast'!$C$13:$C$168, 0), MATCH('SWB Backcast - WINEP'!O$13, 'SWB Backcast'!$B$13:$V$13, 0))</f>
        <v>Excellent</v>
      </c>
      <c r="P168">
        <f>INDEX('SWB Backcast'!$B$13:$V$168, MATCH('SWB Backcast - WINEP'!$C168, 'SWB Backcast'!$C$13:$C$168, 0), MATCH('SWB Backcast - WINEP'!P$13, 'SWB Backcast'!$B$13:$V$13, 0))</f>
        <v>0</v>
      </c>
      <c r="Q168" t="str">
        <f>INDEX('SWB Backcast'!$B$13:$V$168, MATCH('SWB Backcast - WINEP'!$C168, 'SWB Backcast'!$C$13:$C$168, 0), MATCH('SWB Backcast - WINEP'!Q$13, 'SWB Backcast'!$B$13:$V$13, 0))</f>
        <v>Excellent</v>
      </c>
      <c r="R168" t="str">
        <f>INDEX('SWB Backcast'!$B$13:$V$168, MATCH('SWB Backcast - WINEP'!$C168, 'SWB Backcast'!$C$13:$C$168, 0), MATCH('SWB Backcast - WINEP'!R$13, 'SWB Backcast'!$B$13:$V$13, 0))</f>
        <v>Excellent</v>
      </c>
      <c r="S168" t="str">
        <f>INDEX('SWB Backcast'!$B$13:$V$168, MATCH('SWB Backcast - WINEP'!$C168, 'SWB Backcast'!$C$13:$C$168, 0), MATCH('SWB Backcast - WINEP'!S$13, 'SWB Backcast'!$B$13:$V$13, 0))</f>
        <v>Excellent</v>
      </c>
      <c r="T168" t="str">
        <f>INDEX('SWB Backcast'!$B$13:$V$168, MATCH('SWB Backcast - WINEP'!$C168, 'SWB Backcast'!$C$13:$C$168, 0), MATCH('SWB Backcast - WINEP'!T$13, 'SWB Backcast'!$B$13:$V$13, 0))</f>
        <v>Excellent</v>
      </c>
      <c r="U168" t="str">
        <f>INDEX('SWB Backcast'!$B$13:$V$168, MATCH('SWB Backcast - WINEP'!$C168, 'SWB Backcast'!$C$13:$C$168, 0), MATCH('SWB Backcast - WINEP'!U$13, 'SWB Backcast'!$B$13:$V$13, 0))</f>
        <v>Excellent</v>
      </c>
      <c r="V168" t="str">
        <f>INDEX('SWB Backcast'!$B$13:$V$168, MATCH('SWB Backcast - WINEP'!$C168, 'SWB Backcast'!$C$13:$C$168, 0), MATCH('SWB Backcast - WINEP'!V$13, 'SWB Backcast'!$B$13:$V$13, 0))</f>
        <v>Excellent</v>
      </c>
      <c r="Y168" s="22" t="s">
        <v>1047</v>
      </c>
      <c r="Z168" s="22" t="s">
        <v>970</v>
      </c>
      <c r="AA168" t="s">
        <v>51</v>
      </c>
      <c r="AB168" t="str">
        <f t="shared" si="39"/>
        <v>Excellent</v>
      </c>
      <c r="AC168" t="str">
        <f t="shared" si="40"/>
        <v>Excellent</v>
      </c>
      <c r="AD168" t="str">
        <f t="shared" si="41"/>
        <v>Excellent</v>
      </c>
      <c r="AE168" t="str">
        <f t="shared" si="42"/>
        <v>Excellent</v>
      </c>
      <c r="AF168" t="str">
        <f t="shared" si="43"/>
        <v>Excellent</v>
      </c>
      <c r="AG168" t="str">
        <f t="shared" si="44"/>
        <v>Excellent</v>
      </c>
      <c r="AI168" t="str">
        <f>IF(OR(ISNUMBER(SEARCH("IMP", Y168)), ISNUMBER(SEARCH("ND ", Y168))), "Y", "N")</f>
        <v>Y</v>
      </c>
    </row>
    <row r="169" spans="1:35">
      <c r="A169" s="158" t="s">
        <v>138</v>
      </c>
      <c r="B169" s="158" t="s">
        <v>239</v>
      </c>
      <c r="C169" s="158" t="s">
        <v>772</v>
      </c>
      <c r="D169" s="158"/>
      <c r="E169" s="158" t="s">
        <v>49</v>
      </c>
      <c r="F169" s="158" t="s">
        <v>140</v>
      </c>
    </row>
    <row r="170" spans="1:35">
      <c r="A170" s="158" t="s">
        <v>138</v>
      </c>
      <c r="B170" s="158" t="s">
        <v>239</v>
      </c>
      <c r="C170" s="158" t="s">
        <v>773</v>
      </c>
      <c r="D170" s="158"/>
      <c r="E170" s="158" t="s">
        <v>49</v>
      </c>
      <c r="F170" s="158" t="s">
        <v>140</v>
      </c>
    </row>
    <row r="171" spans="1:35">
      <c r="A171" s="158" t="s">
        <v>138</v>
      </c>
      <c r="B171" s="158" t="s">
        <v>239</v>
      </c>
      <c r="C171" s="158" t="s">
        <v>774</v>
      </c>
      <c r="D171" s="158"/>
      <c r="E171" s="158" t="s">
        <v>49</v>
      </c>
      <c r="F171" s="158" t="s">
        <v>140</v>
      </c>
    </row>
    <row r="172" spans="1:35">
      <c r="A172" s="158" t="s">
        <v>138</v>
      </c>
      <c r="B172" s="158" t="s">
        <v>239</v>
      </c>
      <c r="C172" s="158" t="s">
        <v>775</v>
      </c>
      <c r="D172" s="158"/>
      <c r="E172" s="158" t="s">
        <v>49</v>
      </c>
      <c r="F172" s="158" t="s">
        <v>140</v>
      </c>
    </row>
    <row r="173" spans="1:35">
      <c r="A173" s="158" t="s">
        <v>138</v>
      </c>
      <c r="B173" s="158" t="s">
        <v>239</v>
      </c>
      <c r="C173" s="158" t="s">
        <v>776</v>
      </c>
      <c r="D173" s="158"/>
      <c r="E173" s="158" t="s">
        <v>49</v>
      </c>
      <c r="F173" s="158" t="s">
        <v>140</v>
      </c>
    </row>
    <row r="174" spans="1:35">
      <c r="A174" s="158" t="s">
        <v>138</v>
      </c>
      <c r="B174" s="158" t="s">
        <v>239</v>
      </c>
      <c r="C174" s="158" t="s">
        <v>777</v>
      </c>
      <c r="D174" s="158"/>
      <c r="E174" s="158" t="s">
        <v>49</v>
      </c>
      <c r="F174" s="158" t="s">
        <v>140</v>
      </c>
    </row>
    <row r="176" spans="1:35" s="21" customFormat="1"/>
    <row r="178" spans="2:35" ht="42">
      <c r="B178" s="10" t="s">
        <v>143</v>
      </c>
      <c r="E178" s="10" t="s">
        <v>144</v>
      </c>
      <c r="F178" t="s">
        <v>145</v>
      </c>
      <c r="H178">
        <f t="shared" ref="H178:V178" si="45">SUM(H179:H182)</f>
        <v>151</v>
      </c>
      <c r="I178">
        <f t="shared" si="45"/>
        <v>151</v>
      </c>
      <c r="J178">
        <f t="shared" si="45"/>
        <v>151</v>
      </c>
      <c r="K178">
        <f t="shared" si="45"/>
        <v>151</v>
      </c>
      <c r="L178">
        <f t="shared" si="45"/>
        <v>151</v>
      </c>
      <c r="N178">
        <f t="shared" si="45"/>
        <v>151</v>
      </c>
      <c r="O178">
        <f t="shared" si="45"/>
        <v>151</v>
      </c>
      <c r="Q178">
        <f t="shared" si="45"/>
        <v>151</v>
      </c>
      <c r="R178">
        <f t="shared" si="45"/>
        <v>151</v>
      </c>
      <c r="S178">
        <f t="shared" si="45"/>
        <v>151</v>
      </c>
      <c r="T178">
        <f t="shared" si="45"/>
        <v>151</v>
      </c>
      <c r="U178">
        <f t="shared" si="45"/>
        <v>151</v>
      </c>
      <c r="V178">
        <f t="shared" si="45"/>
        <v>151</v>
      </c>
      <c r="AB178">
        <f t="shared" ref="AB178:AG178" si="46">SUM(AB179:AB182)</f>
        <v>151</v>
      </c>
      <c r="AC178">
        <f t="shared" si="46"/>
        <v>151</v>
      </c>
      <c r="AD178">
        <f t="shared" si="46"/>
        <v>151</v>
      </c>
      <c r="AE178">
        <f t="shared" si="46"/>
        <v>151</v>
      </c>
      <c r="AF178">
        <f t="shared" si="46"/>
        <v>151</v>
      </c>
      <c r="AG178">
        <f t="shared" si="46"/>
        <v>151</v>
      </c>
      <c r="AH178" s="22" t="s">
        <v>146</v>
      </c>
      <c r="AI178">
        <f>COUNTIF(AI14:AI168, "Y")</f>
        <v>55</v>
      </c>
    </row>
    <row r="179" spans="2:35">
      <c r="B179" t="s">
        <v>96</v>
      </c>
      <c r="F179" t="s">
        <v>96</v>
      </c>
      <c r="H179">
        <f>COUNTIF(H$14:H$175, $B179) + COUNTIF(H$14:H$175, $B186)</f>
        <v>2</v>
      </c>
      <c r="I179">
        <f>COUNTIF(I$14:I$175, $B179) + COUNTIF(I$14:I$175, $B186)</f>
        <v>2</v>
      </c>
      <c r="J179">
        <f>COUNTIF(J$14:J$175, $B179) + COUNTIF(J$14:J$175, $B186)</f>
        <v>4</v>
      </c>
      <c r="K179">
        <f>COUNTIF(K$14:K$175, $B179) + COUNTIF(K$14:K$175, $B186)</f>
        <v>4</v>
      </c>
      <c r="L179">
        <f>COUNTIF(L$14:L$175, $B179) + COUNTIF(L$14:L$175, $B186)</f>
        <v>5</v>
      </c>
      <c r="N179">
        <f>COUNTIF(N$14:N$175, $B179) + COUNTIF(N$14:N$175, $B186)</f>
        <v>3</v>
      </c>
      <c r="O179">
        <f>COUNTIF(O$14:O$175, $B179) + COUNTIF(O$14:O$175, $B186)</f>
        <v>2</v>
      </c>
      <c r="Q179">
        <f t="shared" ref="Q179:V179" si="47">COUNTIF(Q$14:Q$175, $B179) + COUNTIF(Q$14:Q$175, $B186)</f>
        <v>0</v>
      </c>
      <c r="R179">
        <f t="shared" si="47"/>
        <v>0</v>
      </c>
      <c r="S179">
        <f t="shared" si="47"/>
        <v>0</v>
      </c>
      <c r="T179">
        <f t="shared" si="47"/>
        <v>0</v>
      </c>
      <c r="U179">
        <f t="shared" si="47"/>
        <v>0</v>
      </c>
      <c r="V179">
        <f t="shared" si="47"/>
        <v>0</v>
      </c>
      <c r="AB179">
        <f t="shared" ref="AB179:AG179" si="48">COUNTIF(AB$14:AB$175, $B179) + COUNTIF(AB$14:AB$175, $B186)</f>
        <v>0</v>
      </c>
      <c r="AC179">
        <f t="shared" si="48"/>
        <v>0</v>
      </c>
      <c r="AD179">
        <f t="shared" si="48"/>
        <v>0</v>
      </c>
      <c r="AE179">
        <f t="shared" si="48"/>
        <v>0</v>
      </c>
      <c r="AF179">
        <f t="shared" si="48"/>
        <v>0</v>
      </c>
      <c r="AG179">
        <f t="shared" si="48"/>
        <v>0</v>
      </c>
    </row>
    <row r="180" spans="2:35">
      <c r="B180" t="s">
        <v>97</v>
      </c>
      <c r="F180" t="s">
        <v>97</v>
      </c>
      <c r="H180">
        <f t="shared" ref="H180:U180" si="49">COUNTIF(H$14:H$175, $B180) + COUNTIF(H$14:H$175, $B187)</f>
        <v>13</v>
      </c>
      <c r="I180">
        <f t="shared" si="49"/>
        <v>6</v>
      </c>
      <c r="J180">
        <f t="shared" si="49"/>
        <v>9</v>
      </c>
      <c r="K180">
        <f t="shared" si="49"/>
        <v>5</v>
      </c>
      <c r="L180">
        <f t="shared" si="49"/>
        <v>4</v>
      </c>
      <c r="N180">
        <f t="shared" si="49"/>
        <v>8</v>
      </c>
      <c r="O180">
        <f t="shared" si="49"/>
        <v>6</v>
      </c>
      <c r="Q180">
        <f t="shared" si="49"/>
        <v>1</v>
      </c>
      <c r="R180">
        <f t="shared" si="49"/>
        <v>1</v>
      </c>
      <c r="S180">
        <f t="shared" si="49"/>
        <v>1</v>
      </c>
      <c r="T180">
        <f t="shared" si="49"/>
        <v>1</v>
      </c>
      <c r="U180">
        <f t="shared" si="49"/>
        <v>1</v>
      </c>
      <c r="V180">
        <f>COUNTIF(V$14:V$175, $B180) + COUNTIF(V$14:V$175, $B187)</f>
        <v>1</v>
      </c>
      <c r="AB180">
        <f t="shared" ref="AB180:AG180" si="50">COUNTIF(AB$14:AB$175, $B180) + COUNTIF(AB$14:AB$175, $B187)</f>
        <v>1</v>
      </c>
      <c r="AC180">
        <f t="shared" si="50"/>
        <v>1</v>
      </c>
      <c r="AD180">
        <f t="shared" si="50"/>
        <v>1</v>
      </c>
      <c r="AE180">
        <f t="shared" si="50"/>
        <v>1</v>
      </c>
      <c r="AF180">
        <f t="shared" si="50"/>
        <v>1</v>
      </c>
      <c r="AG180">
        <f t="shared" si="50"/>
        <v>1</v>
      </c>
    </row>
    <row r="181" spans="2:35">
      <c r="B181" t="s">
        <v>56</v>
      </c>
      <c r="F181" t="s">
        <v>56</v>
      </c>
      <c r="H181">
        <f t="shared" ref="H181:L182" si="51">COUNTIF(H$14:H$175, $B181) + COUNTIF(H$14:H$175, $B188)</f>
        <v>26</v>
      </c>
      <c r="I181">
        <f t="shared" si="51"/>
        <v>21</v>
      </c>
      <c r="J181">
        <f t="shared" si="51"/>
        <v>28</v>
      </c>
      <c r="K181">
        <f t="shared" si="51"/>
        <v>31</v>
      </c>
      <c r="L181">
        <f t="shared" si="51"/>
        <v>20</v>
      </c>
      <c r="N181">
        <f>COUNTIF(N$14:N$175, $B181) + COUNTIF(N$14:N$175, $B188)</f>
        <v>26</v>
      </c>
      <c r="O181">
        <f>COUNTIF(O$14:O$175, $B181) + COUNTIF(O$14:O$175, $B188)</f>
        <v>21</v>
      </c>
      <c r="Q181">
        <f t="shared" ref="Q181:U182" si="52">COUNTIF(Q$14:Q$175, $B181) + COUNTIF(Q$14:Q$175, $B188)</f>
        <v>27</v>
      </c>
      <c r="R181">
        <f t="shared" si="52"/>
        <v>27</v>
      </c>
      <c r="S181">
        <f t="shared" si="52"/>
        <v>27</v>
      </c>
      <c r="T181">
        <f t="shared" si="52"/>
        <v>26</v>
      </c>
      <c r="U181">
        <f t="shared" si="52"/>
        <v>24</v>
      </c>
      <c r="V181">
        <f>COUNTIF(V$14:V$175, $B181) + COUNTIF(V$14:V$175, $B188)</f>
        <v>24</v>
      </c>
      <c r="AB181">
        <f t="shared" ref="AB181:AG181" si="53">COUNTIF(AB$14:AB$175, $B181) + COUNTIF(AB$14:AB$175, $B188)</f>
        <v>27</v>
      </c>
      <c r="AC181">
        <f t="shared" si="53"/>
        <v>27</v>
      </c>
      <c r="AD181">
        <f t="shared" si="53"/>
        <v>27</v>
      </c>
      <c r="AE181">
        <f t="shared" si="53"/>
        <v>26</v>
      </c>
      <c r="AF181">
        <f t="shared" si="53"/>
        <v>24</v>
      </c>
      <c r="AG181">
        <f t="shared" si="53"/>
        <v>23</v>
      </c>
    </row>
    <row r="182" spans="2:35">
      <c r="B182" t="s">
        <v>57</v>
      </c>
      <c r="F182" t="s">
        <v>57</v>
      </c>
      <c r="H182">
        <f t="shared" si="51"/>
        <v>110</v>
      </c>
      <c r="I182">
        <f t="shared" si="51"/>
        <v>122</v>
      </c>
      <c r="J182">
        <f t="shared" si="51"/>
        <v>110</v>
      </c>
      <c r="K182">
        <f t="shared" si="51"/>
        <v>111</v>
      </c>
      <c r="L182">
        <f t="shared" si="51"/>
        <v>122</v>
      </c>
      <c r="N182">
        <f>COUNTIF(N$14:N$175, $B182) + COUNTIF(N$14:N$175, $B189)</f>
        <v>114</v>
      </c>
      <c r="O182">
        <f>COUNTIF(O$14:O$175, $B182) + COUNTIF(O$14:O$175, $B189)</f>
        <v>122</v>
      </c>
      <c r="Q182">
        <f t="shared" si="52"/>
        <v>123</v>
      </c>
      <c r="R182">
        <f t="shared" si="52"/>
        <v>123</v>
      </c>
      <c r="S182">
        <f t="shared" si="52"/>
        <v>123</v>
      </c>
      <c r="T182">
        <f t="shared" si="52"/>
        <v>124</v>
      </c>
      <c r="U182">
        <f t="shared" si="52"/>
        <v>126</v>
      </c>
      <c r="V182">
        <f>COUNTIF(V$14:V$175, $B182) + COUNTIF(V$14:V$175, $B189)</f>
        <v>126</v>
      </c>
      <c r="AB182">
        <f t="shared" ref="AB182:AG182" si="54">COUNTIF(AB$14:AB$175, $B182) + COUNTIF(AB$14:AB$175, $B189)</f>
        <v>123</v>
      </c>
      <c r="AC182">
        <f t="shared" si="54"/>
        <v>123</v>
      </c>
      <c r="AD182">
        <f t="shared" si="54"/>
        <v>123</v>
      </c>
      <c r="AE182">
        <f t="shared" si="54"/>
        <v>124</v>
      </c>
      <c r="AF182">
        <f t="shared" si="54"/>
        <v>126</v>
      </c>
      <c r="AG182">
        <f t="shared" si="54"/>
        <v>127</v>
      </c>
    </row>
    <row r="183" spans="2:35">
      <c r="B183" t="s">
        <v>147</v>
      </c>
      <c r="F183" t="s">
        <v>148</v>
      </c>
      <c r="H183">
        <f>IF(H178&lt;&gt;0,ROWS(H$14:H$174)-H178,0)</f>
        <v>10</v>
      </c>
      <c r="I183">
        <f>IF(I178&lt;&gt;0,ROWS(I$14:I$174)-I178,0)</f>
        <v>10</v>
      </c>
      <c r="J183">
        <f>IF(J178&lt;&gt;0,ROWS(J$14:J$174)-J178,0)</f>
        <v>10</v>
      </c>
      <c r="K183">
        <f>IF(K178&lt;&gt;0,ROWS(K$14:K$174)-K178,0)</f>
        <v>10</v>
      </c>
      <c r="L183">
        <f>IF(L178&lt;&gt;0,ROWS(L$14:L$174)-L178,0)</f>
        <v>10</v>
      </c>
      <c r="N183">
        <f>IF(N178&lt;&gt;0,ROWS(N$14:N$174)-N178,0)</f>
        <v>10</v>
      </c>
      <c r="O183">
        <f>IF(O178&lt;&gt;0,ROWS(O$14:O$174)-O178,0)</f>
        <v>10</v>
      </c>
      <c r="Q183">
        <f t="shared" ref="Q183:V183" si="55">IF(Q178&lt;&gt;0,ROWS(Q$14:Q$174)-Q178,0)</f>
        <v>10</v>
      </c>
      <c r="R183">
        <f t="shared" si="55"/>
        <v>10</v>
      </c>
      <c r="S183">
        <f t="shared" si="55"/>
        <v>10</v>
      </c>
      <c r="T183">
        <f t="shared" si="55"/>
        <v>10</v>
      </c>
      <c r="U183">
        <f t="shared" si="55"/>
        <v>10</v>
      </c>
      <c r="V183">
        <f t="shared" si="55"/>
        <v>10</v>
      </c>
      <c r="AB183">
        <f t="shared" ref="AB183:AG183" si="56">IF(AB178&lt;&gt;0,ROWS(AB$14:AB$174)-AB178,0)</f>
        <v>10</v>
      </c>
      <c r="AC183">
        <f t="shared" si="56"/>
        <v>10</v>
      </c>
      <c r="AD183">
        <f t="shared" si="56"/>
        <v>10</v>
      </c>
      <c r="AE183">
        <f t="shared" si="56"/>
        <v>10</v>
      </c>
      <c r="AF183">
        <f t="shared" si="56"/>
        <v>10</v>
      </c>
      <c r="AG183">
        <f t="shared" si="56"/>
        <v>10</v>
      </c>
    </row>
    <row r="184" spans="2:35">
      <c r="B184" t="s">
        <v>149</v>
      </c>
    </row>
    <row r="185" spans="2:35">
      <c r="B185" t="s">
        <v>150</v>
      </c>
      <c r="G185" s="18"/>
      <c r="H185" s="18"/>
      <c r="I185" s="18"/>
      <c r="J185" s="18"/>
      <c r="K185" s="18"/>
      <c r="L185" s="18"/>
      <c r="M185" s="18"/>
      <c r="N185" s="18"/>
      <c r="O185" s="18"/>
      <c r="P185" s="18"/>
      <c r="Q185" s="18"/>
      <c r="R185" s="18"/>
      <c r="S185" s="18"/>
      <c r="T185" s="18"/>
      <c r="U185" s="18"/>
      <c r="V185" s="18"/>
      <c r="AB185" s="18"/>
      <c r="AC185" s="18"/>
      <c r="AD185" s="18"/>
      <c r="AE185" s="18"/>
      <c r="AF185" s="18"/>
      <c r="AG185" s="18"/>
    </row>
    <row r="186" spans="2:35">
      <c r="B186" t="s">
        <v>151</v>
      </c>
    </row>
    <row r="187" spans="2:35">
      <c r="B187" t="s">
        <v>152</v>
      </c>
    </row>
    <row r="188" spans="2:35">
      <c r="B188" t="s">
        <v>153</v>
      </c>
      <c r="G188" s="26"/>
      <c r="H188" s="26"/>
      <c r="I188" s="26"/>
      <c r="J188" s="26"/>
      <c r="K188" s="26"/>
      <c r="L188" s="26"/>
      <c r="M188" s="26"/>
      <c r="N188" s="26"/>
      <c r="O188" s="26"/>
      <c r="P188" s="26"/>
      <c r="Q188" s="26"/>
      <c r="R188" s="26"/>
      <c r="S188" s="26"/>
      <c r="T188" s="26"/>
      <c r="U188" s="26"/>
      <c r="V188" s="26"/>
      <c r="AB188" s="26"/>
      <c r="AC188" s="26"/>
      <c r="AD188" s="26"/>
      <c r="AE188" s="26"/>
      <c r="AF188" s="26"/>
      <c r="AG188" s="26"/>
    </row>
    <row r="189" spans="2:35">
      <c r="B189" t="s">
        <v>154</v>
      </c>
    </row>
    <row r="190" spans="2:35">
      <c r="B190" t="s">
        <v>155</v>
      </c>
    </row>
    <row r="192" spans="2:35">
      <c r="B192" t="s">
        <v>50</v>
      </c>
    </row>
    <row r="193" spans="1:2">
      <c r="B193" t="s">
        <v>63</v>
      </c>
    </row>
    <row r="196" spans="1:2" s="11" customFormat="1">
      <c r="A196" s="11" t="s">
        <v>156</v>
      </c>
    </row>
  </sheetData>
  <mergeCells count="2">
    <mergeCell ref="Q11:V11"/>
    <mergeCell ref="AB11:AG11"/>
  </mergeCells>
  <conditionalFormatting sqref="A11:Q11">
    <cfRule type="cellIs" dxfId="462" priority="35" operator="equal">
      <formula>"Not applicable (removed)"</formula>
    </cfRule>
    <cfRule type="cellIs" dxfId="461" priority="31" operator="equal">
      <formula>"Poor (backcast)"</formula>
    </cfRule>
    <cfRule type="cellIs" dxfId="460" priority="34" operator="equal">
      <formula>"Excellent (backcast)"</formula>
    </cfRule>
    <cfRule type="cellIs" dxfId="459" priority="33" operator="equal">
      <formula>"Good (backcast)"</formula>
    </cfRule>
    <cfRule type="cellIs" dxfId="458" priority="32" operator="equal">
      <formula>"Sufficient (backcast)"</formula>
    </cfRule>
  </conditionalFormatting>
  <conditionalFormatting sqref="A12:V13">
    <cfRule type="cellIs" dxfId="457" priority="77" operator="equal">
      <formula>"Sufficient (backcast)"</formula>
    </cfRule>
    <cfRule type="cellIs" dxfId="456" priority="76" operator="equal">
      <formula>"Poor (backcast)"</formula>
    </cfRule>
    <cfRule type="cellIs" dxfId="455" priority="79" operator="equal">
      <formula>"Excellent (backcast)"</formula>
    </cfRule>
    <cfRule type="cellIs" dxfId="454" priority="78" operator="equal">
      <formula>"Good (backcast)"</formula>
    </cfRule>
  </conditionalFormatting>
  <conditionalFormatting sqref="A14:Z71">
    <cfRule type="cellIs" dxfId="453" priority="11" operator="equal">
      <formula>"Poor (backcast)"</formula>
    </cfRule>
    <cfRule type="cellIs" dxfId="452" priority="15" operator="equal">
      <formula>"Not applicable (removed)"</formula>
    </cfRule>
    <cfRule type="cellIs" dxfId="451" priority="12" operator="equal">
      <formula>"Sufficient (backcast)"</formula>
    </cfRule>
    <cfRule type="cellIs" dxfId="450" priority="13" operator="equal">
      <formula>"Good (backcast)"</formula>
    </cfRule>
    <cfRule type="cellIs" dxfId="449" priority="14" operator="equal">
      <formula>"Excellent (backcast)"</formula>
    </cfRule>
  </conditionalFormatting>
  <conditionalFormatting sqref="A73:Z107">
    <cfRule type="cellIs" dxfId="448" priority="6" operator="equal">
      <formula>"Poor (backcast)"</formula>
    </cfRule>
    <cfRule type="cellIs" dxfId="447" priority="8" operator="equal">
      <formula>"Good (backcast)"</formula>
    </cfRule>
    <cfRule type="cellIs" dxfId="446" priority="9" operator="equal">
      <formula>"Excellent (backcast)"</formula>
    </cfRule>
    <cfRule type="cellIs" dxfId="445" priority="10" operator="equal">
      <formula>"Not applicable (removed)"</formula>
    </cfRule>
    <cfRule type="cellIs" dxfId="444" priority="7" operator="equal">
      <formula>"Sufficient (backcast)"</formula>
    </cfRule>
  </conditionalFormatting>
  <conditionalFormatting sqref="A117:Z168">
    <cfRule type="cellIs" dxfId="443" priority="2" operator="equal">
      <formula>"Sufficient (backcast)"</formula>
    </cfRule>
    <cfRule type="cellIs" dxfId="442" priority="3" operator="equal">
      <formula>"Good (backcast)"</formula>
    </cfRule>
    <cfRule type="cellIs" dxfId="441" priority="4" operator="equal">
      <formula>"Excellent (backcast)"</formula>
    </cfRule>
    <cfRule type="cellIs" dxfId="440" priority="5" operator="equal">
      <formula>"Not applicable (removed)"</formula>
    </cfRule>
    <cfRule type="cellIs" dxfId="439" priority="1" operator="equal">
      <formula>"Poor (backcast)"</formula>
    </cfRule>
  </conditionalFormatting>
  <conditionalFormatting sqref="A1:AG9 A10:C10 E10:AG10 AA14:AG168 A175:AG177">
    <cfRule type="cellIs" dxfId="438" priority="114" operator="equal">
      <formula>"Not applicable (removed)"</formula>
    </cfRule>
  </conditionalFormatting>
  <conditionalFormatting sqref="A1:AG10">
    <cfRule type="cellIs" dxfId="437" priority="22" operator="equal">
      <formula>"Poor (backcast)"</formula>
    </cfRule>
    <cfRule type="cellIs" dxfId="436" priority="25" operator="equal">
      <formula>"Excellent (backcast)"</formula>
    </cfRule>
    <cfRule type="cellIs" dxfId="435" priority="24" operator="equal">
      <formula>"Good (backcast)"</formula>
    </cfRule>
    <cfRule type="cellIs" dxfId="434" priority="23" operator="equal">
      <formula>"Sufficient (backcast)"</formula>
    </cfRule>
  </conditionalFormatting>
  <conditionalFormatting sqref="A169:XFD174">
    <cfRule type="cellIs" dxfId="433" priority="49" operator="equal">
      <formula>"Good (backcast)"</formula>
    </cfRule>
    <cfRule type="cellIs" dxfId="432" priority="50" operator="equal">
      <formula>"Excellent (backcast)"</formula>
    </cfRule>
    <cfRule type="cellIs" dxfId="431" priority="46" operator="equal">
      <formula>"Not applicable (removed)"</formula>
    </cfRule>
    <cfRule type="cellIs" dxfId="430" priority="47" operator="equal">
      <formula>"Poor (backcast)"</formula>
    </cfRule>
    <cfRule type="cellIs" dxfId="429" priority="48" operator="equal">
      <formula>"Sufficient (backcast)"</formula>
    </cfRule>
  </conditionalFormatting>
  <conditionalFormatting sqref="D10">
    <cfRule type="cellIs" dxfId="428" priority="21" operator="equal">
      <formula>"Not applicable (removed)"</formula>
    </cfRule>
  </conditionalFormatting>
  <conditionalFormatting sqref="E184:F184">
    <cfRule type="cellIs" dxfId="427" priority="169" operator="equal">
      <formula>"Not applicable (removed)"</formula>
    </cfRule>
    <cfRule type="cellIs" dxfId="426" priority="165" operator="equal">
      <formula>"Poor (backcast)"</formula>
    </cfRule>
    <cfRule type="cellIs" dxfId="425" priority="166" operator="equal">
      <formula>"Sufficient (backcast)"</formula>
    </cfRule>
    <cfRule type="cellIs" dxfId="424" priority="167" operator="equal">
      <formula>"Good (backcast)"</formula>
    </cfRule>
    <cfRule type="cellIs" dxfId="423" priority="168" operator="equal">
      <formula>"Excellent (backcast)"</formula>
    </cfRule>
  </conditionalFormatting>
  <conditionalFormatting sqref="E178:V182 E183:G183 E185:V185 AA193:AG195 A196:XFD1048576">
    <cfRule type="cellIs" dxfId="422" priority="160" operator="equal">
      <formula>"Not applicable (removed)"</formula>
    </cfRule>
  </conditionalFormatting>
  <conditionalFormatting sqref="E178:V183">
    <cfRule type="cellIs" dxfId="421" priority="42" operator="equal">
      <formula>"Poor (backcast)"</formula>
    </cfRule>
    <cfRule type="cellIs" dxfId="420" priority="43" operator="equal">
      <formula>"Sufficient (backcast)"</formula>
    </cfRule>
    <cfRule type="cellIs" dxfId="419" priority="45" operator="equal">
      <formula>"Excellent (backcast)"</formula>
    </cfRule>
    <cfRule type="cellIs" dxfId="418" priority="44" operator="equal">
      <formula>"Good (backcast)"</formula>
    </cfRule>
  </conditionalFormatting>
  <conditionalFormatting sqref="E185:V185 AA193:AG195 A196:XFD1048576">
    <cfRule type="cellIs" dxfId="417" priority="164" operator="equal">
      <formula>"Excellent (backcast)"</formula>
    </cfRule>
    <cfRule type="cellIs" dxfId="416" priority="161" operator="equal">
      <formula>"Poor (backcast)"</formula>
    </cfRule>
    <cfRule type="cellIs" dxfId="415" priority="162" operator="equal">
      <formula>"Sufficient (backcast)"</formula>
    </cfRule>
    <cfRule type="cellIs" dxfId="414" priority="163" operator="equal">
      <formula>"Good (backcast)"</formula>
    </cfRule>
  </conditionalFormatting>
  <conditionalFormatting sqref="H12:V13">
    <cfRule type="cellIs" dxfId="413" priority="75" operator="equal">
      <formula>"Not applicable (removed)"</formula>
    </cfRule>
  </conditionalFormatting>
  <conditionalFormatting sqref="H183:V183">
    <cfRule type="cellIs" dxfId="412" priority="41" operator="equal">
      <formula>"Not applicable (removed)"</formula>
    </cfRule>
  </conditionalFormatting>
  <conditionalFormatting sqref="W12:Y12 A12:G13 AA12:AA13 W13:Z13 A72:X72 Z72:Z73 A108:X108 Z108 A109:Z115 A116:X116 Z116 C178:D185 W178:Z185 A178:B193 C186:F193 G186:Z195 A194:F195">
    <cfRule type="cellIs" dxfId="411" priority="174" operator="equal">
      <formula>"Not applicable (removed)"</formula>
    </cfRule>
  </conditionalFormatting>
  <conditionalFormatting sqref="W12:Y12 W13:Z13 A72:X72 Z72:Z73 A108:X108 Z108 A109:Z115 A116:X116 Z116 C178:D185 W178:Z185 A178:B193 C186:F193 G186:Z195 A194:F195">
    <cfRule type="cellIs" dxfId="410" priority="172" operator="equal">
      <formula>"Good (backcast)"</formula>
    </cfRule>
    <cfRule type="cellIs" dxfId="409" priority="171" operator="equal">
      <formula>"Sufficient (backcast)"</formula>
    </cfRule>
    <cfRule type="cellIs" dxfId="408" priority="170" operator="equal">
      <formula>"Poor (backcast)"</formula>
    </cfRule>
    <cfRule type="cellIs" dxfId="407" priority="173" operator="equal">
      <formula>"Excellent (backcast)"</formula>
    </cfRule>
  </conditionalFormatting>
  <conditionalFormatting sqref="W11:AB11">
    <cfRule type="cellIs" dxfId="406" priority="26" operator="equal">
      <formula>"Poor (backcast)"</formula>
    </cfRule>
    <cfRule type="cellIs" dxfId="405" priority="27" operator="equal">
      <formula>"Sufficient (backcast)"</formula>
    </cfRule>
    <cfRule type="cellIs" dxfId="404" priority="28" operator="equal">
      <formula>"Good (backcast)"</formula>
    </cfRule>
    <cfRule type="cellIs" dxfId="403" priority="30" operator="equal">
      <formula>"Not applicable (removed)"</formula>
    </cfRule>
    <cfRule type="cellIs" dxfId="402" priority="29" operator="equal">
      <formula>"Excellent (backcast)"</formula>
    </cfRule>
  </conditionalFormatting>
  <conditionalFormatting sqref="AA178:AA192">
    <cfRule type="cellIs" dxfId="401" priority="108" operator="equal">
      <formula>"Good (backcast)"</formula>
    </cfRule>
    <cfRule type="cellIs" dxfId="400" priority="109" operator="equal">
      <formula>"Excellent (backcast)"</formula>
    </cfRule>
    <cfRule type="cellIs" dxfId="399" priority="106" operator="equal">
      <formula>"Poor (backcast)"</formula>
    </cfRule>
    <cfRule type="cellIs" dxfId="398" priority="107" operator="equal">
      <formula>"Sufficient (backcast)"</formula>
    </cfRule>
    <cfRule type="cellIs" dxfId="397" priority="105" operator="equal">
      <formula>"Not applicable (removed)"</formula>
    </cfRule>
  </conditionalFormatting>
  <conditionalFormatting sqref="AA12:AG168 A175:AG177">
    <cfRule type="cellIs" dxfId="396" priority="74" operator="equal">
      <formula>"Excellent (backcast)"</formula>
    </cfRule>
    <cfRule type="cellIs" dxfId="395" priority="73" operator="equal">
      <formula>"Good (backcast)"</formula>
    </cfRule>
    <cfRule type="cellIs" dxfId="394" priority="71" operator="equal">
      <formula>"Poor (backcast)"</formula>
    </cfRule>
    <cfRule type="cellIs" dxfId="393" priority="72" operator="equal">
      <formula>"Sufficient (backcast)"</formula>
    </cfRule>
  </conditionalFormatting>
  <conditionalFormatting sqref="AB12:AG13">
    <cfRule type="cellIs" dxfId="392" priority="70" operator="equal">
      <formula>"Not applicable (removed)"</formula>
    </cfRule>
  </conditionalFormatting>
  <conditionalFormatting sqref="AB178:AG182">
    <cfRule type="cellIs" dxfId="391" priority="85" operator="equal">
      <formula>"Not applicable (removed)"</formula>
    </cfRule>
  </conditionalFormatting>
  <conditionalFormatting sqref="AB178:AG183">
    <cfRule type="cellIs" dxfId="390" priority="39" operator="equal">
      <formula>"Good (backcast)"</formula>
    </cfRule>
    <cfRule type="cellIs" dxfId="389" priority="38" operator="equal">
      <formula>"Sufficient (backcast)"</formula>
    </cfRule>
    <cfRule type="cellIs" dxfId="388" priority="37" operator="equal">
      <formula>"Poor (backcast)"</formula>
    </cfRule>
    <cfRule type="cellIs" dxfId="387" priority="40" operator="equal">
      <formula>"Excellent (backcast)"</formula>
    </cfRule>
  </conditionalFormatting>
  <conditionalFormatting sqref="AB183:AG183">
    <cfRule type="cellIs" dxfId="386" priority="36" operator="equal">
      <formula>"Not applicable (removed)"</formula>
    </cfRule>
  </conditionalFormatting>
  <conditionalFormatting sqref="AB185:AG192">
    <cfRule type="cellIs" dxfId="385" priority="84" operator="equal">
      <formula>"Excellent (backcast)"</formula>
    </cfRule>
    <cfRule type="cellIs" dxfId="384" priority="83" operator="equal">
      <formula>"Good (backcast)"</formula>
    </cfRule>
    <cfRule type="cellIs" dxfId="383" priority="82" operator="equal">
      <formula>"Sufficient (backcast)"</formula>
    </cfRule>
    <cfRule type="cellIs" dxfId="382" priority="81" operator="equal">
      <formula>"Poor (backcast)"</formula>
    </cfRule>
    <cfRule type="cellIs" dxfId="381" priority="80" operator="equal">
      <formula>"Not applicable (removed)"</formula>
    </cfRule>
  </conditionalFormatting>
  <conditionalFormatting sqref="AH1:XFD168 AH175:XFD195">
    <cfRule type="cellIs" dxfId="380" priority="51" operator="equal">
      <formula>"Poor (backcast)"</formula>
    </cfRule>
    <cfRule type="cellIs" dxfId="379" priority="52" operator="equal">
      <formula>"Sufficient (backcast)"</formula>
    </cfRule>
    <cfRule type="cellIs" dxfId="378" priority="53" operator="equal">
      <formula>"Good (backcast)"</formula>
    </cfRule>
    <cfRule type="cellIs" dxfId="377" priority="54" operator="equal">
      <formula>"Excellent (backcast)"</formula>
    </cfRule>
    <cfRule type="cellIs" dxfId="376" priority="55" operator="equal">
      <formula>"Not applicable (removed)"</formula>
    </cfRule>
  </conditionalFormatting>
  <dataValidations count="1">
    <dataValidation type="list" allowBlank="1" showInputMessage="1" showErrorMessage="1" sqref="H169:V174" xr:uid="{A5473564-9610-40BE-9C08-E06424443A1B}">
      <formula1>$B$176:$B$187</formula1>
    </dataValidation>
  </dataValidations>
  <pageMargins left="0.7" right="0.7" top="0.75" bottom="0.75" header="0.3" footer="0.3"/>
  <pageSetup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74ABB-4387-47A8-8952-FDC5106ACB30}">
  <sheetPr codeName="Sheet7">
    <tabColor theme="6" tint="0.79998168889431442"/>
  </sheetPr>
  <dimension ref="A3:AI84"/>
  <sheetViews>
    <sheetView topLeftCell="A3" zoomScale="80" zoomScaleNormal="80" workbookViewId="0">
      <selection activeCell="D10" sqref="D10"/>
    </sheetView>
  </sheetViews>
  <sheetFormatPr defaultRowHeight="14.1"/>
  <cols>
    <col min="1" max="1" width="14.75" bestFit="1" customWidth="1"/>
    <col min="2" max="2" width="22.5" customWidth="1"/>
    <col min="3" max="3" width="31" bestFit="1" customWidth="1"/>
    <col min="4" max="4" width="15.25" customWidth="1"/>
    <col min="5" max="6" width="16.5" customWidth="1"/>
    <col min="7" max="7" width="7.625" bestFit="1" customWidth="1"/>
    <col min="8" max="16" width="16.5" customWidth="1"/>
    <col min="17" max="22" width="15.625" customWidth="1"/>
    <col min="23" max="23" width="77.25" customWidth="1"/>
    <col min="24" max="24" width="20.5" customWidth="1"/>
    <col min="25" max="25" width="32.875" customWidth="1"/>
    <col min="26" max="26" width="38.875" customWidth="1"/>
    <col min="27" max="27" width="20.25" customWidth="1"/>
    <col min="28" max="33" width="18.625" customWidth="1"/>
    <col min="34" max="34" width="26.125" customWidth="1"/>
  </cols>
  <sheetData>
    <row r="3" spans="2:35" ht="17.45">
      <c r="B3" s="1" t="s">
        <v>243</v>
      </c>
    </row>
    <row r="4" spans="2:35" ht="17.45">
      <c r="B4" s="1" t="s">
        <v>778</v>
      </c>
    </row>
    <row r="5" spans="2:35" ht="30" customHeight="1">
      <c r="B5" s="30" t="s">
        <v>2</v>
      </c>
      <c r="C5" s="30"/>
      <c r="D5" s="30"/>
      <c r="E5" s="30"/>
      <c r="F5" s="30"/>
      <c r="G5" s="30"/>
      <c r="H5" s="30"/>
      <c r="I5" s="30"/>
      <c r="J5" s="30"/>
      <c r="K5" s="30"/>
      <c r="L5" s="30"/>
      <c r="M5" s="30"/>
      <c r="N5" s="30"/>
      <c r="O5" s="30"/>
      <c r="P5" s="30"/>
      <c r="Q5" s="30"/>
      <c r="R5" s="30"/>
      <c r="S5" s="30"/>
      <c r="T5" s="30"/>
      <c r="U5" s="30"/>
      <c r="V5" s="30"/>
      <c r="W5" s="2"/>
      <c r="X5" s="32"/>
      <c r="Y5" s="33"/>
      <c r="Z5" s="33"/>
      <c r="AA5" s="33"/>
    </row>
    <row r="7" spans="2:35">
      <c r="B7" s="3" t="s">
        <v>3</v>
      </c>
      <c r="C7" s="3" t="s">
        <v>4</v>
      </c>
      <c r="D7" s="3" t="s">
        <v>5</v>
      </c>
    </row>
    <row r="8" spans="2:35">
      <c r="B8" s="4" t="s">
        <v>7</v>
      </c>
      <c r="C8" s="4" t="s">
        <v>8</v>
      </c>
      <c r="D8" s="4">
        <f>COUNTIF(C14:C23,"&lt;&gt;")</f>
        <v>10</v>
      </c>
      <c r="Z8" t="s">
        <v>6</v>
      </c>
    </row>
    <row r="9" spans="2:35" ht="27.95">
      <c r="B9" s="5" t="s">
        <v>10</v>
      </c>
      <c r="C9" s="4" t="s">
        <v>8</v>
      </c>
      <c r="D9" s="4">
        <f>COUNTIF(F14:F33,"Included")</f>
        <v>2</v>
      </c>
      <c r="Z9" t="s">
        <v>9</v>
      </c>
    </row>
    <row r="10" spans="2:35" ht="42">
      <c r="B10" s="5" t="s">
        <v>12</v>
      </c>
      <c r="C10" s="4" t="s">
        <v>8</v>
      </c>
      <c r="D10" s="12">
        <f xml:space="preserve"> _xlfn.XLOOKUP(B3,'Input_Final Data'!$B$57:$B$77,'Input_Final Data'!$R$57:$R$77)</f>
        <v>2</v>
      </c>
      <c r="Z10" t="s">
        <v>11</v>
      </c>
    </row>
    <row r="11" spans="2:35" ht="13.9" customHeight="1" thickBot="1">
      <c r="B11" t="s">
        <v>779</v>
      </c>
      <c r="Q11" s="186" t="s">
        <v>931</v>
      </c>
      <c r="R11" s="187"/>
      <c r="S11" s="187"/>
      <c r="T11" s="187"/>
      <c r="U11" s="187"/>
      <c r="V11" s="188"/>
      <c r="Z11" t="s">
        <v>13</v>
      </c>
      <c r="AB11" s="186" t="s">
        <v>931</v>
      </c>
      <c r="AC11" s="187"/>
      <c r="AD11" s="187"/>
      <c r="AE11" s="187"/>
      <c r="AF11" s="187"/>
      <c r="AG11" s="188"/>
    </row>
    <row r="12" spans="2:35"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c r="X12" t="s">
        <v>18</v>
      </c>
      <c r="Y12" t="s">
        <v>19</v>
      </c>
      <c r="AB12" s="6">
        <v>2024</v>
      </c>
      <c r="AC12" s="6">
        <v>2025</v>
      </c>
      <c r="AD12" s="6">
        <v>2026</v>
      </c>
      <c r="AE12" s="6">
        <v>2027</v>
      </c>
      <c r="AF12" s="6">
        <v>2028</v>
      </c>
      <c r="AG12" s="6">
        <v>2029</v>
      </c>
    </row>
    <row r="13" spans="2:35" ht="56.65" customHeight="1" thickBot="1">
      <c r="B13" s="13" t="s">
        <v>20</v>
      </c>
      <c r="C13" s="13" t="s">
        <v>21</v>
      </c>
      <c r="D13" s="13" t="s">
        <v>22</v>
      </c>
      <c r="E13" s="14" t="s">
        <v>23</v>
      </c>
      <c r="F13" s="15" t="s">
        <v>24</v>
      </c>
      <c r="G13" s="15"/>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13" t="s">
        <v>40</v>
      </c>
      <c r="X13" s="34" t="s">
        <v>41</v>
      </c>
      <c r="Y13" s="34" t="s">
        <v>42</v>
      </c>
      <c r="Z13" s="34" t="s">
        <v>43</v>
      </c>
      <c r="AA13" s="34" t="s">
        <v>44</v>
      </c>
      <c r="AB13" s="6" t="s">
        <v>34</v>
      </c>
      <c r="AC13" s="6" t="s">
        <v>35</v>
      </c>
      <c r="AD13" s="6" t="s">
        <v>36</v>
      </c>
      <c r="AE13" s="6" t="s">
        <v>37</v>
      </c>
      <c r="AF13" s="6" t="s">
        <v>38</v>
      </c>
      <c r="AG13" s="6" t="s">
        <v>39</v>
      </c>
      <c r="AI13" s="36" t="s">
        <v>46</v>
      </c>
    </row>
    <row r="14" spans="2:35" ht="123.75" customHeight="1">
      <c r="B14" t="s">
        <v>243</v>
      </c>
      <c r="C14" t="s">
        <v>780</v>
      </c>
      <c r="D14" t="s">
        <v>428</v>
      </c>
      <c r="E14" t="s">
        <v>49</v>
      </c>
      <c r="F14" t="s">
        <v>50</v>
      </c>
      <c r="H14" t="str">
        <f>INDEX('TMS Backcast'!$B$13:$V$22, MATCH('TMS Backcast - WINEP'!$C14, 'TMS Backcast'!$C$13:$C$22, 0), MATCH('TMS Backcast - WINEP'!H$13, 'TMS Backcast'!$B$13:$V$13, 0))</f>
        <v>Not applicable (removed)</v>
      </c>
      <c r="I14" t="str">
        <f>INDEX('TMS Backcast'!$B$13:$V$22, MATCH('TMS Backcast - WINEP'!$C14, 'TMS Backcast'!$C$13:$C$22, 0), MATCH('TMS Backcast - WINEP'!I$13, 'TMS Backcast'!$B$13:$V$13, 0))</f>
        <v>Not applicable (removed)</v>
      </c>
      <c r="J14" t="str">
        <f>INDEX('TMS Backcast'!$B$13:$V$22, MATCH('TMS Backcast - WINEP'!$C14, 'TMS Backcast'!$C$13:$C$22, 0), MATCH('TMS Backcast - WINEP'!J$13, 'TMS Backcast'!$B$13:$V$13, 0))</f>
        <v>Not applicable (removed)</v>
      </c>
      <c r="K14" t="str">
        <f>INDEX('TMS Backcast'!$B$13:$V$22, MATCH('TMS Backcast - WINEP'!$C14, 'TMS Backcast'!$C$13:$C$22, 0), MATCH('TMS Backcast - WINEP'!K$13, 'TMS Backcast'!$B$13:$V$13, 0))</f>
        <v>Not applicable (removed)</v>
      </c>
      <c r="L14" t="str">
        <f>INDEX('TMS Backcast'!$B$13:$V$22, MATCH('TMS Backcast - WINEP'!$C14, 'TMS Backcast'!$C$13:$C$22, 0), MATCH('TMS Backcast - WINEP'!L$13, 'TMS Backcast'!$B$13:$V$13, 0))</f>
        <v>Not applicable (removed)</v>
      </c>
      <c r="M14">
        <f>INDEX('TMS Backcast'!$B$13:$V$22, MATCH('TMS Backcast - WINEP'!$C14, 'TMS Backcast'!$C$13:$C$22, 0), MATCH('TMS Backcast - WINEP'!M$13, 'TMS Backcast'!$B$13:$V$13, 0))</f>
        <v>0</v>
      </c>
      <c r="N14" t="str">
        <f>INDEX('TMS Backcast'!$B$13:$V$22, MATCH('TMS Backcast - WINEP'!$C14, 'TMS Backcast'!$C$13:$C$22, 0), MATCH('TMS Backcast - WINEP'!N$13, 'TMS Backcast'!$B$13:$V$13, 0))</f>
        <v>Not applicable (removed)</v>
      </c>
      <c r="O14" t="str">
        <f>INDEX('TMS Backcast'!$B$13:$V$22, MATCH('TMS Backcast - WINEP'!$C14, 'TMS Backcast'!$C$13:$C$22, 0), MATCH('TMS Backcast - WINEP'!O$13, 'TMS Backcast'!$B$13:$V$13, 0))</f>
        <v>Not applicable (removed)</v>
      </c>
      <c r="P14">
        <f>INDEX('TMS Backcast'!$B$13:$V$22, MATCH('TMS Backcast - WINEP'!$C14, 'TMS Backcast'!$C$13:$C$22, 0), MATCH('TMS Backcast - WINEP'!P$13, 'TMS Backcast'!$B$13:$V$13, 0))</f>
        <v>0</v>
      </c>
      <c r="Q14" t="str">
        <f>INDEX('TMS Backcast'!$B$13:$V$22, MATCH('TMS Backcast - WINEP'!$C14, 'TMS Backcast'!$C$13:$C$22, 0), MATCH('TMS Backcast - WINEP'!Q$13, 'TMS Backcast'!$B$13:$V$13, 0))</f>
        <v>Not applicable - not impacting</v>
      </c>
      <c r="R14" t="str">
        <f>INDEX('TMS Backcast'!$B$13:$V$22, MATCH('TMS Backcast - WINEP'!$C14, 'TMS Backcast'!$C$13:$C$22, 0), MATCH('TMS Backcast - WINEP'!R$13, 'TMS Backcast'!$B$13:$V$13, 0))</f>
        <v>Not applicable - not impacting</v>
      </c>
      <c r="S14" t="str">
        <f>INDEX('TMS Backcast'!$B$13:$V$22, MATCH('TMS Backcast - WINEP'!$C14, 'TMS Backcast'!$C$13:$C$22, 0), MATCH('TMS Backcast - WINEP'!S$13, 'TMS Backcast'!$B$13:$V$13, 0))</f>
        <v>Not applicable - not impacting</v>
      </c>
      <c r="T14" t="str">
        <f>INDEX('TMS Backcast'!$B$13:$V$22, MATCH('TMS Backcast - WINEP'!$C14, 'TMS Backcast'!$C$13:$C$22, 0), MATCH('TMS Backcast - WINEP'!T$13, 'TMS Backcast'!$B$13:$V$13, 0))</f>
        <v>Not applicable - not impacting</v>
      </c>
      <c r="U14" t="str">
        <f>INDEX('TMS Backcast'!$B$13:$V$22, MATCH('TMS Backcast - WINEP'!$C14, 'TMS Backcast'!$C$13:$C$22, 0), MATCH('TMS Backcast - WINEP'!U$13, 'TMS Backcast'!$B$13:$V$13, 0))</f>
        <v>Not applicable - not impacting</v>
      </c>
      <c r="V14" t="str">
        <f>INDEX('TMS Backcast'!$B$13:$V$22, MATCH('TMS Backcast - WINEP'!$C14, 'TMS Backcast'!$C$13:$C$22, 0), MATCH('TMS Backcast - WINEP'!V$13, 'TMS Backcast'!$B$13:$V$13, 0))</f>
        <v>Not applicable - not impacting</v>
      </c>
      <c r="W14" s="22" t="s">
        <v>781</v>
      </c>
      <c r="AB14" t="str">
        <f t="shared" ref="AB14:AG14" si="0">Q14</f>
        <v>Not applicable - not impacting</v>
      </c>
      <c r="AC14" t="str">
        <f t="shared" si="0"/>
        <v>Not applicable - not impacting</v>
      </c>
      <c r="AD14" t="str">
        <f t="shared" si="0"/>
        <v>Not applicable - not impacting</v>
      </c>
      <c r="AE14" t="str">
        <f t="shared" si="0"/>
        <v>Not applicable - not impacting</v>
      </c>
      <c r="AF14" t="str">
        <f t="shared" si="0"/>
        <v>Not applicable - not impacting</v>
      </c>
      <c r="AG14" t="str">
        <f t="shared" si="0"/>
        <v>Not applicable - not impacting</v>
      </c>
      <c r="AI14" t="str">
        <f t="shared" ref="AI14:AI22" si="1">IF(OR(ISNUMBER(SEARCH("IMP", Y14)), ISNUMBER(SEARCH("ND ", Y14))), "Y", "N")</f>
        <v>N</v>
      </c>
    </row>
    <row r="15" spans="2:35" ht="102.75" customHeight="1">
      <c r="B15" t="s">
        <v>243</v>
      </c>
      <c r="C15" t="s">
        <v>782</v>
      </c>
      <c r="D15" t="s">
        <v>428</v>
      </c>
      <c r="E15" t="s">
        <v>49</v>
      </c>
      <c r="F15" t="s">
        <v>63</v>
      </c>
      <c r="H15" t="str">
        <f>INDEX('TMS Backcast'!$B$13:$V$22, MATCH('TMS Backcast - WINEP'!$C15, 'TMS Backcast'!$C$13:$C$22, 0), MATCH('TMS Backcast - WINEP'!H$13, 'TMS Backcast'!$B$13:$V$13, 0))</f>
        <v>Good</v>
      </c>
      <c r="I15" t="str">
        <f>INDEX('TMS Backcast'!$B$13:$V$22, MATCH('TMS Backcast - WINEP'!$C15, 'TMS Backcast'!$C$13:$C$22, 0), MATCH('TMS Backcast - WINEP'!I$13, 'TMS Backcast'!$B$13:$V$13, 0))</f>
        <v>Excellent</v>
      </c>
      <c r="J15" t="str">
        <f>INDEX('TMS Backcast'!$B$13:$V$22, MATCH('TMS Backcast - WINEP'!$C15, 'TMS Backcast'!$C$13:$C$22, 0), MATCH('TMS Backcast - WINEP'!J$13, 'TMS Backcast'!$B$13:$V$13, 0))</f>
        <v>Excellent</v>
      </c>
      <c r="K15" t="str">
        <f>INDEX('TMS Backcast'!$B$13:$V$22, MATCH('TMS Backcast - WINEP'!$C15, 'TMS Backcast'!$C$13:$C$22, 0), MATCH('TMS Backcast - WINEP'!K$13, 'TMS Backcast'!$B$13:$V$13, 0))</f>
        <v>Excellent</v>
      </c>
      <c r="L15" t="str">
        <f>INDEX('TMS Backcast'!$B$13:$V$22, MATCH('TMS Backcast - WINEP'!$C15, 'TMS Backcast'!$C$13:$C$22, 0), MATCH('TMS Backcast - WINEP'!L$13, 'TMS Backcast'!$B$13:$V$13, 0))</f>
        <v>Excellent</v>
      </c>
      <c r="M15">
        <f>INDEX('TMS Backcast'!$B$13:$V$22, MATCH('TMS Backcast - WINEP'!$C15, 'TMS Backcast'!$C$13:$C$22, 0), MATCH('TMS Backcast - WINEP'!M$13, 'TMS Backcast'!$B$13:$V$13, 0))</f>
        <v>0</v>
      </c>
      <c r="N15" t="str">
        <f>INDEX('TMS Backcast'!$B$13:$V$22, MATCH('TMS Backcast - WINEP'!$C15, 'TMS Backcast'!$C$13:$C$22, 0), MATCH('TMS Backcast - WINEP'!N$13, 'TMS Backcast'!$B$13:$V$13, 0))</f>
        <v>Excellent</v>
      </c>
      <c r="O15" t="str">
        <f>INDEX('TMS Backcast'!$B$13:$V$22, MATCH('TMS Backcast - WINEP'!$C15, 'TMS Backcast'!$C$13:$C$22, 0), MATCH('TMS Backcast - WINEP'!O$13, 'TMS Backcast'!$B$13:$V$13, 0))</f>
        <v>Excellent</v>
      </c>
      <c r="P15">
        <f>INDEX('TMS Backcast'!$B$13:$V$22, MATCH('TMS Backcast - WINEP'!$C15, 'TMS Backcast'!$C$13:$C$22, 0), MATCH('TMS Backcast - WINEP'!P$13, 'TMS Backcast'!$B$13:$V$13, 0))</f>
        <v>0</v>
      </c>
      <c r="Q15" t="str">
        <f>INDEX('TMS Backcast'!$B$13:$V$22, MATCH('TMS Backcast - WINEP'!$C15, 'TMS Backcast'!$C$13:$C$22, 0), MATCH('TMS Backcast - WINEP'!Q$13, 'TMS Backcast'!$B$13:$V$13, 0))</f>
        <v>Excellent</v>
      </c>
      <c r="R15" t="str">
        <f>INDEX('TMS Backcast'!$B$13:$V$22, MATCH('TMS Backcast - WINEP'!$C15, 'TMS Backcast'!$C$13:$C$22, 0), MATCH('TMS Backcast - WINEP'!R$13, 'TMS Backcast'!$B$13:$V$13, 0))</f>
        <v>Excellent</v>
      </c>
      <c r="S15" t="str">
        <f>INDEX('TMS Backcast'!$B$13:$V$22, MATCH('TMS Backcast - WINEP'!$C15, 'TMS Backcast'!$C$13:$C$22, 0), MATCH('TMS Backcast - WINEP'!S$13, 'TMS Backcast'!$B$13:$V$13, 0))</f>
        <v>Excellent</v>
      </c>
      <c r="T15" t="str">
        <f>INDEX('TMS Backcast'!$B$13:$V$22, MATCH('TMS Backcast - WINEP'!$C15, 'TMS Backcast'!$C$13:$C$22, 0), MATCH('TMS Backcast - WINEP'!T$13, 'TMS Backcast'!$B$13:$V$13, 0))</f>
        <v>Excellent</v>
      </c>
      <c r="U15" t="str">
        <f>INDEX('TMS Backcast'!$B$13:$V$22, MATCH('TMS Backcast - WINEP'!$C15, 'TMS Backcast'!$C$13:$C$22, 0), MATCH('TMS Backcast - WINEP'!U$13, 'TMS Backcast'!$B$13:$V$13, 0))</f>
        <v>Excellent</v>
      </c>
      <c r="V15" t="str">
        <f>INDEX('TMS Backcast'!$B$13:$V$22, MATCH('TMS Backcast - WINEP'!$C15, 'TMS Backcast'!$C$13:$C$22, 0), MATCH('TMS Backcast - WINEP'!V$13, 'TMS Backcast'!$B$13:$V$13, 0))</f>
        <v>Excellent</v>
      </c>
      <c r="W15" s="22" t="s">
        <v>783</v>
      </c>
      <c r="Y15" t="s">
        <v>1048</v>
      </c>
      <c r="Z15" t="s">
        <v>1049</v>
      </c>
      <c r="AB15" t="s">
        <v>57</v>
      </c>
      <c r="AC15" t="s">
        <v>57</v>
      </c>
      <c r="AD15" t="s">
        <v>57</v>
      </c>
      <c r="AE15" t="s">
        <v>57</v>
      </c>
      <c r="AF15" t="s">
        <v>57</v>
      </c>
      <c r="AG15" t="s">
        <v>57</v>
      </c>
      <c r="AI15" t="str">
        <f t="shared" si="1"/>
        <v>Y</v>
      </c>
    </row>
    <row r="16" spans="2:35">
      <c r="B16" t="s">
        <v>243</v>
      </c>
      <c r="C16" t="s">
        <v>784</v>
      </c>
      <c r="D16" t="s">
        <v>428</v>
      </c>
      <c r="E16" t="s">
        <v>49</v>
      </c>
      <c r="F16" t="s">
        <v>63</v>
      </c>
      <c r="H16" t="str">
        <f>INDEX('TMS Backcast'!$B$13:$V$22, MATCH('TMS Backcast - WINEP'!$C16, 'TMS Backcast'!$C$13:$C$22, 0), MATCH('TMS Backcast - WINEP'!H$13, 'TMS Backcast'!$B$13:$V$13, 0))</f>
        <v>Not applicable (removed)</v>
      </c>
      <c r="I16" t="str">
        <f>INDEX('TMS Backcast'!$B$13:$V$22, MATCH('TMS Backcast - WINEP'!$C16, 'TMS Backcast'!$C$13:$C$22, 0), MATCH('TMS Backcast - WINEP'!I$13, 'TMS Backcast'!$B$13:$V$13, 0))</f>
        <v>Not applicable (removed)</v>
      </c>
      <c r="J16" t="str">
        <f>INDEX('TMS Backcast'!$B$13:$V$22, MATCH('TMS Backcast - WINEP'!$C16, 'TMS Backcast'!$C$13:$C$22, 0), MATCH('TMS Backcast - WINEP'!J$13, 'TMS Backcast'!$B$13:$V$13, 0))</f>
        <v>Not applicable (removed)</v>
      </c>
      <c r="K16" t="str">
        <f>INDEX('TMS Backcast'!$B$13:$V$22, MATCH('TMS Backcast - WINEP'!$C16, 'TMS Backcast'!$C$13:$C$22, 0), MATCH('TMS Backcast - WINEP'!K$13, 'TMS Backcast'!$B$13:$V$13, 0))</f>
        <v>Not applicable (removed)</v>
      </c>
      <c r="L16" t="str">
        <f>INDEX('TMS Backcast'!$B$13:$V$22, MATCH('TMS Backcast - WINEP'!$C16, 'TMS Backcast'!$C$13:$C$22, 0), MATCH('TMS Backcast - WINEP'!L$13, 'TMS Backcast'!$B$13:$V$13, 0))</f>
        <v>Not applicable (removed)</v>
      </c>
      <c r="M16">
        <f>INDEX('TMS Backcast'!$B$13:$V$22, MATCH('TMS Backcast - WINEP'!$C16, 'TMS Backcast'!$C$13:$C$22, 0), MATCH('TMS Backcast - WINEP'!M$13, 'TMS Backcast'!$B$13:$V$13, 0))</f>
        <v>0</v>
      </c>
      <c r="N16" t="str">
        <f>INDEX('TMS Backcast'!$B$13:$V$22, MATCH('TMS Backcast - WINEP'!$C16, 'TMS Backcast'!$C$13:$C$22, 0), MATCH('TMS Backcast - WINEP'!N$13, 'TMS Backcast'!$B$13:$V$13, 0))</f>
        <v>Not applicable (removed)</v>
      </c>
      <c r="O16" t="str">
        <f>INDEX('TMS Backcast'!$B$13:$V$22, MATCH('TMS Backcast - WINEP'!$C16, 'TMS Backcast'!$C$13:$C$22, 0), MATCH('TMS Backcast - WINEP'!O$13, 'TMS Backcast'!$B$13:$V$13, 0))</f>
        <v>Not applicable (removed)</v>
      </c>
      <c r="P16">
        <f>INDEX('TMS Backcast'!$B$13:$V$22, MATCH('TMS Backcast - WINEP'!$C16, 'TMS Backcast'!$C$13:$C$22, 0), MATCH('TMS Backcast - WINEP'!P$13, 'TMS Backcast'!$B$13:$V$13, 0))</f>
        <v>0</v>
      </c>
      <c r="Q16" t="str">
        <f>INDEX('TMS Backcast'!$B$13:$V$22, MATCH('TMS Backcast - WINEP'!$C16, 'TMS Backcast'!$C$13:$C$22, 0), MATCH('TMS Backcast - WINEP'!Q$13, 'TMS Backcast'!$B$13:$V$13, 0))</f>
        <v>Not applicable - not impacting</v>
      </c>
      <c r="R16" t="str">
        <f>INDEX('TMS Backcast'!$B$13:$V$22, MATCH('TMS Backcast - WINEP'!$C16, 'TMS Backcast'!$C$13:$C$22, 0), MATCH('TMS Backcast - WINEP'!R$13, 'TMS Backcast'!$B$13:$V$13, 0))</f>
        <v>Not applicable - not impacting</v>
      </c>
      <c r="S16" t="str">
        <f>INDEX('TMS Backcast'!$B$13:$V$22, MATCH('TMS Backcast - WINEP'!$C16, 'TMS Backcast'!$C$13:$C$22, 0), MATCH('TMS Backcast - WINEP'!S$13, 'TMS Backcast'!$B$13:$V$13, 0))</f>
        <v>Not applicable - not impacting</v>
      </c>
      <c r="T16" t="str">
        <f>INDEX('TMS Backcast'!$B$13:$V$22, MATCH('TMS Backcast - WINEP'!$C16, 'TMS Backcast'!$C$13:$C$22, 0), MATCH('TMS Backcast - WINEP'!T$13, 'TMS Backcast'!$B$13:$V$13, 0))</f>
        <v>Not applicable - not impacting</v>
      </c>
      <c r="U16" t="str">
        <f>INDEX('TMS Backcast'!$B$13:$V$22, MATCH('TMS Backcast - WINEP'!$C16, 'TMS Backcast'!$C$13:$C$22, 0), MATCH('TMS Backcast - WINEP'!U$13, 'TMS Backcast'!$B$13:$V$13, 0))</f>
        <v>Not applicable - not impacting</v>
      </c>
      <c r="V16" t="str">
        <f>INDEX('TMS Backcast'!$B$13:$V$22, MATCH('TMS Backcast - WINEP'!$C16, 'TMS Backcast'!$C$13:$C$22, 0), MATCH('TMS Backcast - WINEP'!V$13, 'TMS Backcast'!$B$13:$V$13, 0))</f>
        <v>Not applicable - not impacting</v>
      </c>
      <c r="AB16" t="str">
        <f t="shared" ref="AB16:AG22" si="2">Q16</f>
        <v>Not applicable - not impacting</v>
      </c>
      <c r="AC16" t="str">
        <f t="shared" si="2"/>
        <v>Not applicable - not impacting</v>
      </c>
      <c r="AD16" t="str">
        <f t="shared" si="2"/>
        <v>Not applicable - not impacting</v>
      </c>
      <c r="AE16" t="str">
        <f t="shared" si="2"/>
        <v>Not applicable - not impacting</v>
      </c>
      <c r="AF16" t="str">
        <f t="shared" si="2"/>
        <v>Not applicable - not impacting</v>
      </c>
      <c r="AG16" t="str">
        <f t="shared" si="2"/>
        <v>Not applicable - not impacting</v>
      </c>
      <c r="AI16" t="str">
        <f t="shared" si="1"/>
        <v>N</v>
      </c>
    </row>
    <row r="17" spans="1:35">
      <c r="B17" t="s">
        <v>243</v>
      </c>
      <c r="C17" t="s">
        <v>785</v>
      </c>
      <c r="D17" t="s">
        <v>428</v>
      </c>
      <c r="E17" t="s">
        <v>49</v>
      </c>
      <c r="F17" t="s">
        <v>63</v>
      </c>
      <c r="H17" t="str">
        <f>INDEX('TMS Backcast'!$B$13:$V$22, MATCH('TMS Backcast - WINEP'!$C17, 'TMS Backcast'!$C$13:$C$22, 0), MATCH('TMS Backcast - WINEP'!H$13, 'TMS Backcast'!$B$13:$V$13, 0))</f>
        <v>Not applicable (removed)</v>
      </c>
      <c r="I17" t="str">
        <f>INDEX('TMS Backcast'!$B$13:$V$22, MATCH('TMS Backcast - WINEP'!$C17, 'TMS Backcast'!$C$13:$C$22, 0), MATCH('TMS Backcast - WINEP'!I$13, 'TMS Backcast'!$B$13:$V$13, 0))</f>
        <v>Not applicable (removed)</v>
      </c>
      <c r="J17" t="str">
        <f>INDEX('TMS Backcast'!$B$13:$V$22, MATCH('TMS Backcast - WINEP'!$C17, 'TMS Backcast'!$C$13:$C$22, 0), MATCH('TMS Backcast - WINEP'!J$13, 'TMS Backcast'!$B$13:$V$13, 0))</f>
        <v>Not applicable (removed)</v>
      </c>
      <c r="K17" t="str">
        <f>INDEX('TMS Backcast'!$B$13:$V$22, MATCH('TMS Backcast - WINEP'!$C17, 'TMS Backcast'!$C$13:$C$22, 0), MATCH('TMS Backcast - WINEP'!K$13, 'TMS Backcast'!$B$13:$V$13, 0))</f>
        <v>Not applicable (removed)</v>
      </c>
      <c r="L17" t="str">
        <f>INDEX('TMS Backcast'!$B$13:$V$22, MATCH('TMS Backcast - WINEP'!$C17, 'TMS Backcast'!$C$13:$C$22, 0), MATCH('TMS Backcast - WINEP'!L$13, 'TMS Backcast'!$B$13:$V$13, 0))</f>
        <v>Not applicable (removed)</v>
      </c>
      <c r="M17">
        <f>INDEX('TMS Backcast'!$B$13:$V$22, MATCH('TMS Backcast - WINEP'!$C17, 'TMS Backcast'!$C$13:$C$22, 0), MATCH('TMS Backcast - WINEP'!M$13, 'TMS Backcast'!$B$13:$V$13, 0))</f>
        <v>0</v>
      </c>
      <c r="N17" t="str">
        <f>INDEX('TMS Backcast'!$B$13:$V$22, MATCH('TMS Backcast - WINEP'!$C17, 'TMS Backcast'!$C$13:$C$22, 0), MATCH('TMS Backcast - WINEP'!N$13, 'TMS Backcast'!$B$13:$V$13, 0))</f>
        <v>Not applicable (removed)</v>
      </c>
      <c r="O17" t="str">
        <f>INDEX('TMS Backcast'!$B$13:$V$22, MATCH('TMS Backcast - WINEP'!$C17, 'TMS Backcast'!$C$13:$C$22, 0), MATCH('TMS Backcast - WINEP'!O$13, 'TMS Backcast'!$B$13:$V$13, 0))</f>
        <v>Not applicable (removed)</v>
      </c>
      <c r="P17">
        <f>INDEX('TMS Backcast'!$B$13:$V$22, MATCH('TMS Backcast - WINEP'!$C17, 'TMS Backcast'!$C$13:$C$22, 0), MATCH('TMS Backcast - WINEP'!P$13, 'TMS Backcast'!$B$13:$V$13, 0))</f>
        <v>0</v>
      </c>
      <c r="Q17" t="str">
        <f>INDEX('TMS Backcast'!$B$13:$V$22, MATCH('TMS Backcast - WINEP'!$C17, 'TMS Backcast'!$C$13:$C$22, 0), MATCH('TMS Backcast - WINEP'!Q$13, 'TMS Backcast'!$B$13:$V$13, 0))</f>
        <v>Not applicable - not impacting</v>
      </c>
      <c r="R17" t="str">
        <f>INDEX('TMS Backcast'!$B$13:$V$22, MATCH('TMS Backcast - WINEP'!$C17, 'TMS Backcast'!$C$13:$C$22, 0), MATCH('TMS Backcast - WINEP'!R$13, 'TMS Backcast'!$B$13:$V$13, 0))</f>
        <v>Not applicable - not impacting</v>
      </c>
      <c r="S17" t="str">
        <f>INDEX('TMS Backcast'!$B$13:$V$22, MATCH('TMS Backcast - WINEP'!$C17, 'TMS Backcast'!$C$13:$C$22, 0), MATCH('TMS Backcast - WINEP'!S$13, 'TMS Backcast'!$B$13:$V$13, 0))</f>
        <v>Not applicable - not impacting</v>
      </c>
      <c r="T17" t="str">
        <f>INDEX('TMS Backcast'!$B$13:$V$22, MATCH('TMS Backcast - WINEP'!$C17, 'TMS Backcast'!$C$13:$C$22, 0), MATCH('TMS Backcast - WINEP'!T$13, 'TMS Backcast'!$B$13:$V$13, 0))</f>
        <v>Not applicable - not impacting</v>
      </c>
      <c r="U17" t="str">
        <f>INDEX('TMS Backcast'!$B$13:$V$22, MATCH('TMS Backcast - WINEP'!$C17, 'TMS Backcast'!$C$13:$C$22, 0), MATCH('TMS Backcast - WINEP'!U$13, 'TMS Backcast'!$B$13:$V$13, 0))</f>
        <v>Not applicable - not impacting</v>
      </c>
      <c r="V17" t="str">
        <f>INDEX('TMS Backcast'!$B$13:$V$22, MATCH('TMS Backcast - WINEP'!$C17, 'TMS Backcast'!$C$13:$C$22, 0), MATCH('TMS Backcast - WINEP'!V$13, 'TMS Backcast'!$B$13:$V$13, 0))</f>
        <v>Not applicable - not impacting</v>
      </c>
      <c r="AB17" t="str">
        <f t="shared" si="2"/>
        <v>Not applicable - not impacting</v>
      </c>
      <c r="AC17" t="str">
        <f t="shared" si="2"/>
        <v>Not applicable - not impacting</v>
      </c>
      <c r="AD17" t="str">
        <f t="shared" si="2"/>
        <v>Not applicable - not impacting</v>
      </c>
      <c r="AE17" t="str">
        <f t="shared" si="2"/>
        <v>Not applicable - not impacting</v>
      </c>
      <c r="AF17" t="str">
        <f t="shared" si="2"/>
        <v>Not applicable - not impacting</v>
      </c>
      <c r="AG17" t="str">
        <f t="shared" si="2"/>
        <v>Not applicable - not impacting</v>
      </c>
      <c r="AI17" t="str">
        <f t="shared" si="1"/>
        <v>N</v>
      </c>
    </row>
    <row r="18" spans="1:35">
      <c r="B18" t="s">
        <v>243</v>
      </c>
      <c r="C18" t="s">
        <v>786</v>
      </c>
      <c r="D18" t="s">
        <v>428</v>
      </c>
      <c r="E18" t="s">
        <v>49</v>
      </c>
      <c r="F18" t="s">
        <v>63</v>
      </c>
      <c r="H18" t="str">
        <f>INDEX('TMS Backcast'!$B$13:$V$22, MATCH('TMS Backcast - WINEP'!$C18, 'TMS Backcast'!$C$13:$C$22, 0), MATCH('TMS Backcast - WINEP'!H$13, 'TMS Backcast'!$B$13:$V$13, 0))</f>
        <v>Not applicable (removed)</v>
      </c>
      <c r="I18" t="str">
        <f>INDEX('TMS Backcast'!$B$13:$V$22, MATCH('TMS Backcast - WINEP'!$C18, 'TMS Backcast'!$C$13:$C$22, 0), MATCH('TMS Backcast - WINEP'!I$13, 'TMS Backcast'!$B$13:$V$13, 0))</f>
        <v>Not applicable (removed)</v>
      </c>
      <c r="J18" t="str">
        <f>INDEX('TMS Backcast'!$B$13:$V$22, MATCH('TMS Backcast - WINEP'!$C18, 'TMS Backcast'!$C$13:$C$22, 0), MATCH('TMS Backcast - WINEP'!J$13, 'TMS Backcast'!$B$13:$V$13, 0))</f>
        <v>Not applicable (removed)</v>
      </c>
      <c r="K18" t="str">
        <f>INDEX('TMS Backcast'!$B$13:$V$22, MATCH('TMS Backcast - WINEP'!$C18, 'TMS Backcast'!$C$13:$C$22, 0), MATCH('TMS Backcast - WINEP'!K$13, 'TMS Backcast'!$B$13:$V$13, 0))</f>
        <v>Not applicable (removed)</v>
      </c>
      <c r="L18" t="str">
        <f>INDEX('TMS Backcast'!$B$13:$V$22, MATCH('TMS Backcast - WINEP'!$C18, 'TMS Backcast'!$C$13:$C$22, 0), MATCH('TMS Backcast - WINEP'!L$13, 'TMS Backcast'!$B$13:$V$13, 0))</f>
        <v>Not applicable (removed)</v>
      </c>
      <c r="M18">
        <f>INDEX('TMS Backcast'!$B$13:$V$22, MATCH('TMS Backcast - WINEP'!$C18, 'TMS Backcast'!$C$13:$C$22, 0), MATCH('TMS Backcast - WINEP'!M$13, 'TMS Backcast'!$B$13:$V$13, 0))</f>
        <v>0</v>
      </c>
      <c r="N18" t="str">
        <f>INDEX('TMS Backcast'!$B$13:$V$22, MATCH('TMS Backcast - WINEP'!$C18, 'TMS Backcast'!$C$13:$C$22, 0), MATCH('TMS Backcast - WINEP'!N$13, 'TMS Backcast'!$B$13:$V$13, 0))</f>
        <v>Not applicable (removed)</v>
      </c>
      <c r="O18" t="str">
        <f>INDEX('TMS Backcast'!$B$13:$V$22, MATCH('TMS Backcast - WINEP'!$C18, 'TMS Backcast'!$C$13:$C$22, 0), MATCH('TMS Backcast - WINEP'!O$13, 'TMS Backcast'!$B$13:$V$13, 0))</f>
        <v>Not applicable (removed)</v>
      </c>
      <c r="P18">
        <f>INDEX('TMS Backcast'!$B$13:$V$22, MATCH('TMS Backcast - WINEP'!$C18, 'TMS Backcast'!$C$13:$C$22, 0), MATCH('TMS Backcast - WINEP'!P$13, 'TMS Backcast'!$B$13:$V$13, 0))</f>
        <v>0</v>
      </c>
      <c r="Q18" t="str">
        <f>INDEX('TMS Backcast'!$B$13:$V$22, MATCH('TMS Backcast - WINEP'!$C18, 'TMS Backcast'!$C$13:$C$22, 0), MATCH('TMS Backcast - WINEP'!Q$13, 'TMS Backcast'!$B$13:$V$13, 0))</f>
        <v>Not applicable - not impacting</v>
      </c>
      <c r="R18" t="str">
        <f>INDEX('TMS Backcast'!$B$13:$V$22, MATCH('TMS Backcast - WINEP'!$C18, 'TMS Backcast'!$C$13:$C$22, 0), MATCH('TMS Backcast - WINEP'!R$13, 'TMS Backcast'!$B$13:$V$13, 0))</f>
        <v>Not applicable - not impacting</v>
      </c>
      <c r="S18" t="str">
        <f>INDEX('TMS Backcast'!$B$13:$V$22, MATCH('TMS Backcast - WINEP'!$C18, 'TMS Backcast'!$C$13:$C$22, 0), MATCH('TMS Backcast - WINEP'!S$13, 'TMS Backcast'!$B$13:$V$13, 0))</f>
        <v>Not applicable - not impacting</v>
      </c>
      <c r="T18" t="str">
        <f>INDEX('TMS Backcast'!$B$13:$V$22, MATCH('TMS Backcast - WINEP'!$C18, 'TMS Backcast'!$C$13:$C$22, 0), MATCH('TMS Backcast - WINEP'!T$13, 'TMS Backcast'!$B$13:$V$13, 0))</f>
        <v>Not applicable - not impacting</v>
      </c>
      <c r="U18" t="str">
        <f>INDEX('TMS Backcast'!$B$13:$V$22, MATCH('TMS Backcast - WINEP'!$C18, 'TMS Backcast'!$C$13:$C$22, 0), MATCH('TMS Backcast - WINEP'!U$13, 'TMS Backcast'!$B$13:$V$13, 0))</f>
        <v>Not applicable - not impacting</v>
      </c>
      <c r="V18" t="str">
        <f>INDEX('TMS Backcast'!$B$13:$V$22, MATCH('TMS Backcast - WINEP'!$C18, 'TMS Backcast'!$C$13:$C$22, 0), MATCH('TMS Backcast - WINEP'!V$13, 'TMS Backcast'!$B$13:$V$13, 0))</f>
        <v>Not applicable - not impacting</v>
      </c>
      <c r="AB18" t="str">
        <f t="shared" si="2"/>
        <v>Not applicable - not impacting</v>
      </c>
      <c r="AC18" t="str">
        <f t="shared" si="2"/>
        <v>Not applicable - not impacting</v>
      </c>
      <c r="AD18" t="str">
        <f t="shared" si="2"/>
        <v>Not applicable - not impacting</v>
      </c>
      <c r="AE18" t="str">
        <f t="shared" si="2"/>
        <v>Not applicable - not impacting</v>
      </c>
      <c r="AF18" t="str">
        <f t="shared" si="2"/>
        <v>Not applicable - not impacting</v>
      </c>
      <c r="AG18" t="str">
        <f t="shared" si="2"/>
        <v>Not applicable - not impacting</v>
      </c>
      <c r="AI18" t="str">
        <f t="shared" si="1"/>
        <v>N</v>
      </c>
    </row>
    <row r="19" spans="1:35">
      <c r="B19" t="s">
        <v>243</v>
      </c>
      <c r="C19" t="s">
        <v>787</v>
      </c>
      <c r="D19" t="s">
        <v>428</v>
      </c>
      <c r="E19" t="s">
        <v>49</v>
      </c>
      <c r="F19" t="s">
        <v>63</v>
      </c>
      <c r="H19" t="str">
        <f>INDEX('TMS Backcast'!$B$13:$V$22, MATCH('TMS Backcast - WINEP'!$C19, 'TMS Backcast'!$C$13:$C$22, 0), MATCH('TMS Backcast - WINEP'!H$13, 'TMS Backcast'!$B$13:$V$13, 0))</f>
        <v>Not applicable (removed)</v>
      </c>
      <c r="I19" t="str">
        <f>INDEX('TMS Backcast'!$B$13:$V$22, MATCH('TMS Backcast - WINEP'!$C19, 'TMS Backcast'!$C$13:$C$22, 0), MATCH('TMS Backcast - WINEP'!I$13, 'TMS Backcast'!$B$13:$V$13, 0))</f>
        <v>Not applicable (removed)</v>
      </c>
      <c r="J19" t="str">
        <f>INDEX('TMS Backcast'!$B$13:$V$22, MATCH('TMS Backcast - WINEP'!$C19, 'TMS Backcast'!$C$13:$C$22, 0), MATCH('TMS Backcast - WINEP'!J$13, 'TMS Backcast'!$B$13:$V$13, 0))</f>
        <v>Not applicable (removed)</v>
      </c>
      <c r="K19" t="str">
        <f>INDEX('TMS Backcast'!$B$13:$V$22, MATCH('TMS Backcast - WINEP'!$C19, 'TMS Backcast'!$C$13:$C$22, 0), MATCH('TMS Backcast - WINEP'!K$13, 'TMS Backcast'!$B$13:$V$13, 0))</f>
        <v>Not applicable (removed)</v>
      </c>
      <c r="L19" t="str">
        <f>INDEX('TMS Backcast'!$B$13:$V$22, MATCH('TMS Backcast - WINEP'!$C19, 'TMS Backcast'!$C$13:$C$22, 0), MATCH('TMS Backcast - WINEP'!L$13, 'TMS Backcast'!$B$13:$V$13, 0))</f>
        <v>Not applicable (removed)</v>
      </c>
      <c r="M19">
        <f>INDEX('TMS Backcast'!$B$13:$V$22, MATCH('TMS Backcast - WINEP'!$C19, 'TMS Backcast'!$C$13:$C$22, 0), MATCH('TMS Backcast - WINEP'!M$13, 'TMS Backcast'!$B$13:$V$13, 0))</f>
        <v>0</v>
      </c>
      <c r="N19" t="str">
        <f>INDEX('TMS Backcast'!$B$13:$V$22, MATCH('TMS Backcast - WINEP'!$C19, 'TMS Backcast'!$C$13:$C$22, 0), MATCH('TMS Backcast - WINEP'!N$13, 'TMS Backcast'!$B$13:$V$13, 0))</f>
        <v>Not applicable (removed)</v>
      </c>
      <c r="O19" t="str">
        <f>INDEX('TMS Backcast'!$B$13:$V$22, MATCH('TMS Backcast - WINEP'!$C19, 'TMS Backcast'!$C$13:$C$22, 0), MATCH('TMS Backcast - WINEP'!O$13, 'TMS Backcast'!$B$13:$V$13, 0))</f>
        <v>Not applicable (removed)</v>
      </c>
      <c r="P19">
        <f>INDEX('TMS Backcast'!$B$13:$V$22, MATCH('TMS Backcast - WINEP'!$C19, 'TMS Backcast'!$C$13:$C$22, 0), MATCH('TMS Backcast - WINEP'!P$13, 'TMS Backcast'!$B$13:$V$13, 0))</f>
        <v>0</v>
      </c>
      <c r="Q19" t="str">
        <f>INDEX('TMS Backcast'!$B$13:$V$22, MATCH('TMS Backcast - WINEP'!$C19, 'TMS Backcast'!$C$13:$C$22, 0), MATCH('TMS Backcast - WINEP'!Q$13, 'TMS Backcast'!$B$13:$V$13, 0))</f>
        <v>Not applicable - not impacting</v>
      </c>
      <c r="R19" t="str">
        <f>INDEX('TMS Backcast'!$B$13:$V$22, MATCH('TMS Backcast - WINEP'!$C19, 'TMS Backcast'!$C$13:$C$22, 0), MATCH('TMS Backcast - WINEP'!R$13, 'TMS Backcast'!$B$13:$V$13, 0))</f>
        <v>Not applicable - not impacting</v>
      </c>
      <c r="S19" t="str">
        <f>INDEX('TMS Backcast'!$B$13:$V$22, MATCH('TMS Backcast - WINEP'!$C19, 'TMS Backcast'!$C$13:$C$22, 0), MATCH('TMS Backcast - WINEP'!S$13, 'TMS Backcast'!$B$13:$V$13, 0))</f>
        <v>Not applicable - not impacting</v>
      </c>
      <c r="T19" t="str">
        <f>INDEX('TMS Backcast'!$B$13:$V$22, MATCH('TMS Backcast - WINEP'!$C19, 'TMS Backcast'!$C$13:$C$22, 0), MATCH('TMS Backcast - WINEP'!T$13, 'TMS Backcast'!$B$13:$V$13, 0))</f>
        <v>Not applicable - not impacting</v>
      </c>
      <c r="U19" t="str">
        <f>INDEX('TMS Backcast'!$B$13:$V$22, MATCH('TMS Backcast - WINEP'!$C19, 'TMS Backcast'!$C$13:$C$22, 0), MATCH('TMS Backcast - WINEP'!U$13, 'TMS Backcast'!$B$13:$V$13, 0))</f>
        <v>Not applicable - not impacting</v>
      </c>
      <c r="V19" t="str">
        <f>INDEX('TMS Backcast'!$B$13:$V$22, MATCH('TMS Backcast - WINEP'!$C19, 'TMS Backcast'!$C$13:$C$22, 0), MATCH('TMS Backcast - WINEP'!V$13, 'TMS Backcast'!$B$13:$V$13, 0))</f>
        <v>Not applicable - not impacting</v>
      </c>
      <c r="AB19" t="str">
        <f t="shared" si="2"/>
        <v>Not applicable - not impacting</v>
      </c>
      <c r="AC19" t="str">
        <f t="shared" si="2"/>
        <v>Not applicable - not impacting</v>
      </c>
      <c r="AD19" t="str">
        <f t="shared" si="2"/>
        <v>Not applicable - not impacting</v>
      </c>
      <c r="AE19" t="str">
        <f t="shared" si="2"/>
        <v>Not applicable - not impacting</v>
      </c>
      <c r="AF19" t="str">
        <f t="shared" si="2"/>
        <v>Not applicable - not impacting</v>
      </c>
      <c r="AG19" t="str">
        <f t="shared" si="2"/>
        <v>Not applicable - not impacting</v>
      </c>
      <c r="AI19" t="str">
        <f t="shared" si="1"/>
        <v>N</v>
      </c>
    </row>
    <row r="20" spans="1:35">
      <c r="B20" t="s">
        <v>243</v>
      </c>
      <c r="C20" t="s">
        <v>788</v>
      </c>
      <c r="D20" t="s">
        <v>428</v>
      </c>
      <c r="E20" t="s">
        <v>49</v>
      </c>
      <c r="F20" t="s">
        <v>50</v>
      </c>
      <c r="H20" t="str">
        <f>INDEX('TMS Backcast'!$B$13:$V$22, MATCH('TMS Backcast - WINEP'!$C20, 'TMS Backcast'!$C$13:$C$22, 0), MATCH('TMS Backcast - WINEP'!H$13, 'TMS Backcast'!$B$13:$V$13, 0))</f>
        <v>Poor (backcast)</v>
      </c>
      <c r="I20" t="str">
        <f>INDEX('TMS Backcast'!$B$13:$V$22, MATCH('TMS Backcast - WINEP'!$C20, 'TMS Backcast'!$C$13:$C$22, 0), MATCH('TMS Backcast - WINEP'!I$13, 'TMS Backcast'!$B$13:$V$13, 0))</f>
        <v>Poor (backcast)</v>
      </c>
      <c r="J20" t="str">
        <f>INDEX('TMS Backcast'!$B$13:$V$22, MATCH('TMS Backcast - WINEP'!$C20, 'TMS Backcast'!$C$13:$C$22, 0), MATCH('TMS Backcast - WINEP'!J$13, 'TMS Backcast'!$B$13:$V$13, 0))</f>
        <v>Poor (backcast)</v>
      </c>
      <c r="K20" t="str">
        <f>INDEX('TMS Backcast'!$B$13:$V$22, MATCH('TMS Backcast - WINEP'!$C20, 'TMS Backcast'!$C$13:$C$22, 0), MATCH('TMS Backcast - WINEP'!K$13, 'TMS Backcast'!$B$13:$V$13, 0))</f>
        <v>Poor (backcast)</v>
      </c>
      <c r="L20" t="str">
        <f>INDEX('TMS Backcast'!$B$13:$V$22, MATCH('TMS Backcast - WINEP'!$C20, 'TMS Backcast'!$C$13:$C$22, 0), MATCH('TMS Backcast - WINEP'!L$13, 'TMS Backcast'!$B$13:$V$13, 0))</f>
        <v>Poor (backcast)</v>
      </c>
      <c r="M20">
        <f>INDEX('TMS Backcast'!$B$13:$V$22, MATCH('TMS Backcast - WINEP'!$C20, 'TMS Backcast'!$C$13:$C$22, 0), MATCH('TMS Backcast - WINEP'!M$13, 'TMS Backcast'!$B$13:$V$13, 0))</f>
        <v>0</v>
      </c>
      <c r="N20" t="str">
        <f>INDEX('TMS Backcast'!$B$13:$V$22, MATCH('TMS Backcast - WINEP'!$C20, 'TMS Backcast'!$C$13:$C$22, 0), MATCH('TMS Backcast - WINEP'!N$13, 'TMS Backcast'!$B$13:$V$13, 0))</f>
        <v>Poor (backcast)</v>
      </c>
      <c r="O20" t="str">
        <f>INDEX('TMS Backcast'!$B$13:$V$22, MATCH('TMS Backcast - WINEP'!$C20, 'TMS Backcast'!$C$13:$C$22, 0), MATCH('TMS Backcast - WINEP'!O$13, 'TMS Backcast'!$B$13:$V$13, 0))</f>
        <v>Poor</v>
      </c>
      <c r="P20">
        <f>INDEX('TMS Backcast'!$B$13:$V$22, MATCH('TMS Backcast - WINEP'!$C20, 'TMS Backcast'!$C$13:$C$22, 0), MATCH('TMS Backcast - WINEP'!P$13, 'TMS Backcast'!$B$13:$V$13, 0))</f>
        <v>0</v>
      </c>
      <c r="Q20" t="str">
        <f>INDEX('TMS Backcast'!$B$13:$V$22, MATCH('TMS Backcast - WINEP'!$C20, 'TMS Backcast'!$C$13:$C$22, 0), MATCH('TMS Backcast - WINEP'!Q$13, 'TMS Backcast'!$B$13:$V$13, 0))</f>
        <v>Poor</v>
      </c>
      <c r="R20" t="str">
        <f>INDEX('TMS Backcast'!$B$13:$V$22, MATCH('TMS Backcast - WINEP'!$C20, 'TMS Backcast'!$C$13:$C$22, 0), MATCH('TMS Backcast - WINEP'!R$13, 'TMS Backcast'!$B$13:$V$13, 0))</f>
        <v>Poor</v>
      </c>
      <c r="S20" t="str">
        <f>INDEX('TMS Backcast'!$B$13:$V$22, MATCH('TMS Backcast - WINEP'!$C20, 'TMS Backcast'!$C$13:$C$22, 0), MATCH('TMS Backcast - WINEP'!S$13, 'TMS Backcast'!$B$13:$V$13, 0))</f>
        <v>Poor</v>
      </c>
      <c r="T20" t="str">
        <f>INDEX('TMS Backcast'!$B$13:$V$22, MATCH('TMS Backcast - WINEP'!$C20, 'TMS Backcast'!$C$13:$C$22, 0), MATCH('TMS Backcast - WINEP'!T$13, 'TMS Backcast'!$B$13:$V$13, 0))</f>
        <v>Poor</v>
      </c>
      <c r="U20" t="str">
        <f>INDEX('TMS Backcast'!$B$13:$V$22, MATCH('TMS Backcast - WINEP'!$C20, 'TMS Backcast'!$C$13:$C$22, 0), MATCH('TMS Backcast - WINEP'!U$13, 'TMS Backcast'!$B$13:$V$13, 0))</f>
        <v>Poor</v>
      </c>
      <c r="V20" t="str">
        <f>INDEX('TMS Backcast'!$B$13:$V$22, MATCH('TMS Backcast - WINEP'!$C20, 'TMS Backcast'!$C$13:$C$22, 0), MATCH('TMS Backcast - WINEP'!V$13, 'TMS Backcast'!$B$13:$V$13, 0))</f>
        <v>Sufficient</v>
      </c>
      <c r="AB20" t="str">
        <f t="shared" si="2"/>
        <v>Poor</v>
      </c>
      <c r="AC20" t="str">
        <f t="shared" si="2"/>
        <v>Poor</v>
      </c>
      <c r="AD20" t="str">
        <f t="shared" si="2"/>
        <v>Poor</v>
      </c>
      <c r="AE20" t="str">
        <f t="shared" si="2"/>
        <v>Poor</v>
      </c>
      <c r="AF20" t="str">
        <f t="shared" si="2"/>
        <v>Poor</v>
      </c>
      <c r="AG20" t="str">
        <f t="shared" si="2"/>
        <v>Sufficient</v>
      </c>
      <c r="AI20" t="str">
        <f t="shared" si="1"/>
        <v>N</v>
      </c>
    </row>
    <row r="21" spans="1:35">
      <c r="B21" t="s">
        <v>243</v>
      </c>
      <c r="C21" t="s">
        <v>789</v>
      </c>
      <c r="D21" t="s">
        <v>428</v>
      </c>
      <c r="E21" t="s">
        <v>49</v>
      </c>
      <c r="F21" t="s">
        <v>63</v>
      </c>
      <c r="H21" t="str">
        <f>INDEX('TMS Backcast'!$B$13:$V$22, MATCH('TMS Backcast - WINEP'!$C21, 'TMS Backcast'!$C$13:$C$22, 0), MATCH('TMS Backcast - WINEP'!H$13, 'TMS Backcast'!$B$13:$V$13, 0))</f>
        <v>Not applicable (removed)</v>
      </c>
      <c r="I21" t="str">
        <f>INDEX('TMS Backcast'!$B$13:$V$22, MATCH('TMS Backcast - WINEP'!$C21, 'TMS Backcast'!$C$13:$C$22, 0), MATCH('TMS Backcast - WINEP'!I$13, 'TMS Backcast'!$B$13:$V$13, 0))</f>
        <v>Not applicable (removed)</v>
      </c>
      <c r="J21" t="str">
        <f>INDEX('TMS Backcast'!$B$13:$V$22, MATCH('TMS Backcast - WINEP'!$C21, 'TMS Backcast'!$C$13:$C$22, 0), MATCH('TMS Backcast - WINEP'!J$13, 'TMS Backcast'!$B$13:$V$13, 0))</f>
        <v>Not applicable (removed)</v>
      </c>
      <c r="K21" t="str">
        <f>INDEX('TMS Backcast'!$B$13:$V$22, MATCH('TMS Backcast - WINEP'!$C21, 'TMS Backcast'!$C$13:$C$22, 0), MATCH('TMS Backcast - WINEP'!K$13, 'TMS Backcast'!$B$13:$V$13, 0))</f>
        <v>Not applicable (removed)</v>
      </c>
      <c r="L21" t="str">
        <f>INDEX('TMS Backcast'!$B$13:$V$22, MATCH('TMS Backcast - WINEP'!$C21, 'TMS Backcast'!$C$13:$C$22, 0), MATCH('TMS Backcast - WINEP'!L$13, 'TMS Backcast'!$B$13:$V$13, 0))</f>
        <v>Not applicable (removed)</v>
      </c>
      <c r="M21">
        <f>INDEX('TMS Backcast'!$B$13:$V$22, MATCH('TMS Backcast - WINEP'!$C21, 'TMS Backcast'!$C$13:$C$22, 0), MATCH('TMS Backcast - WINEP'!M$13, 'TMS Backcast'!$B$13:$V$13, 0))</f>
        <v>0</v>
      </c>
      <c r="N21" t="str">
        <f>INDEX('TMS Backcast'!$B$13:$V$22, MATCH('TMS Backcast - WINEP'!$C21, 'TMS Backcast'!$C$13:$C$22, 0), MATCH('TMS Backcast - WINEP'!N$13, 'TMS Backcast'!$B$13:$V$13, 0))</f>
        <v>Not applicable (removed)</v>
      </c>
      <c r="O21" t="str">
        <f>INDEX('TMS Backcast'!$B$13:$V$22, MATCH('TMS Backcast - WINEP'!$C21, 'TMS Backcast'!$C$13:$C$22, 0), MATCH('TMS Backcast - WINEP'!O$13, 'TMS Backcast'!$B$13:$V$13, 0))</f>
        <v>Not applicable (removed)</v>
      </c>
      <c r="P21">
        <f>INDEX('TMS Backcast'!$B$13:$V$22, MATCH('TMS Backcast - WINEP'!$C21, 'TMS Backcast'!$C$13:$C$22, 0), MATCH('TMS Backcast - WINEP'!P$13, 'TMS Backcast'!$B$13:$V$13, 0))</f>
        <v>0</v>
      </c>
      <c r="Q21" t="str">
        <f>INDEX('TMS Backcast'!$B$13:$V$22, MATCH('TMS Backcast - WINEP'!$C21, 'TMS Backcast'!$C$13:$C$22, 0), MATCH('TMS Backcast - WINEP'!Q$13, 'TMS Backcast'!$B$13:$V$13, 0))</f>
        <v>Not applicable - not designated</v>
      </c>
      <c r="R21" t="str">
        <f>INDEX('TMS Backcast'!$B$13:$V$22, MATCH('TMS Backcast - WINEP'!$C21, 'TMS Backcast'!$C$13:$C$22, 0), MATCH('TMS Backcast - WINEP'!R$13, 'TMS Backcast'!$B$13:$V$13, 0))</f>
        <v>Not applicable - not designated</v>
      </c>
      <c r="S21" t="str">
        <f>INDEX('TMS Backcast'!$B$13:$V$22, MATCH('TMS Backcast - WINEP'!$C21, 'TMS Backcast'!$C$13:$C$22, 0), MATCH('TMS Backcast - WINEP'!S$13, 'TMS Backcast'!$B$13:$V$13, 0))</f>
        <v>Not applicable - not designated</v>
      </c>
      <c r="T21" t="str">
        <f>INDEX('TMS Backcast'!$B$13:$V$22, MATCH('TMS Backcast - WINEP'!$C21, 'TMS Backcast'!$C$13:$C$22, 0), MATCH('TMS Backcast - WINEP'!T$13, 'TMS Backcast'!$B$13:$V$13, 0))</f>
        <v>Not applicable - not designated</v>
      </c>
      <c r="U21" t="str">
        <f>INDEX('TMS Backcast'!$B$13:$V$22, MATCH('TMS Backcast - WINEP'!$C21, 'TMS Backcast'!$C$13:$C$22, 0), MATCH('TMS Backcast - WINEP'!U$13, 'TMS Backcast'!$B$13:$V$13, 0))</f>
        <v>Not applicable - not designated</v>
      </c>
      <c r="V21" t="str">
        <f>INDEX('TMS Backcast'!$B$13:$V$22, MATCH('TMS Backcast - WINEP'!$C21, 'TMS Backcast'!$C$13:$C$22, 0), MATCH('TMS Backcast - WINEP'!V$13, 'TMS Backcast'!$B$13:$V$13, 0))</f>
        <v>Not applicable - not designated</v>
      </c>
      <c r="AB21" t="str">
        <f t="shared" si="2"/>
        <v>Not applicable - not designated</v>
      </c>
      <c r="AC21" t="str">
        <f t="shared" si="2"/>
        <v>Not applicable - not designated</v>
      </c>
      <c r="AD21" t="str">
        <f t="shared" si="2"/>
        <v>Not applicable - not designated</v>
      </c>
      <c r="AE21" t="str">
        <f t="shared" si="2"/>
        <v>Not applicable - not designated</v>
      </c>
      <c r="AF21" t="str">
        <f t="shared" si="2"/>
        <v>Not applicable - not designated</v>
      </c>
      <c r="AG21" t="str">
        <f t="shared" si="2"/>
        <v>Not applicable - not designated</v>
      </c>
      <c r="AI21" t="str">
        <f t="shared" si="1"/>
        <v>N</v>
      </c>
    </row>
    <row r="22" spans="1:35">
      <c r="B22" t="s">
        <v>243</v>
      </c>
      <c r="C22" t="s">
        <v>790</v>
      </c>
      <c r="D22" t="s">
        <v>428</v>
      </c>
      <c r="E22" t="s">
        <v>49</v>
      </c>
      <c r="F22" t="s">
        <v>63</v>
      </c>
      <c r="H22" t="str">
        <f>INDEX('TMS Backcast'!$B$13:$V$22, MATCH('TMS Backcast - WINEP'!$C22, 'TMS Backcast'!$C$13:$C$22, 0), MATCH('TMS Backcast - WINEP'!H$13, 'TMS Backcast'!$B$13:$V$13, 0))</f>
        <v>Not applicable (removed)</v>
      </c>
      <c r="I22" t="str">
        <f>INDEX('TMS Backcast'!$B$13:$V$22, MATCH('TMS Backcast - WINEP'!$C22, 'TMS Backcast'!$C$13:$C$22, 0), MATCH('TMS Backcast - WINEP'!I$13, 'TMS Backcast'!$B$13:$V$13, 0))</f>
        <v>Not applicable (removed)</v>
      </c>
      <c r="J22" t="str">
        <f>INDEX('TMS Backcast'!$B$13:$V$22, MATCH('TMS Backcast - WINEP'!$C22, 'TMS Backcast'!$C$13:$C$22, 0), MATCH('TMS Backcast - WINEP'!J$13, 'TMS Backcast'!$B$13:$V$13, 0))</f>
        <v>Not applicable (removed)</v>
      </c>
      <c r="K22" t="str">
        <f>INDEX('TMS Backcast'!$B$13:$V$22, MATCH('TMS Backcast - WINEP'!$C22, 'TMS Backcast'!$C$13:$C$22, 0), MATCH('TMS Backcast - WINEP'!K$13, 'TMS Backcast'!$B$13:$V$13, 0))</f>
        <v>Not applicable (removed)</v>
      </c>
      <c r="L22" t="str">
        <f>INDEX('TMS Backcast'!$B$13:$V$22, MATCH('TMS Backcast - WINEP'!$C22, 'TMS Backcast'!$C$13:$C$22, 0), MATCH('TMS Backcast - WINEP'!L$13, 'TMS Backcast'!$B$13:$V$13, 0))</f>
        <v>Not applicable (removed)</v>
      </c>
      <c r="M22">
        <f>INDEX('TMS Backcast'!$B$13:$V$22, MATCH('TMS Backcast - WINEP'!$C22, 'TMS Backcast'!$C$13:$C$22, 0), MATCH('TMS Backcast - WINEP'!M$13, 'TMS Backcast'!$B$13:$V$13, 0))</f>
        <v>0</v>
      </c>
      <c r="N22" t="str">
        <f>INDEX('TMS Backcast'!$B$13:$V$22, MATCH('TMS Backcast - WINEP'!$C22, 'TMS Backcast'!$C$13:$C$22, 0), MATCH('TMS Backcast - WINEP'!N$13, 'TMS Backcast'!$B$13:$V$13, 0))</f>
        <v>Not applicable (removed)</v>
      </c>
      <c r="O22" t="str">
        <f>INDEX('TMS Backcast'!$B$13:$V$22, MATCH('TMS Backcast - WINEP'!$C22, 'TMS Backcast'!$C$13:$C$22, 0), MATCH('TMS Backcast - WINEP'!O$13, 'TMS Backcast'!$B$13:$V$13, 0))</f>
        <v>Not applicable (removed)</v>
      </c>
      <c r="P22">
        <f>INDEX('TMS Backcast'!$B$13:$V$22, MATCH('TMS Backcast - WINEP'!$C22, 'TMS Backcast'!$C$13:$C$22, 0), MATCH('TMS Backcast - WINEP'!P$13, 'TMS Backcast'!$B$13:$V$13, 0))</f>
        <v>0</v>
      </c>
      <c r="Q22" t="str">
        <f>INDEX('TMS Backcast'!$B$13:$V$22, MATCH('TMS Backcast - WINEP'!$C22, 'TMS Backcast'!$C$13:$C$22, 0), MATCH('TMS Backcast - WINEP'!Q$13, 'TMS Backcast'!$B$13:$V$13, 0))</f>
        <v>Not applicable - not designated</v>
      </c>
      <c r="R22" t="str">
        <f>INDEX('TMS Backcast'!$B$13:$V$22, MATCH('TMS Backcast - WINEP'!$C22, 'TMS Backcast'!$C$13:$C$22, 0), MATCH('TMS Backcast - WINEP'!R$13, 'TMS Backcast'!$B$13:$V$13, 0))</f>
        <v>Not applicable - not designated</v>
      </c>
      <c r="S22" t="str">
        <f>INDEX('TMS Backcast'!$B$13:$V$22, MATCH('TMS Backcast - WINEP'!$C22, 'TMS Backcast'!$C$13:$C$22, 0), MATCH('TMS Backcast - WINEP'!S$13, 'TMS Backcast'!$B$13:$V$13, 0))</f>
        <v>Not applicable - not designated</v>
      </c>
      <c r="T22" t="str">
        <f>INDEX('TMS Backcast'!$B$13:$V$22, MATCH('TMS Backcast - WINEP'!$C22, 'TMS Backcast'!$C$13:$C$22, 0), MATCH('TMS Backcast - WINEP'!T$13, 'TMS Backcast'!$B$13:$V$13, 0))</f>
        <v>Not applicable - not designated</v>
      </c>
      <c r="U22" t="str">
        <f>INDEX('TMS Backcast'!$B$13:$V$22, MATCH('TMS Backcast - WINEP'!$C22, 'TMS Backcast'!$C$13:$C$22, 0), MATCH('TMS Backcast - WINEP'!U$13, 'TMS Backcast'!$B$13:$V$13, 0))</f>
        <v>Not applicable - not designated</v>
      </c>
      <c r="V22" t="str">
        <f>INDEX('TMS Backcast'!$B$13:$V$22, MATCH('TMS Backcast - WINEP'!$C22, 'TMS Backcast'!$C$13:$C$22, 0), MATCH('TMS Backcast - WINEP'!V$13, 'TMS Backcast'!$B$13:$V$13, 0))</f>
        <v>Not applicable - not designated</v>
      </c>
      <c r="AB22" t="str">
        <f t="shared" si="2"/>
        <v>Not applicable - not designated</v>
      </c>
      <c r="AC22" t="str">
        <f t="shared" si="2"/>
        <v>Not applicable - not designated</v>
      </c>
      <c r="AD22" t="str">
        <f t="shared" si="2"/>
        <v>Not applicable - not designated</v>
      </c>
      <c r="AE22" t="str">
        <f t="shared" si="2"/>
        <v>Not applicable - not designated</v>
      </c>
      <c r="AF22" t="str">
        <f t="shared" si="2"/>
        <v>Not applicable - not designated</v>
      </c>
      <c r="AG22" t="str">
        <f t="shared" si="2"/>
        <v>Not applicable - not designated</v>
      </c>
      <c r="AI22" t="str">
        <f t="shared" si="1"/>
        <v>N</v>
      </c>
    </row>
    <row r="23" spans="1:35">
      <c r="A23" s="158" t="s">
        <v>138</v>
      </c>
      <c r="B23" s="158" t="s">
        <v>243</v>
      </c>
      <c r="C23" s="158" t="s">
        <v>791</v>
      </c>
      <c r="D23" s="158"/>
      <c r="E23" s="158" t="s">
        <v>49</v>
      </c>
      <c r="F23" s="158" t="s">
        <v>140</v>
      </c>
    </row>
    <row r="25" spans="1:35" s="21" customFormat="1">
      <c r="Q25" s="25"/>
      <c r="R25" s="25"/>
      <c r="S25" s="25"/>
      <c r="T25" s="25"/>
      <c r="U25" s="25"/>
      <c r="V25" s="25"/>
    </row>
    <row r="26" spans="1:35">
      <c r="Q26" s="10"/>
    </row>
    <row r="27" spans="1:35" ht="42">
      <c r="B27" s="10" t="s">
        <v>143</v>
      </c>
      <c r="E27" s="10" t="s">
        <v>144</v>
      </c>
      <c r="F27" t="s">
        <v>145</v>
      </c>
      <c r="H27">
        <f t="shared" ref="H27:V27" si="3">SUM(H28:H31)</f>
        <v>2</v>
      </c>
      <c r="I27">
        <f t="shared" si="3"/>
        <v>2</v>
      </c>
      <c r="J27">
        <f t="shared" si="3"/>
        <v>2</v>
      </c>
      <c r="K27">
        <f t="shared" si="3"/>
        <v>2</v>
      </c>
      <c r="L27">
        <f t="shared" si="3"/>
        <v>2</v>
      </c>
      <c r="N27">
        <f t="shared" si="3"/>
        <v>2</v>
      </c>
      <c r="O27">
        <f t="shared" si="3"/>
        <v>2</v>
      </c>
      <c r="Q27">
        <f t="shared" si="3"/>
        <v>2</v>
      </c>
      <c r="R27">
        <f t="shared" si="3"/>
        <v>2</v>
      </c>
      <c r="S27">
        <f t="shared" si="3"/>
        <v>2</v>
      </c>
      <c r="T27">
        <f t="shared" si="3"/>
        <v>2</v>
      </c>
      <c r="U27">
        <f t="shared" si="3"/>
        <v>2</v>
      </c>
      <c r="V27">
        <f t="shared" si="3"/>
        <v>2</v>
      </c>
      <c r="AB27">
        <f t="shared" ref="AB27:AG27" si="4">SUM(AB28:AB31)</f>
        <v>2</v>
      </c>
      <c r="AC27">
        <f t="shared" si="4"/>
        <v>2</v>
      </c>
      <c r="AD27">
        <f t="shared" si="4"/>
        <v>2</v>
      </c>
      <c r="AE27">
        <f t="shared" si="4"/>
        <v>2</v>
      </c>
      <c r="AF27">
        <f t="shared" si="4"/>
        <v>2</v>
      </c>
      <c r="AG27">
        <f t="shared" si="4"/>
        <v>2</v>
      </c>
      <c r="AH27" s="22" t="s">
        <v>146</v>
      </c>
      <c r="AI27">
        <f>COUNTIF(AI14:AI22, "Y")</f>
        <v>1</v>
      </c>
    </row>
    <row r="28" spans="1:35">
      <c r="B28" t="s">
        <v>96</v>
      </c>
      <c r="F28" t="s">
        <v>96</v>
      </c>
      <c r="H28">
        <f t="shared" ref="H28:L31" si="5">COUNTIF(H$13:H$24, $B28) + COUNTIF(H$13:H$24, $B35)</f>
        <v>1</v>
      </c>
      <c r="I28">
        <f t="shared" si="5"/>
        <v>1</v>
      </c>
      <c r="J28">
        <f t="shared" si="5"/>
        <v>1</v>
      </c>
      <c r="K28">
        <f t="shared" si="5"/>
        <v>1</v>
      </c>
      <c r="L28">
        <f t="shared" si="5"/>
        <v>1</v>
      </c>
      <c r="N28">
        <f t="shared" ref="N28:O31" si="6">COUNTIF(N$13:N$24, $B28) + COUNTIF(N$13:N$24, $B35)</f>
        <v>1</v>
      </c>
      <c r="O28">
        <f t="shared" si="6"/>
        <v>1</v>
      </c>
      <c r="Q28">
        <f t="shared" ref="Q28:V31" si="7">COUNTIF(Q$13:Q$24, $B28) + COUNTIF(Q$13:Q$24, $B35)</f>
        <v>1</v>
      </c>
      <c r="R28">
        <f t="shared" si="7"/>
        <v>1</v>
      </c>
      <c r="S28">
        <f t="shared" si="7"/>
        <v>1</v>
      </c>
      <c r="T28">
        <f t="shared" si="7"/>
        <v>1</v>
      </c>
      <c r="U28">
        <f t="shared" si="7"/>
        <v>1</v>
      </c>
      <c r="V28">
        <f t="shared" si="7"/>
        <v>0</v>
      </c>
      <c r="AB28">
        <f t="shared" ref="AB28:AG31" si="8">COUNTIF(AB$14:AB$24, $B28) + COUNTIF(AB$14:AB$24, $B35)</f>
        <v>1</v>
      </c>
      <c r="AC28">
        <f t="shared" si="8"/>
        <v>1</v>
      </c>
      <c r="AD28">
        <f t="shared" si="8"/>
        <v>1</v>
      </c>
      <c r="AE28">
        <f t="shared" si="8"/>
        <v>1</v>
      </c>
      <c r="AF28">
        <f t="shared" si="8"/>
        <v>1</v>
      </c>
      <c r="AG28">
        <f t="shared" si="8"/>
        <v>0</v>
      </c>
    </row>
    <row r="29" spans="1:35">
      <c r="B29" t="s">
        <v>97</v>
      </c>
      <c r="F29" t="s">
        <v>97</v>
      </c>
      <c r="H29">
        <f t="shared" si="5"/>
        <v>0</v>
      </c>
      <c r="I29">
        <f t="shared" si="5"/>
        <v>0</v>
      </c>
      <c r="J29">
        <f t="shared" si="5"/>
        <v>0</v>
      </c>
      <c r="K29">
        <f t="shared" si="5"/>
        <v>0</v>
      </c>
      <c r="L29">
        <f t="shared" si="5"/>
        <v>0</v>
      </c>
      <c r="N29">
        <f t="shared" si="6"/>
        <v>0</v>
      </c>
      <c r="O29">
        <f t="shared" si="6"/>
        <v>0</v>
      </c>
      <c r="Q29">
        <f t="shared" si="7"/>
        <v>0</v>
      </c>
      <c r="R29">
        <f t="shared" si="7"/>
        <v>0</v>
      </c>
      <c r="S29">
        <f t="shared" si="7"/>
        <v>0</v>
      </c>
      <c r="T29">
        <f t="shared" si="7"/>
        <v>0</v>
      </c>
      <c r="U29">
        <f t="shared" si="7"/>
        <v>0</v>
      </c>
      <c r="V29">
        <f t="shared" si="7"/>
        <v>1</v>
      </c>
      <c r="AB29">
        <f t="shared" si="8"/>
        <v>0</v>
      </c>
      <c r="AC29">
        <f t="shared" si="8"/>
        <v>0</v>
      </c>
      <c r="AD29">
        <f t="shared" si="8"/>
        <v>0</v>
      </c>
      <c r="AE29">
        <f t="shared" si="8"/>
        <v>0</v>
      </c>
      <c r="AF29">
        <f t="shared" si="8"/>
        <v>0</v>
      </c>
      <c r="AG29">
        <f t="shared" si="8"/>
        <v>1</v>
      </c>
    </row>
    <row r="30" spans="1:35">
      <c r="B30" t="s">
        <v>56</v>
      </c>
      <c r="F30" t="s">
        <v>56</v>
      </c>
      <c r="H30">
        <f t="shared" si="5"/>
        <v>1</v>
      </c>
      <c r="I30">
        <f t="shared" si="5"/>
        <v>0</v>
      </c>
      <c r="J30">
        <f t="shared" si="5"/>
        <v>0</v>
      </c>
      <c r="K30">
        <f t="shared" si="5"/>
        <v>0</v>
      </c>
      <c r="L30">
        <f t="shared" si="5"/>
        <v>0</v>
      </c>
      <c r="N30">
        <f t="shared" si="6"/>
        <v>0</v>
      </c>
      <c r="O30">
        <f t="shared" si="6"/>
        <v>0</v>
      </c>
      <c r="Q30">
        <f t="shared" si="7"/>
        <v>0</v>
      </c>
      <c r="R30">
        <f t="shared" si="7"/>
        <v>0</v>
      </c>
      <c r="S30">
        <f t="shared" si="7"/>
        <v>0</v>
      </c>
      <c r="T30">
        <f t="shared" si="7"/>
        <v>0</v>
      </c>
      <c r="U30">
        <f t="shared" si="7"/>
        <v>0</v>
      </c>
      <c r="V30">
        <f t="shared" si="7"/>
        <v>0</v>
      </c>
      <c r="AB30">
        <f t="shared" si="8"/>
        <v>0</v>
      </c>
      <c r="AC30">
        <f t="shared" si="8"/>
        <v>0</v>
      </c>
      <c r="AD30">
        <f t="shared" si="8"/>
        <v>0</v>
      </c>
      <c r="AE30">
        <f t="shared" si="8"/>
        <v>0</v>
      </c>
      <c r="AF30">
        <f t="shared" si="8"/>
        <v>0</v>
      </c>
      <c r="AG30">
        <f t="shared" si="8"/>
        <v>0</v>
      </c>
    </row>
    <row r="31" spans="1:35">
      <c r="B31" t="s">
        <v>57</v>
      </c>
      <c r="F31" t="s">
        <v>57</v>
      </c>
      <c r="H31">
        <f t="shared" si="5"/>
        <v>0</v>
      </c>
      <c r="I31">
        <f t="shared" si="5"/>
        <v>1</v>
      </c>
      <c r="J31">
        <f t="shared" si="5"/>
        <v>1</v>
      </c>
      <c r="K31">
        <f t="shared" si="5"/>
        <v>1</v>
      </c>
      <c r="L31">
        <f t="shared" si="5"/>
        <v>1</v>
      </c>
      <c r="N31">
        <f t="shared" si="6"/>
        <v>1</v>
      </c>
      <c r="O31">
        <f t="shared" si="6"/>
        <v>1</v>
      </c>
      <c r="Q31">
        <f t="shared" si="7"/>
        <v>1</v>
      </c>
      <c r="R31">
        <f t="shared" si="7"/>
        <v>1</v>
      </c>
      <c r="S31">
        <f t="shared" si="7"/>
        <v>1</v>
      </c>
      <c r="T31">
        <f t="shared" si="7"/>
        <v>1</v>
      </c>
      <c r="U31">
        <f t="shared" si="7"/>
        <v>1</v>
      </c>
      <c r="V31">
        <f t="shared" si="7"/>
        <v>1</v>
      </c>
      <c r="AB31">
        <f t="shared" si="8"/>
        <v>1</v>
      </c>
      <c r="AC31">
        <f t="shared" si="8"/>
        <v>1</v>
      </c>
      <c r="AD31">
        <f t="shared" si="8"/>
        <v>1</v>
      </c>
      <c r="AE31">
        <f t="shared" si="8"/>
        <v>1</v>
      </c>
      <c r="AF31">
        <f t="shared" si="8"/>
        <v>1</v>
      </c>
      <c r="AG31">
        <f t="shared" si="8"/>
        <v>1</v>
      </c>
    </row>
    <row r="32" spans="1:35">
      <c r="B32" t="s">
        <v>147</v>
      </c>
      <c r="F32" t="s">
        <v>148</v>
      </c>
      <c r="H32">
        <f>IF(H27&lt;&gt;0,ROWS(H$14:H$23)-H27,0)</f>
        <v>8</v>
      </c>
      <c r="I32">
        <f>IF(I27&lt;&gt;0,ROWS(I$14:I$23)-I27,0)</f>
        <v>8</v>
      </c>
      <c r="J32">
        <f>IF(J27&lt;&gt;0,ROWS(J$14:J$23)-J27,0)</f>
        <v>8</v>
      </c>
      <c r="K32">
        <f>IF(K27&lt;&gt;0,ROWS(K$14:K$23)-K27,0)</f>
        <v>8</v>
      </c>
      <c r="L32">
        <f>IF(L27&lt;&gt;0,ROWS(L$14:L$23)-L27,0)</f>
        <v>8</v>
      </c>
      <c r="N32">
        <f>IF(N27&lt;&gt;0,ROWS(N$14:N$23)-N27,0)</f>
        <v>8</v>
      </c>
      <c r="O32">
        <f>IF(O27&lt;&gt;0,ROWS(O$14:O$23)-O27,0)</f>
        <v>8</v>
      </c>
      <c r="Q32">
        <f t="shared" ref="Q32:V32" si="9">IF(Q27&lt;&gt;0,ROWS(Q$14:Q$23)-Q27,0)</f>
        <v>8</v>
      </c>
      <c r="R32">
        <f t="shared" si="9"/>
        <v>8</v>
      </c>
      <c r="S32">
        <f t="shared" si="9"/>
        <v>8</v>
      </c>
      <c r="T32">
        <f t="shared" si="9"/>
        <v>8</v>
      </c>
      <c r="U32">
        <f t="shared" si="9"/>
        <v>8</v>
      </c>
      <c r="V32">
        <f t="shared" si="9"/>
        <v>8</v>
      </c>
      <c r="AB32">
        <f t="shared" ref="AB32:AG32" si="10">IF(AB27&lt;&gt;0,ROWS(AB$14:AB$23)-AB27,0)</f>
        <v>8</v>
      </c>
      <c r="AC32">
        <f t="shared" si="10"/>
        <v>8</v>
      </c>
      <c r="AD32">
        <f t="shared" si="10"/>
        <v>8</v>
      </c>
      <c r="AE32">
        <f t="shared" si="10"/>
        <v>8</v>
      </c>
      <c r="AF32">
        <f t="shared" si="10"/>
        <v>8</v>
      </c>
      <c r="AG32">
        <f t="shared" si="10"/>
        <v>8</v>
      </c>
    </row>
    <row r="33" spans="1:33">
      <c r="B33" t="s">
        <v>149</v>
      </c>
    </row>
    <row r="34" spans="1:33">
      <c r="B34" t="s">
        <v>150</v>
      </c>
      <c r="G34" s="18"/>
      <c r="H34" s="18"/>
      <c r="I34" s="18"/>
      <c r="J34" s="18"/>
      <c r="K34" s="18"/>
      <c r="L34" s="18"/>
      <c r="M34" s="18"/>
      <c r="N34" s="18"/>
      <c r="O34" s="18"/>
      <c r="P34" s="18"/>
      <c r="Q34" s="18"/>
      <c r="R34" s="18"/>
      <c r="S34" s="18"/>
      <c r="T34" s="18"/>
      <c r="U34" s="18"/>
      <c r="V34" s="18"/>
      <c r="AB34" s="18"/>
      <c r="AC34" s="18"/>
      <c r="AD34" s="18"/>
      <c r="AE34" s="18"/>
      <c r="AF34" s="18"/>
      <c r="AG34" s="18"/>
    </row>
    <row r="35" spans="1:33">
      <c r="B35" t="s">
        <v>151</v>
      </c>
    </row>
    <row r="36" spans="1:33">
      <c r="B36" t="s">
        <v>152</v>
      </c>
    </row>
    <row r="37" spans="1:33">
      <c r="B37" t="s">
        <v>153</v>
      </c>
      <c r="G37" s="26"/>
      <c r="H37" s="26"/>
      <c r="I37" s="26"/>
      <c r="J37" s="26"/>
      <c r="K37" s="26"/>
      <c r="L37" s="26"/>
      <c r="M37" s="26"/>
      <c r="N37" s="26"/>
      <c r="O37" s="26"/>
      <c r="P37" s="26"/>
      <c r="Q37" s="26"/>
      <c r="R37" s="26"/>
      <c r="S37" s="26"/>
      <c r="T37" s="26"/>
      <c r="U37" s="26"/>
      <c r="V37" s="26"/>
      <c r="AB37" s="26"/>
      <c r="AC37" s="26"/>
      <c r="AD37" s="26"/>
      <c r="AE37" s="26"/>
      <c r="AF37" s="26"/>
      <c r="AG37" s="26"/>
    </row>
    <row r="38" spans="1:33">
      <c r="B38" t="s">
        <v>154</v>
      </c>
    </row>
    <row r="39" spans="1:33">
      <c r="B39" t="s">
        <v>155</v>
      </c>
    </row>
    <row r="41" spans="1:33">
      <c r="B41" t="s">
        <v>50</v>
      </c>
    </row>
    <row r="42" spans="1:33">
      <c r="B42" t="s">
        <v>63</v>
      </c>
    </row>
    <row r="44" spans="1:33">
      <c r="G44" s="26"/>
    </row>
    <row r="45" spans="1:33" s="11" customFormat="1">
      <c r="A45" s="11" t="s">
        <v>156</v>
      </c>
      <c r="G45" s="31"/>
    </row>
    <row r="72" spans="33:33">
      <c r="AG72" s="10"/>
    </row>
    <row r="83" spans="27:32">
      <c r="AA83" s="22"/>
      <c r="AB83" s="22"/>
      <c r="AC83" s="22"/>
      <c r="AD83" s="22"/>
      <c r="AE83" s="22"/>
      <c r="AF83" s="22"/>
    </row>
    <row r="84" spans="27:32">
      <c r="AA84" s="22"/>
      <c r="AB84" s="22"/>
      <c r="AC84" s="22"/>
      <c r="AD84" s="22"/>
      <c r="AE84" s="22"/>
      <c r="AF84" s="22"/>
    </row>
  </sheetData>
  <mergeCells count="2">
    <mergeCell ref="Q11:V11"/>
    <mergeCell ref="AB11:AG11"/>
  </mergeCells>
  <conditionalFormatting sqref="A11:Q11">
    <cfRule type="cellIs" dxfId="375" priority="11" operator="equal">
      <formula>"Poor (backcast)"</formula>
    </cfRule>
    <cfRule type="cellIs" dxfId="374" priority="12" operator="equal">
      <formula>"Sufficient (backcast)"</formula>
    </cfRule>
    <cfRule type="cellIs" dxfId="373" priority="13" operator="equal">
      <formula>"Good (backcast)"</formula>
    </cfRule>
    <cfRule type="cellIs" dxfId="372" priority="14" operator="equal">
      <formula>"Excellent (backcast)"</formula>
    </cfRule>
    <cfRule type="cellIs" dxfId="371" priority="15" operator="equal">
      <formula>"Not applicable (removed)"</formula>
    </cfRule>
  </conditionalFormatting>
  <conditionalFormatting sqref="A2:W10">
    <cfRule type="cellIs" dxfId="370" priority="2" operator="equal">
      <formula>"Poor (backcast)"</formula>
    </cfRule>
    <cfRule type="cellIs" dxfId="369" priority="3" operator="equal">
      <formula>"Sufficient (backcast)"</formula>
    </cfRule>
    <cfRule type="cellIs" dxfId="368" priority="4" operator="equal">
      <formula>"Good (backcast)"</formula>
    </cfRule>
    <cfRule type="cellIs" dxfId="367" priority="5" operator="equal">
      <formula>"Excellent (backcast)"</formula>
    </cfRule>
  </conditionalFormatting>
  <conditionalFormatting sqref="A1:Z1 A2:W2 X2:Z5 A3:A10 E3:W10 X7:Z10 X11:Y12 W11:W13 A12:G13 X13:AA13 A14:A22 C27:D34 W27:Z34 A27:B42 C35:F42 G35:Z44 AA42:AG43 A43:F43 A44:E44 AA45:XFD45 A45:Z1048576 AH46:XFD1048576 AA53:AF53 AA71:AF85">
    <cfRule type="cellIs" dxfId="366" priority="164" operator="equal">
      <formula>"Not applicable (removed)"</formula>
    </cfRule>
  </conditionalFormatting>
  <conditionalFormatting sqref="A1:Z1 X2:Z5 X7:Z10 X11:Y12 X13:AA13 C27:D34 W27:Z34 A27:B42 C35:F42 G35:Z44 AA42:AG43 A43:F43 A44:E44 AA45:XFD45 A45:Z1048576 AH46:XFD1048576 AA53:AF53 AA71:AF85">
    <cfRule type="cellIs" dxfId="365" priority="162" operator="equal">
      <formula>"Good (backcast)"</formula>
    </cfRule>
    <cfRule type="cellIs" dxfId="364" priority="161" operator="equal">
      <formula>"Sufficient (backcast)"</formula>
    </cfRule>
    <cfRule type="cellIs" dxfId="363" priority="160" operator="equal">
      <formula>"Poor (backcast)"</formula>
    </cfRule>
    <cfRule type="cellIs" dxfId="362" priority="163" operator="equal">
      <formula>"Excellent (backcast)"</formula>
    </cfRule>
  </conditionalFormatting>
  <conditionalFormatting sqref="A14:AG22 A24:AG26">
    <cfRule type="cellIs" dxfId="361" priority="59" operator="equal">
      <formula>"Excellent (backcast)"</formula>
    </cfRule>
    <cfRule type="cellIs" dxfId="360" priority="58" operator="equal">
      <formula>"Good (backcast)"</formula>
    </cfRule>
    <cfRule type="cellIs" dxfId="359" priority="57" operator="equal">
      <formula>"Sufficient (backcast)"</formula>
    </cfRule>
    <cfRule type="cellIs" dxfId="358" priority="56" operator="equal">
      <formula>"Poor (backcast)"</formula>
    </cfRule>
  </conditionalFormatting>
  <conditionalFormatting sqref="A23:XFD23">
    <cfRule type="cellIs" dxfId="357" priority="26" operator="equal">
      <formula>"Not applicable (removed)"</formula>
    </cfRule>
    <cfRule type="cellIs" dxfId="356" priority="27" operator="equal">
      <formula>"Poor (backcast)"</formula>
    </cfRule>
    <cfRule type="cellIs" dxfId="355" priority="28" operator="equal">
      <formula>"Sufficient (backcast)"</formula>
    </cfRule>
    <cfRule type="cellIs" dxfId="354" priority="29" operator="equal">
      <formula>"Good (backcast)"</formula>
    </cfRule>
    <cfRule type="cellIs" dxfId="353" priority="30" operator="equal">
      <formula>"Excellent (backcast)"</formula>
    </cfRule>
  </conditionalFormatting>
  <conditionalFormatting sqref="B3:D10">
    <cfRule type="cellIs" dxfId="352" priority="1" operator="equal">
      <formula>"Not applicable (removed)"</formula>
    </cfRule>
  </conditionalFormatting>
  <conditionalFormatting sqref="B14:Z22">
    <cfRule type="cellIs" dxfId="351" priority="55" operator="equal">
      <formula>"Not applicable (removed)"</formula>
    </cfRule>
  </conditionalFormatting>
  <conditionalFormatting sqref="E33:F33">
    <cfRule type="cellIs" dxfId="350" priority="159" operator="equal">
      <formula>"Not applicable (removed)"</formula>
    </cfRule>
    <cfRule type="cellIs" dxfId="349" priority="155" operator="equal">
      <formula>"Poor (backcast)"</formula>
    </cfRule>
    <cfRule type="cellIs" dxfId="348" priority="158" operator="equal">
      <formula>"Excellent (backcast)"</formula>
    </cfRule>
    <cfRule type="cellIs" dxfId="347" priority="157" operator="equal">
      <formula>"Good (backcast)"</formula>
    </cfRule>
    <cfRule type="cellIs" dxfId="346" priority="156" operator="equal">
      <formula>"Sufficient (backcast)"</formula>
    </cfRule>
  </conditionalFormatting>
  <conditionalFormatting sqref="E27:V32">
    <cfRule type="cellIs" dxfId="345" priority="22" operator="equal">
      <formula>"Poor (backcast)"</formula>
    </cfRule>
    <cfRule type="cellIs" dxfId="344" priority="23" operator="equal">
      <formula>"Sufficient (backcast)"</formula>
    </cfRule>
    <cfRule type="cellIs" dxfId="343" priority="24" operator="equal">
      <formula>"Good (backcast)"</formula>
    </cfRule>
    <cfRule type="cellIs" dxfId="342" priority="25" operator="equal">
      <formula>"Excellent (backcast)"</formula>
    </cfRule>
  </conditionalFormatting>
  <conditionalFormatting sqref="H12:V13">
    <cfRule type="cellIs" dxfId="341" priority="70" operator="equal">
      <formula>"Not applicable (removed)"</formula>
    </cfRule>
  </conditionalFormatting>
  <conditionalFormatting sqref="H32:V32">
    <cfRule type="cellIs" dxfId="340" priority="21" operator="equal">
      <formula>"Not applicable (removed)"</formula>
    </cfRule>
  </conditionalFormatting>
  <conditionalFormatting sqref="W11 A12:W13">
    <cfRule type="cellIs" dxfId="339" priority="52" operator="equal">
      <formula>"Sufficient (backcast)"</formula>
    </cfRule>
    <cfRule type="cellIs" dxfId="338" priority="53" operator="equal">
      <formula>"Good (backcast)"</formula>
    </cfRule>
    <cfRule type="cellIs" dxfId="337" priority="54" operator="equal">
      <formula>"Excellent (backcast)"</formula>
    </cfRule>
    <cfRule type="cellIs" dxfId="336" priority="51" operator="equal">
      <formula>"Poor (backcast)"</formula>
    </cfRule>
  </conditionalFormatting>
  <conditionalFormatting sqref="Z11:AB11">
    <cfRule type="cellIs" dxfId="335" priority="9" operator="equal">
      <formula>"Excellent (backcast)"</formula>
    </cfRule>
    <cfRule type="cellIs" dxfId="334" priority="10" operator="equal">
      <formula>"Not applicable (removed)"</formula>
    </cfRule>
    <cfRule type="cellIs" dxfId="333" priority="6" operator="equal">
      <formula>"Poor (backcast)"</formula>
    </cfRule>
    <cfRule type="cellIs" dxfId="332" priority="7" operator="equal">
      <formula>"Sufficient (backcast)"</formula>
    </cfRule>
    <cfRule type="cellIs" dxfId="331" priority="8" operator="equal">
      <formula>"Good (backcast)"</formula>
    </cfRule>
  </conditionalFormatting>
  <conditionalFormatting sqref="AA27:AA41">
    <cfRule type="cellIs" dxfId="330" priority="102" operator="equal">
      <formula>"Sufficient (backcast)"</formula>
    </cfRule>
    <cfRule type="cellIs" dxfId="329" priority="101" operator="equal">
      <formula>"Poor (backcast)"</formula>
    </cfRule>
    <cfRule type="cellIs" dxfId="328" priority="103" operator="equal">
      <formula>"Good (backcast)"</formula>
    </cfRule>
    <cfRule type="cellIs" dxfId="327" priority="104" operator="equal">
      <formula>"Excellent (backcast)"</formula>
    </cfRule>
    <cfRule type="cellIs" dxfId="326" priority="100" operator="equal">
      <formula>"Not applicable (removed)"</formula>
    </cfRule>
  </conditionalFormatting>
  <conditionalFormatting sqref="AA1:AG10 E34:V34 AG53:AG85 AA106:AG1048576">
    <cfRule type="cellIs" dxfId="325" priority="141" operator="equal">
      <formula>"Poor (backcast)"</formula>
    </cfRule>
    <cfRule type="cellIs" dxfId="324" priority="142" operator="equal">
      <formula>"Sufficient (backcast)"</formula>
    </cfRule>
    <cfRule type="cellIs" dxfId="323" priority="143" operator="equal">
      <formula>"Good (backcast)"</formula>
    </cfRule>
    <cfRule type="cellIs" dxfId="322" priority="144" operator="equal">
      <formula>"Excellent (backcast)"</formula>
    </cfRule>
  </conditionalFormatting>
  <conditionalFormatting sqref="AA1:AG10 AA14:AG22 A24:AG26 E27:V31 E32:G32 E34:V34 AG53:AG85 AA106:AG1048576">
    <cfRule type="cellIs" dxfId="321" priority="140" operator="equal">
      <formula>"Not applicable (removed)"</formula>
    </cfRule>
  </conditionalFormatting>
  <conditionalFormatting sqref="AB12:AG13">
    <cfRule type="cellIs" dxfId="320" priority="65" operator="equal">
      <formula>"Not applicable (removed)"</formula>
    </cfRule>
    <cfRule type="cellIs" dxfId="319" priority="66" operator="equal">
      <formula>"Poor (backcast)"</formula>
    </cfRule>
    <cfRule type="cellIs" dxfId="318" priority="67" operator="equal">
      <formula>"Sufficient (backcast)"</formula>
    </cfRule>
    <cfRule type="cellIs" dxfId="317" priority="68" operator="equal">
      <formula>"Good (backcast)"</formula>
    </cfRule>
    <cfRule type="cellIs" dxfId="316" priority="69" operator="equal">
      <formula>"Excellent (backcast)"</formula>
    </cfRule>
  </conditionalFormatting>
  <conditionalFormatting sqref="AB27:AG31">
    <cfRule type="cellIs" dxfId="315" priority="80" operator="equal">
      <formula>"Not applicable (removed)"</formula>
    </cfRule>
  </conditionalFormatting>
  <conditionalFormatting sqref="AB27:AG32">
    <cfRule type="cellIs" dxfId="314" priority="20" operator="equal">
      <formula>"Excellent (backcast)"</formula>
    </cfRule>
    <cfRule type="cellIs" dxfId="313" priority="19" operator="equal">
      <formula>"Good (backcast)"</formula>
    </cfRule>
    <cfRule type="cellIs" dxfId="312" priority="18" operator="equal">
      <formula>"Sufficient (backcast)"</formula>
    </cfRule>
    <cfRule type="cellIs" dxfId="311" priority="17" operator="equal">
      <formula>"Poor (backcast)"</formula>
    </cfRule>
  </conditionalFormatting>
  <conditionalFormatting sqref="AB32:AG32">
    <cfRule type="cellIs" dxfId="310" priority="16" operator="equal">
      <formula>"Not applicable (removed)"</formula>
    </cfRule>
  </conditionalFormatting>
  <conditionalFormatting sqref="AB34:AG41">
    <cfRule type="cellIs" dxfId="309" priority="75" operator="equal">
      <formula>"Not applicable (removed)"</formula>
    </cfRule>
    <cfRule type="cellIs" dxfId="308" priority="76" operator="equal">
      <formula>"Poor (backcast)"</formula>
    </cfRule>
    <cfRule type="cellIs" dxfId="307" priority="79" operator="equal">
      <formula>"Excellent (backcast)"</formula>
    </cfRule>
    <cfRule type="cellIs" dxfId="306" priority="78" operator="equal">
      <formula>"Good (backcast)"</formula>
    </cfRule>
    <cfRule type="cellIs" dxfId="305" priority="77" operator="equal">
      <formula>"Sufficient (backcast)"</formula>
    </cfRule>
  </conditionalFormatting>
  <conditionalFormatting sqref="AH1:XFD22 AH24:XFD44">
    <cfRule type="cellIs" dxfId="304" priority="33" operator="equal">
      <formula>"Good (backcast)"</formula>
    </cfRule>
    <cfRule type="cellIs" dxfId="303" priority="32" operator="equal">
      <formula>"Sufficient (backcast)"</formula>
    </cfRule>
    <cfRule type="cellIs" dxfId="302" priority="31" operator="equal">
      <formula>"Poor (backcast)"</formula>
    </cfRule>
    <cfRule type="cellIs" dxfId="301" priority="35" operator="equal">
      <formula>"Not applicable (removed)"</formula>
    </cfRule>
    <cfRule type="cellIs" dxfId="300" priority="34" operator="equal">
      <formula>"Excellent (backcast)"</formula>
    </cfRule>
  </conditionalFormatting>
  <pageMargins left="0.7" right="0.7" top="0.75" bottom="0.75" header="0.3" footer="0.3"/>
  <pageSetup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BA1A1-539E-4CE4-94B9-FDF8991E0828}">
  <sheetPr codeName="Sheet49">
    <tabColor theme="6" tint="0.79998168889431442"/>
  </sheetPr>
  <dimension ref="A3:AI101"/>
  <sheetViews>
    <sheetView zoomScale="80" zoomScaleNormal="80" workbookViewId="0">
      <pane xSplit="3" ySplit="13" topLeftCell="D29" activePane="bottomRight" state="frozen"/>
      <selection pane="bottomRight" activeCell="N22" sqref="N22"/>
      <selection pane="bottomLeft" activeCell="B12" sqref="B12"/>
      <selection pane="topRight" activeCell="B12" sqref="B12"/>
    </sheetView>
  </sheetViews>
  <sheetFormatPr defaultRowHeight="14.1"/>
  <cols>
    <col min="1" max="1" width="14.75" bestFit="1" customWidth="1"/>
    <col min="2" max="2" width="35.5" customWidth="1"/>
    <col min="3" max="3" width="39" bestFit="1" customWidth="1"/>
    <col min="4" max="4" width="15.25" customWidth="1"/>
    <col min="5" max="5" width="16.5" customWidth="1"/>
    <col min="6" max="6" width="19.875" customWidth="1"/>
    <col min="7" max="7" width="7.625" bestFit="1" customWidth="1"/>
    <col min="8" max="15" width="9" customWidth="1"/>
    <col min="16" max="16" width="8.875" customWidth="1"/>
    <col min="17" max="17" width="15.875" customWidth="1"/>
    <col min="18" max="18" width="16.125" customWidth="1"/>
    <col min="19" max="19" width="14.625" customWidth="1"/>
    <col min="20" max="20" width="15.75" customWidth="1"/>
    <col min="21" max="21" width="13.625" customWidth="1"/>
    <col min="22" max="22" width="14.375" customWidth="1"/>
    <col min="23" max="23" width="82.625" customWidth="1"/>
    <col min="24" max="24" width="15.5" customWidth="1"/>
    <col min="25" max="25" width="31.125" customWidth="1"/>
    <col min="26" max="26" width="43" customWidth="1"/>
    <col min="27" max="27" width="20.25" customWidth="1"/>
    <col min="28" max="33" width="18.625" customWidth="1"/>
    <col min="34" max="34" width="23.375" customWidth="1"/>
  </cols>
  <sheetData>
    <row r="3" spans="2:35" ht="17.45">
      <c r="B3" s="1" t="s">
        <v>244</v>
      </c>
    </row>
    <row r="4" spans="2:35" ht="17.45">
      <c r="B4" s="1" t="s">
        <v>792</v>
      </c>
    </row>
    <row r="5" spans="2:35" ht="30" customHeight="1">
      <c r="B5" s="30" t="s">
        <v>2</v>
      </c>
      <c r="C5" s="30"/>
      <c r="D5" s="30"/>
      <c r="E5" s="30"/>
      <c r="F5" s="30"/>
      <c r="G5" s="30"/>
      <c r="H5" s="30"/>
      <c r="I5" s="30"/>
      <c r="J5" s="30"/>
      <c r="K5" s="30"/>
      <c r="L5" s="30"/>
      <c r="M5" s="30"/>
      <c r="N5" s="30"/>
      <c r="O5" s="30"/>
      <c r="P5" s="30"/>
      <c r="Q5" s="30"/>
      <c r="R5" s="30"/>
      <c r="S5" s="30"/>
      <c r="T5" s="30"/>
      <c r="U5" s="30"/>
      <c r="V5" s="30"/>
      <c r="W5" s="2"/>
      <c r="X5" s="32"/>
      <c r="Y5" s="33"/>
      <c r="Z5" s="33"/>
      <c r="AA5" s="33"/>
    </row>
    <row r="7" spans="2:35">
      <c r="B7" s="3" t="s">
        <v>3</v>
      </c>
      <c r="C7" s="3" t="s">
        <v>4</v>
      </c>
      <c r="D7" s="3" t="s">
        <v>5</v>
      </c>
      <c r="Z7" t="s">
        <v>6</v>
      </c>
    </row>
    <row r="8" spans="2:35">
      <c r="B8" s="4" t="s">
        <v>7</v>
      </c>
      <c r="C8" s="4" t="s">
        <v>8</v>
      </c>
      <c r="D8" s="4">
        <f>COUNTIF(C14:C53,"&lt;&gt;")</f>
        <v>39</v>
      </c>
      <c r="Z8" t="s">
        <v>9</v>
      </c>
    </row>
    <row r="9" spans="2:35">
      <c r="B9" s="5" t="s">
        <v>10</v>
      </c>
      <c r="C9" s="4" t="s">
        <v>8</v>
      </c>
      <c r="D9" s="4">
        <f>COUNTIF(F14:F60,"Included")</f>
        <v>29</v>
      </c>
      <c r="Z9" t="s">
        <v>11</v>
      </c>
    </row>
    <row r="10" spans="2:35" ht="27.95">
      <c r="B10" s="5" t="s">
        <v>12</v>
      </c>
      <c r="C10" s="4" t="s">
        <v>8</v>
      </c>
      <c r="D10" s="12">
        <f xml:space="preserve"> _xlfn.XLOOKUP("UUW",'Input_Final Data'!$B$57:$B$77,'Input_Final Data'!$R$57:$R$77)</f>
        <v>29</v>
      </c>
      <c r="Z10" t="s">
        <v>13</v>
      </c>
    </row>
    <row r="11" spans="2:35" ht="22.5" thickBot="1">
      <c r="B11" t="s">
        <v>486</v>
      </c>
      <c r="Q11" s="186" t="s">
        <v>931</v>
      </c>
      <c r="R11" s="187"/>
      <c r="S11" s="187"/>
      <c r="T11" s="187"/>
      <c r="U11" s="187"/>
      <c r="V11" s="188"/>
      <c r="Z11" t="s">
        <v>16</v>
      </c>
      <c r="AB11" s="186" t="s">
        <v>931</v>
      </c>
      <c r="AC11" s="187"/>
      <c r="AD11" s="187"/>
      <c r="AE11" s="187"/>
      <c r="AF11" s="187"/>
      <c r="AG11" s="188"/>
    </row>
    <row r="12" spans="2:35"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c r="X12" t="s">
        <v>18</v>
      </c>
      <c r="Y12" t="s">
        <v>19</v>
      </c>
      <c r="AA12" s="36"/>
      <c r="AB12" s="6">
        <v>2024</v>
      </c>
      <c r="AC12" s="6">
        <v>2025</v>
      </c>
      <c r="AD12" s="6">
        <v>2026</v>
      </c>
      <c r="AE12" s="6">
        <v>2027</v>
      </c>
      <c r="AF12" s="6">
        <v>2028</v>
      </c>
      <c r="AG12" s="6">
        <v>2029</v>
      </c>
    </row>
    <row r="13" spans="2:35" ht="47.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c r="X13" s="34" t="s">
        <v>41</v>
      </c>
      <c r="Y13" s="34" t="s">
        <v>42</v>
      </c>
      <c r="Z13" s="34" t="s">
        <v>43</v>
      </c>
      <c r="AA13" s="34" t="s">
        <v>44</v>
      </c>
      <c r="AB13" s="6" t="s">
        <v>34</v>
      </c>
      <c r="AC13" s="6" t="s">
        <v>35</v>
      </c>
      <c r="AD13" s="6" t="s">
        <v>36</v>
      </c>
      <c r="AE13" s="6" t="s">
        <v>37</v>
      </c>
      <c r="AF13" s="6" t="s">
        <v>38</v>
      </c>
      <c r="AG13" s="6" t="s">
        <v>39</v>
      </c>
      <c r="AI13" s="36" t="s">
        <v>46</v>
      </c>
    </row>
    <row r="14" spans="2:35" ht="27.95">
      <c r="B14" t="s">
        <v>262</v>
      </c>
      <c r="C14" t="s">
        <v>793</v>
      </c>
      <c r="D14" t="s">
        <v>48</v>
      </c>
      <c r="E14" t="s">
        <v>49</v>
      </c>
      <c r="F14" t="s">
        <v>50</v>
      </c>
      <c r="H14" t="str">
        <f>INDEX('UUW Backcast'!$B$13:$V$47, MATCH('UUW Backcast - WINEP'!$C14, 'UUW Backcast'!$C$13:$C$47, 0), MATCH('UUW Backcast - WINEP'!H$13, 'UUW Backcast'!$B$13:$V$13, 0))</f>
        <v>Sufficient</v>
      </c>
      <c r="I14" t="str">
        <f>INDEX('UUW Backcast'!$B$13:$V$47, MATCH('UUW Backcast - WINEP'!$C14, 'UUW Backcast'!$C$13:$C$47, 0), MATCH('UUW Backcast - WINEP'!I$13, 'UUW Backcast'!$B$13:$V$13, 0))</f>
        <v>Sufficient</v>
      </c>
      <c r="J14" t="str">
        <f>INDEX('UUW Backcast'!$B$13:$V$47, MATCH('UUW Backcast - WINEP'!$C14, 'UUW Backcast'!$C$13:$C$47, 0), MATCH('UUW Backcast - WINEP'!J$13, 'UUW Backcast'!$B$13:$V$13, 0))</f>
        <v>Good</v>
      </c>
      <c r="K14" t="str">
        <f>INDEX('UUW Backcast'!$B$13:$V$47, MATCH('UUW Backcast - WINEP'!$C14, 'UUW Backcast'!$C$13:$C$47, 0), MATCH('UUW Backcast - WINEP'!K$13, 'UUW Backcast'!$B$13:$V$13, 0))</f>
        <v>Good</v>
      </c>
      <c r="L14" t="str">
        <f>INDEX('UUW Backcast'!$B$13:$V$47, MATCH('UUW Backcast - WINEP'!$C14, 'UUW Backcast'!$C$13:$C$47, 0), MATCH('UUW Backcast - WINEP'!L$13, 'UUW Backcast'!$B$13:$V$13, 0))</f>
        <v>Sufficient</v>
      </c>
      <c r="M14">
        <f>INDEX('UUW Backcast'!$B$13:$V$47, MATCH('UUW Backcast - WINEP'!$C14, 'UUW Backcast'!$C$13:$C$47, 0), MATCH('UUW Backcast - WINEP'!M$13, 'UUW Backcast'!$B$13:$V$13, 0))</f>
        <v>0</v>
      </c>
      <c r="N14" t="str">
        <f>INDEX('UUW Backcast'!$B$13:$V$47, MATCH('UUW Backcast - WINEP'!$C14, 'UUW Backcast'!$C$13:$C$47, 0), MATCH('UUW Backcast - WINEP'!N$13, 'UUW Backcast'!$B$13:$V$13, 0))</f>
        <v>Good</v>
      </c>
      <c r="O14" t="str">
        <f>INDEX('UUW Backcast'!$B$13:$V$47, MATCH('UUW Backcast - WINEP'!$C14, 'UUW Backcast'!$C$13:$C$47, 0), MATCH('UUW Backcast - WINEP'!O$13, 'UUW Backcast'!$B$13:$V$13, 0))</f>
        <v>Good</v>
      </c>
      <c r="P14">
        <f>INDEX('UUW Backcast'!$B$13:$V$47, MATCH('UUW Backcast - WINEP'!$C14, 'UUW Backcast'!$C$13:$C$47, 0), MATCH('UUW Backcast - WINEP'!P$13, 'UUW Backcast'!$B$13:$V$13, 0))</f>
        <v>0</v>
      </c>
      <c r="Q14" t="str">
        <f>INDEX('UUW Backcast'!$B$13:$V$47, MATCH('UUW Backcast - WINEP'!$C14, 'UUW Backcast'!$C$13:$C$47, 0), MATCH('UUW Backcast - WINEP'!Q$13, 'UUW Backcast'!$B$13:$V$13, 0))</f>
        <v>Sufficient</v>
      </c>
      <c r="R14" t="str">
        <f>INDEX('UUW Backcast'!$B$13:$V$47, MATCH('UUW Backcast - WINEP'!$C14, 'UUW Backcast'!$C$13:$C$47, 0), MATCH('UUW Backcast - WINEP'!R$13, 'UUW Backcast'!$B$13:$V$13, 0))</f>
        <v>Sufficient</v>
      </c>
      <c r="S14" t="str">
        <f>INDEX('UUW Backcast'!$B$13:$V$47, MATCH('UUW Backcast - WINEP'!$C14, 'UUW Backcast'!$C$13:$C$47, 0), MATCH('UUW Backcast - WINEP'!S$13, 'UUW Backcast'!$B$13:$V$13, 0))</f>
        <v>Sufficient</v>
      </c>
      <c r="T14" t="str">
        <f>INDEX('UUW Backcast'!$B$13:$V$47, MATCH('UUW Backcast - WINEP'!$C14, 'UUW Backcast'!$C$13:$C$47, 0), MATCH('UUW Backcast - WINEP'!T$13, 'UUW Backcast'!$B$13:$V$13, 0))</f>
        <v>Sufficient</v>
      </c>
      <c r="U14" t="str">
        <f>INDEX('UUW Backcast'!$B$13:$V$47, MATCH('UUW Backcast - WINEP'!$C14, 'UUW Backcast'!$C$13:$C$47, 0), MATCH('UUW Backcast - WINEP'!U$13, 'UUW Backcast'!$B$13:$V$13, 0))</f>
        <v>Sufficient</v>
      </c>
      <c r="V14" t="str">
        <f>INDEX('UUW Backcast'!$B$13:$V$47, MATCH('UUW Backcast - WINEP'!$C14, 'UUW Backcast'!$C$13:$C$47, 0), MATCH('UUW Backcast - WINEP'!V$13, 'UUW Backcast'!$B$13:$V$13, 0))</f>
        <v>Sufficient</v>
      </c>
      <c r="X14" t="s">
        <v>55</v>
      </c>
      <c r="Z14" s="22" t="s">
        <v>107</v>
      </c>
      <c r="AA14" t="s">
        <v>55</v>
      </c>
      <c r="AB14" t="s">
        <v>56</v>
      </c>
      <c r="AC14" t="s">
        <v>56</v>
      </c>
      <c r="AD14" t="s">
        <v>56</v>
      </c>
      <c r="AE14" t="s">
        <v>56</v>
      </c>
      <c r="AF14" t="s">
        <v>56</v>
      </c>
      <c r="AG14" t="s">
        <v>56</v>
      </c>
      <c r="AI14" t="str">
        <f t="shared" ref="AI14:AI47" si="0">IF(OR(ISNUMBER(SEARCH("IMP", Y14)), ISNUMBER(SEARCH("ND ", Y14))), "Y", "N")</f>
        <v>N</v>
      </c>
    </row>
    <row r="15" spans="2:35" ht="42">
      <c r="B15" t="s">
        <v>262</v>
      </c>
      <c r="C15" t="s">
        <v>794</v>
      </c>
      <c r="D15" t="s">
        <v>48</v>
      </c>
      <c r="E15" t="s">
        <v>49</v>
      </c>
      <c r="F15" t="s">
        <v>50</v>
      </c>
      <c r="H15" t="str">
        <f>INDEX('UUW Backcast'!$B$13:$V$47, MATCH('UUW Backcast - WINEP'!$C15, 'UUW Backcast'!$C$13:$C$47, 0), MATCH('UUW Backcast - WINEP'!H$13, 'UUW Backcast'!$B$13:$V$13, 0))</f>
        <v>Poor</v>
      </c>
      <c r="I15" t="str">
        <f>INDEX('UUW Backcast'!$B$13:$V$47, MATCH('UUW Backcast - WINEP'!$C15, 'UUW Backcast'!$C$13:$C$47, 0), MATCH('UUW Backcast - WINEP'!I$13, 'UUW Backcast'!$B$13:$V$13, 0))</f>
        <v>Sufficient</v>
      </c>
      <c r="J15" t="str">
        <f>INDEX('UUW Backcast'!$B$13:$V$47, MATCH('UUW Backcast - WINEP'!$C15, 'UUW Backcast'!$C$13:$C$47, 0), MATCH('UUW Backcast - WINEP'!J$13, 'UUW Backcast'!$B$13:$V$13, 0))</f>
        <v>Sufficient</v>
      </c>
      <c r="K15" t="str">
        <f>INDEX('UUW Backcast'!$B$13:$V$47, MATCH('UUW Backcast - WINEP'!$C15, 'UUW Backcast'!$C$13:$C$47, 0), MATCH('UUW Backcast - WINEP'!K$13, 'UUW Backcast'!$B$13:$V$13, 0))</f>
        <v>Sufficient</v>
      </c>
      <c r="L15" t="str">
        <f>INDEX('UUW Backcast'!$B$13:$V$47, MATCH('UUW Backcast - WINEP'!$C15, 'UUW Backcast'!$C$13:$C$47, 0), MATCH('UUW Backcast - WINEP'!L$13, 'UUW Backcast'!$B$13:$V$13, 0))</f>
        <v>Sufficient</v>
      </c>
      <c r="M15">
        <f>INDEX('UUW Backcast'!$B$13:$V$47, MATCH('UUW Backcast - WINEP'!$C15, 'UUW Backcast'!$C$13:$C$47, 0), MATCH('UUW Backcast - WINEP'!M$13, 'UUW Backcast'!$B$13:$V$13, 0))</f>
        <v>0</v>
      </c>
      <c r="N15" t="str">
        <f>INDEX('UUW Backcast'!$B$13:$V$47, MATCH('UUW Backcast - WINEP'!$C15, 'UUW Backcast'!$C$13:$C$47, 0), MATCH('UUW Backcast - WINEP'!N$13, 'UUW Backcast'!$B$13:$V$13, 0))</f>
        <v>Sufficient</v>
      </c>
      <c r="O15" t="str">
        <f>INDEX('UUW Backcast'!$B$13:$V$47, MATCH('UUW Backcast - WINEP'!$C15, 'UUW Backcast'!$C$13:$C$47, 0), MATCH('UUW Backcast - WINEP'!O$13, 'UUW Backcast'!$B$13:$V$13, 0))</f>
        <v>Sufficient</v>
      </c>
      <c r="P15">
        <f>INDEX('UUW Backcast'!$B$13:$V$47, MATCH('UUW Backcast - WINEP'!$C15, 'UUW Backcast'!$C$13:$C$47, 0), MATCH('UUW Backcast - WINEP'!P$13, 'UUW Backcast'!$B$13:$V$13, 0))</f>
        <v>0</v>
      </c>
      <c r="Q15" t="str">
        <f>INDEX('UUW Backcast'!$B$13:$V$47, MATCH('UUW Backcast - WINEP'!$C15, 'UUW Backcast'!$C$13:$C$47, 0), MATCH('UUW Backcast - WINEP'!Q$13, 'UUW Backcast'!$B$13:$V$13, 0))</f>
        <v>Sufficient</v>
      </c>
      <c r="R15" t="str">
        <f>INDEX('UUW Backcast'!$B$13:$V$47, MATCH('UUW Backcast - WINEP'!$C15, 'UUW Backcast'!$C$13:$C$47, 0), MATCH('UUW Backcast - WINEP'!R$13, 'UUW Backcast'!$B$13:$V$13, 0))</f>
        <v>Sufficient</v>
      </c>
      <c r="S15" t="str">
        <f>INDEX('UUW Backcast'!$B$13:$V$47, MATCH('UUW Backcast - WINEP'!$C15, 'UUW Backcast'!$C$13:$C$47, 0), MATCH('UUW Backcast - WINEP'!S$13, 'UUW Backcast'!$B$13:$V$13, 0))</f>
        <v>Sufficient</v>
      </c>
      <c r="T15" t="str">
        <f>INDEX('UUW Backcast'!$B$13:$V$47, MATCH('UUW Backcast - WINEP'!$C15, 'UUW Backcast'!$C$13:$C$47, 0), MATCH('UUW Backcast - WINEP'!T$13, 'UUW Backcast'!$B$13:$V$13, 0))</f>
        <v>Sufficient</v>
      </c>
      <c r="U15" t="str">
        <f>INDEX('UUW Backcast'!$B$13:$V$47, MATCH('UUW Backcast - WINEP'!$C15, 'UUW Backcast'!$C$13:$C$47, 0), MATCH('UUW Backcast - WINEP'!U$13, 'UUW Backcast'!$B$13:$V$13, 0))</f>
        <v>Sufficient</v>
      </c>
      <c r="V15" t="str">
        <f>INDEX('UUW Backcast'!$B$13:$V$47, MATCH('UUW Backcast - WINEP'!$C15, 'UUW Backcast'!$C$13:$C$47, 0), MATCH('UUW Backcast - WINEP'!V$13, 'UUW Backcast'!$B$13:$V$13, 0))</f>
        <v>Sufficient</v>
      </c>
      <c r="Y15" t="s">
        <v>1050</v>
      </c>
      <c r="Z15" s="22" t="s">
        <v>1051</v>
      </c>
      <c r="AA15" t="s">
        <v>51</v>
      </c>
      <c r="AB15" t="str">
        <f t="shared" ref="AB15:AG18" si="1">Q15</f>
        <v>Sufficient</v>
      </c>
      <c r="AC15" t="str">
        <f t="shared" si="1"/>
        <v>Sufficient</v>
      </c>
      <c r="AD15" t="str">
        <f t="shared" si="1"/>
        <v>Sufficient</v>
      </c>
      <c r="AE15" t="str">
        <f t="shared" si="1"/>
        <v>Sufficient</v>
      </c>
      <c r="AF15" t="str">
        <f t="shared" si="1"/>
        <v>Sufficient</v>
      </c>
      <c r="AG15" t="str">
        <f t="shared" si="1"/>
        <v>Sufficient</v>
      </c>
      <c r="AI15" t="str">
        <f t="shared" si="0"/>
        <v>Y</v>
      </c>
    </row>
    <row r="16" spans="2:35">
      <c r="B16" t="s">
        <v>262</v>
      </c>
      <c r="C16" t="s">
        <v>795</v>
      </c>
      <c r="D16" t="s">
        <v>48</v>
      </c>
      <c r="E16" t="s">
        <v>49</v>
      </c>
      <c r="F16" t="s">
        <v>63</v>
      </c>
      <c r="H16" t="str">
        <f>INDEX('UUW Backcast'!$B$13:$V$47, MATCH('UUW Backcast - WINEP'!$C16, 'UUW Backcast'!$C$13:$C$47, 0), MATCH('UUW Backcast - WINEP'!H$13, 'UUW Backcast'!$B$13:$V$13, 0))</f>
        <v>Not applicable (removed)</v>
      </c>
      <c r="I16" t="str">
        <f>INDEX('UUW Backcast'!$B$13:$V$47, MATCH('UUW Backcast - WINEP'!$C16, 'UUW Backcast'!$C$13:$C$47, 0), MATCH('UUW Backcast - WINEP'!I$13, 'UUW Backcast'!$B$13:$V$13, 0))</f>
        <v>Not applicable (removed)</v>
      </c>
      <c r="J16" t="str">
        <f>INDEX('UUW Backcast'!$B$13:$V$47, MATCH('UUW Backcast - WINEP'!$C16, 'UUW Backcast'!$C$13:$C$47, 0), MATCH('UUW Backcast - WINEP'!J$13, 'UUW Backcast'!$B$13:$V$13, 0))</f>
        <v>Not applicable (removed)</v>
      </c>
      <c r="K16" t="str">
        <f>INDEX('UUW Backcast'!$B$13:$V$47, MATCH('UUW Backcast - WINEP'!$C16, 'UUW Backcast'!$C$13:$C$47, 0), MATCH('UUW Backcast - WINEP'!K$13, 'UUW Backcast'!$B$13:$V$13, 0))</f>
        <v>Not applicable (removed)</v>
      </c>
      <c r="L16" t="str">
        <f>INDEX('UUW Backcast'!$B$13:$V$47, MATCH('UUW Backcast - WINEP'!$C16, 'UUW Backcast'!$C$13:$C$47, 0), MATCH('UUW Backcast - WINEP'!L$13, 'UUW Backcast'!$B$13:$V$13, 0))</f>
        <v>Not applicable (removed)</v>
      </c>
      <c r="M16">
        <f>INDEX('UUW Backcast'!$B$13:$V$47, MATCH('UUW Backcast - WINEP'!$C16, 'UUW Backcast'!$C$13:$C$47, 0), MATCH('UUW Backcast - WINEP'!M$13, 'UUW Backcast'!$B$13:$V$13, 0))</f>
        <v>0</v>
      </c>
      <c r="N16" t="str">
        <f>INDEX('UUW Backcast'!$B$13:$V$47, MATCH('UUW Backcast - WINEP'!$C16, 'UUW Backcast'!$C$13:$C$47, 0), MATCH('UUW Backcast - WINEP'!N$13, 'UUW Backcast'!$B$13:$V$13, 0))</f>
        <v>Not applicable (removed)</v>
      </c>
      <c r="O16" t="str">
        <f>INDEX('UUW Backcast'!$B$13:$V$47, MATCH('UUW Backcast - WINEP'!$C16, 'UUW Backcast'!$C$13:$C$47, 0), MATCH('UUW Backcast - WINEP'!O$13, 'UUW Backcast'!$B$13:$V$13, 0))</f>
        <v>Not applicable (removed)</v>
      </c>
      <c r="P16">
        <f>INDEX('UUW Backcast'!$B$13:$V$47, MATCH('UUW Backcast - WINEP'!$C16, 'UUW Backcast'!$C$13:$C$47, 0), MATCH('UUW Backcast - WINEP'!P$13, 'UUW Backcast'!$B$13:$V$13, 0))</f>
        <v>0</v>
      </c>
      <c r="Q16" t="str">
        <f>INDEX('UUW Backcast'!$B$13:$V$47, MATCH('UUW Backcast - WINEP'!$C16, 'UUW Backcast'!$C$13:$C$47, 0), MATCH('UUW Backcast - WINEP'!Q$13, 'UUW Backcast'!$B$13:$V$13, 0))</f>
        <v>Not applicable - not designated</v>
      </c>
      <c r="R16" t="str">
        <f>INDEX('UUW Backcast'!$B$13:$V$47, MATCH('UUW Backcast - WINEP'!$C16, 'UUW Backcast'!$C$13:$C$47, 0), MATCH('UUW Backcast - WINEP'!R$13, 'UUW Backcast'!$B$13:$V$13, 0))</f>
        <v>Not applicable - not designated</v>
      </c>
      <c r="S16" t="str">
        <f>INDEX('UUW Backcast'!$B$13:$V$47, MATCH('UUW Backcast - WINEP'!$C16, 'UUW Backcast'!$C$13:$C$47, 0), MATCH('UUW Backcast - WINEP'!S$13, 'UUW Backcast'!$B$13:$V$13, 0))</f>
        <v>Not applicable - not designated</v>
      </c>
      <c r="T16" t="str">
        <f>INDEX('UUW Backcast'!$B$13:$V$47, MATCH('UUW Backcast - WINEP'!$C16, 'UUW Backcast'!$C$13:$C$47, 0), MATCH('UUW Backcast - WINEP'!T$13, 'UUW Backcast'!$B$13:$V$13, 0))</f>
        <v>Not applicable - not designated</v>
      </c>
      <c r="U16" t="str">
        <f>INDEX('UUW Backcast'!$B$13:$V$47, MATCH('UUW Backcast - WINEP'!$C16, 'UUW Backcast'!$C$13:$C$47, 0), MATCH('UUW Backcast - WINEP'!U$13, 'UUW Backcast'!$B$13:$V$13, 0))</f>
        <v>Not applicable - not designated</v>
      </c>
      <c r="V16" t="str">
        <f>INDEX('UUW Backcast'!$B$13:$V$47, MATCH('UUW Backcast - WINEP'!$C16, 'UUW Backcast'!$C$13:$C$47, 0), MATCH('UUW Backcast - WINEP'!V$13, 'UUW Backcast'!$B$13:$V$13, 0))</f>
        <v>Not applicable - not designated</v>
      </c>
      <c r="W16" t="s">
        <v>796</v>
      </c>
      <c r="Z16" s="22"/>
      <c r="AA16" t="s">
        <v>51</v>
      </c>
      <c r="AB16" t="str">
        <f t="shared" si="1"/>
        <v>Not applicable - not designated</v>
      </c>
      <c r="AC16" t="str">
        <f t="shared" si="1"/>
        <v>Not applicable - not designated</v>
      </c>
      <c r="AD16" t="str">
        <f t="shared" si="1"/>
        <v>Not applicable - not designated</v>
      </c>
      <c r="AE16" t="str">
        <f t="shared" si="1"/>
        <v>Not applicable - not designated</v>
      </c>
      <c r="AF16" t="str">
        <f t="shared" si="1"/>
        <v>Not applicable - not designated</v>
      </c>
      <c r="AG16" t="str">
        <f t="shared" si="1"/>
        <v>Not applicable - not designated</v>
      </c>
      <c r="AI16" t="str">
        <f t="shared" si="0"/>
        <v>N</v>
      </c>
    </row>
    <row r="17" spans="2:35">
      <c r="B17" t="s">
        <v>262</v>
      </c>
      <c r="C17" t="s">
        <v>797</v>
      </c>
      <c r="D17" t="s">
        <v>48</v>
      </c>
      <c r="E17" t="s">
        <v>49</v>
      </c>
      <c r="F17" t="s">
        <v>63</v>
      </c>
      <c r="H17" t="str">
        <f>INDEX('UUW Backcast'!$B$13:$V$47, MATCH('UUW Backcast - WINEP'!$C17, 'UUW Backcast'!$C$13:$C$47, 0), MATCH('UUW Backcast - WINEP'!H$13, 'UUW Backcast'!$B$13:$V$13, 0))</f>
        <v>Not applicable (removed)</v>
      </c>
      <c r="I17" t="str">
        <f>INDEX('UUW Backcast'!$B$13:$V$47, MATCH('UUW Backcast - WINEP'!$C17, 'UUW Backcast'!$C$13:$C$47, 0), MATCH('UUW Backcast - WINEP'!I$13, 'UUW Backcast'!$B$13:$V$13, 0))</f>
        <v>Not applicable (removed)</v>
      </c>
      <c r="J17" t="str">
        <f>INDEX('UUW Backcast'!$B$13:$V$47, MATCH('UUW Backcast - WINEP'!$C17, 'UUW Backcast'!$C$13:$C$47, 0), MATCH('UUW Backcast - WINEP'!J$13, 'UUW Backcast'!$B$13:$V$13, 0))</f>
        <v>Not applicable (removed)</v>
      </c>
      <c r="K17" t="str">
        <f>INDEX('UUW Backcast'!$B$13:$V$47, MATCH('UUW Backcast - WINEP'!$C17, 'UUW Backcast'!$C$13:$C$47, 0), MATCH('UUW Backcast - WINEP'!K$13, 'UUW Backcast'!$B$13:$V$13, 0))</f>
        <v>Not applicable (removed)</v>
      </c>
      <c r="L17" t="str">
        <f>INDEX('UUW Backcast'!$B$13:$V$47, MATCH('UUW Backcast - WINEP'!$C17, 'UUW Backcast'!$C$13:$C$47, 0), MATCH('UUW Backcast - WINEP'!L$13, 'UUW Backcast'!$B$13:$V$13, 0))</f>
        <v>Not applicable (removed)</v>
      </c>
      <c r="M17">
        <f>INDEX('UUW Backcast'!$B$13:$V$47, MATCH('UUW Backcast - WINEP'!$C17, 'UUW Backcast'!$C$13:$C$47, 0), MATCH('UUW Backcast - WINEP'!M$13, 'UUW Backcast'!$B$13:$V$13, 0))</f>
        <v>0</v>
      </c>
      <c r="N17" t="str">
        <f>INDEX('UUW Backcast'!$B$13:$V$47, MATCH('UUW Backcast - WINEP'!$C17, 'UUW Backcast'!$C$13:$C$47, 0), MATCH('UUW Backcast - WINEP'!N$13, 'UUW Backcast'!$B$13:$V$13, 0))</f>
        <v>Not applicable (removed)</v>
      </c>
      <c r="O17" t="str">
        <f>INDEX('UUW Backcast'!$B$13:$V$47, MATCH('UUW Backcast - WINEP'!$C17, 'UUW Backcast'!$C$13:$C$47, 0), MATCH('UUW Backcast - WINEP'!O$13, 'UUW Backcast'!$B$13:$V$13, 0))</f>
        <v>Not applicable (removed)</v>
      </c>
      <c r="P17">
        <f>INDEX('UUW Backcast'!$B$13:$V$47, MATCH('UUW Backcast - WINEP'!$C17, 'UUW Backcast'!$C$13:$C$47, 0), MATCH('UUW Backcast - WINEP'!P$13, 'UUW Backcast'!$B$13:$V$13, 0))</f>
        <v>0</v>
      </c>
      <c r="Q17" t="str">
        <f>INDEX('UUW Backcast'!$B$13:$V$47, MATCH('UUW Backcast - WINEP'!$C17, 'UUW Backcast'!$C$13:$C$47, 0), MATCH('UUW Backcast - WINEP'!Q$13, 'UUW Backcast'!$B$13:$V$13, 0))</f>
        <v>Not applicable - not designated</v>
      </c>
      <c r="R17" t="str">
        <f>INDEX('UUW Backcast'!$B$13:$V$47, MATCH('UUW Backcast - WINEP'!$C17, 'UUW Backcast'!$C$13:$C$47, 0), MATCH('UUW Backcast - WINEP'!R$13, 'UUW Backcast'!$B$13:$V$13, 0))</f>
        <v>Not applicable - not designated</v>
      </c>
      <c r="S17" t="str">
        <f>INDEX('UUW Backcast'!$B$13:$V$47, MATCH('UUW Backcast - WINEP'!$C17, 'UUW Backcast'!$C$13:$C$47, 0), MATCH('UUW Backcast - WINEP'!S$13, 'UUW Backcast'!$B$13:$V$13, 0))</f>
        <v>Not applicable - not designated</v>
      </c>
      <c r="T17" t="str">
        <f>INDEX('UUW Backcast'!$B$13:$V$47, MATCH('UUW Backcast - WINEP'!$C17, 'UUW Backcast'!$C$13:$C$47, 0), MATCH('UUW Backcast - WINEP'!T$13, 'UUW Backcast'!$B$13:$V$13, 0))</f>
        <v>Not applicable - not designated</v>
      </c>
      <c r="U17" t="str">
        <f>INDEX('UUW Backcast'!$B$13:$V$47, MATCH('UUW Backcast - WINEP'!$C17, 'UUW Backcast'!$C$13:$C$47, 0), MATCH('UUW Backcast - WINEP'!U$13, 'UUW Backcast'!$B$13:$V$13, 0))</f>
        <v>Not applicable - not designated</v>
      </c>
      <c r="V17" t="str">
        <f>INDEX('UUW Backcast'!$B$13:$V$47, MATCH('UUW Backcast - WINEP'!$C17, 'UUW Backcast'!$C$13:$C$47, 0), MATCH('UUW Backcast - WINEP'!V$13, 'UUW Backcast'!$B$13:$V$13, 0))</f>
        <v>Not applicable - not designated</v>
      </c>
      <c r="W17" t="s">
        <v>798</v>
      </c>
      <c r="Z17" s="22"/>
      <c r="AA17" t="s">
        <v>51</v>
      </c>
      <c r="AB17" t="str">
        <f t="shared" si="1"/>
        <v>Not applicable - not designated</v>
      </c>
      <c r="AC17" t="str">
        <f t="shared" si="1"/>
        <v>Not applicable - not designated</v>
      </c>
      <c r="AD17" t="str">
        <f t="shared" si="1"/>
        <v>Not applicable - not designated</v>
      </c>
      <c r="AE17" t="str">
        <f t="shared" si="1"/>
        <v>Not applicable - not designated</v>
      </c>
      <c r="AF17" t="str">
        <f t="shared" si="1"/>
        <v>Not applicable - not designated</v>
      </c>
      <c r="AG17" t="str">
        <f t="shared" si="1"/>
        <v>Not applicable - not designated</v>
      </c>
      <c r="AI17" t="str">
        <f t="shared" si="0"/>
        <v>N</v>
      </c>
    </row>
    <row r="18" spans="2:35">
      <c r="B18" t="s">
        <v>262</v>
      </c>
      <c r="C18" t="s">
        <v>799</v>
      </c>
      <c r="D18" t="s">
        <v>48</v>
      </c>
      <c r="E18" t="s">
        <v>49</v>
      </c>
      <c r="F18" t="s">
        <v>50</v>
      </c>
      <c r="H18" t="str">
        <f>INDEX('UUW Backcast'!$B$13:$V$47, MATCH('UUW Backcast - WINEP'!$C18, 'UUW Backcast'!$C$13:$C$47, 0), MATCH('UUW Backcast - WINEP'!H$13, 'UUW Backcast'!$B$13:$V$13, 0))</f>
        <v>Sufficient</v>
      </c>
      <c r="I18" t="str">
        <f>INDEX('UUW Backcast'!$B$13:$V$47, MATCH('UUW Backcast - WINEP'!$C18, 'UUW Backcast'!$C$13:$C$47, 0), MATCH('UUW Backcast - WINEP'!I$13, 'UUW Backcast'!$B$13:$V$13, 0))</f>
        <v>Good</v>
      </c>
      <c r="J18" t="str">
        <f>INDEX('UUW Backcast'!$B$13:$V$47, MATCH('UUW Backcast - WINEP'!$C18, 'UUW Backcast'!$C$13:$C$47, 0), MATCH('UUW Backcast - WINEP'!J$13, 'UUW Backcast'!$B$13:$V$13, 0))</f>
        <v>Good</v>
      </c>
      <c r="K18" t="str">
        <f>INDEX('UUW Backcast'!$B$13:$V$47, MATCH('UUW Backcast - WINEP'!$C18, 'UUW Backcast'!$C$13:$C$47, 0), MATCH('UUW Backcast - WINEP'!K$13, 'UUW Backcast'!$B$13:$V$13, 0))</f>
        <v>Sufficient</v>
      </c>
      <c r="L18" t="str">
        <f>INDEX('UUW Backcast'!$B$13:$V$47, MATCH('UUW Backcast - WINEP'!$C18, 'UUW Backcast'!$C$13:$C$47, 0), MATCH('UUW Backcast - WINEP'!L$13, 'UUW Backcast'!$B$13:$V$13, 0))</f>
        <v>Good</v>
      </c>
      <c r="M18">
        <f>INDEX('UUW Backcast'!$B$13:$V$47, MATCH('UUW Backcast - WINEP'!$C18, 'UUW Backcast'!$C$13:$C$47, 0), MATCH('UUW Backcast - WINEP'!M$13, 'UUW Backcast'!$B$13:$V$13, 0))</f>
        <v>0</v>
      </c>
      <c r="N18" t="str">
        <f>INDEX('UUW Backcast'!$B$13:$V$47, MATCH('UUW Backcast - WINEP'!$C18, 'UUW Backcast'!$C$13:$C$47, 0), MATCH('UUW Backcast - WINEP'!N$13, 'UUW Backcast'!$B$13:$V$13, 0))</f>
        <v>Good</v>
      </c>
      <c r="O18" t="str">
        <f>INDEX('UUW Backcast'!$B$13:$V$47, MATCH('UUW Backcast - WINEP'!$C18, 'UUW Backcast'!$C$13:$C$47, 0), MATCH('UUW Backcast - WINEP'!O$13, 'UUW Backcast'!$B$13:$V$13, 0))</f>
        <v>Good</v>
      </c>
      <c r="P18">
        <f>INDEX('UUW Backcast'!$B$13:$V$47, MATCH('UUW Backcast - WINEP'!$C18, 'UUW Backcast'!$C$13:$C$47, 0), MATCH('UUW Backcast - WINEP'!P$13, 'UUW Backcast'!$B$13:$V$13, 0))</f>
        <v>0</v>
      </c>
      <c r="Q18" t="str">
        <f>INDEX('UUW Backcast'!$B$13:$V$47, MATCH('UUW Backcast - WINEP'!$C18, 'UUW Backcast'!$C$13:$C$47, 0), MATCH('UUW Backcast - WINEP'!Q$13, 'UUW Backcast'!$B$13:$V$13, 0))</f>
        <v>Good</v>
      </c>
      <c r="R18" t="str">
        <f>INDEX('UUW Backcast'!$B$13:$V$47, MATCH('UUW Backcast - WINEP'!$C18, 'UUW Backcast'!$C$13:$C$47, 0), MATCH('UUW Backcast - WINEP'!R$13, 'UUW Backcast'!$B$13:$V$13, 0))</f>
        <v>Good</v>
      </c>
      <c r="S18" t="str">
        <f>INDEX('UUW Backcast'!$B$13:$V$47, MATCH('UUW Backcast - WINEP'!$C18, 'UUW Backcast'!$C$13:$C$47, 0), MATCH('UUW Backcast - WINEP'!S$13, 'UUW Backcast'!$B$13:$V$13, 0))</f>
        <v>Good</v>
      </c>
      <c r="T18" t="str">
        <f>INDEX('UUW Backcast'!$B$13:$V$47, MATCH('UUW Backcast - WINEP'!$C18, 'UUW Backcast'!$C$13:$C$47, 0), MATCH('UUW Backcast - WINEP'!T$13, 'UUW Backcast'!$B$13:$V$13, 0))</f>
        <v>Good</v>
      </c>
      <c r="U18" t="str">
        <f>INDEX('UUW Backcast'!$B$13:$V$47, MATCH('UUW Backcast - WINEP'!$C18, 'UUW Backcast'!$C$13:$C$47, 0), MATCH('UUW Backcast - WINEP'!U$13, 'UUW Backcast'!$B$13:$V$13, 0))</f>
        <v>Good</v>
      </c>
      <c r="V18" t="str">
        <f>INDEX('UUW Backcast'!$B$13:$V$47, MATCH('UUW Backcast - WINEP'!$C18, 'UUW Backcast'!$C$13:$C$47, 0), MATCH('UUW Backcast - WINEP'!V$13, 'UUW Backcast'!$B$13:$V$13, 0))</f>
        <v>Good</v>
      </c>
      <c r="Z18" s="22"/>
      <c r="AA18" t="s">
        <v>51</v>
      </c>
      <c r="AB18" t="str">
        <f t="shared" si="1"/>
        <v>Good</v>
      </c>
      <c r="AC18" t="str">
        <f t="shared" si="1"/>
        <v>Good</v>
      </c>
      <c r="AD18" t="str">
        <f t="shared" si="1"/>
        <v>Good</v>
      </c>
      <c r="AE18" t="str">
        <f t="shared" si="1"/>
        <v>Good</v>
      </c>
      <c r="AF18" t="str">
        <f t="shared" si="1"/>
        <v>Good</v>
      </c>
      <c r="AG18" t="str">
        <f t="shared" si="1"/>
        <v>Good</v>
      </c>
      <c r="AI18" t="str">
        <f t="shared" si="0"/>
        <v>N</v>
      </c>
    </row>
    <row r="19" spans="2:35">
      <c r="B19" t="s">
        <v>262</v>
      </c>
      <c r="C19" t="s">
        <v>800</v>
      </c>
      <c r="D19" t="s">
        <v>48</v>
      </c>
      <c r="E19" t="s">
        <v>49</v>
      </c>
      <c r="F19" t="s">
        <v>50</v>
      </c>
      <c r="H19" t="str">
        <f>INDEX('UUW Backcast'!$B$13:$V$47, MATCH('UUW Backcast - WINEP'!$C19, 'UUW Backcast'!$C$13:$C$47, 0), MATCH('UUW Backcast - WINEP'!H$13, 'UUW Backcast'!$B$13:$V$13, 0))</f>
        <v>Sufficient</v>
      </c>
      <c r="I19" t="str">
        <f>INDEX('UUW Backcast'!$B$13:$V$47, MATCH('UUW Backcast - WINEP'!$C19, 'UUW Backcast'!$C$13:$C$47, 0), MATCH('UUW Backcast - WINEP'!I$13, 'UUW Backcast'!$B$13:$V$13, 0))</f>
        <v>Good</v>
      </c>
      <c r="J19" t="str">
        <f>INDEX('UUW Backcast'!$B$13:$V$47, MATCH('UUW Backcast - WINEP'!$C19, 'UUW Backcast'!$C$13:$C$47, 0), MATCH('UUW Backcast - WINEP'!J$13, 'UUW Backcast'!$B$13:$V$13, 0))</f>
        <v>Good</v>
      </c>
      <c r="K19" t="str">
        <f>INDEX('UUW Backcast'!$B$13:$V$47, MATCH('UUW Backcast - WINEP'!$C19, 'UUW Backcast'!$C$13:$C$47, 0), MATCH('UUW Backcast - WINEP'!K$13, 'UUW Backcast'!$B$13:$V$13, 0))</f>
        <v>Good</v>
      </c>
      <c r="L19" t="str">
        <f>INDEX('UUW Backcast'!$B$13:$V$47, MATCH('UUW Backcast - WINEP'!$C19, 'UUW Backcast'!$C$13:$C$47, 0), MATCH('UUW Backcast - WINEP'!L$13, 'UUW Backcast'!$B$13:$V$13, 0))</f>
        <v>Sufficient</v>
      </c>
      <c r="M19">
        <f>INDEX('UUW Backcast'!$B$13:$V$47, MATCH('UUW Backcast - WINEP'!$C19, 'UUW Backcast'!$C$13:$C$47, 0), MATCH('UUW Backcast - WINEP'!M$13, 'UUW Backcast'!$B$13:$V$13, 0))</f>
        <v>0</v>
      </c>
      <c r="N19" t="str">
        <f>INDEX('UUW Backcast'!$B$13:$V$47, MATCH('UUW Backcast - WINEP'!$C19, 'UUW Backcast'!$C$13:$C$47, 0), MATCH('UUW Backcast - WINEP'!N$13, 'UUW Backcast'!$B$13:$V$13, 0))</f>
        <v>Sufficient</v>
      </c>
      <c r="O19" t="str">
        <f>INDEX('UUW Backcast'!$B$13:$V$47, MATCH('UUW Backcast - WINEP'!$C19, 'UUW Backcast'!$C$13:$C$47, 0), MATCH('UUW Backcast - WINEP'!O$13, 'UUW Backcast'!$B$13:$V$13, 0))</f>
        <v>Poor</v>
      </c>
      <c r="P19">
        <f>INDEX('UUW Backcast'!$B$13:$V$47, MATCH('UUW Backcast - WINEP'!$C19, 'UUW Backcast'!$C$13:$C$47, 0), MATCH('UUW Backcast - WINEP'!P$13, 'UUW Backcast'!$B$13:$V$13, 0))</f>
        <v>0</v>
      </c>
      <c r="Q19" t="str">
        <f>INDEX('UUW Backcast'!$B$13:$V$47, MATCH('UUW Backcast - WINEP'!$C19, 'UUW Backcast'!$C$13:$C$47, 0), MATCH('UUW Backcast - WINEP'!Q$13, 'UUW Backcast'!$B$13:$V$13, 0))</f>
        <v>Poor</v>
      </c>
      <c r="R19" t="str">
        <f>INDEX('UUW Backcast'!$B$13:$V$47, MATCH('UUW Backcast - WINEP'!$C19, 'UUW Backcast'!$C$13:$C$47, 0), MATCH('UUW Backcast - WINEP'!R$13, 'UUW Backcast'!$B$13:$V$13, 0))</f>
        <v>Poor</v>
      </c>
      <c r="S19" t="str">
        <f>INDEX('UUW Backcast'!$B$13:$V$47, MATCH('UUW Backcast - WINEP'!$C19, 'UUW Backcast'!$C$13:$C$47, 0), MATCH('UUW Backcast - WINEP'!S$13, 'UUW Backcast'!$B$13:$V$13, 0))</f>
        <v>Poor</v>
      </c>
      <c r="T19" t="str">
        <f>INDEX('UUW Backcast'!$B$13:$V$47, MATCH('UUW Backcast - WINEP'!$C19, 'UUW Backcast'!$C$13:$C$47, 0), MATCH('UUW Backcast - WINEP'!T$13, 'UUW Backcast'!$B$13:$V$13, 0))</f>
        <v>Poor</v>
      </c>
      <c r="U19" t="str">
        <f>INDEX('UUW Backcast'!$B$13:$V$47, MATCH('UUW Backcast - WINEP'!$C19, 'UUW Backcast'!$C$13:$C$47, 0), MATCH('UUW Backcast - WINEP'!U$13, 'UUW Backcast'!$B$13:$V$13, 0))</f>
        <v>Poor</v>
      </c>
      <c r="V19" t="str">
        <f>INDEX('UUW Backcast'!$B$13:$V$47, MATCH('UUW Backcast - WINEP'!$C19, 'UUW Backcast'!$C$13:$C$47, 0), MATCH('UUW Backcast - WINEP'!V$13, 'UUW Backcast'!$B$13:$V$13, 0))</f>
        <v>Poor</v>
      </c>
      <c r="X19" t="s">
        <v>55</v>
      </c>
      <c r="Y19" t="s">
        <v>936</v>
      </c>
      <c r="Z19" s="22" t="s">
        <v>1052</v>
      </c>
      <c r="AA19" t="s">
        <v>55</v>
      </c>
      <c r="AB19" t="s">
        <v>97</v>
      </c>
      <c r="AC19" t="s">
        <v>97</v>
      </c>
      <c r="AD19" t="s">
        <v>97</v>
      </c>
      <c r="AE19" t="s">
        <v>97</v>
      </c>
      <c r="AF19" t="s">
        <v>97</v>
      </c>
      <c r="AG19" t="s">
        <v>97</v>
      </c>
      <c r="AI19" t="str">
        <f t="shared" si="0"/>
        <v>N</v>
      </c>
    </row>
    <row r="20" spans="2:35">
      <c r="B20" t="s">
        <v>262</v>
      </c>
      <c r="C20" t="s">
        <v>801</v>
      </c>
      <c r="D20" t="s">
        <v>48</v>
      </c>
      <c r="E20" t="s">
        <v>49</v>
      </c>
      <c r="F20" t="s">
        <v>50</v>
      </c>
      <c r="H20" t="str">
        <f>INDEX('UUW Backcast'!$B$13:$V$47, MATCH('UUW Backcast - WINEP'!$C20, 'UUW Backcast'!$C$13:$C$47, 0), MATCH('UUW Backcast - WINEP'!H$13, 'UUW Backcast'!$B$13:$V$13, 0))</f>
        <v>Poor</v>
      </c>
      <c r="I20" t="str">
        <f>INDEX('UUW Backcast'!$B$13:$V$47, MATCH('UUW Backcast - WINEP'!$C20, 'UUW Backcast'!$C$13:$C$47, 0), MATCH('UUW Backcast - WINEP'!I$13, 'UUW Backcast'!$B$13:$V$13, 0))</f>
        <v>Sufficient</v>
      </c>
      <c r="J20" t="str">
        <f>INDEX('UUW Backcast'!$B$13:$V$47, MATCH('UUW Backcast - WINEP'!$C20, 'UUW Backcast'!$C$13:$C$47, 0), MATCH('UUW Backcast - WINEP'!J$13, 'UUW Backcast'!$B$13:$V$13, 0))</f>
        <v>Sufficient</v>
      </c>
      <c r="K20" t="str">
        <f>INDEX('UUW Backcast'!$B$13:$V$47, MATCH('UUW Backcast - WINEP'!$C20, 'UUW Backcast'!$C$13:$C$47, 0), MATCH('UUW Backcast - WINEP'!K$13, 'UUW Backcast'!$B$13:$V$13, 0))</f>
        <v>Sufficient</v>
      </c>
      <c r="L20" t="str">
        <f>INDEX('UUW Backcast'!$B$13:$V$47, MATCH('UUW Backcast - WINEP'!$C20, 'UUW Backcast'!$C$13:$C$47, 0), MATCH('UUW Backcast - WINEP'!L$13, 'UUW Backcast'!$B$13:$V$13, 0))</f>
        <v>Poor</v>
      </c>
      <c r="M20">
        <f>INDEX('UUW Backcast'!$B$13:$V$47, MATCH('UUW Backcast - WINEP'!$C20, 'UUW Backcast'!$C$13:$C$47, 0), MATCH('UUW Backcast - WINEP'!M$13, 'UUW Backcast'!$B$13:$V$13, 0))</f>
        <v>0</v>
      </c>
      <c r="N20" t="str">
        <f>INDEX('UUW Backcast'!$B$13:$V$47, MATCH('UUW Backcast - WINEP'!$C20, 'UUW Backcast'!$C$13:$C$47, 0), MATCH('UUW Backcast - WINEP'!N$13, 'UUW Backcast'!$B$13:$V$13, 0))</f>
        <v>Poor</v>
      </c>
      <c r="O20" t="str">
        <f>INDEX('UUW Backcast'!$B$13:$V$47, MATCH('UUW Backcast - WINEP'!$C20, 'UUW Backcast'!$C$13:$C$47, 0), MATCH('UUW Backcast - WINEP'!O$13, 'UUW Backcast'!$B$13:$V$13, 0))</f>
        <v>Poor</v>
      </c>
      <c r="P20">
        <f>INDEX('UUW Backcast'!$B$13:$V$47, MATCH('UUW Backcast - WINEP'!$C20, 'UUW Backcast'!$C$13:$C$47, 0), MATCH('UUW Backcast - WINEP'!P$13, 'UUW Backcast'!$B$13:$V$13, 0))</f>
        <v>0</v>
      </c>
      <c r="Q20" t="str">
        <f>INDEX('UUW Backcast'!$B$13:$V$47, MATCH('UUW Backcast - WINEP'!$C20, 'UUW Backcast'!$C$13:$C$47, 0), MATCH('UUW Backcast - WINEP'!Q$13, 'UUW Backcast'!$B$13:$V$13, 0))</f>
        <v>Poor</v>
      </c>
      <c r="R20" t="str">
        <f>INDEX('UUW Backcast'!$B$13:$V$47, MATCH('UUW Backcast - WINEP'!$C20, 'UUW Backcast'!$C$13:$C$47, 0), MATCH('UUW Backcast - WINEP'!R$13, 'UUW Backcast'!$B$13:$V$13, 0))</f>
        <v>Poor</v>
      </c>
      <c r="S20" t="str">
        <f>INDEX('UUW Backcast'!$B$13:$V$47, MATCH('UUW Backcast - WINEP'!$C20, 'UUW Backcast'!$C$13:$C$47, 0), MATCH('UUW Backcast - WINEP'!S$13, 'UUW Backcast'!$B$13:$V$13, 0))</f>
        <v>Poor</v>
      </c>
      <c r="T20" t="str">
        <f>INDEX('UUW Backcast'!$B$13:$V$47, MATCH('UUW Backcast - WINEP'!$C20, 'UUW Backcast'!$C$13:$C$47, 0), MATCH('UUW Backcast - WINEP'!T$13, 'UUW Backcast'!$B$13:$V$13, 0))</f>
        <v>Poor</v>
      </c>
      <c r="U20" t="str">
        <f>INDEX('UUW Backcast'!$B$13:$V$47, MATCH('UUW Backcast - WINEP'!$C20, 'UUW Backcast'!$C$13:$C$47, 0), MATCH('UUW Backcast - WINEP'!U$13, 'UUW Backcast'!$B$13:$V$13, 0))</f>
        <v>Poor</v>
      </c>
      <c r="V20" t="str">
        <f>INDEX('UUW Backcast'!$B$13:$V$47, MATCH('UUW Backcast - WINEP'!$C20, 'UUW Backcast'!$C$13:$C$47, 0), MATCH('UUW Backcast - WINEP'!V$13, 'UUW Backcast'!$B$13:$V$13, 0))</f>
        <v>Poor</v>
      </c>
      <c r="X20" t="s">
        <v>55</v>
      </c>
      <c r="Y20" t="s">
        <v>936</v>
      </c>
      <c r="Z20" s="22" t="s">
        <v>1052</v>
      </c>
      <c r="AA20" t="s">
        <v>55</v>
      </c>
      <c r="AB20" t="s">
        <v>97</v>
      </c>
      <c r="AC20" t="s">
        <v>97</v>
      </c>
      <c r="AD20" t="s">
        <v>97</v>
      </c>
      <c r="AE20" t="s">
        <v>97</v>
      </c>
      <c r="AF20" t="s">
        <v>97</v>
      </c>
      <c r="AG20" t="s">
        <v>97</v>
      </c>
      <c r="AI20" t="str">
        <f t="shared" si="0"/>
        <v>N</v>
      </c>
    </row>
    <row r="21" spans="2:35">
      <c r="B21" t="s">
        <v>262</v>
      </c>
      <c r="C21" t="s">
        <v>802</v>
      </c>
      <c r="D21" t="s">
        <v>48</v>
      </c>
      <c r="E21" t="s">
        <v>49</v>
      </c>
      <c r="F21" t="s">
        <v>50</v>
      </c>
      <c r="H21" t="str">
        <f>INDEX('UUW Backcast'!$B$13:$V$47, MATCH('UUW Backcast - WINEP'!$C21, 'UUW Backcast'!$C$13:$C$47, 0), MATCH('UUW Backcast - WINEP'!H$13, 'UUW Backcast'!$B$13:$V$13, 0))</f>
        <v>Sufficient</v>
      </c>
      <c r="I21" t="str">
        <f>INDEX('UUW Backcast'!$B$13:$V$47, MATCH('UUW Backcast - WINEP'!$C21, 'UUW Backcast'!$C$13:$C$47, 0), MATCH('UUW Backcast - WINEP'!I$13, 'UUW Backcast'!$B$13:$V$13, 0))</f>
        <v>Good</v>
      </c>
      <c r="J21" t="str">
        <f>INDEX('UUW Backcast'!$B$13:$V$47, MATCH('UUW Backcast - WINEP'!$C21, 'UUW Backcast'!$C$13:$C$47, 0), MATCH('UUW Backcast - WINEP'!J$13, 'UUW Backcast'!$B$13:$V$13, 0))</f>
        <v>Good</v>
      </c>
      <c r="K21" t="str">
        <f>INDEX('UUW Backcast'!$B$13:$V$47, MATCH('UUW Backcast - WINEP'!$C21, 'UUW Backcast'!$C$13:$C$47, 0), MATCH('UUW Backcast - WINEP'!K$13, 'UUW Backcast'!$B$13:$V$13, 0))</f>
        <v>Good</v>
      </c>
      <c r="L21" t="str">
        <f>INDEX('UUW Backcast'!$B$13:$V$47, MATCH('UUW Backcast - WINEP'!$C21, 'UUW Backcast'!$C$13:$C$47, 0), MATCH('UUW Backcast - WINEP'!L$13, 'UUW Backcast'!$B$13:$V$13, 0))</f>
        <v>Sufficient</v>
      </c>
      <c r="M21">
        <f>INDEX('UUW Backcast'!$B$13:$V$47, MATCH('UUW Backcast - WINEP'!$C21, 'UUW Backcast'!$C$13:$C$47, 0), MATCH('UUW Backcast - WINEP'!M$13, 'UUW Backcast'!$B$13:$V$13, 0))</f>
        <v>0</v>
      </c>
      <c r="N21" t="str">
        <f>INDEX('UUW Backcast'!$B$13:$V$47, MATCH('UUW Backcast - WINEP'!$C21, 'UUW Backcast'!$C$13:$C$47, 0), MATCH('UUW Backcast - WINEP'!N$13, 'UUW Backcast'!$B$13:$V$13, 0))</f>
        <v>Sufficient</v>
      </c>
      <c r="O21" t="str">
        <f>INDEX('UUW Backcast'!$B$13:$V$47, MATCH('UUW Backcast - WINEP'!$C21, 'UUW Backcast'!$C$13:$C$47, 0), MATCH('UUW Backcast - WINEP'!O$13, 'UUW Backcast'!$B$13:$V$13, 0))</f>
        <v>Poor</v>
      </c>
      <c r="P21">
        <f>INDEX('UUW Backcast'!$B$13:$V$47, MATCH('UUW Backcast - WINEP'!$C21, 'UUW Backcast'!$C$13:$C$47, 0), MATCH('UUW Backcast - WINEP'!P$13, 'UUW Backcast'!$B$13:$V$13, 0))</f>
        <v>0</v>
      </c>
      <c r="Q21" t="str">
        <f>INDEX('UUW Backcast'!$B$13:$V$47, MATCH('UUW Backcast - WINEP'!$C21, 'UUW Backcast'!$C$13:$C$47, 0), MATCH('UUW Backcast - WINEP'!Q$13, 'UUW Backcast'!$B$13:$V$13, 0))</f>
        <v>Poor</v>
      </c>
      <c r="R21" t="str">
        <f>INDEX('UUW Backcast'!$B$13:$V$47, MATCH('UUW Backcast - WINEP'!$C21, 'UUW Backcast'!$C$13:$C$47, 0), MATCH('UUW Backcast - WINEP'!R$13, 'UUW Backcast'!$B$13:$V$13, 0))</f>
        <v>Poor</v>
      </c>
      <c r="S21" t="str">
        <f>INDEX('UUW Backcast'!$B$13:$V$47, MATCH('UUW Backcast - WINEP'!$C21, 'UUW Backcast'!$C$13:$C$47, 0), MATCH('UUW Backcast - WINEP'!S$13, 'UUW Backcast'!$B$13:$V$13, 0))</f>
        <v>Poor</v>
      </c>
      <c r="T21" t="str">
        <f>INDEX('UUW Backcast'!$B$13:$V$47, MATCH('UUW Backcast - WINEP'!$C21, 'UUW Backcast'!$C$13:$C$47, 0), MATCH('UUW Backcast - WINEP'!T$13, 'UUW Backcast'!$B$13:$V$13, 0))</f>
        <v>Poor</v>
      </c>
      <c r="U21" t="str">
        <f>INDEX('UUW Backcast'!$B$13:$V$47, MATCH('UUW Backcast - WINEP'!$C21, 'UUW Backcast'!$C$13:$C$47, 0), MATCH('UUW Backcast - WINEP'!U$13, 'UUW Backcast'!$B$13:$V$13, 0))</f>
        <v>Poor</v>
      </c>
      <c r="V21" t="str">
        <f>INDEX('UUW Backcast'!$B$13:$V$47, MATCH('UUW Backcast - WINEP'!$C21, 'UUW Backcast'!$C$13:$C$47, 0), MATCH('UUW Backcast - WINEP'!V$13, 'UUW Backcast'!$B$13:$V$13, 0))</f>
        <v>Poor</v>
      </c>
      <c r="X21" t="s">
        <v>55</v>
      </c>
      <c r="Y21" t="s">
        <v>936</v>
      </c>
      <c r="Z21" s="22" t="s">
        <v>1052</v>
      </c>
      <c r="AA21" t="s">
        <v>55</v>
      </c>
      <c r="AB21" t="s">
        <v>97</v>
      </c>
      <c r="AC21" t="s">
        <v>97</v>
      </c>
      <c r="AD21" t="s">
        <v>97</v>
      </c>
      <c r="AE21" t="s">
        <v>97</v>
      </c>
      <c r="AF21" t="s">
        <v>97</v>
      </c>
      <c r="AG21" t="s">
        <v>97</v>
      </c>
      <c r="AI21" t="str">
        <f t="shared" si="0"/>
        <v>N</v>
      </c>
    </row>
    <row r="22" spans="2:35">
      <c r="B22" t="s">
        <v>262</v>
      </c>
      <c r="C22" t="s">
        <v>803</v>
      </c>
      <c r="D22" t="s">
        <v>48</v>
      </c>
      <c r="E22" t="s">
        <v>49</v>
      </c>
      <c r="F22" t="s">
        <v>50</v>
      </c>
      <c r="H22" t="str">
        <f>INDEX('UUW Backcast'!$B$13:$V$47, MATCH('UUW Backcast - WINEP'!$C22, 'UUW Backcast'!$C$13:$C$47, 0), MATCH('UUW Backcast - WINEP'!H$13, 'UUW Backcast'!$B$13:$V$13, 0))</f>
        <v>Poor</v>
      </c>
      <c r="I22" t="str">
        <f>INDEX('UUW Backcast'!$B$13:$V$47, MATCH('UUW Backcast - WINEP'!$C22, 'UUW Backcast'!$C$13:$C$47, 0), MATCH('UUW Backcast - WINEP'!I$13, 'UUW Backcast'!$B$13:$V$13, 0))</f>
        <v>Good</v>
      </c>
      <c r="J22" t="str">
        <f>INDEX('UUW Backcast'!$B$13:$V$47, MATCH('UUW Backcast - WINEP'!$C22, 'UUW Backcast'!$C$13:$C$47, 0), MATCH('UUW Backcast - WINEP'!J$13, 'UUW Backcast'!$B$13:$V$13, 0))</f>
        <v>Good</v>
      </c>
      <c r="K22" t="str">
        <f>INDEX('UUW Backcast'!$B$13:$V$47, MATCH('UUW Backcast - WINEP'!$C22, 'UUW Backcast'!$C$13:$C$47, 0), MATCH('UUW Backcast - WINEP'!K$13, 'UUW Backcast'!$B$13:$V$13, 0))</f>
        <v>Good</v>
      </c>
      <c r="L22" t="str">
        <f>INDEX('UUW Backcast'!$B$13:$V$47, MATCH('UUW Backcast - WINEP'!$C22, 'UUW Backcast'!$C$13:$C$47, 0), MATCH('UUW Backcast - WINEP'!L$13, 'UUW Backcast'!$B$13:$V$13, 0))</f>
        <v>Good</v>
      </c>
      <c r="M22">
        <f>INDEX('UUW Backcast'!$B$13:$V$47, MATCH('UUW Backcast - WINEP'!$C22, 'UUW Backcast'!$C$13:$C$47, 0), MATCH('UUW Backcast - WINEP'!M$13, 'UUW Backcast'!$B$13:$V$13, 0))</f>
        <v>0</v>
      </c>
      <c r="N22" t="str">
        <f>INDEX('UUW Backcast'!$B$13:$V$47, MATCH('UUW Backcast - WINEP'!$C22, 'UUW Backcast'!$C$13:$C$47, 0), MATCH('UUW Backcast - WINEP'!N$13, 'UUW Backcast'!$B$13:$V$13, 0))</f>
        <v>Good</v>
      </c>
      <c r="O22" t="str">
        <f>INDEX('UUW Backcast'!$B$13:$V$47, MATCH('UUW Backcast - WINEP'!$C22, 'UUW Backcast'!$C$13:$C$47, 0), MATCH('UUW Backcast - WINEP'!O$13, 'UUW Backcast'!$B$13:$V$13, 0))</f>
        <v>Good</v>
      </c>
      <c r="P22">
        <f>INDEX('UUW Backcast'!$B$13:$V$47, MATCH('UUW Backcast - WINEP'!$C22, 'UUW Backcast'!$C$13:$C$47, 0), MATCH('UUW Backcast - WINEP'!P$13, 'UUW Backcast'!$B$13:$V$13, 0))</f>
        <v>0</v>
      </c>
      <c r="Q22" t="str">
        <f>INDEX('UUW Backcast'!$B$13:$V$47, MATCH('UUW Backcast - WINEP'!$C22, 'UUW Backcast'!$C$13:$C$47, 0), MATCH('UUW Backcast - WINEP'!Q$13, 'UUW Backcast'!$B$13:$V$13, 0))</f>
        <v>Good</v>
      </c>
      <c r="R22" t="str">
        <f>INDEX('UUW Backcast'!$B$13:$V$47, MATCH('UUW Backcast - WINEP'!$C22, 'UUW Backcast'!$C$13:$C$47, 0), MATCH('UUW Backcast - WINEP'!R$13, 'UUW Backcast'!$B$13:$V$13, 0))</f>
        <v>Good</v>
      </c>
      <c r="S22" t="str">
        <f>INDEX('UUW Backcast'!$B$13:$V$47, MATCH('UUW Backcast - WINEP'!$C22, 'UUW Backcast'!$C$13:$C$47, 0), MATCH('UUW Backcast - WINEP'!S$13, 'UUW Backcast'!$B$13:$V$13, 0))</f>
        <v>Good</v>
      </c>
      <c r="T22" t="str">
        <f>INDEX('UUW Backcast'!$B$13:$V$47, MATCH('UUW Backcast - WINEP'!$C22, 'UUW Backcast'!$C$13:$C$47, 0), MATCH('UUW Backcast - WINEP'!T$13, 'UUW Backcast'!$B$13:$V$13, 0))</f>
        <v>Good</v>
      </c>
      <c r="U22" t="str">
        <f>INDEX('UUW Backcast'!$B$13:$V$47, MATCH('UUW Backcast - WINEP'!$C22, 'UUW Backcast'!$C$13:$C$47, 0), MATCH('UUW Backcast - WINEP'!U$13, 'UUW Backcast'!$B$13:$V$13, 0))</f>
        <v>Good</v>
      </c>
      <c r="V22" t="str">
        <f>INDEX('UUW Backcast'!$B$13:$V$47, MATCH('UUW Backcast - WINEP'!$C22, 'UUW Backcast'!$C$13:$C$47, 0), MATCH('UUW Backcast - WINEP'!V$13, 'UUW Backcast'!$B$13:$V$13, 0))</f>
        <v>Good</v>
      </c>
      <c r="Z22" s="22"/>
      <c r="AA22" t="s">
        <v>51</v>
      </c>
      <c r="AB22" t="str">
        <f t="shared" ref="AB22:AG24" si="2">Q22</f>
        <v>Good</v>
      </c>
      <c r="AC22" t="str">
        <f t="shared" si="2"/>
        <v>Good</v>
      </c>
      <c r="AD22" t="str">
        <f t="shared" si="2"/>
        <v>Good</v>
      </c>
      <c r="AE22" t="str">
        <f t="shared" si="2"/>
        <v>Good</v>
      </c>
      <c r="AF22" t="str">
        <f t="shared" si="2"/>
        <v>Good</v>
      </c>
      <c r="AG22" t="str">
        <f t="shared" si="2"/>
        <v>Good</v>
      </c>
      <c r="AI22" t="str">
        <f t="shared" si="0"/>
        <v>N</v>
      </c>
    </row>
    <row r="23" spans="2:35" ht="42">
      <c r="B23" t="s">
        <v>262</v>
      </c>
      <c r="C23" t="s">
        <v>804</v>
      </c>
      <c r="D23" t="s">
        <v>48</v>
      </c>
      <c r="E23" t="s">
        <v>49</v>
      </c>
      <c r="F23" t="s">
        <v>50</v>
      </c>
      <c r="H23" t="str">
        <f>INDEX('UUW Backcast'!$B$13:$V$47, MATCH('UUW Backcast - WINEP'!$C23, 'UUW Backcast'!$C$13:$C$47, 0), MATCH('UUW Backcast - WINEP'!H$13, 'UUW Backcast'!$B$13:$V$13, 0))</f>
        <v>Poor</v>
      </c>
      <c r="I23" t="str">
        <f>INDEX('UUW Backcast'!$B$13:$V$47, MATCH('UUW Backcast - WINEP'!$C23, 'UUW Backcast'!$C$13:$C$47, 0), MATCH('UUW Backcast - WINEP'!I$13, 'UUW Backcast'!$B$13:$V$13, 0))</f>
        <v>Sufficient</v>
      </c>
      <c r="J23" t="str">
        <f>INDEX('UUW Backcast'!$B$13:$V$47, MATCH('UUW Backcast - WINEP'!$C23, 'UUW Backcast'!$C$13:$C$47, 0), MATCH('UUW Backcast - WINEP'!J$13, 'UUW Backcast'!$B$13:$V$13, 0))</f>
        <v>Good</v>
      </c>
      <c r="K23" t="str">
        <f>INDEX('UUW Backcast'!$B$13:$V$47, MATCH('UUW Backcast - WINEP'!$C23, 'UUW Backcast'!$C$13:$C$47, 0), MATCH('UUW Backcast - WINEP'!K$13, 'UUW Backcast'!$B$13:$V$13, 0))</f>
        <v>Good</v>
      </c>
      <c r="L23" t="str">
        <f>INDEX('UUW Backcast'!$B$13:$V$47, MATCH('UUW Backcast - WINEP'!$C23, 'UUW Backcast'!$C$13:$C$47, 0), MATCH('UUW Backcast - WINEP'!L$13, 'UUW Backcast'!$B$13:$V$13, 0))</f>
        <v>Good</v>
      </c>
      <c r="M23">
        <f>INDEX('UUW Backcast'!$B$13:$V$47, MATCH('UUW Backcast - WINEP'!$C23, 'UUW Backcast'!$C$13:$C$47, 0), MATCH('UUW Backcast - WINEP'!M$13, 'UUW Backcast'!$B$13:$V$13, 0))</f>
        <v>0</v>
      </c>
      <c r="N23" t="str">
        <f>INDEX('UUW Backcast'!$B$13:$V$47, MATCH('UUW Backcast - WINEP'!$C23, 'UUW Backcast'!$C$13:$C$47, 0), MATCH('UUW Backcast - WINEP'!N$13, 'UUW Backcast'!$B$13:$V$13, 0))</f>
        <v>Good</v>
      </c>
      <c r="O23" t="str">
        <f>INDEX('UUW Backcast'!$B$13:$V$47, MATCH('UUW Backcast - WINEP'!$C23, 'UUW Backcast'!$C$13:$C$47, 0), MATCH('UUW Backcast - WINEP'!O$13, 'UUW Backcast'!$B$13:$V$13, 0))</f>
        <v>Good</v>
      </c>
      <c r="P23">
        <f>INDEX('UUW Backcast'!$B$13:$V$47, MATCH('UUW Backcast - WINEP'!$C23, 'UUW Backcast'!$C$13:$C$47, 0), MATCH('UUW Backcast - WINEP'!P$13, 'UUW Backcast'!$B$13:$V$13, 0))</f>
        <v>0</v>
      </c>
      <c r="Q23" t="str">
        <f>INDEX('UUW Backcast'!$B$13:$V$47, MATCH('UUW Backcast - WINEP'!$C23, 'UUW Backcast'!$C$13:$C$47, 0), MATCH('UUW Backcast - WINEP'!Q$13, 'UUW Backcast'!$B$13:$V$13, 0))</f>
        <v>Good</v>
      </c>
      <c r="R23" t="str">
        <f>INDEX('UUW Backcast'!$B$13:$V$47, MATCH('UUW Backcast - WINEP'!$C23, 'UUW Backcast'!$C$13:$C$47, 0), MATCH('UUW Backcast - WINEP'!R$13, 'UUW Backcast'!$B$13:$V$13, 0))</f>
        <v>Good</v>
      </c>
      <c r="S23" t="str">
        <f>INDEX('UUW Backcast'!$B$13:$V$47, MATCH('UUW Backcast - WINEP'!$C23, 'UUW Backcast'!$C$13:$C$47, 0), MATCH('UUW Backcast - WINEP'!S$13, 'UUW Backcast'!$B$13:$V$13, 0))</f>
        <v>Good</v>
      </c>
      <c r="T23" t="str">
        <f>INDEX('UUW Backcast'!$B$13:$V$47, MATCH('UUW Backcast - WINEP'!$C23, 'UUW Backcast'!$C$13:$C$47, 0), MATCH('UUW Backcast - WINEP'!T$13, 'UUW Backcast'!$B$13:$V$13, 0))</f>
        <v>Good</v>
      </c>
      <c r="U23" t="str">
        <f>INDEX('UUW Backcast'!$B$13:$V$47, MATCH('UUW Backcast - WINEP'!$C23, 'UUW Backcast'!$C$13:$C$47, 0), MATCH('UUW Backcast - WINEP'!U$13, 'UUW Backcast'!$B$13:$V$13, 0))</f>
        <v>Good</v>
      </c>
      <c r="V23" t="str">
        <f>INDEX('UUW Backcast'!$B$13:$V$47, MATCH('UUW Backcast - WINEP'!$C23, 'UUW Backcast'!$C$13:$C$47, 0), MATCH('UUW Backcast - WINEP'!V$13, 'UUW Backcast'!$B$13:$V$13, 0))</f>
        <v>Good</v>
      </c>
      <c r="Y23" t="s">
        <v>1053</v>
      </c>
      <c r="Z23" s="22" t="s">
        <v>1051</v>
      </c>
      <c r="AA23" t="s">
        <v>51</v>
      </c>
      <c r="AB23" t="str">
        <f t="shared" si="2"/>
        <v>Good</v>
      </c>
      <c r="AC23" t="str">
        <f t="shared" si="2"/>
        <v>Good</v>
      </c>
      <c r="AD23" t="str">
        <f t="shared" si="2"/>
        <v>Good</v>
      </c>
      <c r="AE23" t="str">
        <f t="shared" si="2"/>
        <v>Good</v>
      </c>
      <c r="AF23" t="str">
        <f t="shared" si="2"/>
        <v>Good</v>
      </c>
      <c r="AG23" t="str">
        <f t="shared" si="2"/>
        <v>Good</v>
      </c>
      <c r="AI23" t="str">
        <f t="shared" si="0"/>
        <v>Y</v>
      </c>
    </row>
    <row r="24" spans="2:35">
      <c r="B24" t="s">
        <v>262</v>
      </c>
      <c r="C24" t="s">
        <v>805</v>
      </c>
      <c r="D24" t="s">
        <v>48</v>
      </c>
      <c r="E24" t="s">
        <v>49</v>
      </c>
      <c r="F24" t="s">
        <v>50</v>
      </c>
      <c r="H24" t="str">
        <f>INDEX('UUW Backcast'!$B$13:$V$47, MATCH('UUW Backcast - WINEP'!$C24, 'UUW Backcast'!$C$13:$C$47, 0), MATCH('UUW Backcast - WINEP'!H$13, 'UUW Backcast'!$B$13:$V$13, 0))</f>
        <v>Excellent</v>
      </c>
      <c r="I24" t="str">
        <f>INDEX('UUW Backcast'!$B$13:$V$47, MATCH('UUW Backcast - WINEP'!$C24, 'UUW Backcast'!$C$13:$C$47, 0), MATCH('UUW Backcast - WINEP'!I$13, 'UUW Backcast'!$B$13:$V$13, 0))</f>
        <v>Excellent</v>
      </c>
      <c r="J24" t="str">
        <f>INDEX('UUW Backcast'!$B$13:$V$47, MATCH('UUW Backcast - WINEP'!$C24, 'UUW Backcast'!$C$13:$C$47, 0), MATCH('UUW Backcast - WINEP'!J$13, 'UUW Backcast'!$B$13:$V$13, 0))</f>
        <v>Excellent</v>
      </c>
      <c r="K24" t="str">
        <f>INDEX('UUW Backcast'!$B$13:$V$47, MATCH('UUW Backcast - WINEP'!$C24, 'UUW Backcast'!$C$13:$C$47, 0), MATCH('UUW Backcast - WINEP'!K$13, 'UUW Backcast'!$B$13:$V$13, 0))</f>
        <v>Excellent</v>
      </c>
      <c r="L24" t="str">
        <f>INDEX('UUW Backcast'!$B$13:$V$47, MATCH('UUW Backcast - WINEP'!$C24, 'UUW Backcast'!$C$13:$C$47, 0), MATCH('UUW Backcast - WINEP'!L$13, 'UUW Backcast'!$B$13:$V$13, 0))</f>
        <v>Excellent</v>
      </c>
      <c r="M24">
        <f>INDEX('UUW Backcast'!$B$13:$V$47, MATCH('UUW Backcast - WINEP'!$C24, 'UUW Backcast'!$C$13:$C$47, 0), MATCH('UUW Backcast - WINEP'!M$13, 'UUW Backcast'!$B$13:$V$13, 0))</f>
        <v>0</v>
      </c>
      <c r="N24" t="str">
        <f>INDEX('UUW Backcast'!$B$13:$V$47, MATCH('UUW Backcast - WINEP'!$C24, 'UUW Backcast'!$C$13:$C$47, 0), MATCH('UUW Backcast - WINEP'!N$13, 'UUW Backcast'!$B$13:$V$13, 0))</f>
        <v>Excellent</v>
      </c>
      <c r="O24" t="str">
        <f>INDEX('UUW Backcast'!$B$13:$V$47, MATCH('UUW Backcast - WINEP'!$C24, 'UUW Backcast'!$C$13:$C$47, 0), MATCH('UUW Backcast - WINEP'!O$13, 'UUW Backcast'!$B$13:$V$13, 0))</f>
        <v>Excellent</v>
      </c>
      <c r="P24">
        <f>INDEX('UUW Backcast'!$B$13:$V$47, MATCH('UUW Backcast - WINEP'!$C24, 'UUW Backcast'!$C$13:$C$47, 0), MATCH('UUW Backcast - WINEP'!P$13, 'UUW Backcast'!$B$13:$V$13, 0))</f>
        <v>0</v>
      </c>
      <c r="Q24" t="str">
        <f>INDEX('UUW Backcast'!$B$13:$V$47, MATCH('UUW Backcast - WINEP'!$C24, 'UUW Backcast'!$C$13:$C$47, 0), MATCH('UUW Backcast - WINEP'!Q$13, 'UUW Backcast'!$B$13:$V$13, 0))</f>
        <v>Excellent</v>
      </c>
      <c r="R24" t="str">
        <f>INDEX('UUW Backcast'!$B$13:$V$47, MATCH('UUW Backcast - WINEP'!$C24, 'UUW Backcast'!$C$13:$C$47, 0), MATCH('UUW Backcast - WINEP'!R$13, 'UUW Backcast'!$B$13:$V$13, 0))</f>
        <v>Excellent</v>
      </c>
      <c r="S24" t="str">
        <f>INDEX('UUW Backcast'!$B$13:$V$47, MATCH('UUW Backcast - WINEP'!$C24, 'UUW Backcast'!$C$13:$C$47, 0), MATCH('UUW Backcast - WINEP'!S$13, 'UUW Backcast'!$B$13:$V$13, 0))</f>
        <v>Excellent</v>
      </c>
      <c r="T24" t="str">
        <f>INDEX('UUW Backcast'!$B$13:$V$47, MATCH('UUW Backcast - WINEP'!$C24, 'UUW Backcast'!$C$13:$C$47, 0), MATCH('UUW Backcast - WINEP'!T$13, 'UUW Backcast'!$B$13:$V$13, 0))</f>
        <v>Excellent</v>
      </c>
      <c r="U24" t="str">
        <f>INDEX('UUW Backcast'!$B$13:$V$47, MATCH('UUW Backcast - WINEP'!$C24, 'UUW Backcast'!$C$13:$C$47, 0), MATCH('UUW Backcast - WINEP'!U$13, 'UUW Backcast'!$B$13:$V$13, 0))</f>
        <v>Excellent</v>
      </c>
      <c r="V24" t="str">
        <f>INDEX('UUW Backcast'!$B$13:$V$47, MATCH('UUW Backcast - WINEP'!$C24, 'UUW Backcast'!$C$13:$C$47, 0), MATCH('UUW Backcast - WINEP'!V$13, 'UUW Backcast'!$B$13:$V$13, 0))</f>
        <v>Excellent</v>
      </c>
      <c r="Z24" s="22"/>
      <c r="AA24" t="s">
        <v>51</v>
      </c>
      <c r="AB24" t="str">
        <f t="shared" si="2"/>
        <v>Excellent</v>
      </c>
      <c r="AC24" t="str">
        <f t="shared" si="2"/>
        <v>Excellent</v>
      </c>
      <c r="AD24" t="str">
        <f t="shared" si="2"/>
        <v>Excellent</v>
      </c>
      <c r="AE24" t="str">
        <f t="shared" si="2"/>
        <v>Excellent</v>
      </c>
      <c r="AF24" t="str">
        <f t="shared" si="2"/>
        <v>Excellent</v>
      </c>
      <c r="AG24" t="str">
        <f t="shared" si="2"/>
        <v>Excellent</v>
      </c>
      <c r="AI24" t="str">
        <f t="shared" si="0"/>
        <v>N</v>
      </c>
    </row>
    <row r="25" spans="2:35" ht="42">
      <c r="B25" t="s">
        <v>262</v>
      </c>
      <c r="C25" t="s">
        <v>806</v>
      </c>
      <c r="D25" t="s">
        <v>48</v>
      </c>
      <c r="E25" t="s">
        <v>49</v>
      </c>
      <c r="F25" t="s">
        <v>50</v>
      </c>
      <c r="H25" t="str">
        <f>INDEX('UUW Backcast'!$B$13:$V$47, MATCH('UUW Backcast - WINEP'!$C25, 'UUW Backcast'!$C$13:$C$47, 0), MATCH('UUW Backcast - WINEP'!H$13, 'UUW Backcast'!$B$13:$V$13, 0))</f>
        <v>Poor</v>
      </c>
      <c r="I25" t="str">
        <f>INDEX('UUW Backcast'!$B$13:$V$47, MATCH('UUW Backcast - WINEP'!$C25, 'UUW Backcast'!$C$13:$C$47, 0), MATCH('UUW Backcast - WINEP'!I$13, 'UUW Backcast'!$B$13:$V$13, 0))</f>
        <v>Poor</v>
      </c>
      <c r="J25" t="str">
        <f>INDEX('UUW Backcast'!$B$13:$V$47, MATCH('UUW Backcast - WINEP'!$C25, 'UUW Backcast'!$C$13:$C$47, 0), MATCH('UUW Backcast - WINEP'!J$13, 'UUW Backcast'!$B$13:$V$13, 0))</f>
        <v>Poor</v>
      </c>
      <c r="K25" t="str">
        <f>INDEX('UUW Backcast'!$B$13:$V$47, MATCH('UUW Backcast - WINEP'!$C25, 'UUW Backcast'!$C$13:$C$47, 0), MATCH('UUW Backcast - WINEP'!K$13, 'UUW Backcast'!$B$13:$V$13, 0))</f>
        <v>Poor</v>
      </c>
      <c r="L25" t="str">
        <f>INDEX('UUW Backcast'!$B$13:$V$47, MATCH('UUW Backcast - WINEP'!$C25, 'UUW Backcast'!$C$13:$C$47, 0), MATCH('UUW Backcast - WINEP'!L$13, 'UUW Backcast'!$B$13:$V$13, 0))</f>
        <v>Poor</v>
      </c>
      <c r="M25">
        <f>INDEX('UUW Backcast'!$B$13:$V$47, MATCH('UUW Backcast - WINEP'!$C25, 'UUW Backcast'!$C$13:$C$47, 0), MATCH('UUW Backcast - WINEP'!M$13, 'UUW Backcast'!$B$13:$V$13, 0))</f>
        <v>0</v>
      </c>
      <c r="N25" t="str">
        <f>INDEX('UUW Backcast'!$B$13:$V$47, MATCH('UUW Backcast - WINEP'!$C25, 'UUW Backcast'!$C$13:$C$47, 0), MATCH('UUW Backcast - WINEP'!N$13, 'UUW Backcast'!$B$13:$V$13, 0))</f>
        <v>Poor</v>
      </c>
      <c r="O25" t="str">
        <f>INDEX('UUW Backcast'!$B$13:$V$47, MATCH('UUW Backcast - WINEP'!$C25, 'UUW Backcast'!$C$13:$C$47, 0), MATCH('UUW Backcast - WINEP'!O$13, 'UUW Backcast'!$B$13:$V$13, 0))</f>
        <v>Poor</v>
      </c>
      <c r="P25">
        <f>INDEX('UUW Backcast'!$B$13:$V$47, MATCH('UUW Backcast - WINEP'!$C25, 'UUW Backcast'!$C$13:$C$47, 0), MATCH('UUW Backcast - WINEP'!P$13, 'UUW Backcast'!$B$13:$V$13, 0))</f>
        <v>0</v>
      </c>
      <c r="Q25" t="str">
        <f>INDEX('UUW Backcast'!$B$13:$V$47, MATCH('UUW Backcast - WINEP'!$C25, 'UUW Backcast'!$C$13:$C$47, 0), MATCH('UUW Backcast - WINEP'!Q$13, 'UUW Backcast'!$B$13:$V$13, 0))</f>
        <v>Poor</v>
      </c>
      <c r="R25" t="str">
        <f>INDEX('UUW Backcast'!$B$13:$V$47, MATCH('UUW Backcast - WINEP'!$C25, 'UUW Backcast'!$C$13:$C$47, 0), MATCH('UUW Backcast - WINEP'!R$13, 'UUW Backcast'!$B$13:$V$13, 0))</f>
        <v>Poor</v>
      </c>
      <c r="S25" t="str">
        <f>INDEX('UUW Backcast'!$B$13:$V$47, MATCH('UUW Backcast - WINEP'!$C25, 'UUW Backcast'!$C$13:$C$47, 0), MATCH('UUW Backcast - WINEP'!S$13, 'UUW Backcast'!$B$13:$V$13, 0))</f>
        <v>Poor</v>
      </c>
      <c r="T25" t="str">
        <f>INDEX('UUW Backcast'!$B$13:$V$47, MATCH('UUW Backcast - WINEP'!$C25, 'UUW Backcast'!$C$13:$C$47, 0), MATCH('UUW Backcast - WINEP'!T$13, 'UUW Backcast'!$B$13:$V$13, 0))</f>
        <v>Poor</v>
      </c>
      <c r="U25" t="str">
        <f>INDEX('UUW Backcast'!$B$13:$V$47, MATCH('UUW Backcast - WINEP'!$C25, 'UUW Backcast'!$C$13:$C$47, 0), MATCH('UUW Backcast - WINEP'!U$13, 'UUW Backcast'!$B$13:$V$13, 0))</f>
        <v>Poor</v>
      </c>
      <c r="V25" t="str">
        <f>INDEX('UUW Backcast'!$B$13:$V$47, MATCH('UUW Backcast - WINEP'!$C25, 'UUW Backcast'!$C$13:$C$47, 0), MATCH('UUW Backcast - WINEP'!V$13, 'UUW Backcast'!$B$13:$V$13, 0))</f>
        <v>Poor</v>
      </c>
      <c r="Y25" s="22" t="s">
        <v>1054</v>
      </c>
      <c r="Z25" s="22" t="s">
        <v>1055</v>
      </c>
      <c r="AA25" t="s">
        <v>55</v>
      </c>
      <c r="AB25" t="str">
        <f t="shared" ref="AB25:AB35" si="3">Q25</f>
        <v>Poor</v>
      </c>
      <c r="AC25" t="str">
        <f t="shared" ref="AC25:AC35" si="4">R25</f>
        <v>Poor</v>
      </c>
      <c r="AD25" t="str">
        <f t="shared" ref="AD25:AD35" si="5">S25</f>
        <v>Poor</v>
      </c>
      <c r="AE25" t="str">
        <f t="shared" ref="AE25:AE35" si="6">T25</f>
        <v>Poor</v>
      </c>
      <c r="AF25" t="str">
        <f t="shared" ref="AF25:AF35" si="7">U25</f>
        <v>Poor</v>
      </c>
      <c r="AG25" t="s">
        <v>97</v>
      </c>
      <c r="AI25" t="str">
        <f t="shared" si="0"/>
        <v>Y</v>
      </c>
    </row>
    <row r="26" spans="2:35">
      <c r="B26" t="s">
        <v>262</v>
      </c>
      <c r="C26" t="s">
        <v>807</v>
      </c>
      <c r="D26" t="s">
        <v>48</v>
      </c>
      <c r="E26" t="s">
        <v>49</v>
      </c>
      <c r="F26" t="s">
        <v>63</v>
      </c>
      <c r="H26" t="str">
        <f>INDEX('UUW Backcast'!$B$13:$V$47, MATCH('UUW Backcast - WINEP'!$C26, 'UUW Backcast'!$C$13:$C$47, 0), MATCH('UUW Backcast - WINEP'!H$13, 'UUW Backcast'!$B$13:$V$13, 0))</f>
        <v>Not applicable (removed)</v>
      </c>
      <c r="I26" t="str">
        <f>INDEX('UUW Backcast'!$B$13:$V$47, MATCH('UUW Backcast - WINEP'!$C26, 'UUW Backcast'!$C$13:$C$47, 0), MATCH('UUW Backcast - WINEP'!I$13, 'UUW Backcast'!$B$13:$V$13, 0))</f>
        <v>Not applicable (removed)</v>
      </c>
      <c r="J26" t="str">
        <f>INDEX('UUW Backcast'!$B$13:$V$47, MATCH('UUW Backcast - WINEP'!$C26, 'UUW Backcast'!$C$13:$C$47, 0), MATCH('UUW Backcast - WINEP'!J$13, 'UUW Backcast'!$B$13:$V$13, 0))</f>
        <v>Not applicable (removed)</v>
      </c>
      <c r="K26" t="str">
        <f>INDEX('UUW Backcast'!$B$13:$V$47, MATCH('UUW Backcast - WINEP'!$C26, 'UUW Backcast'!$C$13:$C$47, 0), MATCH('UUW Backcast - WINEP'!K$13, 'UUW Backcast'!$B$13:$V$13, 0))</f>
        <v>Not applicable (removed)</v>
      </c>
      <c r="L26" t="str">
        <f>INDEX('UUW Backcast'!$B$13:$V$47, MATCH('UUW Backcast - WINEP'!$C26, 'UUW Backcast'!$C$13:$C$47, 0), MATCH('UUW Backcast - WINEP'!L$13, 'UUW Backcast'!$B$13:$V$13, 0))</f>
        <v>Not applicable (removed)</v>
      </c>
      <c r="M26">
        <f>INDEX('UUW Backcast'!$B$13:$V$47, MATCH('UUW Backcast - WINEP'!$C26, 'UUW Backcast'!$C$13:$C$47, 0), MATCH('UUW Backcast - WINEP'!M$13, 'UUW Backcast'!$B$13:$V$13, 0))</f>
        <v>0</v>
      </c>
      <c r="N26" t="str">
        <f>INDEX('UUW Backcast'!$B$13:$V$47, MATCH('UUW Backcast - WINEP'!$C26, 'UUW Backcast'!$C$13:$C$47, 0), MATCH('UUW Backcast - WINEP'!N$13, 'UUW Backcast'!$B$13:$V$13, 0))</f>
        <v>Not applicable (removed)</v>
      </c>
      <c r="O26" t="str">
        <f>INDEX('UUW Backcast'!$B$13:$V$47, MATCH('UUW Backcast - WINEP'!$C26, 'UUW Backcast'!$C$13:$C$47, 0), MATCH('UUW Backcast - WINEP'!O$13, 'UUW Backcast'!$B$13:$V$13, 0))</f>
        <v>Not applicable (removed)</v>
      </c>
      <c r="P26">
        <f>INDEX('UUW Backcast'!$B$13:$V$47, MATCH('UUW Backcast - WINEP'!$C26, 'UUW Backcast'!$C$13:$C$47, 0), MATCH('UUW Backcast - WINEP'!P$13, 'UUW Backcast'!$B$13:$V$13, 0))</f>
        <v>0</v>
      </c>
      <c r="Q26" t="str">
        <f>INDEX('UUW Backcast'!$B$13:$V$47, MATCH('UUW Backcast - WINEP'!$C26, 'UUW Backcast'!$C$13:$C$47, 0), MATCH('UUW Backcast - WINEP'!Q$13, 'UUW Backcast'!$B$13:$V$13, 0))</f>
        <v>Not applicable - not designated</v>
      </c>
      <c r="R26" t="str">
        <f>INDEX('UUW Backcast'!$B$13:$V$47, MATCH('UUW Backcast - WINEP'!$C26, 'UUW Backcast'!$C$13:$C$47, 0), MATCH('UUW Backcast - WINEP'!R$13, 'UUW Backcast'!$B$13:$V$13, 0))</f>
        <v>Not applicable - not designated</v>
      </c>
      <c r="S26" t="str">
        <f>INDEX('UUW Backcast'!$B$13:$V$47, MATCH('UUW Backcast - WINEP'!$C26, 'UUW Backcast'!$C$13:$C$47, 0), MATCH('UUW Backcast - WINEP'!S$13, 'UUW Backcast'!$B$13:$V$13, 0))</f>
        <v>Not applicable - not designated</v>
      </c>
      <c r="T26" t="str">
        <f>INDEX('UUW Backcast'!$B$13:$V$47, MATCH('UUW Backcast - WINEP'!$C26, 'UUW Backcast'!$C$13:$C$47, 0), MATCH('UUW Backcast - WINEP'!T$13, 'UUW Backcast'!$B$13:$V$13, 0))</f>
        <v>Not applicable - not designated</v>
      </c>
      <c r="U26" t="str">
        <f>INDEX('UUW Backcast'!$B$13:$V$47, MATCH('UUW Backcast - WINEP'!$C26, 'UUW Backcast'!$C$13:$C$47, 0), MATCH('UUW Backcast - WINEP'!U$13, 'UUW Backcast'!$B$13:$V$13, 0))</f>
        <v>Not applicable - not designated</v>
      </c>
      <c r="V26" t="str">
        <f>INDEX('UUW Backcast'!$B$13:$V$47, MATCH('UUW Backcast - WINEP'!$C26, 'UUW Backcast'!$C$13:$C$47, 0), MATCH('UUW Backcast - WINEP'!V$13, 'UUW Backcast'!$B$13:$V$13, 0))</f>
        <v>Not applicable - not designated</v>
      </c>
      <c r="W26" t="s">
        <v>808</v>
      </c>
      <c r="Z26" s="22"/>
      <c r="AA26" t="s">
        <v>51</v>
      </c>
      <c r="AB26" t="str">
        <f t="shared" si="3"/>
        <v>Not applicable - not designated</v>
      </c>
      <c r="AC26" t="str">
        <f t="shared" si="4"/>
        <v>Not applicable - not designated</v>
      </c>
      <c r="AD26" t="str">
        <f t="shared" si="5"/>
        <v>Not applicable - not designated</v>
      </c>
      <c r="AE26" t="str">
        <f t="shared" si="6"/>
        <v>Not applicable - not designated</v>
      </c>
      <c r="AF26" t="str">
        <f t="shared" si="7"/>
        <v>Not applicable - not designated</v>
      </c>
      <c r="AG26" t="str">
        <f t="shared" ref="AG26:AG35" si="8">V26</f>
        <v>Not applicable - not designated</v>
      </c>
      <c r="AI26" t="str">
        <f t="shared" si="0"/>
        <v>N</v>
      </c>
    </row>
    <row r="27" spans="2:35">
      <c r="B27" t="s">
        <v>262</v>
      </c>
      <c r="C27" t="s">
        <v>809</v>
      </c>
      <c r="D27" t="s">
        <v>48</v>
      </c>
      <c r="E27" t="s">
        <v>49</v>
      </c>
      <c r="F27" t="s">
        <v>50</v>
      </c>
      <c r="H27" t="str">
        <f>INDEX('UUW Backcast'!$B$13:$V$47, MATCH('UUW Backcast - WINEP'!$C27, 'UUW Backcast'!$C$13:$C$47, 0), MATCH('UUW Backcast - WINEP'!H$13, 'UUW Backcast'!$B$13:$V$13, 0))</f>
        <v>Excellent</v>
      </c>
      <c r="I27" t="str">
        <f>INDEX('UUW Backcast'!$B$13:$V$47, MATCH('UUW Backcast - WINEP'!$C27, 'UUW Backcast'!$C$13:$C$47, 0), MATCH('UUW Backcast - WINEP'!I$13, 'UUW Backcast'!$B$13:$V$13, 0))</f>
        <v>Excellent</v>
      </c>
      <c r="J27" t="str">
        <f>INDEX('UUW Backcast'!$B$13:$V$47, MATCH('UUW Backcast - WINEP'!$C27, 'UUW Backcast'!$C$13:$C$47, 0), MATCH('UUW Backcast - WINEP'!J$13, 'UUW Backcast'!$B$13:$V$13, 0))</f>
        <v>Excellent</v>
      </c>
      <c r="K27" t="str">
        <f>INDEX('UUW Backcast'!$B$13:$V$47, MATCH('UUW Backcast - WINEP'!$C27, 'UUW Backcast'!$C$13:$C$47, 0), MATCH('UUW Backcast - WINEP'!K$13, 'UUW Backcast'!$B$13:$V$13, 0))</f>
        <v>Excellent</v>
      </c>
      <c r="L27" t="str">
        <f>INDEX('UUW Backcast'!$B$13:$V$47, MATCH('UUW Backcast - WINEP'!$C27, 'UUW Backcast'!$C$13:$C$47, 0), MATCH('UUW Backcast - WINEP'!L$13, 'UUW Backcast'!$B$13:$V$13, 0))</f>
        <v>Excellent</v>
      </c>
      <c r="M27">
        <f>INDEX('UUW Backcast'!$B$13:$V$47, MATCH('UUW Backcast - WINEP'!$C27, 'UUW Backcast'!$C$13:$C$47, 0), MATCH('UUW Backcast - WINEP'!M$13, 'UUW Backcast'!$B$13:$V$13, 0))</f>
        <v>0</v>
      </c>
      <c r="N27" t="str">
        <f>INDEX('UUW Backcast'!$B$13:$V$47, MATCH('UUW Backcast - WINEP'!$C27, 'UUW Backcast'!$C$13:$C$47, 0), MATCH('UUW Backcast - WINEP'!N$13, 'UUW Backcast'!$B$13:$V$13, 0))</f>
        <v>Excellent</v>
      </c>
      <c r="O27" t="str">
        <f>INDEX('UUW Backcast'!$B$13:$V$47, MATCH('UUW Backcast - WINEP'!$C27, 'UUW Backcast'!$C$13:$C$47, 0), MATCH('UUW Backcast - WINEP'!O$13, 'UUW Backcast'!$B$13:$V$13, 0))</f>
        <v>Excellent</v>
      </c>
      <c r="P27">
        <f>INDEX('UUW Backcast'!$B$13:$V$47, MATCH('UUW Backcast - WINEP'!$C27, 'UUW Backcast'!$C$13:$C$47, 0), MATCH('UUW Backcast - WINEP'!P$13, 'UUW Backcast'!$B$13:$V$13, 0))</f>
        <v>0</v>
      </c>
      <c r="Q27" t="str">
        <f>INDEX('UUW Backcast'!$B$13:$V$47, MATCH('UUW Backcast - WINEP'!$C27, 'UUW Backcast'!$C$13:$C$47, 0), MATCH('UUW Backcast - WINEP'!Q$13, 'UUW Backcast'!$B$13:$V$13, 0))</f>
        <v>Excellent</v>
      </c>
      <c r="R27" t="str">
        <f>INDEX('UUW Backcast'!$B$13:$V$47, MATCH('UUW Backcast - WINEP'!$C27, 'UUW Backcast'!$C$13:$C$47, 0), MATCH('UUW Backcast - WINEP'!R$13, 'UUW Backcast'!$B$13:$V$13, 0))</f>
        <v>Excellent</v>
      </c>
      <c r="S27" t="str">
        <f>INDEX('UUW Backcast'!$B$13:$V$47, MATCH('UUW Backcast - WINEP'!$C27, 'UUW Backcast'!$C$13:$C$47, 0), MATCH('UUW Backcast - WINEP'!S$13, 'UUW Backcast'!$B$13:$V$13, 0))</f>
        <v>Excellent</v>
      </c>
      <c r="T27" t="str">
        <f>INDEX('UUW Backcast'!$B$13:$V$47, MATCH('UUW Backcast - WINEP'!$C27, 'UUW Backcast'!$C$13:$C$47, 0), MATCH('UUW Backcast - WINEP'!T$13, 'UUW Backcast'!$B$13:$V$13, 0))</f>
        <v>Excellent</v>
      </c>
      <c r="U27" t="str">
        <f>INDEX('UUW Backcast'!$B$13:$V$47, MATCH('UUW Backcast - WINEP'!$C27, 'UUW Backcast'!$C$13:$C$47, 0), MATCH('UUW Backcast - WINEP'!U$13, 'UUW Backcast'!$B$13:$V$13, 0))</f>
        <v>Excellent</v>
      </c>
      <c r="V27" t="str">
        <f>INDEX('UUW Backcast'!$B$13:$V$47, MATCH('UUW Backcast - WINEP'!$C27, 'UUW Backcast'!$C$13:$C$47, 0), MATCH('UUW Backcast - WINEP'!V$13, 'UUW Backcast'!$B$13:$V$13, 0))</f>
        <v>Excellent</v>
      </c>
      <c r="Z27" s="22"/>
      <c r="AA27" t="s">
        <v>51</v>
      </c>
      <c r="AB27" t="str">
        <f t="shared" si="3"/>
        <v>Excellent</v>
      </c>
      <c r="AC27" t="str">
        <f t="shared" si="4"/>
        <v>Excellent</v>
      </c>
      <c r="AD27" t="str">
        <f t="shared" si="5"/>
        <v>Excellent</v>
      </c>
      <c r="AE27" t="str">
        <f t="shared" si="6"/>
        <v>Excellent</v>
      </c>
      <c r="AF27" t="str">
        <f t="shared" si="7"/>
        <v>Excellent</v>
      </c>
      <c r="AG27" t="str">
        <f t="shared" si="8"/>
        <v>Excellent</v>
      </c>
      <c r="AI27" t="str">
        <f t="shared" si="0"/>
        <v>N</v>
      </c>
    </row>
    <row r="28" spans="2:35" ht="69.95">
      <c r="B28" t="s">
        <v>262</v>
      </c>
      <c r="C28" t="s">
        <v>810</v>
      </c>
      <c r="D28" t="s">
        <v>48</v>
      </c>
      <c r="E28" t="s">
        <v>49</v>
      </c>
      <c r="F28" t="s">
        <v>50</v>
      </c>
      <c r="H28" t="str">
        <f>INDEX('UUW Backcast'!$B$13:$V$47, MATCH('UUW Backcast - WINEP'!$C28, 'UUW Backcast'!$C$13:$C$47, 0), MATCH('UUW Backcast - WINEP'!H$13, 'UUW Backcast'!$B$13:$V$13, 0))</f>
        <v>Sufficient</v>
      </c>
      <c r="I28" t="str">
        <f>INDEX('UUW Backcast'!$B$13:$V$47, MATCH('UUW Backcast - WINEP'!$C28, 'UUW Backcast'!$C$13:$C$47, 0), MATCH('UUW Backcast - WINEP'!I$13, 'UUW Backcast'!$B$13:$V$13, 0))</f>
        <v>Sufficient</v>
      </c>
      <c r="J28" t="str">
        <f>INDEX('UUW Backcast'!$B$13:$V$47, MATCH('UUW Backcast - WINEP'!$C28, 'UUW Backcast'!$C$13:$C$47, 0), MATCH('UUW Backcast - WINEP'!J$13, 'UUW Backcast'!$B$13:$V$13, 0))</f>
        <v>Sufficient</v>
      </c>
      <c r="K28" t="str">
        <f>INDEX('UUW Backcast'!$B$13:$V$47, MATCH('UUW Backcast - WINEP'!$C28, 'UUW Backcast'!$C$13:$C$47, 0), MATCH('UUW Backcast - WINEP'!K$13, 'UUW Backcast'!$B$13:$V$13, 0))</f>
        <v>Sufficient</v>
      </c>
      <c r="L28" t="str">
        <f>INDEX('UUW Backcast'!$B$13:$V$47, MATCH('UUW Backcast - WINEP'!$C28, 'UUW Backcast'!$C$13:$C$47, 0), MATCH('UUW Backcast - WINEP'!L$13, 'UUW Backcast'!$B$13:$V$13, 0))</f>
        <v>Sufficient</v>
      </c>
      <c r="M28">
        <f>INDEX('UUW Backcast'!$B$13:$V$47, MATCH('UUW Backcast - WINEP'!$C28, 'UUW Backcast'!$C$13:$C$47, 0), MATCH('UUW Backcast - WINEP'!M$13, 'UUW Backcast'!$B$13:$V$13, 0))</f>
        <v>0</v>
      </c>
      <c r="N28" t="str">
        <f>INDEX('UUW Backcast'!$B$13:$V$47, MATCH('UUW Backcast - WINEP'!$C28, 'UUW Backcast'!$C$13:$C$47, 0), MATCH('UUW Backcast - WINEP'!N$13, 'UUW Backcast'!$B$13:$V$13, 0))</f>
        <v>Sufficient</v>
      </c>
      <c r="O28" t="str">
        <f>INDEX('UUW Backcast'!$B$13:$V$47, MATCH('UUW Backcast - WINEP'!$C28, 'UUW Backcast'!$C$13:$C$47, 0), MATCH('UUW Backcast - WINEP'!O$13, 'UUW Backcast'!$B$13:$V$13, 0))</f>
        <v>Sufficient</v>
      </c>
      <c r="P28">
        <f>INDEX('UUW Backcast'!$B$13:$V$47, MATCH('UUW Backcast - WINEP'!$C28, 'UUW Backcast'!$C$13:$C$47, 0), MATCH('UUW Backcast - WINEP'!P$13, 'UUW Backcast'!$B$13:$V$13, 0))</f>
        <v>0</v>
      </c>
      <c r="Q28" t="str">
        <f>INDEX('UUW Backcast'!$B$13:$V$47, MATCH('UUW Backcast - WINEP'!$C28, 'UUW Backcast'!$C$13:$C$47, 0), MATCH('UUW Backcast - WINEP'!Q$13, 'UUW Backcast'!$B$13:$V$13, 0))</f>
        <v>Sufficient</v>
      </c>
      <c r="R28" t="str">
        <f>INDEX('UUW Backcast'!$B$13:$V$47, MATCH('UUW Backcast - WINEP'!$C28, 'UUW Backcast'!$C$13:$C$47, 0), MATCH('UUW Backcast - WINEP'!R$13, 'UUW Backcast'!$B$13:$V$13, 0))</f>
        <v>Sufficient</v>
      </c>
      <c r="S28" t="str">
        <f>INDEX('UUW Backcast'!$B$13:$V$47, MATCH('UUW Backcast - WINEP'!$C28, 'UUW Backcast'!$C$13:$C$47, 0), MATCH('UUW Backcast - WINEP'!S$13, 'UUW Backcast'!$B$13:$V$13, 0))</f>
        <v>Sufficient</v>
      </c>
      <c r="T28" t="str">
        <f>INDEX('UUW Backcast'!$B$13:$V$47, MATCH('UUW Backcast - WINEP'!$C28, 'UUW Backcast'!$C$13:$C$47, 0), MATCH('UUW Backcast - WINEP'!T$13, 'UUW Backcast'!$B$13:$V$13, 0))</f>
        <v>Sufficient</v>
      </c>
      <c r="U28" t="str">
        <f>INDEX('UUW Backcast'!$B$13:$V$47, MATCH('UUW Backcast - WINEP'!$C28, 'UUW Backcast'!$C$13:$C$47, 0), MATCH('UUW Backcast - WINEP'!U$13, 'UUW Backcast'!$B$13:$V$13, 0))</f>
        <v>Sufficient</v>
      </c>
      <c r="V28" t="str">
        <f>INDEX('UUW Backcast'!$B$13:$V$47, MATCH('UUW Backcast - WINEP'!$C28, 'UUW Backcast'!$C$13:$C$47, 0), MATCH('UUW Backcast - WINEP'!V$13, 'UUW Backcast'!$B$13:$V$13, 0))</f>
        <v>Sufficient</v>
      </c>
      <c r="Y28" s="22" t="s">
        <v>1056</v>
      </c>
      <c r="Z28" s="22" t="s">
        <v>1057</v>
      </c>
      <c r="AA28" t="s">
        <v>51</v>
      </c>
      <c r="AB28" t="str">
        <f t="shared" si="3"/>
        <v>Sufficient</v>
      </c>
      <c r="AC28" t="str">
        <f t="shared" si="4"/>
        <v>Sufficient</v>
      </c>
      <c r="AD28" t="str">
        <f t="shared" si="5"/>
        <v>Sufficient</v>
      </c>
      <c r="AE28" t="str">
        <f t="shared" si="6"/>
        <v>Sufficient</v>
      </c>
      <c r="AF28" t="str">
        <f t="shared" si="7"/>
        <v>Sufficient</v>
      </c>
      <c r="AG28" t="str">
        <f t="shared" si="8"/>
        <v>Sufficient</v>
      </c>
      <c r="AI28" t="str">
        <f t="shared" si="0"/>
        <v>Y</v>
      </c>
    </row>
    <row r="29" spans="2:35">
      <c r="B29" t="s">
        <v>262</v>
      </c>
      <c r="C29" t="s">
        <v>811</v>
      </c>
      <c r="D29" t="s">
        <v>48</v>
      </c>
      <c r="E29" t="s">
        <v>49</v>
      </c>
      <c r="F29" t="s">
        <v>50</v>
      </c>
      <c r="H29" t="str">
        <f>INDEX('UUW Backcast'!$B$13:$V$47, MATCH('UUW Backcast - WINEP'!$C29, 'UUW Backcast'!$C$13:$C$47, 0), MATCH('UUW Backcast - WINEP'!H$13, 'UUW Backcast'!$B$13:$V$13, 0))</f>
        <v>Sufficient</v>
      </c>
      <c r="I29" t="str">
        <f>INDEX('UUW Backcast'!$B$13:$V$47, MATCH('UUW Backcast - WINEP'!$C29, 'UUW Backcast'!$C$13:$C$47, 0), MATCH('UUW Backcast - WINEP'!I$13, 'UUW Backcast'!$B$13:$V$13, 0))</f>
        <v>Sufficient</v>
      </c>
      <c r="J29" t="str">
        <f>INDEX('UUW Backcast'!$B$13:$V$47, MATCH('UUW Backcast - WINEP'!$C29, 'UUW Backcast'!$C$13:$C$47, 0), MATCH('UUW Backcast - WINEP'!J$13, 'UUW Backcast'!$B$13:$V$13, 0))</f>
        <v>Sufficient</v>
      </c>
      <c r="K29" t="str">
        <f>INDEX('UUW Backcast'!$B$13:$V$47, MATCH('UUW Backcast - WINEP'!$C29, 'UUW Backcast'!$C$13:$C$47, 0), MATCH('UUW Backcast - WINEP'!K$13, 'UUW Backcast'!$B$13:$V$13, 0))</f>
        <v>Sufficient</v>
      </c>
      <c r="L29" t="str">
        <f>INDEX('UUW Backcast'!$B$13:$V$47, MATCH('UUW Backcast - WINEP'!$C29, 'UUW Backcast'!$C$13:$C$47, 0), MATCH('UUW Backcast - WINEP'!L$13, 'UUW Backcast'!$B$13:$V$13, 0))</f>
        <v>Sufficient</v>
      </c>
      <c r="M29">
        <f>INDEX('UUW Backcast'!$B$13:$V$47, MATCH('UUW Backcast - WINEP'!$C29, 'UUW Backcast'!$C$13:$C$47, 0), MATCH('UUW Backcast - WINEP'!M$13, 'UUW Backcast'!$B$13:$V$13, 0))</f>
        <v>0</v>
      </c>
      <c r="N29" t="str">
        <f>INDEX('UUW Backcast'!$B$13:$V$47, MATCH('UUW Backcast - WINEP'!$C29, 'UUW Backcast'!$C$13:$C$47, 0), MATCH('UUW Backcast - WINEP'!N$13, 'UUW Backcast'!$B$13:$V$13, 0))</f>
        <v>Sufficient</v>
      </c>
      <c r="O29" t="str">
        <f>INDEX('UUW Backcast'!$B$13:$V$47, MATCH('UUW Backcast - WINEP'!$C29, 'UUW Backcast'!$C$13:$C$47, 0), MATCH('UUW Backcast - WINEP'!O$13, 'UUW Backcast'!$B$13:$V$13, 0))</f>
        <v>Sufficient</v>
      </c>
      <c r="P29">
        <f>INDEX('UUW Backcast'!$B$13:$V$47, MATCH('UUW Backcast - WINEP'!$C29, 'UUW Backcast'!$C$13:$C$47, 0), MATCH('UUW Backcast - WINEP'!P$13, 'UUW Backcast'!$B$13:$V$13, 0))</f>
        <v>0</v>
      </c>
      <c r="Q29" t="str">
        <f>INDEX('UUW Backcast'!$B$13:$V$47, MATCH('UUW Backcast - WINEP'!$C29, 'UUW Backcast'!$C$13:$C$47, 0), MATCH('UUW Backcast - WINEP'!Q$13, 'UUW Backcast'!$B$13:$V$13, 0))</f>
        <v>Sufficient</v>
      </c>
      <c r="R29" t="str">
        <f>INDEX('UUW Backcast'!$B$13:$V$47, MATCH('UUW Backcast - WINEP'!$C29, 'UUW Backcast'!$C$13:$C$47, 0), MATCH('UUW Backcast - WINEP'!R$13, 'UUW Backcast'!$B$13:$V$13, 0))</f>
        <v>Sufficient</v>
      </c>
      <c r="S29" t="str">
        <f>INDEX('UUW Backcast'!$B$13:$V$47, MATCH('UUW Backcast - WINEP'!$C29, 'UUW Backcast'!$C$13:$C$47, 0), MATCH('UUW Backcast - WINEP'!S$13, 'UUW Backcast'!$B$13:$V$13, 0))</f>
        <v>Sufficient</v>
      </c>
      <c r="T29" t="str">
        <f>INDEX('UUW Backcast'!$B$13:$V$47, MATCH('UUW Backcast - WINEP'!$C29, 'UUW Backcast'!$C$13:$C$47, 0), MATCH('UUW Backcast - WINEP'!T$13, 'UUW Backcast'!$B$13:$V$13, 0))</f>
        <v>Sufficient</v>
      </c>
      <c r="U29" t="str">
        <f>INDEX('UUW Backcast'!$B$13:$V$47, MATCH('UUW Backcast - WINEP'!$C29, 'UUW Backcast'!$C$13:$C$47, 0), MATCH('UUW Backcast - WINEP'!U$13, 'UUW Backcast'!$B$13:$V$13, 0))</f>
        <v>Sufficient</v>
      </c>
      <c r="V29" t="str">
        <f>INDEX('UUW Backcast'!$B$13:$V$47, MATCH('UUW Backcast - WINEP'!$C29, 'UUW Backcast'!$C$13:$C$47, 0), MATCH('UUW Backcast - WINEP'!V$13, 'UUW Backcast'!$B$13:$V$13, 0))</f>
        <v>Sufficient</v>
      </c>
      <c r="Z29" s="22"/>
      <c r="AA29" t="s">
        <v>51</v>
      </c>
      <c r="AB29" t="str">
        <f t="shared" si="3"/>
        <v>Sufficient</v>
      </c>
      <c r="AC29" t="str">
        <f t="shared" si="4"/>
        <v>Sufficient</v>
      </c>
      <c r="AD29" t="str">
        <f t="shared" si="5"/>
        <v>Sufficient</v>
      </c>
      <c r="AE29" t="str">
        <f t="shared" si="6"/>
        <v>Sufficient</v>
      </c>
      <c r="AF29" t="str">
        <f t="shared" si="7"/>
        <v>Sufficient</v>
      </c>
      <c r="AG29" t="str">
        <f t="shared" si="8"/>
        <v>Sufficient</v>
      </c>
      <c r="AI29" t="str">
        <f t="shared" si="0"/>
        <v>N</v>
      </c>
    </row>
    <row r="30" spans="2:35">
      <c r="B30" t="s">
        <v>262</v>
      </c>
      <c r="C30" t="s">
        <v>812</v>
      </c>
      <c r="D30" t="s">
        <v>48</v>
      </c>
      <c r="E30" t="s">
        <v>49</v>
      </c>
      <c r="F30" t="s">
        <v>50</v>
      </c>
      <c r="H30" t="str">
        <f>INDEX('UUW Backcast'!$B$13:$V$47, MATCH('UUW Backcast - WINEP'!$C30, 'UUW Backcast'!$C$13:$C$47, 0), MATCH('UUW Backcast - WINEP'!H$13, 'UUW Backcast'!$B$13:$V$13, 0))</f>
        <v>Excellent</v>
      </c>
      <c r="I30" t="str">
        <f>INDEX('UUW Backcast'!$B$13:$V$47, MATCH('UUW Backcast - WINEP'!$C30, 'UUW Backcast'!$C$13:$C$47, 0), MATCH('UUW Backcast - WINEP'!I$13, 'UUW Backcast'!$B$13:$V$13, 0))</f>
        <v>Excellent</v>
      </c>
      <c r="J30" t="str">
        <f>INDEX('UUW Backcast'!$B$13:$V$47, MATCH('UUW Backcast - WINEP'!$C30, 'UUW Backcast'!$C$13:$C$47, 0), MATCH('UUW Backcast - WINEP'!J$13, 'UUW Backcast'!$B$13:$V$13, 0))</f>
        <v>Excellent</v>
      </c>
      <c r="K30" t="str">
        <f>INDEX('UUW Backcast'!$B$13:$V$47, MATCH('UUW Backcast - WINEP'!$C30, 'UUW Backcast'!$C$13:$C$47, 0), MATCH('UUW Backcast - WINEP'!K$13, 'UUW Backcast'!$B$13:$V$13, 0))</f>
        <v>Excellent</v>
      </c>
      <c r="L30" t="str">
        <f>INDEX('UUW Backcast'!$B$13:$V$47, MATCH('UUW Backcast - WINEP'!$C30, 'UUW Backcast'!$C$13:$C$47, 0), MATCH('UUW Backcast - WINEP'!L$13, 'UUW Backcast'!$B$13:$V$13, 0))</f>
        <v>Excellent</v>
      </c>
      <c r="M30">
        <f>INDEX('UUW Backcast'!$B$13:$V$47, MATCH('UUW Backcast - WINEP'!$C30, 'UUW Backcast'!$C$13:$C$47, 0), MATCH('UUW Backcast - WINEP'!M$13, 'UUW Backcast'!$B$13:$V$13, 0))</f>
        <v>0</v>
      </c>
      <c r="N30" t="str">
        <f>INDEX('UUW Backcast'!$B$13:$V$47, MATCH('UUW Backcast - WINEP'!$C30, 'UUW Backcast'!$C$13:$C$47, 0), MATCH('UUW Backcast - WINEP'!N$13, 'UUW Backcast'!$B$13:$V$13, 0))</f>
        <v>Excellent</v>
      </c>
      <c r="O30" t="str">
        <f>INDEX('UUW Backcast'!$B$13:$V$47, MATCH('UUW Backcast - WINEP'!$C30, 'UUW Backcast'!$C$13:$C$47, 0), MATCH('UUW Backcast - WINEP'!O$13, 'UUW Backcast'!$B$13:$V$13, 0))</f>
        <v>Excellent</v>
      </c>
      <c r="P30">
        <f>INDEX('UUW Backcast'!$B$13:$V$47, MATCH('UUW Backcast - WINEP'!$C30, 'UUW Backcast'!$C$13:$C$47, 0), MATCH('UUW Backcast - WINEP'!P$13, 'UUW Backcast'!$B$13:$V$13, 0))</f>
        <v>0</v>
      </c>
      <c r="Q30" t="str">
        <f>INDEX('UUW Backcast'!$B$13:$V$47, MATCH('UUW Backcast - WINEP'!$C30, 'UUW Backcast'!$C$13:$C$47, 0), MATCH('UUW Backcast - WINEP'!Q$13, 'UUW Backcast'!$B$13:$V$13, 0))</f>
        <v>Excellent</v>
      </c>
      <c r="R30" t="str">
        <f>INDEX('UUW Backcast'!$B$13:$V$47, MATCH('UUW Backcast - WINEP'!$C30, 'UUW Backcast'!$C$13:$C$47, 0), MATCH('UUW Backcast - WINEP'!R$13, 'UUW Backcast'!$B$13:$V$13, 0))</f>
        <v>Excellent</v>
      </c>
      <c r="S30" t="str">
        <f>INDEX('UUW Backcast'!$B$13:$V$47, MATCH('UUW Backcast - WINEP'!$C30, 'UUW Backcast'!$C$13:$C$47, 0), MATCH('UUW Backcast - WINEP'!S$13, 'UUW Backcast'!$B$13:$V$13, 0))</f>
        <v>Excellent</v>
      </c>
      <c r="T30" t="str">
        <f>INDEX('UUW Backcast'!$B$13:$V$47, MATCH('UUW Backcast - WINEP'!$C30, 'UUW Backcast'!$C$13:$C$47, 0), MATCH('UUW Backcast - WINEP'!T$13, 'UUW Backcast'!$B$13:$V$13, 0))</f>
        <v>Excellent</v>
      </c>
      <c r="U30" t="str">
        <f>INDEX('UUW Backcast'!$B$13:$V$47, MATCH('UUW Backcast - WINEP'!$C30, 'UUW Backcast'!$C$13:$C$47, 0), MATCH('UUW Backcast - WINEP'!U$13, 'UUW Backcast'!$B$13:$V$13, 0))</f>
        <v>Excellent</v>
      </c>
      <c r="V30" t="str">
        <f>INDEX('UUW Backcast'!$B$13:$V$47, MATCH('UUW Backcast - WINEP'!$C30, 'UUW Backcast'!$C$13:$C$47, 0), MATCH('UUW Backcast - WINEP'!V$13, 'UUW Backcast'!$B$13:$V$13, 0))</f>
        <v>Excellent</v>
      </c>
      <c r="Z30" s="22"/>
      <c r="AA30" t="s">
        <v>51</v>
      </c>
      <c r="AB30" t="str">
        <f t="shared" si="3"/>
        <v>Excellent</v>
      </c>
      <c r="AC30" t="str">
        <f t="shared" si="4"/>
        <v>Excellent</v>
      </c>
      <c r="AD30" t="str">
        <f t="shared" si="5"/>
        <v>Excellent</v>
      </c>
      <c r="AE30" t="str">
        <f t="shared" si="6"/>
        <v>Excellent</v>
      </c>
      <c r="AF30" t="str">
        <f t="shared" si="7"/>
        <v>Excellent</v>
      </c>
      <c r="AG30" t="str">
        <f t="shared" si="8"/>
        <v>Excellent</v>
      </c>
      <c r="AI30" t="str">
        <f t="shared" si="0"/>
        <v>N</v>
      </c>
    </row>
    <row r="31" spans="2:35">
      <c r="B31" t="s">
        <v>262</v>
      </c>
      <c r="C31" t="s">
        <v>813</v>
      </c>
      <c r="D31" t="s">
        <v>48</v>
      </c>
      <c r="E31" t="s">
        <v>49</v>
      </c>
      <c r="F31" t="s">
        <v>63</v>
      </c>
      <c r="H31" t="str">
        <f>INDEX('UUW Backcast'!$B$13:$V$47, MATCH('UUW Backcast - WINEP'!$C31, 'UUW Backcast'!$C$13:$C$47, 0), MATCH('UUW Backcast - WINEP'!H$13, 'UUW Backcast'!$B$13:$V$13, 0))</f>
        <v>Not applicable (removed)</v>
      </c>
      <c r="I31" t="str">
        <f>INDEX('UUW Backcast'!$B$13:$V$47, MATCH('UUW Backcast - WINEP'!$C31, 'UUW Backcast'!$C$13:$C$47, 0), MATCH('UUW Backcast - WINEP'!I$13, 'UUW Backcast'!$B$13:$V$13, 0))</f>
        <v>Not applicable (removed)</v>
      </c>
      <c r="J31" t="str">
        <f>INDEX('UUW Backcast'!$B$13:$V$47, MATCH('UUW Backcast - WINEP'!$C31, 'UUW Backcast'!$C$13:$C$47, 0), MATCH('UUW Backcast - WINEP'!J$13, 'UUW Backcast'!$B$13:$V$13, 0))</f>
        <v>Not applicable (removed)</v>
      </c>
      <c r="K31" t="str">
        <f>INDEX('UUW Backcast'!$B$13:$V$47, MATCH('UUW Backcast - WINEP'!$C31, 'UUW Backcast'!$C$13:$C$47, 0), MATCH('UUW Backcast - WINEP'!K$13, 'UUW Backcast'!$B$13:$V$13, 0))</f>
        <v>Not applicable (removed)</v>
      </c>
      <c r="L31" t="str">
        <f>INDEX('UUW Backcast'!$B$13:$V$47, MATCH('UUW Backcast - WINEP'!$C31, 'UUW Backcast'!$C$13:$C$47, 0), MATCH('UUW Backcast - WINEP'!L$13, 'UUW Backcast'!$B$13:$V$13, 0))</f>
        <v>Not applicable (removed)</v>
      </c>
      <c r="M31">
        <f>INDEX('UUW Backcast'!$B$13:$V$47, MATCH('UUW Backcast - WINEP'!$C31, 'UUW Backcast'!$C$13:$C$47, 0), MATCH('UUW Backcast - WINEP'!M$13, 'UUW Backcast'!$B$13:$V$13, 0))</f>
        <v>0</v>
      </c>
      <c r="N31" t="str">
        <f>INDEX('UUW Backcast'!$B$13:$V$47, MATCH('UUW Backcast - WINEP'!$C31, 'UUW Backcast'!$C$13:$C$47, 0), MATCH('UUW Backcast - WINEP'!N$13, 'UUW Backcast'!$B$13:$V$13, 0))</f>
        <v>Not applicable (removed)</v>
      </c>
      <c r="O31" t="str">
        <f>INDEX('UUW Backcast'!$B$13:$V$47, MATCH('UUW Backcast - WINEP'!$C31, 'UUW Backcast'!$C$13:$C$47, 0), MATCH('UUW Backcast - WINEP'!O$13, 'UUW Backcast'!$B$13:$V$13, 0))</f>
        <v>Not applicable (removed)</v>
      </c>
      <c r="P31">
        <f>INDEX('UUW Backcast'!$B$13:$V$47, MATCH('UUW Backcast - WINEP'!$C31, 'UUW Backcast'!$C$13:$C$47, 0), MATCH('UUW Backcast - WINEP'!P$13, 'UUW Backcast'!$B$13:$V$13, 0))</f>
        <v>0</v>
      </c>
      <c r="Q31" t="str">
        <f>INDEX('UUW Backcast'!$B$13:$V$47, MATCH('UUW Backcast - WINEP'!$C31, 'UUW Backcast'!$C$13:$C$47, 0), MATCH('UUW Backcast - WINEP'!Q$13, 'UUW Backcast'!$B$13:$V$13, 0))</f>
        <v>Not applicable - not designated</v>
      </c>
      <c r="R31" t="str">
        <f>INDEX('UUW Backcast'!$B$13:$V$47, MATCH('UUW Backcast - WINEP'!$C31, 'UUW Backcast'!$C$13:$C$47, 0), MATCH('UUW Backcast - WINEP'!R$13, 'UUW Backcast'!$B$13:$V$13, 0))</f>
        <v>Not applicable - not designated</v>
      </c>
      <c r="S31" t="str">
        <f>INDEX('UUW Backcast'!$B$13:$V$47, MATCH('UUW Backcast - WINEP'!$C31, 'UUW Backcast'!$C$13:$C$47, 0), MATCH('UUW Backcast - WINEP'!S$13, 'UUW Backcast'!$B$13:$V$13, 0))</f>
        <v>Not applicable - not designated</v>
      </c>
      <c r="T31" t="str">
        <f>INDEX('UUW Backcast'!$B$13:$V$47, MATCH('UUW Backcast - WINEP'!$C31, 'UUW Backcast'!$C$13:$C$47, 0), MATCH('UUW Backcast - WINEP'!T$13, 'UUW Backcast'!$B$13:$V$13, 0))</f>
        <v>Not applicable - not designated</v>
      </c>
      <c r="U31" t="str">
        <f>INDEX('UUW Backcast'!$B$13:$V$47, MATCH('UUW Backcast - WINEP'!$C31, 'UUW Backcast'!$C$13:$C$47, 0), MATCH('UUW Backcast - WINEP'!U$13, 'UUW Backcast'!$B$13:$V$13, 0))</f>
        <v>Not applicable - not designated</v>
      </c>
      <c r="V31" t="str">
        <f>INDEX('UUW Backcast'!$B$13:$V$47, MATCH('UUW Backcast - WINEP'!$C31, 'UUW Backcast'!$C$13:$C$47, 0), MATCH('UUW Backcast - WINEP'!V$13, 'UUW Backcast'!$B$13:$V$13, 0))</f>
        <v>Not applicable - not designated</v>
      </c>
      <c r="W31" t="s">
        <v>798</v>
      </c>
      <c r="Z31" s="22"/>
      <c r="AA31" t="s">
        <v>51</v>
      </c>
      <c r="AB31" t="str">
        <f t="shared" si="3"/>
        <v>Not applicable - not designated</v>
      </c>
      <c r="AC31" t="str">
        <f t="shared" si="4"/>
        <v>Not applicable - not designated</v>
      </c>
      <c r="AD31" t="str">
        <f t="shared" si="5"/>
        <v>Not applicable - not designated</v>
      </c>
      <c r="AE31" t="str">
        <f t="shared" si="6"/>
        <v>Not applicable - not designated</v>
      </c>
      <c r="AF31" t="str">
        <f t="shared" si="7"/>
        <v>Not applicable - not designated</v>
      </c>
      <c r="AG31" t="str">
        <f t="shared" si="8"/>
        <v>Not applicable - not designated</v>
      </c>
      <c r="AI31" t="str">
        <f t="shared" si="0"/>
        <v>N</v>
      </c>
    </row>
    <row r="32" spans="2:35">
      <c r="B32" t="s">
        <v>262</v>
      </c>
      <c r="C32" t="s">
        <v>814</v>
      </c>
      <c r="D32" t="s">
        <v>48</v>
      </c>
      <c r="E32" t="s">
        <v>49</v>
      </c>
      <c r="F32" t="s">
        <v>50</v>
      </c>
      <c r="H32" t="str">
        <f>INDEX('UUW Backcast'!$B$13:$V$47, MATCH('UUW Backcast - WINEP'!$C32, 'UUW Backcast'!$C$13:$C$47, 0), MATCH('UUW Backcast - WINEP'!H$13, 'UUW Backcast'!$B$13:$V$13, 0))</f>
        <v>Good</v>
      </c>
      <c r="I32" t="str">
        <f>INDEX('UUW Backcast'!$B$13:$V$47, MATCH('UUW Backcast - WINEP'!$C32, 'UUW Backcast'!$C$13:$C$47, 0), MATCH('UUW Backcast - WINEP'!I$13, 'UUW Backcast'!$B$13:$V$13, 0))</f>
        <v>Good</v>
      </c>
      <c r="J32" t="str">
        <f>INDEX('UUW Backcast'!$B$13:$V$47, MATCH('UUW Backcast - WINEP'!$C32, 'UUW Backcast'!$C$13:$C$47, 0), MATCH('UUW Backcast - WINEP'!J$13, 'UUW Backcast'!$B$13:$V$13, 0))</f>
        <v>Good</v>
      </c>
      <c r="K32" t="str">
        <f>INDEX('UUW Backcast'!$B$13:$V$47, MATCH('UUW Backcast - WINEP'!$C32, 'UUW Backcast'!$C$13:$C$47, 0), MATCH('UUW Backcast - WINEP'!K$13, 'UUW Backcast'!$B$13:$V$13, 0))</f>
        <v>Good</v>
      </c>
      <c r="L32" t="str">
        <f>INDEX('UUW Backcast'!$B$13:$V$47, MATCH('UUW Backcast - WINEP'!$C32, 'UUW Backcast'!$C$13:$C$47, 0), MATCH('UUW Backcast - WINEP'!L$13, 'UUW Backcast'!$B$13:$V$13, 0))</f>
        <v>Good</v>
      </c>
      <c r="M32">
        <f>INDEX('UUW Backcast'!$B$13:$V$47, MATCH('UUW Backcast - WINEP'!$C32, 'UUW Backcast'!$C$13:$C$47, 0), MATCH('UUW Backcast - WINEP'!M$13, 'UUW Backcast'!$B$13:$V$13, 0))</f>
        <v>0</v>
      </c>
      <c r="N32" t="str">
        <f>INDEX('UUW Backcast'!$B$13:$V$47, MATCH('UUW Backcast - WINEP'!$C32, 'UUW Backcast'!$C$13:$C$47, 0), MATCH('UUW Backcast - WINEP'!N$13, 'UUW Backcast'!$B$13:$V$13, 0))</f>
        <v>Good</v>
      </c>
      <c r="O32" t="str">
        <f>INDEX('UUW Backcast'!$B$13:$V$47, MATCH('UUW Backcast - WINEP'!$C32, 'UUW Backcast'!$C$13:$C$47, 0), MATCH('UUW Backcast - WINEP'!O$13, 'UUW Backcast'!$B$13:$V$13, 0))</f>
        <v>Good</v>
      </c>
      <c r="P32">
        <f>INDEX('UUW Backcast'!$B$13:$V$47, MATCH('UUW Backcast - WINEP'!$C32, 'UUW Backcast'!$C$13:$C$47, 0), MATCH('UUW Backcast - WINEP'!P$13, 'UUW Backcast'!$B$13:$V$13, 0))</f>
        <v>0</v>
      </c>
      <c r="Q32" t="str">
        <f>INDEX('UUW Backcast'!$B$13:$V$47, MATCH('UUW Backcast - WINEP'!$C32, 'UUW Backcast'!$C$13:$C$47, 0), MATCH('UUW Backcast - WINEP'!Q$13, 'UUW Backcast'!$B$13:$V$13, 0))</f>
        <v>Good</v>
      </c>
      <c r="R32" t="str">
        <f>INDEX('UUW Backcast'!$B$13:$V$47, MATCH('UUW Backcast - WINEP'!$C32, 'UUW Backcast'!$C$13:$C$47, 0), MATCH('UUW Backcast - WINEP'!R$13, 'UUW Backcast'!$B$13:$V$13, 0))</f>
        <v>Good</v>
      </c>
      <c r="S32" t="str">
        <f>INDEX('UUW Backcast'!$B$13:$V$47, MATCH('UUW Backcast - WINEP'!$C32, 'UUW Backcast'!$C$13:$C$47, 0), MATCH('UUW Backcast - WINEP'!S$13, 'UUW Backcast'!$B$13:$V$13, 0))</f>
        <v>Good</v>
      </c>
      <c r="T32" t="str">
        <f>INDEX('UUW Backcast'!$B$13:$V$47, MATCH('UUW Backcast - WINEP'!$C32, 'UUW Backcast'!$C$13:$C$47, 0), MATCH('UUW Backcast - WINEP'!T$13, 'UUW Backcast'!$B$13:$V$13, 0))</f>
        <v>Good</v>
      </c>
      <c r="U32" t="str">
        <f>INDEX('UUW Backcast'!$B$13:$V$47, MATCH('UUW Backcast - WINEP'!$C32, 'UUW Backcast'!$C$13:$C$47, 0), MATCH('UUW Backcast - WINEP'!U$13, 'UUW Backcast'!$B$13:$V$13, 0))</f>
        <v>Good</v>
      </c>
      <c r="V32" t="str">
        <f>INDEX('UUW Backcast'!$B$13:$V$47, MATCH('UUW Backcast - WINEP'!$C32, 'UUW Backcast'!$C$13:$C$47, 0), MATCH('UUW Backcast - WINEP'!V$13, 'UUW Backcast'!$B$13:$V$13, 0))</f>
        <v>Good</v>
      </c>
      <c r="Z32" s="22"/>
      <c r="AA32" t="s">
        <v>51</v>
      </c>
      <c r="AB32" t="str">
        <f t="shared" si="3"/>
        <v>Good</v>
      </c>
      <c r="AC32" t="str">
        <f t="shared" si="4"/>
        <v>Good</v>
      </c>
      <c r="AD32" t="str">
        <f t="shared" si="5"/>
        <v>Good</v>
      </c>
      <c r="AE32" t="str">
        <f t="shared" si="6"/>
        <v>Good</v>
      </c>
      <c r="AF32" t="str">
        <f t="shared" si="7"/>
        <v>Good</v>
      </c>
      <c r="AG32" t="str">
        <f t="shared" si="8"/>
        <v>Good</v>
      </c>
      <c r="AI32" t="str">
        <f t="shared" si="0"/>
        <v>N</v>
      </c>
    </row>
    <row r="33" spans="1:35">
      <c r="B33" t="s">
        <v>262</v>
      </c>
      <c r="C33" t="s">
        <v>815</v>
      </c>
      <c r="D33" t="s">
        <v>48</v>
      </c>
      <c r="E33" t="s">
        <v>49</v>
      </c>
      <c r="F33" t="s">
        <v>50</v>
      </c>
      <c r="H33" t="str">
        <f>INDEX('UUW Backcast'!$B$13:$V$47, MATCH('UUW Backcast - WINEP'!$C33, 'UUW Backcast'!$C$13:$C$47, 0), MATCH('UUW Backcast - WINEP'!H$13, 'UUW Backcast'!$B$13:$V$13, 0))</f>
        <v>Excellent</v>
      </c>
      <c r="I33" t="str">
        <f>INDEX('UUW Backcast'!$B$13:$V$47, MATCH('UUW Backcast - WINEP'!$C33, 'UUW Backcast'!$C$13:$C$47, 0), MATCH('UUW Backcast - WINEP'!I$13, 'UUW Backcast'!$B$13:$V$13, 0))</f>
        <v>Excellent</v>
      </c>
      <c r="J33" t="str">
        <f>INDEX('UUW Backcast'!$B$13:$V$47, MATCH('UUW Backcast - WINEP'!$C33, 'UUW Backcast'!$C$13:$C$47, 0), MATCH('UUW Backcast - WINEP'!J$13, 'UUW Backcast'!$B$13:$V$13, 0))</f>
        <v>Excellent</v>
      </c>
      <c r="K33" t="str">
        <f>INDEX('UUW Backcast'!$B$13:$V$47, MATCH('UUW Backcast - WINEP'!$C33, 'UUW Backcast'!$C$13:$C$47, 0), MATCH('UUW Backcast - WINEP'!K$13, 'UUW Backcast'!$B$13:$V$13, 0))</f>
        <v>Excellent</v>
      </c>
      <c r="L33" t="str">
        <f>INDEX('UUW Backcast'!$B$13:$V$47, MATCH('UUW Backcast - WINEP'!$C33, 'UUW Backcast'!$C$13:$C$47, 0), MATCH('UUW Backcast - WINEP'!L$13, 'UUW Backcast'!$B$13:$V$13, 0))</f>
        <v>Excellent</v>
      </c>
      <c r="M33">
        <f>INDEX('UUW Backcast'!$B$13:$V$47, MATCH('UUW Backcast - WINEP'!$C33, 'UUW Backcast'!$C$13:$C$47, 0), MATCH('UUW Backcast - WINEP'!M$13, 'UUW Backcast'!$B$13:$V$13, 0))</f>
        <v>0</v>
      </c>
      <c r="N33" t="str">
        <f>INDEX('UUW Backcast'!$B$13:$V$47, MATCH('UUW Backcast - WINEP'!$C33, 'UUW Backcast'!$C$13:$C$47, 0), MATCH('UUW Backcast - WINEP'!N$13, 'UUW Backcast'!$B$13:$V$13, 0))</f>
        <v>Excellent</v>
      </c>
      <c r="O33" t="str">
        <f>INDEX('UUW Backcast'!$B$13:$V$47, MATCH('UUW Backcast - WINEP'!$C33, 'UUW Backcast'!$C$13:$C$47, 0), MATCH('UUW Backcast - WINEP'!O$13, 'UUW Backcast'!$B$13:$V$13, 0))</f>
        <v>Excellent</v>
      </c>
      <c r="P33">
        <f>INDEX('UUW Backcast'!$B$13:$V$47, MATCH('UUW Backcast - WINEP'!$C33, 'UUW Backcast'!$C$13:$C$47, 0), MATCH('UUW Backcast - WINEP'!P$13, 'UUW Backcast'!$B$13:$V$13, 0))</f>
        <v>0</v>
      </c>
      <c r="Q33" t="str">
        <f>INDEX('UUW Backcast'!$B$13:$V$47, MATCH('UUW Backcast - WINEP'!$C33, 'UUW Backcast'!$C$13:$C$47, 0), MATCH('UUW Backcast - WINEP'!Q$13, 'UUW Backcast'!$B$13:$V$13, 0))</f>
        <v>Excellent</v>
      </c>
      <c r="R33" t="str">
        <f>INDEX('UUW Backcast'!$B$13:$V$47, MATCH('UUW Backcast - WINEP'!$C33, 'UUW Backcast'!$C$13:$C$47, 0), MATCH('UUW Backcast - WINEP'!R$13, 'UUW Backcast'!$B$13:$V$13, 0))</f>
        <v>Excellent</v>
      </c>
      <c r="S33" t="str">
        <f>INDEX('UUW Backcast'!$B$13:$V$47, MATCH('UUW Backcast - WINEP'!$C33, 'UUW Backcast'!$C$13:$C$47, 0), MATCH('UUW Backcast - WINEP'!S$13, 'UUW Backcast'!$B$13:$V$13, 0))</f>
        <v>Excellent</v>
      </c>
      <c r="T33" t="str">
        <f>INDEX('UUW Backcast'!$B$13:$V$47, MATCH('UUW Backcast - WINEP'!$C33, 'UUW Backcast'!$C$13:$C$47, 0), MATCH('UUW Backcast - WINEP'!T$13, 'UUW Backcast'!$B$13:$V$13, 0))</f>
        <v>Excellent</v>
      </c>
      <c r="U33" t="str">
        <f>INDEX('UUW Backcast'!$B$13:$V$47, MATCH('UUW Backcast - WINEP'!$C33, 'UUW Backcast'!$C$13:$C$47, 0), MATCH('UUW Backcast - WINEP'!U$13, 'UUW Backcast'!$B$13:$V$13, 0))</f>
        <v>Excellent</v>
      </c>
      <c r="V33" t="str">
        <f>INDEX('UUW Backcast'!$B$13:$V$47, MATCH('UUW Backcast - WINEP'!$C33, 'UUW Backcast'!$C$13:$C$47, 0), MATCH('UUW Backcast - WINEP'!V$13, 'UUW Backcast'!$B$13:$V$13, 0))</f>
        <v>Excellent</v>
      </c>
      <c r="Z33" s="22"/>
      <c r="AA33" t="s">
        <v>51</v>
      </c>
      <c r="AB33" t="str">
        <f t="shared" si="3"/>
        <v>Excellent</v>
      </c>
      <c r="AC33" t="str">
        <f t="shared" si="4"/>
        <v>Excellent</v>
      </c>
      <c r="AD33" t="str">
        <f t="shared" si="5"/>
        <v>Excellent</v>
      </c>
      <c r="AE33" t="str">
        <f t="shared" si="6"/>
        <v>Excellent</v>
      </c>
      <c r="AF33" t="str">
        <f t="shared" si="7"/>
        <v>Excellent</v>
      </c>
      <c r="AG33" t="str">
        <f t="shared" si="8"/>
        <v>Excellent</v>
      </c>
      <c r="AI33" t="str">
        <f t="shared" si="0"/>
        <v>N</v>
      </c>
    </row>
    <row r="34" spans="1:35">
      <c r="B34" t="s">
        <v>262</v>
      </c>
      <c r="C34" t="s">
        <v>816</v>
      </c>
      <c r="D34" t="s">
        <v>48</v>
      </c>
      <c r="E34" t="s">
        <v>49</v>
      </c>
      <c r="F34" t="s">
        <v>63</v>
      </c>
      <c r="H34" t="str">
        <f>INDEX('UUW Backcast'!$B$13:$V$47, MATCH('UUW Backcast - WINEP'!$C34, 'UUW Backcast'!$C$13:$C$47, 0), MATCH('UUW Backcast - WINEP'!H$13, 'UUW Backcast'!$B$13:$V$13, 0))</f>
        <v>Not applicable (removed)</v>
      </c>
      <c r="I34" t="str">
        <f>INDEX('UUW Backcast'!$B$13:$V$47, MATCH('UUW Backcast - WINEP'!$C34, 'UUW Backcast'!$C$13:$C$47, 0), MATCH('UUW Backcast - WINEP'!I$13, 'UUW Backcast'!$B$13:$V$13, 0))</f>
        <v>Not applicable (removed)</v>
      </c>
      <c r="J34" t="str">
        <f>INDEX('UUW Backcast'!$B$13:$V$47, MATCH('UUW Backcast - WINEP'!$C34, 'UUW Backcast'!$C$13:$C$47, 0), MATCH('UUW Backcast - WINEP'!J$13, 'UUW Backcast'!$B$13:$V$13, 0))</f>
        <v>Not applicable (removed)</v>
      </c>
      <c r="K34" t="str">
        <f>INDEX('UUW Backcast'!$B$13:$V$47, MATCH('UUW Backcast - WINEP'!$C34, 'UUW Backcast'!$C$13:$C$47, 0), MATCH('UUW Backcast - WINEP'!K$13, 'UUW Backcast'!$B$13:$V$13, 0))</f>
        <v>Not applicable (removed)</v>
      </c>
      <c r="L34" t="str">
        <f>INDEX('UUW Backcast'!$B$13:$V$47, MATCH('UUW Backcast - WINEP'!$C34, 'UUW Backcast'!$C$13:$C$47, 0), MATCH('UUW Backcast - WINEP'!L$13, 'UUW Backcast'!$B$13:$V$13, 0))</f>
        <v>Not applicable (removed)</v>
      </c>
      <c r="M34" t="str">
        <f>INDEX('UUW Backcast'!$B$13:$V$47, MATCH('UUW Backcast - WINEP'!$C34, 'UUW Backcast'!$C$13:$C$47, 0), MATCH('UUW Backcast - WINEP'!M$13, 'UUW Backcast'!$B$13:$V$13, 0))</f>
        <v>Not applicable (removed)</v>
      </c>
      <c r="N34" t="str">
        <f>INDEX('UUW Backcast'!$B$13:$V$47, MATCH('UUW Backcast - WINEP'!$C34, 'UUW Backcast'!$C$13:$C$47, 0), MATCH('UUW Backcast - WINEP'!N$13, 'UUW Backcast'!$B$13:$V$13, 0))</f>
        <v>Not applicable (removed)</v>
      </c>
      <c r="O34" t="str">
        <f>INDEX('UUW Backcast'!$B$13:$V$47, MATCH('UUW Backcast - WINEP'!$C34, 'UUW Backcast'!$C$13:$C$47, 0), MATCH('UUW Backcast - WINEP'!O$13, 'UUW Backcast'!$B$13:$V$13, 0))</f>
        <v>Not applicable (removed)</v>
      </c>
      <c r="P34">
        <f>INDEX('UUW Backcast'!$B$13:$V$47, MATCH('UUW Backcast - WINEP'!$C34, 'UUW Backcast'!$C$13:$C$47, 0), MATCH('UUW Backcast - WINEP'!P$13, 'UUW Backcast'!$B$13:$V$13, 0))</f>
        <v>0</v>
      </c>
      <c r="Q34" t="str">
        <f>INDEX('UUW Backcast'!$B$13:$V$47, MATCH('UUW Backcast - WINEP'!$C34, 'UUW Backcast'!$C$13:$C$47, 0), MATCH('UUW Backcast - WINEP'!Q$13, 'UUW Backcast'!$B$13:$V$13, 0))</f>
        <v>Not applicable - not designated</v>
      </c>
      <c r="R34" t="str">
        <f>INDEX('UUW Backcast'!$B$13:$V$47, MATCH('UUW Backcast - WINEP'!$C34, 'UUW Backcast'!$C$13:$C$47, 0), MATCH('UUW Backcast - WINEP'!R$13, 'UUW Backcast'!$B$13:$V$13, 0))</f>
        <v>Not applicable - not designated</v>
      </c>
      <c r="S34" t="str">
        <f>INDEX('UUW Backcast'!$B$13:$V$47, MATCH('UUW Backcast - WINEP'!$C34, 'UUW Backcast'!$C$13:$C$47, 0), MATCH('UUW Backcast - WINEP'!S$13, 'UUW Backcast'!$B$13:$V$13, 0))</f>
        <v>Not applicable - not designated</v>
      </c>
      <c r="T34" t="str">
        <f>INDEX('UUW Backcast'!$B$13:$V$47, MATCH('UUW Backcast - WINEP'!$C34, 'UUW Backcast'!$C$13:$C$47, 0), MATCH('UUW Backcast - WINEP'!T$13, 'UUW Backcast'!$B$13:$V$13, 0))</f>
        <v>Not applicable - not designated</v>
      </c>
      <c r="U34" t="str">
        <f>INDEX('UUW Backcast'!$B$13:$V$47, MATCH('UUW Backcast - WINEP'!$C34, 'UUW Backcast'!$C$13:$C$47, 0), MATCH('UUW Backcast - WINEP'!U$13, 'UUW Backcast'!$B$13:$V$13, 0))</f>
        <v>Not applicable - not designated</v>
      </c>
      <c r="V34" t="str">
        <f>INDEX('UUW Backcast'!$B$13:$V$47, MATCH('UUW Backcast - WINEP'!$C34, 'UUW Backcast'!$C$13:$C$47, 0), MATCH('UUW Backcast - WINEP'!V$13, 'UUW Backcast'!$B$13:$V$13, 0))</f>
        <v>Not applicable - not designated</v>
      </c>
      <c r="W34" t="s">
        <v>817</v>
      </c>
      <c r="Z34" s="22"/>
      <c r="AA34" t="s">
        <v>51</v>
      </c>
      <c r="AB34" t="str">
        <f t="shared" si="3"/>
        <v>Not applicable - not designated</v>
      </c>
      <c r="AC34" t="str">
        <f t="shared" si="4"/>
        <v>Not applicable - not designated</v>
      </c>
      <c r="AD34" t="str">
        <f t="shared" si="5"/>
        <v>Not applicable - not designated</v>
      </c>
      <c r="AE34" t="str">
        <f t="shared" si="6"/>
        <v>Not applicable - not designated</v>
      </c>
      <c r="AF34" t="str">
        <f t="shared" si="7"/>
        <v>Not applicable - not designated</v>
      </c>
      <c r="AG34" t="str">
        <f t="shared" si="8"/>
        <v>Not applicable - not designated</v>
      </c>
      <c r="AI34" t="str">
        <f t="shared" si="0"/>
        <v>N</v>
      </c>
    </row>
    <row r="35" spans="1:35" ht="27.95">
      <c r="B35" t="s">
        <v>262</v>
      </c>
      <c r="C35" t="s">
        <v>818</v>
      </c>
      <c r="D35" t="s">
        <v>48</v>
      </c>
      <c r="E35" t="s">
        <v>49</v>
      </c>
      <c r="F35" t="s">
        <v>50</v>
      </c>
      <c r="H35" t="str">
        <f>INDEX('UUW Backcast'!$B$13:$V$47, MATCH('UUW Backcast - WINEP'!$C35, 'UUW Backcast'!$C$13:$C$47, 0), MATCH('UUW Backcast - WINEP'!H$13, 'UUW Backcast'!$B$13:$V$13, 0))</f>
        <v>Poor</v>
      </c>
      <c r="I35" t="str">
        <f>INDEX('UUW Backcast'!$B$13:$V$47, MATCH('UUW Backcast - WINEP'!$C35, 'UUW Backcast'!$C$13:$C$47, 0), MATCH('UUW Backcast - WINEP'!I$13, 'UUW Backcast'!$B$13:$V$13, 0))</f>
        <v>Sufficient</v>
      </c>
      <c r="J35" t="str">
        <f>INDEX('UUW Backcast'!$B$13:$V$47, MATCH('UUW Backcast - WINEP'!$C35, 'UUW Backcast'!$C$13:$C$47, 0), MATCH('UUW Backcast - WINEP'!J$13, 'UUW Backcast'!$B$13:$V$13, 0))</f>
        <v>Sufficient</v>
      </c>
      <c r="K35" t="str">
        <f>INDEX('UUW Backcast'!$B$13:$V$47, MATCH('UUW Backcast - WINEP'!$C35, 'UUW Backcast'!$C$13:$C$47, 0), MATCH('UUW Backcast - WINEP'!K$13, 'UUW Backcast'!$B$13:$V$13, 0))</f>
        <v>Sufficient</v>
      </c>
      <c r="L35" t="str">
        <f>INDEX('UUW Backcast'!$B$13:$V$47, MATCH('UUW Backcast - WINEP'!$C35, 'UUW Backcast'!$C$13:$C$47, 0), MATCH('UUW Backcast - WINEP'!L$13, 'UUW Backcast'!$B$13:$V$13, 0))</f>
        <v>Sufficient</v>
      </c>
      <c r="M35">
        <f>INDEX('UUW Backcast'!$B$13:$V$47, MATCH('UUW Backcast - WINEP'!$C35, 'UUW Backcast'!$C$13:$C$47, 0), MATCH('UUW Backcast - WINEP'!M$13, 'UUW Backcast'!$B$13:$V$13, 0))</f>
        <v>0</v>
      </c>
      <c r="N35" t="str">
        <f>INDEX('UUW Backcast'!$B$13:$V$47, MATCH('UUW Backcast - WINEP'!$C35, 'UUW Backcast'!$C$13:$C$47, 0), MATCH('UUW Backcast - WINEP'!N$13, 'UUW Backcast'!$B$13:$V$13, 0))</f>
        <v>Sufficient</v>
      </c>
      <c r="O35" t="str">
        <f>INDEX('UUW Backcast'!$B$13:$V$47, MATCH('UUW Backcast - WINEP'!$C35, 'UUW Backcast'!$C$13:$C$47, 0), MATCH('UUW Backcast - WINEP'!O$13, 'UUW Backcast'!$B$13:$V$13, 0))</f>
        <v>Sufficient</v>
      </c>
      <c r="P35">
        <f>INDEX('UUW Backcast'!$B$13:$V$47, MATCH('UUW Backcast - WINEP'!$C35, 'UUW Backcast'!$C$13:$C$47, 0), MATCH('UUW Backcast - WINEP'!P$13, 'UUW Backcast'!$B$13:$V$13, 0))</f>
        <v>0</v>
      </c>
      <c r="Q35" t="str">
        <f>INDEX('UUW Backcast'!$B$13:$V$47, MATCH('UUW Backcast - WINEP'!$C35, 'UUW Backcast'!$C$13:$C$47, 0), MATCH('UUW Backcast - WINEP'!Q$13, 'UUW Backcast'!$B$13:$V$13, 0))</f>
        <v>Sufficient</v>
      </c>
      <c r="R35" t="str">
        <f>INDEX('UUW Backcast'!$B$13:$V$47, MATCH('UUW Backcast - WINEP'!$C35, 'UUW Backcast'!$C$13:$C$47, 0), MATCH('UUW Backcast - WINEP'!R$13, 'UUW Backcast'!$B$13:$V$13, 0))</f>
        <v>Sufficient</v>
      </c>
      <c r="S35" t="str">
        <f>INDEX('UUW Backcast'!$B$13:$V$47, MATCH('UUW Backcast - WINEP'!$C35, 'UUW Backcast'!$C$13:$C$47, 0), MATCH('UUW Backcast - WINEP'!S$13, 'UUW Backcast'!$B$13:$V$13, 0))</f>
        <v>Sufficient</v>
      </c>
      <c r="T35" t="str">
        <f>INDEX('UUW Backcast'!$B$13:$V$47, MATCH('UUW Backcast - WINEP'!$C35, 'UUW Backcast'!$C$13:$C$47, 0), MATCH('UUW Backcast - WINEP'!T$13, 'UUW Backcast'!$B$13:$V$13, 0))</f>
        <v>Sufficient</v>
      </c>
      <c r="U35" t="str">
        <f>INDEX('UUW Backcast'!$B$13:$V$47, MATCH('UUW Backcast - WINEP'!$C35, 'UUW Backcast'!$C$13:$C$47, 0), MATCH('UUW Backcast - WINEP'!U$13, 'UUW Backcast'!$B$13:$V$13, 0))</f>
        <v>Sufficient</v>
      </c>
      <c r="V35" t="str">
        <f>INDEX('UUW Backcast'!$B$13:$V$47, MATCH('UUW Backcast - WINEP'!$C35, 'UUW Backcast'!$C$13:$C$47, 0), MATCH('UUW Backcast - WINEP'!V$13, 'UUW Backcast'!$B$13:$V$13, 0))</f>
        <v>Sufficient</v>
      </c>
      <c r="Y35" t="s">
        <v>1058</v>
      </c>
      <c r="Z35" s="22" t="s">
        <v>1059</v>
      </c>
      <c r="AA35" t="s">
        <v>51</v>
      </c>
      <c r="AB35" t="str">
        <f t="shared" si="3"/>
        <v>Sufficient</v>
      </c>
      <c r="AC35" t="str">
        <f t="shared" si="4"/>
        <v>Sufficient</v>
      </c>
      <c r="AD35" t="str">
        <f t="shared" si="5"/>
        <v>Sufficient</v>
      </c>
      <c r="AE35" t="str">
        <f t="shared" si="6"/>
        <v>Sufficient</v>
      </c>
      <c r="AF35" t="str">
        <f t="shared" si="7"/>
        <v>Sufficient</v>
      </c>
      <c r="AG35" t="str">
        <f t="shared" si="8"/>
        <v>Sufficient</v>
      </c>
      <c r="AI35" t="str">
        <f t="shared" si="0"/>
        <v>Y</v>
      </c>
    </row>
    <row r="36" spans="1:35" ht="59.25" customHeight="1">
      <c r="B36" t="s">
        <v>262</v>
      </c>
      <c r="C36" t="s">
        <v>819</v>
      </c>
      <c r="D36" t="s">
        <v>48</v>
      </c>
      <c r="E36" t="s">
        <v>49</v>
      </c>
      <c r="F36" t="s">
        <v>50</v>
      </c>
      <c r="H36" t="str">
        <f>INDEX('UUW Backcast'!$B$13:$V$47, MATCH('UUW Backcast - WINEP'!$C36, 'UUW Backcast'!$C$13:$C$47, 0), MATCH('UUW Backcast - WINEP'!H$13, 'UUW Backcast'!$B$13:$V$13, 0))</f>
        <v>Poor</v>
      </c>
      <c r="I36" t="str">
        <f>INDEX('UUW Backcast'!$B$13:$V$47, MATCH('UUW Backcast - WINEP'!$C36, 'UUW Backcast'!$C$13:$C$47, 0), MATCH('UUW Backcast - WINEP'!I$13, 'UUW Backcast'!$B$13:$V$13, 0))</f>
        <v>Sufficient</v>
      </c>
      <c r="J36" t="str">
        <f>INDEX('UUW Backcast'!$B$13:$V$47, MATCH('UUW Backcast - WINEP'!$C36, 'UUW Backcast'!$C$13:$C$47, 0), MATCH('UUW Backcast - WINEP'!J$13, 'UUW Backcast'!$B$13:$V$13, 0))</f>
        <v>Sufficient</v>
      </c>
      <c r="K36" t="str">
        <f>INDEX('UUW Backcast'!$B$13:$V$47, MATCH('UUW Backcast - WINEP'!$C36, 'UUW Backcast'!$C$13:$C$47, 0), MATCH('UUW Backcast - WINEP'!K$13, 'UUW Backcast'!$B$13:$V$13, 0))</f>
        <v>Sufficient</v>
      </c>
      <c r="L36" t="str">
        <f>INDEX('UUW Backcast'!$B$13:$V$47, MATCH('UUW Backcast - WINEP'!$C36, 'UUW Backcast'!$C$13:$C$47, 0), MATCH('UUW Backcast - WINEP'!L$13, 'UUW Backcast'!$B$13:$V$13, 0))</f>
        <v>Poor</v>
      </c>
      <c r="M36">
        <f>INDEX('UUW Backcast'!$B$13:$V$47, MATCH('UUW Backcast - WINEP'!$C36, 'UUW Backcast'!$C$13:$C$47, 0), MATCH('UUW Backcast - WINEP'!M$13, 'UUW Backcast'!$B$13:$V$13, 0))</f>
        <v>0</v>
      </c>
      <c r="N36" t="str">
        <f>INDEX('UUW Backcast'!$B$13:$V$47, MATCH('UUW Backcast - WINEP'!$C36, 'UUW Backcast'!$C$13:$C$47, 0), MATCH('UUW Backcast - WINEP'!N$13, 'UUW Backcast'!$B$13:$V$13, 0))</f>
        <v>Sufficient</v>
      </c>
      <c r="O36" t="str">
        <f>INDEX('UUW Backcast'!$B$13:$V$47, MATCH('UUW Backcast - WINEP'!$C36, 'UUW Backcast'!$C$13:$C$47, 0), MATCH('UUW Backcast - WINEP'!O$13, 'UUW Backcast'!$B$13:$V$13, 0))</f>
        <v>Sufficient</v>
      </c>
      <c r="P36">
        <f>INDEX('UUW Backcast'!$B$13:$V$47, MATCH('UUW Backcast - WINEP'!$C36, 'UUW Backcast'!$C$13:$C$47, 0), MATCH('UUW Backcast - WINEP'!P$13, 'UUW Backcast'!$B$13:$V$13, 0))</f>
        <v>0</v>
      </c>
      <c r="Q36" t="str">
        <f>INDEX('UUW Backcast'!$B$13:$V$47, MATCH('UUW Backcast - WINEP'!$C36, 'UUW Backcast'!$C$13:$C$47, 0), MATCH('UUW Backcast - WINEP'!Q$13, 'UUW Backcast'!$B$13:$V$13, 0))</f>
        <v>Poor</v>
      </c>
      <c r="R36" t="str">
        <f>INDEX('UUW Backcast'!$B$13:$V$47, MATCH('UUW Backcast - WINEP'!$C36, 'UUW Backcast'!$C$13:$C$47, 0), MATCH('UUW Backcast - WINEP'!R$13, 'UUW Backcast'!$B$13:$V$13, 0))</f>
        <v>Poor</v>
      </c>
      <c r="S36" t="str">
        <f>INDEX('UUW Backcast'!$B$13:$V$47, MATCH('UUW Backcast - WINEP'!$C36, 'UUW Backcast'!$C$13:$C$47, 0), MATCH('UUW Backcast - WINEP'!S$13, 'UUW Backcast'!$B$13:$V$13, 0))</f>
        <v>Poor</v>
      </c>
      <c r="T36" t="str">
        <f>INDEX('UUW Backcast'!$B$13:$V$47, MATCH('UUW Backcast - WINEP'!$C36, 'UUW Backcast'!$C$13:$C$47, 0), MATCH('UUW Backcast - WINEP'!T$13, 'UUW Backcast'!$B$13:$V$13, 0))</f>
        <v>Poor</v>
      </c>
      <c r="U36" t="str">
        <f>INDEX('UUW Backcast'!$B$13:$V$47, MATCH('UUW Backcast - WINEP'!$C36, 'UUW Backcast'!$C$13:$C$47, 0), MATCH('UUW Backcast - WINEP'!U$13, 'UUW Backcast'!$B$13:$V$13, 0))</f>
        <v>Poor</v>
      </c>
      <c r="V36" t="str">
        <f>INDEX('UUW Backcast'!$B$13:$V$47, MATCH('UUW Backcast - WINEP'!$C36, 'UUW Backcast'!$C$13:$C$47, 0), MATCH('UUW Backcast - WINEP'!V$13, 'UUW Backcast'!$B$13:$V$13, 0))</f>
        <v>Poor</v>
      </c>
      <c r="X36" t="s">
        <v>55</v>
      </c>
      <c r="Y36" t="s">
        <v>1060</v>
      </c>
      <c r="Z36" s="22" t="s">
        <v>1055</v>
      </c>
      <c r="AA36" t="s">
        <v>55</v>
      </c>
      <c r="AB36" t="str">
        <f t="shared" ref="AB36:AB42" si="9">Q36</f>
        <v>Poor</v>
      </c>
      <c r="AC36" t="str">
        <f t="shared" ref="AC36:AF36" si="10">R36</f>
        <v>Poor</v>
      </c>
      <c r="AD36" t="str">
        <f t="shared" si="10"/>
        <v>Poor</v>
      </c>
      <c r="AE36" t="str">
        <f t="shared" si="10"/>
        <v>Poor</v>
      </c>
      <c r="AF36" t="str">
        <f t="shared" si="10"/>
        <v>Poor</v>
      </c>
      <c r="AG36" t="s">
        <v>97</v>
      </c>
      <c r="AI36" t="str">
        <f t="shared" si="0"/>
        <v>Y</v>
      </c>
    </row>
    <row r="37" spans="1:35">
      <c r="B37" t="s">
        <v>262</v>
      </c>
      <c r="C37" t="s">
        <v>820</v>
      </c>
      <c r="D37" t="s">
        <v>48</v>
      </c>
      <c r="E37" t="s">
        <v>49</v>
      </c>
      <c r="F37" t="s">
        <v>50</v>
      </c>
      <c r="H37" t="str">
        <f>INDEX('UUW Backcast'!$B$13:$V$47, MATCH('UUW Backcast - WINEP'!$C37, 'UUW Backcast'!$C$13:$C$47, 0), MATCH('UUW Backcast - WINEP'!H$13, 'UUW Backcast'!$B$13:$V$13, 0))</f>
        <v>Poor</v>
      </c>
      <c r="I37" t="str">
        <f>INDEX('UUW Backcast'!$B$13:$V$47, MATCH('UUW Backcast - WINEP'!$C37, 'UUW Backcast'!$C$13:$C$47, 0), MATCH('UUW Backcast - WINEP'!I$13, 'UUW Backcast'!$B$13:$V$13, 0))</f>
        <v>Sufficient</v>
      </c>
      <c r="J37" t="str">
        <f>INDEX('UUW Backcast'!$B$13:$V$47, MATCH('UUW Backcast - WINEP'!$C37, 'UUW Backcast'!$C$13:$C$47, 0), MATCH('UUW Backcast - WINEP'!J$13, 'UUW Backcast'!$B$13:$V$13, 0))</f>
        <v>Sufficient</v>
      </c>
      <c r="K37" t="str">
        <f>INDEX('UUW Backcast'!$B$13:$V$47, MATCH('UUW Backcast - WINEP'!$C37, 'UUW Backcast'!$C$13:$C$47, 0), MATCH('UUW Backcast - WINEP'!K$13, 'UUW Backcast'!$B$13:$V$13, 0))</f>
        <v>Sufficient</v>
      </c>
      <c r="L37" t="str">
        <f>INDEX('UUW Backcast'!$B$13:$V$47, MATCH('UUW Backcast - WINEP'!$C37, 'UUW Backcast'!$C$13:$C$47, 0), MATCH('UUW Backcast - WINEP'!L$13, 'UUW Backcast'!$B$13:$V$13, 0))</f>
        <v>Poor</v>
      </c>
      <c r="M37">
        <f>INDEX('UUW Backcast'!$B$13:$V$47, MATCH('UUW Backcast - WINEP'!$C37, 'UUW Backcast'!$C$13:$C$47, 0), MATCH('UUW Backcast - WINEP'!M$13, 'UUW Backcast'!$B$13:$V$13, 0))</f>
        <v>0</v>
      </c>
      <c r="N37" t="str">
        <f>INDEX('UUW Backcast'!$B$13:$V$47, MATCH('UUW Backcast - WINEP'!$C37, 'UUW Backcast'!$C$13:$C$47, 0), MATCH('UUW Backcast - WINEP'!N$13, 'UUW Backcast'!$B$13:$V$13, 0))</f>
        <v>Poor</v>
      </c>
      <c r="O37" t="str">
        <f>INDEX('UUW Backcast'!$B$13:$V$47, MATCH('UUW Backcast - WINEP'!$C37, 'UUW Backcast'!$C$13:$C$47, 0), MATCH('UUW Backcast - WINEP'!O$13, 'UUW Backcast'!$B$13:$V$13, 0))</f>
        <v>Poor</v>
      </c>
      <c r="P37">
        <f>INDEX('UUW Backcast'!$B$13:$V$47, MATCH('UUW Backcast - WINEP'!$C37, 'UUW Backcast'!$C$13:$C$47, 0), MATCH('UUW Backcast - WINEP'!P$13, 'UUW Backcast'!$B$13:$V$13, 0))</f>
        <v>0</v>
      </c>
      <c r="Q37" t="str">
        <f>INDEX('UUW Backcast'!$B$13:$V$47, MATCH('UUW Backcast - WINEP'!$C37, 'UUW Backcast'!$C$13:$C$47, 0), MATCH('UUW Backcast - WINEP'!Q$13, 'UUW Backcast'!$B$13:$V$13, 0))</f>
        <v>Poor</v>
      </c>
      <c r="R37" t="str">
        <f>INDEX('UUW Backcast'!$B$13:$V$47, MATCH('UUW Backcast - WINEP'!$C37, 'UUW Backcast'!$C$13:$C$47, 0), MATCH('UUW Backcast - WINEP'!R$13, 'UUW Backcast'!$B$13:$V$13, 0))</f>
        <v>Poor</v>
      </c>
      <c r="S37" t="str">
        <f>INDEX('UUW Backcast'!$B$13:$V$47, MATCH('UUW Backcast - WINEP'!$C37, 'UUW Backcast'!$C$13:$C$47, 0), MATCH('UUW Backcast - WINEP'!S$13, 'UUW Backcast'!$B$13:$V$13, 0))</f>
        <v>Poor</v>
      </c>
      <c r="T37" t="str">
        <f>INDEX('UUW Backcast'!$B$13:$V$47, MATCH('UUW Backcast - WINEP'!$C37, 'UUW Backcast'!$C$13:$C$47, 0), MATCH('UUW Backcast - WINEP'!T$13, 'UUW Backcast'!$B$13:$V$13, 0))</f>
        <v>Poor</v>
      </c>
      <c r="U37" t="str">
        <f>INDEX('UUW Backcast'!$B$13:$V$47, MATCH('UUW Backcast - WINEP'!$C37, 'UUW Backcast'!$C$13:$C$47, 0), MATCH('UUW Backcast - WINEP'!U$13, 'UUW Backcast'!$B$13:$V$13, 0))</f>
        <v>Poor</v>
      </c>
      <c r="V37" t="str">
        <f>INDEX('UUW Backcast'!$B$13:$V$47, MATCH('UUW Backcast - WINEP'!$C37, 'UUW Backcast'!$C$13:$C$47, 0), MATCH('UUW Backcast - WINEP'!V$13, 'UUW Backcast'!$B$13:$V$13, 0))</f>
        <v>Poor</v>
      </c>
      <c r="Z37" s="22"/>
      <c r="AA37" t="s">
        <v>51</v>
      </c>
      <c r="AB37" t="str">
        <f t="shared" si="9"/>
        <v>Poor</v>
      </c>
      <c r="AC37" t="str">
        <f t="shared" ref="AC37:AG42" si="11">R37</f>
        <v>Poor</v>
      </c>
      <c r="AD37" t="str">
        <f t="shared" si="11"/>
        <v>Poor</v>
      </c>
      <c r="AE37" t="str">
        <f t="shared" si="11"/>
        <v>Poor</v>
      </c>
      <c r="AF37" t="str">
        <f t="shared" si="11"/>
        <v>Poor</v>
      </c>
      <c r="AG37" t="str">
        <f t="shared" si="11"/>
        <v>Poor</v>
      </c>
      <c r="AI37" t="str">
        <f t="shared" si="0"/>
        <v>N</v>
      </c>
    </row>
    <row r="38" spans="1:35" ht="42">
      <c r="B38" t="s">
        <v>262</v>
      </c>
      <c r="C38" t="s">
        <v>821</v>
      </c>
      <c r="D38" t="s">
        <v>48</v>
      </c>
      <c r="E38" t="s">
        <v>49</v>
      </c>
      <c r="F38" t="s">
        <v>50</v>
      </c>
      <c r="H38" t="str">
        <f>INDEX('UUW Backcast'!$B$13:$V$47, MATCH('UUW Backcast - WINEP'!$C38, 'UUW Backcast'!$C$13:$C$47, 0), MATCH('UUW Backcast - WINEP'!H$13, 'UUW Backcast'!$B$13:$V$13, 0))</f>
        <v>Good</v>
      </c>
      <c r="I38" t="str">
        <f>INDEX('UUW Backcast'!$B$13:$V$47, MATCH('UUW Backcast - WINEP'!$C38, 'UUW Backcast'!$C$13:$C$47, 0), MATCH('UUW Backcast - WINEP'!I$13, 'UUW Backcast'!$B$13:$V$13, 0))</f>
        <v>Good</v>
      </c>
      <c r="J38" t="str">
        <f>INDEX('UUW Backcast'!$B$13:$V$47, MATCH('UUW Backcast - WINEP'!$C38, 'UUW Backcast'!$C$13:$C$47, 0), MATCH('UUW Backcast - WINEP'!J$13, 'UUW Backcast'!$B$13:$V$13, 0))</f>
        <v>Good</v>
      </c>
      <c r="K38" t="str">
        <f>INDEX('UUW Backcast'!$B$13:$V$47, MATCH('UUW Backcast - WINEP'!$C38, 'UUW Backcast'!$C$13:$C$47, 0), MATCH('UUW Backcast - WINEP'!K$13, 'UUW Backcast'!$B$13:$V$13, 0))</f>
        <v>Good</v>
      </c>
      <c r="L38" t="str">
        <f>INDEX('UUW Backcast'!$B$13:$V$47, MATCH('UUW Backcast - WINEP'!$C38, 'UUW Backcast'!$C$13:$C$47, 0), MATCH('UUW Backcast - WINEP'!L$13, 'UUW Backcast'!$B$13:$V$13, 0))</f>
        <v>Good</v>
      </c>
      <c r="M38">
        <f>INDEX('UUW Backcast'!$B$13:$V$47, MATCH('UUW Backcast - WINEP'!$C38, 'UUW Backcast'!$C$13:$C$47, 0), MATCH('UUW Backcast - WINEP'!M$13, 'UUW Backcast'!$B$13:$V$13, 0))</f>
        <v>0</v>
      </c>
      <c r="N38" t="str">
        <f>INDEX('UUW Backcast'!$B$13:$V$47, MATCH('UUW Backcast - WINEP'!$C38, 'UUW Backcast'!$C$13:$C$47, 0), MATCH('UUW Backcast - WINEP'!N$13, 'UUW Backcast'!$B$13:$V$13, 0))</f>
        <v>Excellent</v>
      </c>
      <c r="O38" t="str">
        <f>INDEX('UUW Backcast'!$B$13:$V$47, MATCH('UUW Backcast - WINEP'!$C38, 'UUW Backcast'!$C$13:$C$47, 0), MATCH('UUW Backcast - WINEP'!O$13, 'UUW Backcast'!$B$13:$V$13, 0))</f>
        <v>Excellent</v>
      </c>
      <c r="P38">
        <f>INDEX('UUW Backcast'!$B$13:$V$47, MATCH('UUW Backcast - WINEP'!$C38, 'UUW Backcast'!$C$13:$C$47, 0), MATCH('UUW Backcast - WINEP'!P$13, 'UUW Backcast'!$B$13:$V$13, 0))</f>
        <v>0</v>
      </c>
      <c r="Q38" t="str">
        <f>INDEX('UUW Backcast'!$B$13:$V$47, MATCH('UUW Backcast - WINEP'!$C38, 'UUW Backcast'!$C$13:$C$47, 0), MATCH('UUW Backcast - WINEP'!Q$13, 'UUW Backcast'!$B$13:$V$13, 0))</f>
        <v>Excellent</v>
      </c>
      <c r="R38" t="str">
        <f>INDEX('UUW Backcast'!$B$13:$V$47, MATCH('UUW Backcast - WINEP'!$C38, 'UUW Backcast'!$C$13:$C$47, 0), MATCH('UUW Backcast - WINEP'!R$13, 'UUW Backcast'!$B$13:$V$13, 0))</f>
        <v>Excellent</v>
      </c>
      <c r="S38" t="str">
        <f>INDEX('UUW Backcast'!$B$13:$V$47, MATCH('UUW Backcast - WINEP'!$C38, 'UUW Backcast'!$C$13:$C$47, 0), MATCH('UUW Backcast - WINEP'!S$13, 'UUW Backcast'!$B$13:$V$13, 0))</f>
        <v>Excellent</v>
      </c>
      <c r="T38" t="str">
        <f>INDEX('UUW Backcast'!$B$13:$V$47, MATCH('UUW Backcast - WINEP'!$C38, 'UUW Backcast'!$C$13:$C$47, 0), MATCH('UUW Backcast - WINEP'!T$13, 'UUW Backcast'!$B$13:$V$13, 0))</f>
        <v>Excellent</v>
      </c>
      <c r="U38" t="str">
        <f>INDEX('UUW Backcast'!$B$13:$V$47, MATCH('UUW Backcast - WINEP'!$C38, 'UUW Backcast'!$C$13:$C$47, 0), MATCH('UUW Backcast - WINEP'!U$13, 'UUW Backcast'!$B$13:$V$13, 0))</f>
        <v>Excellent</v>
      </c>
      <c r="V38" t="str">
        <f>INDEX('UUW Backcast'!$B$13:$V$47, MATCH('UUW Backcast - WINEP'!$C38, 'UUW Backcast'!$C$13:$C$47, 0), MATCH('UUW Backcast - WINEP'!V$13, 'UUW Backcast'!$B$13:$V$13, 0))</f>
        <v>Excellent</v>
      </c>
      <c r="Y38" t="s">
        <v>1061</v>
      </c>
      <c r="Z38" s="22" t="s">
        <v>1051</v>
      </c>
      <c r="AA38" t="s">
        <v>51</v>
      </c>
      <c r="AB38" t="str">
        <f t="shared" si="9"/>
        <v>Excellent</v>
      </c>
      <c r="AC38" t="str">
        <f t="shared" si="11"/>
        <v>Excellent</v>
      </c>
      <c r="AD38" t="str">
        <f t="shared" si="11"/>
        <v>Excellent</v>
      </c>
      <c r="AE38" t="str">
        <f t="shared" si="11"/>
        <v>Excellent</v>
      </c>
      <c r="AF38" t="str">
        <f t="shared" si="11"/>
        <v>Excellent</v>
      </c>
      <c r="AG38" t="str">
        <f t="shared" si="11"/>
        <v>Excellent</v>
      </c>
      <c r="AI38" t="str">
        <f t="shared" si="0"/>
        <v>Y</v>
      </c>
    </row>
    <row r="39" spans="1:35">
      <c r="B39" t="s">
        <v>262</v>
      </c>
      <c r="C39" t="s">
        <v>822</v>
      </c>
      <c r="D39" t="s">
        <v>48</v>
      </c>
      <c r="E39" t="s">
        <v>49</v>
      </c>
      <c r="F39" t="s">
        <v>50</v>
      </c>
      <c r="H39" t="str">
        <f>INDEX('UUW Backcast'!$B$13:$V$47, MATCH('UUW Backcast - WINEP'!$C39, 'UUW Backcast'!$C$13:$C$47, 0), MATCH('UUW Backcast - WINEP'!H$13, 'UUW Backcast'!$B$13:$V$13, 0))</f>
        <v>Good</v>
      </c>
      <c r="I39" t="str">
        <f>INDEX('UUW Backcast'!$B$13:$V$47, MATCH('UUW Backcast - WINEP'!$C39, 'UUW Backcast'!$C$13:$C$47, 0), MATCH('UUW Backcast - WINEP'!I$13, 'UUW Backcast'!$B$13:$V$13, 0))</f>
        <v>Excellent</v>
      </c>
      <c r="J39" t="str">
        <f>INDEX('UUW Backcast'!$B$13:$V$47, MATCH('UUW Backcast - WINEP'!$C39, 'UUW Backcast'!$C$13:$C$47, 0), MATCH('UUW Backcast - WINEP'!J$13, 'UUW Backcast'!$B$13:$V$13, 0))</f>
        <v>Good</v>
      </c>
      <c r="K39" t="str">
        <f>INDEX('UUW Backcast'!$B$13:$V$47, MATCH('UUW Backcast - WINEP'!$C39, 'UUW Backcast'!$C$13:$C$47, 0), MATCH('UUW Backcast - WINEP'!K$13, 'UUW Backcast'!$B$13:$V$13, 0))</f>
        <v>Good</v>
      </c>
      <c r="L39" t="str">
        <f>INDEX('UUW Backcast'!$B$13:$V$47, MATCH('UUW Backcast - WINEP'!$C39, 'UUW Backcast'!$C$13:$C$47, 0), MATCH('UUW Backcast - WINEP'!L$13, 'UUW Backcast'!$B$13:$V$13, 0))</f>
        <v>Good</v>
      </c>
      <c r="M39">
        <f>INDEX('UUW Backcast'!$B$13:$V$47, MATCH('UUW Backcast - WINEP'!$C39, 'UUW Backcast'!$C$13:$C$47, 0), MATCH('UUW Backcast - WINEP'!M$13, 'UUW Backcast'!$B$13:$V$13, 0))</f>
        <v>0</v>
      </c>
      <c r="N39" t="str">
        <f>INDEX('UUW Backcast'!$B$13:$V$47, MATCH('UUW Backcast - WINEP'!$C39, 'UUW Backcast'!$C$13:$C$47, 0), MATCH('UUW Backcast - WINEP'!N$13, 'UUW Backcast'!$B$13:$V$13, 0))</f>
        <v>Good</v>
      </c>
      <c r="O39" t="str">
        <f>INDEX('UUW Backcast'!$B$13:$V$47, MATCH('UUW Backcast - WINEP'!$C39, 'UUW Backcast'!$C$13:$C$47, 0), MATCH('UUW Backcast - WINEP'!O$13, 'UUW Backcast'!$B$13:$V$13, 0))</f>
        <v>Excellent</v>
      </c>
      <c r="P39">
        <f>INDEX('UUW Backcast'!$B$13:$V$47, MATCH('UUW Backcast - WINEP'!$C39, 'UUW Backcast'!$C$13:$C$47, 0), MATCH('UUW Backcast - WINEP'!P$13, 'UUW Backcast'!$B$13:$V$13, 0))</f>
        <v>0</v>
      </c>
      <c r="Q39" t="str">
        <f>INDEX('UUW Backcast'!$B$13:$V$47, MATCH('UUW Backcast - WINEP'!$C39, 'UUW Backcast'!$C$13:$C$47, 0), MATCH('UUW Backcast - WINEP'!Q$13, 'UUW Backcast'!$B$13:$V$13, 0))</f>
        <v>Excellent</v>
      </c>
      <c r="R39" t="str">
        <f>INDEX('UUW Backcast'!$B$13:$V$47, MATCH('UUW Backcast - WINEP'!$C39, 'UUW Backcast'!$C$13:$C$47, 0), MATCH('UUW Backcast - WINEP'!R$13, 'UUW Backcast'!$B$13:$V$13, 0))</f>
        <v>Excellent</v>
      </c>
      <c r="S39" t="str">
        <f>INDEX('UUW Backcast'!$B$13:$V$47, MATCH('UUW Backcast - WINEP'!$C39, 'UUW Backcast'!$C$13:$C$47, 0), MATCH('UUW Backcast - WINEP'!S$13, 'UUW Backcast'!$B$13:$V$13, 0))</f>
        <v>Excellent</v>
      </c>
      <c r="T39" t="str">
        <f>INDEX('UUW Backcast'!$B$13:$V$47, MATCH('UUW Backcast - WINEP'!$C39, 'UUW Backcast'!$C$13:$C$47, 0), MATCH('UUW Backcast - WINEP'!T$13, 'UUW Backcast'!$B$13:$V$13, 0))</f>
        <v>Excellent</v>
      </c>
      <c r="U39" t="str">
        <f>INDEX('UUW Backcast'!$B$13:$V$47, MATCH('UUW Backcast - WINEP'!$C39, 'UUW Backcast'!$C$13:$C$47, 0), MATCH('UUW Backcast - WINEP'!U$13, 'UUW Backcast'!$B$13:$V$13, 0))</f>
        <v>Excellent</v>
      </c>
      <c r="V39" t="str">
        <f>INDEX('UUW Backcast'!$B$13:$V$47, MATCH('UUW Backcast - WINEP'!$C39, 'UUW Backcast'!$C$13:$C$47, 0), MATCH('UUW Backcast - WINEP'!V$13, 'UUW Backcast'!$B$13:$V$13, 0))</f>
        <v>Excellent</v>
      </c>
      <c r="Z39" s="22"/>
      <c r="AA39" t="s">
        <v>51</v>
      </c>
      <c r="AB39" t="str">
        <f t="shared" si="9"/>
        <v>Excellent</v>
      </c>
      <c r="AC39" t="str">
        <f t="shared" si="11"/>
        <v>Excellent</v>
      </c>
      <c r="AD39" t="str">
        <f t="shared" si="11"/>
        <v>Excellent</v>
      </c>
      <c r="AE39" t="str">
        <f t="shared" si="11"/>
        <v>Excellent</v>
      </c>
      <c r="AF39" t="str">
        <f t="shared" si="11"/>
        <v>Excellent</v>
      </c>
      <c r="AG39" t="str">
        <f t="shared" si="11"/>
        <v>Excellent</v>
      </c>
      <c r="AI39" t="str">
        <f t="shared" si="0"/>
        <v>N</v>
      </c>
    </row>
    <row r="40" spans="1:35">
      <c r="B40" t="s">
        <v>262</v>
      </c>
      <c r="C40" t="s">
        <v>823</v>
      </c>
      <c r="D40" t="s">
        <v>48</v>
      </c>
      <c r="E40" t="s">
        <v>49</v>
      </c>
      <c r="F40" t="s">
        <v>50</v>
      </c>
      <c r="H40" t="str">
        <f>INDEX('UUW Backcast'!$B$13:$V$47, MATCH('UUW Backcast - WINEP'!$C40, 'UUW Backcast'!$C$13:$C$47, 0), MATCH('UUW Backcast - WINEP'!H$13, 'UUW Backcast'!$B$13:$V$13, 0))</f>
        <v>Sufficient</v>
      </c>
      <c r="I40" t="str">
        <f>INDEX('UUW Backcast'!$B$13:$V$47, MATCH('UUW Backcast - WINEP'!$C40, 'UUW Backcast'!$C$13:$C$47, 0), MATCH('UUW Backcast - WINEP'!I$13, 'UUW Backcast'!$B$13:$V$13, 0))</f>
        <v>Sufficient</v>
      </c>
      <c r="J40" t="str">
        <f>INDEX('UUW Backcast'!$B$13:$V$47, MATCH('UUW Backcast - WINEP'!$C40, 'UUW Backcast'!$C$13:$C$47, 0), MATCH('UUW Backcast - WINEP'!J$13, 'UUW Backcast'!$B$13:$V$13, 0))</f>
        <v>Poor</v>
      </c>
      <c r="K40" t="str">
        <f>INDEX('UUW Backcast'!$B$13:$V$47, MATCH('UUW Backcast - WINEP'!$C40, 'UUW Backcast'!$C$13:$C$47, 0), MATCH('UUW Backcast - WINEP'!K$13, 'UUW Backcast'!$B$13:$V$13, 0))</f>
        <v>Sufficient</v>
      </c>
      <c r="L40" t="str">
        <f>INDEX('UUW Backcast'!$B$13:$V$47, MATCH('UUW Backcast - WINEP'!$C40, 'UUW Backcast'!$C$13:$C$47, 0), MATCH('UUW Backcast - WINEP'!L$13, 'UUW Backcast'!$B$13:$V$13, 0))</f>
        <v>Sufficient</v>
      </c>
      <c r="M40">
        <f>INDEX('UUW Backcast'!$B$13:$V$47, MATCH('UUW Backcast - WINEP'!$C40, 'UUW Backcast'!$C$13:$C$47, 0), MATCH('UUW Backcast - WINEP'!M$13, 'UUW Backcast'!$B$13:$V$13, 0))</f>
        <v>0</v>
      </c>
      <c r="N40" t="str">
        <f>INDEX('UUW Backcast'!$B$13:$V$47, MATCH('UUW Backcast - WINEP'!$C40, 'UUW Backcast'!$C$13:$C$47, 0), MATCH('UUW Backcast - WINEP'!N$13, 'UUW Backcast'!$B$13:$V$13, 0))</f>
        <v>Sufficient</v>
      </c>
      <c r="O40" t="str">
        <f>INDEX('UUW Backcast'!$B$13:$V$47, MATCH('UUW Backcast - WINEP'!$C40, 'UUW Backcast'!$C$13:$C$47, 0), MATCH('UUW Backcast - WINEP'!O$13, 'UUW Backcast'!$B$13:$V$13, 0))</f>
        <v>Good</v>
      </c>
      <c r="P40">
        <f>INDEX('UUW Backcast'!$B$13:$V$47, MATCH('UUW Backcast - WINEP'!$C40, 'UUW Backcast'!$C$13:$C$47, 0), MATCH('UUW Backcast - WINEP'!P$13, 'UUW Backcast'!$B$13:$V$13, 0))</f>
        <v>0</v>
      </c>
      <c r="Q40" t="str">
        <f>INDEX('UUW Backcast'!$B$13:$V$47, MATCH('UUW Backcast - WINEP'!$C40, 'UUW Backcast'!$C$13:$C$47, 0), MATCH('UUW Backcast - WINEP'!Q$13, 'UUW Backcast'!$B$13:$V$13, 0))</f>
        <v>Good</v>
      </c>
      <c r="R40" t="str">
        <f>INDEX('UUW Backcast'!$B$13:$V$47, MATCH('UUW Backcast - WINEP'!$C40, 'UUW Backcast'!$C$13:$C$47, 0), MATCH('UUW Backcast - WINEP'!R$13, 'UUW Backcast'!$B$13:$V$13, 0))</f>
        <v>Good</v>
      </c>
      <c r="S40" t="str">
        <f>INDEX('UUW Backcast'!$B$13:$V$47, MATCH('UUW Backcast - WINEP'!$C40, 'UUW Backcast'!$C$13:$C$47, 0), MATCH('UUW Backcast - WINEP'!S$13, 'UUW Backcast'!$B$13:$V$13, 0))</f>
        <v>Good</v>
      </c>
      <c r="T40" t="str">
        <f>INDEX('UUW Backcast'!$B$13:$V$47, MATCH('UUW Backcast - WINEP'!$C40, 'UUW Backcast'!$C$13:$C$47, 0), MATCH('UUW Backcast - WINEP'!T$13, 'UUW Backcast'!$B$13:$V$13, 0))</f>
        <v>Good</v>
      </c>
      <c r="U40" t="str">
        <f>INDEX('UUW Backcast'!$B$13:$V$47, MATCH('UUW Backcast - WINEP'!$C40, 'UUW Backcast'!$C$13:$C$47, 0), MATCH('UUW Backcast - WINEP'!U$13, 'UUW Backcast'!$B$13:$V$13, 0))</f>
        <v>Good</v>
      </c>
      <c r="V40" t="str">
        <f>INDEX('UUW Backcast'!$B$13:$V$47, MATCH('UUW Backcast - WINEP'!$C40, 'UUW Backcast'!$C$13:$C$47, 0), MATCH('UUW Backcast - WINEP'!V$13, 'UUW Backcast'!$B$13:$V$13, 0))</f>
        <v>Good</v>
      </c>
      <c r="Z40" s="22"/>
      <c r="AA40" t="s">
        <v>51</v>
      </c>
      <c r="AB40" t="str">
        <f t="shared" si="9"/>
        <v>Good</v>
      </c>
      <c r="AC40" t="str">
        <f t="shared" si="11"/>
        <v>Good</v>
      </c>
      <c r="AD40" t="str">
        <f t="shared" si="11"/>
        <v>Good</v>
      </c>
      <c r="AE40" t="str">
        <f t="shared" si="11"/>
        <v>Good</v>
      </c>
      <c r="AF40" t="str">
        <f t="shared" si="11"/>
        <v>Good</v>
      </c>
      <c r="AG40" t="str">
        <f t="shared" si="11"/>
        <v>Good</v>
      </c>
      <c r="AI40" t="str">
        <f t="shared" si="0"/>
        <v>N</v>
      </c>
    </row>
    <row r="41" spans="1:35">
      <c r="B41" t="s">
        <v>262</v>
      </c>
      <c r="C41" t="s">
        <v>824</v>
      </c>
      <c r="D41" t="s">
        <v>48</v>
      </c>
      <c r="E41" t="s">
        <v>49</v>
      </c>
      <c r="F41" t="s">
        <v>50</v>
      </c>
      <c r="H41" t="str">
        <f>INDEX('UUW Backcast'!$B$13:$V$47, MATCH('UUW Backcast - WINEP'!$C41, 'UUW Backcast'!$C$13:$C$47, 0), MATCH('UUW Backcast - WINEP'!H$13, 'UUW Backcast'!$B$13:$V$13, 0))</f>
        <v>Sufficient</v>
      </c>
      <c r="I41" t="str">
        <f>INDEX('UUW Backcast'!$B$13:$V$47, MATCH('UUW Backcast - WINEP'!$C41, 'UUW Backcast'!$C$13:$C$47, 0), MATCH('UUW Backcast - WINEP'!I$13, 'UUW Backcast'!$B$13:$V$13, 0))</f>
        <v>Sufficient</v>
      </c>
      <c r="J41" t="str">
        <f>INDEX('UUW Backcast'!$B$13:$V$47, MATCH('UUW Backcast - WINEP'!$C41, 'UUW Backcast'!$C$13:$C$47, 0), MATCH('UUW Backcast - WINEP'!J$13, 'UUW Backcast'!$B$13:$V$13, 0))</f>
        <v>Sufficient</v>
      </c>
      <c r="K41" t="str">
        <f>INDEX('UUW Backcast'!$B$13:$V$47, MATCH('UUW Backcast - WINEP'!$C41, 'UUW Backcast'!$C$13:$C$47, 0), MATCH('UUW Backcast - WINEP'!K$13, 'UUW Backcast'!$B$13:$V$13, 0))</f>
        <v>Sufficient</v>
      </c>
      <c r="L41" t="str">
        <f>INDEX('UUW Backcast'!$B$13:$V$47, MATCH('UUW Backcast - WINEP'!$C41, 'UUW Backcast'!$C$13:$C$47, 0), MATCH('UUW Backcast - WINEP'!L$13, 'UUW Backcast'!$B$13:$V$13, 0))</f>
        <v>Sufficient</v>
      </c>
      <c r="M41">
        <f>INDEX('UUW Backcast'!$B$13:$V$47, MATCH('UUW Backcast - WINEP'!$C41, 'UUW Backcast'!$C$13:$C$47, 0), MATCH('UUW Backcast - WINEP'!M$13, 'UUW Backcast'!$B$13:$V$13, 0))</f>
        <v>0</v>
      </c>
      <c r="N41" t="str">
        <f>INDEX('UUW Backcast'!$B$13:$V$47, MATCH('UUW Backcast - WINEP'!$C41, 'UUW Backcast'!$C$13:$C$47, 0), MATCH('UUW Backcast - WINEP'!N$13, 'UUW Backcast'!$B$13:$V$13, 0))</f>
        <v>Sufficient</v>
      </c>
      <c r="O41" t="str">
        <f>INDEX('UUW Backcast'!$B$13:$V$47, MATCH('UUW Backcast - WINEP'!$C41, 'UUW Backcast'!$C$13:$C$47, 0), MATCH('UUW Backcast - WINEP'!O$13, 'UUW Backcast'!$B$13:$V$13, 0))</f>
        <v>Good</v>
      </c>
      <c r="P41">
        <f>INDEX('UUW Backcast'!$B$13:$V$47, MATCH('UUW Backcast - WINEP'!$C41, 'UUW Backcast'!$C$13:$C$47, 0), MATCH('UUW Backcast - WINEP'!P$13, 'UUW Backcast'!$B$13:$V$13, 0))</f>
        <v>0</v>
      </c>
      <c r="Q41" t="str">
        <f>INDEX('UUW Backcast'!$B$13:$V$47, MATCH('UUW Backcast - WINEP'!$C41, 'UUW Backcast'!$C$13:$C$47, 0), MATCH('UUW Backcast - WINEP'!Q$13, 'UUW Backcast'!$B$13:$V$13, 0))</f>
        <v>Good</v>
      </c>
      <c r="R41" t="str">
        <f>INDEX('UUW Backcast'!$B$13:$V$47, MATCH('UUW Backcast - WINEP'!$C41, 'UUW Backcast'!$C$13:$C$47, 0), MATCH('UUW Backcast - WINEP'!R$13, 'UUW Backcast'!$B$13:$V$13, 0))</f>
        <v>Good</v>
      </c>
      <c r="S41" t="str">
        <f>INDEX('UUW Backcast'!$B$13:$V$47, MATCH('UUW Backcast - WINEP'!$C41, 'UUW Backcast'!$C$13:$C$47, 0), MATCH('UUW Backcast - WINEP'!S$13, 'UUW Backcast'!$B$13:$V$13, 0))</f>
        <v>Good</v>
      </c>
      <c r="T41" t="str">
        <f>INDEX('UUW Backcast'!$B$13:$V$47, MATCH('UUW Backcast - WINEP'!$C41, 'UUW Backcast'!$C$13:$C$47, 0), MATCH('UUW Backcast - WINEP'!T$13, 'UUW Backcast'!$B$13:$V$13, 0))</f>
        <v>Good</v>
      </c>
      <c r="U41" t="str">
        <f>INDEX('UUW Backcast'!$B$13:$V$47, MATCH('UUW Backcast - WINEP'!$C41, 'UUW Backcast'!$C$13:$C$47, 0), MATCH('UUW Backcast - WINEP'!U$13, 'UUW Backcast'!$B$13:$V$13, 0))</f>
        <v>Good</v>
      </c>
      <c r="V41" t="str">
        <f>INDEX('UUW Backcast'!$B$13:$V$47, MATCH('UUW Backcast - WINEP'!$C41, 'UUW Backcast'!$C$13:$C$47, 0), MATCH('UUW Backcast - WINEP'!V$13, 'UUW Backcast'!$B$13:$V$13, 0))</f>
        <v>Good</v>
      </c>
      <c r="Z41" s="22"/>
      <c r="AA41" t="s">
        <v>51</v>
      </c>
      <c r="AB41" t="str">
        <f t="shared" si="9"/>
        <v>Good</v>
      </c>
      <c r="AC41" t="str">
        <f t="shared" si="11"/>
        <v>Good</v>
      </c>
      <c r="AD41" t="str">
        <f t="shared" si="11"/>
        <v>Good</v>
      </c>
      <c r="AE41" t="str">
        <f t="shared" si="11"/>
        <v>Good</v>
      </c>
      <c r="AF41" t="str">
        <f t="shared" si="11"/>
        <v>Good</v>
      </c>
      <c r="AG41" t="str">
        <f t="shared" si="11"/>
        <v>Good</v>
      </c>
      <c r="AI41" t="str">
        <f t="shared" si="0"/>
        <v>N</v>
      </c>
    </row>
    <row r="42" spans="1:35">
      <c r="B42" t="s">
        <v>262</v>
      </c>
      <c r="C42" t="s">
        <v>825</v>
      </c>
      <c r="D42" t="s">
        <v>48</v>
      </c>
      <c r="E42" t="s">
        <v>49</v>
      </c>
      <c r="F42" t="s">
        <v>50</v>
      </c>
      <c r="H42" t="str">
        <f>INDEX('UUW Backcast'!$B$13:$V$47, MATCH('UUW Backcast - WINEP'!$C42, 'UUW Backcast'!$C$13:$C$47, 0), MATCH('UUW Backcast - WINEP'!H$13, 'UUW Backcast'!$B$13:$V$13, 0))</f>
        <v>Sufficient</v>
      </c>
      <c r="I42" t="str">
        <f>INDEX('UUW Backcast'!$B$13:$V$47, MATCH('UUW Backcast - WINEP'!$C42, 'UUW Backcast'!$C$13:$C$47, 0), MATCH('UUW Backcast - WINEP'!I$13, 'UUW Backcast'!$B$13:$V$13, 0))</f>
        <v>Sufficient</v>
      </c>
      <c r="J42" t="str">
        <f>INDEX('UUW Backcast'!$B$13:$V$47, MATCH('UUW Backcast - WINEP'!$C42, 'UUW Backcast'!$C$13:$C$47, 0), MATCH('UUW Backcast - WINEP'!J$13, 'UUW Backcast'!$B$13:$V$13, 0))</f>
        <v>Sufficient</v>
      </c>
      <c r="K42" t="str">
        <f>INDEX('UUW Backcast'!$B$13:$V$47, MATCH('UUW Backcast - WINEP'!$C42, 'UUW Backcast'!$C$13:$C$47, 0), MATCH('UUW Backcast - WINEP'!K$13, 'UUW Backcast'!$B$13:$V$13, 0))</f>
        <v>Sufficient</v>
      </c>
      <c r="L42" t="str">
        <f>INDEX('UUW Backcast'!$B$13:$V$47, MATCH('UUW Backcast - WINEP'!$C42, 'UUW Backcast'!$C$13:$C$47, 0), MATCH('UUW Backcast - WINEP'!L$13, 'UUW Backcast'!$B$13:$V$13, 0))</f>
        <v>Sufficient</v>
      </c>
      <c r="M42">
        <f>INDEX('UUW Backcast'!$B$13:$V$47, MATCH('UUW Backcast - WINEP'!$C42, 'UUW Backcast'!$C$13:$C$47, 0), MATCH('UUW Backcast - WINEP'!M$13, 'UUW Backcast'!$B$13:$V$13, 0))</f>
        <v>0</v>
      </c>
      <c r="N42" t="str">
        <f>INDEX('UUW Backcast'!$B$13:$V$47, MATCH('UUW Backcast - WINEP'!$C42, 'UUW Backcast'!$C$13:$C$47, 0), MATCH('UUW Backcast - WINEP'!N$13, 'UUW Backcast'!$B$13:$V$13, 0))</f>
        <v>Good</v>
      </c>
      <c r="O42" t="str">
        <f>INDEX('UUW Backcast'!$B$13:$V$47, MATCH('UUW Backcast - WINEP'!$C42, 'UUW Backcast'!$C$13:$C$47, 0), MATCH('UUW Backcast - WINEP'!O$13, 'UUW Backcast'!$B$13:$V$13, 0))</f>
        <v>Good</v>
      </c>
      <c r="P42">
        <f>INDEX('UUW Backcast'!$B$13:$V$47, MATCH('UUW Backcast - WINEP'!$C42, 'UUW Backcast'!$C$13:$C$47, 0), MATCH('UUW Backcast - WINEP'!P$13, 'UUW Backcast'!$B$13:$V$13, 0))</f>
        <v>0</v>
      </c>
      <c r="Q42" t="str">
        <f>INDEX('UUW Backcast'!$B$13:$V$47, MATCH('UUW Backcast - WINEP'!$C42, 'UUW Backcast'!$C$13:$C$47, 0), MATCH('UUW Backcast - WINEP'!Q$13, 'UUW Backcast'!$B$13:$V$13, 0))</f>
        <v>Excellent</v>
      </c>
      <c r="R42" t="str">
        <f>INDEX('UUW Backcast'!$B$13:$V$47, MATCH('UUW Backcast - WINEP'!$C42, 'UUW Backcast'!$C$13:$C$47, 0), MATCH('UUW Backcast - WINEP'!R$13, 'UUW Backcast'!$B$13:$V$13, 0))</f>
        <v>Excellent</v>
      </c>
      <c r="S42" t="str">
        <f>INDEX('UUW Backcast'!$B$13:$V$47, MATCH('UUW Backcast - WINEP'!$C42, 'UUW Backcast'!$C$13:$C$47, 0), MATCH('UUW Backcast - WINEP'!S$13, 'UUW Backcast'!$B$13:$V$13, 0))</f>
        <v>Excellent</v>
      </c>
      <c r="T42" t="str">
        <f>INDEX('UUW Backcast'!$B$13:$V$47, MATCH('UUW Backcast - WINEP'!$C42, 'UUW Backcast'!$C$13:$C$47, 0), MATCH('UUW Backcast - WINEP'!T$13, 'UUW Backcast'!$B$13:$V$13, 0))</f>
        <v>Excellent</v>
      </c>
      <c r="U42" t="str">
        <f>INDEX('UUW Backcast'!$B$13:$V$47, MATCH('UUW Backcast - WINEP'!$C42, 'UUW Backcast'!$C$13:$C$47, 0), MATCH('UUW Backcast - WINEP'!U$13, 'UUW Backcast'!$B$13:$V$13, 0))</f>
        <v>Excellent</v>
      </c>
      <c r="V42" t="str">
        <f>INDEX('UUW Backcast'!$B$13:$V$47, MATCH('UUW Backcast - WINEP'!$C42, 'UUW Backcast'!$C$13:$C$47, 0), MATCH('UUW Backcast - WINEP'!V$13, 'UUW Backcast'!$B$13:$V$13, 0))</f>
        <v>Excellent</v>
      </c>
      <c r="Z42" s="22"/>
      <c r="AA42" t="s">
        <v>51</v>
      </c>
      <c r="AB42" t="str">
        <f t="shared" si="9"/>
        <v>Excellent</v>
      </c>
      <c r="AC42" t="str">
        <f t="shared" si="11"/>
        <v>Excellent</v>
      </c>
      <c r="AD42" t="str">
        <f t="shared" si="11"/>
        <v>Excellent</v>
      </c>
      <c r="AE42" t="str">
        <f t="shared" si="11"/>
        <v>Excellent</v>
      </c>
      <c r="AF42" t="str">
        <f t="shared" si="11"/>
        <v>Excellent</v>
      </c>
      <c r="AG42" t="str">
        <f t="shared" si="11"/>
        <v>Excellent</v>
      </c>
      <c r="AI42" t="str">
        <f t="shared" si="0"/>
        <v>N</v>
      </c>
    </row>
    <row r="43" spans="1:35" ht="27.95">
      <c r="B43" t="s">
        <v>262</v>
      </c>
      <c r="C43" t="s">
        <v>826</v>
      </c>
      <c r="D43" t="s">
        <v>48</v>
      </c>
      <c r="E43" t="s">
        <v>49</v>
      </c>
      <c r="F43" t="s">
        <v>50</v>
      </c>
      <c r="H43" t="str">
        <f>INDEX('UUW Backcast'!$B$13:$V$47, MATCH('UUW Backcast - WINEP'!$C43, 'UUW Backcast'!$C$13:$C$47, 0), MATCH('UUW Backcast - WINEP'!H$13, 'UUW Backcast'!$B$13:$V$13, 0))</f>
        <v>Excellent</v>
      </c>
      <c r="I43" t="str">
        <f>INDEX('UUW Backcast'!$B$13:$V$47, MATCH('UUW Backcast - WINEP'!$C43, 'UUW Backcast'!$C$13:$C$47, 0), MATCH('UUW Backcast - WINEP'!I$13, 'UUW Backcast'!$B$13:$V$13, 0))</f>
        <v>Excellent</v>
      </c>
      <c r="J43" t="str">
        <f>INDEX('UUW Backcast'!$B$13:$V$47, MATCH('UUW Backcast - WINEP'!$C43, 'UUW Backcast'!$C$13:$C$47, 0), MATCH('UUW Backcast - WINEP'!J$13, 'UUW Backcast'!$B$13:$V$13, 0))</f>
        <v>Excellent</v>
      </c>
      <c r="K43" t="str">
        <f>INDEX('UUW Backcast'!$B$13:$V$47, MATCH('UUW Backcast - WINEP'!$C43, 'UUW Backcast'!$C$13:$C$47, 0), MATCH('UUW Backcast - WINEP'!K$13, 'UUW Backcast'!$B$13:$V$13, 0))</f>
        <v>Excellent</v>
      </c>
      <c r="L43" t="str">
        <f>INDEX('UUW Backcast'!$B$13:$V$47, MATCH('UUW Backcast - WINEP'!$C43, 'UUW Backcast'!$C$13:$C$47, 0), MATCH('UUW Backcast - WINEP'!L$13, 'UUW Backcast'!$B$13:$V$13, 0))</f>
        <v>Excellent</v>
      </c>
      <c r="M43">
        <f>INDEX('UUW Backcast'!$B$13:$V$47, MATCH('UUW Backcast - WINEP'!$C43, 'UUW Backcast'!$C$13:$C$47, 0), MATCH('UUW Backcast - WINEP'!M$13, 'UUW Backcast'!$B$13:$V$13, 0))</f>
        <v>0</v>
      </c>
      <c r="N43" t="str">
        <f>INDEX('UUW Backcast'!$B$13:$V$47, MATCH('UUW Backcast - WINEP'!$C43, 'UUW Backcast'!$C$13:$C$47, 0), MATCH('UUW Backcast - WINEP'!N$13, 'UUW Backcast'!$B$13:$V$13, 0))</f>
        <v>Excellent</v>
      </c>
      <c r="O43" t="str">
        <f>INDEX('UUW Backcast'!$B$13:$V$47, MATCH('UUW Backcast - WINEP'!$C43, 'UUW Backcast'!$C$13:$C$47, 0), MATCH('UUW Backcast - WINEP'!O$13, 'UUW Backcast'!$B$13:$V$13, 0))</f>
        <v>Excellent</v>
      </c>
      <c r="P43">
        <f>INDEX('UUW Backcast'!$B$13:$V$47, MATCH('UUW Backcast - WINEP'!$C43, 'UUW Backcast'!$C$13:$C$47, 0), MATCH('UUW Backcast - WINEP'!P$13, 'UUW Backcast'!$B$13:$V$13, 0))</f>
        <v>0</v>
      </c>
      <c r="Q43" t="str">
        <f>INDEX('UUW Backcast'!$B$13:$V$47, MATCH('UUW Backcast - WINEP'!$C43, 'UUW Backcast'!$C$13:$C$47, 0), MATCH('UUW Backcast - WINEP'!Q$13, 'UUW Backcast'!$B$13:$V$13, 0))</f>
        <v>Good</v>
      </c>
      <c r="R43" t="str">
        <f>INDEX('UUW Backcast'!$B$13:$V$47, MATCH('UUW Backcast - WINEP'!$C43, 'UUW Backcast'!$C$13:$C$47, 0), MATCH('UUW Backcast - WINEP'!R$13, 'UUW Backcast'!$B$13:$V$13, 0))</f>
        <v>Good</v>
      </c>
      <c r="S43" t="str">
        <f>INDEX('UUW Backcast'!$B$13:$V$47, MATCH('UUW Backcast - WINEP'!$C43, 'UUW Backcast'!$C$13:$C$47, 0), MATCH('UUW Backcast - WINEP'!S$13, 'UUW Backcast'!$B$13:$V$13, 0))</f>
        <v>Good</v>
      </c>
      <c r="T43" t="str">
        <f>INDEX('UUW Backcast'!$B$13:$V$47, MATCH('UUW Backcast - WINEP'!$C43, 'UUW Backcast'!$C$13:$C$47, 0), MATCH('UUW Backcast - WINEP'!T$13, 'UUW Backcast'!$B$13:$V$13, 0))</f>
        <v>Good</v>
      </c>
      <c r="U43" t="str">
        <f>INDEX('UUW Backcast'!$B$13:$V$47, MATCH('UUW Backcast - WINEP'!$C43, 'UUW Backcast'!$C$13:$C$47, 0), MATCH('UUW Backcast - WINEP'!U$13, 'UUW Backcast'!$B$13:$V$13, 0))</f>
        <v>Good</v>
      </c>
      <c r="V43" t="str">
        <f>INDEX('UUW Backcast'!$B$13:$V$47, MATCH('UUW Backcast - WINEP'!$C43, 'UUW Backcast'!$C$13:$C$47, 0), MATCH('UUW Backcast - WINEP'!V$13, 'UUW Backcast'!$B$13:$V$13, 0))</f>
        <v>Good</v>
      </c>
      <c r="Z43" s="22" t="s">
        <v>85</v>
      </c>
      <c r="AA43" t="s">
        <v>55</v>
      </c>
      <c r="AB43" t="s">
        <v>57</v>
      </c>
      <c r="AC43" t="s">
        <v>57</v>
      </c>
      <c r="AD43" t="s">
        <v>57</v>
      </c>
      <c r="AE43" t="s">
        <v>57</v>
      </c>
      <c r="AF43" t="s">
        <v>57</v>
      </c>
      <c r="AG43" t="s">
        <v>57</v>
      </c>
      <c r="AI43" t="str">
        <f t="shared" si="0"/>
        <v>N</v>
      </c>
    </row>
    <row r="44" spans="1:35">
      <c r="B44" t="s">
        <v>262</v>
      </c>
      <c r="C44" t="s">
        <v>827</v>
      </c>
      <c r="D44" t="s">
        <v>428</v>
      </c>
      <c r="E44" t="s">
        <v>49</v>
      </c>
      <c r="F44" t="s">
        <v>50</v>
      </c>
      <c r="H44" t="str">
        <f>INDEX('UUW Backcast'!$B$13:$V$47, MATCH('UUW Backcast - WINEP'!$C44, 'UUW Backcast'!$C$13:$C$47, 0), MATCH('UUW Backcast - WINEP'!H$13, 'UUW Backcast'!$B$13:$V$13, 0))</f>
        <v>Excellent</v>
      </c>
      <c r="I44" t="str">
        <f>INDEX('UUW Backcast'!$B$13:$V$47, MATCH('UUW Backcast - WINEP'!$C44, 'UUW Backcast'!$C$13:$C$47, 0), MATCH('UUW Backcast - WINEP'!I$13, 'UUW Backcast'!$B$13:$V$13, 0))</f>
        <v>Excellent</v>
      </c>
      <c r="J44" t="str">
        <f>INDEX('UUW Backcast'!$B$13:$V$47, MATCH('UUW Backcast - WINEP'!$C44, 'UUW Backcast'!$C$13:$C$47, 0), MATCH('UUW Backcast - WINEP'!J$13, 'UUW Backcast'!$B$13:$V$13, 0))</f>
        <v>Excellent</v>
      </c>
      <c r="K44" t="str">
        <f>INDEX('UUW Backcast'!$B$13:$V$47, MATCH('UUW Backcast - WINEP'!$C44, 'UUW Backcast'!$C$13:$C$47, 0), MATCH('UUW Backcast - WINEP'!K$13, 'UUW Backcast'!$B$13:$V$13, 0))</f>
        <v>Excellent</v>
      </c>
      <c r="L44" t="str">
        <f>INDEX('UUW Backcast'!$B$13:$V$47, MATCH('UUW Backcast - WINEP'!$C44, 'UUW Backcast'!$C$13:$C$47, 0), MATCH('UUW Backcast - WINEP'!L$13, 'UUW Backcast'!$B$13:$V$13, 0))</f>
        <v>Excellent</v>
      </c>
      <c r="M44">
        <f>INDEX('UUW Backcast'!$B$13:$V$47, MATCH('UUW Backcast - WINEP'!$C44, 'UUW Backcast'!$C$13:$C$47, 0), MATCH('UUW Backcast - WINEP'!M$13, 'UUW Backcast'!$B$13:$V$13, 0))</f>
        <v>0</v>
      </c>
      <c r="N44" t="str">
        <f>INDEX('UUW Backcast'!$B$13:$V$47, MATCH('UUW Backcast - WINEP'!$C44, 'UUW Backcast'!$C$13:$C$47, 0), MATCH('UUW Backcast - WINEP'!N$13, 'UUW Backcast'!$B$13:$V$13, 0))</f>
        <v>Excellent</v>
      </c>
      <c r="O44" t="str">
        <f>INDEX('UUW Backcast'!$B$13:$V$47, MATCH('UUW Backcast - WINEP'!$C44, 'UUW Backcast'!$C$13:$C$47, 0), MATCH('UUW Backcast - WINEP'!O$13, 'UUW Backcast'!$B$13:$V$13, 0))</f>
        <v>Excellent</v>
      </c>
      <c r="P44">
        <f>INDEX('UUW Backcast'!$B$13:$V$47, MATCH('UUW Backcast - WINEP'!$C44, 'UUW Backcast'!$C$13:$C$47, 0), MATCH('UUW Backcast - WINEP'!P$13, 'UUW Backcast'!$B$13:$V$13, 0))</f>
        <v>0</v>
      </c>
      <c r="Q44" t="str">
        <f>INDEX('UUW Backcast'!$B$13:$V$47, MATCH('UUW Backcast - WINEP'!$C44, 'UUW Backcast'!$C$13:$C$47, 0), MATCH('UUW Backcast - WINEP'!Q$13, 'UUW Backcast'!$B$13:$V$13, 0))</f>
        <v>Excellent</v>
      </c>
      <c r="R44" t="str">
        <f>INDEX('UUW Backcast'!$B$13:$V$47, MATCH('UUW Backcast - WINEP'!$C44, 'UUW Backcast'!$C$13:$C$47, 0), MATCH('UUW Backcast - WINEP'!R$13, 'UUW Backcast'!$B$13:$V$13, 0))</f>
        <v>Excellent</v>
      </c>
      <c r="S44" t="str">
        <f>INDEX('UUW Backcast'!$B$13:$V$47, MATCH('UUW Backcast - WINEP'!$C44, 'UUW Backcast'!$C$13:$C$47, 0), MATCH('UUW Backcast - WINEP'!S$13, 'UUW Backcast'!$B$13:$V$13, 0))</f>
        <v>Excellent</v>
      </c>
      <c r="T44" t="str">
        <f>INDEX('UUW Backcast'!$B$13:$V$47, MATCH('UUW Backcast - WINEP'!$C44, 'UUW Backcast'!$C$13:$C$47, 0), MATCH('UUW Backcast - WINEP'!T$13, 'UUW Backcast'!$B$13:$V$13, 0))</f>
        <v>Excellent</v>
      </c>
      <c r="U44" t="str">
        <f>INDEX('UUW Backcast'!$B$13:$V$47, MATCH('UUW Backcast - WINEP'!$C44, 'UUW Backcast'!$C$13:$C$47, 0), MATCH('UUW Backcast - WINEP'!U$13, 'UUW Backcast'!$B$13:$V$13, 0))</f>
        <v>Excellent</v>
      </c>
      <c r="V44" t="str">
        <f>INDEX('UUW Backcast'!$B$13:$V$47, MATCH('UUW Backcast - WINEP'!$C44, 'UUW Backcast'!$C$13:$C$47, 0), MATCH('UUW Backcast - WINEP'!V$13, 'UUW Backcast'!$B$13:$V$13, 0))</f>
        <v>Excellent</v>
      </c>
      <c r="Z44" s="22"/>
      <c r="AA44" t="s">
        <v>51</v>
      </c>
      <c r="AB44" t="str">
        <f t="shared" ref="AB44:AG47" si="12">Q44</f>
        <v>Excellent</v>
      </c>
      <c r="AC44" t="str">
        <f t="shared" si="12"/>
        <v>Excellent</v>
      </c>
      <c r="AD44" t="str">
        <f t="shared" si="12"/>
        <v>Excellent</v>
      </c>
      <c r="AE44" t="str">
        <f t="shared" si="12"/>
        <v>Excellent</v>
      </c>
      <c r="AF44" t="str">
        <f t="shared" si="12"/>
        <v>Excellent</v>
      </c>
      <c r="AG44" t="str">
        <f t="shared" si="12"/>
        <v>Excellent</v>
      </c>
      <c r="AI44" t="str">
        <f t="shared" si="0"/>
        <v>N</v>
      </c>
    </row>
    <row r="45" spans="1:35">
      <c r="B45" t="s">
        <v>262</v>
      </c>
      <c r="C45" t="s">
        <v>828</v>
      </c>
      <c r="D45" t="s">
        <v>428</v>
      </c>
      <c r="E45" t="s">
        <v>49</v>
      </c>
      <c r="F45" t="s">
        <v>50</v>
      </c>
      <c r="H45" t="str">
        <f>INDEX('UUW Backcast'!$B$13:$V$47, MATCH('UUW Backcast - WINEP'!$C45, 'UUW Backcast'!$C$13:$C$47, 0), MATCH('UUW Backcast - WINEP'!H$13, 'UUW Backcast'!$B$13:$V$13, 0))</f>
        <v>Excellent</v>
      </c>
      <c r="I45" t="str">
        <f>INDEX('UUW Backcast'!$B$13:$V$47, MATCH('UUW Backcast - WINEP'!$C45, 'UUW Backcast'!$C$13:$C$47, 0), MATCH('UUW Backcast - WINEP'!I$13, 'UUW Backcast'!$B$13:$V$13, 0))</f>
        <v>Excellent</v>
      </c>
      <c r="J45" t="str">
        <f>INDEX('UUW Backcast'!$B$13:$V$47, MATCH('UUW Backcast - WINEP'!$C45, 'UUW Backcast'!$C$13:$C$47, 0), MATCH('UUW Backcast - WINEP'!J$13, 'UUW Backcast'!$B$13:$V$13, 0))</f>
        <v>Excellent</v>
      </c>
      <c r="K45" t="str">
        <f>INDEX('UUW Backcast'!$B$13:$V$47, MATCH('UUW Backcast - WINEP'!$C45, 'UUW Backcast'!$C$13:$C$47, 0), MATCH('UUW Backcast - WINEP'!K$13, 'UUW Backcast'!$B$13:$V$13, 0))</f>
        <v>Excellent</v>
      </c>
      <c r="L45" t="str">
        <f>INDEX('UUW Backcast'!$B$13:$V$47, MATCH('UUW Backcast - WINEP'!$C45, 'UUW Backcast'!$C$13:$C$47, 0), MATCH('UUW Backcast - WINEP'!L$13, 'UUW Backcast'!$B$13:$V$13, 0))</f>
        <v>Excellent</v>
      </c>
      <c r="M45">
        <f>INDEX('UUW Backcast'!$B$13:$V$47, MATCH('UUW Backcast - WINEP'!$C45, 'UUW Backcast'!$C$13:$C$47, 0), MATCH('UUW Backcast - WINEP'!M$13, 'UUW Backcast'!$B$13:$V$13, 0))</f>
        <v>0</v>
      </c>
      <c r="N45" t="str">
        <f>INDEX('UUW Backcast'!$B$13:$V$47, MATCH('UUW Backcast - WINEP'!$C45, 'UUW Backcast'!$C$13:$C$47, 0), MATCH('UUW Backcast - WINEP'!N$13, 'UUW Backcast'!$B$13:$V$13, 0))</f>
        <v>Excellent</v>
      </c>
      <c r="O45" t="str">
        <f>INDEX('UUW Backcast'!$B$13:$V$47, MATCH('UUW Backcast - WINEP'!$C45, 'UUW Backcast'!$C$13:$C$47, 0), MATCH('UUW Backcast - WINEP'!O$13, 'UUW Backcast'!$B$13:$V$13, 0))</f>
        <v>Excellent</v>
      </c>
      <c r="P45">
        <f>INDEX('UUW Backcast'!$B$13:$V$47, MATCH('UUW Backcast - WINEP'!$C45, 'UUW Backcast'!$C$13:$C$47, 0), MATCH('UUW Backcast - WINEP'!P$13, 'UUW Backcast'!$B$13:$V$13, 0))</f>
        <v>0</v>
      </c>
      <c r="Q45" t="str">
        <f>INDEX('UUW Backcast'!$B$13:$V$47, MATCH('UUW Backcast - WINEP'!$C45, 'UUW Backcast'!$C$13:$C$47, 0), MATCH('UUW Backcast - WINEP'!Q$13, 'UUW Backcast'!$B$13:$V$13, 0))</f>
        <v>Excellent</v>
      </c>
      <c r="R45" t="str">
        <f>INDEX('UUW Backcast'!$B$13:$V$47, MATCH('UUW Backcast - WINEP'!$C45, 'UUW Backcast'!$C$13:$C$47, 0), MATCH('UUW Backcast - WINEP'!R$13, 'UUW Backcast'!$B$13:$V$13, 0))</f>
        <v>Excellent</v>
      </c>
      <c r="S45" t="str">
        <f>INDEX('UUW Backcast'!$B$13:$V$47, MATCH('UUW Backcast - WINEP'!$C45, 'UUW Backcast'!$C$13:$C$47, 0), MATCH('UUW Backcast - WINEP'!S$13, 'UUW Backcast'!$B$13:$V$13, 0))</f>
        <v>Excellent</v>
      </c>
      <c r="T45" t="str">
        <f>INDEX('UUW Backcast'!$B$13:$V$47, MATCH('UUW Backcast - WINEP'!$C45, 'UUW Backcast'!$C$13:$C$47, 0), MATCH('UUW Backcast - WINEP'!T$13, 'UUW Backcast'!$B$13:$V$13, 0))</f>
        <v>Excellent</v>
      </c>
      <c r="U45" t="str">
        <f>INDEX('UUW Backcast'!$B$13:$V$47, MATCH('UUW Backcast - WINEP'!$C45, 'UUW Backcast'!$C$13:$C$47, 0), MATCH('UUW Backcast - WINEP'!U$13, 'UUW Backcast'!$B$13:$V$13, 0))</f>
        <v>Excellent</v>
      </c>
      <c r="V45" t="str">
        <f>INDEX('UUW Backcast'!$B$13:$V$47, MATCH('UUW Backcast - WINEP'!$C45, 'UUW Backcast'!$C$13:$C$47, 0), MATCH('UUW Backcast - WINEP'!V$13, 'UUW Backcast'!$B$13:$V$13, 0))</f>
        <v>Excellent</v>
      </c>
      <c r="Z45" s="22"/>
      <c r="AA45" t="s">
        <v>51</v>
      </c>
      <c r="AB45" t="str">
        <f t="shared" si="12"/>
        <v>Excellent</v>
      </c>
      <c r="AC45" t="str">
        <f t="shared" si="12"/>
        <v>Excellent</v>
      </c>
      <c r="AD45" t="str">
        <f t="shared" si="12"/>
        <v>Excellent</v>
      </c>
      <c r="AE45" t="str">
        <f t="shared" si="12"/>
        <v>Excellent</v>
      </c>
      <c r="AF45" t="str">
        <f t="shared" si="12"/>
        <v>Excellent</v>
      </c>
      <c r="AG45" t="str">
        <f t="shared" si="12"/>
        <v>Excellent</v>
      </c>
      <c r="AI45" t="str">
        <f t="shared" si="0"/>
        <v>N</v>
      </c>
    </row>
    <row r="46" spans="1:35">
      <c r="B46" t="s">
        <v>262</v>
      </c>
      <c r="C46" t="s">
        <v>829</v>
      </c>
      <c r="D46" t="s">
        <v>428</v>
      </c>
      <c r="E46" t="s">
        <v>49</v>
      </c>
      <c r="F46" t="s">
        <v>50</v>
      </c>
      <c r="H46" t="str">
        <f>INDEX('UUW Backcast'!$B$13:$V$47, MATCH('UUW Backcast - WINEP'!$C46, 'UUW Backcast'!$C$13:$C$47, 0), MATCH('UUW Backcast - WINEP'!H$13, 'UUW Backcast'!$B$13:$V$13, 0))</f>
        <v>Excellent</v>
      </c>
      <c r="I46" t="str">
        <f>INDEX('UUW Backcast'!$B$13:$V$47, MATCH('UUW Backcast - WINEP'!$C46, 'UUW Backcast'!$C$13:$C$47, 0), MATCH('UUW Backcast - WINEP'!I$13, 'UUW Backcast'!$B$13:$V$13, 0))</f>
        <v>Excellent</v>
      </c>
      <c r="J46" t="str">
        <f>INDEX('UUW Backcast'!$B$13:$V$47, MATCH('UUW Backcast - WINEP'!$C46, 'UUW Backcast'!$C$13:$C$47, 0), MATCH('UUW Backcast - WINEP'!J$13, 'UUW Backcast'!$B$13:$V$13, 0))</f>
        <v>Excellent</v>
      </c>
      <c r="K46" t="str">
        <f>INDEX('UUW Backcast'!$B$13:$V$47, MATCH('UUW Backcast - WINEP'!$C46, 'UUW Backcast'!$C$13:$C$47, 0), MATCH('UUW Backcast - WINEP'!K$13, 'UUW Backcast'!$B$13:$V$13, 0))</f>
        <v>Excellent</v>
      </c>
      <c r="L46" t="str">
        <f>INDEX('UUW Backcast'!$B$13:$V$47, MATCH('UUW Backcast - WINEP'!$C46, 'UUW Backcast'!$C$13:$C$47, 0), MATCH('UUW Backcast - WINEP'!L$13, 'UUW Backcast'!$B$13:$V$13, 0))</f>
        <v>Excellent</v>
      </c>
      <c r="M46">
        <f>INDEX('UUW Backcast'!$B$13:$V$47, MATCH('UUW Backcast - WINEP'!$C46, 'UUW Backcast'!$C$13:$C$47, 0), MATCH('UUW Backcast - WINEP'!M$13, 'UUW Backcast'!$B$13:$V$13, 0))</f>
        <v>0</v>
      </c>
      <c r="N46" t="str">
        <f>INDEX('UUW Backcast'!$B$13:$V$47, MATCH('UUW Backcast - WINEP'!$C46, 'UUW Backcast'!$C$13:$C$47, 0), MATCH('UUW Backcast - WINEP'!N$13, 'UUW Backcast'!$B$13:$V$13, 0))</f>
        <v>Excellent</v>
      </c>
      <c r="O46" t="str">
        <f>INDEX('UUW Backcast'!$B$13:$V$47, MATCH('UUW Backcast - WINEP'!$C46, 'UUW Backcast'!$C$13:$C$47, 0), MATCH('UUW Backcast - WINEP'!O$13, 'UUW Backcast'!$B$13:$V$13, 0))</f>
        <v>Excellent</v>
      </c>
      <c r="P46">
        <f>INDEX('UUW Backcast'!$B$13:$V$47, MATCH('UUW Backcast - WINEP'!$C46, 'UUW Backcast'!$C$13:$C$47, 0), MATCH('UUW Backcast - WINEP'!P$13, 'UUW Backcast'!$B$13:$V$13, 0))</f>
        <v>0</v>
      </c>
      <c r="Q46" t="str">
        <f>INDEX('UUW Backcast'!$B$13:$V$47, MATCH('UUW Backcast - WINEP'!$C46, 'UUW Backcast'!$C$13:$C$47, 0), MATCH('UUW Backcast - WINEP'!Q$13, 'UUW Backcast'!$B$13:$V$13, 0))</f>
        <v>Excellent</v>
      </c>
      <c r="R46" t="str">
        <f>INDEX('UUW Backcast'!$B$13:$V$47, MATCH('UUW Backcast - WINEP'!$C46, 'UUW Backcast'!$C$13:$C$47, 0), MATCH('UUW Backcast - WINEP'!R$13, 'UUW Backcast'!$B$13:$V$13, 0))</f>
        <v>Excellent</v>
      </c>
      <c r="S46" t="str">
        <f>INDEX('UUW Backcast'!$B$13:$V$47, MATCH('UUW Backcast - WINEP'!$C46, 'UUW Backcast'!$C$13:$C$47, 0), MATCH('UUW Backcast - WINEP'!S$13, 'UUW Backcast'!$B$13:$V$13, 0))</f>
        <v>Excellent</v>
      </c>
      <c r="T46" t="str">
        <f>INDEX('UUW Backcast'!$B$13:$V$47, MATCH('UUW Backcast - WINEP'!$C46, 'UUW Backcast'!$C$13:$C$47, 0), MATCH('UUW Backcast - WINEP'!T$13, 'UUW Backcast'!$B$13:$V$13, 0))</f>
        <v>Excellent</v>
      </c>
      <c r="U46" t="str">
        <f>INDEX('UUW Backcast'!$B$13:$V$47, MATCH('UUW Backcast - WINEP'!$C46, 'UUW Backcast'!$C$13:$C$47, 0), MATCH('UUW Backcast - WINEP'!U$13, 'UUW Backcast'!$B$13:$V$13, 0))</f>
        <v>Excellent</v>
      </c>
      <c r="V46" t="str">
        <f>INDEX('UUW Backcast'!$B$13:$V$47, MATCH('UUW Backcast - WINEP'!$C46, 'UUW Backcast'!$C$13:$C$47, 0), MATCH('UUW Backcast - WINEP'!V$13, 'UUW Backcast'!$B$13:$V$13, 0))</f>
        <v>Excellent</v>
      </c>
      <c r="Z46" s="22"/>
      <c r="AA46" t="s">
        <v>51</v>
      </c>
      <c r="AB46" t="str">
        <f t="shared" si="12"/>
        <v>Excellent</v>
      </c>
      <c r="AC46" t="str">
        <f t="shared" si="12"/>
        <v>Excellent</v>
      </c>
      <c r="AD46" t="str">
        <f t="shared" si="12"/>
        <v>Excellent</v>
      </c>
      <c r="AE46" t="str">
        <f t="shared" si="12"/>
        <v>Excellent</v>
      </c>
      <c r="AF46" t="str">
        <f t="shared" si="12"/>
        <v>Excellent</v>
      </c>
      <c r="AG46" t="str">
        <f t="shared" si="12"/>
        <v>Excellent</v>
      </c>
      <c r="AI46" t="str">
        <f t="shared" si="0"/>
        <v>N</v>
      </c>
    </row>
    <row r="47" spans="1:35">
      <c r="B47" t="s">
        <v>262</v>
      </c>
      <c r="C47" t="s">
        <v>830</v>
      </c>
      <c r="D47" t="s">
        <v>428</v>
      </c>
      <c r="E47" t="s">
        <v>49</v>
      </c>
      <c r="F47" t="s">
        <v>50</v>
      </c>
      <c r="H47" t="str">
        <f>INDEX('UUW Backcast'!$B$13:$V$47, MATCH('UUW Backcast - WINEP'!$C47, 'UUW Backcast'!$C$13:$C$47, 0), MATCH('UUW Backcast - WINEP'!H$13, 'UUW Backcast'!$B$13:$V$13, 0))</f>
        <v>Excellent</v>
      </c>
      <c r="I47" t="str">
        <f>INDEX('UUW Backcast'!$B$13:$V$47, MATCH('UUW Backcast - WINEP'!$C47, 'UUW Backcast'!$C$13:$C$47, 0), MATCH('UUW Backcast - WINEP'!I$13, 'UUW Backcast'!$B$13:$V$13, 0))</f>
        <v>Excellent</v>
      </c>
      <c r="J47" t="str">
        <f>INDEX('UUW Backcast'!$B$13:$V$47, MATCH('UUW Backcast - WINEP'!$C47, 'UUW Backcast'!$C$13:$C$47, 0), MATCH('UUW Backcast - WINEP'!J$13, 'UUW Backcast'!$B$13:$V$13, 0))</f>
        <v>Excellent</v>
      </c>
      <c r="K47" t="str">
        <f>INDEX('UUW Backcast'!$B$13:$V$47, MATCH('UUW Backcast - WINEP'!$C47, 'UUW Backcast'!$C$13:$C$47, 0), MATCH('UUW Backcast - WINEP'!K$13, 'UUW Backcast'!$B$13:$V$13, 0))</f>
        <v>Excellent</v>
      </c>
      <c r="L47" t="str">
        <f>INDEX('UUW Backcast'!$B$13:$V$47, MATCH('UUW Backcast - WINEP'!$C47, 'UUW Backcast'!$C$13:$C$47, 0), MATCH('UUW Backcast - WINEP'!L$13, 'UUW Backcast'!$B$13:$V$13, 0))</f>
        <v>Excellent</v>
      </c>
      <c r="M47">
        <f>INDEX('UUW Backcast'!$B$13:$V$47, MATCH('UUW Backcast - WINEP'!$C47, 'UUW Backcast'!$C$13:$C$47, 0), MATCH('UUW Backcast - WINEP'!M$13, 'UUW Backcast'!$B$13:$V$13, 0))</f>
        <v>0</v>
      </c>
      <c r="N47" t="str">
        <f>INDEX('UUW Backcast'!$B$13:$V$47, MATCH('UUW Backcast - WINEP'!$C47, 'UUW Backcast'!$C$13:$C$47, 0), MATCH('UUW Backcast - WINEP'!N$13, 'UUW Backcast'!$B$13:$V$13, 0))</f>
        <v>Excellent</v>
      </c>
      <c r="O47" t="str">
        <f>INDEX('UUW Backcast'!$B$13:$V$47, MATCH('UUW Backcast - WINEP'!$C47, 'UUW Backcast'!$C$13:$C$47, 0), MATCH('UUW Backcast - WINEP'!O$13, 'UUW Backcast'!$B$13:$V$13, 0))</f>
        <v>Excellent</v>
      </c>
      <c r="P47">
        <f>INDEX('UUW Backcast'!$B$13:$V$47, MATCH('UUW Backcast - WINEP'!$C47, 'UUW Backcast'!$C$13:$C$47, 0), MATCH('UUW Backcast - WINEP'!P$13, 'UUW Backcast'!$B$13:$V$13, 0))</f>
        <v>0</v>
      </c>
      <c r="Q47" t="str">
        <f>INDEX('UUW Backcast'!$B$13:$V$47, MATCH('UUW Backcast - WINEP'!$C47, 'UUW Backcast'!$C$13:$C$47, 0), MATCH('UUW Backcast - WINEP'!Q$13, 'UUW Backcast'!$B$13:$V$13, 0))</f>
        <v>Excellent</v>
      </c>
      <c r="R47" t="str">
        <f>INDEX('UUW Backcast'!$B$13:$V$47, MATCH('UUW Backcast - WINEP'!$C47, 'UUW Backcast'!$C$13:$C$47, 0), MATCH('UUW Backcast - WINEP'!R$13, 'UUW Backcast'!$B$13:$V$13, 0))</f>
        <v>Excellent</v>
      </c>
      <c r="S47" t="str">
        <f>INDEX('UUW Backcast'!$B$13:$V$47, MATCH('UUW Backcast - WINEP'!$C47, 'UUW Backcast'!$C$13:$C$47, 0), MATCH('UUW Backcast - WINEP'!S$13, 'UUW Backcast'!$B$13:$V$13, 0))</f>
        <v>Excellent</v>
      </c>
      <c r="T47" t="str">
        <f>INDEX('UUW Backcast'!$B$13:$V$47, MATCH('UUW Backcast - WINEP'!$C47, 'UUW Backcast'!$C$13:$C$47, 0), MATCH('UUW Backcast - WINEP'!T$13, 'UUW Backcast'!$B$13:$V$13, 0))</f>
        <v>Excellent</v>
      </c>
      <c r="U47" t="str">
        <f>INDEX('UUW Backcast'!$B$13:$V$47, MATCH('UUW Backcast - WINEP'!$C47, 'UUW Backcast'!$C$13:$C$47, 0), MATCH('UUW Backcast - WINEP'!U$13, 'UUW Backcast'!$B$13:$V$13, 0))</f>
        <v>Excellent</v>
      </c>
      <c r="V47" t="str">
        <f>INDEX('UUW Backcast'!$B$13:$V$47, MATCH('UUW Backcast - WINEP'!$C47, 'UUW Backcast'!$C$13:$C$47, 0), MATCH('UUW Backcast - WINEP'!V$13, 'UUW Backcast'!$B$13:$V$13, 0))</f>
        <v>Excellent</v>
      </c>
      <c r="Z47" s="22"/>
      <c r="AA47" t="s">
        <v>51</v>
      </c>
      <c r="AB47" t="str">
        <f t="shared" si="12"/>
        <v>Excellent</v>
      </c>
      <c r="AC47" t="str">
        <f t="shared" si="12"/>
        <v>Excellent</v>
      </c>
      <c r="AD47" t="str">
        <f t="shared" si="12"/>
        <v>Excellent</v>
      </c>
      <c r="AE47" t="str">
        <f t="shared" si="12"/>
        <v>Excellent</v>
      </c>
      <c r="AF47" t="str">
        <f t="shared" si="12"/>
        <v>Excellent</v>
      </c>
      <c r="AG47" t="str">
        <f t="shared" si="12"/>
        <v>Excellent</v>
      </c>
      <c r="AI47" t="str">
        <f t="shared" si="0"/>
        <v>N</v>
      </c>
    </row>
    <row r="48" spans="1:35">
      <c r="A48" s="158" t="s">
        <v>138</v>
      </c>
      <c r="B48" s="158" t="s">
        <v>262</v>
      </c>
      <c r="C48" s="158" t="s">
        <v>831</v>
      </c>
      <c r="D48" s="158"/>
      <c r="E48" s="158" t="s">
        <v>49</v>
      </c>
      <c r="F48" s="158" t="s">
        <v>140</v>
      </c>
    </row>
    <row r="49" spans="1:35">
      <c r="A49" s="158" t="s">
        <v>138</v>
      </c>
      <c r="B49" s="158" t="s">
        <v>262</v>
      </c>
      <c r="C49" s="158" t="s">
        <v>832</v>
      </c>
      <c r="D49" s="158"/>
      <c r="E49" s="158" t="s">
        <v>49</v>
      </c>
      <c r="F49" s="158" t="s">
        <v>140</v>
      </c>
    </row>
    <row r="50" spans="1:35">
      <c r="A50" s="158" t="s">
        <v>138</v>
      </c>
      <c r="B50" s="158" t="s">
        <v>262</v>
      </c>
      <c r="C50" s="158" t="s">
        <v>833</v>
      </c>
      <c r="D50" s="158"/>
      <c r="E50" s="158" t="s">
        <v>49</v>
      </c>
      <c r="F50" s="158" t="s">
        <v>140</v>
      </c>
    </row>
    <row r="51" spans="1:35">
      <c r="A51" s="158" t="s">
        <v>138</v>
      </c>
      <c r="B51" s="158" t="s">
        <v>262</v>
      </c>
      <c r="C51" s="158" t="s">
        <v>834</v>
      </c>
      <c r="D51" s="158"/>
      <c r="E51" s="158" t="s">
        <v>49</v>
      </c>
      <c r="F51" s="158" t="s">
        <v>140</v>
      </c>
    </row>
    <row r="52" spans="1:35">
      <c r="A52" s="158" t="s">
        <v>138</v>
      </c>
      <c r="B52" s="158" t="s">
        <v>262</v>
      </c>
      <c r="C52" s="158" t="s">
        <v>835</v>
      </c>
      <c r="D52" s="158"/>
      <c r="E52" s="158" t="s">
        <v>49</v>
      </c>
      <c r="F52" s="158" t="s">
        <v>140</v>
      </c>
    </row>
    <row r="54" spans="1:35" s="21" customFormat="1"/>
    <row r="56" spans="1:35" ht="42">
      <c r="B56" s="10" t="s">
        <v>143</v>
      </c>
      <c r="E56" s="10" t="s">
        <v>144</v>
      </c>
      <c r="F56" t="s">
        <v>145</v>
      </c>
      <c r="H56">
        <f t="shared" ref="H56:V56" si="13">SUM(H57:H60)</f>
        <v>29</v>
      </c>
      <c r="I56">
        <f t="shared" si="13"/>
        <v>29</v>
      </c>
      <c r="J56">
        <f t="shared" si="13"/>
        <v>29</v>
      </c>
      <c r="K56">
        <f t="shared" si="13"/>
        <v>29</v>
      </c>
      <c r="L56">
        <f t="shared" si="13"/>
        <v>29</v>
      </c>
      <c r="N56">
        <f t="shared" si="13"/>
        <v>29</v>
      </c>
      <c r="O56">
        <f t="shared" si="13"/>
        <v>29</v>
      </c>
      <c r="Q56">
        <f t="shared" si="13"/>
        <v>29</v>
      </c>
      <c r="R56">
        <f t="shared" si="13"/>
        <v>29</v>
      </c>
      <c r="S56">
        <f t="shared" si="13"/>
        <v>29</v>
      </c>
      <c r="T56">
        <f t="shared" si="13"/>
        <v>29</v>
      </c>
      <c r="U56">
        <f t="shared" si="13"/>
        <v>29</v>
      </c>
      <c r="V56">
        <f t="shared" si="13"/>
        <v>29</v>
      </c>
      <c r="AB56">
        <f t="shared" ref="AB56:AG56" si="14">SUM(AB57:AB60)</f>
        <v>29</v>
      </c>
      <c r="AC56">
        <f t="shared" si="14"/>
        <v>29</v>
      </c>
      <c r="AD56">
        <f t="shared" si="14"/>
        <v>29</v>
      </c>
      <c r="AE56">
        <f t="shared" si="14"/>
        <v>29</v>
      </c>
      <c r="AF56">
        <f t="shared" si="14"/>
        <v>29</v>
      </c>
      <c r="AG56">
        <f t="shared" si="14"/>
        <v>29</v>
      </c>
      <c r="AH56" s="22" t="s">
        <v>146</v>
      </c>
      <c r="AI56">
        <f>COUNTIF(AI14:AI47, "Y")</f>
        <v>7</v>
      </c>
    </row>
    <row r="57" spans="1:35">
      <c r="B57" t="s">
        <v>96</v>
      </c>
      <c r="F57" t="s">
        <v>96</v>
      </c>
      <c r="H57">
        <f t="shared" ref="H57:L60" si="15">COUNTIF(H$14:H$53, $B57) + COUNTIF(H$14:H$53, $B64)</f>
        <v>8</v>
      </c>
      <c r="I57">
        <f t="shared" si="15"/>
        <v>1</v>
      </c>
      <c r="J57">
        <f t="shared" si="15"/>
        <v>2</v>
      </c>
      <c r="K57">
        <f t="shared" si="15"/>
        <v>1</v>
      </c>
      <c r="L57">
        <f t="shared" si="15"/>
        <v>4</v>
      </c>
      <c r="N57">
        <f t="shared" ref="N57:O60" si="16">COUNTIF(N$14:N$53, $B57) + COUNTIF(N$14:N$53, $B64)</f>
        <v>3</v>
      </c>
      <c r="O57">
        <f t="shared" si="16"/>
        <v>5</v>
      </c>
      <c r="Q57">
        <f t="shared" ref="Q57:V60" si="17">COUNTIF(Q$14:Q$53, $B57) + COUNTIF(Q$14:Q$53, $B64)</f>
        <v>6</v>
      </c>
      <c r="R57">
        <f t="shared" si="17"/>
        <v>6</v>
      </c>
      <c r="S57">
        <f t="shared" si="17"/>
        <v>6</v>
      </c>
      <c r="T57">
        <f t="shared" si="17"/>
        <v>6</v>
      </c>
      <c r="U57">
        <f t="shared" si="17"/>
        <v>6</v>
      </c>
      <c r="V57">
        <f t="shared" si="17"/>
        <v>6</v>
      </c>
      <c r="AB57">
        <f t="shared" ref="AB57:AG60" si="18">COUNTIF(AB$14:AB$53, $B57) + COUNTIF(AB$14:AB$53, $B64)</f>
        <v>3</v>
      </c>
      <c r="AC57">
        <f t="shared" si="18"/>
        <v>3</v>
      </c>
      <c r="AD57">
        <f t="shared" si="18"/>
        <v>3</v>
      </c>
      <c r="AE57">
        <f t="shared" si="18"/>
        <v>3</v>
      </c>
      <c r="AF57">
        <f t="shared" si="18"/>
        <v>3</v>
      </c>
      <c r="AG57">
        <f t="shared" si="18"/>
        <v>1</v>
      </c>
    </row>
    <row r="58" spans="1:35">
      <c r="B58" t="s">
        <v>97</v>
      </c>
      <c r="F58" t="s">
        <v>97</v>
      </c>
      <c r="H58">
        <f t="shared" si="15"/>
        <v>9</v>
      </c>
      <c r="I58">
        <f t="shared" si="15"/>
        <v>12</v>
      </c>
      <c r="J58">
        <f t="shared" si="15"/>
        <v>9</v>
      </c>
      <c r="K58">
        <f t="shared" si="15"/>
        <v>11</v>
      </c>
      <c r="L58">
        <f t="shared" si="15"/>
        <v>10</v>
      </c>
      <c r="N58">
        <f t="shared" si="16"/>
        <v>9</v>
      </c>
      <c r="O58">
        <f t="shared" si="16"/>
        <v>5</v>
      </c>
      <c r="Q58">
        <f t="shared" si="17"/>
        <v>5</v>
      </c>
      <c r="R58">
        <f t="shared" si="17"/>
        <v>5</v>
      </c>
      <c r="S58">
        <f t="shared" si="17"/>
        <v>5</v>
      </c>
      <c r="T58">
        <f t="shared" si="17"/>
        <v>5</v>
      </c>
      <c r="U58">
        <f t="shared" si="17"/>
        <v>5</v>
      </c>
      <c r="V58">
        <f t="shared" si="17"/>
        <v>5</v>
      </c>
      <c r="AB58">
        <f t="shared" si="18"/>
        <v>7</v>
      </c>
      <c r="AC58">
        <f t="shared" si="18"/>
        <v>7</v>
      </c>
      <c r="AD58">
        <f t="shared" si="18"/>
        <v>7</v>
      </c>
      <c r="AE58">
        <f t="shared" si="18"/>
        <v>7</v>
      </c>
      <c r="AF58">
        <f t="shared" si="18"/>
        <v>7</v>
      </c>
      <c r="AG58">
        <f t="shared" si="18"/>
        <v>9</v>
      </c>
    </row>
    <row r="59" spans="1:35">
      <c r="B59" t="s">
        <v>56</v>
      </c>
      <c r="F59" t="s">
        <v>56</v>
      </c>
      <c r="H59">
        <f t="shared" si="15"/>
        <v>3</v>
      </c>
      <c r="I59">
        <f t="shared" si="15"/>
        <v>6</v>
      </c>
      <c r="J59">
        <f t="shared" si="15"/>
        <v>9</v>
      </c>
      <c r="K59">
        <f t="shared" si="15"/>
        <v>8</v>
      </c>
      <c r="L59">
        <f t="shared" si="15"/>
        <v>6</v>
      </c>
      <c r="N59">
        <f t="shared" si="16"/>
        <v>7</v>
      </c>
      <c r="O59">
        <f t="shared" si="16"/>
        <v>8</v>
      </c>
      <c r="Q59">
        <f t="shared" si="17"/>
        <v>7</v>
      </c>
      <c r="R59">
        <f t="shared" si="17"/>
        <v>7</v>
      </c>
      <c r="S59">
        <f t="shared" si="17"/>
        <v>7</v>
      </c>
      <c r="T59">
        <f t="shared" si="17"/>
        <v>7</v>
      </c>
      <c r="U59">
        <f t="shared" si="17"/>
        <v>7</v>
      </c>
      <c r="V59">
        <f t="shared" si="17"/>
        <v>7</v>
      </c>
      <c r="AB59">
        <f t="shared" si="18"/>
        <v>7</v>
      </c>
      <c r="AC59">
        <f t="shared" si="18"/>
        <v>7</v>
      </c>
      <c r="AD59">
        <f t="shared" si="18"/>
        <v>7</v>
      </c>
      <c r="AE59">
        <f t="shared" si="18"/>
        <v>7</v>
      </c>
      <c r="AF59">
        <f t="shared" si="18"/>
        <v>7</v>
      </c>
      <c r="AG59">
        <f t="shared" si="18"/>
        <v>7</v>
      </c>
    </row>
    <row r="60" spans="1:35">
      <c r="B60" t="s">
        <v>57</v>
      </c>
      <c r="F60" t="s">
        <v>57</v>
      </c>
      <c r="H60">
        <f t="shared" si="15"/>
        <v>9</v>
      </c>
      <c r="I60">
        <f t="shared" si="15"/>
        <v>10</v>
      </c>
      <c r="J60">
        <f t="shared" si="15"/>
        <v>9</v>
      </c>
      <c r="K60">
        <f t="shared" si="15"/>
        <v>9</v>
      </c>
      <c r="L60">
        <f t="shared" si="15"/>
        <v>9</v>
      </c>
      <c r="N60">
        <f t="shared" si="16"/>
        <v>10</v>
      </c>
      <c r="O60">
        <f t="shared" si="16"/>
        <v>11</v>
      </c>
      <c r="Q60">
        <f t="shared" si="17"/>
        <v>11</v>
      </c>
      <c r="R60">
        <f t="shared" si="17"/>
        <v>11</v>
      </c>
      <c r="S60">
        <f t="shared" si="17"/>
        <v>11</v>
      </c>
      <c r="T60">
        <f t="shared" si="17"/>
        <v>11</v>
      </c>
      <c r="U60">
        <f t="shared" si="17"/>
        <v>11</v>
      </c>
      <c r="V60">
        <f t="shared" si="17"/>
        <v>11</v>
      </c>
      <c r="AB60">
        <f t="shared" si="18"/>
        <v>12</v>
      </c>
      <c r="AC60">
        <f t="shared" si="18"/>
        <v>12</v>
      </c>
      <c r="AD60">
        <f t="shared" si="18"/>
        <v>12</v>
      </c>
      <c r="AE60">
        <f t="shared" si="18"/>
        <v>12</v>
      </c>
      <c r="AF60">
        <f t="shared" si="18"/>
        <v>12</v>
      </c>
      <c r="AG60">
        <f t="shared" si="18"/>
        <v>12</v>
      </c>
    </row>
    <row r="61" spans="1:35">
      <c r="B61" t="s">
        <v>147</v>
      </c>
      <c r="F61" t="s">
        <v>148</v>
      </c>
      <c r="H61">
        <f>IF(H56&lt;&gt;0,ROWS(H$14:H$52)-H56,0)</f>
        <v>10</v>
      </c>
      <c r="I61">
        <f>IF(I56&lt;&gt;0,ROWS(I$14:I$52)-I56,0)</f>
        <v>10</v>
      </c>
      <c r="J61">
        <f>IF(J56&lt;&gt;0,ROWS(J$14:J$52)-J56,0)</f>
        <v>10</v>
      </c>
      <c r="K61">
        <f>IF(K56&lt;&gt;0,ROWS(K$14:K$52)-K56,0)</f>
        <v>10</v>
      </c>
      <c r="L61">
        <f>IF(L56&lt;&gt;0,ROWS(L$14:L$52)-L56,0)</f>
        <v>10</v>
      </c>
      <c r="N61">
        <f>IF(N56&lt;&gt;0,ROWS(N$14:N$52)-N56,0)</f>
        <v>10</v>
      </c>
      <c r="O61">
        <f>IF(O56&lt;&gt;0,ROWS(O$14:O$52)-O56,0)</f>
        <v>10</v>
      </c>
      <c r="Q61">
        <f t="shared" ref="Q61:V61" si="19">IF(Q56&lt;&gt;0,ROWS(Q$14:Q$52)-Q56,0)</f>
        <v>10</v>
      </c>
      <c r="R61">
        <f t="shared" si="19"/>
        <v>10</v>
      </c>
      <c r="S61">
        <f t="shared" si="19"/>
        <v>10</v>
      </c>
      <c r="T61">
        <f t="shared" si="19"/>
        <v>10</v>
      </c>
      <c r="U61">
        <f t="shared" si="19"/>
        <v>10</v>
      </c>
      <c r="V61">
        <f t="shared" si="19"/>
        <v>10</v>
      </c>
      <c r="AB61">
        <f t="shared" ref="AB61:AG61" si="20">IF(AB56&lt;&gt;0,ROWS(AB$14:AB$52)-AB56,0)</f>
        <v>10</v>
      </c>
      <c r="AC61">
        <f t="shared" si="20"/>
        <v>10</v>
      </c>
      <c r="AD61">
        <f t="shared" si="20"/>
        <v>10</v>
      </c>
      <c r="AE61">
        <f t="shared" si="20"/>
        <v>10</v>
      </c>
      <c r="AF61">
        <f t="shared" si="20"/>
        <v>10</v>
      </c>
      <c r="AG61">
        <f t="shared" si="20"/>
        <v>10</v>
      </c>
    </row>
    <row r="62" spans="1:35">
      <c r="B62" t="s">
        <v>149</v>
      </c>
    </row>
    <row r="63" spans="1:35">
      <c r="B63" t="s">
        <v>150</v>
      </c>
      <c r="G63" s="18"/>
      <c r="H63" s="18"/>
      <c r="I63" s="18"/>
      <c r="J63" s="18"/>
      <c r="K63" s="18"/>
      <c r="L63" s="18"/>
      <c r="M63" s="18"/>
      <c r="N63" s="18"/>
      <c r="O63" s="18"/>
      <c r="P63" s="18"/>
      <c r="Q63" s="18"/>
      <c r="R63" s="18"/>
      <c r="S63" s="18"/>
      <c r="T63" s="18"/>
      <c r="U63" s="18"/>
      <c r="V63" s="18"/>
      <c r="AB63" s="18"/>
      <c r="AC63" s="18"/>
      <c r="AD63" s="18"/>
      <c r="AE63" s="18"/>
      <c r="AF63" s="18"/>
      <c r="AG63" s="18"/>
    </row>
    <row r="64" spans="1:35">
      <c r="B64" t="s">
        <v>151</v>
      </c>
    </row>
    <row r="65" spans="1:33">
      <c r="B65" t="s">
        <v>152</v>
      </c>
    </row>
    <row r="66" spans="1:33">
      <c r="B66" t="s">
        <v>153</v>
      </c>
      <c r="G66" s="26"/>
      <c r="H66" s="26"/>
      <c r="I66" s="26"/>
      <c r="J66" s="26"/>
      <c r="K66" s="26"/>
      <c r="L66" s="26"/>
      <c r="M66" s="26"/>
      <c r="N66" s="26"/>
      <c r="O66" s="26"/>
      <c r="P66" s="26"/>
      <c r="Q66" s="26"/>
      <c r="R66" s="26"/>
      <c r="S66" s="26"/>
      <c r="T66" s="26"/>
      <c r="U66" s="26"/>
      <c r="V66" s="26"/>
      <c r="AB66" s="26"/>
      <c r="AC66" s="26"/>
      <c r="AD66" s="26"/>
      <c r="AE66" s="26"/>
      <c r="AF66" s="26"/>
      <c r="AG66" s="26"/>
    </row>
    <row r="67" spans="1:33">
      <c r="B67" t="s">
        <v>154</v>
      </c>
    </row>
    <row r="68" spans="1:33">
      <c r="B68" t="s">
        <v>155</v>
      </c>
    </row>
    <row r="70" spans="1:33">
      <c r="B70" t="s">
        <v>50</v>
      </c>
    </row>
    <row r="71" spans="1:33">
      <c r="B71" t="s">
        <v>63</v>
      </c>
    </row>
    <row r="74" spans="1:33" s="11" customFormat="1">
      <c r="A74" s="11" t="s">
        <v>156</v>
      </c>
      <c r="G74" s="31"/>
    </row>
    <row r="75" spans="1:33">
      <c r="AG75" s="10"/>
    </row>
    <row r="86" spans="27:32">
      <c r="AA86" s="22"/>
      <c r="AB86" s="22"/>
      <c r="AC86" s="22"/>
      <c r="AD86" s="22"/>
      <c r="AE86" s="22"/>
      <c r="AF86" s="22"/>
    </row>
    <row r="87" spans="27:32">
      <c r="AA87" s="22"/>
      <c r="AB87" s="22"/>
      <c r="AC87" s="22"/>
      <c r="AD87" s="22"/>
      <c r="AE87" s="22"/>
      <c r="AF87" s="22"/>
    </row>
    <row r="98" spans="28:33">
      <c r="AB98" s="18"/>
      <c r="AC98" s="18"/>
      <c r="AD98" s="18"/>
      <c r="AE98" s="18"/>
      <c r="AF98" s="18"/>
      <c r="AG98" s="18"/>
    </row>
    <row r="101" spans="28:33">
      <c r="AB101" s="26"/>
      <c r="AC101" s="26"/>
      <c r="AD101" s="26"/>
      <c r="AE101" s="26"/>
      <c r="AF101" s="26"/>
      <c r="AG101" s="26"/>
    </row>
  </sheetData>
  <mergeCells count="2">
    <mergeCell ref="Q11:V11"/>
    <mergeCell ref="AB11:AG11"/>
  </mergeCells>
  <conditionalFormatting sqref="A11:Q11">
    <cfRule type="cellIs" dxfId="299" priority="12" operator="equal">
      <formula>"Sufficient (backcast)"</formula>
    </cfRule>
    <cfRule type="cellIs" dxfId="298" priority="11" operator="equal">
      <formula>"Poor (backcast)"</formula>
    </cfRule>
    <cfRule type="cellIs" dxfId="297" priority="13" operator="equal">
      <formula>"Good (backcast)"</formula>
    </cfRule>
    <cfRule type="cellIs" dxfId="296" priority="14" operator="equal">
      <formula>"Excellent (backcast)"</formula>
    </cfRule>
    <cfRule type="cellIs" dxfId="295" priority="15" operator="equal">
      <formula>"Not applicable (removed)"</formula>
    </cfRule>
  </conditionalFormatting>
  <conditionalFormatting sqref="A1:W2 AA1:AG10 A3:A10 E3:W10 W11:W13 AA11:AA13 A12:G13 A53:Z55 A56:D63 W56:Z63 A64:Z72 A73 C73:Z73 A74:Z1048576">
    <cfRule type="cellIs" dxfId="294" priority="194" operator="equal">
      <formula>"Not applicable (removed)"</formula>
    </cfRule>
  </conditionalFormatting>
  <conditionalFormatting sqref="A10:W10">
    <cfRule type="cellIs" dxfId="293" priority="2" operator="equal">
      <formula>"Poor (backcast)"</formula>
    </cfRule>
    <cfRule type="cellIs" dxfId="292" priority="3" operator="equal">
      <formula>"Sufficient (backcast)"</formula>
    </cfRule>
    <cfRule type="cellIs" dxfId="291" priority="4" operator="equal">
      <formula>"Good (backcast)"</formula>
    </cfRule>
    <cfRule type="cellIs" dxfId="290" priority="5" operator="equal">
      <formula>"Excellent (backcast)"</formula>
    </cfRule>
  </conditionalFormatting>
  <conditionalFormatting sqref="A1:Z9 W11 A12:W13">
    <cfRule type="cellIs" dxfId="289" priority="51" operator="equal">
      <formula>"Poor (backcast)"</formula>
    </cfRule>
    <cfRule type="cellIs" dxfId="288" priority="52" operator="equal">
      <formula>"Sufficient (backcast)"</formula>
    </cfRule>
    <cfRule type="cellIs" dxfId="287" priority="53" operator="equal">
      <formula>"Good (backcast)"</formula>
    </cfRule>
    <cfRule type="cellIs" dxfId="286" priority="54" operator="equal">
      <formula>"Excellent (backcast)"</formula>
    </cfRule>
  </conditionalFormatting>
  <conditionalFormatting sqref="A14:Z47 AA54:AG54 E63:V63 AG71:AG73 AA74:AG88 AA90:AG1048576">
    <cfRule type="cellIs" dxfId="285" priority="171" operator="equal">
      <formula>"Poor (backcast)"</formula>
    </cfRule>
    <cfRule type="cellIs" dxfId="284" priority="173" operator="equal">
      <formula>"Good (backcast)"</formula>
    </cfRule>
    <cfRule type="cellIs" dxfId="283" priority="174" operator="equal">
      <formula>"Excellent (backcast)"</formula>
    </cfRule>
    <cfRule type="cellIs" dxfId="282" priority="172" operator="equal">
      <formula>"Sufficient (backcast)"</formula>
    </cfRule>
  </conditionalFormatting>
  <conditionalFormatting sqref="A53:Z55 A56:D63 W56:Z63 A64:Z72 A73 C73:Z73 A74:Z1048576">
    <cfRule type="cellIs" dxfId="281" priority="193" operator="equal">
      <formula>"Excellent (backcast)"</formula>
    </cfRule>
    <cfRule type="cellIs" dxfId="280" priority="192" operator="equal">
      <formula>"Good (backcast)"</formula>
    </cfRule>
    <cfRule type="cellIs" dxfId="279" priority="191" operator="equal">
      <formula>"Sufficient (backcast)"</formula>
    </cfRule>
    <cfRule type="cellIs" dxfId="278" priority="190" operator="equal">
      <formula>"Poor (backcast)"</formula>
    </cfRule>
  </conditionalFormatting>
  <conditionalFormatting sqref="A14:AG47 AB53:AG53 AA69">
    <cfRule type="cellIs" dxfId="277" priority="109" operator="equal">
      <formula>"Not applicable (removed)"</formula>
    </cfRule>
  </conditionalFormatting>
  <conditionalFormatting sqref="A48:XFD52">
    <cfRule type="cellIs" dxfId="276" priority="29" operator="equal">
      <formula>"Good (backcast)"</formula>
    </cfRule>
    <cfRule type="cellIs" dxfId="275" priority="30" operator="equal">
      <formula>"Excellent (backcast)"</formula>
    </cfRule>
    <cfRule type="cellIs" dxfId="274" priority="26" operator="equal">
      <formula>"Not applicable (removed)"</formula>
    </cfRule>
    <cfRule type="cellIs" dxfId="273" priority="27" operator="equal">
      <formula>"Poor (backcast)"</formula>
    </cfRule>
    <cfRule type="cellIs" dxfId="272" priority="28" operator="equal">
      <formula>"Sufficient (backcast)"</formula>
    </cfRule>
  </conditionalFormatting>
  <conditionalFormatting sqref="B3:D10">
    <cfRule type="cellIs" dxfId="271" priority="1" operator="equal">
      <formula>"Not applicable (removed)"</formula>
    </cfRule>
  </conditionalFormatting>
  <conditionalFormatting sqref="E62:F62">
    <cfRule type="cellIs" dxfId="270" priority="189" operator="equal">
      <formula>"Not applicable (removed)"</formula>
    </cfRule>
    <cfRule type="cellIs" dxfId="269" priority="188" operator="equal">
      <formula>"Excellent (backcast)"</formula>
    </cfRule>
    <cfRule type="cellIs" dxfId="268" priority="186" operator="equal">
      <formula>"Sufficient (backcast)"</formula>
    </cfRule>
    <cfRule type="cellIs" dxfId="267" priority="185" operator="equal">
      <formula>"Poor (backcast)"</formula>
    </cfRule>
    <cfRule type="cellIs" dxfId="266" priority="187" operator="equal">
      <formula>"Good (backcast)"</formula>
    </cfRule>
  </conditionalFormatting>
  <conditionalFormatting sqref="E56:V61">
    <cfRule type="cellIs" dxfId="265" priority="25" operator="equal">
      <formula>"Excellent (backcast)"</formula>
    </cfRule>
    <cfRule type="cellIs" dxfId="264" priority="22" operator="equal">
      <formula>"Poor (backcast)"</formula>
    </cfRule>
    <cfRule type="cellIs" dxfId="263" priority="23" operator="equal">
      <formula>"Sufficient (backcast)"</formula>
    </cfRule>
    <cfRule type="cellIs" dxfId="262" priority="24" operator="equal">
      <formula>"Good (backcast)"</formula>
    </cfRule>
  </conditionalFormatting>
  <conditionalFormatting sqref="H12:V13">
    <cfRule type="cellIs" dxfId="261" priority="60" operator="equal">
      <formula>"Not applicable (removed)"</formula>
    </cfRule>
  </conditionalFormatting>
  <conditionalFormatting sqref="H61:V61">
    <cfRule type="cellIs" dxfId="260" priority="21" operator="equal">
      <formula>"Not applicable (removed)"</formula>
    </cfRule>
  </conditionalFormatting>
  <conditionalFormatting sqref="X1:Z9 Z10:Z11 X10:Y12 X13:Z13">
    <cfRule type="cellIs" dxfId="259" priority="159" operator="equal">
      <formula>"Not applicable (removed)"</formula>
    </cfRule>
  </conditionalFormatting>
  <conditionalFormatting sqref="Z10:Z11 X10:Y12 X13:Z13">
    <cfRule type="cellIs" dxfId="258" priority="157" operator="equal">
      <formula>"Good (backcast)"</formula>
    </cfRule>
    <cfRule type="cellIs" dxfId="257" priority="156" operator="equal">
      <formula>"Sufficient (backcast)"</formula>
    </cfRule>
    <cfRule type="cellIs" dxfId="256" priority="155" operator="equal">
      <formula>"Poor (backcast)"</formula>
    </cfRule>
    <cfRule type="cellIs" dxfId="255" priority="158" operator="equal">
      <formula>"Excellent (backcast)"</formula>
    </cfRule>
  </conditionalFormatting>
  <conditionalFormatting sqref="AA91:AA105">
    <cfRule type="cellIs" dxfId="254" priority="104" operator="equal">
      <formula>"Excellent (backcast)"</formula>
    </cfRule>
    <cfRule type="cellIs" dxfId="253" priority="101" operator="equal">
      <formula>"Poor (backcast)"</formula>
    </cfRule>
    <cfRule type="cellIs" dxfId="252" priority="102" operator="equal">
      <formula>"Sufficient (backcast)"</formula>
    </cfRule>
    <cfRule type="cellIs" dxfId="251" priority="100" operator="equal">
      <formula>"Not applicable (removed)"</formula>
    </cfRule>
    <cfRule type="cellIs" dxfId="250" priority="103" operator="equal">
      <formula>"Good (backcast)"</formula>
    </cfRule>
  </conditionalFormatting>
  <conditionalFormatting sqref="AA11:AB11">
    <cfRule type="cellIs" dxfId="249" priority="7" operator="equal">
      <formula>"Sufficient (backcast)"</formula>
    </cfRule>
    <cfRule type="cellIs" dxfId="248" priority="8" operator="equal">
      <formula>"Good (backcast)"</formula>
    </cfRule>
    <cfRule type="cellIs" dxfId="247" priority="9" operator="equal">
      <formula>"Excellent (backcast)"</formula>
    </cfRule>
    <cfRule type="cellIs" dxfId="246" priority="6" operator="equal">
      <formula>"Poor (backcast)"</formula>
    </cfRule>
  </conditionalFormatting>
  <conditionalFormatting sqref="AA54:AG54 E56:V60 E61:G61 E63:V63 AG71:AG73 AA74:AG88 AA90:AG1048576">
    <cfRule type="cellIs" dxfId="245" priority="170" operator="equal">
      <formula>"Not applicable (removed)"</formula>
    </cfRule>
  </conditionalFormatting>
  <conditionalFormatting sqref="AA1:XFD10 AH11:XFD11 AA12:XFD47 AH53:XFD1048576">
    <cfRule type="cellIs" dxfId="244" priority="33" operator="equal">
      <formula>"Good (backcast)"</formula>
    </cfRule>
    <cfRule type="cellIs" dxfId="243" priority="32" operator="equal">
      <formula>"Sufficient (backcast)"</formula>
    </cfRule>
    <cfRule type="cellIs" dxfId="242" priority="34" operator="equal">
      <formula>"Excellent (backcast)"</formula>
    </cfRule>
    <cfRule type="cellIs" dxfId="241" priority="31" operator="equal">
      <formula>"Poor (backcast)"</formula>
    </cfRule>
  </conditionalFormatting>
  <conditionalFormatting sqref="AB11">
    <cfRule type="cellIs" dxfId="240" priority="10" operator="equal">
      <formula>"Not applicable (removed)"</formula>
    </cfRule>
  </conditionalFormatting>
  <conditionalFormatting sqref="AB99:AF105">
    <cfRule type="cellIs" dxfId="239" priority="111" operator="equal">
      <formula>"Poor (backcast)"</formula>
    </cfRule>
    <cfRule type="cellIs" dxfId="238" priority="113" operator="equal">
      <formula>"Good (backcast)"</formula>
    </cfRule>
    <cfRule type="cellIs" dxfId="237" priority="114" operator="equal">
      <formula>"Excellent (backcast)"</formula>
    </cfRule>
    <cfRule type="cellIs" dxfId="236" priority="112" operator="equal">
      <formula>"Sufficient (backcast)"</formula>
    </cfRule>
    <cfRule type="cellIs" dxfId="235" priority="110" operator="equal">
      <formula>"Not applicable (removed)"</formula>
    </cfRule>
  </conditionalFormatting>
  <conditionalFormatting sqref="AB12:AG13">
    <cfRule type="cellIs" dxfId="234" priority="55" operator="equal">
      <formula>"Not applicable (removed)"</formula>
    </cfRule>
  </conditionalFormatting>
  <conditionalFormatting sqref="AB53:AG53 AA69">
    <cfRule type="cellIs" dxfId="233" priority="105" operator="equal">
      <formula>"Poor (backcast)"</formula>
    </cfRule>
    <cfRule type="cellIs" dxfId="232" priority="106" operator="equal">
      <formula>"Sufficient (backcast)"</formula>
    </cfRule>
    <cfRule type="cellIs" dxfId="231" priority="107" operator="equal">
      <formula>"Good (backcast)"</formula>
    </cfRule>
    <cfRule type="cellIs" dxfId="230" priority="108" operator="equal">
      <formula>"Excellent (backcast)"</formula>
    </cfRule>
  </conditionalFormatting>
  <conditionalFormatting sqref="AB56:AG60">
    <cfRule type="cellIs" dxfId="229" priority="75" operator="equal">
      <formula>"Not applicable (removed)"</formula>
    </cfRule>
  </conditionalFormatting>
  <conditionalFormatting sqref="AB56:AG61">
    <cfRule type="cellIs" dxfId="228" priority="17" operator="equal">
      <formula>"Poor (backcast)"</formula>
    </cfRule>
    <cfRule type="cellIs" dxfId="227" priority="19" operator="equal">
      <formula>"Good (backcast)"</formula>
    </cfRule>
    <cfRule type="cellIs" dxfId="226" priority="20" operator="equal">
      <formula>"Excellent (backcast)"</formula>
    </cfRule>
    <cfRule type="cellIs" dxfId="225" priority="18" operator="equal">
      <formula>"Sufficient (backcast)"</formula>
    </cfRule>
  </conditionalFormatting>
  <conditionalFormatting sqref="AB61:AG61">
    <cfRule type="cellIs" dxfId="224" priority="16" operator="equal">
      <formula>"Not applicable (removed)"</formula>
    </cfRule>
  </conditionalFormatting>
  <conditionalFormatting sqref="AB63:AG70">
    <cfRule type="cellIs" dxfId="223" priority="72" operator="equal">
      <formula>"Sufficient (backcast)"</formula>
    </cfRule>
    <cfRule type="cellIs" dxfId="222" priority="71" operator="equal">
      <formula>"Poor (backcast)"</formula>
    </cfRule>
    <cfRule type="cellIs" dxfId="221" priority="70" operator="equal">
      <formula>"Not applicable (removed)"</formula>
    </cfRule>
    <cfRule type="cellIs" dxfId="220" priority="73" operator="equal">
      <formula>"Good (backcast)"</formula>
    </cfRule>
    <cfRule type="cellIs" dxfId="219" priority="74" operator="equal">
      <formula>"Excellent (backcast)"</formula>
    </cfRule>
  </conditionalFormatting>
  <conditionalFormatting sqref="AB91:AG96">
    <cfRule type="cellIs" dxfId="218" priority="90" operator="equal">
      <formula>"Not applicable (removed)"</formula>
    </cfRule>
    <cfRule type="cellIs" dxfId="217" priority="92" operator="equal">
      <formula>"Sufficient (backcast)"</formula>
    </cfRule>
    <cfRule type="cellIs" dxfId="216" priority="94" operator="equal">
      <formula>"Excellent (backcast)"</formula>
    </cfRule>
    <cfRule type="cellIs" dxfId="215" priority="91" operator="equal">
      <formula>"Poor (backcast)"</formula>
    </cfRule>
    <cfRule type="cellIs" dxfId="214" priority="93" operator="equal">
      <formula>"Good (backcast)"</formula>
    </cfRule>
  </conditionalFormatting>
  <conditionalFormatting sqref="AB98:AG98">
    <cfRule type="cellIs" dxfId="213" priority="89" operator="equal">
      <formula>"Excellent (backcast)"</formula>
    </cfRule>
    <cfRule type="cellIs" dxfId="212" priority="88" operator="equal">
      <formula>"Good (backcast)"</formula>
    </cfRule>
    <cfRule type="cellIs" dxfId="211" priority="87" operator="equal">
      <formula>"Sufficient (backcast)"</formula>
    </cfRule>
    <cfRule type="cellIs" dxfId="210" priority="86" operator="equal">
      <formula>"Poor (backcast)"</formula>
    </cfRule>
    <cfRule type="cellIs" dxfId="209" priority="85" operator="equal">
      <formula>"Not applicable (removed)"</formula>
    </cfRule>
  </conditionalFormatting>
  <conditionalFormatting sqref="AH1:XFD47 AH53:XFD1048576">
    <cfRule type="cellIs" dxfId="208" priority="35" operator="equal">
      <formula>"Not applicable (removed)"</formula>
    </cfRule>
  </conditionalFormatting>
  <pageMargins left="0.7" right="0.7" top="0.75" bottom="0.75" header="0.3" footer="0.3"/>
  <pageSetup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B8932-6BD1-4C85-8F24-874DA1AC8FCD}">
  <sheetPr codeName="Sheet50">
    <tabColor theme="6" tint="0.79998168889431442"/>
  </sheetPr>
  <dimension ref="A3:AK101"/>
  <sheetViews>
    <sheetView zoomScale="80" zoomScaleNormal="80" workbookViewId="0">
      <pane xSplit="3" ySplit="13" topLeftCell="D43" activePane="bottomRight" state="frozen"/>
      <selection pane="bottomRight" activeCell="D10" sqref="D10"/>
      <selection pane="bottomLeft" activeCell="B12" sqref="B12"/>
      <selection pane="topRight" activeCell="B12" sqref="B12"/>
    </sheetView>
  </sheetViews>
  <sheetFormatPr defaultRowHeight="14.1"/>
  <cols>
    <col min="1" max="1" width="14.75" bestFit="1" customWidth="1"/>
    <col min="2" max="2" width="23.875" customWidth="1"/>
    <col min="3" max="3" width="26" bestFit="1" customWidth="1"/>
    <col min="4" max="4" width="15.25" customWidth="1"/>
    <col min="5" max="6" width="16.5" customWidth="1"/>
    <col min="7" max="17" width="14" customWidth="1"/>
    <col min="18" max="22" width="12.375" customWidth="1"/>
    <col min="23" max="23" width="87.25" customWidth="1"/>
    <col min="24" max="24" width="20.25" customWidth="1"/>
    <col min="25" max="25" width="35.5" customWidth="1"/>
    <col min="26" max="26" width="37.125" customWidth="1"/>
    <col min="27" max="27" width="20.25" customWidth="1"/>
    <col min="28" max="33" width="18.625" customWidth="1"/>
    <col min="34" max="34" width="21.375" customWidth="1"/>
  </cols>
  <sheetData>
    <row r="3" spans="2:35" ht="17.45">
      <c r="B3" s="1" t="s">
        <v>245</v>
      </c>
    </row>
    <row r="4" spans="2:35" ht="17.45">
      <c r="B4" s="1" t="s">
        <v>836</v>
      </c>
    </row>
    <row r="5" spans="2:35" ht="30" customHeight="1">
      <c r="B5" s="30" t="s">
        <v>2</v>
      </c>
      <c r="C5" s="30"/>
      <c r="D5" s="30"/>
      <c r="E5" s="30"/>
      <c r="F5" s="30"/>
      <c r="G5" s="30"/>
      <c r="H5" s="30"/>
      <c r="I5" s="30"/>
      <c r="J5" s="30"/>
      <c r="K5" s="30"/>
      <c r="L5" s="30"/>
      <c r="M5" s="30"/>
      <c r="N5" s="30"/>
      <c r="O5" s="30"/>
      <c r="P5" s="30"/>
      <c r="Q5" s="30"/>
      <c r="R5" s="30"/>
      <c r="S5" s="30"/>
      <c r="T5" s="30"/>
      <c r="U5" s="30"/>
      <c r="V5" s="30"/>
      <c r="W5" s="2"/>
      <c r="X5" s="32"/>
      <c r="Y5" s="33"/>
      <c r="Z5" s="33"/>
      <c r="AA5" s="33"/>
    </row>
    <row r="7" spans="2:35">
      <c r="B7" s="3" t="s">
        <v>3</v>
      </c>
      <c r="C7" s="3" t="s">
        <v>4</v>
      </c>
      <c r="D7" s="3" t="s">
        <v>5</v>
      </c>
      <c r="Z7" t="s">
        <v>6</v>
      </c>
    </row>
    <row r="8" spans="2:35">
      <c r="B8" s="4" t="s">
        <v>7</v>
      </c>
      <c r="C8" s="4" t="s">
        <v>8</v>
      </c>
      <c r="D8" s="4">
        <f>COUNTIF(C14:C66,"&lt;&gt;")</f>
        <v>52</v>
      </c>
      <c r="Z8" t="s">
        <v>9</v>
      </c>
    </row>
    <row r="9" spans="2:35">
      <c r="B9" s="5" t="s">
        <v>10</v>
      </c>
      <c r="C9" s="4" t="s">
        <v>8</v>
      </c>
      <c r="D9" s="4">
        <f>COUNTIF(F14:F79,"Included")</f>
        <v>47</v>
      </c>
      <c r="Z9" t="s">
        <v>11</v>
      </c>
    </row>
    <row r="10" spans="2:35" ht="42">
      <c r="B10" s="5" t="s">
        <v>12</v>
      </c>
      <c r="C10" s="4" t="s">
        <v>8</v>
      </c>
      <c r="D10" s="12">
        <f xml:space="preserve"> _xlfn.XLOOKUP(B3,'Input_Final Data'!$B$57:$B$77,'Input_Final Data'!$R$57:$R$77)</f>
        <v>47</v>
      </c>
      <c r="Z10" t="s">
        <v>13</v>
      </c>
    </row>
    <row r="11" spans="2:35" ht="22.5" thickBot="1">
      <c r="B11" t="s">
        <v>486</v>
      </c>
      <c r="Q11" s="186" t="s">
        <v>931</v>
      </c>
      <c r="R11" s="187"/>
      <c r="S11" s="187"/>
      <c r="T11" s="187"/>
      <c r="U11" s="187"/>
      <c r="V11" s="188"/>
      <c r="Z11" t="s">
        <v>16</v>
      </c>
      <c r="AB11" s="186" t="s">
        <v>931</v>
      </c>
      <c r="AC11" s="187"/>
      <c r="AD11" s="187"/>
      <c r="AE11" s="187"/>
      <c r="AF11" s="187"/>
      <c r="AG11" s="188"/>
    </row>
    <row r="12" spans="2:35"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c r="X12" t="s">
        <v>18</v>
      </c>
      <c r="Y12" t="s">
        <v>19</v>
      </c>
      <c r="AA12" s="36"/>
      <c r="AB12" s="6">
        <v>2024</v>
      </c>
      <c r="AC12" s="6">
        <v>2025</v>
      </c>
      <c r="AD12" s="6">
        <v>2026</v>
      </c>
      <c r="AE12" s="6">
        <v>2027</v>
      </c>
      <c r="AF12" s="6">
        <v>2028</v>
      </c>
      <c r="AG12" s="6">
        <v>2029</v>
      </c>
    </row>
    <row r="13" spans="2:35" ht="47.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6" t="s">
        <v>40</v>
      </c>
      <c r="X13" s="34" t="s">
        <v>41</v>
      </c>
      <c r="Y13" s="34" t="s">
        <v>42</v>
      </c>
      <c r="Z13" s="34" t="s">
        <v>43</v>
      </c>
      <c r="AA13" s="34" t="s">
        <v>44</v>
      </c>
      <c r="AB13" s="6" t="s">
        <v>34</v>
      </c>
      <c r="AC13" s="6" t="s">
        <v>35</v>
      </c>
      <c r="AD13" s="6" t="s">
        <v>36</v>
      </c>
      <c r="AE13" s="6" t="s">
        <v>37</v>
      </c>
      <c r="AF13" s="6" t="s">
        <v>38</v>
      </c>
      <c r="AG13" s="6" t="s">
        <v>39</v>
      </c>
      <c r="AI13" s="36" t="s">
        <v>46</v>
      </c>
    </row>
    <row r="14" spans="2:35">
      <c r="B14" t="s">
        <v>245</v>
      </c>
      <c r="C14" t="s">
        <v>837</v>
      </c>
      <c r="D14" t="s">
        <v>48</v>
      </c>
      <c r="E14" t="s">
        <v>49</v>
      </c>
      <c r="F14" t="s">
        <v>50</v>
      </c>
      <c r="H14" t="str">
        <f>INDEX('WSX Backcast'!$B$13:$V$62, MATCH('WSX Backcast - WINEP'!$C14, 'WSX Backcast'!$C$13:$C$62, 0), MATCH('WSX Backcast - WINEP'!H$13, 'WSX Backcast'!$B$13:$V$13, 0))</f>
        <v>Good</v>
      </c>
      <c r="I14" t="str">
        <f>INDEX('WSX Backcast'!$B$13:$V$62, MATCH('WSX Backcast - WINEP'!$C14, 'WSX Backcast'!$C$13:$C$62, 0), MATCH('WSX Backcast - WINEP'!I$13, 'WSX Backcast'!$B$13:$V$13, 0))</f>
        <v>Good</v>
      </c>
      <c r="J14" t="str">
        <f>INDEX('WSX Backcast'!$B$13:$V$62, MATCH('WSX Backcast - WINEP'!$C14, 'WSX Backcast'!$C$13:$C$62, 0), MATCH('WSX Backcast - WINEP'!J$13, 'WSX Backcast'!$B$13:$V$13, 0))</f>
        <v>Good</v>
      </c>
      <c r="K14" t="str">
        <f>INDEX('WSX Backcast'!$B$13:$V$62, MATCH('WSX Backcast - WINEP'!$C14, 'WSX Backcast'!$C$13:$C$62, 0), MATCH('WSX Backcast - WINEP'!K$13, 'WSX Backcast'!$B$13:$V$13, 0))</f>
        <v>Good</v>
      </c>
      <c r="L14" t="str">
        <f>INDEX('WSX Backcast'!$B$13:$V$62, MATCH('WSX Backcast - WINEP'!$C14, 'WSX Backcast'!$C$13:$C$62, 0), MATCH('WSX Backcast - WINEP'!L$13, 'WSX Backcast'!$B$13:$V$13, 0))</f>
        <v>Excellent</v>
      </c>
      <c r="M14">
        <f>INDEX('WSX Backcast'!$B$13:$V$62, MATCH('WSX Backcast - WINEP'!$C14, 'WSX Backcast'!$C$13:$C$62, 0), MATCH('WSX Backcast - WINEP'!M$13, 'WSX Backcast'!$B$13:$V$13, 0))</f>
        <v>0</v>
      </c>
      <c r="N14" t="str">
        <f>INDEX('WSX Backcast'!$B$13:$V$62, MATCH('WSX Backcast - WINEP'!$C14, 'WSX Backcast'!$C$13:$C$62, 0), MATCH('WSX Backcast - WINEP'!N$13, 'WSX Backcast'!$B$13:$V$13, 0))</f>
        <v>Good</v>
      </c>
      <c r="O14" t="str">
        <f>INDEX('WSX Backcast'!$B$13:$V$62, MATCH('WSX Backcast - WINEP'!$C14, 'WSX Backcast'!$C$13:$C$62, 0), MATCH('WSX Backcast - WINEP'!O$13, 'WSX Backcast'!$B$13:$V$13, 0))</f>
        <v>Excellent</v>
      </c>
      <c r="P14">
        <f>INDEX('WSX Backcast'!$B$13:$V$62, MATCH('WSX Backcast - WINEP'!$C14, 'WSX Backcast'!$C$13:$C$62, 0), MATCH('WSX Backcast - WINEP'!P$13, 'WSX Backcast'!$B$13:$V$13, 0))</f>
        <v>0</v>
      </c>
      <c r="Q14" t="str">
        <f>INDEX('WSX Backcast'!$B$13:$V$62, MATCH('WSX Backcast - WINEP'!$C14, 'WSX Backcast'!$C$13:$C$62, 0), MATCH('WSX Backcast - WINEP'!Q$13, 'WSX Backcast'!$B$13:$V$13, 0))</f>
        <v>Excellent</v>
      </c>
      <c r="R14" t="str">
        <f>INDEX('WSX Backcast'!$B$13:$V$62, MATCH('WSX Backcast - WINEP'!$C14, 'WSX Backcast'!$C$13:$C$62, 0), MATCH('WSX Backcast - WINEP'!R$13, 'WSX Backcast'!$B$13:$V$13, 0))</f>
        <v>Excellent</v>
      </c>
      <c r="S14" t="str">
        <f>INDEX('WSX Backcast'!$B$13:$V$62, MATCH('WSX Backcast - WINEP'!$C14, 'WSX Backcast'!$C$13:$C$62, 0), MATCH('WSX Backcast - WINEP'!S$13, 'WSX Backcast'!$B$13:$V$13, 0))</f>
        <v>Excellent</v>
      </c>
      <c r="T14" t="str">
        <f>INDEX('WSX Backcast'!$B$13:$V$62, MATCH('WSX Backcast - WINEP'!$C14, 'WSX Backcast'!$C$13:$C$62, 0), MATCH('WSX Backcast - WINEP'!T$13, 'WSX Backcast'!$B$13:$V$13, 0))</f>
        <v>Excellent</v>
      </c>
      <c r="U14" t="str">
        <f>INDEX('WSX Backcast'!$B$13:$V$62, MATCH('WSX Backcast - WINEP'!$C14, 'WSX Backcast'!$C$13:$C$62, 0), MATCH('WSX Backcast - WINEP'!U$13, 'WSX Backcast'!$B$13:$V$13, 0))</f>
        <v>Excellent</v>
      </c>
      <c r="V14" t="str">
        <f>INDEX('WSX Backcast'!$B$13:$V$62, MATCH('WSX Backcast - WINEP'!$C14, 'WSX Backcast'!$C$13:$C$62, 0), MATCH('WSX Backcast - WINEP'!V$13, 'WSX Backcast'!$B$13:$V$13, 0))</f>
        <v>Excellent</v>
      </c>
      <c r="Y14" s="22"/>
      <c r="Z14" s="22"/>
      <c r="AA14" t="s">
        <v>51</v>
      </c>
      <c r="AB14" t="str">
        <f t="shared" ref="AB14:AB23" si="0">Q14</f>
        <v>Excellent</v>
      </c>
      <c r="AC14" t="str">
        <f t="shared" ref="AC14:AC23" si="1">R14</f>
        <v>Excellent</v>
      </c>
      <c r="AD14" t="str">
        <f t="shared" ref="AD14:AD23" si="2">S14</f>
        <v>Excellent</v>
      </c>
      <c r="AE14" t="str">
        <f t="shared" ref="AE14:AE23" si="3">T14</f>
        <v>Excellent</v>
      </c>
      <c r="AF14" t="str">
        <f t="shared" ref="AF14:AF23" si="4">U14</f>
        <v>Excellent</v>
      </c>
      <c r="AG14" t="str">
        <f t="shared" ref="AG14:AG23" si="5">V14</f>
        <v>Excellent</v>
      </c>
      <c r="AI14" t="str">
        <f t="shared" ref="AI14:AI33" si="6">IF(OR(ISNUMBER(SEARCH("IMP", Y14)), ISNUMBER(SEARCH("ND ", Y14))), "Y", "N")</f>
        <v>N</v>
      </c>
    </row>
    <row r="15" spans="2:35">
      <c r="B15" t="s">
        <v>245</v>
      </c>
      <c r="C15" t="s">
        <v>838</v>
      </c>
      <c r="D15" t="s">
        <v>48</v>
      </c>
      <c r="E15" t="s">
        <v>49</v>
      </c>
      <c r="F15" t="s">
        <v>50</v>
      </c>
      <c r="H15" t="str">
        <f>INDEX('WSX Backcast'!$B$13:$V$62, MATCH('WSX Backcast - WINEP'!$C15, 'WSX Backcast'!$C$13:$C$62, 0), MATCH('WSX Backcast - WINEP'!H$13, 'WSX Backcast'!$B$13:$V$13, 0))</f>
        <v>Good</v>
      </c>
      <c r="I15" t="str">
        <f>INDEX('WSX Backcast'!$B$13:$V$62, MATCH('WSX Backcast - WINEP'!$C15, 'WSX Backcast'!$C$13:$C$62, 0), MATCH('WSX Backcast - WINEP'!I$13, 'WSX Backcast'!$B$13:$V$13, 0))</f>
        <v>Sufficient</v>
      </c>
      <c r="J15" t="str">
        <f>INDEX('WSX Backcast'!$B$13:$V$62, MATCH('WSX Backcast - WINEP'!$C15, 'WSX Backcast'!$C$13:$C$62, 0), MATCH('WSX Backcast - WINEP'!J$13, 'WSX Backcast'!$B$13:$V$13, 0))</f>
        <v>Sufficient</v>
      </c>
      <c r="K15" t="str">
        <f>INDEX('WSX Backcast'!$B$13:$V$62, MATCH('WSX Backcast - WINEP'!$C15, 'WSX Backcast'!$C$13:$C$62, 0), MATCH('WSX Backcast - WINEP'!K$13, 'WSX Backcast'!$B$13:$V$13, 0))</f>
        <v>Sufficient</v>
      </c>
      <c r="L15" t="str">
        <f>INDEX('WSX Backcast'!$B$13:$V$62, MATCH('WSX Backcast - WINEP'!$C15, 'WSX Backcast'!$C$13:$C$62, 0), MATCH('WSX Backcast - WINEP'!L$13, 'WSX Backcast'!$B$13:$V$13, 0))</f>
        <v>Sufficient</v>
      </c>
      <c r="M15">
        <f>INDEX('WSX Backcast'!$B$13:$V$62, MATCH('WSX Backcast - WINEP'!$C15, 'WSX Backcast'!$C$13:$C$62, 0), MATCH('WSX Backcast - WINEP'!M$13, 'WSX Backcast'!$B$13:$V$13, 0))</f>
        <v>0</v>
      </c>
      <c r="N15" t="str">
        <f>INDEX('WSX Backcast'!$B$13:$V$62, MATCH('WSX Backcast - WINEP'!$C15, 'WSX Backcast'!$C$13:$C$62, 0), MATCH('WSX Backcast - WINEP'!N$13, 'WSX Backcast'!$B$13:$V$13, 0))</f>
        <v>Sufficient</v>
      </c>
      <c r="O15" t="str">
        <f>INDEX('WSX Backcast'!$B$13:$V$62, MATCH('WSX Backcast - WINEP'!$C15, 'WSX Backcast'!$C$13:$C$62, 0), MATCH('WSX Backcast - WINEP'!O$13, 'WSX Backcast'!$B$13:$V$13, 0))</f>
        <v>Poor</v>
      </c>
      <c r="P15">
        <f>INDEX('WSX Backcast'!$B$13:$V$62, MATCH('WSX Backcast - WINEP'!$C15, 'WSX Backcast'!$C$13:$C$62, 0), MATCH('WSX Backcast - WINEP'!P$13, 'WSX Backcast'!$B$13:$V$13, 0))</f>
        <v>0</v>
      </c>
      <c r="Q15" t="str">
        <f>INDEX('WSX Backcast'!$B$13:$V$62, MATCH('WSX Backcast - WINEP'!$C15, 'WSX Backcast'!$C$13:$C$62, 0), MATCH('WSX Backcast - WINEP'!Q$13, 'WSX Backcast'!$B$13:$V$13, 0))</f>
        <v>Sufficient</v>
      </c>
      <c r="R15" t="str">
        <f>INDEX('WSX Backcast'!$B$13:$V$62, MATCH('WSX Backcast - WINEP'!$C15, 'WSX Backcast'!$C$13:$C$62, 0), MATCH('WSX Backcast - WINEP'!R$13, 'WSX Backcast'!$B$13:$V$13, 0))</f>
        <v>Sufficient</v>
      </c>
      <c r="S15" t="str">
        <f>INDEX('WSX Backcast'!$B$13:$V$62, MATCH('WSX Backcast - WINEP'!$C15, 'WSX Backcast'!$C$13:$C$62, 0), MATCH('WSX Backcast - WINEP'!S$13, 'WSX Backcast'!$B$13:$V$13, 0))</f>
        <v>Sufficient</v>
      </c>
      <c r="T15" t="str">
        <f>INDEX('WSX Backcast'!$B$13:$V$62, MATCH('WSX Backcast - WINEP'!$C15, 'WSX Backcast'!$C$13:$C$62, 0), MATCH('WSX Backcast - WINEP'!T$13, 'WSX Backcast'!$B$13:$V$13, 0))</f>
        <v>Sufficient</v>
      </c>
      <c r="U15" t="str">
        <f>INDEX('WSX Backcast'!$B$13:$V$62, MATCH('WSX Backcast - WINEP'!$C15, 'WSX Backcast'!$C$13:$C$62, 0), MATCH('WSX Backcast - WINEP'!U$13, 'WSX Backcast'!$B$13:$V$13, 0))</f>
        <v>Sufficient</v>
      </c>
      <c r="V15" t="str">
        <f>INDEX('WSX Backcast'!$B$13:$V$62, MATCH('WSX Backcast - WINEP'!$C15, 'WSX Backcast'!$C$13:$C$62, 0), MATCH('WSX Backcast - WINEP'!V$13, 'WSX Backcast'!$B$13:$V$13, 0))</f>
        <v>Sufficient</v>
      </c>
      <c r="Y15" s="22"/>
      <c r="Z15" s="22"/>
      <c r="AA15" t="s">
        <v>51</v>
      </c>
      <c r="AB15" t="str">
        <f t="shared" si="0"/>
        <v>Sufficient</v>
      </c>
      <c r="AC15" t="str">
        <f t="shared" si="1"/>
        <v>Sufficient</v>
      </c>
      <c r="AD15" t="str">
        <f t="shared" si="2"/>
        <v>Sufficient</v>
      </c>
      <c r="AE15" t="str">
        <f t="shared" si="3"/>
        <v>Sufficient</v>
      </c>
      <c r="AF15" t="str">
        <f t="shared" si="4"/>
        <v>Sufficient</v>
      </c>
      <c r="AG15" t="str">
        <f t="shared" si="5"/>
        <v>Sufficient</v>
      </c>
      <c r="AI15" t="str">
        <f t="shared" si="6"/>
        <v>N</v>
      </c>
    </row>
    <row r="16" spans="2:35">
      <c r="B16" t="s">
        <v>245</v>
      </c>
      <c r="C16" t="s">
        <v>839</v>
      </c>
      <c r="D16" t="s">
        <v>48</v>
      </c>
      <c r="E16" t="s">
        <v>49</v>
      </c>
      <c r="F16" t="s">
        <v>50</v>
      </c>
      <c r="H16" t="str">
        <f>INDEX('WSX Backcast'!$B$13:$V$62, MATCH('WSX Backcast - WINEP'!$C16, 'WSX Backcast'!$C$13:$C$62, 0), MATCH('WSX Backcast - WINEP'!H$13, 'WSX Backcast'!$B$13:$V$13, 0))</f>
        <v>Excellent</v>
      </c>
      <c r="I16" t="str">
        <f>INDEX('WSX Backcast'!$B$13:$V$62, MATCH('WSX Backcast - WINEP'!$C16, 'WSX Backcast'!$C$13:$C$62, 0), MATCH('WSX Backcast - WINEP'!I$13, 'WSX Backcast'!$B$13:$V$13, 0))</f>
        <v>Excellent</v>
      </c>
      <c r="J16" t="str">
        <f>INDEX('WSX Backcast'!$B$13:$V$62, MATCH('WSX Backcast - WINEP'!$C16, 'WSX Backcast'!$C$13:$C$62, 0), MATCH('WSX Backcast - WINEP'!J$13, 'WSX Backcast'!$B$13:$V$13, 0))</f>
        <v>Excellent</v>
      </c>
      <c r="K16" t="str">
        <f>INDEX('WSX Backcast'!$B$13:$V$62, MATCH('WSX Backcast - WINEP'!$C16, 'WSX Backcast'!$C$13:$C$62, 0), MATCH('WSX Backcast - WINEP'!K$13, 'WSX Backcast'!$B$13:$V$13, 0))</f>
        <v>Excellent</v>
      </c>
      <c r="L16" t="str">
        <f>INDEX('WSX Backcast'!$B$13:$V$62, MATCH('WSX Backcast - WINEP'!$C16, 'WSX Backcast'!$C$13:$C$62, 0), MATCH('WSX Backcast - WINEP'!L$13, 'WSX Backcast'!$B$13:$V$13, 0))</f>
        <v>Excellent</v>
      </c>
      <c r="M16">
        <f>INDEX('WSX Backcast'!$B$13:$V$62, MATCH('WSX Backcast - WINEP'!$C16, 'WSX Backcast'!$C$13:$C$62, 0), MATCH('WSX Backcast - WINEP'!M$13, 'WSX Backcast'!$B$13:$V$13, 0))</f>
        <v>0</v>
      </c>
      <c r="N16" t="str">
        <f>INDEX('WSX Backcast'!$B$13:$V$62, MATCH('WSX Backcast - WINEP'!$C16, 'WSX Backcast'!$C$13:$C$62, 0), MATCH('WSX Backcast - WINEP'!N$13, 'WSX Backcast'!$B$13:$V$13, 0))</f>
        <v>Excellent</v>
      </c>
      <c r="O16" t="str">
        <f>INDEX('WSX Backcast'!$B$13:$V$62, MATCH('WSX Backcast - WINEP'!$C16, 'WSX Backcast'!$C$13:$C$62, 0), MATCH('WSX Backcast - WINEP'!O$13, 'WSX Backcast'!$B$13:$V$13, 0))</f>
        <v>Excellent</v>
      </c>
      <c r="P16">
        <f>INDEX('WSX Backcast'!$B$13:$V$62, MATCH('WSX Backcast - WINEP'!$C16, 'WSX Backcast'!$C$13:$C$62, 0), MATCH('WSX Backcast - WINEP'!P$13, 'WSX Backcast'!$B$13:$V$13, 0))</f>
        <v>0</v>
      </c>
      <c r="Q16" t="str">
        <f>INDEX('WSX Backcast'!$B$13:$V$62, MATCH('WSX Backcast - WINEP'!$C16, 'WSX Backcast'!$C$13:$C$62, 0), MATCH('WSX Backcast - WINEP'!Q$13, 'WSX Backcast'!$B$13:$V$13, 0))</f>
        <v>Excellent</v>
      </c>
      <c r="R16" t="str">
        <f>INDEX('WSX Backcast'!$B$13:$V$62, MATCH('WSX Backcast - WINEP'!$C16, 'WSX Backcast'!$C$13:$C$62, 0), MATCH('WSX Backcast - WINEP'!R$13, 'WSX Backcast'!$B$13:$V$13, 0))</f>
        <v>Excellent</v>
      </c>
      <c r="S16" t="str">
        <f>INDEX('WSX Backcast'!$B$13:$V$62, MATCH('WSX Backcast - WINEP'!$C16, 'WSX Backcast'!$C$13:$C$62, 0), MATCH('WSX Backcast - WINEP'!S$13, 'WSX Backcast'!$B$13:$V$13, 0))</f>
        <v>Excellent</v>
      </c>
      <c r="T16" t="str">
        <f>INDEX('WSX Backcast'!$B$13:$V$62, MATCH('WSX Backcast - WINEP'!$C16, 'WSX Backcast'!$C$13:$C$62, 0), MATCH('WSX Backcast - WINEP'!T$13, 'WSX Backcast'!$B$13:$V$13, 0))</f>
        <v>Excellent</v>
      </c>
      <c r="U16" t="str">
        <f>INDEX('WSX Backcast'!$B$13:$V$62, MATCH('WSX Backcast - WINEP'!$C16, 'WSX Backcast'!$C$13:$C$62, 0), MATCH('WSX Backcast - WINEP'!U$13, 'WSX Backcast'!$B$13:$V$13, 0))</f>
        <v>Excellent</v>
      </c>
      <c r="V16" t="str">
        <f>INDEX('WSX Backcast'!$B$13:$V$62, MATCH('WSX Backcast - WINEP'!$C16, 'WSX Backcast'!$C$13:$C$62, 0), MATCH('WSX Backcast - WINEP'!V$13, 'WSX Backcast'!$B$13:$V$13, 0))</f>
        <v>Excellent</v>
      </c>
      <c r="Y16" s="22"/>
      <c r="Z16" s="22"/>
      <c r="AA16" t="s">
        <v>51</v>
      </c>
      <c r="AB16" t="str">
        <f t="shared" si="0"/>
        <v>Excellent</v>
      </c>
      <c r="AC16" t="str">
        <f t="shared" si="1"/>
        <v>Excellent</v>
      </c>
      <c r="AD16" t="str">
        <f t="shared" si="2"/>
        <v>Excellent</v>
      </c>
      <c r="AE16" t="str">
        <f t="shared" si="3"/>
        <v>Excellent</v>
      </c>
      <c r="AF16" t="str">
        <f t="shared" si="4"/>
        <v>Excellent</v>
      </c>
      <c r="AG16" t="str">
        <f t="shared" si="5"/>
        <v>Excellent</v>
      </c>
      <c r="AI16" t="str">
        <f t="shared" si="6"/>
        <v>N</v>
      </c>
    </row>
    <row r="17" spans="2:35" ht="42">
      <c r="B17" t="s">
        <v>245</v>
      </c>
      <c r="C17" t="s">
        <v>840</v>
      </c>
      <c r="D17" t="s">
        <v>48</v>
      </c>
      <c r="E17" t="s">
        <v>49</v>
      </c>
      <c r="F17" t="s">
        <v>50</v>
      </c>
      <c r="H17" t="str">
        <f>INDEX('WSX Backcast'!$B$13:$V$62, MATCH('WSX Backcast - WINEP'!$C17, 'WSX Backcast'!$C$13:$C$62, 0), MATCH('WSX Backcast - WINEP'!H$13, 'WSX Backcast'!$B$13:$V$13, 0))</f>
        <v>Good</v>
      </c>
      <c r="I17" t="str">
        <f>INDEX('WSX Backcast'!$B$13:$V$62, MATCH('WSX Backcast - WINEP'!$C17, 'WSX Backcast'!$C$13:$C$62, 0), MATCH('WSX Backcast - WINEP'!I$13, 'WSX Backcast'!$B$13:$V$13, 0))</f>
        <v>Good</v>
      </c>
      <c r="J17" t="str">
        <f>INDEX('WSX Backcast'!$B$13:$V$62, MATCH('WSX Backcast - WINEP'!$C17, 'WSX Backcast'!$C$13:$C$62, 0), MATCH('WSX Backcast - WINEP'!J$13, 'WSX Backcast'!$B$13:$V$13, 0))</f>
        <v>Excellent</v>
      </c>
      <c r="K17" t="str">
        <f>INDEX('WSX Backcast'!$B$13:$V$62, MATCH('WSX Backcast - WINEP'!$C17, 'WSX Backcast'!$C$13:$C$62, 0), MATCH('WSX Backcast - WINEP'!K$13, 'WSX Backcast'!$B$13:$V$13, 0))</f>
        <v>Good</v>
      </c>
      <c r="L17" t="str">
        <f>INDEX('WSX Backcast'!$B$13:$V$62, MATCH('WSX Backcast - WINEP'!$C17, 'WSX Backcast'!$C$13:$C$62, 0), MATCH('WSX Backcast - WINEP'!L$13, 'WSX Backcast'!$B$13:$V$13, 0))</f>
        <v>Good</v>
      </c>
      <c r="M17">
        <f>INDEX('WSX Backcast'!$B$13:$V$62, MATCH('WSX Backcast - WINEP'!$C17, 'WSX Backcast'!$C$13:$C$62, 0), MATCH('WSX Backcast - WINEP'!M$13, 'WSX Backcast'!$B$13:$V$13, 0))</f>
        <v>0</v>
      </c>
      <c r="N17" t="str">
        <f>INDEX('WSX Backcast'!$B$13:$V$62, MATCH('WSX Backcast - WINEP'!$C17, 'WSX Backcast'!$C$13:$C$62, 0), MATCH('WSX Backcast - WINEP'!N$13, 'WSX Backcast'!$B$13:$V$13, 0))</f>
        <v>Excellent</v>
      </c>
      <c r="O17" t="str">
        <f>INDEX('WSX Backcast'!$B$13:$V$62, MATCH('WSX Backcast - WINEP'!$C17, 'WSX Backcast'!$C$13:$C$62, 0), MATCH('WSX Backcast - WINEP'!O$13, 'WSX Backcast'!$B$13:$V$13, 0))</f>
        <v>Good</v>
      </c>
      <c r="P17">
        <f>INDEX('WSX Backcast'!$B$13:$V$62, MATCH('WSX Backcast - WINEP'!$C17, 'WSX Backcast'!$C$13:$C$62, 0), MATCH('WSX Backcast - WINEP'!P$13, 'WSX Backcast'!$B$13:$V$13, 0))</f>
        <v>0</v>
      </c>
      <c r="Q17" t="str">
        <f>INDEX('WSX Backcast'!$B$13:$V$62, MATCH('WSX Backcast - WINEP'!$C17, 'WSX Backcast'!$C$13:$C$62, 0), MATCH('WSX Backcast - WINEP'!Q$13, 'WSX Backcast'!$B$13:$V$13, 0))</f>
        <v>Good</v>
      </c>
      <c r="R17" t="str">
        <f>INDEX('WSX Backcast'!$B$13:$V$62, MATCH('WSX Backcast - WINEP'!$C17, 'WSX Backcast'!$C$13:$C$62, 0), MATCH('WSX Backcast - WINEP'!R$13, 'WSX Backcast'!$B$13:$V$13, 0))</f>
        <v>Good</v>
      </c>
      <c r="S17" t="str">
        <f>INDEX('WSX Backcast'!$B$13:$V$62, MATCH('WSX Backcast - WINEP'!$C17, 'WSX Backcast'!$C$13:$C$62, 0), MATCH('WSX Backcast - WINEP'!S$13, 'WSX Backcast'!$B$13:$V$13, 0))</f>
        <v>Good</v>
      </c>
      <c r="T17" t="str">
        <f>INDEX('WSX Backcast'!$B$13:$V$62, MATCH('WSX Backcast - WINEP'!$C17, 'WSX Backcast'!$C$13:$C$62, 0), MATCH('WSX Backcast - WINEP'!T$13, 'WSX Backcast'!$B$13:$V$13, 0))</f>
        <v>Good</v>
      </c>
      <c r="U17" t="str">
        <f>INDEX('WSX Backcast'!$B$13:$V$62, MATCH('WSX Backcast - WINEP'!$C17, 'WSX Backcast'!$C$13:$C$62, 0), MATCH('WSX Backcast - WINEP'!U$13, 'WSX Backcast'!$B$13:$V$13, 0))</f>
        <v>Good</v>
      </c>
      <c r="V17" t="str">
        <f>INDEX('WSX Backcast'!$B$13:$V$62, MATCH('WSX Backcast - WINEP'!$C17, 'WSX Backcast'!$C$13:$C$62, 0), MATCH('WSX Backcast - WINEP'!V$13, 'WSX Backcast'!$B$13:$V$13, 0))</f>
        <v>Good</v>
      </c>
      <c r="X17" t="s">
        <v>55</v>
      </c>
      <c r="Y17" s="22" t="s">
        <v>1062</v>
      </c>
      <c r="Z17" s="22" t="s">
        <v>1063</v>
      </c>
      <c r="AA17" t="s">
        <v>51</v>
      </c>
      <c r="AB17" t="str">
        <f t="shared" si="0"/>
        <v>Good</v>
      </c>
      <c r="AC17" t="str">
        <f t="shared" si="1"/>
        <v>Good</v>
      </c>
      <c r="AD17" t="str">
        <f t="shared" si="2"/>
        <v>Good</v>
      </c>
      <c r="AE17" t="str">
        <f t="shared" si="3"/>
        <v>Good</v>
      </c>
      <c r="AF17" t="str">
        <f t="shared" si="4"/>
        <v>Good</v>
      </c>
      <c r="AG17" t="str">
        <f t="shared" si="5"/>
        <v>Good</v>
      </c>
      <c r="AI17" t="str">
        <f t="shared" si="6"/>
        <v>Y</v>
      </c>
    </row>
    <row r="18" spans="2:35">
      <c r="B18" t="s">
        <v>245</v>
      </c>
      <c r="C18" t="s">
        <v>841</v>
      </c>
      <c r="D18" t="s">
        <v>48</v>
      </c>
      <c r="E18" t="s">
        <v>49</v>
      </c>
      <c r="F18" t="s">
        <v>50</v>
      </c>
      <c r="H18" t="str">
        <f>INDEX('WSX Backcast'!$B$13:$V$62, MATCH('WSX Backcast - WINEP'!$C18, 'WSX Backcast'!$C$13:$C$62, 0), MATCH('WSX Backcast - WINEP'!H$13, 'WSX Backcast'!$B$13:$V$13, 0))</f>
        <v>Excellent</v>
      </c>
      <c r="I18" t="str">
        <f>INDEX('WSX Backcast'!$B$13:$V$62, MATCH('WSX Backcast - WINEP'!$C18, 'WSX Backcast'!$C$13:$C$62, 0), MATCH('WSX Backcast - WINEP'!I$13, 'WSX Backcast'!$B$13:$V$13, 0))</f>
        <v>Excellent</v>
      </c>
      <c r="J18" t="str">
        <f>INDEX('WSX Backcast'!$B$13:$V$62, MATCH('WSX Backcast - WINEP'!$C18, 'WSX Backcast'!$C$13:$C$62, 0), MATCH('WSX Backcast - WINEP'!J$13, 'WSX Backcast'!$B$13:$V$13, 0))</f>
        <v>Excellent</v>
      </c>
      <c r="K18" t="str">
        <f>INDEX('WSX Backcast'!$B$13:$V$62, MATCH('WSX Backcast - WINEP'!$C18, 'WSX Backcast'!$C$13:$C$62, 0), MATCH('WSX Backcast - WINEP'!K$13, 'WSX Backcast'!$B$13:$V$13, 0))</f>
        <v>Excellent</v>
      </c>
      <c r="L18" t="str">
        <f>INDEX('WSX Backcast'!$B$13:$V$62, MATCH('WSX Backcast - WINEP'!$C18, 'WSX Backcast'!$C$13:$C$62, 0), MATCH('WSX Backcast - WINEP'!L$13, 'WSX Backcast'!$B$13:$V$13, 0))</f>
        <v>Excellent</v>
      </c>
      <c r="M18">
        <f>INDEX('WSX Backcast'!$B$13:$V$62, MATCH('WSX Backcast - WINEP'!$C18, 'WSX Backcast'!$C$13:$C$62, 0), MATCH('WSX Backcast - WINEP'!M$13, 'WSX Backcast'!$B$13:$V$13, 0))</f>
        <v>0</v>
      </c>
      <c r="N18" t="str">
        <f>INDEX('WSX Backcast'!$B$13:$V$62, MATCH('WSX Backcast - WINEP'!$C18, 'WSX Backcast'!$C$13:$C$62, 0), MATCH('WSX Backcast - WINEP'!N$13, 'WSX Backcast'!$B$13:$V$13, 0))</f>
        <v>Excellent</v>
      </c>
      <c r="O18" t="str">
        <f>INDEX('WSX Backcast'!$B$13:$V$62, MATCH('WSX Backcast - WINEP'!$C18, 'WSX Backcast'!$C$13:$C$62, 0), MATCH('WSX Backcast - WINEP'!O$13, 'WSX Backcast'!$B$13:$V$13, 0))</f>
        <v>Excellent</v>
      </c>
      <c r="P18">
        <f>INDEX('WSX Backcast'!$B$13:$V$62, MATCH('WSX Backcast - WINEP'!$C18, 'WSX Backcast'!$C$13:$C$62, 0), MATCH('WSX Backcast - WINEP'!P$13, 'WSX Backcast'!$B$13:$V$13, 0))</f>
        <v>0</v>
      </c>
      <c r="Q18" t="str">
        <f>INDEX('WSX Backcast'!$B$13:$V$62, MATCH('WSX Backcast - WINEP'!$C18, 'WSX Backcast'!$C$13:$C$62, 0), MATCH('WSX Backcast - WINEP'!Q$13, 'WSX Backcast'!$B$13:$V$13, 0))</f>
        <v>Excellent</v>
      </c>
      <c r="R18" t="str">
        <f>INDEX('WSX Backcast'!$B$13:$V$62, MATCH('WSX Backcast - WINEP'!$C18, 'WSX Backcast'!$C$13:$C$62, 0), MATCH('WSX Backcast - WINEP'!R$13, 'WSX Backcast'!$B$13:$V$13, 0))</f>
        <v>Excellent</v>
      </c>
      <c r="S18" t="str">
        <f>INDEX('WSX Backcast'!$B$13:$V$62, MATCH('WSX Backcast - WINEP'!$C18, 'WSX Backcast'!$C$13:$C$62, 0), MATCH('WSX Backcast - WINEP'!S$13, 'WSX Backcast'!$B$13:$V$13, 0))</f>
        <v>Excellent</v>
      </c>
      <c r="T18" t="str">
        <f>INDEX('WSX Backcast'!$B$13:$V$62, MATCH('WSX Backcast - WINEP'!$C18, 'WSX Backcast'!$C$13:$C$62, 0), MATCH('WSX Backcast - WINEP'!T$13, 'WSX Backcast'!$B$13:$V$13, 0))</f>
        <v>Excellent</v>
      </c>
      <c r="U18" t="str">
        <f>INDEX('WSX Backcast'!$B$13:$V$62, MATCH('WSX Backcast - WINEP'!$C18, 'WSX Backcast'!$C$13:$C$62, 0), MATCH('WSX Backcast - WINEP'!U$13, 'WSX Backcast'!$B$13:$V$13, 0))</f>
        <v>Excellent</v>
      </c>
      <c r="V18" t="str">
        <f>INDEX('WSX Backcast'!$B$13:$V$62, MATCH('WSX Backcast - WINEP'!$C18, 'WSX Backcast'!$C$13:$C$62, 0), MATCH('WSX Backcast - WINEP'!V$13, 'WSX Backcast'!$B$13:$V$13, 0))</f>
        <v>Excellent</v>
      </c>
      <c r="Y18" s="22"/>
      <c r="Z18" s="22"/>
      <c r="AA18" t="s">
        <v>51</v>
      </c>
      <c r="AB18" t="str">
        <f t="shared" si="0"/>
        <v>Excellent</v>
      </c>
      <c r="AC18" t="str">
        <f t="shared" si="1"/>
        <v>Excellent</v>
      </c>
      <c r="AD18" t="str">
        <f t="shared" si="2"/>
        <v>Excellent</v>
      </c>
      <c r="AE18" t="str">
        <f t="shared" si="3"/>
        <v>Excellent</v>
      </c>
      <c r="AF18" t="str">
        <f t="shared" si="4"/>
        <v>Excellent</v>
      </c>
      <c r="AG18" t="str">
        <f t="shared" si="5"/>
        <v>Excellent</v>
      </c>
      <c r="AI18" t="str">
        <f t="shared" si="6"/>
        <v>N</v>
      </c>
    </row>
    <row r="19" spans="2:35">
      <c r="B19" t="s">
        <v>245</v>
      </c>
      <c r="C19" t="s">
        <v>842</v>
      </c>
      <c r="D19" t="s">
        <v>48</v>
      </c>
      <c r="E19" t="s">
        <v>49</v>
      </c>
      <c r="F19" t="s">
        <v>50</v>
      </c>
      <c r="H19" t="str">
        <f>INDEX('WSX Backcast'!$B$13:$V$62, MATCH('WSX Backcast - WINEP'!$C19, 'WSX Backcast'!$C$13:$C$62, 0), MATCH('WSX Backcast - WINEP'!H$13, 'WSX Backcast'!$B$13:$V$13, 0))</f>
        <v>Excellent</v>
      </c>
      <c r="I19" t="str">
        <f>INDEX('WSX Backcast'!$B$13:$V$62, MATCH('WSX Backcast - WINEP'!$C19, 'WSX Backcast'!$C$13:$C$62, 0), MATCH('WSX Backcast - WINEP'!I$13, 'WSX Backcast'!$B$13:$V$13, 0))</f>
        <v>Excellent</v>
      </c>
      <c r="J19" t="str">
        <f>INDEX('WSX Backcast'!$B$13:$V$62, MATCH('WSX Backcast - WINEP'!$C19, 'WSX Backcast'!$C$13:$C$62, 0), MATCH('WSX Backcast - WINEP'!J$13, 'WSX Backcast'!$B$13:$V$13, 0))</f>
        <v>Excellent</v>
      </c>
      <c r="K19" t="str">
        <f>INDEX('WSX Backcast'!$B$13:$V$62, MATCH('WSX Backcast - WINEP'!$C19, 'WSX Backcast'!$C$13:$C$62, 0), MATCH('WSX Backcast - WINEP'!K$13, 'WSX Backcast'!$B$13:$V$13, 0))</f>
        <v>Excellent</v>
      </c>
      <c r="L19" t="str">
        <f>INDEX('WSX Backcast'!$B$13:$V$62, MATCH('WSX Backcast - WINEP'!$C19, 'WSX Backcast'!$C$13:$C$62, 0), MATCH('WSX Backcast - WINEP'!L$13, 'WSX Backcast'!$B$13:$V$13, 0))</f>
        <v>Excellent</v>
      </c>
      <c r="M19">
        <f>INDEX('WSX Backcast'!$B$13:$V$62, MATCH('WSX Backcast - WINEP'!$C19, 'WSX Backcast'!$C$13:$C$62, 0), MATCH('WSX Backcast - WINEP'!M$13, 'WSX Backcast'!$B$13:$V$13, 0))</f>
        <v>0</v>
      </c>
      <c r="N19" t="str">
        <f>INDEX('WSX Backcast'!$B$13:$V$62, MATCH('WSX Backcast - WINEP'!$C19, 'WSX Backcast'!$C$13:$C$62, 0), MATCH('WSX Backcast - WINEP'!N$13, 'WSX Backcast'!$B$13:$V$13, 0))</f>
        <v>Excellent</v>
      </c>
      <c r="O19" t="str">
        <f>INDEX('WSX Backcast'!$B$13:$V$62, MATCH('WSX Backcast - WINEP'!$C19, 'WSX Backcast'!$C$13:$C$62, 0), MATCH('WSX Backcast - WINEP'!O$13, 'WSX Backcast'!$B$13:$V$13, 0))</f>
        <v>Excellent</v>
      </c>
      <c r="P19">
        <f>INDEX('WSX Backcast'!$B$13:$V$62, MATCH('WSX Backcast - WINEP'!$C19, 'WSX Backcast'!$C$13:$C$62, 0), MATCH('WSX Backcast - WINEP'!P$13, 'WSX Backcast'!$B$13:$V$13, 0))</f>
        <v>0</v>
      </c>
      <c r="Q19" t="str">
        <f>INDEX('WSX Backcast'!$B$13:$V$62, MATCH('WSX Backcast - WINEP'!$C19, 'WSX Backcast'!$C$13:$C$62, 0), MATCH('WSX Backcast - WINEP'!Q$13, 'WSX Backcast'!$B$13:$V$13, 0))</f>
        <v>Excellent</v>
      </c>
      <c r="R19" t="str">
        <f>INDEX('WSX Backcast'!$B$13:$V$62, MATCH('WSX Backcast - WINEP'!$C19, 'WSX Backcast'!$C$13:$C$62, 0), MATCH('WSX Backcast - WINEP'!R$13, 'WSX Backcast'!$B$13:$V$13, 0))</f>
        <v>Excellent</v>
      </c>
      <c r="S19" t="str">
        <f>INDEX('WSX Backcast'!$B$13:$V$62, MATCH('WSX Backcast - WINEP'!$C19, 'WSX Backcast'!$C$13:$C$62, 0), MATCH('WSX Backcast - WINEP'!S$13, 'WSX Backcast'!$B$13:$V$13, 0))</f>
        <v>Excellent</v>
      </c>
      <c r="T19" t="str">
        <f>INDEX('WSX Backcast'!$B$13:$V$62, MATCH('WSX Backcast - WINEP'!$C19, 'WSX Backcast'!$C$13:$C$62, 0), MATCH('WSX Backcast - WINEP'!T$13, 'WSX Backcast'!$B$13:$V$13, 0))</f>
        <v>Excellent</v>
      </c>
      <c r="U19" t="str">
        <f>INDEX('WSX Backcast'!$B$13:$V$62, MATCH('WSX Backcast - WINEP'!$C19, 'WSX Backcast'!$C$13:$C$62, 0), MATCH('WSX Backcast - WINEP'!U$13, 'WSX Backcast'!$B$13:$V$13, 0))</f>
        <v>Excellent</v>
      </c>
      <c r="V19" t="str">
        <f>INDEX('WSX Backcast'!$B$13:$V$62, MATCH('WSX Backcast - WINEP'!$C19, 'WSX Backcast'!$C$13:$C$62, 0), MATCH('WSX Backcast - WINEP'!V$13, 'WSX Backcast'!$B$13:$V$13, 0))</f>
        <v>Excellent</v>
      </c>
      <c r="Y19" s="22"/>
      <c r="Z19" s="22"/>
      <c r="AA19" t="s">
        <v>51</v>
      </c>
      <c r="AB19" t="str">
        <f t="shared" si="0"/>
        <v>Excellent</v>
      </c>
      <c r="AC19" t="str">
        <f t="shared" si="1"/>
        <v>Excellent</v>
      </c>
      <c r="AD19" t="str">
        <f t="shared" si="2"/>
        <v>Excellent</v>
      </c>
      <c r="AE19" t="str">
        <f t="shared" si="3"/>
        <v>Excellent</v>
      </c>
      <c r="AF19" t="str">
        <f t="shared" si="4"/>
        <v>Excellent</v>
      </c>
      <c r="AG19" t="str">
        <f t="shared" si="5"/>
        <v>Excellent</v>
      </c>
      <c r="AI19" t="str">
        <f t="shared" si="6"/>
        <v>N</v>
      </c>
    </row>
    <row r="20" spans="2:35" ht="42">
      <c r="B20" t="s">
        <v>245</v>
      </c>
      <c r="C20" t="s">
        <v>843</v>
      </c>
      <c r="D20" t="s">
        <v>48</v>
      </c>
      <c r="E20" t="s">
        <v>49</v>
      </c>
      <c r="F20" t="s">
        <v>50</v>
      </c>
      <c r="H20" t="str">
        <f>INDEX('WSX Backcast'!$B$13:$V$62, MATCH('WSX Backcast - WINEP'!$C20, 'WSX Backcast'!$C$13:$C$62, 0), MATCH('WSX Backcast - WINEP'!H$13, 'WSX Backcast'!$B$13:$V$13, 0))</f>
        <v>Excellent</v>
      </c>
      <c r="I20" t="str">
        <f>INDEX('WSX Backcast'!$B$13:$V$62, MATCH('WSX Backcast - WINEP'!$C20, 'WSX Backcast'!$C$13:$C$62, 0), MATCH('WSX Backcast - WINEP'!I$13, 'WSX Backcast'!$B$13:$V$13, 0))</f>
        <v>Excellent</v>
      </c>
      <c r="J20" t="str">
        <f>INDEX('WSX Backcast'!$B$13:$V$62, MATCH('WSX Backcast - WINEP'!$C20, 'WSX Backcast'!$C$13:$C$62, 0), MATCH('WSX Backcast - WINEP'!J$13, 'WSX Backcast'!$B$13:$V$13, 0))</f>
        <v>Excellent</v>
      </c>
      <c r="K20" t="str">
        <f>INDEX('WSX Backcast'!$B$13:$V$62, MATCH('WSX Backcast - WINEP'!$C20, 'WSX Backcast'!$C$13:$C$62, 0), MATCH('WSX Backcast - WINEP'!K$13, 'WSX Backcast'!$B$13:$V$13, 0))</f>
        <v>Excellent</v>
      </c>
      <c r="L20" t="str">
        <f>INDEX('WSX Backcast'!$B$13:$V$62, MATCH('WSX Backcast - WINEP'!$C20, 'WSX Backcast'!$C$13:$C$62, 0), MATCH('WSX Backcast - WINEP'!L$13, 'WSX Backcast'!$B$13:$V$13, 0))</f>
        <v>Excellent</v>
      </c>
      <c r="M20">
        <f>INDEX('WSX Backcast'!$B$13:$V$62, MATCH('WSX Backcast - WINEP'!$C20, 'WSX Backcast'!$C$13:$C$62, 0), MATCH('WSX Backcast - WINEP'!M$13, 'WSX Backcast'!$B$13:$V$13, 0))</f>
        <v>0</v>
      </c>
      <c r="N20" t="str">
        <f>INDEX('WSX Backcast'!$B$13:$V$62, MATCH('WSX Backcast - WINEP'!$C20, 'WSX Backcast'!$C$13:$C$62, 0), MATCH('WSX Backcast - WINEP'!N$13, 'WSX Backcast'!$B$13:$V$13, 0))</f>
        <v>Excellent</v>
      </c>
      <c r="O20" t="str">
        <f>INDEX('WSX Backcast'!$B$13:$V$62, MATCH('WSX Backcast - WINEP'!$C20, 'WSX Backcast'!$C$13:$C$62, 0), MATCH('WSX Backcast - WINEP'!O$13, 'WSX Backcast'!$B$13:$V$13, 0))</f>
        <v>Excellent</v>
      </c>
      <c r="P20">
        <f>INDEX('WSX Backcast'!$B$13:$V$62, MATCH('WSX Backcast - WINEP'!$C20, 'WSX Backcast'!$C$13:$C$62, 0), MATCH('WSX Backcast - WINEP'!P$13, 'WSX Backcast'!$B$13:$V$13, 0))</f>
        <v>0</v>
      </c>
      <c r="Q20" t="str">
        <f>INDEX('WSX Backcast'!$B$13:$V$62, MATCH('WSX Backcast - WINEP'!$C20, 'WSX Backcast'!$C$13:$C$62, 0), MATCH('WSX Backcast - WINEP'!Q$13, 'WSX Backcast'!$B$13:$V$13, 0))</f>
        <v>Excellent</v>
      </c>
      <c r="R20" t="str">
        <f>INDEX('WSX Backcast'!$B$13:$V$62, MATCH('WSX Backcast - WINEP'!$C20, 'WSX Backcast'!$C$13:$C$62, 0), MATCH('WSX Backcast - WINEP'!R$13, 'WSX Backcast'!$B$13:$V$13, 0))</f>
        <v>Excellent</v>
      </c>
      <c r="S20" t="str">
        <f>INDEX('WSX Backcast'!$B$13:$V$62, MATCH('WSX Backcast - WINEP'!$C20, 'WSX Backcast'!$C$13:$C$62, 0), MATCH('WSX Backcast - WINEP'!S$13, 'WSX Backcast'!$B$13:$V$13, 0))</f>
        <v>Excellent</v>
      </c>
      <c r="T20" t="str">
        <f>INDEX('WSX Backcast'!$B$13:$V$62, MATCH('WSX Backcast - WINEP'!$C20, 'WSX Backcast'!$C$13:$C$62, 0), MATCH('WSX Backcast - WINEP'!T$13, 'WSX Backcast'!$B$13:$V$13, 0))</f>
        <v>Excellent</v>
      </c>
      <c r="U20" t="str">
        <f>INDEX('WSX Backcast'!$B$13:$V$62, MATCH('WSX Backcast - WINEP'!$C20, 'WSX Backcast'!$C$13:$C$62, 0), MATCH('WSX Backcast - WINEP'!U$13, 'WSX Backcast'!$B$13:$V$13, 0))</f>
        <v>Excellent</v>
      </c>
      <c r="V20" t="str">
        <f>INDEX('WSX Backcast'!$B$13:$V$62, MATCH('WSX Backcast - WINEP'!$C20, 'WSX Backcast'!$C$13:$C$62, 0), MATCH('WSX Backcast - WINEP'!V$13, 'WSX Backcast'!$B$13:$V$13, 0))</f>
        <v>Excellent</v>
      </c>
      <c r="Y20" s="22" t="s">
        <v>1064</v>
      </c>
      <c r="Z20" s="22" t="s">
        <v>1065</v>
      </c>
      <c r="AA20" t="s">
        <v>51</v>
      </c>
      <c r="AB20" t="str">
        <f t="shared" si="0"/>
        <v>Excellent</v>
      </c>
      <c r="AC20" t="str">
        <f t="shared" si="1"/>
        <v>Excellent</v>
      </c>
      <c r="AD20" t="str">
        <f t="shared" si="2"/>
        <v>Excellent</v>
      </c>
      <c r="AE20" t="str">
        <f t="shared" si="3"/>
        <v>Excellent</v>
      </c>
      <c r="AF20" t="str">
        <f t="shared" si="4"/>
        <v>Excellent</v>
      </c>
      <c r="AG20" t="str">
        <f t="shared" si="5"/>
        <v>Excellent</v>
      </c>
      <c r="AI20" t="str">
        <f t="shared" si="6"/>
        <v>Y</v>
      </c>
    </row>
    <row r="21" spans="2:35">
      <c r="B21" t="s">
        <v>245</v>
      </c>
      <c r="C21" t="s">
        <v>844</v>
      </c>
      <c r="D21" t="s">
        <v>48</v>
      </c>
      <c r="E21" t="s">
        <v>49</v>
      </c>
      <c r="F21" t="s">
        <v>50</v>
      </c>
      <c r="H21" t="str">
        <f>INDEX('WSX Backcast'!$B$13:$V$62, MATCH('WSX Backcast - WINEP'!$C21, 'WSX Backcast'!$C$13:$C$62, 0), MATCH('WSX Backcast - WINEP'!H$13, 'WSX Backcast'!$B$13:$V$13, 0))</f>
        <v>Excellent (backcast)</v>
      </c>
      <c r="I21" t="str">
        <f>INDEX('WSX Backcast'!$B$13:$V$62, MATCH('WSX Backcast - WINEP'!$C21, 'WSX Backcast'!$C$13:$C$62, 0), MATCH('WSX Backcast - WINEP'!I$13, 'WSX Backcast'!$B$13:$V$13, 0))</f>
        <v>Excellent (backcast)</v>
      </c>
      <c r="J21" t="str">
        <f>INDEX('WSX Backcast'!$B$13:$V$62, MATCH('WSX Backcast - WINEP'!$C21, 'WSX Backcast'!$C$13:$C$62, 0), MATCH('WSX Backcast - WINEP'!J$13, 'WSX Backcast'!$B$13:$V$13, 0))</f>
        <v>Excellent (backcast)</v>
      </c>
      <c r="K21" t="str">
        <f>INDEX('WSX Backcast'!$B$13:$V$62, MATCH('WSX Backcast - WINEP'!$C21, 'WSX Backcast'!$C$13:$C$62, 0), MATCH('WSX Backcast - WINEP'!K$13, 'WSX Backcast'!$B$13:$V$13, 0))</f>
        <v>Excellent</v>
      </c>
      <c r="L21" t="str">
        <f>INDEX('WSX Backcast'!$B$13:$V$62, MATCH('WSX Backcast - WINEP'!$C21, 'WSX Backcast'!$C$13:$C$62, 0), MATCH('WSX Backcast - WINEP'!L$13, 'WSX Backcast'!$B$13:$V$13, 0))</f>
        <v>Excellent</v>
      </c>
      <c r="M21">
        <f>INDEX('WSX Backcast'!$B$13:$V$62, MATCH('WSX Backcast - WINEP'!$C21, 'WSX Backcast'!$C$13:$C$62, 0), MATCH('WSX Backcast - WINEP'!M$13, 'WSX Backcast'!$B$13:$V$13, 0))</f>
        <v>0</v>
      </c>
      <c r="N21" t="str">
        <f>INDEX('WSX Backcast'!$B$13:$V$62, MATCH('WSX Backcast - WINEP'!$C21, 'WSX Backcast'!$C$13:$C$62, 0), MATCH('WSX Backcast - WINEP'!N$13, 'WSX Backcast'!$B$13:$V$13, 0))</f>
        <v>Excellent</v>
      </c>
      <c r="O21" t="str">
        <f>INDEX('WSX Backcast'!$B$13:$V$62, MATCH('WSX Backcast - WINEP'!$C21, 'WSX Backcast'!$C$13:$C$62, 0), MATCH('WSX Backcast - WINEP'!O$13, 'WSX Backcast'!$B$13:$V$13, 0))</f>
        <v>Excellent</v>
      </c>
      <c r="P21">
        <f>INDEX('WSX Backcast'!$B$13:$V$62, MATCH('WSX Backcast - WINEP'!$C21, 'WSX Backcast'!$C$13:$C$62, 0), MATCH('WSX Backcast - WINEP'!P$13, 'WSX Backcast'!$B$13:$V$13, 0))</f>
        <v>0</v>
      </c>
      <c r="Q21" t="str">
        <f>INDEX('WSX Backcast'!$B$13:$V$62, MATCH('WSX Backcast - WINEP'!$C21, 'WSX Backcast'!$C$13:$C$62, 0), MATCH('WSX Backcast - WINEP'!Q$13, 'WSX Backcast'!$B$13:$V$13, 0))</f>
        <v>Excellent</v>
      </c>
      <c r="R21" t="str">
        <f>INDEX('WSX Backcast'!$B$13:$V$62, MATCH('WSX Backcast - WINEP'!$C21, 'WSX Backcast'!$C$13:$C$62, 0), MATCH('WSX Backcast - WINEP'!R$13, 'WSX Backcast'!$B$13:$V$13, 0))</f>
        <v>Excellent</v>
      </c>
      <c r="S21" t="str">
        <f>INDEX('WSX Backcast'!$B$13:$V$62, MATCH('WSX Backcast - WINEP'!$C21, 'WSX Backcast'!$C$13:$C$62, 0), MATCH('WSX Backcast - WINEP'!S$13, 'WSX Backcast'!$B$13:$V$13, 0))</f>
        <v>Excellent</v>
      </c>
      <c r="T21" t="str">
        <f>INDEX('WSX Backcast'!$B$13:$V$62, MATCH('WSX Backcast - WINEP'!$C21, 'WSX Backcast'!$C$13:$C$62, 0), MATCH('WSX Backcast - WINEP'!T$13, 'WSX Backcast'!$B$13:$V$13, 0))</f>
        <v>Excellent</v>
      </c>
      <c r="U21" t="str">
        <f>INDEX('WSX Backcast'!$B$13:$V$62, MATCH('WSX Backcast - WINEP'!$C21, 'WSX Backcast'!$C$13:$C$62, 0), MATCH('WSX Backcast - WINEP'!U$13, 'WSX Backcast'!$B$13:$V$13, 0))</f>
        <v>Excellent</v>
      </c>
      <c r="V21" t="str">
        <f>INDEX('WSX Backcast'!$B$13:$V$62, MATCH('WSX Backcast - WINEP'!$C21, 'WSX Backcast'!$C$13:$C$62, 0), MATCH('WSX Backcast - WINEP'!V$13, 'WSX Backcast'!$B$13:$V$13, 0))</f>
        <v>Excellent</v>
      </c>
      <c r="Y21" s="22"/>
      <c r="Z21" s="22"/>
      <c r="AA21" t="s">
        <v>51</v>
      </c>
      <c r="AB21" t="str">
        <f t="shared" si="0"/>
        <v>Excellent</v>
      </c>
      <c r="AC21" t="str">
        <f t="shared" si="1"/>
        <v>Excellent</v>
      </c>
      <c r="AD21" t="str">
        <f t="shared" si="2"/>
        <v>Excellent</v>
      </c>
      <c r="AE21" t="str">
        <f t="shared" si="3"/>
        <v>Excellent</v>
      </c>
      <c r="AF21" t="str">
        <f t="shared" si="4"/>
        <v>Excellent</v>
      </c>
      <c r="AG21" t="str">
        <f t="shared" si="5"/>
        <v>Excellent</v>
      </c>
      <c r="AI21" t="str">
        <f t="shared" si="6"/>
        <v>N</v>
      </c>
    </row>
    <row r="22" spans="2:35" ht="42">
      <c r="B22" t="s">
        <v>245</v>
      </c>
      <c r="C22" t="s">
        <v>845</v>
      </c>
      <c r="D22" t="s">
        <v>48</v>
      </c>
      <c r="E22" t="s">
        <v>49</v>
      </c>
      <c r="F22" t="s">
        <v>50</v>
      </c>
      <c r="H22" t="str">
        <f>INDEX('WSX Backcast'!$B$13:$V$62, MATCH('WSX Backcast - WINEP'!$C22, 'WSX Backcast'!$C$13:$C$62, 0), MATCH('WSX Backcast - WINEP'!H$13, 'WSX Backcast'!$B$13:$V$13, 0))</f>
        <v>Good</v>
      </c>
      <c r="I22" t="str">
        <f>INDEX('WSX Backcast'!$B$13:$V$62, MATCH('WSX Backcast - WINEP'!$C22, 'WSX Backcast'!$C$13:$C$62, 0), MATCH('WSX Backcast - WINEP'!I$13, 'WSX Backcast'!$B$13:$V$13, 0))</f>
        <v>Good</v>
      </c>
      <c r="J22" t="str">
        <f>INDEX('WSX Backcast'!$B$13:$V$62, MATCH('WSX Backcast - WINEP'!$C22, 'WSX Backcast'!$C$13:$C$62, 0), MATCH('WSX Backcast - WINEP'!J$13, 'WSX Backcast'!$B$13:$V$13, 0))</f>
        <v>Good</v>
      </c>
      <c r="K22" t="str">
        <f>INDEX('WSX Backcast'!$B$13:$V$62, MATCH('WSX Backcast - WINEP'!$C22, 'WSX Backcast'!$C$13:$C$62, 0), MATCH('WSX Backcast - WINEP'!K$13, 'WSX Backcast'!$B$13:$V$13, 0))</f>
        <v>Good</v>
      </c>
      <c r="L22" t="str">
        <f>INDEX('WSX Backcast'!$B$13:$V$62, MATCH('WSX Backcast - WINEP'!$C22, 'WSX Backcast'!$C$13:$C$62, 0), MATCH('WSX Backcast - WINEP'!L$13, 'WSX Backcast'!$B$13:$V$13, 0))</f>
        <v>Excellent</v>
      </c>
      <c r="M22">
        <f>INDEX('WSX Backcast'!$B$13:$V$62, MATCH('WSX Backcast - WINEP'!$C22, 'WSX Backcast'!$C$13:$C$62, 0), MATCH('WSX Backcast - WINEP'!M$13, 'WSX Backcast'!$B$13:$V$13, 0))</f>
        <v>0</v>
      </c>
      <c r="N22" t="str">
        <f>INDEX('WSX Backcast'!$B$13:$V$62, MATCH('WSX Backcast - WINEP'!$C22, 'WSX Backcast'!$C$13:$C$62, 0), MATCH('WSX Backcast - WINEP'!N$13, 'WSX Backcast'!$B$13:$V$13, 0))</f>
        <v>Excellent</v>
      </c>
      <c r="O22" t="str">
        <f>INDEX('WSX Backcast'!$B$13:$V$62, MATCH('WSX Backcast - WINEP'!$C22, 'WSX Backcast'!$C$13:$C$62, 0), MATCH('WSX Backcast - WINEP'!O$13, 'WSX Backcast'!$B$13:$V$13, 0))</f>
        <v>Excellent</v>
      </c>
      <c r="P22">
        <f>INDEX('WSX Backcast'!$B$13:$V$62, MATCH('WSX Backcast - WINEP'!$C22, 'WSX Backcast'!$C$13:$C$62, 0), MATCH('WSX Backcast - WINEP'!P$13, 'WSX Backcast'!$B$13:$V$13, 0))</f>
        <v>0</v>
      </c>
      <c r="Q22" t="str">
        <f>INDEX('WSX Backcast'!$B$13:$V$62, MATCH('WSX Backcast - WINEP'!$C22, 'WSX Backcast'!$C$13:$C$62, 0), MATCH('WSX Backcast - WINEP'!Q$13, 'WSX Backcast'!$B$13:$V$13, 0))</f>
        <v>Excellent</v>
      </c>
      <c r="R22" t="str">
        <f>INDEX('WSX Backcast'!$B$13:$V$62, MATCH('WSX Backcast - WINEP'!$C22, 'WSX Backcast'!$C$13:$C$62, 0), MATCH('WSX Backcast - WINEP'!R$13, 'WSX Backcast'!$B$13:$V$13, 0))</f>
        <v>Excellent</v>
      </c>
      <c r="S22" t="str">
        <f>INDEX('WSX Backcast'!$B$13:$V$62, MATCH('WSX Backcast - WINEP'!$C22, 'WSX Backcast'!$C$13:$C$62, 0), MATCH('WSX Backcast - WINEP'!S$13, 'WSX Backcast'!$B$13:$V$13, 0))</f>
        <v>Excellent</v>
      </c>
      <c r="T22" t="str">
        <f>INDEX('WSX Backcast'!$B$13:$V$62, MATCH('WSX Backcast - WINEP'!$C22, 'WSX Backcast'!$C$13:$C$62, 0), MATCH('WSX Backcast - WINEP'!T$13, 'WSX Backcast'!$B$13:$V$13, 0))</f>
        <v>Excellent</v>
      </c>
      <c r="U22" t="str">
        <f>INDEX('WSX Backcast'!$B$13:$V$62, MATCH('WSX Backcast - WINEP'!$C22, 'WSX Backcast'!$C$13:$C$62, 0), MATCH('WSX Backcast - WINEP'!U$13, 'WSX Backcast'!$B$13:$V$13, 0))</f>
        <v>Excellent</v>
      </c>
      <c r="V22" t="str">
        <f>INDEX('WSX Backcast'!$B$13:$V$62, MATCH('WSX Backcast - WINEP'!$C22, 'WSX Backcast'!$C$13:$C$62, 0), MATCH('WSX Backcast - WINEP'!V$13, 'WSX Backcast'!$B$13:$V$13, 0))</f>
        <v>Excellent</v>
      </c>
      <c r="Y22" s="22" t="s">
        <v>1066</v>
      </c>
      <c r="Z22" s="22" t="s">
        <v>1065</v>
      </c>
      <c r="AA22" t="s">
        <v>51</v>
      </c>
      <c r="AB22" t="str">
        <f t="shared" si="0"/>
        <v>Excellent</v>
      </c>
      <c r="AC22" t="str">
        <f t="shared" si="1"/>
        <v>Excellent</v>
      </c>
      <c r="AD22" t="str">
        <f t="shared" si="2"/>
        <v>Excellent</v>
      </c>
      <c r="AE22" t="str">
        <f t="shared" si="3"/>
        <v>Excellent</v>
      </c>
      <c r="AF22" t="str">
        <f t="shared" si="4"/>
        <v>Excellent</v>
      </c>
      <c r="AG22" t="str">
        <f t="shared" si="5"/>
        <v>Excellent</v>
      </c>
      <c r="AI22" t="str">
        <f t="shared" si="6"/>
        <v>Y</v>
      </c>
    </row>
    <row r="23" spans="2:35">
      <c r="B23" t="s">
        <v>245</v>
      </c>
      <c r="C23" t="s">
        <v>846</v>
      </c>
      <c r="D23" t="s">
        <v>48</v>
      </c>
      <c r="E23" t="s">
        <v>49</v>
      </c>
      <c r="F23" t="s">
        <v>50</v>
      </c>
      <c r="H23" t="str">
        <f>INDEX('WSX Backcast'!$B$13:$V$62, MATCH('WSX Backcast - WINEP'!$C23, 'WSX Backcast'!$C$13:$C$62, 0), MATCH('WSX Backcast - WINEP'!H$13, 'WSX Backcast'!$B$13:$V$13, 0))</f>
        <v>Excellent</v>
      </c>
      <c r="I23" t="str">
        <f>INDEX('WSX Backcast'!$B$13:$V$62, MATCH('WSX Backcast - WINEP'!$C23, 'WSX Backcast'!$C$13:$C$62, 0), MATCH('WSX Backcast - WINEP'!I$13, 'WSX Backcast'!$B$13:$V$13, 0))</f>
        <v>Excellent</v>
      </c>
      <c r="J23" t="str">
        <f>INDEX('WSX Backcast'!$B$13:$V$62, MATCH('WSX Backcast - WINEP'!$C23, 'WSX Backcast'!$C$13:$C$62, 0), MATCH('WSX Backcast - WINEP'!J$13, 'WSX Backcast'!$B$13:$V$13, 0))</f>
        <v>Excellent</v>
      </c>
      <c r="K23" t="str">
        <f>INDEX('WSX Backcast'!$B$13:$V$62, MATCH('WSX Backcast - WINEP'!$C23, 'WSX Backcast'!$C$13:$C$62, 0), MATCH('WSX Backcast - WINEP'!K$13, 'WSX Backcast'!$B$13:$V$13, 0))</f>
        <v>Excellent</v>
      </c>
      <c r="L23" t="str">
        <f>INDEX('WSX Backcast'!$B$13:$V$62, MATCH('WSX Backcast - WINEP'!$C23, 'WSX Backcast'!$C$13:$C$62, 0), MATCH('WSX Backcast - WINEP'!L$13, 'WSX Backcast'!$B$13:$V$13, 0))</f>
        <v>Excellent</v>
      </c>
      <c r="M23">
        <f>INDEX('WSX Backcast'!$B$13:$V$62, MATCH('WSX Backcast - WINEP'!$C23, 'WSX Backcast'!$C$13:$C$62, 0), MATCH('WSX Backcast - WINEP'!M$13, 'WSX Backcast'!$B$13:$V$13, 0))</f>
        <v>0</v>
      </c>
      <c r="N23" t="str">
        <f>INDEX('WSX Backcast'!$B$13:$V$62, MATCH('WSX Backcast - WINEP'!$C23, 'WSX Backcast'!$C$13:$C$62, 0), MATCH('WSX Backcast - WINEP'!N$13, 'WSX Backcast'!$B$13:$V$13, 0))</f>
        <v>Excellent</v>
      </c>
      <c r="O23" t="str">
        <f>INDEX('WSX Backcast'!$B$13:$V$62, MATCH('WSX Backcast - WINEP'!$C23, 'WSX Backcast'!$C$13:$C$62, 0), MATCH('WSX Backcast - WINEP'!O$13, 'WSX Backcast'!$B$13:$V$13, 0))</f>
        <v>Excellent</v>
      </c>
      <c r="P23">
        <f>INDEX('WSX Backcast'!$B$13:$V$62, MATCH('WSX Backcast - WINEP'!$C23, 'WSX Backcast'!$C$13:$C$62, 0), MATCH('WSX Backcast - WINEP'!P$13, 'WSX Backcast'!$B$13:$V$13, 0))</f>
        <v>0</v>
      </c>
      <c r="Q23" t="str">
        <f>INDEX('WSX Backcast'!$B$13:$V$62, MATCH('WSX Backcast - WINEP'!$C23, 'WSX Backcast'!$C$13:$C$62, 0), MATCH('WSX Backcast - WINEP'!Q$13, 'WSX Backcast'!$B$13:$V$13, 0))</f>
        <v>Excellent</v>
      </c>
      <c r="R23" t="str">
        <f>INDEX('WSX Backcast'!$B$13:$V$62, MATCH('WSX Backcast - WINEP'!$C23, 'WSX Backcast'!$C$13:$C$62, 0), MATCH('WSX Backcast - WINEP'!R$13, 'WSX Backcast'!$B$13:$V$13, 0))</f>
        <v>Excellent</v>
      </c>
      <c r="S23" t="str">
        <f>INDEX('WSX Backcast'!$B$13:$V$62, MATCH('WSX Backcast - WINEP'!$C23, 'WSX Backcast'!$C$13:$C$62, 0), MATCH('WSX Backcast - WINEP'!S$13, 'WSX Backcast'!$B$13:$V$13, 0))</f>
        <v>Excellent</v>
      </c>
      <c r="T23" t="str">
        <f>INDEX('WSX Backcast'!$B$13:$V$62, MATCH('WSX Backcast - WINEP'!$C23, 'WSX Backcast'!$C$13:$C$62, 0), MATCH('WSX Backcast - WINEP'!T$13, 'WSX Backcast'!$B$13:$V$13, 0))</f>
        <v>Excellent</v>
      </c>
      <c r="U23" t="str">
        <f>INDEX('WSX Backcast'!$B$13:$V$62, MATCH('WSX Backcast - WINEP'!$C23, 'WSX Backcast'!$C$13:$C$62, 0), MATCH('WSX Backcast - WINEP'!U$13, 'WSX Backcast'!$B$13:$V$13, 0))</f>
        <v>Excellent</v>
      </c>
      <c r="V23" t="str">
        <f>INDEX('WSX Backcast'!$B$13:$V$62, MATCH('WSX Backcast - WINEP'!$C23, 'WSX Backcast'!$C$13:$C$62, 0), MATCH('WSX Backcast - WINEP'!V$13, 'WSX Backcast'!$B$13:$V$13, 0))</f>
        <v>Excellent</v>
      </c>
      <c r="Y23" s="22"/>
      <c r="Z23" s="22"/>
      <c r="AA23" t="s">
        <v>51</v>
      </c>
      <c r="AB23" t="str">
        <f t="shared" si="0"/>
        <v>Excellent</v>
      </c>
      <c r="AC23" t="str">
        <f t="shared" si="1"/>
        <v>Excellent</v>
      </c>
      <c r="AD23" t="str">
        <f t="shared" si="2"/>
        <v>Excellent</v>
      </c>
      <c r="AE23" t="str">
        <f t="shared" si="3"/>
        <v>Excellent</v>
      </c>
      <c r="AF23" t="str">
        <f t="shared" si="4"/>
        <v>Excellent</v>
      </c>
      <c r="AG23" t="str">
        <f t="shared" si="5"/>
        <v>Excellent</v>
      </c>
      <c r="AI23" t="str">
        <f t="shared" si="6"/>
        <v>N</v>
      </c>
    </row>
    <row r="24" spans="2:35" ht="27.95">
      <c r="B24" t="s">
        <v>245</v>
      </c>
      <c r="C24" t="s">
        <v>847</v>
      </c>
      <c r="D24" t="s">
        <v>48</v>
      </c>
      <c r="E24" t="s">
        <v>49</v>
      </c>
      <c r="F24" t="s">
        <v>50</v>
      </c>
      <c r="H24" t="str">
        <f>INDEX('WSX Backcast'!$B$13:$V$62, MATCH('WSX Backcast - WINEP'!$C24, 'WSX Backcast'!$C$13:$C$62, 0), MATCH('WSX Backcast - WINEP'!H$13, 'WSX Backcast'!$B$13:$V$13, 0))</f>
        <v>Good</v>
      </c>
      <c r="I24" t="str">
        <f>INDEX('WSX Backcast'!$B$13:$V$62, MATCH('WSX Backcast - WINEP'!$C24, 'WSX Backcast'!$C$13:$C$62, 0), MATCH('WSX Backcast - WINEP'!I$13, 'WSX Backcast'!$B$13:$V$13, 0))</f>
        <v>Excellent</v>
      </c>
      <c r="J24" t="str">
        <f>INDEX('WSX Backcast'!$B$13:$V$62, MATCH('WSX Backcast - WINEP'!$C24, 'WSX Backcast'!$C$13:$C$62, 0), MATCH('WSX Backcast - WINEP'!J$13, 'WSX Backcast'!$B$13:$V$13, 0))</f>
        <v>Excellent</v>
      </c>
      <c r="K24" t="str">
        <f>INDEX('WSX Backcast'!$B$13:$V$62, MATCH('WSX Backcast - WINEP'!$C24, 'WSX Backcast'!$C$13:$C$62, 0), MATCH('WSX Backcast - WINEP'!K$13, 'WSX Backcast'!$B$13:$V$13, 0))</f>
        <v>Excellent</v>
      </c>
      <c r="L24" t="str">
        <f>INDEX('WSX Backcast'!$B$13:$V$62, MATCH('WSX Backcast - WINEP'!$C24, 'WSX Backcast'!$C$13:$C$62, 0), MATCH('WSX Backcast - WINEP'!L$13, 'WSX Backcast'!$B$13:$V$13, 0))</f>
        <v>Excellent</v>
      </c>
      <c r="M24">
        <f>INDEX('WSX Backcast'!$B$13:$V$62, MATCH('WSX Backcast - WINEP'!$C24, 'WSX Backcast'!$C$13:$C$62, 0), MATCH('WSX Backcast - WINEP'!M$13, 'WSX Backcast'!$B$13:$V$13, 0))</f>
        <v>0</v>
      </c>
      <c r="N24" t="str">
        <f>INDEX('WSX Backcast'!$B$13:$V$62, MATCH('WSX Backcast - WINEP'!$C24, 'WSX Backcast'!$C$13:$C$62, 0), MATCH('WSX Backcast - WINEP'!N$13, 'WSX Backcast'!$B$13:$V$13, 0))</f>
        <v>Good</v>
      </c>
      <c r="O24" t="str">
        <f>INDEX('WSX Backcast'!$B$13:$V$62, MATCH('WSX Backcast - WINEP'!$C24, 'WSX Backcast'!$C$13:$C$62, 0), MATCH('WSX Backcast - WINEP'!O$13, 'WSX Backcast'!$B$13:$V$13, 0))</f>
        <v>Sufficient</v>
      </c>
      <c r="P24">
        <f>INDEX('WSX Backcast'!$B$13:$V$62, MATCH('WSX Backcast - WINEP'!$C24, 'WSX Backcast'!$C$13:$C$62, 0), MATCH('WSX Backcast - WINEP'!P$13, 'WSX Backcast'!$B$13:$V$13, 0))</f>
        <v>0</v>
      </c>
      <c r="Q24" t="str">
        <f>INDEX('WSX Backcast'!$B$13:$V$62, MATCH('WSX Backcast - WINEP'!$C24, 'WSX Backcast'!$C$13:$C$62, 0), MATCH('WSX Backcast - WINEP'!Q$13, 'WSX Backcast'!$B$13:$V$13, 0))</f>
        <v>Sufficient</v>
      </c>
      <c r="R24" t="str">
        <f>INDEX('WSX Backcast'!$B$13:$V$62, MATCH('WSX Backcast - WINEP'!$C24, 'WSX Backcast'!$C$13:$C$62, 0), MATCH('WSX Backcast - WINEP'!R$13, 'WSX Backcast'!$B$13:$V$13, 0))</f>
        <v>Sufficient</v>
      </c>
      <c r="S24" t="str">
        <f>INDEX('WSX Backcast'!$B$13:$V$62, MATCH('WSX Backcast - WINEP'!$C24, 'WSX Backcast'!$C$13:$C$62, 0), MATCH('WSX Backcast - WINEP'!S$13, 'WSX Backcast'!$B$13:$V$13, 0))</f>
        <v>Sufficient</v>
      </c>
      <c r="T24" t="str">
        <f>INDEX('WSX Backcast'!$B$13:$V$62, MATCH('WSX Backcast - WINEP'!$C24, 'WSX Backcast'!$C$13:$C$62, 0), MATCH('WSX Backcast - WINEP'!T$13, 'WSX Backcast'!$B$13:$V$13, 0))</f>
        <v>Sufficient</v>
      </c>
      <c r="U24" t="str">
        <f>INDEX('WSX Backcast'!$B$13:$V$62, MATCH('WSX Backcast - WINEP'!$C24, 'WSX Backcast'!$C$13:$C$62, 0), MATCH('WSX Backcast - WINEP'!U$13, 'WSX Backcast'!$B$13:$V$13, 0))</f>
        <v>Sufficient</v>
      </c>
      <c r="V24" t="str">
        <f>INDEX('WSX Backcast'!$B$13:$V$62, MATCH('WSX Backcast - WINEP'!$C24, 'WSX Backcast'!$C$13:$C$62, 0), MATCH('WSX Backcast - WINEP'!V$13, 'WSX Backcast'!$B$13:$V$13, 0))</f>
        <v>Sufficient</v>
      </c>
      <c r="X24" t="s">
        <v>55</v>
      </c>
      <c r="Y24" s="22"/>
      <c r="Z24" s="22" t="s">
        <v>107</v>
      </c>
      <c r="AA24" t="s">
        <v>55</v>
      </c>
      <c r="AB24" t="s">
        <v>56</v>
      </c>
      <c r="AC24" t="s">
        <v>56</v>
      </c>
      <c r="AD24" t="s">
        <v>56</v>
      </c>
      <c r="AE24" t="s">
        <v>56</v>
      </c>
      <c r="AF24" t="s">
        <v>56</v>
      </c>
      <c r="AG24" t="s">
        <v>56</v>
      </c>
      <c r="AI24" t="str">
        <f t="shared" si="6"/>
        <v>N</v>
      </c>
    </row>
    <row r="25" spans="2:35">
      <c r="B25" t="s">
        <v>245</v>
      </c>
      <c r="C25" t="s">
        <v>848</v>
      </c>
      <c r="D25" t="s">
        <v>48</v>
      </c>
      <c r="E25" t="s">
        <v>49</v>
      </c>
      <c r="F25" t="s">
        <v>50</v>
      </c>
      <c r="H25" t="str">
        <f>INDEX('WSX Backcast'!$B$13:$V$62, MATCH('WSX Backcast - WINEP'!$C25, 'WSX Backcast'!$C$13:$C$62, 0), MATCH('WSX Backcast - WINEP'!H$13, 'WSX Backcast'!$B$13:$V$13, 0))</f>
        <v>Excellent</v>
      </c>
      <c r="I25" t="str">
        <f>INDEX('WSX Backcast'!$B$13:$V$62, MATCH('WSX Backcast - WINEP'!$C25, 'WSX Backcast'!$C$13:$C$62, 0), MATCH('WSX Backcast - WINEP'!I$13, 'WSX Backcast'!$B$13:$V$13, 0))</f>
        <v>Excellent</v>
      </c>
      <c r="J25" t="str">
        <f>INDEX('WSX Backcast'!$B$13:$V$62, MATCH('WSX Backcast - WINEP'!$C25, 'WSX Backcast'!$C$13:$C$62, 0), MATCH('WSX Backcast - WINEP'!J$13, 'WSX Backcast'!$B$13:$V$13, 0))</f>
        <v>Excellent</v>
      </c>
      <c r="K25" t="str">
        <f>INDEX('WSX Backcast'!$B$13:$V$62, MATCH('WSX Backcast - WINEP'!$C25, 'WSX Backcast'!$C$13:$C$62, 0), MATCH('WSX Backcast - WINEP'!K$13, 'WSX Backcast'!$B$13:$V$13, 0))</f>
        <v>Excellent</v>
      </c>
      <c r="L25" t="str">
        <f>INDEX('WSX Backcast'!$B$13:$V$62, MATCH('WSX Backcast - WINEP'!$C25, 'WSX Backcast'!$C$13:$C$62, 0), MATCH('WSX Backcast - WINEP'!L$13, 'WSX Backcast'!$B$13:$V$13, 0))</f>
        <v>Excellent</v>
      </c>
      <c r="M25">
        <f>INDEX('WSX Backcast'!$B$13:$V$62, MATCH('WSX Backcast - WINEP'!$C25, 'WSX Backcast'!$C$13:$C$62, 0), MATCH('WSX Backcast - WINEP'!M$13, 'WSX Backcast'!$B$13:$V$13, 0))</f>
        <v>0</v>
      </c>
      <c r="N25" t="str">
        <f>INDEX('WSX Backcast'!$B$13:$V$62, MATCH('WSX Backcast - WINEP'!$C25, 'WSX Backcast'!$C$13:$C$62, 0), MATCH('WSX Backcast - WINEP'!N$13, 'WSX Backcast'!$B$13:$V$13, 0))</f>
        <v>Good</v>
      </c>
      <c r="O25" t="str">
        <f>INDEX('WSX Backcast'!$B$13:$V$62, MATCH('WSX Backcast - WINEP'!$C25, 'WSX Backcast'!$C$13:$C$62, 0), MATCH('WSX Backcast - WINEP'!O$13, 'WSX Backcast'!$B$13:$V$13, 0))</f>
        <v>Good</v>
      </c>
      <c r="P25">
        <f>INDEX('WSX Backcast'!$B$13:$V$62, MATCH('WSX Backcast - WINEP'!$C25, 'WSX Backcast'!$C$13:$C$62, 0), MATCH('WSX Backcast - WINEP'!P$13, 'WSX Backcast'!$B$13:$V$13, 0))</f>
        <v>0</v>
      </c>
      <c r="Q25" t="str">
        <f>INDEX('WSX Backcast'!$B$13:$V$62, MATCH('WSX Backcast - WINEP'!$C25, 'WSX Backcast'!$C$13:$C$62, 0), MATCH('WSX Backcast - WINEP'!Q$13, 'WSX Backcast'!$B$13:$V$13, 0))</f>
        <v>Good</v>
      </c>
      <c r="R25" t="str">
        <f>INDEX('WSX Backcast'!$B$13:$V$62, MATCH('WSX Backcast - WINEP'!$C25, 'WSX Backcast'!$C$13:$C$62, 0), MATCH('WSX Backcast - WINEP'!R$13, 'WSX Backcast'!$B$13:$V$13, 0))</f>
        <v>Good</v>
      </c>
      <c r="S25" t="str">
        <f>INDEX('WSX Backcast'!$B$13:$V$62, MATCH('WSX Backcast - WINEP'!$C25, 'WSX Backcast'!$C$13:$C$62, 0), MATCH('WSX Backcast - WINEP'!S$13, 'WSX Backcast'!$B$13:$V$13, 0))</f>
        <v>Good</v>
      </c>
      <c r="T25" t="str">
        <f>INDEX('WSX Backcast'!$B$13:$V$62, MATCH('WSX Backcast - WINEP'!$C25, 'WSX Backcast'!$C$13:$C$62, 0), MATCH('WSX Backcast - WINEP'!T$13, 'WSX Backcast'!$B$13:$V$13, 0))</f>
        <v>Good</v>
      </c>
      <c r="U25" t="str">
        <f>INDEX('WSX Backcast'!$B$13:$V$62, MATCH('WSX Backcast - WINEP'!$C25, 'WSX Backcast'!$C$13:$C$62, 0), MATCH('WSX Backcast - WINEP'!U$13, 'WSX Backcast'!$B$13:$V$13, 0))</f>
        <v>Good</v>
      </c>
      <c r="V25" t="str">
        <f>INDEX('WSX Backcast'!$B$13:$V$62, MATCH('WSX Backcast - WINEP'!$C25, 'WSX Backcast'!$C$13:$C$62, 0), MATCH('WSX Backcast - WINEP'!V$13, 'WSX Backcast'!$B$13:$V$13, 0))</f>
        <v>Good</v>
      </c>
      <c r="X25" t="s">
        <v>55</v>
      </c>
      <c r="Z25" s="22"/>
      <c r="AA25" t="s">
        <v>51</v>
      </c>
      <c r="AB25" t="str">
        <f t="shared" ref="AB25:AB45" si="7">Q25</f>
        <v>Good</v>
      </c>
      <c r="AC25" t="str">
        <f t="shared" ref="AC25:AC45" si="8">R25</f>
        <v>Good</v>
      </c>
      <c r="AD25" t="str">
        <f t="shared" ref="AD25:AD45" si="9">S25</f>
        <v>Good</v>
      </c>
      <c r="AE25" t="str">
        <f t="shared" ref="AE25:AE45" si="10">T25</f>
        <v>Good</v>
      </c>
      <c r="AF25" t="str">
        <f t="shared" ref="AF25:AF45" si="11">U25</f>
        <v>Good</v>
      </c>
      <c r="AG25" t="str">
        <f t="shared" ref="AG25:AG45" si="12">V25</f>
        <v>Good</v>
      </c>
      <c r="AI25" t="str">
        <f t="shared" si="6"/>
        <v>N</v>
      </c>
    </row>
    <row r="26" spans="2:35">
      <c r="B26" t="s">
        <v>245</v>
      </c>
      <c r="C26" t="s">
        <v>849</v>
      </c>
      <c r="D26" t="s">
        <v>48</v>
      </c>
      <c r="E26" t="s">
        <v>49</v>
      </c>
      <c r="F26" t="s">
        <v>63</v>
      </c>
      <c r="H26" t="str">
        <f>INDEX('WSX Backcast'!$B$13:$V$62, MATCH('WSX Backcast - WINEP'!$C26, 'WSX Backcast'!$C$13:$C$62, 0), MATCH('WSX Backcast - WINEP'!H$13, 'WSX Backcast'!$B$13:$V$13, 0))</f>
        <v>Not applicable (removed)</v>
      </c>
      <c r="I26" t="str">
        <f>INDEX('WSX Backcast'!$B$13:$V$62, MATCH('WSX Backcast - WINEP'!$C26, 'WSX Backcast'!$C$13:$C$62, 0), MATCH('WSX Backcast - WINEP'!I$13, 'WSX Backcast'!$B$13:$V$13, 0))</f>
        <v>Not applicable (removed)</v>
      </c>
      <c r="J26" t="str">
        <f>INDEX('WSX Backcast'!$B$13:$V$62, MATCH('WSX Backcast - WINEP'!$C26, 'WSX Backcast'!$C$13:$C$62, 0), MATCH('WSX Backcast - WINEP'!J$13, 'WSX Backcast'!$B$13:$V$13, 0))</f>
        <v>Not applicable (removed)</v>
      </c>
      <c r="K26" t="str">
        <f>INDEX('WSX Backcast'!$B$13:$V$62, MATCH('WSX Backcast - WINEP'!$C26, 'WSX Backcast'!$C$13:$C$62, 0), MATCH('WSX Backcast - WINEP'!K$13, 'WSX Backcast'!$B$13:$V$13, 0))</f>
        <v>Not applicable (removed)</v>
      </c>
      <c r="L26" t="str">
        <f>INDEX('WSX Backcast'!$B$13:$V$62, MATCH('WSX Backcast - WINEP'!$C26, 'WSX Backcast'!$C$13:$C$62, 0), MATCH('WSX Backcast - WINEP'!L$13, 'WSX Backcast'!$B$13:$V$13, 0))</f>
        <v>Not applicable (removed)</v>
      </c>
      <c r="M26">
        <f>INDEX('WSX Backcast'!$B$13:$V$62, MATCH('WSX Backcast - WINEP'!$C26, 'WSX Backcast'!$C$13:$C$62, 0), MATCH('WSX Backcast - WINEP'!M$13, 'WSX Backcast'!$B$13:$V$13, 0))</f>
        <v>0</v>
      </c>
      <c r="N26" t="str">
        <f>INDEX('WSX Backcast'!$B$13:$V$62, MATCH('WSX Backcast - WINEP'!$C26, 'WSX Backcast'!$C$13:$C$62, 0), MATCH('WSX Backcast - WINEP'!N$13, 'WSX Backcast'!$B$13:$V$13, 0))</f>
        <v>Not applicable (removed)</v>
      </c>
      <c r="O26" t="str">
        <f>INDEX('WSX Backcast'!$B$13:$V$62, MATCH('WSX Backcast - WINEP'!$C26, 'WSX Backcast'!$C$13:$C$62, 0), MATCH('WSX Backcast - WINEP'!O$13, 'WSX Backcast'!$B$13:$V$13, 0))</f>
        <v>Not applicable (removed)</v>
      </c>
      <c r="P26">
        <f>INDEX('WSX Backcast'!$B$13:$V$62, MATCH('WSX Backcast - WINEP'!$C26, 'WSX Backcast'!$C$13:$C$62, 0), MATCH('WSX Backcast - WINEP'!P$13, 'WSX Backcast'!$B$13:$V$13, 0))</f>
        <v>0</v>
      </c>
      <c r="Q26" t="str">
        <f>INDEX('WSX Backcast'!$B$13:$V$62, MATCH('WSX Backcast - WINEP'!$C26, 'WSX Backcast'!$C$13:$C$62, 0), MATCH('WSX Backcast - WINEP'!Q$13, 'WSX Backcast'!$B$13:$V$13, 0))</f>
        <v>Not applicable - not designated</v>
      </c>
      <c r="R26" t="str">
        <f>INDEX('WSX Backcast'!$B$13:$V$62, MATCH('WSX Backcast - WINEP'!$C26, 'WSX Backcast'!$C$13:$C$62, 0), MATCH('WSX Backcast - WINEP'!R$13, 'WSX Backcast'!$B$13:$V$13, 0))</f>
        <v>Not applicable - not designated</v>
      </c>
      <c r="S26" t="str">
        <f>INDEX('WSX Backcast'!$B$13:$V$62, MATCH('WSX Backcast - WINEP'!$C26, 'WSX Backcast'!$C$13:$C$62, 0), MATCH('WSX Backcast - WINEP'!S$13, 'WSX Backcast'!$B$13:$V$13, 0))</f>
        <v>Not applicable - not designated</v>
      </c>
      <c r="T26" t="str">
        <f>INDEX('WSX Backcast'!$B$13:$V$62, MATCH('WSX Backcast - WINEP'!$C26, 'WSX Backcast'!$C$13:$C$62, 0), MATCH('WSX Backcast - WINEP'!T$13, 'WSX Backcast'!$B$13:$V$13, 0))</f>
        <v>Not applicable - not designated</v>
      </c>
      <c r="U26" t="str">
        <f>INDEX('WSX Backcast'!$B$13:$V$62, MATCH('WSX Backcast - WINEP'!$C26, 'WSX Backcast'!$C$13:$C$62, 0), MATCH('WSX Backcast - WINEP'!U$13, 'WSX Backcast'!$B$13:$V$13, 0))</f>
        <v>Not applicable - not designated</v>
      </c>
      <c r="V26" t="str">
        <f>INDEX('WSX Backcast'!$B$13:$V$62, MATCH('WSX Backcast - WINEP'!$C26, 'WSX Backcast'!$C$13:$C$62, 0), MATCH('WSX Backcast - WINEP'!V$13, 'WSX Backcast'!$B$13:$V$13, 0))</f>
        <v>Not applicable - not designated</v>
      </c>
      <c r="W26" t="s">
        <v>850</v>
      </c>
      <c r="Y26" s="22"/>
      <c r="Z26" s="22"/>
      <c r="AA26" t="s">
        <v>51</v>
      </c>
      <c r="AB26" t="str">
        <f t="shared" si="7"/>
        <v>Not applicable - not designated</v>
      </c>
      <c r="AC26" t="str">
        <f t="shared" si="8"/>
        <v>Not applicable - not designated</v>
      </c>
      <c r="AD26" t="str">
        <f t="shared" si="9"/>
        <v>Not applicable - not designated</v>
      </c>
      <c r="AE26" t="str">
        <f t="shared" si="10"/>
        <v>Not applicable - not designated</v>
      </c>
      <c r="AF26" t="str">
        <f t="shared" si="11"/>
        <v>Not applicable - not designated</v>
      </c>
      <c r="AG26" t="str">
        <f t="shared" si="12"/>
        <v>Not applicable - not designated</v>
      </c>
      <c r="AI26" t="str">
        <f t="shared" si="6"/>
        <v>N</v>
      </c>
    </row>
    <row r="27" spans="2:35" ht="42">
      <c r="B27" t="s">
        <v>245</v>
      </c>
      <c r="C27" t="s">
        <v>851</v>
      </c>
      <c r="D27" t="s">
        <v>48</v>
      </c>
      <c r="E27" t="s">
        <v>49</v>
      </c>
      <c r="F27" t="s">
        <v>50</v>
      </c>
      <c r="H27" t="str">
        <f>INDEX('WSX Backcast'!$B$13:$V$62, MATCH('WSX Backcast - WINEP'!$C27, 'WSX Backcast'!$C$13:$C$62, 0), MATCH('WSX Backcast - WINEP'!H$13, 'WSX Backcast'!$B$13:$V$13, 0))</f>
        <v>Good</v>
      </c>
      <c r="I27" t="str">
        <f>INDEX('WSX Backcast'!$B$13:$V$62, MATCH('WSX Backcast - WINEP'!$C27, 'WSX Backcast'!$C$13:$C$62, 0), MATCH('WSX Backcast - WINEP'!I$13, 'WSX Backcast'!$B$13:$V$13, 0))</f>
        <v>Excellent</v>
      </c>
      <c r="J27" t="str">
        <f>INDEX('WSX Backcast'!$B$13:$V$62, MATCH('WSX Backcast - WINEP'!$C27, 'WSX Backcast'!$C$13:$C$62, 0), MATCH('WSX Backcast - WINEP'!J$13, 'WSX Backcast'!$B$13:$V$13, 0))</f>
        <v>Good</v>
      </c>
      <c r="K27" t="str">
        <f>INDEX('WSX Backcast'!$B$13:$V$62, MATCH('WSX Backcast - WINEP'!$C27, 'WSX Backcast'!$C$13:$C$62, 0), MATCH('WSX Backcast - WINEP'!K$13, 'WSX Backcast'!$B$13:$V$13, 0))</f>
        <v>Excellent</v>
      </c>
      <c r="L27" t="str">
        <f>INDEX('WSX Backcast'!$B$13:$V$62, MATCH('WSX Backcast - WINEP'!$C27, 'WSX Backcast'!$C$13:$C$62, 0), MATCH('WSX Backcast - WINEP'!L$13, 'WSX Backcast'!$B$13:$V$13, 0))</f>
        <v>Excellent</v>
      </c>
      <c r="M27">
        <f>INDEX('WSX Backcast'!$B$13:$V$62, MATCH('WSX Backcast - WINEP'!$C27, 'WSX Backcast'!$C$13:$C$62, 0), MATCH('WSX Backcast - WINEP'!M$13, 'WSX Backcast'!$B$13:$V$13, 0))</f>
        <v>0</v>
      </c>
      <c r="N27" t="str">
        <f>INDEX('WSX Backcast'!$B$13:$V$62, MATCH('WSX Backcast - WINEP'!$C27, 'WSX Backcast'!$C$13:$C$62, 0), MATCH('WSX Backcast - WINEP'!N$13, 'WSX Backcast'!$B$13:$V$13, 0))</f>
        <v>Excellent</v>
      </c>
      <c r="O27" t="str">
        <f>INDEX('WSX Backcast'!$B$13:$V$62, MATCH('WSX Backcast - WINEP'!$C27, 'WSX Backcast'!$C$13:$C$62, 0), MATCH('WSX Backcast - WINEP'!O$13, 'WSX Backcast'!$B$13:$V$13, 0))</f>
        <v>Excellent</v>
      </c>
      <c r="P27">
        <f>INDEX('WSX Backcast'!$B$13:$V$62, MATCH('WSX Backcast - WINEP'!$C27, 'WSX Backcast'!$C$13:$C$62, 0), MATCH('WSX Backcast - WINEP'!P$13, 'WSX Backcast'!$B$13:$V$13, 0))</f>
        <v>0</v>
      </c>
      <c r="Q27" t="str">
        <f>INDEX('WSX Backcast'!$B$13:$V$62, MATCH('WSX Backcast - WINEP'!$C27, 'WSX Backcast'!$C$13:$C$62, 0), MATCH('WSX Backcast - WINEP'!Q$13, 'WSX Backcast'!$B$13:$V$13, 0))</f>
        <v>Excellent</v>
      </c>
      <c r="R27" t="str">
        <f>INDEX('WSX Backcast'!$B$13:$V$62, MATCH('WSX Backcast - WINEP'!$C27, 'WSX Backcast'!$C$13:$C$62, 0), MATCH('WSX Backcast - WINEP'!R$13, 'WSX Backcast'!$B$13:$V$13, 0))</f>
        <v>Excellent</v>
      </c>
      <c r="S27" t="str">
        <f>INDEX('WSX Backcast'!$B$13:$V$62, MATCH('WSX Backcast - WINEP'!$C27, 'WSX Backcast'!$C$13:$C$62, 0), MATCH('WSX Backcast - WINEP'!S$13, 'WSX Backcast'!$B$13:$V$13, 0))</f>
        <v>Excellent</v>
      </c>
      <c r="T27" t="str">
        <f>INDEX('WSX Backcast'!$B$13:$V$62, MATCH('WSX Backcast - WINEP'!$C27, 'WSX Backcast'!$C$13:$C$62, 0), MATCH('WSX Backcast - WINEP'!T$13, 'WSX Backcast'!$B$13:$V$13, 0))</f>
        <v>Excellent</v>
      </c>
      <c r="U27" t="str">
        <f>INDEX('WSX Backcast'!$B$13:$V$62, MATCH('WSX Backcast - WINEP'!$C27, 'WSX Backcast'!$C$13:$C$62, 0), MATCH('WSX Backcast - WINEP'!U$13, 'WSX Backcast'!$B$13:$V$13, 0))</f>
        <v>Excellent</v>
      </c>
      <c r="V27" t="str">
        <f>INDEX('WSX Backcast'!$B$13:$V$62, MATCH('WSX Backcast - WINEP'!$C27, 'WSX Backcast'!$C$13:$C$62, 0), MATCH('WSX Backcast - WINEP'!V$13, 'WSX Backcast'!$B$13:$V$13, 0))</f>
        <v>Excellent</v>
      </c>
      <c r="Y27" s="22" t="s">
        <v>1067</v>
      </c>
      <c r="Z27" s="22" t="s">
        <v>1065</v>
      </c>
      <c r="AA27" t="s">
        <v>51</v>
      </c>
      <c r="AB27" t="str">
        <f t="shared" si="7"/>
        <v>Excellent</v>
      </c>
      <c r="AC27" t="str">
        <f t="shared" si="8"/>
        <v>Excellent</v>
      </c>
      <c r="AD27" t="str">
        <f t="shared" si="9"/>
        <v>Excellent</v>
      </c>
      <c r="AE27" t="str">
        <f t="shared" si="10"/>
        <v>Excellent</v>
      </c>
      <c r="AF27" t="str">
        <f t="shared" si="11"/>
        <v>Excellent</v>
      </c>
      <c r="AG27" t="str">
        <f t="shared" si="12"/>
        <v>Excellent</v>
      </c>
      <c r="AI27" t="str">
        <f t="shared" si="6"/>
        <v>Y</v>
      </c>
    </row>
    <row r="28" spans="2:35" ht="42">
      <c r="B28" t="s">
        <v>245</v>
      </c>
      <c r="C28" t="s">
        <v>852</v>
      </c>
      <c r="D28" t="s">
        <v>48</v>
      </c>
      <c r="E28" t="s">
        <v>49</v>
      </c>
      <c r="F28" t="s">
        <v>50</v>
      </c>
      <c r="H28" t="str">
        <f>INDEX('WSX Backcast'!$B$13:$V$62, MATCH('WSX Backcast - WINEP'!$C28, 'WSX Backcast'!$C$13:$C$62, 0), MATCH('WSX Backcast - WINEP'!H$13, 'WSX Backcast'!$B$13:$V$13, 0))</f>
        <v>Good</v>
      </c>
      <c r="I28" t="str">
        <f>INDEX('WSX Backcast'!$B$13:$V$62, MATCH('WSX Backcast - WINEP'!$C28, 'WSX Backcast'!$C$13:$C$62, 0), MATCH('WSX Backcast - WINEP'!I$13, 'WSX Backcast'!$B$13:$V$13, 0))</f>
        <v>Good</v>
      </c>
      <c r="J28" t="str">
        <f>INDEX('WSX Backcast'!$B$13:$V$62, MATCH('WSX Backcast - WINEP'!$C28, 'WSX Backcast'!$C$13:$C$62, 0), MATCH('WSX Backcast - WINEP'!J$13, 'WSX Backcast'!$B$13:$V$13, 0))</f>
        <v>Good</v>
      </c>
      <c r="K28" t="str">
        <f>INDEX('WSX Backcast'!$B$13:$V$62, MATCH('WSX Backcast - WINEP'!$C28, 'WSX Backcast'!$C$13:$C$62, 0), MATCH('WSX Backcast - WINEP'!K$13, 'WSX Backcast'!$B$13:$V$13, 0))</f>
        <v>Excellent</v>
      </c>
      <c r="L28" t="str">
        <f>INDEX('WSX Backcast'!$B$13:$V$62, MATCH('WSX Backcast - WINEP'!$C28, 'WSX Backcast'!$C$13:$C$62, 0), MATCH('WSX Backcast - WINEP'!L$13, 'WSX Backcast'!$B$13:$V$13, 0))</f>
        <v>Excellent</v>
      </c>
      <c r="M28">
        <f>INDEX('WSX Backcast'!$B$13:$V$62, MATCH('WSX Backcast - WINEP'!$C28, 'WSX Backcast'!$C$13:$C$62, 0), MATCH('WSX Backcast - WINEP'!M$13, 'WSX Backcast'!$B$13:$V$13, 0))</f>
        <v>0</v>
      </c>
      <c r="N28" t="str">
        <f>INDEX('WSX Backcast'!$B$13:$V$62, MATCH('WSX Backcast - WINEP'!$C28, 'WSX Backcast'!$C$13:$C$62, 0), MATCH('WSX Backcast - WINEP'!N$13, 'WSX Backcast'!$B$13:$V$13, 0))</f>
        <v>Excellent</v>
      </c>
      <c r="O28" t="str">
        <f>INDEX('WSX Backcast'!$B$13:$V$62, MATCH('WSX Backcast - WINEP'!$C28, 'WSX Backcast'!$C$13:$C$62, 0), MATCH('WSX Backcast - WINEP'!O$13, 'WSX Backcast'!$B$13:$V$13, 0))</f>
        <v>Excellent</v>
      </c>
      <c r="P28">
        <f>INDEX('WSX Backcast'!$B$13:$V$62, MATCH('WSX Backcast - WINEP'!$C28, 'WSX Backcast'!$C$13:$C$62, 0), MATCH('WSX Backcast - WINEP'!P$13, 'WSX Backcast'!$B$13:$V$13, 0))</f>
        <v>0</v>
      </c>
      <c r="Q28" t="str">
        <f>INDEX('WSX Backcast'!$B$13:$V$62, MATCH('WSX Backcast - WINEP'!$C28, 'WSX Backcast'!$C$13:$C$62, 0), MATCH('WSX Backcast - WINEP'!Q$13, 'WSX Backcast'!$B$13:$V$13, 0))</f>
        <v>Excellent</v>
      </c>
      <c r="R28" t="str">
        <f>INDEX('WSX Backcast'!$B$13:$V$62, MATCH('WSX Backcast - WINEP'!$C28, 'WSX Backcast'!$C$13:$C$62, 0), MATCH('WSX Backcast - WINEP'!R$13, 'WSX Backcast'!$B$13:$V$13, 0))</f>
        <v>Excellent</v>
      </c>
      <c r="S28" t="str">
        <f>INDEX('WSX Backcast'!$B$13:$V$62, MATCH('WSX Backcast - WINEP'!$C28, 'WSX Backcast'!$C$13:$C$62, 0), MATCH('WSX Backcast - WINEP'!S$13, 'WSX Backcast'!$B$13:$V$13, 0))</f>
        <v>Excellent</v>
      </c>
      <c r="T28" t="str">
        <f>INDEX('WSX Backcast'!$B$13:$V$62, MATCH('WSX Backcast - WINEP'!$C28, 'WSX Backcast'!$C$13:$C$62, 0), MATCH('WSX Backcast - WINEP'!T$13, 'WSX Backcast'!$B$13:$V$13, 0))</f>
        <v>Excellent</v>
      </c>
      <c r="U28" t="str">
        <f>INDEX('WSX Backcast'!$B$13:$V$62, MATCH('WSX Backcast - WINEP'!$C28, 'WSX Backcast'!$C$13:$C$62, 0), MATCH('WSX Backcast - WINEP'!U$13, 'WSX Backcast'!$B$13:$V$13, 0))</f>
        <v>Excellent</v>
      </c>
      <c r="V28" t="str">
        <f>INDEX('WSX Backcast'!$B$13:$V$62, MATCH('WSX Backcast - WINEP'!$C28, 'WSX Backcast'!$C$13:$C$62, 0), MATCH('WSX Backcast - WINEP'!V$13, 'WSX Backcast'!$B$13:$V$13, 0))</f>
        <v>Excellent</v>
      </c>
      <c r="Y28" s="22" t="s">
        <v>1068</v>
      </c>
      <c r="Z28" s="22" t="s">
        <v>1065</v>
      </c>
      <c r="AA28" t="s">
        <v>51</v>
      </c>
      <c r="AB28" t="str">
        <f t="shared" si="7"/>
        <v>Excellent</v>
      </c>
      <c r="AC28" t="str">
        <f t="shared" si="8"/>
        <v>Excellent</v>
      </c>
      <c r="AD28" t="str">
        <f t="shared" si="9"/>
        <v>Excellent</v>
      </c>
      <c r="AE28" t="str">
        <f t="shared" si="10"/>
        <v>Excellent</v>
      </c>
      <c r="AF28" t="str">
        <f t="shared" si="11"/>
        <v>Excellent</v>
      </c>
      <c r="AG28" t="str">
        <f t="shared" si="12"/>
        <v>Excellent</v>
      </c>
      <c r="AI28" t="str">
        <f t="shared" si="6"/>
        <v>Y</v>
      </c>
    </row>
    <row r="29" spans="2:35">
      <c r="B29" t="s">
        <v>245</v>
      </c>
      <c r="C29" t="s">
        <v>853</v>
      </c>
      <c r="D29" t="s">
        <v>48</v>
      </c>
      <c r="E29" t="s">
        <v>49</v>
      </c>
      <c r="F29" t="s">
        <v>50</v>
      </c>
      <c r="H29" t="str">
        <f>INDEX('WSX Backcast'!$B$13:$V$62, MATCH('WSX Backcast - WINEP'!$C29, 'WSX Backcast'!$C$13:$C$62, 0), MATCH('WSX Backcast - WINEP'!H$13, 'WSX Backcast'!$B$13:$V$13, 0))</f>
        <v>Excellent</v>
      </c>
      <c r="I29" t="str">
        <f>INDEX('WSX Backcast'!$B$13:$V$62, MATCH('WSX Backcast - WINEP'!$C29, 'WSX Backcast'!$C$13:$C$62, 0), MATCH('WSX Backcast - WINEP'!I$13, 'WSX Backcast'!$B$13:$V$13, 0))</f>
        <v>Excellent</v>
      </c>
      <c r="J29" t="str">
        <f>INDEX('WSX Backcast'!$B$13:$V$62, MATCH('WSX Backcast - WINEP'!$C29, 'WSX Backcast'!$C$13:$C$62, 0), MATCH('WSX Backcast - WINEP'!J$13, 'WSX Backcast'!$B$13:$V$13, 0))</f>
        <v>Excellent</v>
      </c>
      <c r="K29" t="str">
        <f>INDEX('WSX Backcast'!$B$13:$V$62, MATCH('WSX Backcast - WINEP'!$C29, 'WSX Backcast'!$C$13:$C$62, 0), MATCH('WSX Backcast - WINEP'!K$13, 'WSX Backcast'!$B$13:$V$13, 0))</f>
        <v>Excellent</v>
      </c>
      <c r="L29" t="str">
        <f>INDEX('WSX Backcast'!$B$13:$V$62, MATCH('WSX Backcast - WINEP'!$C29, 'WSX Backcast'!$C$13:$C$62, 0), MATCH('WSX Backcast - WINEP'!L$13, 'WSX Backcast'!$B$13:$V$13, 0))</f>
        <v>Excellent</v>
      </c>
      <c r="M29">
        <f>INDEX('WSX Backcast'!$B$13:$V$62, MATCH('WSX Backcast - WINEP'!$C29, 'WSX Backcast'!$C$13:$C$62, 0), MATCH('WSX Backcast - WINEP'!M$13, 'WSX Backcast'!$B$13:$V$13, 0))</f>
        <v>0</v>
      </c>
      <c r="N29" t="str">
        <f>INDEX('WSX Backcast'!$B$13:$V$62, MATCH('WSX Backcast - WINEP'!$C29, 'WSX Backcast'!$C$13:$C$62, 0), MATCH('WSX Backcast - WINEP'!N$13, 'WSX Backcast'!$B$13:$V$13, 0))</f>
        <v>Excellent</v>
      </c>
      <c r="O29" t="str">
        <f>INDEX('WSX Backcast'!$B$13:$V$62, MATCH('WSX Backcast - WINEP'!$C29, 'WSX Backcast'!$C$13:$C$62, 0), MATCH('WSX Backcast - WINEP'!O$13, 'WSX Backcast'!$B$13:$V$13, 0))</f>
        <v>Excellent</v>
      </c>
      <c r="P29">
        <f>INDEX('WSX Backcast'!$B$13:$V$62, MATCH('WSX Backcast - WINEP'!$C29, 'WSX Backcast'!$C$13:$C$62, 0), MATCH('WSX Backcast - WINEP'!P$13, 'WSX Backcast'!$B$13:$V$13, 0))</f>
        <v>0</v>
      </c>
      <c r="Q29" t="str">
        <f>INDEX('WSX Backcast'!$B$13:$V$62, MATCH('WSX Backcast - WINEP'!$C29, 'WSX Backcast'!$C$13:$C$62, 0), MATCH('WSX Backcast - WINEP'!Q$13, 'WSX Backcast'!$B$13:$V$13, 0))</f>
        <v>Excellent</v>
      </c>
      <c r="R29" t="str">
        <f>INDEX('WSX Backcast'!$B$13:$V$62, MATCH('WSX Backcast - WINEP'!$C29, 'WSX Backcast'!$C$13:$C$62, 0), MATCH('WSX Backcast - WINEP'!R$13, 'WSX Backcast'!$B$13:$V$13, 0))</f>
        <v>Excellent</v>
      </c>
      <c r="S29" t="str">
        <f>INDEX('WSX Backcast'!$B$13:$V$62, MATCH('WSX Backcast - WINEP'!$C29, 'WSX Backcast'!$C$13:$C$62, 0), MATCH('WSX Backcast - WINEP'!S$13, 'WSX Backcast'!$B$13:$V$13, 0))</f>
        <v>Excellent</v>
      </c>
      <c r="T29" t="str">
        <f>INDEX('WSX Backcast'!$B$13:$V$62, MATCH('WSX Backcast - WINEP'!$C29, 'WSX Backcast'!$C$13:$C$62, 0), MATCH('WSX Backcast - WINEP'!T$13, 'WSX Backcast'!$B$13:$V$13, 0))</f>
        <v>Excellent</v>
      </c>
      <c r="U29" t="str">
        <f>INDEX('WSX Backcast'!$B$13:$V$62, MATCH('WSX Backcast - WINEP'!$C29, 'WSX Backcast'!$C$13:$C$62, 0), MATCH('WSX Backcast - WINEP'!U$13, 'WSX Backcast'!$B$13:$V$13, 0))</f>
        <v>Excellent</v>
      </c>
      <c r="V29" t="str">
        <f>INDEX('WSX Backcast'!$B$13:$V$62, MATCH('WSX Backcast - WINEP'!$C29, 'WSX Backcast'!$C$13:$C$62, 0), MATCH('WSX Backcast - WINEP'!V$13, 'WSX Backcast'!$B$13:$V$13, 0))</f>
        <v>Excellent</v>
      </c>
      <c r="Y29" s="22"/>
      <c r="Z29" s="22"/>
      <c r="AA29" t="s">
        <v>51</v>
      </c>
      <c r="AB29" t="str">
        <f t="shared" si="7"/>
        <v>Excellent</v>
      </c>
      <c r="AC29" t="str">
        <f t="shared" si="8"/>
        <v>Excellent</v>
      </c>
      <c r="AD29" t="str">
        <f t="shared" si="9"/>
        <v>Excellent</v>
      </c>
      <c r="AE29" t="str">
        <f t="shared" si="10"/>
        <v>Excellent</v>
      </c>
      <c r="AF29" t="str">
        <f t="shared" si="11"/>
        <v>Excellent</v>
      </c>
      <c r="AG29" t="str">
        <f t="shared" si="12"/>
        <v>Excellent</v>
      </c>
      <c r="AI29" t="str">
        <f t="shared" si="6"/>
        <v>N</v>
      </c>
    </row>
    <row r="30" spans="2:35">
      <c r="B30" t="s">
        <v>245</v>
      </c>
      <c r="C30" t="s">
        <v>854</v>
      </c>
      <c r="D30" t="s">
        <v>48</v>
      </c>
      <c r="E30" t="s">
        <v>49</v>
      </c>
      <c r="F30" t="s">
        <v>50</v>
      </c>
      <c r="H30" t="str">
        <f>INDEX('WSX Backcast'!$B$13:$V$62, MATCH('WSX Backcast - WINEP'!$C30, 'WSX Backcast'!$C$13:$C$62, 0), MATCH('WSX Backcast - WINEP'!H$13, 'WSX Backcast'!$B$13:$V$13, 0))</f>
        <v>Excellent</v>
      </c>
      <c r="I30" t="str">
        <f>INDEX('WSX Backcast'!$B$13:$V$62, MATCH('WSX Backcast - WINEP'!$C30, 'WSX Backcast'!$C$13:$C$62, 0), MATCH('WSX Backcast - WINEP'!I$13, 'WSX Backcast'!$B$13:$V$13, 0))</f>
        <v>Excellent</v>
      </c>
      <c r="J30" t="str">
        <f>INDEX('WSX Backcast'!$B$13:$V$62, MATCH('WSX Backcast - WINEP'!$C30, 'WSX Backcast'!$C$13:$C$62, 0), MATCH('WSX Backcast - WINEP'!J$13, 'WSX Backcast'!$B$13:$V$13, 0))</f>
        <v>Excellent</v>
      </c>
      <c r="K30" t="str">
        <f>INDEX('WSX Backcast'!$B$13:$V$62, MATCH('WSX Backcast - WINEP'!$C30, 'WSX Backcast'!$C$13:$C$62, 0), MATCH('WSX Backcast - WINEP'!K$13, 'WSX Backcast'!$B$13:$V$13, 0))</f>
        <v>Excellent</v>
      </c>
      <c r="L30" t="str">
        <f>INDEX('WSX Backcast'!$B$13:$V$62, MATCH('WSX Backcast - WINEP'!$C30, 'WSX Backcast'!$C$13:$C$62, 0), MATCH('WSX Backcast - WINEP'!L$13, 'WSX Backcast'!$B$13:$V$13, 0))</f>
        <v>Excellent</v>
      </c>
      <c r="M30">
        <f>INDEX('WSX Backcast'!$B$13:$V$62, MATCH('WSX Backcast - WINEP'!$C30, 'WSX Backcast'!$C$13:$C$62, 0), MATCH('WSX Backcast - WINEP'!M$13, 'WSX Backcast'!$B$13:$V$13, 0))</f>
        <v>0</v>
      </c>
      <c r="N30" t="str">
        <f>INDEX('WSX Backcast'!$B$13:$V$62, MATCH('WSX Backcast - WINEP'!$C30, 'WSX Backcast'!$C$13:$C$62, 0), MATCH('WSX Backcast - WINEP'!N$13, 'WSX Backcast'!$B$13:$V$13, 0))</f>
        <v>Excellent</v>
      </c>
      <c r="O30" t="str">
        <f>INDEX('WSX Backcast'!$B$13:$V$62, MATCH('WSX Backcast - WINEP'!$C30, 'WSX Backcast'!$C$13:$C$62, 0), MATCH('WSX Backcast - WINEP'!O$13, 'WSX Backcast'!$B$13:$V$13, 0))</f>
        <v>Excellent</v>
      </c>
      <c r="P30">
        <f>INDEX('WSX Backcast'!$B$13:$V$62, MATCH('WSX Backcast - WINEP'!$C30, 'WSX Backcast'!$C$13:$C$62, 0), MATCH('WSX Backcast - WINEP'!P$13, 'WSX Backcast'!$B$13:$V$13, 0))</f>
        <v>0</v>
      </c>
      <c r="Q30" t="str">
        <f>INDEX('WSX Backcast'!$B$13:$V$62, MATCH('WSX Backcast - WINEP'!$C30, 'WSX Backcast'!$C$13:$C$62, 0), MATCH('WSX Backcast - WINEP'!Q$13, 'WSX Backcast'!$B$13:$V$13, 0))</f>
        <v>Excellent</v>
      </c>
      <c r="R30" t="str">
        <f>INDEX('WSX Backcast'!$B$13:$V$62, MATCH('WSX Backcast - WINEP'!$C30, 'WSX Backcast'!$C$13:$C$62, 0), MATCH('WSX Backcast - WINEP'!R$13, 'WSX Backcast'!$B$13:$V$13, 0))</f>
        <v>Excellent</v>
      </c>
      <c r="S30" t="str">
        <f>INDEX('WSX Backcast'!$B$13:$V$62, MATCH('WSX Backcast - WINEP'!$C30, 'WSX Backcast'!$C$13:$C$62, 0), MATCH('WSX Backcast - WINEP'!S$13, 'WSX Backcast'!$B$13:$V$13, 0))</f>
        <v>Excellent</v>
      </c>
      <c r="T30" t="str">
        <f>INDEX('WSX Backcast'!$B$13:$V$62, MATCH('WSX Backcast - WINEP'!$C30, 'WSX Backcast'!$C$13:$C$62, 0), MATCH('WSX Backcast - WINEP'!T$13, 'WSX Backcast'!$B$13:$V$13, 0))</f>
        <v>Excellent</v>
      </c>
      <c r="U30" t="str">
        <f>INDEX('WSX Backcast'!$B$13:$V$62, MATCH('WSX Backcast - WINEP'!$C30, 'WSX Backcast'!$C$13:$C$62, 0), MATCH('WSX Backcast - WINEP'!U$13, 'WSX Backcast'!$B$13:$V$13, 0))</f>
        <v>Excellent</v>
      </c>
      <c r="V30" t="str">
        <f>INDEX('WSX Backcast'!$B$13:$V$62, MATCH('WSX Backcast - WINEP'!$C30, 'WSX Backcast'!$C$13:$C$62, 0), MATCH('WSX Backcast - WINEP'!V$13, 'WSX Backcast'!$B$13:$V$13, 0))</f>
        <v>Excellent</v>
      </c>
      <c r="Y30" s="22"/>
      <c r="Z30" s="22"/>
      <c r="AA30" t="s">
        <v>51</v>
      </c>
      <c r="AB30" t="str">
        <f t="shared" si="7"/>
        <v>Excellent</v>
      </c>
      <c r="AC30" t="str">
        <f t="shared" si="8"/>
        <v>Excellent</v>
      </c>
      <c r="AD30" t="str">
        <f t="shared" si="9"/>
        <v>Excellent</v>
      </c>
      <c r="AE30" t="str">
        <f t="shared" si="10"/>
        <v>Excellent</v>
      </c>
      <c r="AF30" t="str">
        <f t="shared" si="11"/>
        <v>Excellent</v>
      </c>
      <c r="AG30" t="str">
        <f t="shared" si="12"/>
        <v>Excellent</v>
      </c>
      <c r="AI30" t="str">
        <f t="shared" si="6"/>
        <v>N</v>
      </c>
    </row>
    <row r="31" spans="2:35">
      <c r="B31" t="s">
        <v>245</v>
      </c>
      <c r="C31" t="s">
        <v>855</v>
      </c>
      <c r="D31" t="s">
        <v>48</v>
      </c>
      <c r="E31" t="s">
        <v>49</v>
      </c>
      <c r="F31" t="s">
        <v>50</v>
      </c>
      <c r="H31" t="str">
        <f>INDEX('WSX Backcast'!$B$13:$V$62, MATCH('WSX Backcast - WINEP'!$C31, 'WSX Backcast'!$C$13:$C$62, 0), MATCH('WSX Backcast - WINEP'!H$13, 'WSX Backcast'!$B$13:$V$13, 0))</f>
        <v>Excellent</v>
      </c>
      <c r="I31" t="str">
        <f>INDEX('WSX Backcast'!$B$13:$V$62, MATCH('WSX Backcast - WINEP'!$C31, 'WSX Backcast'!$C$13:$C$62, 0), MATCH('WSX Backcast - WINEP'!I$13, 'WSX Backcast'!$B$13:$V$13, 0))</f>
        <v>Excellent</v>
      </c>
      <c r="J31" t="str">
        <f>INDEX('WSX Backcast'!$B$13:$V$62, MATCH('WSX Backcast - WINEP'!$C31, 'WSX Backcast'!$C$13:$C$62, 0), MATCH('WSX Backcast - WINEP'!J$13, 'WSX Backcast'!$B$13:$V$13, 0))</f>
        <v>Excellent</v>
      </c>
      <c r="K31" t="str">
        <f>INDEX('WSX Backcast'!$B$13:$V$62, MATCH('WSX Backcast - WINEP'!$C31, 'WSX Backcast'!$C$13:$C$62, 0), MATCH('WSX Backcast - WINEP'!K$13, 'WSX Backcast'!$B$13:$V$13, 0))</f>
        <v>Excellent</v>
      </c>
      <c r="L31" t="str">
        <f>INDEX('WSX Backcast'!$B$13:$V$62, MATCH('WSX Backcast - WINEP'!$C31, 'WSX Backcast'!$C$13:$C$62, 0), MATCH('WSX Backcast - WINEP'!L$13, 'WSX Backcast'!$B$13:$V$13, 0))</f>
        <v>Excellent</v>
      </c>
      <c r="M31">
        <f>INDEX('WSX Backcast'!$B$13:$V$62, MATCH('WSX Backcast - WINEP'!$C31, 'WSX Backcast'!$C$13:$C$62, 0), MATCH('WSX Backcast - WINEP'!M$13, 'WSX Backcast'!$B$13:$V$13, 0))</f>
        <v>0</v>
      </c>
      <c r="N31" t="str">
        <f>INDEX('WSX Backcast'!$B$13:$V$62, MATCH('WSX Backcast - WINEP'!$C31, 'WSX Backcast'!$C$13:$C$62, 0), MATCH('WSX Backcast - WINEP'!N$13, 'WSX Backcast'!$B$13:$V$13, 0))</f>
        <v>Excellent</v>
      </c>
      <c r="O31" t="str">
        <f>INDEX('WSX Backcast'!$B$13:$V$62, MATCH('WSX Backcast - WINEP'!$C31, 'WSX Backcast'!$C$13:$C$62, 0), MATCH('WSX Backcast - WINEP'!O$13, 'WSX Backcast'!$B$13:$V$13, 0))</f>
        <v>Excellent</v>
      </c>
      <c r="P31">
        <f>INDEX('WSX Backcast'!$B$13:$V$62, MATCH('WSX Backcast - WINEP'!$C31, 'WSX Backcast'!$C$13:$C$62, 0), MATCH('WSX Backcast - WINEP'!P$13, 'WSX Backcast'!$B$13:$V$13, 0))</f>
        <v>0</v>
      </c>
      <c r="Q31" t="str">
        <f>INDEX('WSX Backcast'!$B$13:$V$62, MATCH('WSX Backcast - WINEP'!$C31, 'WSX Backcast'!$C$13:$C$62, 0), MATCH('WSX Backcast - WINEP'!Q$13, 'WSX Backcast'!$B$13:$V$13, 0))</f>
        <v>Excellent</v>
      </c>
      <c r="R31" t="str">
        <f>INDEX('WSX Backcast'!$B$13:$V$62, MATCH('WSX Backcast - WINEP'!$C31, 'WSX Backcast'!$C$13:$C$62, 0), MATCH('WSX Backcast - WINEP'!R$13, 'WSX Backcast'!$B$13:$V$13, 0))</f>
        <v>Excellent</v>
      </c>
      <c r="S31" t="str">
        <f>INDEX('WSX Backcast'!$B$13:$V$62, MATCH('WSX Backcast - WINEP'!$C31, 'WSX Backcast'!$C$13:$C$62, 0), MATCH('WSX Backcast - WINEP'!S$13, 'WSX Backcast'!$B$13:$V$13, 0))</f>
        <v>Excellent</v>
      </c>
      <c r="T31" t="str">
        <f>INDEX('WSX Backcast'!$B$13:$V$62, MATCH('WSX Backcast - WINEP'!$C31, 'WSX Backcast'!$C$13:$C$62, 0), MATCH('WSX Backcast - WINEP'!T$13, 'WSX Backcast'!$B$13:$V$13, 0))</f>
        <v>Excellent</v>
      </c>
      <c r="U31" t="str">
        <f>INDEX('WSX Backcast'!$B$13:$V$62, MATCH('WSX Backcast - WINEP'!$C31, 'WSX Backcast'!$C$13:$C$62, 0), MATCH('WSX Backcast - WINEP'!U$13, 'WSX Backcast'!$B$13:$V$13, 0))</f>
        <v>Excellent</v>
      </c>
      <c r="V31" t="str">
        <f>INDEX('WSX Backcast'!$B$13:$V$62, MATCH('WSX Backcast - WINEP'!$C31, 'WSX Backcast'!$C$13:$C$62, 0), MATCH('WSX Backcast - WINEP'!V$13, 'WSX Backcast'!$B$13:$V$13, 0))</f>
        <v>Excellent</v>
      </c>
      <c r="Y31" s="22"/>
      <c r="Z31" s="22"/>
      <c r="AA31" t="s">
        <v>51</v>
      </c>
      <c r="AB31" t="str">
        <f t="shared" si="7"/>
        <v>Excellent</v>
      </c>
      <c r="AC31" t="str">
        <f t="shared" si="8"/>
        <v>Excellent</v>
      </c>
      <c r="AD31" t="str">
        <f t="shared" si="9"/>
        <v>Excellent</v>
      </c>
      <c r="AE31" t="str">
        <f t="shared" si="10"/>
        <v>Excellent</v>
      </c>
      <c r="AF31" t="str">
        <f t="shared" si="11"/>
        <v>Excellent</v>
      </c>
      <c r="AG31" t="str">
        <f t="shared" si="12"/>
        <v>Excellent</v>
      </c>
      <c r="AI31" t="str">
        <f t="shared" si="6"/>
        <v>N</v>
      </c>
    </row>
    <row r="32" spans="2:35" ht="42">
      <c r="B32" t="s">
        <v>245</v>
      </c>
      <c r="C32" t="s">
        <v>856</v>
      </c>
      <c r="D32" t="s">
        <v>48</v>
      </c>
      <c r="E32" t="s">
        <v>49</v>
      </c>
      <c r="F32" t="s">
        <v>50</v>
      </c>
      <c r="H32" t="str">
        <f>INDEX('WSX Backcast'!$B$13:$V$62, MATCH('WSX Backcast - WINEP'!$C32, 'WSX Backcast'!$C$13:$C$62, 0), MATCH('WSX Backcast - WINEP'!H$13, 'WSX Backcast'!$B$13:$V$13, 0))</f>
        <v>Excellent</v>
      </c>
      <c r="I32" t="str">
        <f>INDEX('WSX Backcast'!$B$13:$V$62, MATCH('WSX Backcast - WINEP'!$C32, 'WSX Backcast'!$C$13:$C$62, 0), MATCH('WSX Backcast - WINEP'!I$13, 'WSX Backcast'!$B$13:$V$13, 0))</f>
        <v>Excellent</v>
      </c>
      <c r="J32" t="str">
        <f>INDEX('WSX Backcast'!$B$13:$V$62, MATCH('WSX Backcast - WINEP'!$C32, 'WSX Backcast'!$C$13:$C$62, 0), MATCH('WSX Backcast - WINEP'!J$13, 'WSX Backcast'!$B$13:$V$13, 0))</f>
        <v>Excellent</v>
      </c>
      <c r="K32" t="str">
        <f>INDEX('WSX Backcast'!$B$13:$V$62, MATCH('WSX Backcast - WINEP'!$C32, 'WSX Backcast'!$C$13:$C$62, 0), MATCH('WSX Backcast - WINEP'!K$13, 'WSX Backcast'!$B$13:$V$13, 0))</f>
        <v>Excellent</v>
      </c>
      <c r="L32" t="str">
        <f>INDEX('WSX Backcast'!$B$13:$V$62, MATCH('WSX Backcast - WINEP'!$C32, 'WSX Backcast'!$C$13:$C$62, 0), MATCH('WSX Backcast - WINEP'!L$13, 'WSX Backcast'!$B$13:$V$13, 0))</f>
        <v>Excellent</v>
      </c>
      <c r="M32">
        <f>INDEX('WSX Backcast'!$B$13:$V$62, MATCH('WSX Backcast - WINEP'!$C32, 'WSX Backcast'!$C$13:$C$62, 0), MATCH('WSX Backcast - WINEP'!M$13, 'WSX Backcast'!$B$13:$V$13, 0))</f>
        <v>0</v>
      </c>
      <c r="N32" t="str">
        <f>INDEX('WSX Backcast'!$B$13:$V$62, MATCH('WSX Backcast - WINEP'!$C32, 'WSX Backcast'!$C$13:$C$62, 0), MATCH('WSX Backcast - WINEP'!N$13, 'WSX Backcast'!$B$13:$V$13, 0))</f>
        <v>Excellent</v>
      </c>
      <c r="O32" t="str">
        <f>INDEX('WSX Backcast'!$B$13:$V$62, MATCH('WSX Backcast - WINEP'!$C32, 'WSX Backcast'!$C$13:$C$62, 0), MATCH('WSX Backcast - WINEP'!O$13, 'WSX Backcast'!$B$13:$V$13, 0))</f>
        <v>Excellent</v>
      </c>
      <c r="P32">
        <f>INDEX('WSX Backcast'!$B$13:$V$62, MATCH('WSX Backcast - WINEP'!$C32, 'WSX Backcast'!$C$13:$C$62, 0), MATCH('WSX Backcast - WINEP'!P$13, 'WSX Backcast'!$B$13:$V$13, 0))</f>
        <v>0</v>
      </c>
      <c r="Q32" t="str">
        <f>INDEX('WSX Backcast'!$B$13:$V$62, MATCH('WSX Backcast - WINEP'!$C32, 'WSX Backcast'!$C$13:$C$62, 0), MATCH('WSX Backcast - WINEP'!Q$13, 'WSX Backcast'!$B$13:$V$13, 0))</f>
        <v>Excellent</v>
      </c>
      <c r="R32" t="str">
        <f>INDEX('WSX Backcast'!$B$13:$V$62, MATCH('WSX Backcast - WINEP'!$C32, 'WSX Backcast'!$C$13:$C$62, 0), MATCH('WSX Backcast - WINEP'!R$13, 'WSX Backcast'!$B$13:$V$13, 0))</f>
        <v>Excellent</v>
      </c>
      <c r="S32" t="str">
        <f>INDEX('WSX Backcast'!$B$13:$V$62, MATCH('WSX Backcast - WINEP'!$C32, 'WSX Backcast'!$C$13:$C$62, 0), MATCH('WSX Backcast - WINEP'!S$13, 'WSX Backcast'!$B$13:$V$13, 0))</f>
        <v>Excellent</v>
      </c>
      <c r="T32" t="str">
        <f>INDEX('WSX Backcast'!$B$13:$V$62, MATCH('WSX Backcast - WINEP'!$C32, 'WSX Backcast'!$C$13:$C$62, 0), MATCH('WSX Backcast - WINEP'!T$13, 'WSX Backcast'!$B$13:$V$13, 0))</f>
        <v>Excellent</v>
      </c>
      <c r="U32" t="str">
        <f>INDEX('WSX Backcast'!$B$13:$V$62, MATCH('WSX Backcast - WINEP'!$C32, 'WSX Backcast'!$C$13:$C$62, 0), MATCH('WSX Backcast - WINEP'!U$13, 'WSX Backcast'!$B$13:$V$13, 0))</f>
        <v>Excellent</v>
      </c>
      <c r="V32" t="str">
        <f>INDEX('WSX Backcast'!$B$13:$V$62, MATCH('WSX Backcast - WINEP'!$C32, 'WSX Backcast'!$C$13:$C$62, 0), MATCH('WSX Backcast - WINEP'!V$13, 'WSX Backcast'!$B$13:$V$13, 0))</f>
        <v>Excellent</v>
      </c>
      <c r="Y32" s="22" t="s">
        <v>1069</v>
      </c>
      <c r="Z32" s="22" t="s">
        <v>1065</v>
      </c>
      <c r="AA32" t="s">
        <v>51</v>
      </c>
      <c r="AB32" t="str">
        <f t="shared" si="7"/>
        <v>Excellent</v>
      </c>
      <c r="AC32" t="str">
        <f t="shared" si="8"/>
        <v>Excellent</v>
      </c>
      <c r="AD32" t="str">
        <f t="shared" si="9"/>
        <v>Excellent</v>
      </c>
      <c r="AE32" t="str">
        <f t="shared" si="10"/>
        <v>Excellent</v>
      </c>
      <c r="AF32" t="str">
        <f t="shared" si="11"/>
        <v>Excellent</v>
      </c>
      <c r="AG32" t="str">
        <f t="shared" si="12"/>
        <v>Excellent</v>
      </c>
      <c r="AI32" t="str">
        <f t="shared" si="6"/>
        <v>Y</v>
      </c>
    </row>
    <row r="33" spans="2:35" ht="42">
      <c r="B33" t="s">
        <v>245</v>
      </c>
      <c r="C33" t="s">
        <v>857</v>
      </c>
      <c r="D33" t="s">
        <v>48</v>
      </c>
      <c r="E33" t="s">
        <v>49</v>
      </c>
      <c r="F33" t="s">
        <v>50</v>
      </c>
      <c r="H33" t="str">
        <f>INDEX('WSX Backcast'!$B$13:$V$62, MATCH('WSX Backcast - WINEP'!$C33, 'WSX Backcast'!$C$13:$C$62, 0), MATCH('WSX Backcast - WINEP'!H$13, 'WSX Backcast'!$B$13:$V$13, 0))</f>
        <v>Good</v>
      </c>
      <c r="I33" t="str">
        <f>INDEX('WSX Backcast'!$B$13:$V$62, MATCH('WSX Backcast - WINEP'!$C33, 'WSX Backcast'!$C$13:$C$62, 0), MATCH('WSX Backcast - WINEP'!I$13, 'WSX Backcast'!$B$13:$V$13, 0))</f>
        <v>Good</v>
      </c>
      <c r="J33" t="str">
        <f>INDEX('WSX Backcast'!$B$13:$V$62, MATCH('WSX Backcast - WINEP'!$C33, 'WSX Backcast'!$C$13:$C$62, 0), MATCH('WSX Backcast - WINEP'!J$13, 'WSX Backcast'!$B$13:$V$13, 0))</f>
        <v>Good</v>
      </c>
      <c r="K33" t="str">
        <f>INDEX('WSX Backcast'!$B$13:$V$62, MATCH('WSX Backcast - WINEP'!$C33, 'WSX Backcast'!$C$13:$C$62, 0), MATCH('WSX Backcast - WINEP'!K$13, 'WSX Backcast'!$B$13:$V$13, 0))</f>
        <v>Good</v>
      </c>
      <c r="L33" t="str">
        <f>INDEX('WSX Backcast'!$B$13:$V$62, MATCH('WSX Backcast - WINEP'!$C33, 'WSX Backcast'!$C$13:$C$62, 0), MATCH('WSX Backcast - WINEP'!L$13, 'WSX Backcast'!$B$13:$V$13, 0))</f>
        <v>Good</v>
      </c>
      <c r="M33">
        <f>INDEX('WSX Backcast'!$B$13:$V$62, MATCH('WSX Backcast - WINEP'!$C33, 'WSX Backcast'!$C$13:$C$62, 0), MATCH('WSX Backcast - WINEP'!M$13, 'WSX Backcast'!$B$13:$V$13, 0))</f>
        <v>0</v>
      </c>
      <c r="N33" t="str">
        <f>INDEX('WSX Backcast'!$B$13:$V$62, MATCH('WSX Backcast - WINEP'!$C33, 'WSX Backcast'!$C$13:$C$62, 0), MATCH('WSX Backcast - WINEP'!N$13, 'WSX Backcast'!$B$13:$V$13, 0))</f>
        <v>Sufficient</v>
      </c>
      <c r="O33" t="str">
        <f>INDEX('WSX Backcast'!$B$13:$V$62, MATCH('WSX Backcast - WINEP'!$C33, 'WSX Backcast'!$C$13:$C$62, 0), MATCH('WSX Backcast - WINEP'!O$13, 'WSX Backcast'!$B$13:$V$13, 0))</f>
        <v>Good</v>
      </c>
      <c r="P33">
        <f>INDEX('WSX Backcast'!$B$13:$V$62, MATCH('WSX Backcast - WINEP'!$C33, 'WSX Backcast'!$C$13:$C$62, 0), MATCH('WSX Backcast - WINEP'!P$13, 'WSX Backcast'!$B$13:$V$13, 0))</f>
        <v>0</v>
      </c>
      <c r="Q33" t="str">
        <f>INDEX('WSX Backcast'!$B$13:$V$62, MATCH('WSX Backcast - WINEP'!$C33, 'WSX Backcast'!$C$13:$C$62, 0), MATCH('WSX Backcast - WINEP'!Q$13, 'WSX Backcast'!$B$13:$V$13, 0))</f>
        <v>Good</v>
      </c>
      <c r="R33" t="str">
        <f>INDEX('WSX Backcast'!$B$13:$V$62, MATCH('WSX Backcast - WINEP'!$C33, 'WSX Backcast'!$C$13:$C$62, 0), MATCH('WSX Backcast - WINEP'!R$13, 'WSX Backcast'!$B$13:$V$13, 0))</f>
        <v>Good</v>
      </c>
      <c r="S33" t="str">
        <f>INDEX('WSX Backcast'!$B$13:$V$62, MATCH('WSX Backcast - WINEP'!$C33, 'WSX Backcast'!$C$13:$C$62, 0), MATCH('WSX Backcast - WINEP'!S$13, 'WSX Backcast'!$B$13:$V$13, 0))</f>
        <v>Good</v>
      </c>
      <c r="T33" t="str">
        <f>INDEX('WSX Backcast'!$B$13:$V$62, MATCH('WSX Backcast - WINEP'!$C33, 'WSX Backcast'!$C$13:$C$62, 0), MATCH('WSX Backcast - WINEP'!T$13, 'WSX Backcast'!$B$13:$V$13, 0))</f>
        <v>Good</v>
      </c>
      <c r="U33" t="str">
        <f>INDEX('WSX Backcast'!$B$13:$V$62, MATCH('WSX Backcast - WINEP'!$C33, 'WSX Backcast'!$C$13:$C$62, 0), MATCH('WSX Backcast - WINEP'!U$13, 'WSX Backcast'!$B$13:$V$13, 0))</f>
        <v>Good</v>
      </c>
      <c r="V33" t="str">
        <f>INDEX('WSX Backcast'!$B$13:$V$62, MATCH('WSX Backcast - WINEP'!$C33, 'WSX Backcast'!$C$13:$C$62, 0), MATCH('WSX Backcast - WINEP'!V$13, 'WSX Backcast'!$B$13:$V$13, 0))</f>
        <v>Good</v>
      </c>
      <c r="Y33" s="22" t="s">
        <v>1070</v>
      </c>
      <c r="Z33" s="22" t="s">
        <v>1063</v>
      </c>
      <c r="AA33" t="s">
        <v>51</v>
      </c>
      <c r="AB33" t="str">
        <f t="shared" si="7"/>
        <v>Good</v>
      </c>
      <c r="AC33" t="str">
        <f t="shared" si="8"/>
        <v>Good</v>
      </c>
      <c r="AD33" t="str">
        <f t="shared" si="9"/>
        <v>Good</v>
      </c>
      <c r="AE33" t="str">
        <f t="shared" si="10"/>
        <v>Good</v>
      </c>
      <c r="AF33" t="str">
        <f t="shared" si="11"/>
        <v>Good</v>
      </c>
      <c r="AG33" t="str">
        <f t="shared" si="12"/>
        <v>Good</v>
      </c>
      <c r="AI33" t="str">
        <f t="shared" si="6"/>
        <v>Y</v>
      </c>
    </row>
    <row r="34" spans="2:35" ht="56.1">
      <c r="B34" t="s">
        <v>245</v>
      </c>
      <c r="C34" t="s">
        <v>858</v>
      </c>
      <c r="D34" t="s">
        <v>48</v>
      </c>
      <c r="E34" t="s">
        <v>49</v>
      </c>
      <c r="F34" t="s">
        <v>50</v>
      </c>
      <c r="H34" t="str">
        <f>INDEX('WSX Backcast'!$B$13:$V$62, MATCH('WSX Backcast - WINEP'!$C34, 'WSX Backcast'!$C$13:$C$62, 0), MATCH('WSX Backcast - WINEP'!H$13, 'WSX Backcast'!$B$13:$V$13, 0))</f>
        <v>Good</v>
      </c>
      <c r="I34" t="str">
        <f>INDEX('WSX Backcast'!$B$13:$V$62, MATCH('WSX Backcast - WINEP'!$C34, 'WSX Backcast'!$C$13:$C$62, 0), MATCH('WSX Backcast - WINEP'!I$13, 'WSX Backcast'!$B$13:$V$13, 0))</f>
        <v>Good</v>
      </c>
      <c r="J34" t="str">
        <f>INDEX('WSX Backcast'!$B$13:$V$62, MATCH('WSX Backcast - WINEP'!$C34, 'WSX Backcast'!$C$13:$C$62, 0), MATCH('WSX Backcast - WINEP'!J$13, 'WSX Backcast'!$B$13:$V$13, 0))</f>
        <v>Good</v>
      </c>
      <c r="K34" t="str">
        <f>INDEX('WSX Backcast'!$B$13:$V$62, MATCH('WSX Backcast - WINEP'!$C34, 'WSX Backcast'!$C$13:$C$62, 0), MATCH('WSX Backcast - WINEP'!K$13, 'WSX Backcast'!$B$13:$V$13, 0))</f>
        <v>Sufficient</v>
      </c>
      <c r="L34" t="str">
        <f>INDEX('WSX Backcast'!$B$13:$V$62, MATCH('WSX Backcast - WINEP'!$C34, 'WSX Backcast'!$C$13:$C$62, 0), MATCH('WSX Backcast - WINEP'!L$13, 'WSX Backcast'!$B$13:$V$13, 0))</f>
        <v>Sufficient</v>
      </c>
      <c r="M34">
        <f>INDEX('WSX Backcast'!$B$13:$V$62, MATCH('WSX Backcast - WINEP'!$C34, 'WSX Backcast'!$C$13:$C$62, 0), MATCH('WSX Backcast - WINEP'!M$13, 'WSX Backcast'!$B$13:$V$13, 0))</f>
        <v>0</v>
      </c>
      <c r="N34" t="str">
        <f>INDEX('WSX Backcast'!$B$13:$V$62, MATCH('WSX Backcast - WINEP'!$C34, 'WSX Backcast'!$C$13:$C$62, 0), MATCH('WSX Backcast - WINEP'!N$13, 'WSX Backcast'!$B$13:$V$13, 0))</f>
        <v>Poor</v>
      </c>
      <c r="O34" t="str">
        <f>INDEX('WSX Backcast'!$B$13:$V$62, MATCH('WSX Backcast - WINEP'!$C34, 'WSX Backcast'!$C$13:$C$62, 0), MATCH('WSX Backcast - WINEP'!O$13, 'WSX Backcast'!$B$13:$V$13, 0))</f>
        <v>Poor</v>
      </c>
      <c r="P34">
        <f>INDEX('WSX Backcast'!$B$13:$V$62, MATCH('WSX Backcast - WINEP'!$C34, 'WSX Backcast'!$C$13:$C$62, 0), MATCH('WSX Backcast - WINEP'!P$13, 'WSX Backcast'!$B$13:$V$13, 0))</f>
        <v>0</v>
      </c>
      <c r="Q34" t="str">
        <f>INDEX('WSX Backcast'!$B$13:$V$62, MATCH('WSX Backcast - WINEP'!$C34, 'WSX Backcast'!$C$13:$C$62, 0), MATCH('WSX Backcast - WINEP'!Q$13, 'WSX Backcast'!$B$13:$V$13, 0))</f>
        <v>Poor</v>
      </c>
      <c r="R34" t="str">
        <f>INDEX('WSX Backcast'!$B$13:$V$62, MATCH('WSX Backcast - WINEP'!$C34, 'WSX Backcast'!$C$13:$C$62, 0), MATCH('WSX Backcast - WINEP'!R$13, 'WSX Backcast'!$B$13:$V$13, 0))</f>
        <v>Poor</v>
      </c>
      <c r="S34" t="str">
        <f>INDEX('WSX Backcast'!$B$13:$V$62, MATCH('WSX Backcast - WINEP'!$C34, 'WSX Backcast'!$C$13:$C$62, 0), MATCH('WSX Backcast - WINEP'!S$13, 'WSX Backcast'!$B$13:$V$13, 0))</f>
        <v>Poor</v>
      </c>
      <c r="T34" t="str">
        <f>INDEX('WSX Backcast'!$B$13:$V$62, MATCH('WSX Backcast - WINEP'!$C34, 'WSX Backcast'!$C$13:$C$62, 0), MATCH('WSX Backcast - WINEP'!T$13, 'WSX Backcast'!$B$13:$V$13, 0))</f>
        <v>Poor</v>
      </c>
      <c r="U34" t="str">
        <f>INDEX('WSX Backcast'!$B$13:$V$62, MATCH('WSX Backcast - WINEP'!$C34, 'WSX Backcast'!$C$13:$C$62, 0), MATCH('WSX Backcast - WINEP'!U$13, 'WSX Backcast'!$B$13:$V$13, 0))</f>
        <v>Poor</v>
      </c>
      <c r="V34" t="str">
        <f>INDEX('WSX Backcast'!$B$13:$V$62, MATCH('WSX Backcast - WINEP'!$C34, 'WSX Backcast'!$C$13:$C$62, 0), MATCH('WSX Backcast - WINEP'!V$13, 'WSX Backcast'!$B$13:$V$13, 0))</f>
        <v>Poor</v>
      </c>
      <c r="X34" t="s">
        <v>55</v>
      </c>
      <c r="Y34" s="22" t="s">
        <v>1071</v>
      </c>
      <c r="Z34" s="22" t="s">
        <v>1051</v>
      </c>
      <c r="AA34" t="s">
        <v>51</v>
      </c>
      <c r="AB34" t="str">
        <f t="shared" si="7"/>
        <v>Poor</v>
      </c>
      <c r="AC34" t="str">
        <f t="shared" si="8"/>
        <v>Poor</v>
      </c>
      <c r="AD34" t="str">
        <f t="shared" si="9"/>
        <v>Poor</v>
      </c>
      <c r="AE34" t="str">
        <f t="shared" si="10"/>
        <v>Poor</v>
      </c>
      <c r="AF34" t="str">
        <f t="shared" si="11"/>
        <v>Poor</v>
      </c>
      <c r="AG34" t="str">
        <f t="shared" si="12"/>
        <v>Poor</v>
      </c>
      <c r="AI34" t="s">
        <v>51</v>
      </c>
    </row>
    <row r="35" spans="2:35">
      <c r="B35" t="s">
        <v>245</v>
      </c>
      <c r="C35" t="s">
        <v>859</v>
      </c>
      <c r="D35" t="s">
        <v>48</v>
      </c>
      <c r="E35" t="s">
        <v>49</v>
      </c>
      <c r="F35" t="s">
        <v>50</v>
      </c>
      <c r="H35" t="str">
        <f>INDEX('WSX Backcast'!$B$13:$V$62, MATCH('WSX Backcast - WINEP'!$C35, 'WSX Backcast'!$C$13:$C$62, 0), MATCH('WSX Backcast - WINEP'!H$13, 'WSX Backcast'!$B$13:$V$13, 0))</f>
        <v>Excellent</v>
      </c>
      <c r="I35" t="str">
        <f>INDEX('WSX Backcast'!$B$13:$V$62, MATCH('WSX Backcast - WINEP'!$C35, 'WSX Backcast'!$C$13:$C$62, 0), MATCH('WSX Backcast - WINEP'!I$13, 'WSX Backcast'!$B$13:$V$13, 0))</f>
        <v>Excellent</v>
      </c>
      <c r="J35" t="str">
        <f>INDEX('WSX Backcast'!$B$13:$V$62, MATCH('WSX Backcast - WINEP'!$C35, 'WSX Backcast'!$C$13:$C$62, 0), MATCH('WSX Backcast - WINEP'!J$13, 'WSX Backcast'!$B$13:$V$13, 0))</f>
        <v>Excellent</v>
      </c>
      <c r="K35" t="str">
        <f>INDEX('WSX Backcast'!$B$13:$V$62, MATCH('WSX Backcast - WINEP'!$C35, 'WSX Backcast'!$C$13:$C$62, 0), MATCH('WSX Backcast - WINEP'!K$13, 'WSX Backcast'!$B$13:$V$13, 0))</f>
        <v>Excellent</v>
      </c>
      <c r="L35" t="str">
        <f>INDEX('WSX Backcast'!$B$13:$V$62, MATCH('WSX Backcast - WINEP'!$C35, 'WSX Backcast'!$C$13:$C$62, 0), MATCH('WSX Backcast - WINEP'!L$13, 'WSX Backcast'!$B$13:$V$13, 0))</f>
        <v>Excellent</v>
      </c>
      <c r="M35">
        <f>INDEX('WSX Backcast'!$B$13:$V$62, MATCH('WSX Backcast - WINEP'!$C35, 'WSX Backcast'!$C$13:$C$62, 0), MATCH('WSX Backcast - WINEP'!M$13, 'WSX Backcast'!$B$13:$V$13, 0))</f>
        <v>0</v>
      </c>
      <c r="N35" t="str">
        <f>INDEX('WSX Backcast'!$B$13:$V$62, MATCH('WSX Backcast - WINEP'!$C35, 'WSX Backcast'!$C$13:$C$62, 0), MATCH('WSX Backcast - WINEP'!N$13, 'WSX Backcast'!$B$13:$V$13, 0))</f>
        <v>Excellent</v>
      </c>
      <c r="O35" t="str">
        <f>INDEX('WSX Backcast'!$B$13:$V$62, MATCH('WSX Backcast - WINEP'!$C35, 'WSX Backcast'!$C$13:$C$62, 0), MATCH('WSX Backcast - WINEP'!O$13, 'WSX Backcast'!$B$13:$V$13, 0))</f>
        <v>Excellent</v>
      </c>
      <c r="P35">
        <f>INDEX('WSX Backcast'!$B$13:$V$62, MATCH('WSX Backcast - WINEP'!$C35, 'WSX Backcast'!$C$13:$C$62, 0), MATCH('WSX Backcast - WINEP'!P$13, 'WSX Backcast'!$B$13:$V$13, 0))</f>
        <v>0</v>
      </c>
      <c r="Q35" t="str">
        <f>INDEX('WSX Backcast'!$B$13:$V$62, MATCH('WSX Backcast - WINEP'!$C35, 'WSX Backcast'!$C$13:$C$62, 0), MATCH('WSX Backcast - WINEP'!Q$13, 'WSX Backcast'!$B$13:$V$13, 0))</f>
        <v>Excellent</v>
      </c>
      <c r="R35" t="str">
        <f>INDEX('WSX Backcast'!$B$13:$V$62, MATCH('WSX Backcast - WINEP'!$C35, 'WSX Backcast'!$C$13:$C$62, 0), MATCH('WSX Backcast - WINEP'!R$13, 'WSX Backcast'!$B$13:$V$13, 0))</f>
        <v>Excellent</v>
      </c>
      <c r="S35" t="str">
        <f>INDEX('WSX Backcast'!$B$13:$V$62, MATCH('WSX Backcast - WINEP'!$C35, 'WSX Backcast'!$C$13:$C$62, 0), MATCH('WSX Backcast - WINEP'!S$13, 'WSX Backcast'!$B$13:$V$13, 0))</f>
        <v>Excellent</v>
      </c>
      <c r="T35" t="str">
        <f>INDEX('WSX Backcast'!$B$13:$V$62, MATCH('WSX Backcast - WINEP'!$C35, 'WSX Backcast'!$C$13:$C$62, 0), MATCH('WSX Backcast - WINEP'!T$13, 'WSX Backcast'!$B$13:$V$13, 0))</f>
        <v>Excellent</v>
      </c>
      <c r="U35" t="str">
        <f>INDEX('WSX Backcast'!$B$13:$V$62, MATCH('WSX Backcast - WINEP'!$C35, 'WSX Backcast'!$C$13:$C$62, 0), MATCH('WSX Backcast - WINEP'!U$13, 'WSX Backcast'!$B$13:$V$13, 0))</f>
        <v>Excellent</v>
      </c>
      <c r="V35" t="str">
        <f>INDEX('WSX Backcast'!$B$13:$V$62, MATCH('WSX Backcast - WINEP'!$C35, 'WSX Backcast'!$C$13:$C$62, 0), MATCH('WSX Backcast - WINEP'!V$13, 'WSX Backcast'!$B$13:$V$13, 0))</f>
        <v>Excellent</v>
      </c>
      <c r="Y35" s="22"/>
      <c r="Z35" s="22"/>
      <c r="AA35" t="s">
        <v>51</v>
      </c>
      <c r="AB35" t="str">
        <f t="shared" si="7"/>
        <v>Excellent</v>
      </c>
      <c r="AC35" t="str">
        <f t="shared" si="8"/>
        <v>Excellent</v>
      </c>
      <c r="AD35" t="str">
        <f t="shared" si="9"/>
        <v>Excellent</v>
      </c>
      <c r="AE35" t="str">
        <f t="shared" si="10"/>
        <v>Excellent</v>
      </c>
      <c r="AF35" t="str">
        <f t="shared" si="11"/>
        <v>Excellent</v>
      </c>
      <c r="AG35" t="str">
        <f t="shared" si="12"/>
        <v>Excellent</v>
      </c>
      <c r="AI35" t="str">
        <f t="shared" ref="AI35:AI62" si="13">IF(OR(ISNUMBER(SEARCH("IMP", Y35)), ISNUMBER(SEARCH("ND ", Y35))), "Y", "N")</f>
        <v>N</v>
      </c>
    </row>
    <row r="36" spans="2:35">
      <c r="B36" t="s">
        <v>245</v>
      </c>
      <c r="C36" t="s">
        <v>860</v>
      </c>
      <c r="D36" t="s">
        <v>48</v>
      </c>
      <c r="E36" t="s">
        <v>49</v>
      </c>
      <c r="F36" t="s">
        <v>50</v>
      </c>
      <c r="H36" t="str">
        <f>INDEX('WSX Backcast'!$B$13:$V$62, MATCH('WSX Backcast - WINEP'!$C36, 'WSX Backcast'!$C$13:$C$62, 0), MATCH('WSX Backcast - WINEP'!H$13, 'WSX Backcast'!$B$13:$V$13, 0))</f>
        <v>Excellent</v>
      </c>
      <c r="I36" t="str">
        <f>INDEX('WSX Backcast'!$B$13:$V$62, MATCH('WSX Backcast - WINEP'!$C36, 'WSX Backcast'!$C$13:$C$62, 0), MATCH('WSX Backcast - WINEP'!I$13, 'WSX Backcast'!$B$13:$V$13, 0))</f>
        <v>Excellent</v>
      </c>
      <c r="J36" t="str">
        <f>INDEX('WSX Backcast'!$B$13:$V$62, MATCH('WSX Backcast - WINEP'!$C36, 'WSX Backcast'!$C$13:$C$62, 0), MATCH('WSX Backcast - WINEP'!J$13, 'WSX Backcast'!$B$13:$V$13, 0))</f>
        <v>Excellent</v>
      </c>
      <c r="K36" t="str">
        <f>INDEX('WSX Backcast'!$B$13:$V$62, MATCH('WSX Backcast - WINEP'!$C36, 'WSX Backcast'!$C$13:$C$62, 0), MATCH('WSX Backcast - WINEP'!K$13, 'WSX Backcast'!$B$13:$V$13, 0))</f>
        <v>Excellent</v>
      </c>
      <c r="L36" t="str">
        <f>INDEX('WSX Backcast'!$B$13:$V$62, MATCH('WSX Backcast - WINEP'!$C36, 'WSX Backcast'!$C$13:$C$62, 0), MATCH('WSX Backcast - WINEP'!L$13, 'WSX Backcast'!$B$13:$V$13, 0))</f>
        <v>Excellent</v>
      </c>
      <c r="M36">
        <f>INDEX('WSX Backcast'!$B$13:$V$62, MATCH('WSX Backcast - WINEP'!$C36, 'WSX Backcast'!$C$13:$C$62, 0), MATCH('WSX Backcast - WINEP'!M$13, 'WSX Backcast'!$B$13:$V$13, 0))</f>
        <v>0</v>
      </c>
      <c r="N36" t="str">
        <f>INDEX('WSX Backcast'!$B$13:$V$62, MATCH('WSX Backcast - WINEP'!$C36, 'WSX Backcast'!$C$13:$C$62, 0), MATCH('WSX Backcast - WINEP'!N$13, 'WSX Backcast'!$B$13:$V$13, 0))</f>
        <v>Excellent</v>
      </c>
      <c r="O36" t="str">
        <f>INDEX('WSX Backcast'!$B$13:$V$62, MATCH('WSX Backcast - WINEP'!$C36, 'WSX Backcast'!$C$13:$C$62, 0), MATCH('WSX Backcast - WINEP'!O$13, 'WSX Backcast'!$B$13:$V$13, 0))</f>
        <v>Excellent</v>
      </c>
      <c r="P36">
        <f>INDEX('WSX Backcast'!$B$13:$V$62, MATCH('WSX Backcast - WINEP'!$C36, 'WSX Backcast'!$C$13:$C$62, 0), MATCH('WSX Backcast - WINEP'!P$13, 'WSX Backcast'!$B$13:$V$13, 0))</f>
        <v>0</v>
      </c>
      <c r="Q36" t="str">
        <f>INDEX('WSX Backcast'!$B$13:$V$62, MATCH('WSX Backcast - WINEP'!$C36, 'WSX Backcast'!$C$13:$C$62, 0), MATCH('WSX Backcast - WINEP'!Q$13, 'WSX Backcast'!$B$13:$V$13, 0))</f>
        <v>Excellent</v>
      </c>
      <c r="R36" t="str">
        <f>INDEX('WSX Backcast'!$B$13:$V$62, MATCH('WSX Backcast - WINEP'!$C36, 'WSX Backcast'!$C$13:$C$62, 0), MATCH('WSX Backcast - WINEP'!R$13, 'WSX Backcast'!$B$13:$V$13, 0))</f>
        <v>Excellent</v>
      </c>
      <c r="S36" t="str">
        <f>INDEX('WSX Backcast'!$B$13:$V$62, MATCH('WSX Backcast - WINEP'!$C36, 'WSX Backcast'!$C$13:$C$62, 0), MATCH('WSX Backcast - WINEP'!S$13, 'WSX Backcast'!$B$13:$V$13, 0))</f>
        <v>Excellent</v>
      </c>
      <c r="T36" t="str">
        <f>INDEX('WSX Backcast'!$B$13:$V$62, MATCH('WSX Backcast - WINEP'!$C36, 'WSX Backcast'!$C$13:$C$62, 0), MATCH('WSX Backcast - WINEP'!T$13, 'WSX Backcast'!$B$13:$V$13, 0))</f>
        <v>Excellent</v>
      </c>
      <c r="U36" t="str">
        <f>INDEX('WSX Backcast'!$B$13:$V$62, MATCH('WSX Backcast - WINEP'!$C36, 'WSX Backcast'!$C$13:$C$62, 0), MATCH('WSX Backcast - WINEP'!U$13, 'WSX Backcast'!$B$13:$V$13, 0))</f>
        <v>Excellent</v>
      </c>
      <c r="V36" t="str">
        <f>INDEX('WSX Backcast'!$B$13:$V$62, MATCH('WSX Backcast - WINEP'!$C36, 'WSX Backcast'!$C$13:$C$62, 0), MATCH('WSX Backcast - WINEP'!V$13, 'WSX Backcast'!$B$13:$V$13, 0))</f>
        <v>Excellent</v>
      </c>
      <c r="Y36" s="22"/>
      <c r="Z36" s="22"/>
      <c r="AA36" t="s">
        <v>51</v>
      </c>
      <c r="AB36" t="str">
        <f t="shared" si="7"/>
        <v>Excellent</v>
      </c>
      <c r="AC36" t="str">
        <f t="shared" si="8"/>
        <v>Excellent</v>
      </c>
      <c r="AD36" t="str">
        <f t="shared" si="9"/>
        <v>Excellent</v>
      </c>
      <c r="AE36" t="str">
        <f t="shared" si="10"/>
        <v>Excellent</v>
      </c>
      <c r="AF36" t="str">
        <f t="shared" si="11"/>
        <v>Excellent</v>
      </c>
      <c r="AG36" t="str">
        <f t="shared" si="12"/>
        <v>Excellent</v>
      </c>
      <c r="AI36" t="str">
        <f t="shared" si="13"/>
        <v>N</v>
      </c>
    </row>
    <row r="37" spans="2:35">
      <c r="B37" t="s">
        <v>245</v>
      </c>
      <c r="C37" t="s">
        <v>861</v>
      </c>
      <c r="D37" t="s">
        <v>48</v>
      </c>
      <c r="E37" t="s">
        <v>49</v>
      </c>
      <c r="F37" t="s">
        <v>50</v>
      </c>
      <c r="H37" t="str">
        <f>INDEX('WSX Backcast'!$B$13:$V$62, MATCH('WSX Backcast - WINEP'!$C37, 'WSX Backcast'!$C$13:$C$62, 0), MATCH('WSX Backcast - WINEP'!H$13, 'WSX Backcast'!$B$13:$V$13, 0))</f>
        <v>Excellent</v>
      </c>
      <c r="I37" t="str">
        <f>INDEX('WSX Backcast'!$B$13:$V$62, MATCH('WSX Backcast - WINEP'!$C37, 'WSX Backcast'!$C$13:$C$62, 0), MATCH('WSX Backcast - WINEP'!I$13, 'WSX Backcast'!$B$13:$V$13, 0))</f>
        <v>Excellent</v>
      </c>
      <c r="J37" t="str">
        <f>INDEX('WSX Backcast'!$B$13:$V$62, MATCH('WSX Backcast - WINEP'!$C37, 'WSX Backcast'!$C$13:$C$62, 0), MATCH('WSX Backcast - WINEP'!J$13, 'WSX Backcast'!$B$13:$V$13, 0))</f>
        <v>Excellent</v>
      </c>
      <c r="K37" t="str">
        <f>INDEX('WSX Backcast'!$B$13:$V$62, MATCH('WSX Backcast - WINEP'!$C37, 'WSX Backcast'!$C$13:$C$62, 0), MATCH('WSX Backcast - WINEP'!K$13, 'WSX Backcast'!$B$13:$V$13, 0))</f>
        <v>Excellent</v>
      </c>
      <c r="L37" t="str">
        <f>INDEX('WSX Backcast'!$B$13:$V$62, MATCH('WSX Backcast - WINEP'!$C37, 'WSX Backcast'!$C$13:$C$62, 0), MATCH('WSX Backcast - WINEP'!L$13, 'WSX Backcast'!$B$13:$V$13, 0))</f>
        <v>Excellent</v>
      </c>
      <c r="M37">
        <f>INDEX('WSX Backcast'!$B$13:$V$62, MATCH('WSX Backcast - WINEP'!$C37, 'WSX Backcast'!$C$13:$C$62, 0), MATCH('WSX Backcast - WINEP'!M$13, 'WSX Backcast'!$B$13:$V$13, 0))</f>
        <v>0</v>
      </c>
      <c r="N37" t="str">
        <f>INDEX('WSX Backcast'!$B$13:$V$62, MATCH('WSX Backcast - WINEP'!$C37, 'WSX Backcast'!$C$13:$C$62, 0), MATCH('WSX Backcast - WINEP'!N$13, 'WSX Backcast'!$B$13:$V$13, 0))</f>
        <v>Excellent</v>
      </c>
      <c r="O37" t="str">
        <f>INDEX('WSX Backcast'!$B$13:$V$62, MATCH('WSX Backcast - WINEP'!$C37, 'WSX Backcast'!$C$13:$C$62, 0), MATCH('WSX Backcast - WINEP'!O$13, 'WSX Backcast'!$B$13:$V$13, 0))</f>
        <v>Excellent</v>
      </c>
      <c r="P37">
        <f>INDEX('WSX Backcast'!$B$13:$V$62, MATCH('WSX Backcast - WINEP'!$C37, 'WSX Backcast'!$C$13:$C$62, 0), MATCH('WSX Backcast - WINEP'!P$13, 'WSX Backcast'!$B$13:$V$13, 0))</f>
        <v>0</v>
      </c>
      <c r="Q37" t="str">
        <f>INDEX('WSX Backcast'!$B$13:$V$62, MATCH('WSX Backcast - WINEP'!$C37, 'WSX Backcast'!$C$13:$C$62, 0), MATCH('WSX Backcast - WINEP'!Q$13, 'WSX Backcast'!$B$13:$V$13, 0))</f>
        <v>Excellent</v>
      </c>
      <c r="R37" t="str">
        <f>INDEX('WSX Backcast'!$B$13:$V$62, MATCH('WSX Backcast - WINEP'!$C37, 'WSX Backcast'!$C$13:$C$62, 0), MATCH('WSX Backcast - WINEP'!R$13, 'WSX Backcast'!$B$13:$V$13, 0))</f>
        <v>Excellent</v>
      </c>
      <c r="S37" t="str">
        <f>INDEX('WSX Backcast'!$B$13:$V$62, MATCH('WSX Backcast - WINEP'!$C37, 'WSX Backcast'!$C$13:$C$62, 0), MATCH('WSX Backcast - WINEP'!S$13, 'WSX Backcast'!$B$13:$V$13, 0))</f>
        <v>Excellent</v>
      </c>
      <c r="T37" t="str">
        <f>INDEX('WSX Backcast'!$B$13:$V$62, MATCH('WSX Backcast - WINEP'!$C37, 'WSX Backcast'!$C$13:$C$62, 0), MATCH('WSX Backcast - WINEP'!T$13, 'WSX Backcast'!$B$13:$V$13, 0))</f>
        <v>Excellent</v>
      </c>
      <c r="U37" t="str">
        <f>INDEX('WSX Backcast'!$B$13:$V$62, MATCH('WSX Backcast - WINEP'!$C37, 'WSX Backcast'!$C$13:$C$62, 0), MATCH('WSX Backcast - WINEP'!U$13, 'WSX Backcast'!$B$13:$V$13, 0))</f>
        <v>Excellent</v>
      </c>
      <c r="V37" t="str">
        <f>INDEX('WSX Backcast'!$B$13:$V$62, MATCH('WSX Backcast - WINEP'!$C37, 'WSX Backcast'!$C$13:$C$62, 0), MATCH('WSX Backcast - WINEP'!V$13, 'WSX Backcast'!$B$13:$V$13, 0))</f>
        <v>Excellent</v>
      </c>
      <c r="Y37" s="22"/>
      <c r="Z37" s="22"/>
      <c r="AA37" t="s">
        <v>51</v>
      </c>
      <c r="AB37" t="str">
        <f t="shared" si="7"/>
        <v>Excellent</v>
      </c>
      <c r="AC37" t="str">
        <f t="shared" si="8"/>
        <v>Excellent</v>
      </c>
      <c r="AD37" t="str">
        <f t="shared" si="9"/>
        <v>Excellent</v>
      </c>
      <c r="AE37" t="str">
        <f t="shared" si="10"/>
        <v>Excellent</v>
      </c>
      <c r="AF37" t="str">
        <f t="shared" si="11"/>
        <v>Excellent</v>
      </c>
      <c r="AG37" t="str">
        <f t="shared" si="12"/>
        <v>Excellent</v>
      </c>
      <c r="AI37" t="str">
        <f t="shared" si="13"/>
        <v>N</v>
      </c>
    </row>
    <row r="38" spans="2:35">
      <c r="B38" t="s">
        <v>245</v>
      </c>
      <c r="C38" t="s">
        <v>862</v>
      </c>
      <c r="D38" t="s">
        <v>428</v>
      </c>
      <c r="E38" t="s">
        <v>49</v>
      </c>
      <c r="F38" t="s">
        <v>63</v>
      </c>
      <c r="H38" t="str">
        <f>INDEX('WSX Backcast'!$B$13:$V$62, MATCH('WSX Backcast - WINEP'!$C38, 'WSX Backcast'!$C$13:$C$62, 0), MATCH('WSX Backcast - WINEP'!H$13, 'WSX Backcast'!$B$13:$V$13, 0))</f>
        <v>Not applicable (removed)</v>
      </c>
      <c r="I38" t="str">
        <f>INDEX('WSX Backcast'!$B$13:$V$62, MATCH('WSX Backcast - WINEP'!$C38, 'WSX Backcast'!$C$13:$C$62, 0), MATCH('WSX Backcast - WINEP'!I$13, 'WSX Backcast'!$B$13:$V$13, 0))</f>
        <v>Not applicable (removed)</v>
      </c>
      <c r="J38" t="str">
        <f>INDEX('WSX Backcast'!$B$13:$V$62, MATCH('WSX Backcast - WINEP'!$C38, 'WSX Backcast'!$C$13:$C$62, 0), MATCH('WSX Backcast - WINEP'!J$13, 'WSX Backcast'!$B$13:$V$13, 0))</f>
        <v>Not applicable (removed)</v>
      </c>
      <c r="K38" t="str">
        <f>INDEX('WSX Backcast'!$B$13:$V$62, MATCH('WSX Backcast - WINEP'!$C38, 'WSX Backcast'!$C$13:$C$62, 0), MATCH('WSX Backcast - WINEP'!K$13, 'WSX Backcast'!$B$13:$V$13, 0))</f>
        <v>Not applicable (removed)</v>
      </c>
      <c r="L38" t="str">
        <f>INDEX('WSX Backcast'!$B$13:$V$62, MATCH('WSX Backcast - WINEP'!$C38, 'WSX Backcast'!$C$13:$C$62, 0), MATCH('WSX Backcast - WINEP'!L$13, 'WSX Backcast'!$B$13:$V$13, 0))</f>
        <v>Not applicable (removed)</v>
      </c>
      <c r="M38">
        <f>INDEX('WSX Backcast'!$B$13:$V$62, MATCH('WSX Backcast - WINEP'!$C38, 'WSX Backcast'!$C$13:$C$62, 0), MATCH('WSX Backcast - WINEP'!M$13, 'WSX Backcast'!$B$13:$V$13, 0))</f>
        <v>0</v>
      </c>
      <c r="N38" t="str">
        <f>INDEX('WSX Backcast'!$B$13:$V$62, MATCH('WSX Backcast - WINEP'!$C38, 'WSX Backcast'!$C$13:$C$62, 0), MATCH('WSX Backcast - WINEP'!N$13, 'WSX Backcast'!$B$13:$V$13, 0))</f>
        <v>Not applicable (removed)</v>
      </c>
      <c r="O38" t="str">
        <f>INDEX('WSX Backcast'!$B$13:$V$62, MATCH('WSX Backcast - WINEP'!$C38, 'WSX Backcast'!$C$13:$C$62, 0), MATCH('WSX Backcast - WINEP'!O$13, 'WSX Backcast'!$B$13:$V$13, 0))</f>
        <v>Not applicable (removed)</v>
      </c>
      <c r="P38">
        <f>INDEX('WSX Backcast'!$B$13:$V$62, MATCH('WSX Backcast - WINEP'!$C38, 'WSX Backcast'!$C$13:$C$62, 0), MATCH('WSX Backcast - WINEP'!P$13, 'WSX Backcast'!$B$13:$V$13, 0))</f>
        <v>0</v>
      </c>
      <c r="Q38" t="str">
        <f>INDEX('WSX Backcast'!$B$13:$V$62, MATCH('WSX Backcast - WINEP'!$C38, 'WSX Backcast'!$C$13:$C$62, 0), MATCH('WSX Backcast - WINEP'!Q$13, 'WSX Backcast'!$B$13:$V$13, 0))</f>
        <v>Not applicable - not impacting</v>
      </c>
      <c r="R38" t="str">
        <f>INDEX('WSX Backcast'!$B$13:$V$62, MATCH('WSX Backcast - WINEP'!$C38, 'WSX Backcast'!$C$13:$C$62, 0), MATCH('WSX Backcast - WINEP'!R$13, 'WSX Backcast'!$B$13:$V$13, 0))</f>
        <v>Not applicable - not impacting</v>
      </c>
      <c r="S38" t="str">
        <f>INDEX('WSX Backcast'!$B$13:$V$62, MATCH('WSX Backcast - WINEP'!$C38, 'WSX Backcast'!$C$13:$C$62, 0), MATCH('WSX Backcast - WINEP'!S$13, 'WSX Backcast'!$B$13:$V$13, 0))</f>
        <v>Not applicable - not impacting</v>
      </c>
      <c r="T38" t="str">
        <f>INDEX('WSX Backcast'!$B$13:$V$62, MATCH('WSX Backcast - WINEP'!$C38, 'WSX Backcast'!$C$13:$C$62, 0), MATCH('WSX Backcast - WINEP'!T$13, 'WSX Backcast'!$B$13:$V$13, 0))</f>
        <v>Not applicable - not impacting</v>
      </c>
      <c r="U38" t="str">
        <f>INDEX('WSX Backcast'!$B$13:$V$62, MATCH('WSX Backcast - WINEP'!$C38, 'WSX Backcast'!$C$13:$C$62, 0), MATCH('WSX Backcast - WINEP'!U$13, 'WSX Backcast'!$B$13:$V$13, 0))</f>
        <v>Not applicable - not impacting</v>
      </c>
      <c r="V38" t="str">
        <f>INDEX('WSX Backcast'!$B$13:$V$62, MATCH('WSX Backcast - WINEP'!$C38, 'WSX Backcast'!$C$13:$C$62, 0), MATCH('WSX Backcast - WINEP'!V$13, 'WSX Backcast'!$B$13:$V$13, 0))</f>
        <v>Not applicable - not impacting</v>
      </c>
      <c r="Y38" s="22"/>
      <c r="Z38" s="22"/>
      <c r="AA38" t="s">
        <v>51</v>
      </c>
      <c r="AB38" t="str">
        <f t="shared" si="7"/>
        <v>Not applicable - not impacting</v>
      </c>
      <c r="AC38" t="str">
        <f t="shared" si="8"/>
        <v>Not applicable - not impacting</v>
      </c>
      <c r="AD38" t="str">
        <f t="shared" si="9"/>
        <v>Not applicable - not impacting</v>
      </c>
      <c r="AE38" t="str">
        <f t="shared" si="10"/>
        <v>Not applicable - not impacting</v>
      </c>
      <c r="AF38" t="str">
        <f t="shared" si="11"/>
        <v>Not applicable - not impacting</v>
      </c>
      <c r="AG38" t="str">
        <f t="shared" si="12"/>
        <v>Not applicable - not impacting</v>
      </c>
      <c r="AI38" t="str">
        <f t="shared" si="13"/>
        <v>N</v>
      </c>
    </row>
    <row r="39" spans="2:35">
      <c r="B39" t="s">
        <v>245</v>
      </c>
      <c r="C39" t="s">
        <v>863</v>
      </c>
      <c r="D39" t="s">
        <v>48</v>
      </c>
      <c r="E39" t="s">
        <v>49</v>
      </c>
      <c r="F39" t="s">
        <v>50</v>
      </c>
      <c r="H39" t="str">
        <f>INDEX('WSX Backcast'!$B$13:$V$62, MATCH('WSX Backcast - WINEP'!$C39, 'WSX Backcast'!$C$13:$C$62, 0), MATCH('WSX Backcast - WINEP'!H$13, 'WSX Backcast'!$B$13:$V$13, 0))</f>
        <v>Excellent</v>
      </c>
      <c r="I39" t="str">
        <f>INDEX('WSX Backcast'!$B$13:$V$62, MATCH('WSX Backcast - WINEP'!$C39, 'WSX Backcast'!$C$13:$C$62, 0), MATCH('WSX Backcast - WINEP'!I$13, 'WSX Backcast'!$B$13:$V$13, 0))</f>
        <v>Excellent</v>
      </c>
      <c r="J39" t="str">
        <f>INDEX('WSX Backcast'!$B$13:$V$62, MATCH('WSX Backcast - WINEP'!$C39, 'WSX Backcast'!$C$13:$C$62, 0), MATCH('WSX Backcast - WINEP'!J$13, 'WSX Backcast'!$B$13:$V$13, 0))</f>
        <v>Excellent</v>
      </c>
      <c r="K39" t="str">
        <f>INDEX('WSX Backcast'!$B$13:$V$62, MATCH('WSX Backcast - WINEP'!$C39, 'WSX Backcast'!$C$13:$C$62, 0), MATCH('WSX Backcast - WINEP'!K$13, 'WSX Backcast'!$B$13:$V$13, 0))</f>
        <v>Excellent</v>
      </c>
      <c r="L39" t="str">
        <f>INDEX('WSX Backcast'!$B$13:$V$62, MATCH('WSX Backcast - WINEP'!$C39, 'WSX Backcast'!$C$13:$C$62, 0), MATCH('WSX Backcast - WINEP'!L$13, 'WSX Backcast'!$B$13:$V$13, 0))</f>
        <v>Excellent</v>
      </c>
      <c r="M39">
        <f>INDEX('WSX Backcast'!$B$13:$V$62, MATCH('WSX Backcast - WINEP'!$C39, 'WSX Backcast'!$C$13:$C$62, 0), MATCH('WSX Backcast - WINEP'!M$13, 'WSX Backcast'!$B$13:$V$13, 0))</f>
        <v>0</v>
      </c>
      <c r="N39" t="str">
        <f>INDEX('WSX Backcast'!$B$13:$V$62, MATCH('WSX Backcast - WINEP'!$C39, 'WSX Backcast'!$C$13:$C$62, 0), MATCH('WSX Backcast - WINEP'!N$13, 'WSX Backcast'!$B$13:$V$13, 0))</f>
        <v>Excellent</v>
      </c>
      <c r="O39" t="str">
        <f>INDEX('WSX Backcast'!$B$13:$V$62, MATCH('WSX Backcast - WINEP'!$C39, 'WSX Backcast'!$C$13:$C$62, 0), MATCH('WSX Backcast - WINEP'!O$13, 'WSX Backcast'!$B$13:$V$13, 0))</f>
        <v>Excellent</v>
      </c>
      <c r="P39">
        <f>INDEX('WSX Backcast'!$B$13:$V$62, MATCH('WSX Backcast - WINEP'!$C39, 'WSX Backcast'!$C$13:$C$62, 0), MATCH('WSX Backcast - WINEP'!P$13, 'WSX Backcast'!$B$13:$V$13, 0))</f>
        <v>0</v>
      </c>
      <c r="Q39" t="str">
        <f>INDEX('WSX Backcast'!$B$13:$V$62, MATCH('WSX Backcast - WINEP'!$C39, 'WSX Backcast'!$C$13:$C$62, 0), MATCH('WSX Backcast - WINEP'!Q$13, 'WSX Backcast'!$B$13:$V$13, 0))</f>
        <v>Excellent</v>
      </c>
      <c r="R39" t="str">
        <f>INDEX('WSX Backcast'!$B$13:$V$62, MATCH('WSX Backcast - WINEP'!$C39, 'WSX Backcast'!$C$13:$C$62, 0), MATCH('WSX Backcast - WINEP'!R$13, 'WSX Backcast'!$B$13:$V$13, 0))</f>
        <v>Excellent</v>
      </c>
      <c r="S39" t="str">
        <f>INDEX('WSX Backcast'!$B$13:$V$62, MATCH('WSX Backcast - WINEP'!$C39, 'WSX Backcast'!$C$13:$C$62, 0), MATCH('WSX Backcast - WINEP'!S$13, 'WSX Backcast'!$B$13:$V$13, 0))</f>
        <v>Excellent</v>
      </c>
      <c r="T39" t="str">
        <f>INDEX('WSX Backcast'!$B$13:$V$62, MATCH('WSX Backcast - WINEP'!$C39, 'WSX Backcast'!$C$13:$C$62, 0), MATCH('WSX Backcast - WINEP'!T$13, 'WSX Backcast'!$B$13:$V$13, 0))</f>
        <v>Excellent</v>
      </c>
      <c r="U39" t="str">
        <f>INDEX('WSX Backcast'!$B$13:$V$62, MATCH('WSX Backcast - WINEP'!$C39, 'WSX Backcast'!$C$13:$C$62, 0), MATCH('WSX Backcast - WINEP'!U$13, 'WSX Backcast'!$B$13:$V$13, 0))</f>
        <v>Excellent</v>
      </c>
      <c r="V39" t="str">
        <f>INDEX('WSX Backcast'!$B$13:$V$62, MATCH('WSX Backcast - WINEP'!$C39, 'WSX Backcast'!$C$13:$C$62, 0), MATCH('WSX Backcast - WINEP'!V$13, 'WSX Backcast'!$B$13:$V$13, 0))</f>
        <v>Excellent</v>
      </c>
      <c r="Y39" s="22"/>
      <c r="Z39" s="22"/>
      <c r="AA39" t="s">
        <v>51</v>
      </c>
      <c r="AB39" t="str">
        <f t="shared" si="7"/>
        <v>Excellent</v>
      </c>
      <c r="AC39" t="str">
        <f t="shared" si="8"/>
        <v>Excellent</v>
      </c>
      <c r="AD39" t="str">
        <f t="shared" si="9"/>
        <v>Excellent</v>
      </c>
      <c r="AE39" t="str">
        <f t="shared" si="10"/>
        <v>Excellent</v>
      </c>
      <c r="AF39" t="str">
        <f t="shared" si="11"/>
        <v>Excellent</v>
      </c>
      <c r="AG39" t="str">
        <f t="shared" si="12"/>
        <v>Excellent</v>
      </c>
      <c r="AI39" t="str">
        <f t="shared" si="13"/>
        <v>N</v>
      </c>
    </row>
    <row r="40" spans="2:35">
      <c r="B40" t="s">
        <v>245</v>
      </c>
      <c r="C40" t="s">
        <v>864</v>
      </c>
      <c r="D40" t="s">
        <v>48</v>
      </c>
      <c r="E40" t="s">
        <v>49</v>
      </c>
      <c r="F40" t="s">
        <v>50</v>
      </c>
      <c r="H40" t="str">
        <f>INDEX('WSX Backcast'!$B$13:$V$62, MATCH('WSX Backcast - WINEP'!$C40, 'WSX Backcast'!$C$13:$C$62, 0), MATCH('WSX Backcast - WINEP'!H$13, 'WSX Backcast'!$B$13:$V$13, 0))</f>
        <v>Excellent</v>
      </c>
      <c r="I40" t="str">
        <f>INDEX('WSX Backcast'!$B$13:$V$62, MATCH('WSX Backcast - WINEP'!$C40, 'WSX Backcast'!$C$13:$C$62, 0), MATCH('WSX Backcast - WINEP'!I$13, 'WSX Backcast'!$B$13:$V$13, 0))</f>
        <v>Excellent</v>
      </c>
      <c r="J40" t="str">
        <f>INDEX('WSX Backcast'!$B$13:$V$62, MATCH('WSX Backcast - WINEP'!$C40, 'WSX Backcast'!$C$13:$C$62, 0), MATCH('WSX Backcast - WINEP'!J$13, 'WSX Backcast'!$B$13:$V$13, 0))</f>
        <v>Excellent</v>
      </c>
      <c r="K40" t="str">
        <f>INDEX('WSX Backcast'!$B$13:$V$62, MATCH('WSX Backcast - WINEP'!$C40, 'WSX Backcast'!$C$13:$C$62, 0), MATCH('WSX Backcast - WINEP'!K$13, 'WSX Backcast'!$B$13:$V$13, 0))</f>
        <v>Excellent</v>
      </c>
      <c r="L40" t="str">
        <f>INDEX('WSX Backcast'!$B$13:$V$62, MATCH('WSX Backcast - WINEP'!$C40, 'WSX Backcast'!$C$13:$C$62, 0), MATCH('WSX Backcast - WINEP'!L$13, 'WSX Backcast'!$B$13:$V$13, 0))</f>
        <v>Excellent</v>
      </c>
      <c r="M40">
        <f>INDEX('WSX Backcast'!$B$13:$V$62, MATCH('WSX Backcast - WINEP'!$C40, 'WSX Backcast'!$C$13:$C$62, 0), MATCH('WSX Backcast - WINEP'!M$13, 'WSX Backcast'!$B$13:$V$13, 0))</f>
        <v>0</v>
      </c>
      <c r="N40" t="str">
        <f>INDEX('WSX Backcast'!$B$13:$V$62, MATCH('WSX Backcast - WINEP'!$C40, 'WSX Backcast'!$C$13:$C$62, 0), MATCH('WSX Backcast - WINEP'!N$13, 'WSX Backcast'!$B$13:$V$13, 0))</f>
        <v>Excellent</v>
      </c>
      <c r="O40" t="str">
        <f>INDEX('WSX Backcast'!$B$13:$V$62, MATCH('WSX Backcast - WINEP'!$C40, 'WSX Backcast'!$C$13:$C$62, 0), MATCH('WSX Backcast - WINEP'!O$13, 'WSX Backcast'!$B$13:$V$13, 0))</f>
        <v>Excellent</v>
      </c>
      <c r="P40">
        <f>INDEX('WSX Backcast'!$B$13:$V$62, MATCH('WSX Backcast - WINEP'!$C40, 'WSX Backcast'!$C$13:$C$62, 0), MATCH('WSX Backcast - WINEP'!P$13, 'WSX Backcast'!$B$13:$V$13, 0))</f>
        <v>0</v>
      </c>
      <c r="Q40" t="str">
        <f>INDEX('WSX Backcast'!$B$13:$V$62, MATCH('WSX Backcast - WINEP'!$C40, 'WSX Backcast'!$C$13:$C$62, 0), MATCH('WSX Backcast - WINEP'!Q$13, 'WSX Backcast'!$B$13:$V$13, 0))</f>
        <v>Excellent</v>
      </c>
      <c r="R40" t="str">
        <f>INDEX('WSX Backcast'!$B$13:$V$62, MATCH('WSX Backcast - WINEP'!$C40, 'WSX Backcast'!$C$13:$C$62, 0), MATCH('WSX Backcast - WINEP'!R$13, 'WSX Backcast'!$B$13:$V$13, 0))</f>
        <v>Excellent</v>
      </c>
      <c r="S40" t="str">
        <f>INDEX('WSX Backcast'!$B$13:$V$62, MATCH('WSX Backcast - WINEP'!$C40, 'WSX Backcast'!$C$13:$C$62, 0), MATCH('WSX Backcast - WINEP'!S$13, 'WSX Backcast'!$B$13:$V$13, 0))</f>
        <v>Excellent</v>
      </c>
      <c r="T40" t="str">
        <f>INDEX('WSX Backcast'!$B$13:$V$62, MATCH('WSX Backcast - WINEP'!$C40, 'WSX Backcast'!$C$13:$C$62, 0), MATCH('WSX Backcast - WINEP'!T$13, 'WSX Backcast'!$B$13:$V$13, 0))</f>
        <v>Excellent</v>
      </c>
      <c r="U40" t="str">
        <f>INDEX('WSX Backcast'!$B$13:$V$62, MATCH('WSX Backcast - WINEP'!$C40, 'WSX Backcast'!$C$13:$C$62, 0), MATCH('WSX Backcast - WINEP'!U$13, 'WSX Backcast'!$B$13:$V$13, 0))</f>
        <v>Excellent</v>
      </c>
      <c r="V40" t="str">
        <f>INDEX('WSX Backcast'!$B$13:$V$62, MATCH('WSX Backcast - WINEP'!$C40, 'WSX Backcast'!$C$13:$C$62, 0), MATCH('WSX Backcast - WINEP'!V$13, 'WSX Backcast'!$B$13:$V$13, 0))</f>
        <v>Excellent</v>
      </c>
      <c r="Y40" s="22"/>
      <c r="Z40" s="22"/>
      <c r="AA40" t="s">
        <v>51</v>
      </c>
      <c r="AB40" t="str">
        <f t="shared" si="7"/>
        <v>Excellent</v>
      </c>
      <c r="AC40" t="str">
        <f t="shared" si="8"/>
        <v>Excellent</v>
      </c>
      <c r="AD40" t="str">
        <f t="shared" si="9"/>
        <v>Excellent</v>
      </c>
      <c r="AE40" t="str">
        <f t="shared" si="10"/>
        <v>Excellent</v>
      </c>
      <c r="AF40" t="str">
        <f t="shared" si="11"/>
        <v>Excellent</v>
      </c>
      <c r="AG40" t="str">
        <f t="shared" si="12"/>
        <v>Excellent</v>
      </c>
      <c r="AI40" t="str">
        <f t="shared" si="13"/>
        <v>N</v>
      </c>
    </row>
    <row r="41" spans="2:35">
      <c r="B41" t="s">
        <v>245</v>
      </c>
      <c r="C41" t="s">
        <v>865</v>
      </c>
      <c r="D41" t="s">
        <v>48</v>
      </c>
      <c r="E41" t="s">
        <v>49</v>
      </c>
      <c r="F41" t="s">
        <v>50</v>
      </c>
      <c r="H41" t="str">
        <f>INDEX('WSX Backcast'!$B$13:$V$62, MATCH('WSX Backcast - WINEP'!$C41, 'WSX Backcast'!$C$13:$C$62, 0), MATCH('WSX Backcast - WINEP'!H$13, 'WSX Backcast'!$B$13:$V$13, 0))</f>
        <v>Good</v>
      </c>
      <c r="I41" t="str">
        <f>INDEX('WSX Backcast'!$B$13:$V$62, MATCH('WSX Backcast - WINEP'!$C41, 'WSX Backcast'!$C$13:$C$62, 0), MATCH('WSX Backcast - WINEP'!I$13, 'WSX Backcast'!$B$13:$V$13, 0))</f>
        <v>Good</v>
      </c>
      <c r="J41" t="str">
        <f>INDEX('WSX Backcast'!$B$13:$V$62, MATCH('WSX Backcast - WINEP'!$C41, 'WSX Backcast'!$C$13:$C$62, 0), MATCH('WSX Backcast - WINEP'!J$13, 'WSX Backcast'!$B$13:$V$13, 0))</f>
        <v>Excellent</v>
      </c>
      <c r="K41" t="str">
        <f>INDEX('WSX Backcast'!$B$13:$V$62, MATCH('WSX Backcast - WINEP'!$C41, 'WSX Backcast'!$C$13:$C$62, 0), MATCH('WSX Backcast - WINEP'!K$13, 'WSX Backcast'!$B$13:$V$13, 0))</f>
        <v>Good</v>
      </c>
      <c r="L41" t="str">
        <f>INDEX('WSX Backcast'!$B$13:$V$62, MATCH('WSX Backcast - WINEP'!$C41, 'WSX Backcast'!$C$13:$C$62, 0), MATCH('WSX Backcast - WINEP'!L$13, 'WSX Backcast'!$B$13:$V$13, 0))</f>
        <v>Excellent</v>
      </c>
      <c r="M41">
        <f>INDEX('WSX Backcast'!$B$13:$V$62, MATCH('WSX Backcast - WINEP'!$C41, 'WSX Backcast'!$C$13:$C$62, 0), MATCH('WSX Backcast - WINEP'!M$13, 'WSX Backcast'!$B$13:$V$13, 0))</f>
        <v>0</v>
      </c>
      <c r="N41" t="str">
        <f>INDEX('WSX Backcast'!$B$13:$V$62, MATCH('WSX Backcast - WINEP'!$C41, 'WSX Backcast'!$C$13:$C$62, 0), MATCH('WSX Backcast - WINEP'!N$13, 'WSX Backcast'!$B$13:$V$13, 0))</f>
        <v>Excellent</v>
      </c>
      <c r="O41" t="str">
        <f>INDEX('WSX Backcast'!$B$13:$V$62, MATCH('WSX Backcast - WINEP'!$C41, 'WSX Backcast'!$C$13:$C$62, 0), MATCH('WSX Backcast - WINEP'!O$13, 'WSX Backcast'!$B$13:$V$13, 0))</f>
        <v>Excellent</v>
      </c>
      <c r="P41">
        <f>INDEX('WSX Backcast'!$B$13:$V$62, MATCH('WSX Backcast - WINEP'!$C41, 'WSX Backcast'!$C$13:$C$62, 0), MATCH('WSX Backcast - WINEP'!P$13, 'WSX Backcast'!$B$13:$V$13, 0))</f>
        <v>0</v>
      </c>
      <c r="Q41" t="str">
        <f>INDEX('WSX Backcast'!$B$13:$V$62, MATCH('WSX Backcast - WINEP'!$C41, 'WSX Backcast'!$C$13:$C$62, 0), MATCH('WSX Backcast - WINEP'!Q$13, 'WSX Backcast'!$B$13:$V$13, 0))</f>
        <v>Excellent</v>
      </c>
      <c r="R41" t="str">
        <f>INDEX('WSX Backcast'!$B$13:$V$62, MATCH('WSX Backcast - WINEP'!$C41, 'WSX Backcast'!$C$13:$C$62, 0), MATCH('WSX Backcast - WINEP'!R$13, 'WSX Backcast'!$B$13:$V$13, 0))</f>
        <v>Excellent</v>
      </c>
      <c r="S41" t="str">
        <f>INDEX('WSX Backcast'!$B$13:$V$62, MATCH('WSX Backcast - WINEP'!$C41, 'WSX Backcast'!$C$13:$C$62, 0), MATCH('WSX Backcast - WINEP'!S$13, 'WSX Backcast'!$B$13:$V$13, 0))</f>
        <v>Excellent</v>
      </c>
      <c r="T41" t="str">
        <f>INDEX('WSX Backcast'!$B$13:$V$62, MATCH('WSX Backcast - WINEP'!$C41, 'WSX Backcast'!$C$13:$C$62, 0), MATCH('WSX Backcast - WINEP'!T$13, 'WSX Backcast'!$B$13:$V$13, 0))</f>
        <v>Excellent</v>
      </c>
      <c r="U41" t="str">
        <f>INDEX('WSX Backcast'!$B$13:$V$62, MATCH('WSX Backcast - WINEP'!$C41, 'WSX Backcast'!$C$13:$C$62, 0), MATCH('WSX Backcast - WINEP'!U$13, 'WSX Backcast'!$B$13:$V$13, 0))</f>
        <v>Excellent</v>
      </c>
      <c r="V41" t="str">
        <f>INDEX('WSX Backcast'!$B$13:$V$62, MATCH('WSX Backcast - WINEP'!$C41, 'WSX Backcast'!$C$13:$C$62, 0), MATCH('WSX Backcast - WINEP'!V$13, 'WSX Backcast'!$B$13:$V$13, 0))</f>
        <v>Excellent</v>
      </c>
      <c r="Y41" s="22"/>
      <c r="Z41" s="22"/>
      <c r="AA41" t="s">
        <v>51</v>
      </c>
      <c r="AB41" t="str">
        <f t="shared" si="7"/>
        <v>Excellent</v>
      </c>
      <c r="AC41" t="str">
        <f t="shared" si="8"/>
        <v>Excellent</v>
      </c>
      <c r="AD41" t="str">
        <f t="shared" si="9"/>
        <v>Excellent</v>
      </c>
      <c r="AE41" t="str">
        <f t="shared" si="10"/>
        <v>Excellent</v>
      </c>
      <c r="AF41" t="str">
        <f t="shared" si="11"/>
        <v>Excellent</v>
      </c>
      <c r="AG41" t="str">
        <f t="shared" si="12"/>
        <v>Excellent</v>
      </c>
      <c r="AI41" t="str">
        <f t="shared" si="13"/>
        <v>N</v>
      </c>
    </row>
    <row r="42" spans="2:35" ht="42">
      <c r="B42" t="s">
        <v>245</v>
      </c>
      <c r="C42" t="s">
        <v>866</v>
      </c>
      <c r="D42" t="s">
        <v>48</v>
      </c>
      <c r="E42" t="s">
        <v>49</v>
      </c>
      <c r="F42" t="s">
        <v>50</v>
      </c>
      <c r="H42" t="str">
        <f>INDEX('WSX Backcast'!$B$13:$V$62, MATCH('WSX Backcast - WINEP'!$C42, 'WSX Backcast'!$C$13:$C$62, 0), MATCH('WSX Backcast - WINEP'!H$13, 'WSX Backcast'!$B$13:$V$13, 0))</f>
        <v>Good</v>
      </c>
      <c r="I42" t="str">
        <f>INDEX('WSX Backcast'!$B$13:$V$62, MATCH('WSX Backcast - WINEP'!$C42, 'WSX Backcast'!$C$13:$C$62, 0), MATCH('WSX Backcast - WINEP'!I$13, 'WSX Backcast'!$B$13:$V$13, 0))</f>
        <v>Good</v>
      </c>
      <c r="J42" t="str">
        <f>INDEX('WSX Backcast'!$B$13:$V$62, MATCH('WSX Backcast - WINEP'!$C42, 'WSX Backcast'!$C$13:$C$62, 0), MATCH('WSX Backcast - WINEP'!J$13, 'WSX Backcast'!$B$13:$V$13, 0))</f>
        <v>Good</v>
      </c>
      <c r="K42" t="str">
        <f>INDEX('WSX Backcast'!$B$13:$V$62, MATCH('WSX Backcast - WINEP'!$C42, 'WSX Backcast'!$C$13:$C$62, 0), MATCH('WSX Backcast - WINEP'!K$13, 'WSX Backcast'!$B$13:$V$13, 0))</f>
        <v>Good</v>
      </c>
      <c r="L42" t="str">
        <f>INDEX('WSX Backcast'!$B$13:$V$62, MATCH('WSX Backcast - WINEP'!$C42, 'WSX Backcast'!$C$13:$C$62, 0), MATCH('WSX Backcast - WINEP'!L$13, 'WSX Backcast'!$B$13:$V$13, 0))</f>
        <v>Good</v>
      </c>
      <c r="M42">
        <f>INDEX('WSX Backcast'!$B$13:$V$62, MATCH('WSX Backcast - WINEP'!$C42, 'WSX Backcast'!$C$13:$C$62, 0), MATCH('WSX Backcast - WINEP'!M$13, 'WSX Backcast'!$B$13:$V$13, 0))</f>
        <v>0</v>
      </c>
      <c r="N42" t="str">
        <f>INDEX('WSX Backcast'!$B$13:$V$62, MATCH('WSX Backcast - WINEP'!$C42, 'WSX Backcast'!$C$13:$C$62, 0), MATCH('WSX Backcast - WINEP'!N$13, 'WSX Backcast'!$B$13:$V$13, 0))</f>
        <v>Good</v>
      </c>
      <c r="O42" t="str">
        <f>INDEX('WSX Backcast'!$B$13:$V$62, MATCH('WSX Backcast - WINEP'!$C42, 'WSX Backcast'!$C$13:$C$62, 0), MATCH('WSX Backcast - WINEP'!O$13, 'WSX Backcast'!$B$13:$V$13, 0))</f>
        <v>Good</v>
      </c>
      <c r="P42">
        <f>INDEX('WSX Backcast'!$B$13:$V$62, MATCH('WSX Backcast - WINEP'!$C42, 'WSX Backcast'!$C$13:$C$62, 0), MATCH('WSX Backcast - WINEP'!P$13, 'WSX Backcast'!$B$13:$V$13, 0))</f>
        <v>0</v>
      </c>
      <c r="Q42" t="str">
        <f>INDEX('WSX Backcast'!$B$13:$V$62, MATCH('WSX Backcast - WINEP'!$C42, 'WSX Backcast'!$C$13:$C$62, 0), MATCH('WSX Backcast - WINEP'!Q$13, 'WSX Backcast'!$B$13:$V$13, 0))</f>
        <v>Good</v>
      </c>
      <c r="R42" t="str">
        <f>INDEX('WSX Backcast'!$B$13:$V$62, MATCH('WSX Backcast - WINEP'!$C42, 'WSX Backcast'!$C$13:$C$62, 0), MATCH('WSX Backcast - WINEP'!R$13, 'WSX Backcast'!$B$13:$V$13, 0))</f>
        <v>Good</v>
      </c>
      <c r="S42" t="str">
        <f>INDEX('WSX Backcast'!$B$13:$V$62, MATCH('WSX Backcast - WINEP'!$C42, 'WSX Backcast'!$C$13:$C$62, 0), MATCH('WSX Backcast - WINEP'!S$13, 'WSX Backcast'!$B$13:$V$13, 0))</f>
        <v>Good</v>
      </c>
      <c r="T42" t="str">
        <f>INDEX('WSX Backcast'!$B$13:$V$62, MATCH('WSX Backcast - WINEP'!$C42, 'WSX Backcast'!$C$13:$C$62, 0), MATCH('WSX Backcast - WINEP'!T$13, 'WSX Backcast'!$B$13:$V$13, 0))</f>
        <v>Good</v>
      </c>
      <c r="U42" t="str">
        <f>INDEX('WSX Backcast'!$B$13:$V$62, MATCH('WSX Backcast - WINEP'!$C42, 'WSX Backcast'!$C$13:$C$62, 0), MATCH('WSX Backcast - WINEP'!U$13, 'WSX Backcast'!$B$13:$V$13, 0))</f>
        <v>Good</v>
      </c>
      <c r="V42" t="str">
        <f>INDEX('WSX Backcast'!$B$13:$V$62, MATCH('WSX Backcast - WINEP'!$C42, 'WSX Backcast'!$C$13:$C$62, 0), MATCH('WSX Backcast - WINEP'!V$13, 'WSX Backcast'!$B$13:$V$13, 0))</f>
        <v>Good</v>
      </c>
      <c r="Y42" s="22" t="s">
        <v>1072</v>
      </c>
      <c r="Z42" s="22" t="s">
        <v>1063</v>
      </c>
      <c r="AA42" t="s">
        <v>51</v>
      </c>
      <c r="AB42" t="str">
        <f t="shared" si="7"/>
        <v>Good</v>
      </c>
      <c r="AC42" t="str">
        <f t="shared" si="8"/>
        <v>Good</v>
      </c>
      <c r="AD42" t="str">
        <f t="shared" si="9"/>
        <v>Good</v>
      </c>
      <c r="AE42" t="str">
        <f t="shared" si="10"/>
        <v>Good</v>
      </c>
      <c r="AF42" t="str">
        <f t="shared" si="11"/>
        <v>Good</v>
      </c>
      <c r="AG42" t="str">
        <f t="shared" si="12"/>
        <v>Good</v>
      </c>
      <c r="AI42" t="str">
        <f t="shared" si="13"/>
        <v>Y</v>
      </c>
    </row>
    <row r="43" spans="2:35">
      <c r="B43" t="s">
        <v>245</v>
      </c>
      <c r="C43" t="s">
        <v>867</v>
      </c>
      <c r="D43" t="s">
        <v>48</v>
      </c>
      <c r="E43" t="s">
        <v>49</v>
      </c>
      <c r="F43" t="s">
        <v>50</v>
      </c>
      <c r="H43" t="str">
        <f>INDEX('WSX Backcast'!$B$13:$V$62, MATCH('WSX Backcast - WINEP'!$C43, 'WSX Backcast'!$C$13:$C$62, 0), MATCH('WSX Backcast - WINEP'!H$13, 'WSX Backcast'!$B$13:$V$13, 0))</f>
        <v>Excellent</v>
      </c>
      <c r="I43" t="str">
        <f>INDEX('WSX Backcast'!$B$13:$V$62, MATCH('WSX Backcast - WINEP'!$C43, 'WSX Backcast'!$C$13:$C$62, 0), MATCH('WSX Backcast - WINEP'!I$13, 'WSX Backcast'!$B$13:$V$13, 0))</f>
        <v>Excellent</v>
      </c>
      <c r="J43" t="str">
        <f>INDEX('WSX Backcast'!$B$13:$V$62, MATCH('WSX Backcast - WINEP'!$C43, 'WSX Backcast'!$C$13:$C$62, 0), MATCH('WSX Backcast - WINEP'!J$13, 'WSX Backcast'!$B$13:$V$13, 0))</f>
        <v>Excellent</v>
      </c>
      <c r="K43" t="str">
        <f>INDEX('WSX Backcast'!$B$13:$V$62, MATCH('WSX Backcast - WINEP'!$C43, 'WSX Backcast'!$C$13:$C$62, 0), MATCH('WSX Backcast - WINEP'!K$13, 'WSX Backcast'!$B$13:$V$13, 0))</f>
        <v>Excellent</v>
      </c>
      <c r="L43" t="str">
        <f>INDEX('WSX Backcast'!$B$13:$V$62, MATCH('WSX Backcast - WINEP'!$C43, 'WSX Backcast'!$C$13:$C$62, 0), MATCH('WSX Backcast - WINEP'!L$13, 'WSX Backcast'!$B$13:$V$13, 0))</f>
        <v>Excellent</v>
      </c>
      <c r="M43">
        <f>INDEX('WSX Backcast'!$B$13:$V$62, MATCH('WSX Backcast - WINEP'!$C43, 'WSX Backcast'!$C$13:$C$62, 0), MATCH('WSX Backcast - WINEP'!M$13, 'WSX Backcast'!$B$13:$V$13, 0))</f>
        <v>0</v>
      </c>
      <c r="N43" t="str">
        <f>INDEX('WSX Backcast'!$B$13:$V$62, MATCH('WSX Backcast - WINEP'!$C43, 'WSX Backcast'!$C$13:$C$62, 0), MATCH('WSX Backcast - WINEP'!N$13, 'WSX Backcast'!$B$13:$V$13, 0))</f>
        <v>Excellent</v>
      </c>
      <c r="O43" t="str">
        <f>INDEX('WSX Backcast'!$B$13:$V$62, MATCH('WSX Backcast - WINEP'!$C43, 'WSX Backcast'!$C$13:$C$62, 0), MATCH('WSX Backcast - WINEP'!O$13, 'WSX Backcast'!$B$13:$V$13, 0))</f>
        <v>Excellent</v>
      </c>
      <c r="P43">
        <f>INDEX('WSX Backcast'!$B$13:$V$62, MATCH('WSX Backcast - WINEP'!$C43, 'WSX Backcast'!$C$13:$C$62, 0), MATCH('WSX Backcast - WINEP'!P$13, 'WSX Backcast'!$B$13:$V$13, 0))</f>
        <v>0</v>
      </c>
      <c r="Q43" t="str">
        <f>INDEX('WSX Backcast'!$B$13:$V$62, MATCH('WSX Backcast - WINEP'!$C43, 'WSX Backcast'!$C$13:$C$62, 0), MATCH('WSX Backcast - WINEP'!Q$13, 'WSX Backcast'!$B$13:$V$13, 0))</f>
        <v>Excellent</v>
      </c>
      <c r="R43" t="str">
        <f>INDEX('WSX Backcast'!$B$13:$V$62, MATCH('WSX Backcast - WINEP'!$C43, 'WSX Backcast'!$C$13:$C$62, 0), MATCH('WSX Backcast - WINEP'!R$13, 'WSX Backcast'!$B$13:$V$13, 0))</f>
        <v>Excellent</v>
      </c>
      <c r="S43" t="str">
        <f>INDEX('WSX Backcast'!$B$13:$V$62, MATCH('WSX Backcast - WINEP'!$C43, 'WSX Backcast'!$C$13:$C$62, 0), MATCH('WSX Backcast - WINEP'!S$13, 'WSX Backcast'!$B$13:$V$13, 0))</f>
        <v>Excellent</v>
      </c>
      <c r="T43" t="str">
        <f>INDEX('WSX Backcast'!$B$13:$V$62, MATCH('WSX Backcast - WINEP'!$C43, 'WSX Backcast'!$C$13:$C$62, 0), MATCH('WSX Backcast - WINEP'!T$13, 'WSX Backcast'!$B$13:$V$13, 0))</f>
        <v>Excellent</v>
      </c>
      <c r="U43" t="str">
        <f>INDEX('WSX Backcast'!$B$13:$V$62, MATCH('WSX Backcast - WINEP'!$C43, 'WSX Backcast'!$C$13:$C$62, 0), MATCH('WSX Backcast - WINEP'!U$13, 'WSX Backcast'!$B$13:$V$13, 0))</f>
        <v>Excellent</v>
      </c>
      <c r="V43" t="str">
        <f>INDEX('WSX Backcast'!$B$13:$V$62, MATCH('WSX Backcast - WINEP'!$C43, 'WSX Backcast'!$C$13:$C$62, 0), MATCH('WSX Backcast - WINEP'!V$13, 'WSX Backcast'!$B$13:$V$13, 0))</f>
        <v>Excellent</v>
      </c>
      <c r="Y43" s="22"/>
      <c r="Z43" s="22"/>
      <c r="AA43" t="s">
        <v>51</v>
      </c>
      <c r="AB43" t="str">
        <f t="shared" si="7"/>
        <v>Excellent</v>
      </c>
      <c r="AC43" t="str">
        <f t="shared" si="8"/>
        <v>Excellent</v>
      </c>
      <c r="AD43" t="str">
        <f t="shared" si="9"/>
        <v>Excellent</v>
      </c>
      <c r="AE43" t="str">
        <f t="shared" si="10"/>
        <v>Excellent</v>
      </c>
      <c r="AF43" t="str">
        <f t="shared" si="11"/>
        <v>Excellent</v>
      </c>
      <c r="AG43" t="str">
        <f t="shared" si="12"/>
        <v>Excellent</v>
      </c>
      <c r="AI43" t="str">
        <f t="shared" si="13"/>
        <v>N</v>
      </c>
    </row>
    <row r="44" spans="2:35">
      <c r="B44" t="s">
        <v>245</v>
      </c>
      <c r="C44" t="s">
        <v>868</v>
      </c>
      <c r="D44" t="s">
        <v>48</v>
      </c>
      <c r="E44" t="s">
        <v>49</v>
      </c>
      <c r="F44" t="s">
        <v>50</v>
      </c>
      <c r="H44" t="str">
        <f>INDEX('WSX Backcast'!$B$13:$V$62, MATCH('WSX Backcast - WINEP'!$C44, 'WSX Backcast'!$C$13:$C$62, 0), MATCH('WSX Backcast - WINEP'!H$13, 'WSX Backcast'!$B$13:$V$13, 0))</f>
        <v>Excellent</v>
      </c>
      <c r="I44" t="str">
        <f>INDEX('WSX Backcast'!$B$13:$V$62, MATCH('WSX Backcast - WINEP'!$C44, 'WSX Backcast'!$C$13:$C$62, 0), MATCH('WSX Backcast - WINEP'!I$13, 'WSX Backcast'!$B$13:$V$13, 0))</f>
        <v>Excellent</v>
      </c>
      <c r="J44" t="str">
        <f>INDEX('WSX Backcast'!$B$13:$V$62, MATCH('WSX Backcast - WINEP'!$C44, 'WSX Backcast'!$C$13:$C$62, 0), MATCH('WSX Backcast - WINEP'!J$13, 'WSX Backcast'!$B$13:$V$13, 0))</f>
        <v>Excellent</v>
      </c>
      <c r="K44" t="str">
        <f>INDEX('WSX Backcast'!$B$13:$V$62, MATCH('WSX Backcast - WINEP'!$C44, 'WSX Backcast'!$C$13:$C$62, 0), MATCH('WSX Backcast - WINEP'!K$13, 'WSX Backcast'!$B$13:$V$13, 0))</f>
        <v>Excellent</v>
      </c>
      <c r="L44" t="str">
        <f>INDEX('WSX Backcast'!$B$13:$V$62, MATCH('WSX Backcast - WINEP'!$C44, 'WSX Backcast'!$C$13:$C$62, 0), MATCH('WSX Backcast - WINEP'!L$13, 'WSX Backcast'!$B$13:$V$13, 0))</f>
        <v>Excellent</v>
      </c>
      <c r="M44">
        <f>INDEX('WSX Backcast'!$B$13:$V$62, MATCH('WSX Backcast - WINEP'!$C44, 'WSX Backcast'!$C$13:$C$62, 0), MATCH('WSX Backcast - WINEP'!M$13, 'WSX Backcast'!$B$13:$V$13, 0))</f>
        <v>0</v>
      </c>
      <c r="N44" t="str">
        <f>INDEX('WSX Backcast'!$B$13:$V$62, MATCH('WSX Backcast - WINEP'!$C44, 'WSX Backcast'!$C$13:$C$62, 0), MATCH('WSX Backcast - WINEP'!N$13, 'WSX Backcast'!$B$13:$V$13, 0))</f>
        <v>Excellent</v>
      </c>
      <c r="O44" t="str">
        <f>INDEX('WSX Backcast'!$B$13:$V$62, MATCH('WSX Backcast - WINEP'!$C44, 'WSX Backcast'!$C$13:$C$62, 0), MATCH('WSX Backcast - WINEP'!O$13, 'WSX Backcast'!$B$13:$V$13, 0))</f>
        <v>Excellent</v>
      </c>
      <c r="P44">
        <f>INDEX('WSX Backcast'!$B$13:$V$62, MATCH('WSX Backcast - WINEP'!$C44, 'WSX Backcast'!$C$13:$C$62, 0), MATCH('WSX Backcast - WINEP'!P$13, 'WSX Backcast'!$B$13:$V$13, 0))</f>
        <v>0</v>
      </c>
      <c r="Q44" t="str">
        <f>INDEX('WSX Backcast'!$B$13:$V$62, MATCH('WSX Backcast - WINEP'!$C44, 'WSX Backcast'!$C$13:$C$62, 0), MATCH('WSX Backcast - WINEP'!Q$13, 'WSX Backcast'!$B$13:$V$13, 0))</f>
        <v>Excellent</v>
      </c>
      <c r="R44" t="str">
        <f>INDEX('WSX Backcast'!$B$13:$V$62, MATCH('WSX Backcast - WINEP'!$C44, 'WSX Backcast'!$C$13:$C$62, 0), MATCH('WSX Backcast - WINEP'!R$13, 'WSX Backcast'!$B$13:$V$13, 0))</f>
        <v>Excellent</v>
      </c>
      <c r="S44" t="str">
        <f>INDEX('WSX Backcast'!$B$13:$V$62, MATCH('WSX Backcast - WINEP'!$C44, 'WSX Backcast'!$C$13:$C$62, 0), MATCH('WSX Backcast - WINEP'!S$13, 'WSX Backcast'!$B$13:$V$13, 0))</f>
        <v>Excellent</v>
      </c>
      <c r="T44" t="str">
        <f>INDEX('WSX Backcast'!$B$13:$V$62, MATCH('WSX Backcast - WINEP'!$C44, 'WSX Backcast'!$C$13:$C$62, 0), MATCH('WSX Backcast - WINEP'!T$13, 'WSX Backcast'!$B$13:$V$13, 0))</f>
        <v>Excellent</v>
      </c>
      <c r="U44" t="str">
        <f>INDEX('WSX Backcast'!$B$13:$V$62, MATCH('WSX Backcast - WINEP'!$C44, 'WSX Backcast'!$C$13:$C$62, 0), MATCH('WSX Backcast - WINEP'!U$13, 'WSX Backcast'!$B$13:$V$13, 0))</f>
        <v>Excellent</v>
      </c>
      <c r="V44" t="str">
        <f>INDEX('WSX Backcast'!$B$13:$V$62, MATCH('WSX Backcast - WINEP'!$C44, 'WSX Backcast'!$C$13:$C$62, 0), MATCH('WSX Backcast - WINEP'!V$13, 'WSX Backcast'!$B$13:$V$13, 0))</f>
        <v>Excellent</v>
      </c>
      <c r="Y44" s="22"/>
      <c r="Z44" s="22"/>
      <c r="AA44" t="s">
        <v>51</v>
      </c>
      <c r="AB44" t="str">
        <f t="shared" si="7"/>
        <v>Excellent</v>
      </c>
      <c r="AC44" t="str">
        <f t="shared" si="8"/>
        <v>Excellent</v>
      </c>
      <c r="AD44" t="str">
        <f t="shared" si="9"/>
        <v>Excellent</v>
      </c>
      <c r="AE44" t="str">
        <f t="shared" si="10"/>
        <v>Excellent</v>
      </c>
      <c r="AF44" t="str">
        <f t="shared" si="11"/>
        <v>Excellent</v>
      </c>
      <c r="AG44" t="str">
        <f t="shared" si="12"/>
        <v>Excellent</v>
      </c>
      <c r="AI44" t="str">
        <f t="shared" si="13"/>
        <v>N</v>
      </c>
    </row>
    <row r="45" spans="2:35">
      <c r="B45" t="s">
        <v>245</v>
      </c>
      <c r="C45" t="s">
        <v>869</v>
      </c>
      <c r="D45" t="s">
        <v>48</v>
      </c>
      <c r="E45" t="s">
        <v>49</v>
      </c>
      <c r="F45" t="s">
        <v>50</v>
      </c>
      <c r="H45" t="str">
        <f>INDEX('WSX Backcast'!$B$13:$V$62, MATCH('WSX Backcast - WINEP'!$C45, 'WSX Backcast'!$C$13:$C$62, 0), MATCH('WSX Backcast - WINEP'!H$13, 'WSX Backcast'!$B$13:$V$13, 0))</f>
        <v>Excellent</v>
      </c>
      <c r="I45" t="str">
        <f>INDEX('WSX Backcast'!$B$13:$V$62, MATCH('WSX Backcast - WINEP'!$C45, 'WSX Backcast'!$C$13:$C$62, 0), MATCH('WSX Backcast - WINEP'!I$13, 'WSX Backcast'!$B$13:$V$13, 0))</f>
        <v>Excellent</v>
      </c>
      <c r="J45" t="str">
        <f>INDEX('WSX Backcast'!$B$13:$V$62, MATCH('WSX Backcast - WINEP'!$C45, 'WSX Backcast'!$C$13:$C$62, 0), MATCH('WSX Backcast - WINEP'!J$13, 'WSX Backcast'!$B$13:$V$13, 0))</f>
        <v>Excellent</v>
      </c>
      <c r="K45" t="str">
        <f>INDEX('WSX Backcast'!$B$13:$V$62, MATCH('WSX Backcast - WINEP'!$C45, 'WSX Backcast'!$C$13:$C$62, 0), MATCH('WSX Backcast - WINEP'!K$13, 'WSX Backcast'!$B$13:$V$13, 0))</f>
        <v>Excellent</v>
      </c>
      <c r="L45" t="str">
        <f>INDEX('WSX Backcast'!$B$13:$V$62, MATCH('WSX Backcast - WINEP'!$C45, 'WSX Backcast'!$C$13:$C$62, 0), MATCH('WSX Backcast - WINEP'!L$13, 'WSX Backcast'!$B$13:$V$13, 0))</f>
        <v>Excellent</v>
      </c>
      <c r="M45">
        <f>INDEX('WSX Backcast'!$B$13:$V$62, MATCH('WSX Backcast - WINEP'!$C45, 'WSX Backcast'!$C$13:$C$62, 0), MATCH('WSX Backcast - WINEP'!M$13, 'WSX Backcast'!$B$13:$V$13, 0))</f>
        <v>0</v>
      </c>
      <c r="N45" t="str">
        <f>INDEX('WSX Backcast'!$B$13:$V$62, MATCH('WSX Backcast - WINEP'!$C45, 'WSX Backcast'!$C$13:$C$62, 0), MATCH('WSX Backcast - WINEP'!N$13, 'WSX Backcast'!$B$13:$V$13, 0))</f>
        <v>Excellent</v>
      </c>
      <c r="O45" t="str">
        <f>INDEX('WSX Backcast'!$B$13:$V$62, MATCH('WSX Backcast - WINEP'!$C45, 'WSX Backcast'!$C$13:$C$62, 0), MATCH('WSX Backcast - WINEP'!O$13, 'WSX Backcast'!$B$13:$V$13, 0))</f>
        <v>Excellent</v>
      </c>
      <c r="P45">
        <f>INDEX('WSX Backcast'!$B$13:$V$62, MATCH('WSX Backcast - WINEP'!$C45, 'WSX Backcast'!$C$13:$C$62, 0), MATCH('WSX Backcast - WINEP'!P$13, 'WSX Backcast'!$B$13:$V$13, 0))</f>
        <v>0</v>
      </c>
      <c r="Q45" t="str">
        <f>INDEX('WSX Backcast'!$B$13:$V$62, MATCH('WSX Backcast - WINEP'!$C45, 'WSX Backcast'!$C$13:$C$62, 0), MATCH('WSX Backcast - WINEP'!Q$13, 'WSX Backcast'!$B$13:$V$13, 0))</f>
        <v>Excellent</v>
      </c>
      <c r="R45" t="str">
        <f>INDEX('WSX Backcast'!$B$13:$V$62, MATCH('WSX Backcast - WINEP'!$C45, 'WSX Backcast'!$C$13:$C$62, 0), MATCH('WSX Backcast - WINEP'!R$13, 'WSX Backcast'!$B$13:$V$13, 0))</f>
        <v>Excellent</v>
      </c>
      <c r="S45" t="str">
        <f>INDEX('WSX Backcast'!$B$13:$V$62, MATCH('WSX Backcast - WINEP'!$C45, 'WSX Backcast'!$C$13:$C$62, 0), MATCH('WSX Backcast - WINEP'!S$13, 'WSX Backcast'!$B$13:$V$13, 0))</f>
        <v>Excellent</v>
      </c>
      <c r="T45" t="str">
        <f>INDEX('WSX Backcast'!$B$13:$V$62, MATCH('WSX Backcast - WINEP'!$C45, 'WSX Backcast'!$C$13:$C$62, 0), MATCH('WSX Backcast - WINEP'!T$13, 'WSX Backcast'!$B$13:$V$13, 0))</f>
        <v>Excellent</v>
      </c>
      <c r="U45" t="str">
        <f>INDEX('WSX Backcast'!$B$13:$V$62, MATCH('WSX Backcast - WINEP'!$C45, 'WSX Backcast'!$C$13:$C$62, 0), MATCH('WSX Backcast - WINEP'!U$13, 'WSX Backcast'!$B$13:$V$13, 0))</f>
        <v>Excellent</v>
      </c>
      <c r="V45" t="str">
        <f>INDEX('WSX Backcast'!$B$13:$V$62, MATCH('WSX Backcast - WINEP'!$C45, 'WSX Backcast'!$C$13:$C$62, 0), MATCH('WSX Backcast - WINEP'!V$13, 'WSX Backcast'!$B$13:$V$13, 0))</f>
        <v>Excellent</v>
      </c>
      <c r="Y45" s="22"/>
      <c r="Z45" s="22"/>
      <c r="AA45" t="s">
        <v>51</v>
      </c>
      <c r="AB45" t="str">
        <f t="shared" si="7"/>
        <v>Excellent</v>
      </c>
      <c r="AC45" t="str">
        <f t="shared" si="8"/>
        <v>Excellent</v>
      </c>
      <c r="AD45" t="str">
        <f t="shared" si="9"/>
        <v>Excellent</v>
      </c>
      <c r="AE45" t="str">
        <f t="shared" si="10"/>
        <v>Excellent</v>
      </c>
      <c r="AF45" t="str">
        <f t="shared" si="11"/>
        <v>Excellent</v>
      </c>
      <c r="AG45" t="str">
        <f t="shared" si="12"/>
        <v>Excellent</v>
      </c>
      <c r="AI45" t="str">
        <f t="shared" si="13"/>
        <v>N</v>
      </c>
    </row>
    <row r="46" spans="2:35" ht="27.95">
      <c r="B46" t="s">
        <v>245</v>
      </c>
      <c r="C46" t="s">
        <v>870</v>
      </c>
      <c r="D46" t="s">
        <v>48</v>
      </c>
      <c r="E46" t="s">
        <v>49</v>
      </c>
      <c r="F46" t="s">
        <v>50</v>
      </c>
      <c r="H46" t="str">
        <f>INDEX('WSX Backcast'!$B$13:$V$62, MATCH('WSX Backcast - WINEP'!$C46, 'WSX Backcast'!$C$13:$C$62, 0), MATCH('WSX Backcast - WINEP'!H$13, 'WSX Backcast'!$B$13:$V$13, 0))</f>
        <v>Excellent</v>
      </c>
      <c r="I46" t="str">
        <f>INDEX('WSX Backcast'!$B$13:$V$62, MATCH('WSX Backcast - WINEP'!$C46, 'WSX Backcast'!$C$13:$C$62, 0), MATCH('WSX Backcast - WINEP'!I$13, 'WSX Backcast'!$B$13:$V$13, 0))</f>
        <v>Excellent</v>
      </c>
      <c r="J46" t="str">
        <f>INDEX('WSX Backcast'!$B$13:$V$62, MATCH('WSX Backcast - WINEP'!$C46, 'WSX Backcast'!$C$13:$C$62, 0), MATCH('WSX Backcast - WINEP'!J$13, 'WSX Backcast'!$B$13:$V$13, 0))</f>
        <v>Excellent</v>
      </c>
      <c r="K46" t="str">
        <f>INDEX('WSX Backcast'!$B$13:$V$62, MATCH('WSX Backcast - WINEP'!$C46, 'WSX Backcast'!$C$13:$C$62, 0), MATCH('WSX Backcast - WINEP'!K$13, 'WSX Backcast'!$B$13:$V$13, 0))</f>
        <v>Excellent</v>
      </c>
      <c r="L46" t="str">
        <f>INDEX('WSX Backcast'!$B$13:$V$62, MATCH('WSX Backcast - WINEP'!$C46, 'WSX Backcast'!$C$13:$C$62, 0), MATCH('WSX Backcast - WINEP'!L$13, 'WSX Backcast'!$B$13:$V$13, 0))</f>
        <v>Excellent</v>
      </c>
      <c r="M46">
        <f>INDEX('WSX Backcast'!$B$13:$V$62, MATCH('WSX Backcast - WINEP'!$C46, 'WSX Backcast'!$C$13:$C$62, 0), MATCH('WSX Backcast - WINEP'!M$13, 'WSX Backcast'!$B$13:$V$13, 0))</f>
        <v>0</v>
      </c>
      <c r="N46" t="str">
        <f>INDEX('WSX Backcast'!$B$13:$V$62, MATCH('WSX Backcast - WINEP'!$C46, 'WSX Backcast'!$C$13:$C$62, 0), MATCH('WSX Backcast - WINEP'!N$13, 'WSX Backcast'!$B$13:$V$13, 0))</f>
        <v>Good</v>
      </c>
      <c r="O46" t="str">
        <f>INDEX('WSX Backcast'!$B$13:$V$62, MATCH('WSX Backcast - WINEP'!$C46, 'WSX Backcast'!$C$13:$C$62, 0), MATCH('WSX Backcast - WINEP'!O$13, 'WSX Backcast'!$B$13:$V$13, 0))</f>
        <v>Good</v>
      </c>
      <c r="P46">
        <f>INDEX('WSX Backcast'!$B$13:$V$62, MATCH('WSX Backcast - WINEP'!$C46, 'WSX Backcast'!$C$13:$C$62, 0), MATCH('WSX Backcast - WINEP'!P$13, 'WSX Backcast'!$B$13:$V$13, 0))</f>
        <v>0</v>
      </c>
      <c r="Q46" t="str">
        <f>INDEX('WSX Backcast'!$B$13:$V$62, MATCH('WSX Backcast - WINEP'!$C46, 'WSX Backcast'!$C$13:$C$62, 0), MATCH('WSX Backcast - WINEP'!Q$13, 'WSX Backcast'!$B$13:$V$13, 0))</f>
        <v>Good</v>
      </c>
      <c r="R46" t="str">
        <f>INDEX('WSX Backcast'!$B$13:$V$62, MATCH('WSX Backcast - WINEP'!$C46, 'WSX Backcast'!$C$13:$C$62, 0), MATCH('WSX Backcast - WINEP'!R$13, 'WSX Backcast'!$B$13:$V$13, 0))</f>
        <v>Good</v>
      </c>
      <c r="S46" t="str">
        <f>INDEX('WSX Backcast'!$B$13:$V$62, MATCH('WSX Backcast - WINEP'!$C46, 'WSX Backcast'!$C$13:$C$62, 0), MATCH('WSX Backcast - WINEP'!S$13, 'WSX Backcast'!$B$13:$V$13, 0))</f>
        <v>Good</v>
      </c>
      <c r="T46" t="str">
        <f>INDEX('WSX Backcast'!$B$13:$V$62, MATCH('WSX Backcast - WINEP'!$C46, 'WSX Backcast'!$C$13:$C$62, 0), MATCH('WSX Backcast - WINEP'!T$13, 'WSX Backcast'!$B$13:$V$13, 0))</f>
        <v>Good</v>
      </c>
      <c r="U46" t="str">
        <f>INDEX('WSX Backcast'!$B$13:$V$62, MATCH('WSX Backcast - WINEP'!$C46, 'WSX Backcast'!$C$13:$C$62, 0), MATCH('WSX Backcast - WINEP'!U$13, 'WSX Backcast'!$B$13:$V$13, 0))</f>
        <v>Good</v>
      </c>
      <c r="V46" t="str">
        <f>INDEX('WSX Backcast'!$B$13:$V$62, MATCH('WSX Backcast - WINEP'!$C46, 'WSX Backcast'!$C$13:$C$62, 0), MATCH('WSX Backcast - WINEP'!V$13, 'WSX Backcast'!$B$13:$V$13, 0))</f>
        <v>Good</v>
      </c>
      <c r="X46" t="s">
        <v>55</v>
      </c>
      <c r="Y46" t="s">
        <v>936</v>
      </c>
      <c r="Z46" s="22" t="s">
        <v>1073</v>
      </c>
      <c r="AA46" t="s">
        <v>55</v>
      </c>
      <c r="AB46" t="s">
        <v>57</v>
      </c>
      <c r="AC46" t="s">
        <v>57</v>
      </c>
      <c r="AD46" t="s">
        <v>57</v>
      </c>
      <c r="AE46" t="s">
        <v>57</v>
      </c>
      <c r="AF46" t="s">
        <v>57</v>
      </c>
      <c r="AG46" t="s">
        <v>57</v>
      </c>
      <c r="AI46" t="str">
        <f t="shared" si="13"/>
        <v>N</v>
      </c>
    </row>
    <row r="47" spans="2:35">
      <c r="B47" t="s">
        <v>245</v>
      </c>
      <c r="C47" t="s">
        <v>871</v>
      </c>
      <c r="D47" t="s">
        <v>48</v>
      </c>
      <c r="E47" t="s">
        <v>49</v>
      </c>
      <c r="F47" t="s">
        <v>50</v>
      </c>
      <c r="H47" t="str">
        <f>INDEX('WSX Backcast'!$B$13:$V$62, MATCH('WSX Backcast - WINEP'!$C47, 'WSX Backcast'!$C$13:$C$62, 0), MATCH('WSX Backcast - WINEP'!H$13, 'WSX Backcast'!$B$13:$V$13, 0))</f>
        <v>Excellent</v>
      </c>
      <c r="I47" t="str">
        <f>INDEX('WSX Backcast'!$B$13:$V$62, MATCH('WSX Backcast - WINEP'!$C47, 'WSX Backcast'!$C$13:$C$62, 0), MATCH('WSX Backcast - WINEP'!I$13, 'WSX Backcast'!$B$13:$V$13, 0))</f>
        <v>Excellent</v>
      </c>
      <c r="J47" t="str">
        <f>INDEX('WSX Backcast'!$B$13:$V$62, MATCH('WSX Backcast - WINEP'!$C47, 'WSX Backcast'!$C$13:$C$62, 0), MATCH('WSX Backcast - WINEP'!J$13, 'WSX Backcast'!$B$13:$V$13, 0))</f>
        <v>Excellent</v>
      </c>
      <c r="K47" t="str">
        <f>INDEX('WSX Backcast'!$B$13:$V$62, MATCH('WSX Backcast - WINEP'!$C47, 'WSX Backcast'!$C$13:$C$62, 0), MATCH('WSX Backcast - WINEP'!K$13, 'WSX Backcast'!$B$13:$V$13, 0))</f>
        <v>Excellent</v>
      </c>
      <c r="L47" t="str">
        <f>INDEX('WSX Backcast'!$B$13:$V$62, MATCH('WSX Backcast - WINEP'!$C47, 'WSX Backcast'!$C$13:$C$62, 0), MATCH('WSX Backcast - WINEP'!L$13, 'WSX Backcast'!$B$13:$V$13, 0))</f>
        <v>Excellent</v>
      </c>
      <c r="M47">
        <f>INDEX('WSX Backcast'!$B$13:$V$62, MATCH('WSX Backcast - WINEP'!$C47, 'WSX Backcast'!$C$13:$C$62, 0), MATCH('WSX Backcast - WINEP'!M$13, 'WSX Backcast'!$B$13:$V$13, 0))</f>
        <v>0</v>
      </c>
      <c r="N47" t="str">
        <f>INDEX('WSX Backcast'!$B$13:$V$62, MATCH('WSX Backcast - WINEP'!$C47, 'WSX Backcast'!$C$13:$C$62, 0), MATCH('WSX Backcast - WINEP'!N$13, 'WSX Backcast'!$B$13:$V$13, 0))</f>
        <v>Excellent</v>
      </c>
      <c r="O47" t="str">
        <f>INDEX('WSX Backcast'!$B$13:$V$62, MATCH('WSX Backcast - WINEP'!$C47, 'WSX Backcast'!$C$13:$C$62, 0), MATCH('WSX Backcast - WINEP'!O$13, 'WSX Backcast'!$B$13:$V$13, 0))</f>
        <v>Excellent</v>
      </c>
      <c r="P47">
        <f>INDEX('WSX Backcast'!$B$13:$V$62, MATCH('WSX Backcast - WINEP'!$C47, 'WSX Backcast'!$C$13:$C$62, 0), MATCH('WSX Backcast - WINEP'!P$13, 'WSX Backcast'!$B$13:$V$13, 0))</f>
        <v>0</v>
      </c>
      <c r="Q47" t="str">
        <f>INDEX('WSX Backcast'!$B$13:$V$62, MATCH('WSX Backcast - WINEP'!$C47, 'WSX Backcast'!$C$13:$C$62, 0), MATCH('WSX Backcast - WINEP'!Q$13, 'WSX Backcast'!$B$13:$V$13, 0))</f>
        <v>Excellent</v>
      </c>
      <c r="R47" t="str">
        <f>INDEX('WSX Backcast'!$B$13:$V$62, MATCH('WSX Backcast - WINEP'!$C47, 'WSX Backcast'!$C$13:$C$62, 0), MATCH('WSX Backcast - WINEP'!R$13, 'WSX Backcast'!$B$13:$V$13, 0))</f>
        <v>Excellent</v>
      </c>
      <c r="S47" t="str">
        <f>INDEX('WSX Backcast'!$B$13:$V$62, MATCH('WSX Backcast - WINEP'!$C47, 'WSX Backcast'!$C$13:$C$62, 0), MATCH('WSX Backcast - WINEP'!S$13, 'WSX Backcast'!$B$13:$V$13, 0))</f>
        <v>Excellent</v>
      </c>
      <c r="T47" t="str">
        <f>INDEX('WSX Backcast'!$B$13:$V$62, MATCH('WSX Backcast - WINEP'!$C47, 'WSX Backcast'!$C$13:$C$62, 0), MATCH('WSX Backcast - WINEP'!T$13, 'WSX Backcast'!$B$13:$V$13, 0))</f>
        <v>Excellent</v>
      </c>
      <c r="U47" t="str">
        <f>INDEX('WSX Backcast'!$B$13:$V$62, MATCH('WSX Backcast - WINEP'!$C47, 'WSX Backcast'!$C$13:$C$62, 0), MATCH('WSX Backcast - WINEP'!U$13, 'WSX Backcast'!$B$13:$V$13, 0))</f>
        <v>Excellent</v>
      </c>
      <c r="V47" t="str">
        <f>INDEX('WSX Backcast'!$B$13:$V$62, MATCH('WSX Backcast - WINEP'!$C47, 'WSX Backcast'!$C$13:$C$62, 0), MATCH('WSX Backcast - WINEP'!V$13, 'WSX Backcast'!$B$13:$V$13, 0))</f>
        <v>Excellent</v>
      </c>
      <c r="Y47" s="22"/>
      <c r="Z47" s="22"/>
      <c r="AA47" t="s">
        <v>51</v>
      </c>
      <c r="AB47" t="str">
        <f t="shared" ref="AB47:AB58" si="14">Q47</f>
        <v>Excellent</v>
      </c>
      <c r="AC47" t="str">
        <f t="shared" ref="AC47:AC58" si="15">R47</f>
        <v>Excellent</v>
      </c>
      <c r="AD47" t="str">
        <f t="shared" ref="AD47:AD58" si="16">S47</f>
        <v>Excellent</v>
      </c>
      <c r="AE47" t="str">
        <f t="shared" ref="AE47:AE58" si="17">T47</f>
        <v>Excellent</v>
      </c>
      <c r="AF47" t="str">
        <f t="shared" ref="AF47:AF58" si="18">U47</f>
        <v>Excellent</v>
      </c>
      <c r="AG47" t="str">
        <f t="shared" ref="AG47:AG58" si="19">V47</f>
        <v>Excellent</v>
      </c>
      <c r="AI47" t="str">
        <f t="shared" si="13"/>
        <v>N</v>
      </c>
    </row>
    <row r="48" spans="2:35" ht="42">
      <c r="B48" t="s">
        <v>245</v>
      </c>
      <c r="C48" t="s">
        <v>872</v>
      </c>
      <c r="D48" t="s">
        <v>48</v>
      </c>
      <c r="E48" t="s">
        <v>49</v>
      </c>
      <c r="F48" t="s">
        <v>50</v>
      </c>
      <c r="H48" t="str">
        <f>INDEX('WSX Backcast'!$B$13:$V$62, MATCH('WSX Backcast - WINEP'!$C48, 'WSX Backcast'!$C$13:$C$62, 0), MATCH('WSX Backcast - WINEP'!H$13, 'WSX Backcast'!$B$13:$V$13, 0))</f>
        <v>Excellent</v>
      </c>
      <c r="I48" t="str">
        <f>INDEX('WSX Backcast'!$B$13:$V$62, MATCH('WSX Backcast - WINEP'!$C48, 'WSX Backcast'!$C$13:$C$62, 0), MATCH('WSX Backcast - WINEP'!I$13, 'WSX Backcast'!$B$13:$V$13, 0))</f>
        <v>Excellent</v>
      </c>
      <c r="J48" t="str">
        <f>INDEX('WSX Backcast'!$B$13:$V$62, MATCH('WSX Backcast - WINEP'!$C48, 'WSX Backcast'!$C$13:$C$62, 0), MATCH('WSX Backcast - WINEP'!J$13, 'WSX Backcast'!$B$13:$V$13, 0))</f>
        <v>Excellent</v>
      </c>
      <c r="K48" t="str">
        <f>INDEX('WSX Backcast'!$B$13:$V$62, MATCH('WSX Backcast - WINEP'!$C48, 'WSX Backcast'!$C$13:$C$62, 0), MATCH('WSX Backcast - WINEP'!K$13, 'WSX Backcast'!$B$13:$V$13, 0))</f>
        <v>Excellent</v>
      </c>
      <c r="L48" t="str">
        <f>INDEX('WSX Backcast'!$B$13:$V$62, MATCH('WSX Backcast - WINEP'!$C48, 'WSX Backcast'!$C$13:$C$62, 0), MATCH('WSX Backcast - WINEP'!L$13, 'WSX Backcast'!$B$13:$V$13, 0))</f>
        <v>Excellent</v>
      </c>
      <c r="M48">
        <f>INDEX('WSX Backcast'!$B$13:$V$62, MATCH('WSX Backcast - WINEP'!$C48, 'WSX Backcast'!$C$13:$C$62, 0), MATCH('WSX Backcast - WINEP'!M$13, 'WSX Backcast'!$B$13:$V$13, 0))</f>
        <v>0</v>
      </c>
      <c r="N48" t="str">
        <f>INDEX('WSX Backcast'!$B$13:$V$62, MATCH('WSX Backcast - WINEP'!$C48, 'WSX Backcast'!$C$13:$C$62, 0), MATCH('WSX Backcast - WINEP'!N$13, 'WSX Backcast'!$B$13:$V$13, 0))</f>
        <v>Excellent</v>
      </c>
      <c r="O48" t="str">
        <f>INDEX('WSX Backcast'!$B$13:$V$62, MATCH('WSX Backcast - WINEP'!$C48, 'WSX Backcast'!$C$13:$C$62, 0), MATCH('WSX Backcast - WINEP'!O$13, 'WSX Backcast'!$B$13:$V$13, 0))</f>
        <v>Excellent</v>
      </c>
      <c r="P48">
        <f>INDEX('WSX Backcast'!$B$13:$V$62, MATCH('WSX Backcast - WINEP'!$C48, 'WSX Backcast'!$C$13:$C$62, 0), MATCH('WSX Backcast - WINEP'!P$13, 'WSX Backcast'!$B$13:$V$13, 0))</f>
        <v>0</v>
      </c>
      <c r="Q48" t="str">
        <f>INDEX('WSX Backcast'!$B$13:$V$62, MATCH('WSX Backcast - WINEP'!$C48, 'WSX Backcast'!$C$13:$C$62, 0), MATCH('WSX Backcast - WINEP'!Q$13, 'WSX Backcast'!$B$13:$V$13, 0))</f>
        <v>Excellent</v>
      </c>
      <c r="R48" t="str">
        <f>INDEX('WSX Backcast'!$B$13:$V$62, MATCH('WSX Backcast - WINEP'!$C48, 'WSX Backcast'!$C$13:$C$62, 0), MATCH('WSX Backcast - WINEP'!R$13, 'WSX Backcast'!$B$13:$V$13, 0))</f>
        <v>Excellent</v>
      </c>
      <c r="S48" t="str">
        <f>INDEX('WSX Backcast'!$B$13:$V$62, MATCH('WSX Backcast - WINEP'!$C48, 'WSX Backcast'!$C$13:$C$62, 0), MATCH('WSX Backcast - WINEP'!S$13, 'WSX Backcast'!$B$13:$V$13, 0))</f>
        <v>Excellent</v>
      </c>
      <c r="T48" t="str">
        <f>INDEX('WSX Backcast'!$B$13:$V$62, MATCH('WSX Backcast - WINEP'!$C48, 'WSX Backcast'!$C$13:$C$62, 0), MATCH('WSX Backcast - WINEP'!T$13, 'WSX Backcast'!$B$13:$V$13, 0))</f>
        <v>Excellent</v>
      </c>
      <c r="U48" t="str">
        <f>INDEX('WSX Backcast'!$B$13:$V$62, MATCH('WSX Backcast - WINEP'!$C48, 'WSX Backcast'!$C$13:$C$62, 0), MATCH('WSX Backcast - WINEP'!U$13, 'WSX Backcast'!$B$13:$V$13, 0))</f>
        <v>Excellent</v>
      </c>
      <c r="V48" t="str">
        <f>INDEX('WSX Backcast'!$B$13:$V$62, MATCH('WSX Backcast - WINEP'!$C48, 'WSX Backcast'!$C$13:$C$62, 0), MATCH('WSX Backcast - WINEP'!V$13, 'WSX Backcast'!$B$13:$V$13, 0))</f>
        <v>Excellent</v>
      </c>
      <c r="Y48" s="22" t="s">
        <v>1074</v>
      </c>
      <c r="Z48" s="22" t="s">
        <v>1065</v>
      </c>
      <c r="AA48" t="s">
        <v>51</v>
      </c>
      <c r="AB48" t="str">
        <f t="shared" si="14"/>
        <v>Excellent</v>
      </c>
      <c r="AC48" t="str">
        <f t="shared" si="15"/>
        <v>Excellent</v>
      </c>
      <c r="AD48" t="str">
        <f t="shared" si="16"/>
        <v>Excellent</v>
      </c>
      <c r="AE48" t="str">
        <f t="shared" si="17"/>
        <v>Excellent</v>
      </c>
      <c r="AF48" t="str">
        <f t="shared" si="18"/>
        <v>Excellent</v>
      </c>
      <c r="AG48" t="str">
        <f t="shared" si="19"/>
        <v>Excellent</v>
      </c>
      <c r="AI48" t="str">
        <f t="shared" si="13"/>
        <v>Y</v>
      </c>
    </row>
    <row r="49" spans="1:35">
      <c r="B49" t="s">
        <v>245</v>
      </c>
      <c r="C49" t="s">
        <v>873</v>
      </c>
      <c r="D49" t="s">
        <v>48</v>
      </c>
      <c r="E49" t="s">
        <v>49</v>
      </c>
      <c r="F49" t="s">
        <v>50</v>
      </c>
      <c r="H49" t="str">
        <f>INDEX('WSX Backcast'!$B$13:$V$62, MATCH('WSX Backcast - WINEP'!$C49, 'WSX Backcast'!$C$13:$C$62, 0), MATCH('WSX Backcast - WINEP'!H$13, 'WSX Backcast'!$B$13:$V$13, 0))</f>
        <v>Excellent</v>
      </c>
      <c r="I49" t="str">
        <f>INDEX('WSX Backcast'!$B$13:$V$62, MATCH('WSX Backcast - WINEP'!$C49, 'WSX Backcast'!$C$13:$C$62, 0), MATCH('WSX Backcast - WINEP'!I$13, 'WSX Backcast'!$B$13:$V$13, 0))</f>
        <v>Excellent</v>
      </c>
      <c r="J49" t="str">
        <f>INDEX('WSX Backcast'!$B$13:$V$62, MATCH('WSX Backcast - WINEP'!$C49, 'WSX Backcast'!$C$13:$C$62, 0), MATCH('WSX Backcast - WINEP'!J$13, 'WSX Backcast'!$B$13:$V$13, 0))</f>
        <v>Excellent</v>
      </c>
      <c r="K49" t="str">
        <f>INDEX('WSX Backcast'!$B$13:$V$62, MATCH('WSX Backcast - WINEP'!$C49, 'WSX Backcast'!$C$13:$C$62, 0), MATCH('WSX Backcast - WINEP'!K$13, 'WSX Backcast'!$B$13:$V$13, 0))</f>
        <v>Excellent</v>
      </c>
      <c r="L49" t="str">
        <f>INDEX('WSX Backcast'!$B$13:$V$62, MATCH('WSX Backcast - WINEP'!$C49, 'WSX Backcast'!$C$13:$C$62, 0), MATCH('WSX Backcast - WINEP'!L$13, 'WSX Backcast'!$B$13:$V$13, 0))</f>
        <v>Excellent</v>
      </c>
      <c r="M49">
        <f>INDEX('WSX Backcast'!$B$13:$V$62, MATCH('WSX Backcast - WINEP'!$C49, 'WSX Backcast'!$C$13:$C$62, 0), MATCH('WSX Backcast - WINEP'!M$13, 'WSX Backcast'!$B$13:$V$13, 0))</f>
        <v>0</v>
      </c>
      <c r="N49" t="str">
        <f>INDEX('WSX Backcast'!$B$13:$V$62, MATCH('WSX Backcast - WINEP'!$C49, 'WSX Backcast'!$C$13:$C$62, 0), MATCH('WSX Backcast - WINEP'!N$13, 'WSX Backcast'!$B$13:$V$13, 0))</f>
        <v>Excellent</v>
      </c>
      <c r="O49" t="str">
        <f>INDEX('WSX Backcast'!$B$13:$V$62, MATCH('WSX Backcast - WINEP'!$C49, 'WSX Backcast'!$C$13:$C$62, 0), MATCH('WSX Backcast - WINEP'!O$13, 'WSX Backcast'!$B$13:$V$13, 0))</f>
        <v>Excellent</v>
      </c>
      <c r="P49">
        <f>INDEX('WSX Backcast'!$B$13:$V$62, MATCH('WSX Backcast - WINEP'!$C49, 'WSX Backcast'!$C$13:$C$62, 0), MATCH('WSX Backcast - WINEP'!P$13, 'WSX Backcast'!$B$13:$V$13, 0))</f>
        <v>0</v>
      </c>
      <c r="Q49" t="str">
        <f>INDEX('WSX Backcast'!$B$13:$V$62, MATCH('WSX Backcast - WINEP'!$C49, 'WSX Backcast'!$C$13:$C$62, 0), MATCH('WSX Backcast - WINEP'!Q$13, 'WSX Backcast'!$B$13:$V$13, 0))</f>
        <v>Excellent</v>
      </c>
      <c r="R49" t="str">
        <f>INDEX('WSX Backcast'!$B$13:$V$62, MATCH('WSX Backcast - WINEP'!$C49, 'WSX Backcast'!$C$13:$C$62, 0), MATCH('WSX Backcast - WINEP'!R$13, 'WSX Backcast'!$B$13:$V$13, 0))</f>
        <v>Excellent</v>
      </c>
      <c r="S49" t="str">
        <f>INDEX('WSX Backcast'!$B$13:$V$62, MATCH('WSX Backcast - WINEP'!$C49, 'WSX Backcast'!$C$13:$C$62, 0), MATCH('WSX Backcast - WINEP'!S$13, 'WSX Backcast'!$B$13:$V$13, 0))</f>
        <v>Excellent</v>
      </c>
      <c r="T49" t="str">
        <f>INDEX('WSX Backcast'!$B$13:$V$62, MATCH('WSX Backcast - WINEP'!$C49, 'WSX Backcast'!$C$13:$C$62, 0), MATCH('WSX Backcast - WINEP'!T$13, 'WSX Backcast'!$B$13:$V$13, 0))</f>
        <v>Excellent</v>
      </c>
      <c r="U49" t="str">
        <f>INDEX('WSX Backcast'!$B$13:$V$62, MATCH('WSX Backcast - WINEP'!$C49, 'WSX Backcast'!$C$13:$C$62, 0), MATCH('WSX Backcast - WINEP'!U$13, 'WSX Backcast'!$B$13:$V$13, 0))</f>
        <v>Excellent</v>
      </c>
      <c r="V49" t="str">
        <f>INDEX('WSX Backcast'!$B$13:$V$62, MATCH('WSX Backcast - WINEP'!$C49, 'WSX Backcast'!$C$13:$C$62, 0), MATCH('WSX Backcast - WINEP'!V$13, 'WSX Backcast'!$B$13:$V$13, 0))</f>
        <v>Excellent</v>
      </c>
      <c r="Y49" s="22"/>
      <c r="Z49" s="22"/>
      <c r="AA49" t="s">
        <v>51</v>
      </c>
      <c r="AB49" t="str">
        <f t="shared" si="14"/>
        <v>Excellent</v>
      </c>
      <c r="AC49" t="str">
        <f t="shared" si="15"/>
        <v>Excellent</v>
      </c>
      <c r="AD49" t="str">
        <f t="shared" si="16"/>
        <v>Excellent</v>
      </c>
      <c r="AE49" t="str">
        <f t="shared" si="17"/>
        <v>Excellent</v>
      </c>
      <c r="AF49" t="str">
        <f t="shared" si="18"/>
        <v>Excellent</v>
      </c>
      <c r="AG49" t="str">
        <f t="shared" si="19"/>
        <v>Excellent</v>
      </c>
      <c r="AI49" t="str">
        <f t="shared" si="13"/>
        <v>N</v>
      </c>
    </row>
    <row r="50" spans="1:35">
      <c r="B50" t="s">
        <v>245</v>
      </c>
      <c r="C50" t="s">
        <v>874</v>
      </c>
      <c r="D50" t="s">
        <v>48</v>
      </c>
      <c r="E50" t="s">
        <v>49</v>
      </c>
      <c r="F50" t="s">
        <v>50</v>
      </c>
      <c r="H50" t="str">
        <f>INDEX('WSX Backcast'!$B$13:$V$62, MATCH('WSX Backcast - WINEP'!$C50, 'WSX Backcast'!$C$13:$C$62, 0), MATCH('WSX Backcast - WINEP'!H$13, 'WSX Backcast'!$B$13:$V$13, 0))</f>
        <v>Good</v>
      </c>
      <c r="I50" t="str">
        <f>INDEX('WSX Backcast'!$B$13:$V$62, MATCH('WSX Backcast - WINEP'!$C50, 'WSX Backcast'!$C$13:$C$62, 0), MATCH('WSX Backcast - WINEP'!I$13, 'WSX Backcast'!$B$13:$V$13, 0))</f>
        <v>Excellent</v>
      </c>
      <c r="J50" t="str">
        <f>INDEX('WSX Backcast'!$B$13:$V$62, MATCH('WSX Backcast - WINEP'!$C50, 'WSX Backcast'!$C$13:$C$62, 0), MATCH('WSX Backcast - WINEP'!J$13, 'WSX Backcast'!$B$13:$V$13, 0))</f>
        <v>Good</v>
      </c>
      <c r="K50" t="str">
        <f>INDEX('WSX Backcast'!$B$13:$V$62, MATCH('WSX Backcast - WINEP'!$C50, 'WSX Backcast'!$C$13:$C$62, 0), MATCH('WSX Backcast - WINEP'!K$13, 'WSX Backcast'!$B$13:$V$13, 0))</f>
        <v>Excellent (backcast)</v>
      </c>
      <c r="L50" t="str">
        <f>INDEX('WSX Backcast'!$B$13:$V$62, MATCH('WSX Backcast - WINEP'!$C50, 'WSX Backcast'!$C$13:$C$62, 0), MATCH('WSX Backcast - WINEP'!L$13, 'WSX Backcast'!$B$13:$V$13, 0))</f>
        <v>Excellent</v>
      </c>
      <c r="M50">
        <f>INDEX('WSX Backcast'!$B$13:$V$62, MATCH('WSX Backcast - WINEP'!$C50, 'WSX Backcast'!$C$13:$C$62, 0), MATCH('WSX Backcast - WINEP'!M$13, 'WSX Backcast'!$B$13:$V$13, 0))</f>
        <v>0</v>
      </c>
      <c r="N50" t="str">
        <f>INDEX('WSX Backcast'!$B$13:$V$62, MATCH('WSX Backcast - WINEP'!$C50, 'WSX Backcast'!$C$13:$C$62, 0), MATCH('WSX Backcast - WINEP'!N$13, 'WSX Backcast'!$B$13:$V$13, 0))</f>
        <v>Excellent</v>
      </c>
      <c r="O50" t="str">
        <f>INDEX('WSX Backcast'!$B$13:$V$62, MATCH('WSX Backcast - WINEP'!$C50, 'WSX Backcast'!$C$13:$C$62, 0), MATCH('WSX Backcast - WINEP'!O$13, 'WSX Backcast'!$B$13:$V$13, 0))</f>
        <v>Excellent</v>
      </c>
      <c r="P50">
        <f>INDEX('WSX Backcast'!$B$13:$V$62, MATCH('WSX Backcast - WINEP'!$C50, 'WSX Backcast'!$C$13:$C$62, 0), MATCH('WSX Backcast - WINEP'!P$13, 'WSX Backcast'!$B$13:$V$13, 0))</f>
        <v>0</v>
      </c>
      <c r="Q50" t="str">
        <f>INDEX('WSX Backcast'!$B$13:$V$62, MATCH('WSX Backcast - WINEP'!$C50, 'WSX Backcast'!$C$13:$C$62, 0), MATCH('WSX Backcast - WINEP'!Q$13, 'WSX Backcast'!$B$13:$V$13, 0))</f>
        <v>Excellent</v>
      </c>
      <c r="R50" t="str">
        <f>INDEX('WSX Backcast'!$B$13:$V$62, MATCH('WSX Backcast - WINEP'!$C50, 'WSX Backcast'!$C$13:$C$62, 0), MATCH('WSX Backcast - WINEP'!R$13, 'WSX Backcast'!$B$13:$V$13, 0))</f>
        <v>Excellent</v>
      </c>
      <c r="S50" t="str">
        <f>INDEX('WSX Backcast'!$B$13:$V$62, MATCH('WSX Backcast - WINEP'!$C50, 'WSX Backcast'!$C$13:$C$62, 0), MATCH('WSX Backcast - WINEP'!S$13, 'WSX Backcast'!$B$13:$V$13, 0))</f>
        <v>Excellent</v>
      </c>
      <c r="T50" t="str">
        <f>INDEX('WSX Backcast'!$B$13:$V$62, MATCH('WSX Backcast - WINEP'!$C50, 'WSX Backcast'!$C$13:$C$62, 0), MATCH('WSX Backcast - WINEP'!T$13, 'WSX Backcast'!$B$13:$V$13, 0))</f>
        <v>Excellent</v>
      </c>
      <c r="U50" t="str">
        <f>INDEX('WSX Backcast'!$B$13:$V$62, MATCH('WSX Backcast - WINEP'!$C50, 'WSX Backcast'!$C$13:$C$62, 0), MATCH('WSX Backcast - WINEP'!U$13, 'WSX Backcast'!$B$13:$V$13, 0))</f>
        <v>Excellent</v>
      </c>
      <c r="V50" t="str">
        <f>INDEX('WSX Backcast'!$B$13:$V$62, MATCH('WSX Backcast - WINEP'!$C50, 'WSX Backcast'!$C$13:$C$62, 0), MATCH('WSX Backcast - WINEP'!V$13, 'WSX Backcast'!$B$13:$V$13, 0))</f>
        <v>Excellent</v>
      </c>
      <c r="Y50" s="22"/>
      <c r="Z50" s="22"/>
      <c r="AA50" t="s">
        <v>51</v>
      </c>
      <c r="AB50" t="str">
        <f t="shared" si="14"/>
        <v>Excellent</v>
      </c>
      <c r="AC50" t="str">
        <f t="shared" si="15"/>
        <v>Excellent</v>
      </c>
      <c r="AD50" t="str">
        <f t="shared" si="16"/>
        <v>Excellent</v>
      </c>
      <c r="AE50" t="str">
        <f t="shared" si="17"/>
        <v>Excellent</v>
      </c>
      <c r="AF50" t="str">
        <f t="shared" si="18"/>
        <v>Excellent</v>
      </c>
      <c r="AG50" t="str">
        <f t="shared" si="19"/>
        <v>Excellent</v>
      </c>
      <c r="AI50" t="str">
        <f t="shared" si="13"/>
        <v>N</v>
      </c>
    </row>
    <row r="51" spans="1:35">
      <c r="B51" t="s">
        <v>245</v>
      </c>
      <c r="C51" t="s">
        <v>875</v>
      </c>
      <c r="D51" t="s">
        <v>48</v>
      </c>
      <c r="E51" t="s">
        <v>49</v>
      </c>
      <c r="F51" t="s">
        <v>50</v>
      </c>
      <c r="H51" t="str">
        <f>INDEX('WSX Backcast'!$B$13:$V$62, MATCH('WSX Backcast - WINEP'!$C51, 'WSX Backcast'!$C$13:$C$62, 0), MATCH('WSX Backcast - WINEP'!H$13, 'WSX Backcast'!$B$13:$V$13, 0))</f>
        <v>Good</v>
      </c>
      <c r="I51" t="str">
        <f>INDEX('WSX Backcast'!$B$13:$V$62, MATCH('WSX Backcast - WINEP'!$C51, 'WSX Backcast'!$C$13:$C$62, 0), MATCH('WSX Backcast - WINEP'!I$13, 'WSX Backcast'!$B$13:$V$13, 0))</f>
        <v>Excellent</v>
      </c>
      <c r="J51" t="str">
        <f>INDEX('WSX Backcast'!$B$13:$V$62, MATCH('WSX Backcast - WINEP'!$C51, 'WSX Backcast'!$C$13:$C$62, 0), MATCH('WSX Backcast - WINEP'!J$13, 'WSX Backcast'!$B$13:$V$13, 0))</f>
        <v>Good</v>
      </c>
      <c r="K51" t="str">
        <f>INDEX('WSX Backcast'!$B$13:$V$62, MATCH('WSX Backcast - WINEP'!$C51, 'WSX Backcast'!$C$13:$C$62, 0), MATCH('WSX Backcast - WINEP'!K$13, 'WSX Backcast'!$B$13:$V$13, 0))</f>
        <v>Excellent</v>
      </c>
      <c r="L51" t="str">
        <f>INDEX('WSX Backcast'!$B$13:$V$62, MATCH('WSX Backcast - WINEP'!$C51, 'WSX Backcast'!$C$13:$C$62, 0), MATCH('WSX Backcast - WINEP'!L$13, 'WSX Backcast'!$B$13:$V$13, 0))</f>
        <v>Good</v>
      </c>
      <c r="M51">
        <f>INDEX('WSX Backcast'!$B$13:$V$62, MATCH('WSX Backcast - WINEP'!$C51, 'WSX Backcast'!$C$13:$C$62, 0), MATCH('WSX Backcast - WINEP'!M$13, 'WSX Backcast'!$B$13:$V$13, 0))</f>
        <v>0</v>
      </c>
      <c r="N51" t="str">
        <f>INDEX('WSX Backcast'!$B$13:$V$62, MATCH('WSX Backcast - WINEP'!$C51, 'WSX Backcast'!$C$13:$C$62, 0), MATCH('WSX Backcast - WINEP'!N$13, 'WSX Backcast'!$B$13:$V$13, 0))</f>
        <v>Good</v>
      </c>
      <c r="O51" t="str">
        <f>INDEX('WSX Backcast'!$B$13:$V$62, MATCH('WSX Backcast - WINEP'!$C51, 'WSX Backcast'!$C$13:$C$62, 0), MATCH('WSX Backcast - WINEP'!O$13, 'WSX Backcast'!$B$13:$V$13, 0))</f>
        <v>Excellent</v>
      </c>
      <c r="P51">
        <f>INDEX('WSX Backcast'!$B$13:$V$62, MATCH('WSX Backcast - WINEP'!$C51, 'WSX Backcast'!$C$13:$C$62, 0), MATCH('WSX Backcast - WINEP'!P$13, 'WSX Backcast'!$B$13:$V$13, 0))</f>
        <v>0</v>
      </c>
      <c r="Q51" t="str">
        <f>INDEX('WSX Backcast'!$B$13:$V$62, MATCH('WSX Backcast - WINEP'!$C51, 'WSX Backcast'!$C$13:$C$62, 0), MATCH('WSX Backcast - WINEP'!Q$13, 'WSX Backcast'!$B$13:$V$13, 0))</f>
        <v>Excellent</v>
      </c>
      <c r="R51" t="str">
        <f>INDEX('WSX Backcast'!$B$13:$V$62, MATCH('WSX Backcast - WINEP'!$C51, 'WSX Backcast'!$C$13:$C$62, 0), MATCH('WSX Backcast - WINEP'!R$13, 'WSX Backcast'!$B$13:$V$13, 0))</f>
        <v>Excellent</v>
      </c>
      <c r="S51" t="str">
        <f>INDEX('WSX Backcast'!$B$13:$V$62, MATCH('WSX Backcast - WINEP'!$C51, 'WSX Backcast'!$C$13:$C$62, 0), MATCH('WSX Backcast - WINEP'!S$13, 'WSX Backcast'!$B$13:$V$13, 0))</f>
        <v>Excellent</v>
      </c>
      <c r="T51" t="str">
        <f>INDEX('WSX Backcast'!$B$13:$V$62, MATCH('WSX Backcast - WINEP'!$C51, 'WSX Backcast'!$C$13:$C$62, 0), MATCH('WSX Backcast - WINEP'!T$13, 'WSX Backcast'!$B$13:$V$13, 0))</f>
        <v>Excellent</v>
      </c>
      <c r="U51" t="str">
        <f>INDEX('WSX Backcast'!$B$13:$V$62, MATCH('WSX Backcast - WINEP'!$C51, 'WSX Backcast'!$C$13:$C$62, 0), MATCH('WSX Backcast - WINEP'!U$13, 'WSX Backcast'!$B$13:$V$13, 0))</f>
        <v>Excellent</v>
      </c>
      <c r="V51" t="str">
        <f>INDEX('WSX Backcast'!$B$13:$V$62, MATCH('WSX Backcast - WINEP'!$C51, 'WSX Backcast'!$C$13:$C$62, 0), MATCH('WSX Backcast - WINEP'!V$13, 'WSX Backcast'!$B$13:$V$13, 0))</f>
        <v>Excellent</v>
      </c>
      <c r="Y51" s="22"/>
      <c r="Z51" s="22"/>
      <c r="AA51" t="s">
        <v>51</v>
      </c>
      <c r="AB51" t="str">
        <f t="shared" si="14"/>
        <v>Excellent</v>
      </c>
      <c r="AC51" t="str">
        <f t="shared" si="15"/>
        <v>Excellent</v>
      </c>
      <c r="AD51" t="str">
        <f t="shared" si="16"/>
        <v>Excellent</v>
      </c>
      <c r="AE51" t="str">
        <f t="shared" si="17"/>
        <v>Excellent</v>
      </c>
      <c r="AF51" t="str">
        <f t="shared" si="18"/>
        <v>Excellent</v>
      </c>
      <c r="AG51" t="str">
        <f t="shared" si="19"/>
        <v>Excellent</v>
      </c>
      <c r="AI51" t="str">
        <f t="shared" si="13"/>
        <v>N</v>
      </c>
    </row>
    <row r="52" spans="1:35">
      <c r="B52" t="s">
        <v>245</v>
      </c>
      <c r="C52" t="s">
        <v>876</v>
      </c>
      <c r="D52" t="s">
        <v>48</v>
      </c>
      <c r="E52" t="s">
        <v>49</v>
      </c>
      <c r="F52" t="s">
        <v>50</v>
      </c>
      <c r="H52" t="str">
        <f>INDEX('WSX Backcast'!$B$13:$V$62, MATCH('WSX Backcast - WINEP'!$C52, 'WSX Backcast'!$C$13:$C$62, 0), MATCH('WSX Backcast - WINEP'!H$13, 'WSX Backcast'!$B$13:$V$13, 0))</f>
        <v>Excellent</v>
      </c>
      <c r="I52" t="str">
        <f>INDEX('WSX Backcast'!$B$13:$V$62, MATCH('WSX Backcast - WINEP'!$C52, 'WSX Backcast'!$C$13:$C$62, 0), MATCH('WSX Backcast - WINEP'!I$13, 'WSX Backcast'!$B$13:$V$13, 0))</f>
        <v>Excellent</v>
      </c>
      <c r="J52" t="str">
        <f>INDEX('WSX Backcast'!$B$13:$V$62, MATCH('WSX Backcast - WINEP'!$C52, 'WSX Backcast'!$C$13:$C$62, 0), MATCH('WSX Backcast - WINEP'!J$13, 'WSX Backcast'!$B$13:$V$13, 0))</f>
        <v>Excellent</v>
      </c>
      <c r="K52" t="str">
        <f>INDEX('WSX Backcast'!$B$13:$V$62, MATCH('WSX Backcast - WINEP'!$C52, 'WSX Backcast'!$C$13:$C$62, 0), MATCH('WSX Backcast - WINEP'!K$13, 'WSX Backcast'!$B$13:$V$13, 0))</f>
        <v>Excellent</v>
      </c>
      <c r="L52" t="str">
        <f>INDEX('WSX Backcast'!$B$13:$V$62, MATCH('WSX Backcast - WINEP'!$C52, 'WSX Backcast'!$C$13:$C$62, 0), MATCH('WSX Backcast - WINEP'!L$13, 'WSX Backcast'!$B$13:$V$13, 0))</f>
        <v>Excellent</v>
      </c>
      <c r="M52">
        <f>INDEX('WSX Backcast'!$B$13:$V$62, MATCH('WSX Backcast - WINEP'!$C52, 'WSX Backcast'!$C$13:$C$62, 0), MATCH('WSX Backcast - WINEP'!M$13, 'WSX Backcast'!$B$13:$V$13, 0))</f>
        <v>0</v>
      </c>
      <c r="N52" t="str">
        <f>INDEX('WSX Backcast'!$B$13:$V$62, MATCH('WSX Backcast - WINEP'!$C52, 'WSX Backcast'!$C$13:$C$62, 0), MATCH('WSX Backcast - WINEP'!N$13, 'WSX Backcast'!$B$13:$V$13, 0))</f>
        <v>Excellent</v>
      </c>
      <c r="O52" t="str">
        <f>INDEX('WSX Backcast'!$B$13:$V$62, MATCH('WSX Backcast - WINEP'!$C52, 'WSX Backcast'!$C$13:$C$62, 0), MATCH('WSX Backcast - WINEP'!O$13, 'WSX Backcast'!$B$13:$V$13, 0))</f>
        <v>Excellent</v>
      </c>
      <c r="P52">
        <f>INDEX('WSX Backcast'!$B$13:$V$62, MATCH('WSX Backcast - WINEP'!$C52, 'WSX Backcast'!$C$13:$C$62, 0), MATCH('WSX Backcast - WINEP'!P$13, 'WSX Backcast'!$B$13:$V$13, 0))</f>
        <v>0</v>
      </c>
      <c r="Q52" t="str">
        <f>INDEX('WSX Backcast'!$B$13:$V$62, MATCH('WSX Backcast - WINEP'!$C52, 'WSX Backcast'!$C$13:$C$62, 0), MATCH('WSX Backcast - WINEP'!Q$13, 'WSX Backcast'!$B$13:$V$13, 0))</f>
        <v>Excellent</v>
      </c>
      <c r="R52" t="str">
        <f>INDEX('WSX Backcast'!$B$13:$V$62, MATCH('WSX Backcast - WINEP'!$C52, 'WSX Backcast'!$C$13:$C$62, 0), MATCH('WSX Backcast - WINEP'!R$13, 'WSX Backcast'!$B$13:$V$13, 0))</f>
        <v>Excellent</v>
      </c>
      <c r="S52" t="str">
        <f>INDEX('WSX Backcast'!$B$13:$V$62, MATCH('WSX Backcast - WINEP'!$C52, 'WSX Backcast'!$C$13:$C$62, 0), MATCH('WSX Backcast - WINEP'!S$13, 'WSX Backcast'!$B$13:$V$13, 0))</f>
        <v>Excellent</v>
      </c>
      <c r="T52" t="str">
        <f>INDEX('WSX Backcast'!$B$13:$V$62, MATCH('WSX Backcast - WINEP'!$C52, 'WSX Backcast'!$C$13:$C$62, 0), MATCH('WSX Backcast - WINEP'!T$13, 'WSX Backcast'!$B$13:$V$13, 0))</f>
        <v>Excellent</v>
      </c>
      <c r="U52" t="str">
        <f>INDEX('WSX Backcast'!$B$13:$V$62, MATCH('WSX Backcast - WINEP'!$C52, 'WSX Backcast'!$C$13:$C$62, 0), MATCH('WSX Backcast - WINEP'!U$13, 'WSX Backcast'!$B$13:$V$13, 0))</f>
        <v>Excellent</v>
      </c>
      <c r="V52" t="str">
        <f>INDEX('WSX Backcast'!$B$13:$V$62, MATCH('WSX Backcast - WINEP'!$C52, 'WSX Backcast'!$C$13:$C$62, 0), MATCH('WSX Backcast - WINEP'!V$13, 'WSX Backcast'!$B$13:$V$13, 0))</f>
        <v>Excellent</v>
      </c>
      <c r="Y52" s="22"/>
      <c r="Z52" s="22"/>
      <c r="AA52" t="s">
        <v>51</v>
      </c>
      <c r="AB52" t="str">
        <f t="shared" si="14"/>
        <v>Excellent</v>
      </c>
      <c r="AC52" t="str">
        <f t="shared" si="15"/>
        <v>Excellent</v>
      </c>
      <c r="AD52" t="str">
        <f t="shared" si="16"/>
        <v>Excellent</v>
      </c>
      <c r="AE52" t="str">
        <f t="shared" si="17"/>
        <v>Excellent</v>
      </c>
      <c r="AF52" t="str">
        <f t="shared" si="18"/>
        <v>Excellent</v>
      </c>
      <c r="AG52" t="str">
        <f t="shared" si="19"/>
        <v>Excellent</v>
      </c>
      <c r="AI52" t="str">
        <f t="shared" si="13"/>
        <v>N</v>
      </c>
    </row>
    <row r="53" spans="1:35" ht="42">
      <c r="B53" t="s">
        <v>245</v>
      </c>
      <c r="C53" t="s">
        <v>877</v>
      </c>
      <c r="D53" t="s">
        <v>48</v>
      </c>
      <c r="E53" t="s">
        <v>49</v>
      </c>
      <c r="F53" t="s">
        <v>50</v>
      </c>
      <c r="H53" t="str">
        <f>INDEX('WSX Backcast'!$B$13:$V$62, MATCH('WSX Backcast - WINEP'!$C53, 'WSX Backcast'!$C$13:$C$62, 0), MATCH('WSX Backcast - WINEP'!H$13, 'WSX Backcast'!$B$13:$V$13, 0))</f>
        <v>Excellent</v>
      </c>
      <c r="I53" t="str">
        <f>INDEX('WSX Backcast'!$B$13:$V$62, MATCH('WSX Backcast - WINEP'!$C53, 'WSX Backcast'!$C$13:$C$62, 0), MATCH('WSX Backcast - WINEP'!I$13, 'WSX Backcast'!$B$13:$V$13, 0))</f>
        <v>Excellent</v>
      </c>
      <c r="J53" t="str">
        <f>INDEX('WSX Backcast'!$B$13:$V$62, MATCH('WSX Backcast - WINEP'!$C53, 'WSX Backcast'!$C$13:$C$62, 0), MATCH('WSX Backcast - WINEP'!J$13, 'WSX Backcast'!$B$13:$V$13, 0))</f>
        <v>Excellent</v>
      </c>
      <c r="K53" t="str">
        <f>INDEX('WSX Backcast'!$B$13:$V$62, MATCH('WSX Backcast - WINEP'!$C53, 'WSX Backcast'!$C$13:$C$62, 0), MATCH('WSX Backcast - WINEP'!K$13, 'WSX Backcast'!$B$13:$V$13, 0))</f>
        <v>Excellent</v>
      </c>
      <c r="L53" t="str">
        <f>INDEX('WSX Backcast'!$B$13:$V$62, MATCH('WSX Backcast - WINEP'!$C53, 'WSX Backcast'!$C$13:$C$62, 0), MATCH('WSX Backcast - WINEP'!L$13, 'WSX Backcast'!$B$13:$V$13, 0))</f>
        <v>Excellent</v>
      </c>
      <c r="M53">
        <f>INDEX('WSX Backcast'!$B$13:$V$62, MATCH('WSX Backcast - WINEP'!$C53, 'WSX Backcast'!$C$13:$C$62, 0), MATCH('WSX Backcast - WINEP'!M$13, 'WSX Backcast'!$B$13:$V$13, 0))</f>
        <v>0</v>
      </c>
      <c r="N53" t="str">
        <f>INDEX('WSX Backcast'!$B$13:$V$62, MATCH('WSX Backcast - WINEP'!$C53, 'WSX Backcast'!$C$13:$C$62, 0), MATCH('WSX Backcast - WINEP'!N$13, 'WSX Backcast'!$B$13:$V$13, 0))</f>
        <v>Excellent</v>
      </c>
      <c r="O53" t="str">
        <f>INDEX('WSX Backcast'!$B$13:$V$62, MATCH('WSX Backcast - WINEP'!$C53, 'WSX Backcast'!$C$13:$C$62, 0), MATCH('WSX Backcast - WINEP'!O$13, 'WSX Backcast'!$B$13:$V$13, 0))</f>
        <v>Excellent</v>
      </c>
      <c r="P53">
        <f>INDEX('WSX Backcast'!$B$13:$V$62, MATCH('WSX Backcast - WINEP'!$C53, 'WSX Backcast'!$C$13:$C$62, 0), MATCH('WSX Backcast - WINEP'!P$13, 'WSX Backcast'!$B$13:$V$13, 0))</f>
        <v>0</v>
      </c>
      <c r="Q53" t="str">
        <f>INDEX('WSX Backcast'!$B$13:$V$62, MATCH('WSX Backcast - WINEP'!$C53, 'WSX Backcast'!$C$13:$C$62, 0), MATCH('WSX Backcast - WINEP'!Q$13, 'WSX Backcast'!$B$13:$V$13, 0))</f>
        <v>Excellent</v>
      </c>
      <c r="R53" t="str">
        <f>INDEX('WSX Backcast'!$B$13:$V$62, MATCH('WSX Backcast - WINEP'!$C53, 'WSX Backcast'!$C$13:$C$62, 0), MATCH('WSX Backcast - WINEP'!R$13, 'WSX Backcast'!$B$13:$V$13, 0))</f>
        <v>Excellent</v>
      </c>
      <c r="S53" t="str">
        <f>INDEX('WSX Backcast'!$B$13:$V$62, MATCH('WSX Backcast - WINEP'!$C53, 'WSX Backcast'!$C$13:$C$62, 0), MATCH('WSX Backcast - WINEP'!S$13, 'WSX Backcast'!$B$13:$V$13, 0))</f>
        <v>Excellent</v>
      </c>
      <c r="T53" t="str">
        <f>INDEX('WSX Backcast'!$B$13:$V$62, MATCH('WSX Backcast - WINEP'!$C53, 'WSX Backcast'!$C$13:$C$62, 0), MATCH('WSX Backcast - WINEP'!T$13, 'WSX Backcast'!$B$13:$V$13, 0))</f>
        <v>Excellent</v>
      </c>
      <c r="U53" t="str">
        <f>INDEX('WSX Backcast'!$B$13:$V$62, MATCH('WSX Backcast - WINEP'!$C53, 'WSX Backcast'!$C$13:$C$62, 0), MATCH('WSX Backcast - WINEP'!U$13, 'WSX Backcast'!$B$13:$V$13, 0))</f>
        <v>Excellent</v>
      </c>
      <c r="V53" t="str">
        <f>INDEX('WSX Backcast'!$B$13:$V$62, MATCH('WSX Backcast - WINEP'!$C53, 'WSX Backcast'!$C$13:$C$62, 0), MATCH('WSX Backcast - WINEP'!V$13, 'WSX Backcast'!$B$13:$V$13, 0))</f>
        <v>Excellent</v>
      </c>
      <c r="Y53" s="22" t="s">
        <v>1075</v>
      </c>
      <c r="Z53" s="22" t="s">
        <v>1076</v>
      </c>
      <c r="AA53" t="s">
        <v>51</v>
      </c>
      <c r="AB53" t="str">
        <f t="shared" si="14"/>
        <v>Excellent</v>
      </c>
      <c r="AC53" t="str">
        <f t="shared" si="15"/>
        <v>Excellent</v>
      </c>
      <c r="AD53" t="str">
        <f t="shared" si="16"/>
        <v>Excellent</v>
      </c>
      <c r="AE53" t="str">
        <f t="shared" si="17"/>
        <v>Excellent</v>
      </c>
      <c r="AF53" t="str">
        <f t="shared" si="18"/>
        <v>Excellent</v>
      </c>
      <c r="AG53" t="str">
        <f t="shared" si="19"/>
        <v>Excellent</v>
      </c>
      <c r="AI53" t="str">
        <f t="shared" si="13"/>
        <v>Y</v>
      </c>
    </row>
    <row r="54" spans="1:35">
      <c r="B54" t="s">
        <v>245</v>
      </c>
      <c r="C54" t="s">
        <v>878</v>
      </c>
      <c r="D54" t="s">
        <v>48</v>
      </c>
      <c r="E54" t="s">
        <v>49</v>
      </c>
      <c r="F54" t="s">
        <v>50</v>
      </c>
      <c r="H54" t="str">
        <f>INDEX('WSX Backcast'!$B$13:$V$62, MATCH('WSX Backcast - WINEP'!$C54, 'WSX Backcast'!$C$13:$C$62, 0), MATCH('WSX Backcast - WINEP'!H$13, 'WSX Backcast'!$B$13:$V$13, 0))</f>
        <v>Excellent</v>
      </c>
      <c r="I54" t="str">
        <f>INDEX('WSX Backcast'!$B$13:$V$62, MATCH('WSX Backcast - WINEP'!$C54, 'WSX Backcast'!$C$13:$C$62, 0), MATCH('WSX Backcast - WINEP'!I$13, 'WSX Backcast'!$B$13:$V$13, 0))</f>
        <v>Excellent</v>
      </c>
      <c r="J54" t="str">
        <f>INDEX('WSX Backcast'!$B$13:$V$62, MATCH('WSX Backcast - WINEP'!$C54, 'WSX Backcast'!$C$13:$C$62, 0), MATCH('WSX Backcast - WINEP'!J$13, 'WSX Backcast'!$B$13:$V$13, 0))</f>
        <v>Excellent</v>
      </c>
      <c r="K54" t="str">
        <f>INDEX('WSX Backcast'!$B$13:$V$62, MATCH('WSX Backcast - WINEP'!$C54, 'WSX Backcast'!$C$13:$C$62, 0), MATCH('WSX Backcast - WINEP'!K$13, 'WSX Backcast'!$B$13:$V$13, 0))</f>
        <v>Excellent</v>
      </c>
      <c r="L54" t="str">
        <f>INDEX('WSX Backcast'!$B$13:$V$62, MATCH('WSX Backcast - WINEP'!$C54, 'WSX Backcast'!$C$13:$C$62, 0), MATCH('WSX Backcast - WINEP'!L$13, 'WSX Backcast'!$B$13:$V$13, 0))</f>
        <v>Excellent</v>
      </c>
      <c r="M54">
        <f>INDEX('WSX Backcast'!$B$13:$V$62, MATCH('WSX Backcast - WINEP'!$C54, 'WSX Backcast'!$C$13:$C$62, 0), MATCH('WSX Backcast - WINEP'!M$13, 'WSX Backcast'!$B$13:$V$13, 0))</f>
        <v>0</v>
      </c>
      <c r="N54" t="str">
        <f>INDEX('WSX Backcast'!$B$13:$V$62, MATCH('WSX Backcast - WINEP'!$C54, 'WSX Backcast'!$C$13:$C$62, 0), MATCH('WSX Backcast - WINEP'!N$13, 'WSX Backcast'!$B$13:$V$13, 0))</f>
        <v>Excellent</v>
      </c>
      <c r="O54" t="str">
        <f>INDEX('WSX Backcast'!$B$13:$V$62, MATCH('WSX Backcast - WINEP'!$C54, 'WSX Backcast'!$C$13:$C$62, 0), MATCH('WSX Backcast - WINEP'!O$13, 'WSX Backcast'!$B$13:$V$13, 0))</f>
        <v>Excellent</v>
      </c>
      <c r="P54">
        <f>INDEX('WSX Backcast'!$B$13:$V$62, MATCH('WSX Backcast - WINEP'!$C54, 'WSX Backcast'!$C$13:$C$62, 0), MATCH('WSX Backcast - WINEP'!P$13, 'WSX Backcast'!$B$13:$V$13, 0))</f>
        <v>0</v>
      </c>
      <c r="Q54" t="str">
        <f>INDEX('WSX Backcast'!$B$13:$V$62, MATCH('WSX Backcast - WINEP'!$C54, 'WSX Backcast'!$C$13:$C$62, 0), MATCH('WSX Backcast - WINEP'!Q$13, 'WSX Backcast'!$B$13:$V$13, 0))</f>
        <v>Excellent</v>
      </c>
      <c r="R54" t="str">
        <f>INDEX('WSX Backcast'!$B$13:$V$62, MATCH('WSX Backcast - WINEP'!$C54, 'WSX Backcast'!$C$13:$C$62, 0), MATCH('WSX Backcast - WINEP'!R$13, 'WSX Backcast'!$B$13:$V$13, 0))</f>
        <v>Excellent</v>
      </c>
      <c r="S54" t="str">
        <f>INDEX('WSX Backcast'!$B$13:$V$62, MATCH('WSX Backcast - WINEP'!$C54, 'WSX Backcast'!$C$13:$C$62, 0), MATCH('WSX Backcast - WINEP'!S$13, 'WSX Backcast'!$B$13:$V$13, 0))</f>
        <v>Excellent</v>
      </c>
      <c r="T54" t="str">
        <f>INDEX('WSX Backcast'!$B$13:$V$62, MATCH('WSX Backcast - WINEP'!$C54, 'WSX Backcast'!$C$13:$C$62, 0), MATCH('WSX Backcast - WINEP'!T$13, 'WSX Backcast'!$B$13:$V$13, 0))</f>
        <v>Excellent</v>
      </c>
      <c r="U54" t="str">
        <f>INDEX('WSX Backcast'!$B$13:$V$62, MATCH('WSX Backcast - WINEP'!$C54, 'WSX Backcast'!$C$13:$C$62, 0), MATCH('WSX Backcast - WINEP'!U$13, 'WSX Backcast'!$B$13:$V$13, 0))</f>
        <v>Excellent</v>
      </c>
      <c r="V54" t="str">
        <f>INDEX('WSX Backcast'!$B$13:$V$62, MATCH('WSX Backcast - WINEP'!$C54, 'WSX Backcast'!$C$13:$C$62, 0), MATCH('WSX Backcast - WINEP'!V$13, 'WSX Backcast'!$B$13:$V$13, 0))</f>
        <v>Excellent</v>
      </c>
      <c r="Y54" s="22"/>
      <c r="Z54" s="22"/>
      <c r="AA54" t="s">
        <v>51</v>
      </c>
      <c r="AB54" t="str">
        <f t="shared" si="14"/>
        <v>Excellent</v>
      </c>
      <c r="AC54" t="str">
        <f t="shared" si="15"/>
        <v>Excellent</v>
      </c>
      <c r="AD54" t="str">
        <f t="shared" si="16"/>
        <v>Excellent</v>
      </c>
      <c r="AE54" t="str">
        <f t="shared" si="17"/>
        <v>Excellent</v>
      </c>
      <c r="AF54" t="str">
        <f t="shared" si="18"/>
        <v>Excellent</v>
      </c>
      <c r="AG54" t="str">
        <f t="shared" si="19"/>
        <v>Excellent</v>
      </c>
      <c r="AI54" t="str">
        <f t="shared" si="13"/>
        <v>N</v>
      </c>
    </row>
    <row r="55" spans="1:35" ht="42">
      <c r="B55" t="s">
        <v>245</v>
      </c>
      <c r="C55" t="s">
        <v>879</v>
      </c>
      <c r="D55" t="s">
        <v>48</v>
      </c>
      <c r="E55" t="s">
        <v>49</v>
      </c>
      <c r="F55" t="s">
        <v>50</v>
      </c>
      <c r="H55" t="str">
        <f>INDEX('WSX Backcast'!$B$13:$V$62, MATCH('WSX Backcast - WINEP'!$C55, 'WSX Backcast'!$C$13:$C$62, 0), MATCH('WSX Backcast - WINEP'!H$13, 'WSX Backcast'!$B$13:$V$13, 0))</f>
        <v>Excellent</v>
      </c>
      <c r="I55" t="str">
        <f>INDEX('WSX Backcast'!$B$13:$V$62, MATCH('WSX Backcast - WINEP'!$C55, 'WSX Backcast'!$C$13:$C$62, 0), MATCH('WSX Backcast - WINEP'!I$13, 'WSX Backcast'!$B$13:$V$13, 0))</f>
        <v>Excellent</v>
      </c>
      <c r="J55" t="str">
        <f>INDEX('WSX Backcast'!$B$13:$V$62, MATCH('WSX Backcast - WINEP'!$C55, 'WSX Backcast'!$C$13:$C$62, 0), MATCH('WSX Backcast - WINEP'!J$13, 'WSX Backcast'!$B$13:$V$13, 0))</f>
        <v>Excellent</v>
      </c>
      <c r="K55" t="str">
        <f>INDEX('WSX Backcast'!$B$13:$V$62, MATCH('WSX Backcast - WINEP'!$C55, 'WSX Backcast'!$C$13:$C$62, 0), MATCH('WSX Backcast - WINEP'!K$13, 'WSX Backcast'!$B$13:$V$13, 0))</f>
        <v>Excellent</v>
      </c>
      <c r="L55" t="str">
        <f>INDEX('WSX Backcast'!$B$13:$V$62, MATCH('WSX Backcast - WINEP'!$C55, 'WSX Backcast'!$C$13:$C$62, 0), MATCH('WSX Backcast - WINEP'!L$13, 'WSX Backcast'!$B$13:$V$13, 0))</f>
        <v>Excellent</v>
      </c>
      <c r="M55">
        <f>INDEX('WSX Backcast'!$B$13:$V$62, MATCH('WSX Backcast - WINEP'!$C55, 'WSX Backcast'!$C$13:$C$62, 0), MATCH('WSX Backcast - WINEP'!M$13, 'WSX Backcast'!$B$13:$V$13, 0))</f>
        <v>0</v>
      </c>
      <c r="N55" t="str">
        <f>INDEX('WSX Backcast'!$B$13:$V$62, MATCH('WSX Backcast - WINEP'!$C55, 'WSX Backcast'!$C$13:$C$62, 0), MATCH('WSX Backcast - WINEP'!N$13, 'WSX Backcast'!$B$13:$V$13, 0))</f>
        <v>Excellent</v>
      </c>
      <c r="O55" t="str">
        <f>INDEX('WSX Backcast'!$B$13:$V$62, MATCH('WSX Backcast - WINEP'!$C55, 'WSX Backcast'!$C$13:$C$62, 0), MATCH('WSX Backcast - WINEP'!O$13, 'WSX Backcast'!$B$13:$V$13, 0))</f>
        <v>Excellent</v>
      </c>
      <c r="P55">
        <f>INDEX('WSX Backcast'!$B$13:$V$62, MATCH('WSX Backcast - WINEP'!$C55, 'WSX Backcast'!$C$13:$C$62, 0), MATCH('WSX Backcast - WINEP'!P$13, 'WSX Backcast'!$B$13:$V$13, 0))</f>
        <v>0</v>
      </c>
      <c r="Q55" t="str">
        <f>INDEX('WSX Backcast'!$B$13:$V$62, MATCH('WSX Backcast - WINEP'!$C55, 'WSX Backcast'!$C$13:$C$62, 0), MATCH('WSX Backcast - WINEP'!Q$13, 'WSX Backcast'!$B$13:$V$13, 0))</f>
        <v>Excellent</v>
      </c>
      <c r="R55" t="str">
        <f>INDEX('WSX Backcast'!$B$13:$V$62, MATCH('WSX Backcast - WINEP'!$C55, 'WSX Backcast'!$C$13:$C$62, 0), MATCH('WSX Backcast - WINEP'!R$13, 'WSX Backcast'!$B$13:$V$13, 0))</f>
        <v>Excellent</v>
      </c>
      <c r="S55" t="str">
        <f>INDEX('WSX Backcast'!$B$13:$V$62, MATCH('WSX Backcast - WINEP'!$C55, 'WSX Backcast'!$C$13:$C$62, 0), MATCH('WSX Backcast - WINEP'!S$13, 'WSX Backcast'!$B$13:$V$13, 0))</f>
        <v>Excellent</v>
      </c>
      <c r="T55" t="str">
        <f>INDEX('WSX Backcast'!$B$13:$V$62, MATCH('WSX Backcast - WINEP'!$C55, 'WSX Backcast'!$C$13:$C$62, 0), MATCH('WSX Backcast - WINEP'!T$13, 'WSX Backcast'!$B$13:$V$13, 0))</f>
        <v>Excellent</v>
      </c>
      <c r="U55" t="str">
        <f>INDEX('WSX Backcast'!$B$13:$V$62, MATCH('WSX Backcast - WINEP'!$C55, 'WSX Backcast'!$C$13:$C$62, 0), MATCH('WSX Backcast - WINEP'!U$13, 'WSX Backcast'!$B$13:$V$13, 0))</f>
        <v>Excellent</v>
      </c>
      <c r="V55" t="str">
        <f>INDEX('WSX Backcast'!$B$13:$V$62, MATCH('WSX Backcast - WINEP'!$C55, 'WSX Backcast'!$C$13:$C$62, 0), MATCH('WSX Backcast - WINEP'!V$13, 'WSX Backcast'!$B$13:$V$13, 0))</f>
        <v>Excellent</v>
      </c>
      <c r="Y55" s="22" t="s">
        <v>1077</v>
      </c>
      <c r="Z55" s="22" t="s">
        <v>1065</v>
      </c>
      <c r="AA55" t="s">
        <v>51</v>
      </c>
      <c r="AB55" t="str">
        <f t="shared" si="14"/>
        <v>Excellent</v>
      </c>
      <c r="AC55" t="str">
        <f t="shared" si="15"/>
        <v>Excellent</v>
      </c>
      <c r="AD55" t="str">
        <f t="shared" si="16"/>
        <v>Excellent</v>
      </c>
      <c r="AE55" t="str">
        <f t="shared" si="17"/>
        <v>Excellent</v>
      </c>
      <c r="AF55" t="str">
        <f t="shared" si="18"/>
        <v>Excellent</v>
      </c>
      <c r="AG55" t="str">
        <f t="shared" si="19"/>
        <v>Excellent</v>
      </c>
      <c r="AI55" t="str">
        <f t="shared" si="13"/>
        <v>Y</v>
      </c>
    </row>
    <row r="56" spans="1:35">
      <c r="B56" t="s">
        <v>245</v>
      </c>
      <c r="C56" t="s">
        <v>880</v>
      </c>
      <c r="D56" t="s">
        <v>48</v>
      </c>
      <c r="E56" t="s">
        <v>49</v>
      </c>
      <c r="F56" t="s">
        <v>50</v>
      </c>
      <c r="H56" t="str">
        <f>INDEX('WSX Backcast'!$B$13:$V$62, MATCH('WSX Backcast - WINEP'!$C56, 'WSX Backcast'!$C$13:$C$62, 0), MATCH('WSX Backcast - WINEP'!H$13, 'WSX Backcast'!$B$13:$V$13, 0))</f>
        <v>Excellent</v>
      </c>
      <c r="I56" t="str">
        <f>INDEX('WSX Backcast'!$B$13:$V$62, MATCH('WSX Backcast - WINEP'!$C56, 'WSX Backcast'!$C$13:$C$62, 0), MATCH('WSX Backcast - WINEP'!I$13, 'WSX Backcast'!$B$13:$V$13, 0))</f>
        <v>Excellent</v>
      </c>
      <c r="J56" t="str">
        <f>INDEX('WSX Backcast'!$B$13:$V$62, MATCH('WSX Backcast - WINEP'!$C56, 'WSX Backcast'!$C$13:$C$62, 0), MATCH('WSX Backcast - WINEP'!J$13, 'WSX Backcast'!$B$13:$V$13, 0))</f>
        <v>Excellent</v>
      </c>
      <c r="K56" t="str">
        <f>INDEX('WSX Backcast'!$B$13:$V$62, MATCH('WSX Backcast - WINEP'!$C56, 'WSX Backcast'!$C$13:$C$62, 0), MATCH('WSX Backcast - WINEP'!K$13, 'WSX Backcast'!$B$13:$V$13, 0))</f>
        <v>Excellent</v>
      </c>
      <c r="L56" t="str">
        <f>INDEX('WSX Backcast'!$B$13:$V$62, MATCH('WSX Backcast - WINEP'!$C56, 'WSX Backcast'!$C$13:$C$62, 0), MATCH('WSX Backcast - WINEP'!L$13, 'WSX Backcast'!$B$13:$V$13, 0))</f>
        <v>Excellent</v>
      </c>
      <c r="M56">
        <f>INDEX('WSX Backcast'!$B$13:$V$62, MATCH('WSX Backcast - WINEP'!$C56, 'WSX Backcast'!$C$13:$C$62, 0), MATCH('WSX Backcast - WINEP'!M$13, 'WSX Backcast'!$B$13:$V$13, 0))</f>
        <v>0</v>
      </c>
      <c r="N56" t="str">
        <f>INDEX('WSX Backcast'!$B$13:$V$62, MATCH('WSX Backcast - WINEP'!$C56, 'WSX Backcast'!$C$13:$C$62, 0), MATCH('WSX Backcast - WINEP'!N$13, 'WSX Backcast'!$B$13:$V$13, 0))</f>
        <v>Excellent</v>
      </c>
      <c r="O56" t="str">
        <f>INDEX('WSX Backcast'!$B$13:$V$62, MATCH('WSX Backcast - WINEP'!$C56, 'WSX Backcast'!$C$13:$C$62, 0), MATCH('WSX Backcast - WINEP'!O$13, 'WSX Backcast'!$B$13:$V$13, 0))</f>
        <v>Excellent</v>
      </c>
      <c r="P56">
        <f>INDEX('WSX Backcast'!$B$13:$V$62, MATCH('WSX Backcast - WINEP'!$C56, 'WSX Backcast'!$C$13:$C$62, 0), MATCH('WSX Backcast - WINEP'!P$13, 'WSX Backcast'!$B$13:$V$13, 0))</f>
        <v>0</v>
      </c>
      <c r="Q56" t="str">
        <f>INDEX('WSX Backcast'!$B$13:$V$62, MATCH('WSX Backcast - WINEP'!$C56, 'WSX Backcast'!$C$13:$C$62, 0), MATCH('WSX Backcast - WINEP'!Q$13, 'WSX Backcast'!$B$13:$V$13, 0))</f>
        <v>Excellent</v>
      </c>
      <c r="R56" t="str">
        <f>INDEX('WSX Backcast'!$B$13:$V$62, MATCH('WSX Backcast - WINEP'!$C56, 'WSX Backcast'!$C$13:$C$62, 0), MATCH('WSX Backcast - WINEP'!R$13, 'WSX Backcast'!$B$13:$V$13, 0))</f>
        <v>Excellent</v>
      </c>
      <c r="S56" t="str">
        <f>INDEX('WSX Backcast'!$B$13:$V$62, MATCH('WSX Backcast - WINEP'!$C56, 'WSX Backcast'!$C$13:$C$62, 0), MATCH('WSX Backcast - WINEP'!S$13, 'WSX Backcast'!$B$13:$V$13, 0))</f>
        <v>Excellent</v>
      </c>
      <c r="T56" t="str">
        <f>INDEX('WSX Backcast'!$B$13:$V$62, MATCH('WSX Backcast - WINEP'!$C56, 'WSX Backcast'!$C$13:$C$62, 0), MATCH('WSX Backcast - WINEP'!T$13, 'WSX Backcast'!$B$13:$V$13, 0))</f>
        <v>Excellent</v>
      </c>
      <c r="U56" t="str">
        <f>INDEX('WSX Backcast'!$B$13:$V$62, MATCH('WSX Backcast - WINEP'!$C56, 'WSX Backcast'!$C$13:$C$62, 0), MATCH('WSX Backcast - WINEP'!U$13, 'WSX Backcast'!$B$13:$V$13, 0))</f>
        <v>Excellent</v>
      </c>
      <c r="V56" t="str">
        <f>INDEX('WSX Backcast'!$B$13:$V$62, MATCH('WSX Backcast - WINEP'!$C56, 'WSX Backcast'!$C$13:$C$62, 0), MATCH('WSX Backcast - WINEP'!V$13, 'WSX Backcast'!$B$13:$V$13, 0))</f>
        <v>Excellent</v>
      </c>
      <c r="Y56" s="22"/>
      <c r="Z56" s="22"/>
      <c r="AA56" t="s">
        <v>51</v>
      </c>
      <c r="AB56" t="str">
        <f t="shared" si="14"/>
        <v>Excellent</v>
      </c>
      <c r="AC56" t="str">
        <f t="shared" si="15"/>
        <v>Excellent</v>
      </c>
      <c r="AD56" t="str">
        <f t="shared" si="16"/>
        <v>Excellent</v>
      </c>
      <c r="AE56" t="str">
        <f t="shared" si="17"/>
        <v>Excellent</v>
      </c>
      <c r="AF56" t="str">
        <f t="shared" si="18"/>
        <v>Excellent</v>
      </c>
      <c r="AG56" t="str">
        <f t="shared" si="19"/>
        <v>Excellent</v>
      </c>
      <c r="AI56" t="str">
        <f t="shared" si="13"/>
        <v>N</v>
      </c>
    </row>
    <row r="57" spans="1:35" ht="42">
      <c r="B57" t="s">
        <v>245</v>
      </c>
      <c r="C57" t="s">
        <v>881</v>
      </c>
      <c r="D57" t="s">
        <v>48</v>
      </c>
      <c r="E57" t="s">
        <v>49</v>
      </c>
      <c r="F57" t="s">
        <v>50</v>
      </c>
      <c r="H57" t="str">
        <f>INDEX('WSX Backcast'!$B$13:$V$62, MATCH('WSX Backcast - WINEP'!$C57, 'WSX Backcast'!$C$13:$C$62, 0), MATCH('WSX Backcast - WINEP'!H$13, 'WSX Backcast'!$B$13:$V$13, 0))</f>
        <v>Excellent</v>
      </c>
      <c r="I57" t="str">
        <f>INDEX('WSX Backcast'!$B$13:$V$62, MATCH('WSX Backcast - WINEP'!$C57, 'WSX Backcast'!$C$13:$C$62, 0), MATCH('WSX Backcast - WINEP'!I$13, 'WSX Backcast'!$B$13:$V$13, 0))</f>
        <v>Excellent</v>
      </c>
      <c r="J57" t="str">
        <f>INDEX('WSX Backcast'!$B$13:$V$62, MATCH('WSX Backcast - WINEP'!$C57, 'WSX Backcast'!$C$13:$C$62, 0), MATCH('WSX Backcast - WINEP'!J$13, 'WSX Backcast'!$B$13:$V$13, 0))</f>
        <v>Excellent</v>
      </c>
      <c r="K57" t="str">
        <f>INDEX('WSX Backcast'!$B$13:$V$62, MATCH('WSX Backcast - WINEP'!$C57, 'WSX Backcast'!$C$13:$C$62, 0), MATCH('WSX Backcast - WINEP'!K$13, 'WSX Backcast'!$B$13:$V$13, 0))</f>
        <v>Excellent</v>
      </c>
      <c r="L57" t="str">
        <f>INDEX('WSX Backcast'!$B$13:$V$62, MATCH('WSX Backcast - WINEP'!$C57, 'WSX Backcast'!$C$13:$C$62, 0), MATCH('WSX Backcast - WINEP'!L$13, 'WSX Backcast'!$B$13:$V$13, 0))</f>
        <v>Excellent</v>
      </c>
      <c r="M57">
        <f>INDEX('WSX Backcast'!$B$13:$V$62, MATCH('WSX Backcast - WINEP'!$C57, 'WSX Backcast'!$C$13:$C$62, 0), MATCH('WSX Backcast - WINEP'!M$13, 'WSX Backcast'!$B$13:$V$13, 0))</f>
        <v>0</v>
      </c>
      <c r="N57" t="str">
        <f>INDEX('WSX Backcast'!$B$13:$V$62, MATCH('WSX Backcast - WINEP'!$C57, 'WSX Backcast'!$C$13:$C$62, 0), MATCH('WSX Backcast - WINEP'!N$13, 'WSX Backcast'!$B$13:$V$13, 0))</f>
        <v>Excellent</v>
      </c>
      <c r="O57" t="str">
        <f>INDEX('WSX Backcast'!$B$13:$V$62, MATCH('WSX Backcast - WINEP'!$C57, 'WSX Backcast'!$C$13:$C$62, 0), MATCH('WSX Backcast - WINEP'!O$13, 'WSX Backcast'!$B$13:$V$13, 0))</f>
        <v>Excellent</v>
      </c>
      <c r="P57">
        <f>INDEX('WSX Backcast'!$B$13:$V$62, MATCH('WSX Backcast - WINEP'!$C57, 'WSX Backcast'!$C$13:$C$62, 0), MATCH('WSX Backcast - WINEP'!P$13, 'WSX Backcast'!$B$13:$V$13, 0))</f>
        <v>0</v>
      </c>
      <c r="Q57" t="str">
        <f>INDEX('WSX Backcast'!$B$13:$V$62, MATCH('WSX Backcast - WINEP'!$C57, 'WSX Backcast'!$C$13:$C$62, 0), MATCH('WSX Backcast - WINEP'!Q$13, 'WSX Backcast'!$B$13:$V$13, 0))</f>
        <v>Excellent</v>
      </c>
      <c r="R57" t="str">
        <f>INDEX('WSX Backcast'!$B$13:$V$62, MATCH('WSX Backcast - WINEP'!$C57, 'WSX Backcast'!$C$13:$C$62, 0), MATCH('WSX Backcast - WINEP'!R$13, 'WSX Backcast'!$B$13:$V$13, 0))</f>
        <v>Excellent</v>
      </c>
      <c r="S57" t="str">
        <f>INDEX('WSX Backcast'!$B$13:$V$62, MATCH('WSX Backcast - WINEP'!$C57, 'WSX Backcast'!$C$13:$C$62, 0), MATCH('WSX Backcast - WINEP'!S$13, 'WSX Backcast'!$B$13:$V$13, 0))</f>
        <v>Excellent</v>
      </c>
      <c r="T57" t="str">
        <f>INDEX('WSX Backcast'!$B$13:$V$62, MATCH('WSX Backcast - WINEP'!$C57, 'WSX Backcast'!$C$13:$C$62, 0), MATCH('WSX Backcast - WINEP'!T$13, 'WSX Backcast'!$B$13:$V$13, 0))</f>
        <v>Excellent</v>
      </c>
      <c r="U57" t="str">
        <f>INDEX('WSX Backcast'!$B$13:$V$62, MATCH('WSX Backcast - WINEP'!$C57, 'WSX Backcast'!$C$13:$C$62, 0), MATCH('WSX Backcast - WINEP'!U$13, 'WSX Backcast'!$B$13:$V$13, 0))</f>
        <v>Excellent</v>
      </c>
      <c r="V57" t="str">
        <f>INDEX('WSX Backcast'!$B$13:$V$62, MATCH('WSX Backcast - WINEP'!$C57, 'WSX Backcast'!$C$13:$C$62, 0), MATCH('WSX Backcast - WINEP'!V$13, 'WSX Backcast'!$B$13:$V$13, 0))</f>
        <v>Excellent</v>
      </c>
      <c r="Y57" s="22" t="s">
        <v>1078</v>
      </c>
      <c r="Z57" s="22" t="s">
        <v>1076</v>
      </c>
      <c r="AA57" t="s">
        <v>51</v>
      </c>
      <c r="AB57" t="str">
        <f t="shared" si="14"/>
        <v>Excellent</v>
      </c>
      <c r="AC57" t="str">
        <f t="shared" si="15"/>
        <v>Excellent</v>
      </c>
      <c r="AD57" t="str">
        <f t="shared" si="16"/>
        <v>Excellent</v>
      </c>
      <c r="AE57" t="str">
        <f t="shared" si="17"/>
        <v>Excellent</v>
      </c>
      <c r="AF57" t="str">
        <f t="shared" si="18"/>
        <v>Excellent</v>
      </c>
      <c r="AG57" t="str">
        <f t="shared" si="19"/>
        <v>Excellent</v>
      </c>
      <c r="AI57" t="str">
        <f t="shared" si="13"/>
        <v>Y</v>
      </c>
    </row>
    <row r="58" spans="1:35" ht="27.95">
      <c r="B58" t="s">
        <v>245</v>
      </c>
      <c r="C58" t="s">
        <v>882</v>
      </c>
      <c r="D58" t="s">
        <v>48</v>
      </c>
      <c r="E58" t="s">
        <v>49</v>
      </c>
      <c r="F58" t="s">
        <v>50</v>
      </c>
      <c r="H58" t="str">
        <f>INDEX('WSX Backcast'!$B$13:$V$62, MATCH('WSX Backcast - WINEP'!$C58, 'WSX Backcast'!$C$13:$C$62, 0), MATCH('WSX Backcast - WINEP'!H$13, 'WSX Backcast'!$B$13:$V$13, 0))</f>
        <v>Good</v>
      </c>
      <c r="I58" t="str">
        <f>INDEX('WSX Backcast'!$B$13:$V$62, MATCH('WSX Backcast - WINEP'!$C58, 'WSX Backcast'!$C$13:$C$62, 0), MATCH('WSX Backcast - WINEP'!I$13, 'WSX Backcast'!$B$13:$V$13, 0))</f>
        <v>Sufficient</v>
      </c>
      <c r="J58" t="str">
        <f>INDEX('WSX Backcast'!$B$13:$V$62, MATCH('WSX Backcast - WINEP'!$C58, 'WSX Backcast'!$C$13:$C$62, 0), MATCH('WSX Backcast - WINEP'!J$13, 'WSX Backcast'!$B$13:$V$13, 0))</f>
        <v>Sufficient</v>
      </c>
      <c r="K58" t="str">
        <f>INDEX('WSX Backcast'!$B$13:$V$62, MATCH('WSX Backcast - WINEP'!$C58, 'WSX Backcast'!$C$13:$C$62, 0), MATCH('WSX Backcast - WINEP'!K$13, 'WSX Backcast'!$B$13:$V$13, 0))</f>
        <v>Poor</v>
      </c>
      <c r="L58" t="str">
        <f>INDEX('WSX Backcast'!$B$13:$V$62, MATCH('WSX Backcast - WINEP'!$C58, 'WSX Backcast'!$C$13:$C$62, 0), MATCH('WSX Backcast - WINEP'!L$13, 'WSX Backcast'!$B$13:$V$13, 0))</f>
        <v>Poor</v>
      </c>
      <c r="M58">
        <f>INDEX('WSX Backcast'!$B$13:$V$62, MATCH('WSX Backcast - WINEP'!$C58, 'WSX Backcast'!$C$13:$C$62, 0), MATCH('WSX Backcast - WINEP'!M$13, 'WSX Backcast'!$B$13:$V$13, 0))</f>
        <v>0</v>
      </c>
      <c r="N58" t="str">
        <f>INDEX('WSX Backcast'!$B$13:$V$62, MATCH('WSX Backcast - WINEP'!$C58, 'WSX Backcast'!$C$13:$C$62, 0), MATCH('WSX Backcast - WINEP'!N$13, 'WSX Backcast'!$B$13:$V$13, 0))</f>
        <v>Poor</v>
      </c>
      <c r="O58" t="str">
        <f>INDEX('WSX Backcast'!$B$13:$V$62, MATCH('WSX Backcast - WINEP'!$C58, 'WSX Backcast'!$C$13:$C$62, 0), MATCH('WSX Backcast - WINEP'!O$13, 'WSX Backcast'!$B$13:$V$13, 0))</f>
        <v>Poor</v>
      </c>
      <c r="P58">
        <f>INDEX('WSX Backcast'!$B$13:$V$62, MATCH('WSX Backcast - WINEP'!$C58, 'WSX Backcast'!$C$13:$C$62, 0), MATCH('WSX Backcast - WINEP'!P$13, 'WSX Backcast'!$B$13:$V$13, 0))</f>
        <v>0</v>
      </c>
      <c r="Q58" t="str">
        <f>INDEX('WSX Backcast'!$B$13:$V$62, MATCH('WSX Backcast - WINEP'!$C58, 'WSX Backcast'!$C$13:$C$62, 0), MATCH('WSX Backcast - WINEP'!Q$13, 'WSX Backcast'!$B$13:$V$13, 0))</f>
        <v>Poor</v>
      </c>
      <c r="R58" t="str">
        <f>INDEX('WSX Backcast'!$B$13:$V$62, MATCH('WSX Backcast - WINEP'!$C58, 'WSX Backcast'!$C$13:$C$62, 0), MATCH('WSX Backcast - WINEP'!R$13, 'WSX Backcast'!$B$13:$V$13, 0))</f>
        <v>Poor</v>
      </c>
      <c r="S58" t="str">
        <f>INDEX('WSX Backcast'!$B$13:$V$62, MATCH('WSX Backcast - WINEP'!$C58, 'WSX Backcast'!$C$13:$C$62, 0), MATCH('WSX Backcast - WINEP'!S$13, 'WSX Backcast'!$B$13:$V$13, 0))</f>
        <v>Poor</v>
      </c>
      <c r="T58" t="str">
        <f>INDEX('WSX Backcast'!$B$13:$V$62, MATCH('WSX Backcast - WINEP'!$C58, 'WSX Backcast'!$C$13:$C$62, 0), MATCH('WSX Backcast - WINEP'!T$13, 'WSX Backcast'!$B$13:$V$13, 0))</f>
        <v>Poor</v>
      </c>
      <c r="U58" t="str">
        <f>INDEX('WSX Backcast'!$B$13:$V$62, MATCH('WSX Backcast - WINEP'!$C58, 'WSX Backcast'!$C$13:$C$62, 0), MATCH('WSX Backcast - WINEP'!U$13, 'WSX Backcast'!$B$13:$V$13, 0))</f>
        <v>Poor</v>
      </c>
      <c r="V58" t="str">
        <f>INDEX('WSX Backcast'!$B$13:$V$62, MATCH('WSX Backcast - WINEP'!$C58, 'WSX Backcast'!$C$13:$C$62, 0), MATCH('WSX Backcast - WINEP'!V$13, 'WSX Backcast'!$B$13:$V$13, 0))</f>
        <v>Poor</v>
      </c>
      <c r="X58" t="s">
        <v>55</v>
      </c>
      <c r="Y58" t="s">
        <v>1079</v>
      </c>
      <c r="Z58" s="22" t="s">
        <v>1080</v>
      </c>
      <c r="AA58" t="s">
        <v>51</v>
      </c>
      <c r="AB58" t="str">
        <f t="shared" si="14"/>
        <v>Poor</v>
      </c>
      <c r="AC58" t="str">
        <f t="shared" si="15"/>
        <v>Poor</v>
      </c>
      <c r="AD58" t="str">
        <f t="shared" si="16"/>
        <v>Poor</v>
      </c>
      <c r="AE58" t="str">
        <f t="shared" si="17"/>
        <v>Poor</v>
      </c>
      <c r="AF58" t="str">
        <f t="shared" si="18"/>
        <v>Poor</v>
      </c>
      <c r="AG58" t="str">
        <f t="shared" si="19"/>
        <v>Poor</v>
      </c>
      <c r="AI58" t="str">
        <f t="shared" si="13"/>
        <v>N</v>
      </c>
    </row>
    <row r="59" spans="1:35">
      <c r="B59" t="s">
        <v>245</v>
      </c>
      <c r="C59" t="s">
        <v>883</v>
      </c>
      <c r="D59" t="s">
        <v>48</v>
      </c>
      <c r="E59" t="s">
        <v>49</v>
      </c>
      <c r="F59" t="s">
        <v>50</v>
      </c>
      <c r="H59" t="str">
        <f>INDEX('WSX Backcast'!$B$13:$V$62, MATCH('WSX Backcast - WINEP'!$C59, 'WSX Backcast'!$C$13:$C$62, 0), MATCH('WSX Backcast - WINEP'!H$13, 'WSX Backcast'!$B$13:$V$13, 0))</f>
        <v>Good</v>
      </c>
      <c r="I59" t="str">
        <f>INDEX('WSX Backcast'!$B$13:$V$62, MATCH('WSX Backcast - WINEP'!$C59, 'WSX Backcast'!$C$13:$C$62, 0), MATCH('WSX Backcast - WINEP'!I$13, 'WSX Backcast'!$B$13:$V$13, 0))</f>
        <v>Good</v>
      </c>
      <c r="J59" t="str">
        <f>INDEX('WSX Backcast'!$B$13:$V$62, MATCH('WSX Backcast - WINEP'!$C59, 'WSX Backcast'!$C$13:$C$62, 0), MATCH('WSX Backcast - WINEP'!J$13, 'WSX Backcast'!$B$13:$V$13, 0))</f>
        <v>Good</v>
      </c>
      <c r="K59" t="str">
        <f>INDEX('WSX Backcast'!$B$13:$V$62, MATCH('WSX Backcast - WINEP'!$C59, 'WSX Backcast'!$C$13:$C$62, 0), MATCH('WSX Backcast - WINEP'!K$13, 'WSX Backcast'!$B$13:$V$13, 0))</f>
        <v>Good</v>
      </c>
      <c r="L59" t="str">
        <f>INDEX('WSX Backcast'!$B$13:$V$62, MATCH('WSX Backcast - WINEP'!$C59, 'WSX Backcast'!$C$13:$C$62, 0), MATCH('WSX Backcast - WINEP'!L$13, 'WSX Backcast'!$B$13:$V$13, 0))</f>
        <v>Sufficient</v>
      </c>
      <c r="M59">
        <f>INDEX('WSX Backcast'!$B$13:$V$62, MATCH('WSX Backcast - WINEP'!$C59, 'WSX Backcast'!$C$13:$C$62, 0), MATCH('WSX Backcast - WINEP'!M$13, 'WSX Backcast'!$B$13:$V$13, 0))</f>
        <v>0</v>
      </c>
      <c r="N59" t="str">
        <f>INDEX('WSX Backcast'!$B$13:$V$62, MATCH('WSX Backcast - WINEP'!$C59, 'WSX Backcast'!$C$13:$C$62, 0), MATCH('WSX Backcast - WINEP'!N$13, 'WSX Backcast'!$B$13:$V$13, 0))</f>
        <v>Sufficient</v>
      </c>
      <c r="O59" t="str">
        <f>INDEX('WSX Backcast'!$B$13:$V$62, MATCH('WSX Backcast - WINEP'!$C59, 'WSX Backcast'!$C$13:$C$62, 0), MATCH('WSX Backcast - WINEP'!O$13, 'WSX Backcast'!$B$13:$V$13, 0))</f>
        <v>Poor</v>
      </c>
      <c r="P59">
        <f>INDEX('WSX Backcast'!$B$13:$V$62, MATCH('WSX Backcast - WINEP'!$C59, 'WSX Backcast'!$C$13:$C$62, 0), MATCH('WSX Backcast - WINEP'!P$13, 'WSX Backcast'!$B$13:$V$13, 0))</f>
        <v>0</v>
      </c>
      <c r="Q59" t="str">
        <f>INDEX('WSX Backcast'!$B$13:$V$62, MATCH('WSX Backcast - WINEP'!$C59, 'WSX Backcast'!$C$13:$C$62, 0), MATCH('WSX Backcast - WINEP'!Q$13, 'WSX Backcast'!$B$13:$V$13, 0))</f>
        <v>Poor</v>
      </c>
      <c r="R59" t="str">
        <f>INDEX('WSX Backcast'!$B$13:$V$62, MATCH('WSX Backcast - WINEP'!$C59, 'WSX Backcast'!$C$13:$C$62, 0), MATCH('WSX Backcast - WINEP'!R$13, 'WSX Backcast'!$B$13:$V$13, 0))</f>
        <v>Poor</v>
      </c>
      <c r="S59" t="str">
        <f>INDEX('WSX Backcast'!$B$13:$V$62, MATCH('WSX Backcast - WINEP'!$C59, 'WSX Backcast'!$C$13:$C$62, 0), MATCH('WSX Backcast - WINEP'!S$13, 'WSX Backcast'!$B$13:$V$13, 0))</f>
        <v>Poor</v>
      </c>
      <c r="T59" t="str">
        <f>INDEX('WSX Backcast'!$B$13:$V$62, MATCH('WSX Backcast - WINEP'!$C59, 'WSX Backcast'!$C$13:$C$62, 0), MATCH('WSX Backcast - WINEP'!T$13, 'WSX Backcast'!$B$13:$V$13, 0))</f>
        <v>Poor</v>
      </c>
      <c r="U59" t="str">
        <f>INDEX('WSX Backcast'!$B$13:$V$62, MATCH('WSX Backcast - WINEP'!$C59, 'WSX Backcast'!$C$13:$C$62, 0), MATCH('WSX Backcast - WINEP'!U$13, 'WSX Backcast'!$B$13:$V$13, 0))</f>
        <v>Poor</v>
      </c>
      <c r="V59" t="str">
        <f>INDEX('WSX Backcast'!$B$13:$V$62, MATCH('WSX Backcast - WINEP'!$C59, 'WSX Backcast'!$C$13:$C$62, 0), MATCH('WSX Backcast - WINEP'!V$13, 'WSX Backcast'!$B$13:$V$13, 0))</f>
        <v>Poor</v>
      </c>
      <c r="X59" t="s">
        <v>55</v>
      </c>
      <c r="Y59" t="s">
        <v>936</v>
      </c>
      <c r="Z59" s="22" t="s">
        <v>1081</v>
      </c>
      <c r="AA59" t="s">
        <v>55</v>
      </c>
      <c r="AB59" t="s">
        <v>97</v>
      </c>
      <c r="AC59" t="s">
        <v>97</v>
      </c>
      <c r="AD59" t="s">
        <v>97</v>
      </c>
      <c r="AE59" t="s">
        <v>97</v>
      </c>
      <c r="AF59" t="s">
        <v>97</v>
      </c>
      <c r="AG59" t="s">
        <v>97</v>
      </c>
      <c r="AI59" t="str">
        <f t="shared" si="13"/>
        <v>N</v>
      </c>
    </row>
    <row r="60" spans="1:35" ht="42">
      <c r="B60" t="s">
        <v>245</v>
      </c>
      <c r="C60" t="s">
        <v>884</v>
      </c>
      <c r="D60" t="s">
        <v>48</v>
      </c>
      <c r="E60" t="s">
        <v>49</v>
      </c>
      <c r="F60" t="s">
        <v>50</v>
      </c>
      <c r="H60" t="str">
        <f>INDEX('WSX Backcast'!$B$13:$V$62, MATCH('WSX Backcast - WINEP'!$C60, 'WSX Backcast'!$C$13:$C$62, 0), MATCH('WSX Backcast - WINEP'!H$13, 'WSX Backcast'!$B$13:$V$13, 0))</f>
        <v>Sufficient</v>
      </c>
      <c r="I60" t="str">
        <f>INDEX('WSX Backcast'!$B$13:$V$62, MATCH('WSX Backcast - WINEP'!$C60, 'WSX Backcast'!$C$13:$C$62, 0), MATCH('WSX Backcast - WINEP'!I$13, 'WSX Backcast'!$B$13:$V$13, 0))</f>
        <v>Sufficient</v>
      </c>
      <c r="J60" t="str">
        <f>INDEX('WSX Backcast'!$B$13:$V$62, MATCH('WSX Backcast - WINEP'!$C60, 'WSX Backcast'!$C$13:$C$62, 0), MATCH('WSX Backcast - WINEP'!J$13, 'WSX Backcast'!$B$13:$V$13, 0))</f>
        <v>Poor</v>
      </c>
      <c r="K60" t="str">
        <f>INDEX('WSX Backcast'!$B$13:$V$62, MATCH('WSX Backcast - WINEP'!$C60, 'WSX Backcast'!$C$13:$C$62, 0), MATCH('WSX Backcast - WINEP'!K$13, 'WSX Backcast'!$B$13:$V$13, 0))</f>
        <v>Poor</v>
      </c>
      <c r="L60" t="str">
        <f>INDEX('WSX Backcast'!$B$13:$V$62, MATCH('WSX Backcast - WINEP'!$C60, 'WSX Backcast'!$C$13:$C$62, 0), MATCH('WSX Backcast - WINEP'!L$13, 'WSX Backcast'!$B$13:$V$13, 0))</f>
        <v>Poor</v>
      </c>
      <c r="M60">
        <f>INDEX('WSX Backcast'!$B$13:$V$62, MATCH('WSX Backcast - WINEP'!$C60, 'WSX Backcast'!$C$13:$C$62, 0), MATCH('WSX Backcast - WINEP'!M$13, 'WSX Backcast'!$B$13:$V$13, 0))</f>
        <v>0</v>
      </c>
      <c r="N60" t="str">
        <f>INDEX('WSX Backcast'!$B$13:$V$62, MATCH('WSX Backcast - WINEP'!$C60, 'WSX Backcast'!$C$13:$C$62, 0), MATCH('WSX Backcast - WINEP'!N$13, 'WSX Backcast'!$B$13:$V$13, 0))</f>
        <v>Poor</v>
      </c>
      <c r="O60" t="str">
        <f>INDEX('WSX Backcast'!$B$13:$V$62, MATCH('WSX Backcast - WINEP'!$C60, 'WSX Backcast'!$C$13:$C$62, 0), MATCH('WSX Backcast - WINEP'!O$13, 'WSX Backcast'!$B$13:$V$13, 0))</f>
        <v>Poor</v>
      </c>
      <c r="P60">
        <f>INDEX('WSX Backcast'!$B$13:$V$62, MATCH('WSX Backcast - WINEP'!$C60, 'WSX Backcast'!$C$13:$C$62, 0), MATCH('WSX Backcast - WINEP'!P$13, 'WSX Backcast'!$B$13:$V$13, 0))</f>
        <v>0</v>
      </c>
      <c r="Q60" t="str">
        <f>INDEX('WSX Backcast'!$B$13:$V$62, MATCH('WSX Backcast - WINEP'!$C60, 'WSX Backcast'!$C$13:$C$62, 0), MATCH('WSX Backcast - WINEP'!Q$13, 'WSX Backcast'!$B$13:$V$13, 0))</f>
        <v>Sufficient</v>
      </c>
      <c r="R60" t="str">
        <f>INDEX('WSX Backcast'!$B$13:$V$62, MATCH('WSX Backcast - WINEP'!$C60, 'WSX Backcast'!$C$13:$C$62, 0), MATCH('WSX Backcast - WINEP'!R$13, 'WSX Backcast'!$B$13:$V$13, 0))</f>
        <v>Sufficient</v>
      </c>
      <c r="S60" t="str">
        <f>INDEX('WSX Backcast'!$B$13:$V$62, MATCH('WSX Backcast - WINEP'!$C60, 'WSX Backcast'!$C$13:$C$62, 0), MATCH('WSX Backcast - WINEP'!S$13, 'WSX Backcast'!$B$13:$V$13, 0))</f>
        <v>Sufficient</v>
      </c>
      <c r="T60" t="str">
        <f>INDEX('WSX Backcast'!$B$13:$V$62, MATCH('WSX Backcast - WINEP'!$C60, 'WSX Backcast'!$C$13:$C$62, 0), MATCH('WSX Backcast - WINEP'!T$13, 'WSX Backcast'!$B$13:$V$13, 0))</f>
        <v>Sufficient</v>
      </c>
      <c r="U60" t="str">
        <f>INDEX('WSX Backcast'!$B$13:$V$62, MATCH('WSX Backcast - WINEP'!$C60, 'WSX Backcast'!$C$13:$C$62, 0), MATCH('WSX Backcast - WINEP'!U$13, 'WSX Backcast'!$B$13:$V$13, 0))</f>
        <v>Sufficient</v>
      </c>
      <c r="V60" t="str">
        <f>INDEX('WSX Backcast'!$B$13:$V$62, MATCH('WSX Backcast - WINEP'!$C60, 'WSX Backcast'!$C$13:$C$62, 0), MATCH('WSX Backcast - WINEP'!V$13, 'WSX Backcast'!$B$13:$V$13, 0))</f>
        <v>Sufficient</v>
      </c>
      <c r="Y60" s="22" t="s">
        <v>1082</v>
      </c>
      <c r="Z60" s="22" t="s">
        <v>1083</v>
      </c>
      <c r="AA60" t="s">
        <v>51</v>
      </c>
      <c r="AB60" t="str">
        <f t="shared" ref="AB60:AG62" si="20">Q60</f>
        <v>Sufficient</v>
      </c>
      <c r="AC60" t="str">
        <f t="shared" si="20"/>
        <v>Sufficient</v>
      </c>
      <c r="AD60" t="str">
        <f t="shared" si="20"/>
        <v>Sufficient</v>
      </c>
      <c r="AE60" t="str">
        <f t="shared" si="20"/>
        <v>Sufficient</v>
      </c>
      <c r="AF60" t="str">
        <f t="shared" si="20"/>
        <v>Sufficient</v>
      </c>
      <c r="AG60" t="str">
        <f t="shared" si="20"/>
        <v>Sufficient</v>
      </c>
      <c r="AI60" t="str">
        <f t="shared" si="13"/>
        <v>Y</v>
      </c>
    </row>
    <row r="61" spans="1:35">
      <c r="B61" t="s">
        <v>245</v>
      </c>
      <c r="C61" t="s">
        <v>885</v>
      </c>
      <c r="D61" t="s">
        <v>48</v>
      </c>
      <c r="E61" t="s">
        <v>49</v>
      </c>
      <c r="F61" t="s">
        <v>50</v>
      </c>
      <c r="H61" t="str">
        <f>INDEX('WSX Backcast'!$B$13:$V$62, MATCH('WSX Backcast - WINEP'!$C61, 'WSX Backcast'!$C$13:$C$62, 0), MATCH('WSX Backcast - WINEP'!H$13, 'WSX Backcast'!$B$13:$V$13, 0))</f>
        <v>Excellent</v>
      </c>
      <c r="I61" t="str">
        <f>INDEX('WSX Backcast'!$B$13:$V$62, MATCH('WSX Backcast - WINEP'!$C61, 'WSX Backcast'!$C$13:$C$62, 0), MATCH('WSX Backcast - WINEP'!I$13, 'WSX Backcast'!$B$13:$V$13, 0))</f>
        <v>Excellent</v>
      </c>
      <c r="J61" t="str">
        <f>INDEX('WSX Backcast'!$B$13:$V$62, MATCH('WSX Backcast - WINEP'!$C61, 'WSX Backcast'!$C$13:$C$62, 0), MATCH('WSX Backcast - WINEP'!J$13, 'WSX Backcast'!$B$13:$V$13, 0))</f>
        <v>Excellent</v>
      </c>
      <c r="K61" t="str">
        <f>INDEX('WSX Backcast'!$B$13:$V$62, MATCH('WSX Backcast - WINEP'!$C61, 'WSX Backcast'!$C$13:$C$62, 0), MATCH('WSX Backcast - WINEP'!K$13, 'WSX Backcast'!$B$13:$V$13, 0))</f>
        <v>Excellent</v>
      </c>
      <c r="L61" t="str">
        <f>INDEX('WSX Backcast'!$B$13:$V$62, MATCH('WSX Backcast - WINEP'!$C61, 'WSX Backcast'!$C$13:$C$62, 0), MATCH('WSX Backcast - WINEP'!L$13, 'WSX Backcast'!$B$13:$V$13, 0))</f>
        <v>Excellent</v>
      </c>
      <c r="M61">
        <f>INDEX('WSX Backcast'!$B$13:$V$62, MATCH('WSX Backcast - WINEP'!$C61, 'WSX Backcast'!$C$13:$C$62, 0), MATCH('WSX Backcast - WINEP'!M$13, 'WSX Backcast'!$B$13:$V$13, 0))</f>
        <v>0</v>
      </c>
      <c r="N61" t="str">
        <f>INDEX('WSX Backcast'!$B$13:$V$62, MATCH('WSX Backcast - WINEP'!$C61, 'WSX Backcast'!$C$13:$C$62, 0), MATCH('WSX Backcast - WINEP'!N$13, 'WSX Backcast'!$B$13:$V$13, 0))</f>
        <v>Excellent</v>
      </c>
      <c r="O61" t="str">
        <f>INDEX('WSX Backcast'!$B$13:$V$62, MATCH('WSX Backcast - WINEP'!$C61, 'WSX Backcast'!$C$13:$C$62, 0), MATCH('WSX Backcast - WINEP'!O$13, 'WSX Backcast'!$B$13:$V$13, 0))</f>
        <v>Excellent</v>
      </c>
      <c r="P61">
        <f>INDEX('WSX Backcast'!$B$13:$V$62, MATCH('WSX Backcast - WINEP'!$C61, 'WSX Backcast'!$C$13:$C$62, 0), MATCH('WSX Backcast - WINEP'!P$13, 'WSX Backcast'!$B$13:$V$13, 0))</f>
        <v>0</v>
      </c>
      <c r="Q61" t="str">
        <f>INDEX('WSX Backcast'!$B$13:$V$62, MATCH('WSX Backcast - WINEP'!$C61, 'WSX Backcast'!$C$13:$C$62, 0), MATCH('WSX Backcast - WINEP'!Q$13, 'WSX Backcast'!$B$13:$V$13, 0))</f>
        <v>Excellent</v>
      </c>
      <c r="R61" t="str">
        <f>INDEX('WSX Backcast'!$B$13:$V$62, MATCH('WSX Backcast - WINEP'!$C61, 'WSX Backcast'!$C$13:$C$62, 0), MATCH('WSX Backcast - WINEP'!R$13, 'WSX Backcast'!$B$13:$V$13, 0))</f>
        <v>Excellent</v>
      </c>
      <c r="S61" t="str">
        <f>INDEX('WSX Backcast'!$B$13:$V$62, MATCH('WSX Backcast - WINEP'!$C61, 'WSX Backcast'!$C$13:$C$62, 0), MATCH('WSX Backcast - WINEP'!S$13, 'WSX Backcast'!$B$13:$V$13, 0))</f>
        <v>Excellent</v>
      </c>
      <c r="T61" t="str">
        <f>INDEX('WSX Backcast'!$B$13:$V$62, MATCH('WSX Backcast - WINEP'!$C61, 'WSX Backcast'!$C$13:$C$62, 0), MATCH('WSX Backcast - WINEP'!T$13, 'WSX Backcast'!$B$13:$V$13, 0))</f>
        <v>Excellent</v>
      </c>
      <c r="U61" t="str">
        <f>INDEX('WSX Backcast'!$B$13:$V$62, MATCH('WSX Backcast - WINEP'!$C61, 'WSX Backcast'!$C$13:$C$62, 0), MATCH('WSX Backcast - WINEP'!U$13, 'WSX Backcast'!$B$13:$V$13, 0))</f>
        <v>Excellent</v>
      </c>
      <c r="V61" t="str">
        <f>INDEX('WSX Backcast'!$B$13:$V$62, MATCH('WSX Backcast - WINEP'!$C61, 'WSX Backcast'!$C$13:$C$62, 0), MATCH('WSX Backcast - WINEP'!V$13, 'WSX Backcast'!$B$13:$V$13, 0))</f>
        <v>Excellent</v>
      </c>
      <c r="Y61" s="22"/>
      <c r="Z61" s="22"/>
      <c r="AA61" t="s">
        <v>51</v>
      </c>
      <c r="AB61" t="str">
        <f t="shared" si="20"/>
        <v>Excellent</v>
      </c>
      <c r="AC61" t="str">
        <f t="shared" si="20"/>
        <v>Excellent</v>
      </c>
      <c r="AD61" t="str">
        <f t="shared" si="20"/>
        <v>Excellent</v>
      </c>
      <c r="AE61" t="str">
        <f t="shared" si="20"/>
        <v>Excellent</v>
      </c>
      <c r="AF61" t="str">
        <f t="shared" si="20"/>
        <v>Excellent</v>
      </c>
      <c r="AG61" t="str">
        <f t="shared" si="20"/>
        <v>Excellent</v>
      </c>
      <c r="AI61" t="str">
        <f t="shared" si="13"/>
        <v>N</v>
      </c>
    </row>
    <row r="62" spans="1:35" ht="42">
      <c r="B62" t="s">
        <v>245</v>
      </c>
      <c r="C62" t="s">
        <v>886</v>
      </c>
      <c r="D62" t="s">
        <v>48</v>
      </c>
      <c r="E62" t="s">
        <v>49</v>
      </c>
      <c r="F62" t="s">
        <v>50</v>
      </c>
      <c r="H62" t="str">
        <f>INDEX('WSX Backcast'!$B$13:$V$62, MATCH('WSX Backcast - WINEP'!$C62, 'WSX Backcast'!$C$13:$C$62, 0), MATCH('WSX Backcast - WINEP'!H$13, 'WSX Backcast'!$B$13:$V$13, 0))</f>
        <v>Excellent</v>
      </c>
      <c r="I62" t="str">
        <f>INDEX('WSX Backcast'!$B$13:$V$62, MATCH('WSX Backcast - WINEP'!$C62, 'WSX Backcast'!$C$13:$C$62, 0), MATCH('WSX Backcast - WINEP'!I$13, 'WSX Backcast'!$B$13:$V$13, 0))</f>
        <v>Excellent</v>
      </c>
      <c r="J62" t="str">
        <f>INDEX('WSX Backcast'!$B$13:$V$62, MATCH('WSX Backcast - WINEP'!$C62, 'WSX Backcast'!$C$13:$C$62, 0), MATCH('WSX Backcast - WINEP'!J$13, 'WSX Backcast'!$B$13:$V$13, 0))</f>
        <v>Excellent</v>
      </c>
      <c r="K62" t="str">
        <f>INDEX('WSX Backcast'!$B$13:$V$62, MATCH('WSX Backcast - WINEP'!$C62, 'WSX Backcast'!$C$13:$C$62, 0), MATCH('WSX Backcast - WINEP'!K$13, 'WSX Backcast'!$B$13:$V$13, 0))</f>
        <v>Excellent</v>
      </c>
      <c r="L62" t="str">
        <f>INDEX('WSX Backcast'!$B$13:$V$62, MATCH('WSX Backcast - WINEP'!$C62, 'WSX Backcast'!$C$13:$C$62, 0), MATCH('WSX Backcast - WINEP'!L$13, 'WSX Backcast'!$B$13:$V$13, 0))</f>
        <v>Excellent</v>
      </c>
      <c r="M62">
        <f>INDEX('WSX Backcast'!$B$13:$V$62, MATCH('WSX Backcast - WINEP'!$C62, 'WSX Backcast'!$C$13:$C$62, 0), MATCH('WSX Backcast - WINEP'!M$13, 'WSX Backcast'!$B$13:$V$13, 0))</f>
        <v>0</v>
      </c>
      <c r="N62" t="str">
        <f>INDEX('WSX Backcast'!$B$13:$V$62, MATCH('WSX Backcast - WINEP'!$C62, 'WSX Backcast'!$C$13:$C$62, 0), MATCH('WSX Backcast - WINEP'!N$13, 'WSX Backcast'!$B$13:$V$13, 0))</f>
        <v>Excellent</v>
      </c>
      <c r="O62" t="str">
        <f>INDEX('WSX Backcast'!$B$13:$V$62, MATCH('WSX Backcast - WINEP'!$C62, 'WSX Backcast'!$C$13:$C$62, 0), MATCH('WSX Backcast - WINEP'!O$13, 'WSX Backcast'!$B$13:$V$13, 0))</f>
        <v>Excellent</v>
      </c>
      <c r="P62">
        <f>INDEX('WSX Backcast'!$B$13:$V$62, MATCH('WSX Backcast - WINEP'!$C62, 'WSX Backcast'!$C$13:$C$62, 0), MATCH('WSX Backcast - WINEP'!P$13, 'WSX Backcast'!$B$13:$V$13, 0))</f>
        <v>0</v>
      </c>
      <c r="Q62" t="str">
        <f>INDEX('WSX Backcast'!$B$13:$V$62, MATCH('WSX Backcast - WINEP'!$C62, 'WSX Backcast'!$C$13:$C$62, 0), MATCH('WSX Backcast - WINEP'!Q$13, 'WSX Backcast'!$B$13:$V$13, 0))</f>
        <v>Excellent</v>
      </c>
      <c r="R62" t="str">
        <f>INDEX('WSX Backcast'!$B$13:$V$62, MATCH('WSX Backcast - WINEP'!$C62, 'WSX Backcast'!$C$13:$C$62, 0), MATCH('WSX Backcast - WINEP'!R$13, 'WSX Backcast'!$B$13:$V$13, 0))</f>
        <v>Excellent</v>
      </c>
      <c r="S62" t="str">
        <f>INDEX('WSX Backcast'!$B$13:$V$62, MATCH('WSX Backcast - WINEP'!$C62, 'WSX Backcast'!$C$13:$C$62, 0), MATCH('WSX Backcast - WINEP'!S$13, 'WSX Backcast'!$B$13:$V$13, 0))</f>
        <v>Excellent</v>
      </c>
      <c r="T62" t="str">
        <f>INDEX('WSX Backcast'!$B$13:$V$62, MATCH('WSX Backcast - WINEP'!$C62, 'WSX Backcast'!$C$13:$C$62, 0), MATCH('WSX Backcast - WINEP'!T$13, 'WSX Backcast'!$B$13:$V$13, 0))</f>
        <v>Excellent</v>
      </c>
      <c r="U62" t="str">
        <f>INDEX('WSX Backcast'!$B$13:$V$62, MATCH('WSX Backcast - WINEP'!$C62, 'WSX Backcast'!$C$13:$C$62, 0), MATCH('WSX Backcast - WINEP'!U$13, 'WSX Backcast'!$B$13:$V$13, 0))</f>
        <v>Excellent</v>
      </c>
      <c r="V62" t="str">
        <f>INDEX('WSX Backcast'!$B$13:$V$62, MATCH('WSX Backcast - WINEP'!$C62, 'WSX Backcast'!$C$13:$C$62, 0), MATCH('WSX Backcast - WINEP'!V$13, 'WSX Backcast'!$B$13:$V$13, 0))</f>
        <v>Excellent</v>
      </c>
      <c r="Y62" s="22" t="s">
        <v>1084</v>
      </c>
      <c r="Z62" s="22" t="s">
        <v>1065</v>
      </c>
      <c r="AA62" t="s">
        <v>51</v>
      </c>
      <c r="AB62" t="str">
        <f t="shared" si="20"/>
        <v>Excellent</v>
      </c>
      <c r="AC62" t="str">
        <f t="shared" si="20"/>
        <v>Excellent</v>
      </c>
      <c r="AD62" t="str">
        <f t="shared" si="20"/>
        <v>Excellent</v>
      </c>
      <c r="AE62" t="str">
        <f t="shared" si="20"/>
        <v>Excellent</v>
      </c>
      <c r="AF62" t="str">
        <f t="shared" si="20"/>
        <v>Excellent</v>
      </c>
      <c r="AG62" t="str">
        <f t="shared" si="20"/>
        <v>Excellent</v>
      </c>
      <c r="AI62" t="str">
        <f t="shared" si="13"/>
        <v>Y</v>
      </c>
    </row>
    <row r="63" spans="1:35">
      <c r="A63" s="158" t="s">
        <v>138</v>
      </c>
      <c r="B63" s="158" t="s">
        <v>245</v>
      </c>
      <c r="C63" s="158" t="s">
        <v>887</v>
      </c>
      <c r="D63" s="158"/>
      <c r="E63" s="158" t="s">
        <v>49</v>
      </c>
      <c r="F63" s="158" t="s">
        <v>140</v>
      </c>
    </row>
    <row r="64" spans="1:35">
      <c r="A64" s="158" t="s">
        <v>138</v>
      </c>
      <c r="B64" s="158" t="s">
        <v>245</v>
      </c>
      <c r="C64" s="158" t="s">
        <v>888</v>
      </c>
      <c r="D64" s="158"/>
      <c r="E64" s="158" t="s">
        <v>49</v>
      </c>
      <c r="F64" s="158" t="s">
        <v>140</v>
      </c>
    </row>
    <row r="65" spans="1:37">
      <c r="A65" s="158" t="s">
        <v>138</v>
      </c>
      <c r="B65" s="158" t="s">
        <v>245</v>
      </c>
      <c r="C65" s="158" t="s">
        <v>889</v>
      </c>
      <c r="D65" s="158"/>
      <c r="E65" s="158" t="s">
        <v>49</v>
      </c>
      <c r="F65" s="158" t="s">
        <v>140</v>
      </c>
    </row>
    <row r="67" spans="1:37" s="21" customFormat="1"/>
    <row r="69" spans="1:37" ht="42">
      <c r="B69" s="10" t="s">
        <v>143</v>
      </c>
      <c r="E69" s="10" t="s">
        <v>144</v>
      </c>
      <c r="F69" t="s">
        <v>145</v>
      </c>
      <c r="H69">
        <f t="shared" ref="H69:V69" si="21">SUM(H70:H73)</f>
        <v>47</v>
      </c>
      <c r="I69">
        <f t="shared" si="21"/>
        <v>47</v>
      </c>
      <c r="J69">
        <f t="shared" si="21"/>
        <v>47</v>
      </c>
      <c r="K69">
        <f t="shared" si="21"/>
        <v>47</v>
      </c>
      <c r="L69">
        <f t="shared" si="21"/>
        <v>47</v>
      </c>
      <c r="N69">
        <f t="shared" si="21"/>
        <v>47</v>
      </c>
      <c r="O69">
        <f t="shared" si="21"/>
        <v>47</v>
      </c>
      <c r="Q69">
        <f t="shared" si="21"/>
        <v>47</v>
      </c>
      <c r="R69">
        <f t="shared" si="21"/>
        <v>47</v>
      </c>
      <c r="S69">
        <f t="shared" si="21"/>
        <v>47</v>
      </c>
      <c r="T69">
        <f t="shared" si="21"/>
        <v>47</v>
      </c>
      <c r="U69">
        <f t="shared" si="21"/>
        <v>47</v>
      </c>
      <c r="V69">
        <f t="shared" si="21"/>
        <v>47</v>
      </c>
      <c r="AB69">
        <f t="shared" ref="AB69:AG69" si="22">SUM(AB70:AB73)</f>
        <v>47</v>
      </c>
      <c r="AC69">
        <f t="shared" si="22"/>
        <v>47</v>
      </c>
      <c r="AD69">
        <f t="shared" si="22"/>
        <v>47</v>
      </c>
      <c r="AE69">
        <f t="shared" si="22"/>
        <v>47</v>
      </c>
      <c r="AF69">
        <f t="shared" si="22"/>
        <v>47</v>
      </c>
      <c r="AG69">
        <f t="shared" si="22"/>
        <v>47</v>
      </c>
      <c r="AH69" s="22" t="s">
        <v>146</v>
      </c>
      <c r="AI69">
        <f>COUNTIF(AI14:AI62, "Y")</f>
        <v>14</v>
      </c>
    </row>
    <row r="70" spans="1:37">
      <c r="B70" t="s">
        <v>96</v>
      </c>
      <c r="F70" t="s">
        <v>96</v>
      </c>
      <c r="H70">
        <f t="shared" ref="H70:L73" si="23">COUNTIF(H$14:H$66, $B70) + COUNTIF(H$14:H$66, $B77)</f>
        <v>0</v>
      </c>
      <c r="I70">
        <f t="shared" si="23"/>
        <v>0</v>
      </c>
      <c r="J70">
        <f t="shared" si="23"/>
        <v>1</v>
      </c>
      <c r="K70">
        <f t="shared" si="23"/>
        <v>2</v>
      </c>
      <c r="L70">
        <f t="shared" si="23"/>
        <v>2</v>
      </c>
      <c r="N70">
        <f t="shared" ref="N70:O73" si="24">COUNTIF(N$14:N$66, $B70) + COUNTIF(N$14:N$66, $B77)</f>
        <v>3</v>
      </c>
      <c r="O70">
        <f t="shared" si="24"/>
        <v>5</v>
      </c>
      <c r="Q70">
        <f t="shared" ref="Q70:V73" si="25">COUNTIF(Q$14:Q$66, $B70) + COUNTIF(Q$14:Q$66, $B77)</f>
        <v>3</v>
      </c>
      <c r="R70">
        <f t="shared" si="25"/>
        <v>3</v>
      </c>
      <c r="S70">
        <f t="shared" si="25"/>
        <v>3</v>
      </c>
      <c r="T70">
        <f t="shared" si="25"/>
        <v>3</v>
      </c>
      <c r="U70">
        <f t="shared" si="25"/>
        <v>3</v>
      </c>
      <c r="V70">
        <f t="shared" si="25"/>
        <v>3</v>
      </c>
      <c r="AB70">
        <f t="shared" ref="AB70:AG70" si="26">COUNTIF(AB$14:AB$66, $B70) + COUNTIF(AB$14:AB$66, $B77)</f>
        <v>2</v>
      </c>
      <c r="AC70">
        <f t="shared" si="26"/>
        <v>2</v>
      </c>
      <c r="AD70">
        <f t="shared" si="26"/>
        <v>2</v>
      </c>
      <c r="AE70">
        <f t="shared" si="26"/>
        <v>2</v>
      </c>
      <c r="AF70">
        <f t="shared" si="26"/>
        <v>2</v>
      </c>
      <c r="AG70">
        <f t="shared" si="26"/>
        <v>2</v>
      </c>
    </row>
    <row r="71" spans="1:37">
      <c r="B71" t="s">
        <v>97</v>
      </c>
      <c r="F71" t="s">
        <v>97</v>
      </c>
      <c r="H71">
        <f t="shared" si="23"/>
        <v>1</v>
      </c>
      <c r="I71">
        <f t="shared" si="23"/>
        <v>3</v>
      </c>
      <c r="J71">
        <f t="shared" si="23"/>
        <v>2</v>
      </c>
      <c r="K71">
        <f t="shared" si="23"/>
        <v>2</v>
      </c>
      <c r="L71">
        <f t="shared" si="23"/>
        <v>3</v>
      </c>
      <c r="N71">
        <f t="shared" si="24"/>
        <v>3</v>
      </c>
      <c r="O71">
        <f t="shared" si="24"/>
        <v>1</v>
      </c>
      <c r="Q71">
        <f t="shared" si="25"/>
        <v>3</v>
      </c>
      <c r="R71">
        <f t="shared" si="25"/>
        <v>3</v>
      </c>
      <c r="S71">
        <f t="shared" si="25"/>
        <v>3</v>
      </c>
      <c r="T71">
        <f t="shared" si="25"/>
        <v>3</v>
      </c>
      <c r="U71">
        <f t="shared" si="25"/>
        <v>3</v>
      </c>
      <c r="V71">
        <f t="shared" si="25"/>
        <v>3</v>
      </c>
      <c r="AB71">
        <f t="shared" ref="AB71:AG71" si="27">COUNTIF(AB$14:AB$66, $B71) + COUNTIF(AB$14:AB$66, $B78)</f>
        <v>3</v>
      </c>
      <c r="AC71">
        <f t="shared" si="27"/>
        <v>3</v>
      </c>
      <c r="AD71">
        <f t="shared" si="27"/>
        <v>3</v>
      </c>
      <c r="AE71">
        <f t="shared" si="27"/>
        <v>3</v>
      </c>
      <c r="AF71">
        <f t="shared" si="27"/>
        <v>3</v>
      </c>
      <c r="AG71">
        <f t="shared" si="27"/>
        <v>3</v>
      </c>
    </row>
    <row r="72" spans="1:37">
      <c r="B72" t="s">
        <v>56</v>
      </c>
      <c r="F72" t="s">
        <v>56</v>
      </c>
      <c r="H72">
        <f t="shared" si="23"/>
        <v>15</v>
      </c>
      <c r="I72">
        <f t="shared" si="23"/>
        <v>9</v>
      </c>
      <c r="J72">
        <f t="shared" si="23"/>
        <v>10</v>
      </c>
      <c r="K72">
        <f t="shared" si="23"/>
        <v>7</v>
      </c>
      <c r="L72">
        <f t="shared" si="23"/>
        <v>4</v>
      </c>
      <c r="N72">
        <f t="shared" si="24"/>
        <v>6</v>
      </c>
      <c r="O72">
        <f t="shared" si="24"/>
        <v>5</v>
      </c>
      <c r="Q72">
        <f t="shared" si="25"/>
        <v>5</v>
      </c>
      <c r="R72">
        <f t="shared" si="25"/>
        <v>5</v>
      </c>
      <c r="S72">
        <f t="shared" si="25"/>
        <v>5</v>
      </c>
      <c r="T72">
        <f t="shared" si="25"/>
        <v>5</v>
      </c>
      <c r="U72">
        <f t="shared" si="25"/>
        <v>5</v>
      </c>
      <c r="V72">
        <f t="shared" si="25"/>
        <v>5</v>
      </c>
      <c r="AB72">
        <f t="shared" ref="AB72:AG72" si="28">COUNTIF(AB$14:AB$66, $B72) + COUNTIF(AB$14:AB$66, $B79)</f>
        <v>5</v>
      </c>
      <c r="AC72">
        <f t="shared" si="28"/>
        <v>5</v>
      </c>
      <c r="AD72">
        <f t="shared" si="28"/>
        <v>5</v>
      </c>
      <c r="AE72">
        <f t="shared" si="28"/>
        <v>5</v>
      </c>
      <c r="AF72">
        <f t="shared" si="28"/>
        <v>5</v>
      </c>
      <c r="AG72">
        <f t="shared" si="28"/>
        <v>5</v>
      </c>
    </row>
    <row r="73" spans="1:37">
      <c r="B73" t="s">
        <v>57</v>
      </c>
      <c r="F73" t="s">
        <v>57</v>
      </c>
      <c r="H73">
        <f t="shared" si="23"/>
        <v>31</v>
      </c>
      <c r="I73">
        <f t="shared" si="23"/>
        <v>35</v>
      </c>
      <c r="J73">
        <f t="shared" si="23"/>
        <v>34</v>
      </c>
      <c r="K73">
        <f t="shared" si="23"/>
        <v>36</v>
      </c>
      <c r="L73">
        <f t="shared" si="23"/>
        <v>38</v>
      </c>
      <c r="N73">
        <f t="shared" si="24"/>
        <v>35</v>
      </c>
      <c r="O73">
        <f t="shared" si="24"/>
        <v>36</v>
      </c>
      <c r="Q73">
        <f t="shared" si="25"/>
        <v>36</v>
      </c>
      <c r="R73">
        <f t="shared" si="25"/>
        <v>36</v>
      </c>
      <c r="S73">
        <f t="shared" si="25"/>
        <v>36</v>
      </c>
      <c r="T73">
        <f t="shared" si="25"/>
        <v>36</v>
      </c>
      <c r="U73">
        <f t="shared" si="25"/>
        <v>36</v>
      </c>
      <c r="V73">
        <f t="shared" si="25"/>
        <v>36</v>
      </c>
      <c r="AB73">
        <f t="shared" ref="AB73:AG73" si="29">COUNTIF(AB$14:AB$66, $B73) + COUNTIF(AB$14:AB$66, $B80)</f>
        <v>37</v>
      </c>
      <c r="AC73">
        <f t="shared" si="29"/>
        <v>37</v>
      </c>
      <c r="AD73">
        <f t="shared" si="29"/>
        <v>37</v>
      </c>
      <c r="AE73">
        <f t="shared" si="29"/>
        <v>37</v>
      </c>
      <c r="AF73">
        <f t="shared" si="29"/>
        <v>37</v>
      </c>
      <c r="AG73">
        <f t="shared" si="29"/>
        <v>37</v>
      </c>
    </row>
    <row r="74" spans="1:37">
      <c r="B74" t="s">
        <v>147</v>
      </c>
      <c r="F74" t="s">
        <v>148</v>
      </c>
      <c r="H74">
        <f>IF(H69&lt;&gt;0,ROWS(H$14:H$65)-H69,0)</f>
        <v>5</v>
      </c>
      <c r="I74">
        <f>IF(I69&lt;&gt;0,ROWS(I$14:I$65)-I69,0)</f>
        <v>5</v>
      </c>
      <c r="J74">
        <f>IF(J69&lt;&gt;0,ROWS(J$14:J$65)-J69,0)</f>
        <v>5</v>
      </c>
      <c r="K74">
        <f>IF(K69&lt;&gt;0,ROWS(K$14:K$65)-K69,0)</f>
        <v>5</v>
      </c>
      <c r="L74">
        <f>IF(L69&lt;&gt;0,ROWS(L$14:L$65)-L69,0)</f>
        <v>5</v>
      </c>
      <c r="N74">
        <f>IF(N69&lt;&gt;0,ROWS(N$14:N$65)-N69,0)</f>
        <v>5</v>
      </c>
      <c r="O74">
        <f>IF(O69&lt;&gt;0,ROWS(O$14:O$65)-O69,0)</f>
        <v>5</v>
      </c>
      <c r="Q74">
        <f t="shared" ref="Q74:V74" si="30">IF(Q69&lt;&gt;0,ROWS(Q$14:Q$65)-Q69,0)</f>
        <v>5</v>
      </c>
      <c r="R74">
        <f t="shared" si="30"/>
        <v>5</v>
      </c>
      <c r="S74">
        <f t="shared" si="30"/>
        <v>5</v>
      </c>
      <c r="T74">
        <f t="shared" si="30"/>
        <v>5</v>
      </c>
      <c r="U74">
        <f t="shared" si="30"/>
        <v>5</v>
      </c>
      <c r="V74">
        <f t="shared" si="30"/>
        <v>5</v>
      </c>
      <c r="AB74">
        <f t="shared" ref="AB74:AG74" si="31">IF(AB69&lt;&gt;0,ROWS(AB$14:AB$65)-AB69,0)</f>
        <v>5</v>
      </c>
      <c r="AC74">
        <f t="shared" si="31"/>
        <v>5</v>
      </c>
      <c r="AD74">
        <f t="shared" si="31"/>
        <v>5</v>
      </c>
      <c r="AE74">
        <f t="shared" si="31"/>
        <v>5</v>
      </c>
      <c r="AF74">
        <f t="shared" si="31"/>
        <v>5</v>
      </c>
      <c r="AG74">
        <f t="shared" si="31"/>
        <v>5</v>
      </c>
    </row>
    <row r="75" spans="1:37">
      <c r="B75" t="s">
        <v>149</v>
      </c>
    </row>
    <row r="76" spans="1:37">
      <c r="B76" t="s">
        <v>150</v>
      </c>
      <c r="G76" s="18"/>
      <c r="H76" s="18"/>
      <c r="I76" s="18"/>
      <c r="J76" s="18"/>
      <c r="K76" s="18"/>
      <c r="L76" s="18"/>
      <c r="M76" s="18"/>
      <c r="N76" s="18"/>
      <c r="O76" s="18"/>
      <c r="P76" s="18"/>
      <c r="Q76" s="18"/>
      <c r="R76" s="18"/>
      <c r="S76" s="18"/>
      <c r="T76" s="18"/>
      <c r="U76" s="18"/>
      <c r="V76" s="18"/>
      <c r="AB76" s="18"/>
      <c r="AC76" s="18"/>
      <c r="AD76" s="18"/>
      <c r="AE76" s="18"/>
      <c r="AF76" s="18"/>
      <c r="AG76" s="18"/>
      <c r="AH76" s="18"/>
      <c r="AI76" s="18"/>
      <c r="AJ76" s="18"/>
      <c r="AK76" s="18"/>
    </row>
    <row r="77" spans="1:37">
      <c r="B77" t="s">
        <v>151</v>
      </c>
    </row>
    <row r="78" spans="1:37">
      <c r="B78" t="s">
        <v>152</v>
      </c>
    </row>
    <row r="79" spans="1:37">
      <c r="B79" t="s">
        <v>153</v>
      </c>
      <c r="G79" s="26"/>
      <c r="H79" s="26"/>
      <c r="I79" s="26"/>
      <c r="J79" s="26"/>
      <c r="K79" s="26"/>
      <c r="L79" s="26"/>
      <c r="M79" s="26"/>
      <c r="N79" s="26"/>
      <c r="O79" s="26"/>
      <c r="P79" s="26"/>
      <c r="Q79" s="26"/>
      <c r="R79" s="26"/>
      <c r="S79" s="26"/>
      <c r="T79" s="26"/>
      <c r="U79" s="26"/>
      <c r="V79" s="26"/>
      <c r="AB79" s="26"/>
      <c r="AC79" s="26"/>
      <c r="AD79" s="26"/>
      <c r="AE79" s="26"/>
      <c r="AF79" s="26"/>
      <c r="AG79" s="26"/>
      <c r="AH79" s="26"/>
      <c r="AI79" s="26"/>
      <c r="AJ79" s="26"/>
      <c r="AK79" s="26"/>
    </row>
    <row r="80" spans="1:37">
      <c r="B80" t="s">
        <v>154</v>
      </c>
    </row>
    <row r="81" spans="1:32">
      <c r="B81" t="s">
        <v>155</v>
      </c>
    </row>
    <row r="83" spans="1:32">
      <c r="B83" t="s">
        <v>50</v>
      </c>
    </row>
    <row r="84" spans="1:32">
      <c r="B84" t="s">
        <v>63</v>
      </c>
    </row>
    <row r="86" spans="1:32">
      <c r="E86" s="26"/>
      <c r="AA86" s="22"/>
      <c r="AB86" s="22"/>
      <c r="AC86" s="22"/>
      <c r="AD86" s="22"/>
      <c r="AE86" s="22"/>
      <c r="AF86" s="22"/>
    </row>
    <row r="87" spans="1:32" s="11" customFormat="1">
      <c r="A87" s="11" t="s">
        <v>156</v>
      </c>
    </row>
    <row r="98" spans="28:33">
      <c r="AB98" s="18"/>
      <c r="AC98" s="18"/>
      <c r="AD98" s="18"/>
      <c r="AE98" s="18"/>
      <c r="AF98" s="18"/>
      <c r="AG98" s="18"/>
    </row>
    <row r="101" spans="28:33">
      <c r="AB101" s="26"/>
      <c r="AC101" s="26"/>
      <c r="AD101" s="26"/>
      <c r="AE101" s="26"/>
      <c r="AF101" s="26"/>
      <c r="AG101" s="26"/>
    </row>
  </sheetData>
  <mergeCells count="2">
    <mergeCell ref="Q11:V11"/>
    <mergeCell ref="AB11:AG11"/>
  </mergeCells>
  <conditionalFormatting sqref="A11:Q11">
    <cfRule type="cellIs" dxfId="207" priority="14" operator="equal">
      <formula>"Excellent (backcast)"</formula>
    </cfRule>
    <cfRule type="cellIs" dxfId="206" priority="11" operator="equal">
      <formula>"Poor (backcast)"</formula>
    </cfRule>
    <cfRule type="cellIs" dxfId="205" priority="12" operator="equal">
      <formula>"Sufficient (backcast)"</formula>
    </cfRule>
    <cfRule type="cellIs" dxfId="204" priority="13" operator="equal">
      <formula>"Good (backcast)"</formula>
    </cfRule>
    <cfRule type="cellIs" dxfId="203" priority="15" operator="equal">
      <formula>"Not applicable (removed)"</formula>
    </cfRule>
  </conditionalFormatting>
  <conditionalFormatting sqref="A1:W2 AA1:AG10 A3:A10 E3:W10 W11:W13 AA11:AA13 A12:G13 A66:Z68 A69:D76 W69:Z76 AL69:XFD83 A77:Z1048576 AH84:XFD1048576 AA86:AF86">
    <cfRule type="cellIs" dxfId="202" priority="209" operator="equal">
      <formula>"Not applicable (removed)"</formula>
    </cfRule>
  </conditionalFormatting>
  <conditionalFormatting sqref="A10:W10">
    <cfRule type="cellIs" dxfId="201" priority="2" operator="equal">
      <formula>"Poor (backcast)"</formula>
    </cfRule>
    <cfRule type="cellIs" dxfId="200" priority="3" operator="equal">
      <formula>"Sufficient (backcast)"</formula>
    </cfRule>
    <cfRule type="cellIs" dxfId="199" priority="4" operator="equal">
      <formula>"Good (backcast)"</formula>
    </cfRule>
    <cfRule type="cellIs" dxfId="198" priority="5" operator="equal">
      <formula>"Excellent (backcast)"</formula>
    </cfRule>
  </conditionalFormatting>
  <conditionalFormatting sqref="A1:Z9 W11 A12:W13">
    <cfRule type="cellIs" dxfId="197" priority="52" operator="equal">
      <formula>"Sufficient (backcast)"</formula>
    </cfRule>
    <cfRule type="cellIs" dxfId="196" priority="53" operator="equal">
      <formula>"Good (backcast)"</formula>
    </cfRule>
    <cfRule type="cellIs" dxfId="195" priority="54" operator="equal">
      <formula>"Excellent (backcast)"</formula>
    </cfRule>
    <cfRule type="cellIs" dxfId="194" priority="51" operator="equal">
      <formula>"Poor (backcast)"</formula>
    </cfRule>
  </conditionalFormatting>
  <conditionalFormatting sqref="A66:Z68 A69:D76 W69:Z76 AL69:XFD83 A77:Z1048576 AH84:XFD1048576 AA86:AF86">
    <cfRule type="cellIs" dxfId="193" priority="208" operator="equal">
      <formula>"Excellent (backcast)"</formula>
    </cfRule>
    <cfRule type="cellIs" dxfId="192" priority="207" operator="equal">
      <formula>"Good (backcast)"</formula>
    </cfRule>
    <cfRule type="cellIs" dxfId="191" priority="206" operator="equal">
      <formula>"Sufficient (backcast)"</formula>
    </cfRule>
    <cfRule type="cellIs" dxfId="190" priority="205" operator="equal">
      <formula>"Poor (backcast)"</formula>
    </cfRule>
  </conditionalFormatting>
  <conditionalFormatting sqref="A14:AG62 AB66:AG73">
    <cfRule type="cellIs" dxfId="189" priority="70" operator="equal">
      <formula>"Not applicable (removed)"</formula>
    </cfRule>
  </conditionalFormatting>
  <conditionalFormatting sqref="A14:AG62">
    <cfRule type="cellIs" dxfId="188" priority="74" operator="equal">
      <formula>"Excellent (backcast)"</formula>
    </cfRule>
    <cfRule type="cellIs" dxfId="187" priority="73" operator="equal">
      <formula>"Good (backcast)"</formula>
    </cfRule>
    <cfRule type="cellIs" dxfId="186" priority="72" operator="equal">
      <formula>"Sufficient (backcast)"</formula>
    </cfRule>
    <cfRule type="cellIs" dxfId="185" priority="71" operator="equal">
      <formula>"Poor (backcast)"</formula>
    </cfRule>
  </conditionalFormatting>
  <conditionalFormatting sqref="A63:XFD65">
    <cfRule type="cellIs" dxfId="184" priority="27" operator="equal">
      <formula>"Poor (backcast)"</formula>
    </cfRule>
    <cfRule type="cellIs" dxfId="183" priority="26" operator="equal">
      <formula>"Not applicable (removed)"</formula>
    </cfRule>
    <cfRule type="cellIs" dxfId="182" priority="28" operator="equal">
      <formula>"Sufficient (backcast)"</formula>
    </cfRule>
    <cfRule type="cellIs" dxfId="181" priority="29" operator="equal">
      <formula>"Good (backcast)"</formula>
    </cfRule>
    <cfRule type="cellIs" dxfId="180" priority="30" operator="equal">
      <formula>"Excellent (backcast)"</formula>
    </cfRule>
  </conditionalFormatting>
  <conditionalFormatting sqref="B3:D10">
    <cfRule type="cellIs" dxfId="179" priority="1" operator="equal">
      <formula>"Not applicable (removed)"</formula>
    </cfRule>
  </conditionalFormatting>
  <conditionalFormatting sqref="E75:F75">
    <cfRule type="cellIs" dxfId="178" priority="204" operator="equal">
      <formula>"Not applicable (removed)"</formula>
    </cfRule>
    <cfRule type="cellIs" dxfId="177" priority="203" operator="equal">
      <formula>"Excellent (backcast)"</formula>
    </cfRule>
    <cfRule type="cellIs" dxfId="176" priority="202" operator="equal">
      <formula>"Good (backcast)"</formula>
    </cfRule>
    <cfRule type="cellIs" dxfId="175" priority="201" operator="equal">
      <formula>"Sufficient (backcast)"</formula>
    </cfRule>
    <cfRule type="cellIs" dxfId="174" priority="200" operator="equal">
      <formula>"Poor (backcast)"</formula>
    </cfRule>
  </conditionalFormatting>
  <conditionalFormatting sqref="E69:V74">
    <cfRule type="cellIs" dxfId="173" priority="22" operator="equal">
      <formula>"Poor (backcast)"</formula>
    </cfRule>
    <cfRule type="cellIs" dxfId="172" priority="23" operator="equal">
      <formula>"Sufficient (backcast)"</formula>
    </cfRule>
    <cfRule type="cellIs" dxfId="171" priority="24" operator="equal">
      <formula>"Good (backcast)"</formula>
    </cfRule>
    <cfRule type="cellIs" dxfId="170" priority="25" operator="equal">
      <formula>"Excellent (backcast)"</formula>
    </cfRule>
  </conditionalFormatting>
  <conditionalFormatting sqref="H12:V13">
    <cfRule type="cellIs" dxfId="169" priority="60" operator="equal">
      <formula>"Not applicable (removed)"</formula>
    </cfRule>
  </conditionalFormatting>
  <conditionalFormatting sqref="H74:V74">
    <cfRule type="cellIs" dxfId="168" priority="21" operator="equal">
      <formula>"Not applicable (removed)"</formula>
    </cfRule>
  </conditionalFormatting>
  <conditionalFormatting sqref="X1:Z9 Z10:Z11 X10:Y12 X13:Z13">
    <cfRule type="cellIs" dxfId="167" priority="174" operator="equal">
      <formula>"Not applicable (removed)"</formula>
    </cfRule>
  </conditionalFormatting>
  <conditionalFormatting sqref="Z10:Z11 X10:Y12 X13:Z13">
    <cfRule type="cellIs" dxfId="166" priority="170" operator="equal">
      <formula>"Poor (backcast)"</formula>
    </cfRule>
    <cfRule type="cellIs" dxfId="165" priority="172" operator="equal">
      <formula>"Good (backcast)"</formula>
    </cfRule>
    <cfRule type="cellIs" dxfId="164" priority="173" operator="equal">
      <formula>"Excellent (backcast)"</formula>
    </cfRule>
    <cfRule type="cellIs" dxfId="163" priority="171" operator="equal">
      <formula>"Sufficient (backcast)"</formula>
    </cfRule>
  </conditionalFormatting>
  <conditionalFormatting sqref="AA69">
    <cfRule type="cellIs" dxfId="162" priority="116" operator="equal">
      <formula>"Sufficient (backcast)"</formula>
    </cfRule>
    <cfRule type="cellIs" dxfId="161" priority="118" operator="equal">
      <formula>"Excellent (backcast)"</formula>
    </cfRule>
    <cfRule type="cellIs" dxfId="160" priority="119" operator="equal">
      <formula>"Not applicable (removed)"</formula>
    </cfRule>
    <cfRule type="cellIs" dxfId="159" priority="117" operator="equal">
      <formula>"Good (backcast)"</formula>
    </cfRule>
    <cfRule type="cellIs" dxfId="158" priority="115" operator="equal">
      <formula>"Poor (backcast)"</formula>
    </cfRule>
  </conditionalFormatting>
  <conditionalFormatting sqref="AA91:AA105">
    <cfRule type="cellIs" dxfId="157" priority="110" operator="equal">
      <formula>"Not applicable (removed)"</formula>
    </cfRule>
    <cfRule type="cellIs" dxfId="156" priority="111" operator="equal">
      <formula>"Poor (backcast)"</formula>
    </cfRule>
    <cfRule type="cellIs" dxfId="155" priority="112" operator="equal">
      <formula>"Sufficient (backcast)"</formula>
    </cfRule>
    <cfRule type="cellIs" dxfId="154" priority="113" operator="equal">
      <formula>"Good (backcast)"</formula>
    </cfRule>
    <cfRule type="cellIs" dxfId="153" priority="114" operator="equal">
      <formula>"Excellent (backcast)"</formula>
    </cfRule>
  </conditionalFormatting>
  <conditionalFormatting sqref="AA11:AB11">
    <cfRule type="cellIs" dxfId="152" priority="6" operator="equal">
      <formula>"Poor (backcast)"</formula>
    </cfRule>
    <cfRule type="cellIs" dxfId="151" priority="7" operator="equal">
      <formula>"Sufficient (backcast)"</formula>
    </cfRule>
    <cfRule type="cellIs" dxfId="150" priority="8" operator="equal">
      <formula>"Good (backcast)"</formula>
    </cfRule>
    <cfRule type="cellIs" dxfId="149" priority="9" operator="equal">
      <formula>"Excellent (backcast)"</formula>
    </cfRule>
  </conditionalFormatting>
  <conditionalFormatting sqref="AA1:AG10 AA12:AG13">
    <cfRule type="cellIs" dxfId="148" priority="57" operator="equal">
      <formula>"Sufficient (backcast)"</formula>
    </cfRule>
    <cfRule type="cellIs" dxfId="147" priority="59" operator="equal">
      <formula>"Excellent (backcast)"</formula>
    </cfRule>
    <cfRule type="cellIs" dxfId="146" priority="58" operator="equal">
      <formula>"Good (backcast)"</formula>
    </cfRule>
    <cfRule type="cellIs" dxfId="145" priority="56" operator="equal">
      <formula>"Poor (backcast)"</formula>
    </cfRule>
  </conditionalFormatting>
  <conditionalFormatting sqref="AA67:AG67 E69:V73 E74:G74 E76:V76 AG84:AG86 AA87:AG88 AA90:AG1048576">
    <cfRule type="cellIs" dxfId="144" priority="160" operator="equal">
      <formula>"Not applicable (removed)"</formula>
    </cfRule>
  </conditionalFormatting>
  <conditionalFormatting sqref="AA67:AG67 E76:V76 AG84:AG86 AA87:AG88 AA90:AG1048576">
    <cfRule type="cellIs" dxfId="143" priority="164" operator="equal">
      <formula>"Excellent (backcast)"</formula>
    </cfRule>
    <cfRule type="cellIs" dxfId="142" priority="163" operator="equal">
      <formula>"Good (backcast)"</formula>
    </cfRule>
    <cfRule type="cellIs" dxfId="141" priority="162" operator="equal">
      <formula>"Sufficient (backcast)"</formula>
    </cfRule>
    <cfRule type="cellIs" dxfId="140" priority="161" operator="equal">
      <formula>"Poor (backcast)"</formula>
    </cfRule>
  </conditionalFormatting>
  <conditionalFormatting sqref="AB11">
    <cfRule type="cellIs" dxfId="139" priority="10" operator="equal">
      <formula>"Not applicable (removed)"</formula>
    </cfRule>
  </conditionalFormatting>
  <conditionalFormatting sqref="AB99:AF105">
    <cfRule type="cellIs" dxfId="138" priority="124" operator="equal">
      <formula>"Excellent (backcast)"</formula>
    </cfRule>
    <cfRule type="cellIs" dxfId="137" priority="122" operator="equal">
      <formula>"Sufficient (backcast)"</formula>
    </cfRule>
    <cfRule type="cellIs" dxfId="136" priority="120" operator="equal">
      <formula>"Not applicable (removed)"</formula>
    </cfRule>
    <cfRule type="cellIs" dxfId="135" priority="121" operator="equal">
      <formula>"Poor (backcast)"</formula>
    </cfRule>
    <cfRule type="cellIs" dxfId="134" priority="123" operator="equal">
      <formula>"Good (backcast)"</formula>
    </cfRule>
  </conditionalFormatting>
  <conditionalFormatting sqref="AB12:AG13">
    <cfRule type="cellIs" dxfId="133" priority="55" operator="equal">
      <formula>"Not applicable (removed)"</formula>
    </cfRule>
  </conditionalFormatting>
  <conditionalFormatting sqref="AB66:AG74">
    <cfRule type="cellIs" dxfId="132" priority="17" operator="equal">
      <formula>"Poor (backcast)"</formula>
    </cfRule>
    <cfRule type="cellIs" dxfId="131" priority="19" operator="equal">
      <formula>"Good (backcast)"</formula>
    </cfRule>
    <cfRule type="cellIs" dxfId="130" priority="20" operator="equal">
      <formula>"Excellent (backcast)"</formula>
    </cfRule>
    <cfRule type="cellIs" dxfId="129" priority="18" operator="equal">
      <formula>"Sufficient (backcast)"</formula>
    </cfRule>
  </conditionalFormatting>
  <conditionalFormatting sqref="AB74:AG74">
    <cfRule type="cellIs" dxfId="128" priority="16" operator="equal">
      <formula>"Not applicable (removed)"</formula>
    </cfRule>
  </conditionalFormatting>
  <conditionalFormatting sqref="AB91:AG96">
    <cfRule type="cellIs" dxfId="127" priority="109" operator="equal">
      <formula>"Excellent (backcast)"</formula>
    </cfRule>
    <cfRule type="cellIs" dxfId="126" priority="107" operator="equal">
      <formula>"Sufficient (backcast)"</formula>
    </cfRule>
    <cfRule type="cellIs" dxfId="125" priority="108" operator="equal">
      <formula>"Good (backcast)"</formula>
    </cfRule>
    <cfRule type="cellIs" dxfId="124" priority="106" operator="equal">
      <formula>"Poor (backcast)"</formula>
    </cfRule>
    <cfRule type="cellIs" dxfId="123" priority="105" operator="equal">
      <formula>"Not applicable (removed)"</formula>
    </cfRule>
  </conditionalFormatting>
  <conditionalFormatting sqref="AB98:AG98">
    <cfRule type="cellIs" dxfId="122" priority="104" operator="equal">
      <formula>"Excellent (backcast)"</formula>
    </cfRule>
    <cfRule type="cellIs" dxfId="121" priority="103" operator="equal">
      <formula>"Good (backcast)"</formula>
    </cfRule>
    <cfRule type="cellIs" dxfId="120" priority="102" operator="equal">
      <formula>"Sufficient (backcast)"</formula>
    </cfRule>
    <cfRule type="cellIs" dxfId="119" priority="101" operator="equal">
      <formula>"Poor (backcast)"</formula>
    </cfRule>
    <cfRule type="cellIs" dxfId="118" priority="100" operator="equal">
      <formula>"Not applicable (removed)"</formula>
    </cfRule>
  </conditionalFormatting>
  <conditionalFormatting sqref="AB76:AK83">
    <cfRule type="cellIs" dxfId="117" priority="65" operator="equal">
      <formula>"Not applicable (removed)"</formula>
    </cfRule>
    <cfRule type="cellIs" dxfId="116" priority="67" operator="equal">
      <formula>"Sufficient (backcast)"</formula>
    </cfRule>
    <cfRule type="cellIs" dxfId="115" priority="69" operator="equal">
      <formula>"Excellent (backcast)"</formula>
    </cfRule>
    <cfRule type="cellIs" dxfId="114" priority="66" operator="equal">
      <formula>"Poor (backcast)"</formula>
    </cfRule>
    <cfRule type="cellIs" dxfId="113" priority="68" operator="equal">
      <formula>"Good (backcast)"</formula>
    </cfRule>
  </conditionalFormatting>
  <conditionalFormatting sqref="AH69:AK74">
    <cfRule type="cellIs" dxfId="112" priority="31" operator="equal">
      <formula>"Poor (backcast)"</formula>
    </cfRule>
    <cfRule type="cellIs" dxfId="111" priority="35" operator="equal">
      <formula>"Not applicable (removed)"</formula>
    </cfRule>
    <cfRule type="cellIs" dxfId="110" priority="34" operator="equal">
      <formula>"Excellent (backcast)"</formula>
    </cfRule>
    <cfRule type="cellIs" dxfId="109" priority="33" operator="equal">
      <formula>"Good (backcast)"</formula>
    </cfRule>
    <cfRule type="cellIs" dxfId="108" priority="32" operator="equal">
      <formula>"Sufficient (backcast)"</formula>
    </cfRule>
  </conditionalFormatting>
  <conditionalFormatting sqref="AH1:XFD62 AH66:XFD68">
    <cfRule type="cellIs" dxfId="107" priority="49" operator="equal">
      <formula>"Not applicable (removed)"</formula>
    </cfRule>
    <cfRule type="cellIs" dxfId="106" priority="44" operator="equal">
      <formula>"Excellent (backcast)"</formula>
    </cfRule>
    <cfRule type="cellIs" dxfId="105" priority="42" operator="equal">
      <formula>"Sufficient (backcast)"</formula>
    </cfRule>
    <cfRule type="cellIs" dxfId="104" priority="41" operator="equal">
      <formula>"Poor (backcast)"</formula>
    </cfRule>
    <cfRule type="cellIs" dxfId="103" priority="43" operator="equal">
      <formula>"Good (backcast)"</formula>
    </cfRule>
  </conditionalFormatting>
  <pageMargins left="0.7" right="0.7" top="0.75" bottom="0.75" header="0.3" footer="0.3"/>
  <pageSetup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3D82E-A542-423A-9A93-99467E0575B0}">
  <sheetPr codeName="Sheet8">
    <tabColor theme="6" tint="0.79998168889431442"/>
  </sheetPr>
  <dimension ref="A3:AH77"/>
  <sheetViews>
    <sheetView zoomScale="80" zoomScaleNormal="80" workbookViewId="0">
      <selection activeCell="F30" sqref="F30"/>
    </sheetView>
  </sheetViews>
  <sheetFormatPr defaultRowHeight="14.1"/>
  <cols>
    <col min="1" max="1" width="14.75" bestFit="1" customWidth="1"/>
    <col min="2" max="2" width="25.125" customWidth="1"/>
    <col min="3" max="3" width="26" bestFit="1" customWidth="1"/>
    <col min="4" max="4" width="15.25" customWidth="1"/>
    <col min="5" max="5" width="16.5" customWidth="1"/>
    <col min="6" max="6" width="21" customWidth="1"/>
    <col min="7" max="17" width="14" customWidth="1"/>
    <col min="18" max="22" width="12.375" customWidth="1"/>
    <col min="23" max="23" width="73.375" customWidth="1"/>
    <col min="24" max="24" width="18.625" customWidth="1"/>
    <col min="25" max="25" width="35.75" customWidth="1"/>
    <col min="26" max="26" width="37.625" customWidth="1"/>
    <col min="27" max="27" width="20.25" customWidth="1"/>
    <col min="28" max="33" width="18.625" customWidth="1"/>
    <col min="34" max="34" width="22.375" customWidth="1"/>
  </cols>
  <sheetData>
    <row r="3" spans="2:34" ht="17.45">
      <c r="B3" s="1" t="s">
        <v>246</v>
      </c>
    </row>
    <row r="4" spans="2:34" ht="17.45">
      <c r="B4" s="1" t="s">
        <v>890</v>
      </c>
    </row>
    <row r="5" spans="2:34" ht="30" customHeight="1">
      <c r="B5" s="30" t="s">
        <v>2</v>
      </c>
      <c r="C5" s="30"/>
      <c r="D5" s="30"/>
      <c r="E5" s="30"/>
      <c r="F5" s="30"/>
      <c r="G5" s="30"/>
      <c r="H5" s="30"/>
      <c r="I5" s="30"/>
      <c r="J5" s="30"/>
      <c r="K5" s="30"/>
      <c r="L5" s="30"/>
      <c r="M5" s="30"/>
      <c r="N5" s="30"/>
      <c r="O5" s="30"/>
      <c r="P5" s="30"/>
      <c r="Q5" s="30"/>
      <c r="R5" s="30"/>
      <c r="S5" s="30"/>
      <c r="T5" s="30"/>
      <c r="U5" s="30"/>
      <c r="V5" s="30"/>
      <c r="W5" s="32"/>
      <c r="X5" s="33"/>
      <c r="Y5" s="33"/>
      <c r="Z5" s="33"/>
    </row>
    <row r="7" spans="2:34">
      <c r="B7" s="3" t="s">
        <v>3</v>
      </c>
      <c r="C7" s="3" t="s">
        <v>4</v>
      </c>
      <c r="D7" s="3" t="s">
        <v>5</v>
      </c>
      <c r="Y7" t="s">
        <v>6</v>
      </c>
    </row>
    <row r="8" spans="2:34">
      <c r="B8" s="4" t="s">
        <v>7</v>
      </c>
      <c r="C8" s="4" t="s">
        <v>8</v>
      </c>
      <c r="D8" s="4">
        <f>COUNTIF(C14:C39,"&lt;&gt;")</f>
        <v>23</v>
      </c>
      <c r="Y8" t="s">
        <v>9</v>
      </c>
    </row>
    <row r="9" spans="2:34">
      <c r="B9" s="5" t="s">
        <v>10</v>
      </c>
      <c r="C9" s="4" t="s">
        <v>8</v>
      </c>
      <c r="D9" s="4">
        <f>COUNTIF(F14:F42,"Included")</f>
        <v>19</v>
      </c>
      <c r="Y9" t="s">
        <v>11</v>
      </c>
    </row>
    <row r="10" spans="2:34" ht="42">
      <c r="B10" s="5" t="s">
        <v>12</v>
      </c>
      <c r="C10" s="4" t="s">
        <v>8</v>
      </c>
      <c r="D10" s="12">
        <f xml:space="preserve"> _xlfn.XLOOKUP(B3,'Input_Final Data'!$B$57:$B$77,'Input_Final Data'!$R$57:$R$77)</f>
        <v>19</v>
      </c>
      <c r="G10" s="19"/>
      <c r="H10" s="19"/>
      <c r="I10" s="19"/>
      <c r="J10" s="19"/>
      <c r="K10" s="19"/>
      <c r="L10" s="19"/>
      <c r="M10" s="19"/>
      <c r="N10" s="19"/>
      <c r="O10" s="19"/>
      <c r="P10" s="19"/>
      <c r="Q10" s="19"/>
      <c r="R10" s="19"/>
      <c r="S10" s="19"/>
      <c r="T10" s="19"/>
      <c r="U10" s="19"/>
      <c r="V10" s="19"/>
      <c r="Y10" t="s">
        <v>13</v>
      </c>
    </row>
    <row r="11" spans="2:34" ht="22.5" thickBot="1">
      <c r="B11" t="s">
        <v>14</v>
      </c>
      <c r="Q11" s="186" t="s">
        <v>931</v>
      </c>
      <c r="R11" s="187"/>
      <c r="S11" s="187"/>
      <c r="T11" s="187"/>
      <c r="U11" s="187"/>
      <c r="V11" s="188"/>
      <c r="Y11" t="s">
        <v>16</v>
      </c>
      <c r="AA11" s="186" t="s">
        <v>931</v>
      </c>
      <c r="AB11" s="187"/>
      <c r="AC11" s="187"/>
      <c r="AD11" s="187"/>
      <c r="AE11" s="187"/>
      <c r="AF11" s="188"/>
    </row>
    <row r="12" spans="2:34"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c r="W12" t="s">
        <v>18</v>
      </c>
      <c r="X12" t="s">
        <v>19</v>
      </c>
      <c r="Z12" s="36"/>
      <c r="AA12" s="6">
        <v>2024</v>
      </c>
      <c r="AB12" s="6">
        <v>2025</v>
      </c>
      <c r="AC12" s="6">
        <v>2026</v>
      </c>
      <c r="AD12" s="6">
        <v>2027</v>
      </c>
      <c r="AE12" s="6">
        <v>2028</v>
      </c>
      <c r="AF12" s="6">
        <v>2029</v>
      </c>
    </row>
    <row r="13" spans="2:34" ht="47.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34" t="s">
        <v>41</v>
      </c>
      <c r="X13" s="34" t="s">
        <v>42</v>
      </c>
      <c r="Y13" s="34" t="s">
        <v>43</v>
      </c>
      <c r="Z13" s="34" t="s">
        <v>44</v>
      </c>
      <c r="AA13" s="6" t="s">
        <v>34</v>
      </c>
      <c r="AB13" s="6" t="s">
        <v>35</v>
      </c>
      <c r="AC13" s="6" t="s">
        <v>36</v>
      </c>
      <c r="AD13" s="6" t="s">
        <v>37</v>
      </c>
      <c r="AE13" s="6" t="s">
        <v>38</v>
      </c>
      <c r="AF13" s="6" t="s">
        <v>39</v>
      </c>
      <c r="AH13" s="36" t="s">
        <v>46</v>
      </c>
    </row>
    <row r="14" spans="2:34">
      <c r="B14" t="s">
        <v>246</v>
      </c>
      <c r="C14" t="s">
        <v>891</v>
      </c>
      <c r="D14" t="s">
        <v>48</v>
      </c>
      <c r="E14" t="s">
        <v>49</v>
      </c>
      <c r="F14" t="s">
        <v>50</v>
      </c>
      <c r="H14" t="str">
        <f>INDEX('YKY Backcast'!$B$13:$V$36, MATCH('YKY Backcast - WINEP'!$C14, 'YKY Backcast'!$C$13:$C$36, 0), MATCH('YKY Backcast - WINEP'!H$13, 'YKY Backcast'!$B$13:$V$13, 0))</f>
        <v>Good</v>
      </c>
      <c r="I14" t="str">
        <f>INDEX('YKY Backcast'!$B$13:$V$36, MATCH('YKY Backcast - WINEP'!$C14, 'YKY Backcast'!$C$13:$C$36, 0), MATCH('YKY Backcast - WINEP'!I$13, 'YKY Backcast'!$B$13:$V$13, 0))</f>
        <v>Good</v>
      </c>
      <c r="J14" t="str">
        <f>INDEX('YKY Backcast'!$B$13:$V$36, MATCH('YKY Backcast - WINEP'!$C14, 'YKY Backcast'!$C$13:$C$36, 0), MATCH('YKY Backcast - WINEP'!J$13, 'YKY Backcast'!$B$13:$V$13, 0))</f>
        <v>Sufficient</v>
      </c>
      <c r="K14" t="str">
        <f>INDEX('YKY Backcast'!$B$13:$V$36, MATCH('YKY Backcast - WINEP'!$C14, 'YKY Backcast'!$C$13:$C$36, 0), MATCH('YKY Backcast - WINEP'!K$13, 'YKY Backcast'!$B$13:$V$13, 0))</f>
        <v>Sufficient</v>
      </c>
      <c r="L14" t="str">
        <f>INDEX('YKY Backcast'!$B$13:$V$36, MATCH('YKY Backcast - WINEP'!$C14, 'YKY Backcast'!$C$13:$C$36, 0), MATCH('YKY Backcast - WINEP'!L$13, 'YKY Backcast'!$B$13:$V$13, 0))</f>
        <v>Sufficient</v>
      </c>
      <c r="M14">
        <f>INDEX('YKY Backcast'!$B$13:$V$36, MATCH('YKY Backcast - WINEP'!$C14, 'YKY Backcast'!$C$13:$C$36, 0), MATCH('YKY Backcast - WINEP'!M$13, 'YKY Backcast'!$B$13:$V$13, 0))</f>
        <v>0</v>
      </c>
      <c r="N14" t="str">
        <f>INDEX('YKY Backcast'!$B$13:$V$36, MATCH('YKY Backcast - WINEP'!$C14, 'YKY Backcast'!$C$13:$C$36, 0), MATCH('YKY Backcast - WINEP'!N$13, 'YKY Backcast'!$B$13:$V$13, 0))</f>
        <v>Sufficient</v>
      </c>
      <c r="O14" t="str">
        <f>INDEX('YKY Backcast'!$B$13:$V$36, MATCH('YKY Backcast - WINEP'!$C14, 'YKY Backcast'!$C$13:$C$36, 0), MATCH('YKY Backcast - WINEP'!O$13, 'YKY Backcast'!$B$13:$V$13, 0))</f>
        <v>Good</v>
      </c>
      <c r="P14">
        <f>INDEX('YKY Backcast'!$B$13:$V$36, MATCH('YKY Backcast - WINEP'!$C14, 'YKY Backcast'!$C$13:$C$36, 0), MATCH('YKY Backcast - WINEP'!P$13, 'YKY Backcast'!$B$13:$V$13, 0))</f>
        <v>0</v>
      </c>
      <c r="Q14" t="str">
        <f>INDEX('YKY Backcast'!$B$13:$V$36, MATCH('YKY Backcast - WINEP'!$C14, 'YKY Backcast'!$C$13:$C$36, 0), MATCH('YKY Backcast - WINEP'!Q$13, 'YKY Backcast'!$B$13:$V$13, 0))</f>
        <v>Good</v>
      </c>
      <c r="R14" t="str">
        <f>INDEX('YKY Backcast'!$B$13:$V$36, MATCH('YKY Backcast - WINEP'!$C14, 'YKY Backcast'!$C$13:$C$36, 0), MATCH('YKY Backcast - WINEP'!R$13, 'YKY Backcast'!$B$13:$V$13, 0))</f>
        <v>Good</v>
      </c>
      <c r="S14" t="str">
        <f>INDEX('YKY Backcast'!$B$13:$V$36, MATCH('YKY Backcast - WINEP'!$C14, 'YKY Backcast'!$C$13:$C$36, 0), MATCH('YKY Backcast - WINEP'!S$13, 'YKY Backcast'!$B$13:$V$13, 0))</f>
        <v>Good</v>
      </c>
      <c r="T14" t="str">
        <f>INDEX('YKY Backcast'!$B$13:$V$36, MATCH('YKY Backcast - WINEP'!$C14, 'YKY Backcast'!$C$13:$C$36, 0), MATCH('YKY Backcast - WINEP'!T$13, 'YKY Backcast'!$B$13:$V$13, 0))</f>
        <v>Good</v>
      </c>
      <c r="U14" t="str">
        <f>INDEX('YKY Backcast'!$B$13:$V$36, MATCH('YKY Backcast - WINEP'!$C14, 'YKY Backcast'!$C$13:$C$36, 0), MATCH('YKY Backcast - WINEP'!U$13, 'YKY Backcast'!$B$13:$V$13, 0))</f>
        <v>Good</v>
      </c>
      <c r="V14" t="str">
        <f>INDEX('YKY Backcast'!$B$13:$V$36, MATCH('YKY Backcast - WINEP'!$C14, 'YKY Backcast'!$C$13:$C$36, 0), MATCH('YKY Backcast - WINEP'!V$13, 'YKY Backcast'!$B$13:$V$13, 0))</f>
        <v>Good</v>
      </c>
      <c r="X14" s="22"/>
      <c r="Y14" s="22"/>
      <c r="Z14" t="s">
        <v>51</v>
      </c>
      <c r="AA14" t="str">
        <f t="shared" ref="AA14:AF14" si="0">Q14</f>
        <v>Good</v>
      </c>
      <c r="AB14" t="str">
        <f t="shared" si="0"/>
        <v>Good</v>
      </c>
      <c r="AC14" t="str">
        <f t="shared" si="0"/>
        <v>Good</v>
      </c>
      <c r="AD14" t="str">
        <f t="shared" si="0"/>
        <v>Good</v>
      </c>
      <c r="AE14" t="str">
        <f t="shared" si="0"/>
        <v>Good</v>
      </c>
      <c r="AF14" t="str">
        <f t="shared" si="0"/>
        <v>Good</v>
      </c>
      <c r="AH14" t="str">
        <f t="shared" ref="AH14:AH36" si="1">IF(OR(ISNUMBER(SEARCH("IMP", X14)), ISNUMBER(SEARCH("ND ", X14))), "Y", "N")</f>
        <v>N</v>
      </c>
    </row>
    <row r="15" spans="2:34" ht="27.95">
      <c r="B15" t="s">
        <v>246</v>
      </c>
      <c r="C15" t="s">
        <v>892</v>
      </c>
      <c r="D15" t="s">
        <v>48</v>
      </c>
      <c r="E15" t="s">
        <v>49</v>
      </c>
      <c r="F15" t="s">
        <v>50</v>
      </c>
      <c r="H15" t="str">
        <f>INDEX('YKY Backcast'!$B$13:$V$36, MATCH('YKY Backcast - WINEP'!$C15, 'YKY Backcast'!$C$13:$C$36, 0), MATCH('YKY Backcast - WINEP'!H$13, 'YKY Backcast'!$B$13:$V$13, 0))</f>
        <v>Good</v>
      </c>
      <c r="I15" t="str">
        <f>INDEX('YKY Backcast'!$B$13:$V$36, MATCH('YKY Backcast - WINEP'!$C15, 'YKY Backcast'!$C$13:$C$36, 0), MATCH('YKY Backcast - WINEP'!I$13, 'YKY Backcast'!$B$13:$V$13, 0))</f>
        <v>Good</v>
      </c>
      <c r="J15" t="str">
        <f>INDEX('YKY Backcast'!$B$13:$V$36, MATCH('YKY Backcast - WINEP'!$C15, 'YKY Backcast'!$C$13:$C$36, 0), MATCH('YKY Backcast - WINEP'!J$13, 'YKY Backcast'!$B$13:$V$13, 0))</f>
        <v>Good</v>
      </c>
      <c r="K15" t="str">
        <f>INDEX('YKY Backcast'!$B$13:$V$36, MATCH('YKY Backcast - WINEP'!$C15, 'YKY Backcast'!$C$13:$C$36, 0), MATCH('YKY Backcast - WINEP'!K$13, 'YKY Backcast'!$B$13:$V$13, 0))</f>
        <v>Sufficient</v>
      </c>
      <c r="L15" t="str">
        <f>INDEX('YKY Backcast'!$B$13:$V$36, MATCH('YKY Backcast - WINEP'!$C15, 'YKY Backcast'!$C$13:$C$36, 0), MATCH('YKY Backcast - WINEP'!L$13, 'YKY Backcast'!$B$13:$V$13, 0))</f>
        <v>Sufficient</v>
      </c>
      <c r="M15">
        <f>INDEX('YKY Backcast'!$B$13:$V$36, MATCH('YKY Backcast - WINEP'!$C15, 'YKY Backcast'!$C$13:$C$36, 0), MATCH('YKY Backcast - WINEP'!M$13, 'YKY Backcast'!$B$13:$V$13, 0))</f>
        <v>0</v>
      </c>
      <c r="N15" t="str">
        <f>INDEX('YKY Backcast'!$B$13:$V$36, MATCH('YKY Backcast - WINEP'!$C15, 'YKY Backcast'!$C$13:$C$36, 0), MATCH('YKY Backcast - WINEP'!N$13, 'YKY Backcast'!$B$13:$V$13, 0))</f>
        <v>Poor</v>
      </c>
      <c r="O15" t="str">
        <f>INDEX('YKY Backcast'!$B$13:$V$36, MATCH('YKY Backcast - WINEP'!$C15, 'YKY Backcast'!$C$13:$C$36, 0), MATCH('YKY Backcast - WINEP'!O$13, 'YKY Backcast'!$B$13:$V$13, 0))</f>
        <v>Poor</v>
      </c>
      <c r="P15">
        <f>INDEX('YKY Backcast'!$B$13:$V$36, MATCH('YKY Backcast - WINEP'!$C15, 'YKY Backcast'!$C$13:$C$36, 0), MATCH('YKY Backcast - WINEP'!P$13, 'YKY Backcast'!$B$13:$V$13, 0))</f>
        <v>0</v>
      </c>
      <c r="Q15" t="str">
        <f>INDEX('YKY Backcast'!$B$13:$V$36, MATCH('YKY Backcast - WINEP'!$C15, 'YKY Backcast'!$C$13:$C$36, 0), MATCH('YKY Backcast - WINEP'!Q$13, 'YKY Backcast'!$B$13:$V$13, 0))</f>
        <v>Poor</v>
      </c>
      <c r="R15" t="str">
        <f>INDEX('YKY Backcast'!$B$13:$V$36, MATCH('YKY Backcast - WINEP'!$C15, 'YKY Backcast'!$C$13:$C$36, 0), MATCH('YKY Backcast - WINEP'!R$13, 'YKY Backcast'!$B$13:$V$13, 0))</f>
        <v>Poor</v>
      </c>
      <c r="S15" t="str">
        <f>INDEX('YKY Backcast'!$B$13:$V$36, MATCH('YKY Backcast - WINEP'!$C15, 'YKY Backcast'!$C$13:$C$36, 0), MATCH('YKY Backcast - WINEP'!S$13, 'YKY Backcast'!$B$13:$V$13, 0))</f>
        <v>Poor</v>
      </c>
      <c r="T15" t="str">
        <f>INDEX('YKY Backcast'!$B$13:$V$36, MATCH('YKY Backcast - WINEP'!$C15, 'YKY Backcast'!$C$13:$C$36, 0), MATCH('YKY Backcast - WINEP'!T$13, 'YKY Backcast'!$B$13:$V$13, 0))</f>
        <v>Poor</v>
      </c>
      <c r="U15" t="str">
        <f>INDEX('YKY Backcast'!$B$13:$V$36, MATCH('YKY Backcast - WINEP'!$C15, 'YKY Backcast'!$C$13:$C$36, 0), MATCH('YKY Backcast - WINEP'!U$13, 'YKY Backcast'!$B$13:$V$13, 0))</f>
        <v>Sufficient</v>
      </c>
      <c r="V15" t="str">
        <f>INDEX('YKY Backcast'!$B$13:$V$36, MATCH('YKY Backcast - WINEP'!$C15, 'YKY Backcast'!$C$13:$C$36, 0), MATCH('YKY Backcast - WINEP'!V$13, 'YKY Backcast'!$B$13:$V$13, 0))</f>
        <v>Sufficient</v>
      </c>
      <c r="W15" t="s">
        <v>55</v>
      </c>
      <c r="X15" s="22"/>
      <c r="Y15" s="22" t="s">
        <v>966</v>
      </c>
      <c r="Z15" t="s">
        <v>55</v>
      </c>
      <c r="AA15" t="s">
        <v>97</v>
      </c>
      <c r="AB15" t="s">
        <v>97</v>
      </c>
      <c r="AC15" t="s">
        <v>97</v>
      </c>
      <c r="AD15" t="s">
        <v>97</v>
      </c>
      <c r="AE15" t="str">
        <f t="shared" ref="AE15:AE30" si="2">U15</f>
        <v>Sufficient</v>
      </c>
      <c r="AF15" t="str">
        <f t="shared" ref="AF15:AF30" si="3">V15</f>
        <v>Sufficient</v>
      </c>
      <c r="AH15" t="str">
        <f t="shared" si="1"/>
        <v>N</v>
      </c>
    </row>
    <row r="16" spans="2:34">
      <c r="B16" t="s">
        <v>246</v>
      </c>
      <c r="C16" t="s">
        <v>893</v>
      </c>
      <c r="D16" t="s">
        <v>48</v>
      </c>
      <c r="E16" t="s">
        <v>49</v>
      </c>
      <c r="F16" t="s">
        <v>50</v>
      </c>
      <c r="H16" t="str">
        <f>INDEX('YKY Backcast'!$B$13:$V$36, MATCH('YKY Backcast - WINEP'!$C16, 'YKY Backcast'!$C$13:$C$36, 0), MATCH('YKY Backcast - WINEP'!H$13, 'YKY Backcast'!$B$13:$V$13, 0))</f>
        <v>Excellent</v>
      </c>
      <c r="I16" t="str">
        <f>INDEX('YKY Backcast'!$B$13:$V$36, MATCH('YKY Backcast - WINEP'!$C16, 'YKY Backcast'!$C$13:$C$36, 0), MATCH('YKY Backcast - WINEP'!I$13, 'YKY Backcast'!$B$13:$V$13, 0))</f>
        <v>Excellent</v>
      </c>
      <c r="J16" t="str">
        <f>INDEX('YKY Backcast'!$B$13:$V$36, MATCH('YKY Backcast - WINEP'!$C16, 'YKY Backcast'!$C$13:$C$36, 0), MATCH('YKY Backcast - WINEP'!J$13, 'YKY Backcast'!$B$13:$V$13, 0))</f>
        <v>Excellent</v>
      </c>
      <c r="K16" t="str">
        <f>INDEX('YKY Backcast'!$B$13:$V$36, MATCH('YKY Backcast - WINEP'!$C16, 'YKY Backcast'!$C$13:$C$36, 0), MATCH('YKY Backcast - WINEP'!K$13, 'YKY Backcast'!$B$13:$V$13, 0))</f>
        <v>Excellent</v>
      </c>
      <c r="L16" t="str">
        <f>INDEX('YKY Backcast'!$B$13:$V$36, MATCH('YKY Backcast - WINEP'!$C16, 'YKY Backcast'!$C$13:$C$36, 0), MATCH('YKY Backcast - WINEP'!L$13, 'YKY Backcast'!$B$13:$V$13, 0))</f>
        <v>Excellent</v>
      </c>
      <c r="M16">
        <f>INDEX('YKY Backcast'!$B$13:$V$36, MATCH('YKY Backcast - WINEP'!$C16, 'YKY Backcast'!$C$13:$C$36, 0), MATCH('YKY Backcast - WINEP'!M$13, 'YKY Backcast'!$B$13:$V$13, 0))</f>
        <v>0</v>
      </c>
      <c r="N16" t="str">
        <f>INDEX('YKY Backcast'!$B$13:$V$36, MATCH('YKY Backcast - WINEP'!$C16, 'YKY Backcast'!$C$13:$C$36, 0), MATCH('YKY Backcast - WINEP'!N$13, 'YKY Backcast'!$B$13:$V$13, 0))</f>
        <v>Excellent</v>
      </c>
      <c r="O16" t="str">
        <f>INDEX('YKY Backcast'!$B$13:$V$36, MATCH('YKY Backcast - WINEP'!$C16, 'YKY Backcast'!$C$13:$C$36, 0), MATCH('YKY Backcast - WINEP'!O$13, 'YKY Backcast'!$B$13:$V$13, 0))</f>
        <v>Excellent</v>
      </c>
      <c r="P16">
        <f>INDEX('YKY Backcast'!$B$13:$V$36, MATCH('YKY Backcast - WINEP'!$C16, 'YKY Backcast'!$C$13:$C$36, 0), MATCH('YKY Backcast - WINEP'!P$13, 'YKY Backcast'!$B$13:$V$13, 0))</f>
        <v>0</v>
      </c>
      <c r="Q16" t="str">
        <f>INDEX('YKY Backcast'!$B$13:$V$36, MATCH('YKY Backcast - WINEP'!$C16, 'YKY Backcast'!$C$13:$C$36, 0), MATCH('YKY Backcast - WINEP'!Q$13, 'YKY Backcast'!$B$13:$V$13, 0))</f>
        <v>Excellent</v>
      </c>
      <c r="R16" t="str">
        <f>INDEX('YKY Backcast'!$B$13:$V$36, MATCH('YKY Backcast - WINEP'!$C16, 'YKY Backcast'!$C$13:$C$36, 0), MATCH('YKY Backcast - WINEP'!R$13, 'YKY Backcast'!$B$13:$V$13, 0))</f>
        <v>Excellent</v>
      </c>
      <c r="S16" t="str">
        <f>INDEX('YKY Backcast'!$B$13:$V$36, MATCH('YKY Backcast - WINEP'!$C16, 'YKY Backcast'!$C$13:$C$36, 0), MATCH('YKY Backcast - WINEP'!S$13, 'YKY Backcast'!$B$13:$V$13, 0))</f>
        <v>Excellent</v>
      </c>
      <c r="T16" t="str">
        <f>INDEX('YKY Backcast'!$B$13:$V$36, MATCH('YKY Backcast - WINEP'!$C16, 'YKY Backcast'!$C$13:$C$36, 0), MATCH('YKY Backcast - WINEP'!T$13, 'YKY Backcast'!$B$13:$V$13, 0))</f>
        <v>Excellent</v>
      </c>
      <c r="U16" t="str">
        <f>INDEX('YKY Backcast'!$B$13:$V$36, MATCH('YKY Backcast - WINEP'!$C16, 'YKY Backcast'!$C$13:$C$36, 0), MATCH('YKY Backcast - WINEP'!U$13, 'YKY Backcast'!$B$13:$V$13, 0))</f>
        <v>Excellent</v>
      </c>
      <c r="V16" t="str">
        <f>INDEX('YKY Backcast'!$B$13:$V$36, MATCH('YKY Backcast - WINEP'!$C16, 'YKY Backcast'!$C$13:$C$36, 0), MATCH('YKY Backcast - WINEP'!V$13, 'YKY Backcast'!$B$13:$V$13, 0))</f>
        <v>Excellent</v>
      </c>
      <c r="X16" s="22"/>
      <c r="Y16" s="22"/>
      <c r="Z16" t="s">
        <v>51</v>
      </c>
      <c r="AA16" t="str">
        <f t="shared" ref="AA16:AA34" si="4">Q16</f>
        <v>Excellent</v>
      </c>
      <c r="AB16" t="str">
        <f t="shared" ref="AB16:AB34" si="5">R16</f>
        <v>Excellent</v>
      </c>
      <c r="AC16" t="str">
        <f t="shared" ref="AC16:AC34" si="6">S16</f>
        <v>Excellent</v>
      </c>
      <c r="AD16" t="str">
        <f t="shared" ref="AD16:AD34" si="7">T16</f>
        <v>Excellent</v>
      </c>
      <c r="AE16" t="str">
        <f t="shared" si="2"/>
        <v>Excellent</v>
      </c>
      <c r="AF16" t="str">
        <f t="shared" si="3"/>
        <v>Excellent</v>
      </c>
      <c r="AH16" t="str">
        <f t="shared" si="1"/>
        <v>N</v>
      </c>
    </row>
    <row r="17" spans="2:34">
      <c r="B17" t="s">
        <v>246</v>
      </c>
      <c r="C17" t="s">
        <v>894</v>
      </c>
      <c r="D17" t="s">
        <v>48</v>
      </c>
      <c r="E17" t="s">
        <v>49</v>
      </c>
      <c r="F17" t="s">
        <v>50</v>
      </c>
      <c r="H17" t="str">
        <f>INDEX('YKY Backcast'!$B$13:$V$36, MATCH('YKY Backcast - WINEP'!$C17, 'YKY Backcast'!$C$13:$C$36, 0), MATCH('YKY Backcast - WINEP'!H$13, 'YKY Backcast'!$B$13:$V$13, 0))</f>
        <v>Excellent</v>
      </c>
      <c r="I17" t="str">
        <f>INDEX('YKY Backcast'!$B$13:$V$36, MATCH('YKY Backcast - WINEP'!$C17, 'YKY Backcast'!$C$13:$C$36, 0), MATCH('YKY Backcast - WINEP'!I$13, 'YKY Backcast'!$B$13:$V$13, 0))</f>
        <v>Excellent</v>
      </c>
      <c r="J17" t="str">
        <f>INDEX('YKY Backcast'!$B$13:$V$36, MATCH('YKY Backcast - WINEP'!$C17, 'YKY Backcast'!$C$13:$C$36, 0), MATCH('YKY Backcast - WINEP'!J$13, 'YKY Backcast'!$B$13:$V$13, 0))</f>
        <v>Excellent</v>
      </c>
      <c r="K17" t="str">
        <f>INDEX('YKY Backcast'!$B$13:$V$36, MATCH('YKY Backcast - WINEP'!$C17, 'YKY Backcast'!$C$13:$C$36, 0), MATCH('YKY Backcast - WINEP'!K$13, 'YKY Backcast'!$B$13:$V$13, 0))</f>
        <v>Excellent</v>
      </c>
      <c r="L17" t="str">
        <f>INDEX('YKY Backcast'!$B$13:$V$36, MATCH('YKY Backcast - WINEP'!$C17, 'YKY Backcast'!$C$13:$C$36, 0), MATCH('YKY Backcast - WINEP'!L$13, 'YKY Backcast'!$B$13:$V$13, 0))</f>
        <v>Excellent</v>
      </c>
      <c r="M17">
        <f>INDEX('YKY Backcast'!$B$13:$V$36, MATCH('YKY Backcast - WINEP'!$C17, 'YKY Backcast'!$C$13:$C$36, 0), MATCH('YKY Backcast - WINEP'!M$13, 'YKY Backcast'!$B$13:$V$13, 0))</f>
        <v>0</v>
      </c>
      <c r="N17" t="str">
        <f>INDEX('YKY Backcast'!$B$13:$V$36, MATCH('YKY Backcast - WINEP'!$C17, 'YKY Backcast'!$C$13:$C$36, 0), MATCH('YKY Backcast - WINEP'!N$13, 'YKY Backcast'!$B$13:$V$13, 0))</f>
        <v>Excellent</v>
      </c>
      <c r="O17" t="str">
        <f>INDEX('YKY Backcast'!$B$13:$V$36, MATCH('YKY Backcast - WINEP'!$C17, 'YKY Backcast'!$C$13:$C$36, 0), MATCH('YKY Backcast - WINEP'!O$13, 'YKY Backcast'!$B$13:$V$13, 0))</f>
        <v>Excellent</v>
      </c>
      <c r="P17">
        <f>INDEX('YKY Backcast'!$B$13:$V$36, MATCH('YKY Backcast - WINEP'!$C17, 'YKY Backcast'!$C$13:$C$36, 0), MATCH('YKY Backcast - WINEP'!P$13, 'YKY Backcast'!$B$13:$V$13, 0))</f>
        <v>0</v>
      </c>
      <c r="Q17" t="str">
        <f>INDEX('YKY Backcast'!$B$13:$V$36, MATCH('YKY Backcast - WINEP'!$C17, 'YKY Backcast'!$C$13:$C$36, 0), MATCH('YKY Backcast - WINEP'!Q$13, 'YKY Backcast'!$B$13:$V$13, 0))</f>
        <v>Excellent</v>
      </c>
      <c r="R17" t="str">
        <f>INDEX('YKY Backcast'!$B$13:$V$36, MATCH('YKY Backcast - WINEP'!$C17, 'YKY Backcast'!$C$13:$C$36, 0), MATCH('YKY Backcast - WINEP'!R$13, 'YKY Backcast'!$B$13:$V$13, 0))</f>
        <v>Excellent</v>
      </c>
      <c r="S17" t="str">
        <f>INDEX('YKY Backcast'!$B$13:$V$36, MATCH('YKY Backcast - WINEP'!$C17, 'YKY Backcast'!$C$13:$C$36, 0), MATCH('YKY Backcast - WINEP'!S$13, 'YKY Backcast'!$B$13:$V$13, 0))</f>
        <v>Excellent</v>
      </c>
      <c r="T17" t="str">
        <f>INDEX('YKY Backcast'!$B$13:$V$36, MATCH('YKY Backcast - WINEP'!$C17, 'YKY Backcast'!$C$13:$C$36, 0), MATCH('YKY Backcast - WINEP'!T$13, 'YKY Backcast'!$B$13:$V$13, 0))</f>
        <v>Excellent</v>
      </c>
      <c r="U17" t="str">
        <f>INDEX('YKY Backcast'!$B$13:$V$36, MATCH('YKY Backcast - WINEP'!$C17, 'YKY Backcast'!$C$13:$C$36, 0), MATCH('YKY Backcast - WINEP'!U$13, 'YKY Backcast'!$B$13:$V$13, 0))</f>
        <v>Excellent</v>
      </c>
      <c r="V17" t="str">
        <f>INDEX('YKY Backcast'!$B$13:$V$36, MATCH('YKY Backcast - WINEP'!$C17, 'YKY Backcast'!$C$13:$C$36, 0), MATCH('YKY Backcast - WINEP'!V$13, 'YKY Backcast'!$B$13:$V$13, 0))</f>
        <v>Excellent</v>
      </c>
      <c r="X17" s="22"/>
      <c r="Y17" s="22"/>
      <c r="Z17" t="s">
        <v>51</v>
      </c>
      <c r="AA17" t="str">
        <f t="shared" si="4"/>
        <v>Excellent</v>
      </c>
      <c r="AB17" t="str">
        <f t="shared" si="5"/>
        <v>Excellent</v>
      </c>
      <c r="AC17" t="str">
        <f t="shared" si="6"/>
        <v>Excellent</v>
      </c>
      <c r="AD17" t="str">
        <f t="shared" si="7"/>
        <v>Excellent</v>
      </c>
      <c r="AE17" t="str">
        <f t="shared" si="2"/>
        <v>Excellent</v>
      </c>
      <c r="AF17" t="str">
        <f t="shared" si="3"/>
        <v>Excellent</v>
      </c>
      <c r="AH17" t="str">
        <f t="shared" si="1"/>
        <v>N</v>
      </c>
    </row>
    <row r="18" spans="2:34">
      <c r="B18" t="s">
        <v>246</v>
      </c>
      <c r="C18" t="s">
        <v>895</v>
      </c>
      <c r="D18" t="s">
        <v>48</v>
      </c>
      <c r="E18" t="s">
        <v>49</v>
      </c>
      <c r="F18" t="s">
        <v>50</v>
      </c>
      <c r="H18" t="str">
        <f>INDEX('YKY Backcast'!$B$13:$V$36, MATCH('YKY Backcast - WINEP'!$C18, 'YKY Backcast'!$C$13:$C$36, 0), MATCH('YKY Backcast - WINEP'!H$13, 'YKY Backcast'!$B$13:$V$13, 0))</f>
        <v>Good</v>
      </c>
      <c r="I18" t="str">
        <f>INDEX('YKY Backcast'!$B$13:$V$36, MATCH('YKY Backcast - WINEP'!$C18, 'YKY Backcast'!$C$13:$C$36, 0), MATCH('YKY Backcast - WINEP'!I$13, 'YKY Backcast'!$B$13:$V$13, 0))</f>
        <v>Good</v>
      </c>
      <c r="J18" t="str">
        <f>INDEX('YKY Backcast'!$B$13:$V$36, MATCH('YKY Backcast - WINEP'!$C18, 'YKY Backcast'!$C$13:$C$36, 0), MATCH('YKY Backcast - WINEP'!J$13, 'YKY Backcast'!$B$13:$V$13, 0))</f>
        <v>Good</v>
      </c>
      <c r="K18" t="str">
        <f>INDEX('YKY Backcast'!$B$13:$V$36, MATCH('YKY Backcast - WINEP'!$C18, 'YKY Backcast'!$C$13:$C$36, 0), MATCH('YKY Backcast - WINEP'!K$13, 'YKY Backcast'!$B$13:$V$13, 0))</f>
        <v>Good</v>
      </c>
      <c r="L18" t="str">
        <f>INDEX('YKY Backcast'!$B$13:$V$36, MATCH('YKY Backcast - WINEP'!$C18, 'YKY Backcast'!$C$13:$C$36, 0), MATCH('YKY Backcast - WINEP'!L$13, 'YKY Backcast'!$B$13:$V$13, 0))</f>
        <v>Good</v>
      </c>
      <c r="M18">
        <f>INDEX('YKY Backcast'!$B$13:$V$36, MATCH('YKY Backcast - WINEP'!$C18, 'YKY Backcast'!$C$13:$C$36, 0), MATCH('YKY Backcast - WINEP'!M$13, 'YKY Backcast'!$B$13:$V$13, 0))</f>
        <v>0</v>
      </c>
      <c r="N18" t="str">
        <f>INDEX('YKY Backcast'!$B$13:$V$36, MATCH('YKY Backcast - WINEP'!$C18, 'YKY Backcast'!$C$13:$C$36, 0), MATCH('YKY Backcast - WINEP'!N$13, 'YKY Backcast'!$B$13:$V$13, 0))</f>
        <v>Good</v>
      </c>
      <c r="O18" t="str">
        <f>INDEX('YKY Backcast'!$B$13:$V$36, MATCH('YKY Backcast - WINEP'!$C18, 'YKY Backcast'!$C$13:$C$36, 0), MATCH('YKY Backcast - WINEP'!O$13, 'YKY Backcast'!$B$13:$V$13, 0))</f>
        <v>Good</v>
      </c>
      <c r="P18">
        <f>INDEX('YKY Backcast'!$B$13:$V$36, MATCH('YKY Backcast - WINEP'!$C18, 'YKY Backcast'!$C$13:$C$36, 0), MATCH('YKY Backcast - WINEP'!P$13, 'YKY Backcast'!$B$13:$V$13, 0))</f>
        <v>0</v>
      </c>
      <c r="Q18" t="str">
        <f>INDEX('YKY Backcast'!$B$13:$V$36, MATCH('YKY Backcast - WINEP'!$C18, 'YKY Backcast'!$C$13:$C$36, 0), MATCH('YKY Backcast - WINEP'!Q$13, 'YKY Backcast'!$B$13:$V$13, 0))</f>
        <v>Good</v>
      </c>
      <c r="R18" t="str">
        <f>INDEX('YKY Backcast'!$B$13:$V$36, MATCH('YKY Backcast - WINEP'!$C18, 'YKY Backcast'!$C$13:$C$36, 0), MATCH('YKY Backcast - WINEP'!R$13, 'YKY Backcast'!$B$13:$V$13, 0))</f>
        <v>Good</v>
      </c>
      <c r="S18" t="str">
        <f>INDEX('YKY Backcast'!$B$13:$V$36, MATCH('YKY Backcast - WINEP'!$C18, 'YKY Backcast'!$C$13:$C$36, 0), MATCH('YKY Backcast - WINEP'!S$13, 'YKY Backcast'!$B$13:$V$13, 0))</f>
        <v>Good</v>
      </c>
      <c r="T18" t="str">
        <f>INDEX('YKY Backcast'!$B$13:$V$36, MATCH('YKY Backcast - WINEP'!$C18, 'YKY Backcast'!$C$13:$C$36, 0), MATCH('YKY Backcast - WINEP'!T$13, 'YKY Backcast'!$B$13:$V$13, 0))</f>
        <v>Good</v>
      </c>
      <c r="U18" t="str">
        <f>INDEX('YKY Backcast'!$B$13:$V$36, MATCH('YKY Backcast - WINEP'!$C18, 'YKY Backcast'!$C$13:$C$36, 0), MATCH('YKY Backcast - WINEP'!U$13, 'YKY Backcast'!$B$13:$V$13, 0))</f>
        <v>Excellent</v>
      </c>
      <c r="V18" t="str">
        <f>INDEX('YKY Backcast'!$B$13:$V$36, MATCH('YKY Backcast - WINEP'!$C18, 'YKY Backcast'!$C$13:$C$36, 0), MATCH('YKY Backcast - WINEP'!V$13, 'YKY Backcast'!$B$13:$V$13, 0))</f>
        <v>Excellent</v>
      </c>
      <c r="X18" s="22"/>
      <c r="Y18" s="22"/>
      <c r="Z18" t="s">
        <v>51</v>
      </c>
      <c r="AA18" t="str">
        <f t="shared" si="4"/>
        <v>Good</v>
      </c>
      <c r="AB18" t="str">
        <f t="shared" si="5"/>
        <v>Good</v>
      </c>
      <c r="AC18" t="str">
        <f t="shared" si="6"/>
        <v>Good</v>
      </c>
      <c r="AD18" t="str">
        <f t="shared" si="7"/>
        <v>Good</v>
      </c>
      <c r="AE18" t="str">
        <f t="shared" si="2"/>
        <v>Excellent</v>
      </c>
      <c r="AF18" t="str">
        <f t="shared" si="3"/>
        <v>Excellent</v>
      </c>
      <c r="AH18" t="str">
        <f t="shared" si="1"/>
        <v>N</v>
      </c>
    </row>
    <row r="19" spans="2:34">
      <c r="B19" t="s">
        <v>246</v>
      </c>
      <c r="C19" t="s">
        <v>896</v>
      </c>
      <c r="D19" t="s">
        <v>48</v>
      </c>
      <c r="E19" t="s">
        <v>49</v>
      </c>
      <c r="F19" t="s">
        <v>50</v>
      </c>
      <c r="H19" t="str">
        <f>INDEX('YKY Backcast'!$B$13:$V$36, MATCH('YKY Backcast - WINEP'!$C19, 'YKY Backcast'!$C$13:$C$36, 0), MATCH('YKY Backcast - WINEP'!H$13, 'YKY Backcast'!$B$13:$V$13, 0))</f>
        <v>Excellent</v>
      </c>
      <c r="I19" t="str">
        <f>INDEX('YKY Backcast'!$B$13:$V$36, MATCH('YKY Backcast - WINEP'!$C19, 'YKY Backcast'!$C$13:$C$36, 0), MATCH('YKY Backcast - WINEP'!I$13, 'YKY Backcast'!$B$13:$V$13, 0))</f>
        <v>Excellent</v>
      </c>
      <c r="J19" t="str">
        <f>INDEX('YKY Backcast'!$B$13:$V$36, MATCH('YKY Backcast - WINEP'!$C19, 'YKY Backcast'!$C$13:$C$36, 0), MATCH('YKY Backcast - WINEP'!J$13, 'YKY Backcast'!$B$13:$V$13, 0))</f>
        <v>Good</v>
      </c>
      <c r="K19" t="str">
        <f>INDEX('YKY Backcast'!$B$13:$V$36, MATCH('YKY Backcast - WINEP'!$C19, 'YKY Backcast'!$C$13:$C$36, 0), MATCH('YKY Backcast - WINEP'!K$13, 'YKY Backcast'!$B$13:$V$13, 0))</f>
        <v>Good</v>
      </c>
      <c r="L19" t="str">
        <f>INDEX('YKY Backcast'!$B$13:$V$36, MATCH('YKY Backcast - WINEP'!$C19, 'YKY Backcast'!$C$13:$C$36, 0), MATCH('YKY Backcast - WINEP'!L$13, 'YKY Backcast'!$B$13:$V$13, 0))</f>
        <v>Good</v>
      </c>
      <c r="M19">
        <f>INDEX('YKY Backcast'!$B$13:$V$36, MATCH('YKY Backcast - WINEP'!$C19, 'YKY Backcast'!$C$13:$C$36, 0), MATCH('YKY Backcast - WINEP'!M$13, 'YKY Backcast'!$B$13:$V$13, 0))</f>
        <v>0</v>
      </c>
      <c r="N19" t="str">
        <f>INDEX('YKY Backcast'!$B$13:$V$36, MATCH('YKY Backcast - WINEP'!$C19, 'YKY Backcast'!$C$13:$C$36, 0), MATCH('YKY Backcast - WINEP'!N$13, 'YKY Backcast'!$B$13:$V$13, 0))</f>
        <v>Good</v>
      </c>
      <c r="O19" t="str">
        <f>INDEX('YKY Backcast'!$B$13:$V$36, MATCH('YKY Backcast - WINEP'!$C19, 'YKY Backcast'!$C$13:$C$36, 0), MATCH('YKY Backcast - WINEP'!O$13, 'YKY Backcast'!$B$13:$V$13, 0))</f>
        <v>Excellent</v>
      </c>
      <c r="P19">
        <f>INDEX('YKY Backcast'!$B$13:$V$36, MATCH('YKY Backcast - WINEP'!$C19, 'YKY Backcast'!$C$13:$C$36, 0), MATCH('YKY Backcast - WINEP'!P$13, 'YKY Backcast'!$B$13:$V$13, 0))</f>
        <v>0</v>
      </c>
      <c r="Q19" t="str">
        <f>INDEX('YKY Backcast'!$B$13:$V$36, MATCH('YKY Backcast - WINEP'!$C19, 'YKY Backcast'!$C$13:$C$36, 0), MATCH('YKY Backcast - WINEP'!Q$13, 'YKY Backcast'!$B$13:$V$13, 0))</f>
        <v>Excellent</v>
      </c>
      <c r="R19" t="str">
        <f>INDEX('YKY Backcast'!$B$13:$V$36, MATCH('YKY Backcast - WINEP'!$C19, 'YKY Backcast'!$C$13:$C$36, 0), MATCH('YKY Backcast - WINEP'!R$13, 'YKY Backcast'!$B$13:$V$13, 0))</f>
        <v>Excellent</v>
      </c>
      <c r="S19" t="str">
        <f>INDEX('YKY Backcast'!$B$13:$V$36, MATCH('YKY Backcast - WINEP'!$C19, 'YKY Backcast'!$C$13:$C$36, 0), MATCH('YKY Backcast - WINEP'!S$13, 'YKY Backcast'!$B$13:$V$13, 0))</f>
        <v>Excellent</v>
      </c>
      <c r="T19" t="str">
        <f>INDEX('YKY Backcast'!$B$13:$V$36, MATCH('YKY Backcast - WINEP'!$C19, 'YKY Backcast'!$C$13:$C$36, 0), MATCH('YKY Backcast - WINEP'!T$13, 'YKY Backcast'!$B$13:$V$13, 0))</f>
        <v>Excellent</v>
      </c>
      <c r="U19" t="str">
        <f>INDEX('YKY Backcast'!$B$13:$V$36, MATCH('YKY Backcast - WINEP'!$C19, 'YKY Backcast'!$C$13:$C$36, 0), MATCH('YKY Backcast - WINEP'!U$13, 'YKY Backcast'!$B$13:$V$13, 0))</f>
        <v>Excellent</v>
      </c>
      <c r="V19" t="str">
        <f>INDEX('YKY Backcast'!$B$13:$V$36, MATCH('YKY Backcast - WINEP'!$C19, 'YKY Backcast'!$C$13:$C$36, 0), MATCH('YKY Backcast - WINEP'!V$13, 'YKY Backcast'!$B$13:$V$13, 0))</f>
        <v>Excellent</v>
      </c>
      <c r="X19" s="22"/>
      <c r="Y19" s="22"/>
      <c r="Z19" t="s">
        <v>51</v>
      </c>
      <c r="AA19" t="str">
        <f t="shared" si="4"/>
        <v>Excellent</v>
      </c>
      <c r="AB19" t="str">
        <f t="shared" si="5"/>
        <v>Excellent</v>
      </c>
      <c r="AC19" t="str">
        <f t="shared" si="6"/>
        <v>Excellent</v>
      </c>
      <c r="AD19" t="str">
        <f t="shared" si="7"/>
        <v>Excellent</v>
      </c>
      <c r="AE19" t="str">
        <f t="shared" si="2"/>
        <v>Excellent</v>
      </c>
      <c r="AF19" t="str">
        <f t="shared" si="3"/>
        <v>Excellent</v>
      </c>
      <c r="AH19" t="str">
        <f t="shared" si="1"/>
        <v>N</v>
      </c>
    </row>
    <row r="20" spans="2:34">
      <c r="B20" t="s">
        <v>246</v>
      </c>
      <c r="C20" t="s">
        <v>897</v>
      </c>
      <c r="D20" t="s">
        <v>48</v>
      </c>
      <c r="E20" t="s">
        <v>49</v>
      </c>
      <c r="F20" t="s">
        <v>50</v>
      </c>
      <c r="H20" t="str">
        <f>INDEX('YKY Backcast'!$B$13:$V$36, MATCH('YKY Backcast - WINEP'!$C20, 'YKY Backcast'!$C$13:$C$36, 0), MATCH('YKY Backcast - WINEP'!H$13, 'YKY Backcast'!$B$13:$V$13, 0))</f>
        <v>Good</v>
      </c>
      <c r="I20" t="str">
        <f>INDEX('YKY Backcast'!$B$13:$V$36, MATCH('YKY Backcast - WINEP'!$C20, 'YKY Backcast'!$C$13:$C$36, 0), MATCH('YKY Backcast - WINEP'!I$13, 'YKY Backcast'!$B$13:$V$13, 0))</f>
        <v>Good</v>
      </c>
      <c r="J20" t="str">
        <f>INDEX('YKY Backcast'!$B$13:$V$36, MATCH('YKY Backcast - WINEP'!$C20, 'YKY Backcast'!$C$13:$C$36, 0), MATCH('YKY Backcast - WINEP'!J$13, 'YKY Backcast'!$B$13:$V$13, 0))</f>
        <v>Good</v>
      </c>
      <c r="K20" t="str">
        <f>INDEX('YKY Backcast'!$B$13:$V$36, MATCH('YKY Backcast - WINEP'!$C20, 'YKY Backcast'!$C$13:$C$36, 0), MATCH('YKY Backcast - WINEP'!K$13, 'YKY Backcast'!$B$13:$V$13, 0))</f>
        <v>Good</v>
      </c>
      <c r="L20" t="str">
        <f>INDEX('YKY Backcast'!$B$13:$V$36, MATCH('YKY Backcast - WINEP'!$C20, 'YKY Backcast'!$C$13:$C$36, 0), MATCH('YKY Backcast - WINEP'!L$13, 'YKY Backcast'!$B$13:$V$13, 0))</f>
        <v>Good</v>
      </c>
      <c r="M20">
        <f>INDEX('YKY Backcast'!$B$13:$V$36, MATCH('YKY Backcast - WINEP'!$C20, 'YKY Backcast'!$C$13:$C$36, 0), MATCH('YKY Backcast - WINEP'!M$13, 'YKY Backcast'!$B$13:$V$13, 0))</f>
        <v>0</v>
      </c>
      <c r="N20" t="str">
        <f>INDEX('YKY Backcast'!$B$13:$V$36, MATCH('YKY Backcast - WINEP'!$C20, 'YKY Backcast'!$C$13:$C$36, 0), MATCH('YKY Backcast - WINEP'!N$13, 'YKY Backcast'!$B$13:$V$13, 0))</f>
        <v>Good</v>
      </c>
      <c r="O20" t="str">
        <f>INDEX('YKY Backcast'!$B$13:$V$36, MATCH('YKY Backcast - WINEP'!$C20, 'YKY Backcast'!$C$13:$C$36, 0), MATCH('YKY Backcast - WINEP'!O$13, 'YKY Backcast'!$B$13:$V$13, 0))</f>
        <v>Good</v>
      </c>
      <c r="P20">
        <f>INDEX('YKY Backcast'!$B$13:$V$36, MATCH('YKY Backcast - WINEP'!$C20, 'YKY Backcast'!$C$13:$C$36, 0), MATCH('YKY Backcast - WINEP'!P$13, 'YKY Backcast'!$B$13:$V$13, 0))</f>
        <v>0</v>
      </c>
      <c r="Q20" t="str">
        <f>INDEX('YKY Backcast'!$B$13:$V$36, MATCH('YKY Backcast - WINEP'!$C20, 'YKY Backcast'!$C$13:$C$36, 0), MATCH('YKY Backcast - WINEP'!Q$13, 'YKY Backcast'!$B$13:$V$13, 0))</f>
        <v>Good</v>
      </c>
      <c r="R20" t="str">
        <f>INDEX('YKY Backcast'!$B$13:$V$36, MATCH('YKY Backcast - WINEP'!$C20, 'YKY Backcast'!$C$13:$C$36, 0), MATCH('YKY Backcast - WINEP'!R$13, 'YKY Backcast'!$B$13:$V$13, 0))</f>
        <v>Good</v>
      </c>
      <c r="S20" t="str">
        <f>INDEX('YKY Backcast'!$B$13:$V$36, MATCH('YKY Backcast - WINEP'!$C20, 'YKY Backcast'!$C$13:$C$36, 0), MATCH('YKY Backcast - WINEP'!S$13, 'YKY Backcast'!$B$13:$V$13, 0))</f>
        <v>Good</v>
      </c>
      <c r="T20" t="str">
        <f>INDEX('YKY Backcast'!$B$13:$V$36, MATCH('YKY Backcast - WINEP'!$C20, 'YKY Backcast'!$C$13:$C$36, 0), MATCH('YKY Backcast - WINEP'!T$13, 'YKY Backcast'!$B$13:$V$13, 0))</f>
        <v>Good</v>
      </c>
      <c r="U20" t="str">
        <f>INDEX('YKY Backcast'!$B$13:$V$36, MATCH('YKY Backcast - WINEP'!$C20, 'YKY Backcast'!$C$13:$C$36, 0), MATCH('YKY Backcast - WINEP'!U$13, 'YKY Backcast'!$B$13:$V$13, 0))</f>
        <v>Good</v>
      </c>
      <c r="V20" t="str">
        <f>INDEX('YKY Backcast'!$B$13:$V$36, MATCH('YKY Backcast - WINEP'!$C20, 'YKY Backcast'!$C$13:$C$36, 0), MATCH('YKY Backcast - WINEP'!V$13, 'YKY Backcast'!$B$13:$V$13, 0))</f>
        <v>Good</v>
      </c>
      <c r="X20" s="22"/>
      <c r="Y20" s="22"/>
      <c r="Z20" t="s">
        <v>51</v>
      </c>
      <c r="AA20" t="str">
        <f t="shared" si="4"/>
        <v>Good</v>
      </c>
      <c r="AB20" t="str">
        <f t="shared" si="5"/>
        <v>Good</v>
      </c>
      <c r="AC20" t="str">
        <f t="shared" si="6"/>
        <v>Good</v>
      </c>
      <c r="AD20" t="str">
        <f t="shared" si="7"/>
        <v>Good</v>
      </c>
      <c r="AE20" t="str">
        <f t="shared" si="2"/>
        <v>Good</v>
      </c>
      <c r="AF20" t="str">
        <f t="shared" si="3"/>
        <v>Good</v>
      </c>
      <c r="AH20" t="str">
        <f t="shared" si="1"/>
        <v>N</v>
      </c>
    </row>
    <row r="21" spans="2:34">
      <c r="B21" t="s">
        <v>246</v>
      </c>
      <c r="C21" t="s">
        <v>898</v>
      </c>
      <c r="D21" t="s">
        <v>48</v>
      </c>
      <c r="E21" t="s">
        <v>49</v>
      </c>
      <c r="F21" t="s">
        <v>50</v>
      </c>
      <c r="H21" t="str">
        <f>INDEX('YKY Backcast'!$B$13:$V$36, MATCH('YKY Backcast - WINEP'!$C21, 'YKY Backcast'!$C$13:$C$36, 0), MATCH('YKY Backcast - WINEP'!H$13, 'YKY Backcast'!$B$13:$V$13, 0))</f>
        <v>Excellent</v>
      </c>
      <c r="I21" t="str">
        <f>INDEX('YKY Backcast'!$B$13:$V$36, MATCH('YKY Backcast - WINEP'!$C21, 'YKY Backcast'!$C$13:$C$36, 0), MATCH('YKY Backcast - WINEP'!I$13, 'YKY Backcast'!$B$13:$V$13, 0))</f>
        <v>Excellent</v>
      </c>
      <c r="J21" t="str">
        <f>INDEX('YKY Backcast'!$B$13:$V$36, MATCH('YKY Backcast - WINEP'!$C21, 'YKY Backcast'!$C$13:$C$36, 0), MATCH('YKY Backcast - WINEP'!J$13, 'YKY Backcast'!$B$13:$V$13, 0))</f>
        <v>Good</v>
      </c>
      <c r="K21" t="str">
        <f>INDEX('YKY Backcast'!$B$13:$V$36, MATCH('YKY Backcast - WINEP'!$C21, 'YKY Backcast'!$C$13:$C$36, 0), MATCH('YKY Backcast - WINEP'!K$13, 'YKY Backcast'!$B$13:$V$13, 0))</f>
        <v>Good</v>
      </c>
      <c r="L21" t="str">
        <f>INDEX('YKY Backcast'!$B$13:$V$36, MATCH('YKY Backcast - WINEP'!$C21, 'YKY Backcast'!$C$13:$C$36, 0), MATCH('YKY Backcast - WINEP'!L$13, 'YKY Backcast'!$B$13:$V$13, 0))</f>
        <v>Excellent</v>
      </c>
      <c r="M21">
        <f>INDEX('YKY Backcast'!$B$13:$V$36, MATCH('YKY Backcast - WINEP'!$C21, 'YKY Backcast'!$C$13:$C$36, 0), MATCH('YKY Backcast - WINEP'!M$13, 'YKY Backcast'!$B$13:$V$13, 0))</f>
        <v>0</v>
      </c>
      <c r="N21" t="str">
        <f>INDEX('YKY Backcast'!$B$13:$V$36, MATCH('YKY Backcast - WINEP'!$C21, 'YKY Backcast'!$C$13:$C$36, 0), MATCH('YKY Backcast - WINEP'!N$13, 'YKY Backcast'!$B$13:$V$13, 0))</f>
        <v>Good</v>
      </c>
      <c r="O21" t="str">
        <f>INDEX('YKY Backcast'!$B$13:$V$36, MATCH('YKY Backcast - WINEP'!$C21, 'YKY Backcast'!$C$13:$C$36, 0), MATCH('YKY Backcast - WINEP'!O$13, 'YKY Backcast'!$B$13:$V$13, 0))</f>
        <v>Excellent</v>
      </c>
      <c r="P21">
        <f>INDEX('YKY Backcast'!$B$13:$V$36, MATCH('YKY Backcast - WINEP'!$C21, 'YKY Backcast'!$C$13:$C$36, 0), MATCH('YKY Backcast - WINEP'!P$13, 'YKY Backcast'!$B$13:$V$13, 0))</f>
        <v>0</v>
      </c>
      <c r="Q21" t="str">
        <f>INDEX('YKY Backcast'!$B$13:$V$36, MATCH('YKY Backcast - WINEP'!$C21, 'YKY Backcast'!$C$13:$C$36, 0), MATCH('YKY Backcast - WINEP'!Q$13, 'YKY Backcast'!$B$13:$V$13, 0))</f>
        <v>Excellent</v>
      </c>
      <c r="R21" t="str">
        <f>INDEX('YKY Backcast'!$B$13:$V$36, MATCH('YKY Backcast - WINEP'!$C21, 'YKY Backcast'!$C$13:$C$36, 0), MATCH('YKY Backcast - WINEP'!R$13, 'YKY Backcast'!$B$13:$V$13, 0))</f>
        <v>Excellent</v>
      </c>
      <c r="S21" t="str">
        <f>INDEX('YKY Backcast'!$B$13:$V$36, MATCH('YKY Backcast - WINEP'!$C21, 'YKY Backcast'!$C$13:$C$36, 0), MATCH('YKY Backcast - WINEP'!S$13, 'YKY Backcast'!$B$13:$V$13, 0))</f>
        <v>Excellent</v>
      </c>
      <c r="T21" t="str">
        <f>INDEX('YKY Backcast'!$B$13:$V$36, MATCH('YKY Backcast - WINEP'!$C21, 'YKY Backcast'!$C$13:$C$36, 0), MATCH('YKY Backcast - WINEP'!T$13, 'YKY Backcast'!$B$13:$V$13, 0))</f>
        <v>Excellent</v>
      </c>
      <c r="U21" t="str">
        <f>INDEX('YKY Backcast'!$B$13:$V$36, MATCH('YKY Backcast - WINEP'!$C21, 'YKY Backcast'!$C$13:$C$36, 0), MATCH('YKY Backcast - WINEP'!U$13, 'YKY Backcast'!$B$13:$V$13, 0))</f>
        <v>Excellent</v>
      </c>
      <c r="V21" t="str">
        <f>INDEX('YKY Backcast'!$B$13:$V$36, MATCH('YKY Backcast - WINEP'!$C21, 'YKY Backcast'!$C$13:$C$36, 0), MATCH('YKY Backcast - WINEP'!V$13, 'YKY Backcast'!$B$13:$V$13, 0))</f>
        <v>Excellent</v>
      </c>
      <c r="X21" s="22"/>
      <c r="Y21" s="22"/>
      <c r="Z21" t="s">
        <v>51</v>
      </c>
      <c r="AA21" t="str">
        <f t="shared" si="4"/>
        <v>Excellent</v>
      </c>
      <c r="AB21" t="str">
        <f t="shared" si="5"/>
        <v>Excellent</v>
      </c>
      <c r="AC21" t="str">
        <f t="shared" si="6"/>
        <v>Excellent</v>
      </c>
      <c r="AD21" t="str">
        <f t="shared" si="7"/>
        <v>Excellent</v>
      </c>
      <c r="AE21" t="str">
        <f t="shared" si="2"/>
        <v>Excellent</v>
      </c>
      <c r="AF21" t="str">
        <f t="shared" si="3"/>
        <v>Excellent</v>
      </c>
      <c r="AH21" t="str">
        <f t="shared" si="1"/>
        <v>N</v>
      </c>
    </row>
    <row r="22" spans="2:34">
      <c r="B22" t="s">
        <v>246</v>
      </c>
      <c r="C22" t="s">
        <v>899</v>
      </c>
      <c r="D22" t="s">
        <v>48</v>
      </c>
      <c r="E22" t="s">
        <v>49</v>
      </c>
      <c r="F22" t="s">
        <v>50</v>
      </c>
      <c r="H22" t="str">
        <f>INDEX('YKY Backcast'!$B$13:$V$36, MATCH('YKY Backcast - WINEP'!$C22, 'YKY Backcast'!$C$13:$C$36, 0), MATCH('YKY Backcast - WINEP'!H$13, 'YKY Backcast'!$B$13:$V$13, 0))</f>
        <v>Good</v>
      </c>
      <c r="I22" t="str">
        <f>INDEX('YKY Backcast'!$B$13:$V$36, MATCH('YKY Backcast - WINEP'!$C22, 'YKY Backcast'!$C$13:$C$36, 0), MATCH('YKY Backcast - WINEP'!I$13, 'YKY Backcast'!$B$13:$V$13, 0))</f>
        <v>Sufficient</v>
      </c>
      <c r="J22" t="str">
        <f>INDEX('YKY Backcast'!$B$13:$V$36, MATCH('YKY Backcast - WINEP'!$C22, 'YKY Backcast'!$C$13:$C$36, 0), MATCH('YKY Backcast - WINEP'!J$13, 'YKY Backcast'!$B$13:$V$13, 0))</f>
        <v>Good</v>
      </c>
      <c r="K22" t="str">
        <f>INDEX('YKY Backcast'!$B$13:$V$36, MATCH('YKY Backcast - WINEP'!$C22, 'YKY Backcast'!$C$13:$C$36, 0), MATCH('YKY Backcast - WINEP'!K$13, 'YKY Backcast'!$B$13:$V$13, 0))</f>
        <v>Good</v>
      </c>
      <c r="L22" t="str">
        <f>INDEX('YKY Backcast'!$B$13:$V$36, MATCH('YKY Backcast - WINEP'!$C22, 'YKY Backcast'!$C$13:$C$36, 0), MATCH('YKY Backcast - WINEP'!L$13, 'YKY Backcast'!$B$13:$V$13, 0))</f>
        <v>Excellent</v>
      </c>
      <c r="M22">
        <f>INDEX('YKY Backcast'!$B$13:$V$36, MATCH('YKY Backcast - WINEP'!$C22, 'YKY Backcast'!$C$13:$C$36, 0), MATCH('YKY Backcast - WINEP'!M$13, 'YKY Backcast'!$B$13:$V$13, 0))</f>
        <v>0</v>
      </c>
      <c r="N22" t="str">
        <f>INDEX('YKY Backcast'!$B$13:$V$36, MATCH('YKY Backcast - WINEP'!$C22, 'YKY Backcast'!$C$13:$C$36, 0), MATCH('YKY Backcast - WINEP'!N$13, 'YKY Backcast'!$B$13:$V$13, 0))</f>
        <v>Excellent</v>
      </c>
      <c r="O22" t="str">
        <f>INDEX('YKY Backcast'!$B$13:$V$36, MATCH('YKY Backcast - WINEP'!$C22, 'YKY Backcast'!$C$13:$C$36, 0), MATCH('YKY Backcast - WINEP'!O$13, 'YKY Backcast'!$B$13:$V$13, 0))</f>
        <v>Excellent</v>
      </c>
      <c r="P22">
        <f>INDEX('YKY Backcast'!$B$13:$V$36, MATCH('YKY Backcast - WINEP'!$C22, 'YKY Backcast'!$C$13:$C$36, 0), MATCH('YKY Backcast - WINEP'!P$13, 'YKY Backcast'!$B$13:$V$13, 0))</f>
        <v>0</v>
      </c>
      <c r="Q22" t="str">
        <f>INDEX('YKY Backcast'!$B$13:$V$36, MATCH('YKY Backcast - WINEP'!$C22, 'YKY Backcast'!$C$13:$C$36, 0), MATCH('YKY Backcast - WINEP'!Q$13, 'YKY Backcast'!$B$13:$V$13, 0))</f>
        <v>Excellent</v>
      </c>
      <c r="R22" t="str">
        <f>INDEX('YKY Backcast'!$B$13:$V$36, MATCH('YKY Backcast - WINEP'!$C22, 'YKY Backcast'!$C$13:$C$36, 0), MATCH('YKY Backcast - WINEP'!R$13, 'YKY Backcast'!$B$13:$V$13, 0))</f>
        <v>Excellent</v>
      </c>
      <c r="S22" t="str">
        <f>INDEX('YKY Backcast'!$B$13:$V$36, MATCH('YKY Backcast - WINEP'!$C22, 'YKY Backcast'!$C$13:$C$36, 0), MATCH('YKY Backcast - WINEP'!S$13, 'YKY Backcast'!$B$13:$V$13, 0))</f>
        <v>Excellent</v>
      </c>
      <c r="T22" t="str">
        <f>INDEX('YKY Backcast'!$B$13:$V$36, MATCH('YKY Backcast - WINEP'!$C22, 'YKY Backcast'!$C$13:$C$36, 0), MATCH('YKY Backcast - WINEP'!T$13, 'YKY Backcast'!$B$13:$V$13, 0))</f>
        <v>Excellent</v>
      </c>
      <c r="U22" t="str">
        <f>INDEX('YKY Backcast'!$B$13:$V$36, MATCH('YKY Backcast - WINEP'!$C22, 'YKY Backcast'!$C$13:$C$36, 0), MATCH('YKY Backcast - WINEP'!U$13, 'YKY Backcast'!$B$13:$V$13, 0))</f>
        <v>Excellent</v>
      </c>
      <c r="V22" t="str">
        <f>INDEX('YKY Backcast'!$B$13:$V$36, MATCH('YKY Backcast - WINEP'!$C22, 'YKY Backcast'!$C$13:$C$36, 0), MATCH('YKY Backcast - WINEP'!V$13, 'YKY Backcast'!$B$13:$V$13, 0))</f>
        <v>Excellent</v>
      </c>
      <c r="X22" s="22"/>
      <c r="Y22" s="22"/>
      <c r="Z22" t="s">
        <v>51</v>
      </c>
      <c r="AA22" t="str">
        <f t="shared" si="4"/>
        <v>Excellent</v>
      </c>
      <c r="AB22" t="str">
        <f t="shared" si="5"/>
        <v>Excellent</v>
      </c>
      <c r="AC22" t="str">
        <f t="shared" si="6"/>
        <v>Excellent</v>
      </c>
      <c r="AD22" t="str">
        <f t="shared" si="7"/>
        <v>Excellent</v>
      </c>
      <c r="AE22" t="str">
        <f t="shared" si="2"/>
        <v>Excellent</v>
      </c>
      <c r="AF22" t="str">
        <f t="shared" si="3"/>
        <v>Excellent</v>
      </c>
      <c r="AH22" t="str">
        <f t="shared" si="1"/>
        <v>N</v>
      </c>
    </row>
    <row r="23" spans="2:34">
      <c r="B23" t="s">
        <v>246</v>
      </c>
      <c r="C23" t="s">
        <v>900</v>
      </c>
      <c r="D23" t="s">
        <v>48</v>
      </c>
      <c r="E23" t="s">
        <v>49</v>
      </c>
      <c r="F23" t="s">
        <v>50</v>
      </c>
      <c r="H23" t="str">
        <f>INDEX('YKY Backcast'!$B$13:$V$36, MATCH('YKY Backcast - WINEP'!$C23, 'YKY Backcast'!$C$13:$C$36, 0), MATCH('YKY Backcast - WINEP'!H$13, 'YKY Backcast'!$B$13:$V$13, 0))</f>
        <v>Good</v>
      </c>
      <c r="I23" t="str">
        <f>INDEX('YKY Backcast'!$B$13:$V$36, MATCH('YKY Backcast - WINEP'!$C23, 'YKY Backcast'!$C$13:$C$36, 0), MATCH('YKY Backcast - WINEP'!I$13, 'YKY Backcast'!$B$13:$V$13, 0))</f>
        <v>Good</v>
      </c>
      <c r="J23" t="str">
        <f>INDEX('YKY Backcast'!$B$13:$V$36, MATCH('YKY Backcast - WINEP'!$C23, 'YKY Backcast'!$C$13:$C$36, 0), MATCH('YKY Backcast - WINEP'!J$13, 'YKY Backcast'!$B$13:$V$13, 0))</f>
        <v>Good</v>
      </c>
      <c r="K23" t="str">
        <f>INDEX('YKY Backcast'!$B$13:$V$36, MATCH('YKY Backcast - WINEP'!$C23, 'YKY Backcast'!$C$13:$C$36, 0), MATCH('YKY Backcast - WINEP'!K$13, 'YKY Backcast'!$B$13:$V$13, 0))</f>
        <v>Good</v>
      </c>
      <c r="L23" t="str">
        <f>INDEX('YKY Backcast'!$B$13:$V$36, MATCH('YKY Backcast - WINEP'!$C23, 'YKY Backcast'!$C$13:$C$36, 0), MATCH('YKY Backcast - WINEP'!L$13, 'YKY Backcast'!$B$13:$V$13, 0))</f>
        <v>Good</v>
      </c>
      <c r="M23">
        <f>INDEX('YKY Backcast'!$B$13:$V$36, MATCH('YKY Backcast - WINEP'!$C23, 'YKY Backcast'!$C$13:$C$36, 0), MATCH('YKY Backcast - WINEP'!M$13, 'YKY Backcast'!$B$13:$V$13, 0))</f>
        <v>0</v>
      </c>
      <c r="N23" t="str">
        <f>INDEX('YKY Backcast'!$B$13:$V$36, MATCH('YKY Backcast - WINEP'!$C23, 'YKY Backcast'!$C$13:$C$36, 0), MATCH('YKY Backcast - WINEP'!N$13, 'YKY Backcast'!$B$13:$V$13, 0))</f>
        <v>Sufficient</v>
      </c>
      <c r="O23" t="str">
        <f>INDEX('YKY Backcast'!$B$13:$V$36, MATCH('YKY Backcast - WINEP'!$C23, 'YKY Backcast'!$C$13:$C$36, 0), MATCH('YKY Backcast - WINEP'!O$13, 'YKY Backcast'!$B$13:$V$13, 0))</f>
        <v>Good</v>
      </c>
      <c r="P23">
        <f>INDEX('YKY Backcast'!$B$13:$V$36, MATCH('YKY Backcast - WINEP'!$C23, 'YKY Backcast'!$C$13:$C$36, 0), MATCH('YKY Backcast - WINEP'!P$13, 'YKY Backcast'!$B$13:$V$13, 0))</f>
        <v>0</v>
      </c>
      <c r="Q23" t="str">
        <f>INDEX('YKY Backcast'!$B$13:$V$36, MATCH('YKY Backcast - WINEP'!$C23, 'YKY Backcast'!$C$13:$C$36, 0), MATCH('YKY Backcast - WINEP'!Q$13, 'YKY Backcast'!$B$13:$V$13, 0))</f>
        <v>Sufficient</v>
      </c>
      <c r="R23" t="str">
        <f>INDEX('YKY Backcast'!$B$13:$V$36, MATCH('YKY Backcast - WINEP'!$C23, 'YKY Backcast'!$C$13:$C$36, 0), MATCH('YKY Backcast - WINEP'!R$13, 'YKY Backcast'!$B$13:$V$13, 0))</f>
        <v>Good</v>
      </c>
      <c r="S23" t="str">
        <f>INDEX('YKY Backcast'!$B$13:$V$36, MATCH('YKY Backcast - WINEP'!$C23, 'YKY Backcast'!$C$13:$C$36, 0), MATCH('YKY Backcast - WINEP'!S$13, 'YKY Backcast'!$B$13:$V$13, 0))</f>
        <v>Good</v>
      </c>
      <c r="T23" t="str">
        <f>INDEX('YKY Backcast'!$B$13:$V$36, MATCH('YKY Backcast - WINEP'!$C23, 'YKY Backcast'!$C$13:$C$36, 0), MATCH('YKY Backcast - WINEP'!T$13, 'YKY Backcast'!$B$13:$V$13, 0))</f>
        <v>Good</v>
      </c>
      <c r="U23" t="str">
        <f>INDEX('YKY Backcast'!$B$13:$V$36, MATCH('YKY Backcast - WINEP'!$C23, 'YKY Backcast'!$C$13:$C$36, 0), MATCH('YKY Backcast - WINEP'!U$13, 'YKY Backcast'!$B$13:$V$13, 0))</f>
        <v>Good</v>
      </c>
      <c r="V23" t="str">
        <f>INDEX('YKY Backcast'!$B$13:$V$36, MATCH('YKY Backcast - WINEP'!$C23, 'YKY Backcast'!$C$13:$C$36, 0), MATCH('YKY Backcast - WINEP'!V$13, 'YKY Backcast'!$B$13:$V$13, 0))</f>
        <v>Good</v>
      </c>
      <c r="X23" s="22"/>
      <c r="Y23" s="22"/>
      <c r="Z23" t="s">
        <v>51</v>
      </c>
      <c r="AA23" t="str">
        <f t="shared" si="4"/>
        <v>Sufficient</v>
      </c>
      <c r="AB23" t="str">
        <f t="shared" si="5"/>
        <v>Good</v>
      </c>
      <c r="AC23" t="str">
        <f t="shared" si="6"/>
        <v>Good</v>
      </c>
      <c r="AD23" t="str">
        <f t="shared" si="7"/>
        <v>Good</v>
      </c>
      <c r="AE23" t="str">
        <f t="shared" si="2"/>
        <v>Good</v>
      </c>
      <c r="AF23" t="str">
        <f t="shared" si="3"/>
        <v>Good</v>
      </c>
      <c r="AH23" t="str">
        <f t="shared" si="1"/>
        <v>N</v>
      </c>
    </row>
    <row r="24" spans="2:34">
      <c r="B24" t="s">
        <v>246</v>
      </c>
      <c r="C24" t="s">
        <v>901</v>
      </c>
      <c r="D24" t="s">
        <v>48</v>
      </c>
      <c r="E24" t="s">
        <v>49</v>
      </c>
      <c r="F24" t="s">
        <v>50</v>
      </c>
      <c r="H24" t="str">
        <f>INDEX('YKY Backcast'!$B$13:$V$36, MATCH('YKY Backcast - WINEP'!$C24, 'YKY Backcast'!$C$13:$C$36, 0), MATCH('YKY Backcast - WINEP'!H$13, 'YKY Backcast'!$B$13:$V$13, 0))</f>
        <v>Good</v>
      </c>
      <c r="I24" t="str">
        <f>INDEX('YKY Backcast'!$B$13:$V$36, MATCH('YKY Backcast - WINEP'!$C24, 'YKY Backcast'!$C$13:$C$36, 0), MATCH('YKY Backcast - WINEP'!I$13, 'YKY Backcast'!$B$13:$V$13, 0))</f>
        <v>Good</v>
      </c>
      <c r="J24" t="str">
        <f>INDEX('YKY Backcast'!$B$13:$V$36, MATCH('YKY Backcast - WINEP'!$C24, 'YKY Backcast'!$C$13:$C$36, 0), MATCH('YKY Backcast - WINEP'!J$13, 'YKY Backcast'!$B$13:$V$13, 0))</f>
        <v>Good</v>
      </c>
      <c r="K24" t="str">
        <f>INDEX('YKY Backcast'!$B$13:$V$36, MATCH('YKY Backcast - WINEP'!$C24, 'YKY Backcast'!$C$13:$C$36, 0), MATCH('YKY Backcast - WINEP'!K$13, 'YKY Backcast'!$B$13:$V$13, 0))</f>
        <v>Good</v>
      </c>
      <c r="L24" t="str">
        <f>INDEX('YKY Backcast'!$B$13:$V$36, MATCH('YKY Backcast - WINEP'!$C24, 'YKY Backcast'!$C$13:$C$36, 0), MATCH('YKY Backcast - WINEP'!L$13, 'YKY Backcast'!$B$13:$V$13, 0))</f>
        <v>Excellent</v>
      </c>
      <c r="M24">
        <f>INDEX('YKY Backcast'!$B$13:$V$36, MATCH('YKY Backcast - WINEP'!$C24, 'YKY Backcast'!$C$13:$C$36, 0), MATCH('YKY Backcast - WINEP'!M$13, 'YKY Backcast'!$B$13:$V$13, 0))</f>
        <v>0</v>
      </c>
      <c r="N24" t="str">
        <f>INDEX('YKY Backcast'!$B$13:$V$36, MATCH('YKY Backcast - WINEP'!$C24, 'YKY Backcast'!$C$13:$C$36, 0), MATCH('YKY Backcast - WINEP'!N$13, 'YKY Backcast'!$B$13:$V$13, 0))</f>
        <v>Excellent</v>
      </c>
      <c r="O24" t="str">
        <f>INDEX('YKY Backcast'!$B$13:$V$36, MATCH('YKY Backcast - WINEP'!$C24, 'YKY Backcast'!$C$13:$C$36, 0), MATCH('YKY Backcast - WINEP'!O$13, 'YKY Backcast'!$B$13:$V$13, 0))</f>
        <v>Excellent</v>
      </c>
      <c r="P24">
        <f>INDEX('YKY Backcast'!$B$13:$V$36, MATCH('YKY Backcast - WINEP'!$C24, 'YKY Backcast'!$C$13:$C$36, 0), MATCH('YKY Backcast - WINEP'!P$13, 'YKY Backcast'!$B$13:$V$13, 0))</f>
        <v>0</v>
      </c>
      <c r="Q24" t="str">
        <f>INDEX('YKY Backcast'!$B$13:$V$36, MATCH('YKY Backcast - WINEP'!$C24, 'YKY Backcast'!$C$13:$C$36, 0), MATCH('YKY Backcast - WINEP'!Q$13, 'YKY Backcast'!$B$13:$V$13, 0))</f>
        <v>Good</v>
      </c>
      <c r="R24" t="str">
        <f>INDEX('YKY Backcast'!$B$13:$V$36, MATCH('YKY Backcast - WINEP'!$C24, 'YKY Backcast'!$C$13:$C$36, 0), MATCH('YKY Backcast - WINEP'!R$13, 'YKY Backcast'!$B$13:$V$13, 0))</f>
        <v>Good</v>
      </c>
      <c r="S24" t="str">
        <f>INDEX('YKY Backcast'!$B$13:$V$36, MATCH('YKY Backcast - WINEP'!$C24, 'YKY Backcast'!$C$13:$C$36, 0), MATCH('YKY Backcast - WINEP'!S$13, 'YKY Backcast'!$B$13:$V$13, 0))</f>
        <v>Good</v>
      </c>
      <c r="T24" t="str">
        <f>INDEX('YKY Backcast'!$B$13:$V$36, MATCH('YKY Backcast - WINEP'!$C24, 'YKY Backcast'!$C$13:$C$36, 0), MATCH('YKY Backcast - WINEP'!T$13, 'YKY Backcast'!$B$13:$V$13, 0))</f>
        <v>Good</v>
      </c>
      <c r="U24" t="str">
        <f>INDEX('YKY Backcast'!$B$13:$V$36, MATCH('YKY Backcast - WINEP'!$C24, 'YKY Backcast'!$C$13:$C$36, 0), MATCH('YKY Backcast - WINEP'!U$13, 'YKY Backcast'!$B$13:$V$13, 0))</f>
        <v>Excellent</v>
      </c>
      <c r="V24" t="str">
        <f>INDEX('YKY Backcast'!$B$13:$V$36, MATCH('YKY Backcast - WINEP'!$C24, 'YKY Backcast'!$C$13:$C$36, 0), MATCH('YKY Backcast - WINEP'!V$13, 'YKY Backcast'!$B$13:$V$13, 0))</f>
        <v>Excellent</v>
      </c>
      <c r="X24" s="22"/>
      <c r="Y24" s="22"/>
      <c r="Z24" t="s">
        <v>51</v>
      </c>
      <c r="AA24" t="str">
        <f t="shared" si="4"/>
        <v>Good</v>
      </c>
      <c r="AB24" t="str">
        <f t="shared" si="5"/>
        <v>Good</v>
      </c>
      <c r="AC24" t="str">
        <f t="shared" si="6"/>
        <v>Good</v>
      </c>
      <c r="AD24" t="str">
        <f t="shared" si="7"/>
        <v>Good</v>
      </c>
      <c r="AE24" t="str">
        <f t="shared" si="2"/>
        <v>Excellent</v>
      </c>
      <c r="AF24" t="str">
        <f t="shared" si="3"/>
        <v>Excellent</v>
      </c>
      <c r="AH24" t="str">
        <f t="shared" si="1"/>
        <v>N</v>
      </c>
    </row>
    <row r="25" spans="2:34">
      <c r="B25" t="s">
        <v>246</v>
      </c>
      <c r="C25" t="s">
        <v>902</v>
      </c>
      <c r="D25" t="s">
        <v>48</v>
      </c>
      <c r="E25" t="s">
        <v>49</v>
      </c>
      <c r="F25" t="s">
        <v>50</v>
      </c>
      <c r="H25" t="str">
        <f>INDEX('YKY Backcast'!$B$13:$V$36, MATCH('YKY Backcast - WINEP'!$C25, 'YKY Backcast'!$C$13:$C$36, 0), MATCH('YKY Backcast - WINEP'!H$13, 'YKY Backcast'!$B$13:$V$13, 0))</f>
        <v>Good</v>
      </c>
      <c r="I25" t="str">
        <f>INDEX('YKY Backcast'!$B$13:$V$36, MATCH('YKY Backcast - WINEP'!$C25, 'YKY Backcast'!$C$13:$C$36, 0), MATCH('YKY Backcast - WINEP'!I$13, 'YKY Backcast'!$B$13:$V$13, 0))</f>
        <v>Good</v>
      </c>
      <c r="J25" t="str">
        <f>INDEX('YKY Backcast'!$B$13:$V$36, MATCH('YKY Backcast - WINEP'!$C25, 'YKY Backcast'!$C$13:$C$36, 0), MATCH('YKY Backcast - WINEP'!J$13, 'YKY Backcast'!$B$13:$V$13, 0))</f>
        <v>Good</v>
      </c>
      <c r="K25" t="str">
        <f>INDEX('YKY Backcast'!$B$13:$V$36, MATCH('YKY Backcast - WINEP'!$C25, 'YKY Backcast'!$C$13:$C$36, 0), MATCH('YKY Backcast - WINEP'!K$13, 'YKY Backcast'!$B$13:$V$13, 0))</f>
        <v>Good</v>
      </c>
      <c r="L25" t="str">
        <f>INDEX('YKY Backcast'!$B$13:$V$36, MATCH('YKY Backcast - WINEP'!$C25, 'YKY Backcast'!$C$13:$C$36, 0), MATCH('YKY Backcast - WINEP'!L$13, 'YKY Backcast'!$B$13:$V$13, 0))</f>
        <v>Good</v>
      </c>
      <c r="M25">
        <f>INDEX('YKY Backcast'!$B$13:$V$36, MATCH('YKY Backcast - WINEP'!$C25, 'YKY Backcast'!$C$13:$C$36, 0), MATCH('YKY Backcast - WINEP'!M$13, 'YKY Backcast'!$B$13:$V$13, 0))</f>
        <v>0</v>
      </c>
      <c r="N25" t="str">
        <f>INDEX('YKY Backcast'!$B$13:$V$36, MATCH('YKY Backcast - WINEP'!$C25, 'YKY Backcast'!$C$13:$C$36, 0), MATCH('YKY Backcast - WINEP'!N$13, 'YKY Backcast'!$B$13:$V$13, 0))</f>
        <v>Good</v>
      </c>
      <c r="O25" t="str">
        <f>INDEX('YKY Backcast'!$B$13:$V$36, MATCH('YKY Backcast - WINEP'!$C25, 'YKY Backcast'!$C$13:$C$36, 0), MATCH('YKY Backcast - WINEP'!O$13, 'YKY Backcast'!$B$13:$V$13, 0))</f>
        <v>Excellent</v>
      </c>
      <c r="P25">
        <f>INDEX('YKY Backcast'!$B$13:$V$36, MATCH('YKY Backcast - WINEP'!$C25, 'YKY Backcast'!$C$13:$C$36, 0), MATCH('YKY Backcast - WINEP'!P$13, 'YKY Backcast'!$B$13:$V$13, 0))</f>
        <v>0</v>
      </c>
      <c r="Q25" t="str">
        <f>INDEX('YKY Backcast'!$B$13:$V$36, MATCH('YKY Backcast - WINEP'!$C25, 'YKY Backcast'!$C$13:$C$36, 0), MATCH('YKY Backcast - WINEP'!Q$13, 'YKY Backcast'!$B$13:$V$13, 0))</f>
        <v>Excellent</v>
      </c>
      <c r="R25" t="str">
        <f>INDEX('YKY Backcast'!$B$13:$V$36, MATCH('YKY Backcast - WINEP'!$C25, 'YKY Backcast'!$C$13:$C$36, 0), MATCH('YKY Backcast - WINEP'!R$13, 'YKY Backcast'!$B$13:$V$13, 0))</f>
        <v>Excellent</v>
      </c>
      <c r="S25" t="str">
        <f>INDEX('YKY Backcast'!$B$13:$V$36, MATCH('YKY Backcast - WINEP'!$C25, 'YKY Backcast'!$C$13:$C$36, 0), MATCH('YKY Backcast - WINEP'!S$13, 'YKY Backcast'!$B$13:$V$13, 0))</f>
        <v>Excellent</v>
      </c>
      <c r="T25" t="str">
        <f>INDEX('YKY Backcast'!$B$13:$V$36, MATCH('YKY Backcast - WINEP'!$C25, 'YKY Backcast'!$C$13:$C$36, 0), MATCH('YKY Backcast - WINEP'!T$13, 'YKY Backcast'!$B$13:$V$13, 0))</f>
        <v>Excellent</v>
      </c>
      <c r="U25" t="str">
        <f>INDEX('YKY Backcast'!$B$13:$V$36, MATCH('YKY Backcast - WINEP'!$C25, 'YKY Backcast'!$C$13:$C$36, 0), MATCH('YKY Backcast - WINEP'!U$13, 'YKY Backcast'!$B$13:$V$13, 0))</f>
        <v>Excellent</v>
      </c>
      <c r="V25" t="str">
        <f>INDEX('YKY Backcast'!$B$13:$V$36, MATCH('YKY Backcast - WINEP'!$C25, 'YKY Backcast'!$C$13:$C$36, 0), MATCH('YKY Backcast - WINEP'!V$13, 'YKY Backcast'!$B$13:$V$13, 0))</f>
        <v>Excellent</v>
      </c>
      <c r="X25" s="22"/>
      <c r="Y25" s="22"/>
      <c r="Z25" t="s">
        <v>51</v>
      </c>
      <c r="AA25" t="str">
        <f t="shared" si="4"/>
        <v>Excellent</v>
      </c>
      <c r="AB25" t="str">
        <f t="shared" si="5"/>
        <v>Excellent</v>
      </c>
      <c r="AC25" t="str">
        <f t="shared" si="6"/>
        <v>Excellent</v>
      </c>
      <c r="AD25" t="str">
        <f t="shared" si="7"/>
        <v>Excellent</v>
      </c>
      <c r="AE25" t="str">
        <f t="shared" si="2"/>
        <v>Excellent</v>
      </c>
      <c r="AF25" t="str">
        <f t="shared" si="3"/>
        <v>Excellent</v>
      </c>
      <c r="AH25" t="str">
        <f t="shared" si="1"/>
        <v>N</v>
      </c>
    </row>
    <row r="26" spans="2:34">
      <c r="B26" t="s">
        <v>246</v>
      </c>
      <c r="C26" t="s">
        <v>903</v>
      </c>
      <c r="D26" t="s">
        <v>48</v>
      </c>
      <c r="E26" t="s">
        <v>49</v>
      </c>
      <c r="F26" t="s">
        <v>50</v>
      </c>
      <c r="H26" t="str">
        <f>INDEX('YKY Backcast'!$B$13:$V$36, MATCH('YKY Backcast - WINEP'!$C26, 'YKY Backcast'!$C$13:$C$36, 0), MATCH('YKY Backcast - WINEP'!H$13, 'YKY Backcast'!$B$13:$V$13, 0))</f>
        <v>Excellent</v>
      </c>
      <c r="I26" t="str">
        <f>INDEX('YKY Backcast'!$B$13:$V$36, MATCH('YKY Backcast - WINEP'!$C26, 'YKY Backcast'!$C$13:$C$36, 0), MATCH('YKY Backcast - WINEP'!I$13, 'YKY Backcast'!$B$13:$V$13, 0))</f>
        <v>Excellent</v>
      </c>
      <c r="J26" t="str">
        <f>INDEX('YKY Backcast'!$B$13:$V$36, MATCH('YKY Backcast - WINEP'!$C26, 'YKY Backcast'!$C$13:$C$36, 0), MATCH('YKY Backcast - WINEP'!J$13, 'YKY Backcast'!$B$13:$V$13, 0))</f>
        <v>Good</v>
      </c>
      <c r="K26" t="str">
        <f>INDEX('YKY Backcast'!$B$13:$V$36, MATCH('YKY Backcast - WINEP'!$C26, 'YKY Backcast'!$C$13:$C$36, 0), MATCH('YKY Backcast - WINEP'!K$13, 'YKY Backcast'!$B$13:$V$13, 0))</f>
        <v>Good</v>
      </c>
      <c r="L26" t="str">
        <f>INDEX('YKY Backcast'!$B$13:$V$36, MATCH('YKY Backcast - WINEP'!$C26, 'YKY Backcast'!$C$13:$C$36, 0), MATCH('YKY Backcast - WINEP'!L$13, 'YKY Backcast'!$B$13:$V$13, 0))</f>
        <v>Excellent</v>
      </c>
      <c r="M26">
        <f>INDEX('YKY Backcast'!$B$13:$V$36, MATCH('YKY Backcast - WINEP'!$C26, 'YKY Backcast'!$C$13:$C$36, 0), MATCH('YKY Backcast - WINEP'!M$13, 'YKY Backcast'!$B$13:$V$13, 0))</f>
        <v>0</v>
      </c>
      <c r="N26" t="str">
        <f>INDEX('YKY Backcast'!$B$13:$V$36, MATCH('YKY Backcast - WINEP'!$C26, 'YKY Backcast'!$C$13:$C$36, 0), MATCH('YKY Backcast - WINEP'!N$13, 'YKY Backcast'!$B$13:$V$13, 0))</f>
        <v>Excellent</v>
      </c>
      <c r="O26" t="str">
        <f>INDEX('YKY Backcast'!$B$13:$V$36, MATCH('YKY Backcast - WINEP'!$C26, 'YKY Backcast'!$C$13:$C$36, 0), MATCH('YKY Backcast - WINEP'!O$13, 'YKY Backcast'!$B$13:$V$13, 0))</f>
        <v>Excellent</v>
      </c>
      <c r="P26">
        <f>INDEX('YKY Backcast'!$B$13:$V$36, MATCH('YKY Backcast - WINEP'!$C26, 'YKY Backcast'!$C$13:$C$36, 0), MATCH('YKY Backcast - WINEP'!P$13, 'YKY Backcast'!$B$13:$V$13, 0))</f>
        <v>0</v>
      </c>
      <c r="Q26" t="str">
        <f>INDEX('YKY Backcast'!$B$13:$V$36, MATCH('YKY Backcast - WINEP'!$C26, 'YKY Backcast'!$C$13:$C$36, 0), MATCH('YKY Backcast - WINEP'!Q$13, 'YKY Backcast'!$B$13:$V$13, 0))</f>
        <v>Good</v>
      </c>
      <c r="R26" t="str">
        <f>INDEX('YKY Backcast'!$B$13:$V$36, MATCH('YKY Backcast - WINEP'!$C26, 'YKY Backcast'!$C$13:$C$36, 0), MATCH('YKY Backcast - WINEP'!R$13, 'YKY Backcast'!$B$13:$V$13, 0))</f>
        <v>Excellent</v>
      </c>
      <c r="S26" t="str">
        <f>INDEX('YKY Backcast'!$B$13:$V$36, MATCH('YKY Backcast - WINEP'!$C26, 'YKY Backcast'!$C$13:$C$36, 0), MATCH('YKY Backcast - WINEP'!S$13, 'YKY Backcast'!$B$13:$V$13, 0))</f>
        <v>Excellent</v>
      </c>
      <c r="T26" t="str">
        <f>INDEX('YKY Backcast'!$B$13:$V$36, MATCH('YKY Backcast - WINEP'!$C26, 'YKY Backcast'!$C$13:$C$36, 0), MATCH('YKY Backcast - WINEP'!T$13, 'YKY Backcast'!$B$13:$V$13, 0))</f>
        <v>Excellent</v>
      </c>
      <c r="U26" t="str">
        <f>INDEX('YKY Backcast'!$B$13:$V$36, MATCH('YKY Backcast - WINEP'!$C26, 'YKY Backcast'!$C$13:$C$36, 0), MATCH('YKY Backcast - WINEP'!U$13, 'YKY Backcast'!$B$13:$V$13, 0))</f>
        <v>Excellent</v>
      </c>
      <c r="V26" t="str">
        <f>INDEX('YKY Backcast'!$B$13:$V$36, MATCH('YKY Backcast - WINEP'!$C26, 'YKY Backcast'!$C$13:$C$36, 0), MATCH('YKY Backcast - WINEP'!V$13, 'YKY Backcast'!$B$13:$V$13, 0))</f>
        <v>Excellent</v>
      </c>
      <c r="X26" s="22"/>
      <c r="Y26" s="22"/>
      <c r="Z26" t="s">
        <v>51</v>
      </c>
      <c r="AA26" t="str">
        <f t="shared" si="4"/>
        <v>Good</v>
      </c>
      <c r="AB26" t="str">
        <f t="shared" si="5"/>
        <v>Excellent</v>
      </c>
      <c r="AC26" t="str">
        <f t="shared" si="6"/>
        <v>Excellent</v>
      </c>
      <c r="AD26" t="str">
        <f t="shared" si="7"/>
        <v>Excellent</v>
      </c>
      <c r="AE26" t="str">
        <f t="shared" si="2"/>
        <v>Excellent</v>
      </c>
      <c r="AF26" t="str">
        <f t="shared" si="3"/>
        <v>Excellent</v>
      </c>
      <c r="AH26" t="str">
        <f t="shared" si="1"/>
        <v>N</v>
      </c>
    </row>
    <row r="27" spans="2:34">
      <c r="B27" t="s">
        <v>246</v>
      </c>
      <c r="C27" t="s">
        <v>904</v>
      </c>
      <c r="D27" t="s">
        <v>48</v>
      </c>
      <c r="E27" t="s">
        <v>49</v>
      </c>
      <c r="F27" t="s">
        <v>50</v>
      </c>
      <c r="H27" t="str">
        <f>INDEX('YKY Backcast'!$B$13:$V$36, MATCH('YKY Backcast - WINEP'!$C27, 'YKY Backcast'!$C$13:$C$36, 0), MATCH('YKY Backcast - WINEP'!H$13, 'YKY Backcast'!$B$13:$V$13, 0))</f>
        <v>Sufficient</v>
      </c>
      <c r="I27" t="str">
        <f>INDEX('YKY Backcast'!$B$13:$V$36, MATCH('YKY Backcast - WINEP'!$C27, 'YKY Backcast'!$C$13:$C$36, 0), MATCH('YKY Backcast - WINEP'!I$13, 'YKY Backcast'!$B$13:$V$13, 0))</f>
        <v>Poor</v>
      </c>
      <c r="J27" t="str">
        <f>INDEX('YKY Backcast'!$B$13:$V$36, MATCH('YKY Backcast - WINEP'!$C27, 'YKY Backcast'!$C$13:$C$36, 0), MATCH('YKY Backcast - WINEP'!J$13, 'YKY Backcast'!$B$13:$V$13, 0))</f>
        <v>Poor</v>
      </c>
      <c r="K27" t="str">
        <f>INDEX('YKY Backcast'!$B$13:$V$36, MATCH('YKY Backcast - WINEP'!$C27, 'YKY Backcast'!$C$13:$C$36, 0), MATCH('YKY Backcast - WINEP'!K$13, 'YKY Backcast'!$B$13:$V$13, 0))</f>
        <v>Poor</v>
      </c>
      <c r="L27" t="str">
        <f>INDEX('YKY Backcast'!$B$13:$V$36, MATCH('YKY Backcast - WINEP'!$C27, 'YKY Backcast'!$C$13:$C$36, 0), MATCH('YKY Backcast - WINEP'!L$13, 'YKY Backcast'!$B$13:$V$13, 0))</f>
        <v>Poor</v>
      </c>
      <c r="M27">
        <f>INDEX('YKY Backcast'!$B$13:$V$36, MATCH('YKY Backcast - WINEP'!$C27, 'YKY Backcast'!$C$13:$C$36, 0), MATCH('YKY Backcast - WINEP'!M$13, 'YKY Backcast'!$B$13:$V$13, 0))</f>
        <v>0</v>
      </c>
      <c r="N27" t="str">
        <f>INDEX('YKY Backcast'!$B$13:$V$36, MATCH('YKY Backcast - WINEP'!$C27, 'YKY Backcast'!$C$13:$C$36, 0), MATCH('YKY Backcast - WINEP'!N$13, 'YKY Backcast'!$B$13:$V$13, 0))</f>
        <v>Sufficient</v>
      </c>
      <c r="O27" t="str">
        <f>INDEX('YKY Backcast'!$B$13:$V$36, MATCH('YKY Backcast - WINEP'!$C27, 'YKY Backcast'!$C$13:$C$36, 0), MATCH('YKY Backcast - WINEP'!O$13, 'YKY Backcast'!$B$13:$V$13, 0))</f>
        <v>Poor</v>
      </c>
      <c r="P27">
        <f>INDEX('YKY Backcast'!$B$13:$V$36, MATCH('YKY Backcast - WINEP'!$C27, 'YKY Backcast'!$C$13:$C$36, 0), MATCH('YKY Backcast - WINEP'!P$13, 'YKY Backcast'!$B$13:$V$13, 0))</f>
        <v>0</v>
      </c>
      <c r="Q27" t="str">
        <f>INDEX('YKY Backcast'!$B$13:$V$36, MATCH('YKY Backcast - WINEP'!$C27, 'YKY Backcast'!$C$13:$C$36, 0), MATCH('YKY Backcast - WINEP'!Q$13, 'YKY Backcast'!$B$13:$V$13, 0))</f>
        <v>Poor</v>
      </c>
      <c r="R27" t="str">
        <f>INDEX('YKY Backcast'!$B$13:$V$36, MATCH('YKY Backcast - WINEP'!$C27, 'YKY Backcast'!$C$13:$C$36, 0), MATCH('YKY Backcast - WINEP'!R$13, 'YKY Backcast'!$B$13:$V$13, 0))</f>
        <v>Poor</v>
      </c>
      <c r="S27" t="str">
        <f>INDEX('YKY Backcast'!$B$13:$V$36, MATCH('YKY Backcast - WINEP'!$C27, 'YKY Backcast'!$C$13:$C$36, 0), MATCH('YKY Backcast - WINEP'!S$13, 'YKY Backcast'!$B$13:$V$13, 0))</f>
        <v>Poor</v>
      </c>
      <c r="T27" t="str">
        <f>INDEX('YKY Backcast'!$B$13:$V$36, MATCH('YKY Backcast - WINEP'!$C27, 'YKY Backcast'!$C$13:$C$36, 0), MATCH('YKY Backcast - WINEP'!T$13, 'YKY Backcast'!$B$13:$V$13, 0))</f>
        <v>Poor</v>
      </c>
      <c r="U27" t="str">
        <f>INDEX('YKY Backcast'!$B$13:$V$36, MATCH('YKY Backcast - WINEP'!$C27, 'YKY Backcast'!$C$13:$C$36, 0), MATCH('YKY Backcast - WINEP'!U$13, 'YKY Backcast'!$B$13:$V$13, 0))</f>
        <v>Sufficient</v>
      </c>
      <c r="V27" t="str">
        <f>INDEX('YKY Backcast'!$B$13:$V$36, MATCH('YKY Backcast - WINEP'!$C27, 'YKY Backcast'!$C$13:$C$36, 0), MATCH('YKY Backcast - WINEP'!V$13, 'YKY Backcast'!$B$13:$V$13, 0))</f>
        <v>Sufficient</v>
      </c>
      <c r="W27" t="s">
        <v>55</v>
      </c>
      <c r="X27" s="22"/>
      <c r="Y27" s="22"/>
      <c r="Z27" t="s">
        <v>51</v>
      </c>
      <c r="AA27" t="str">
        <f t="shared" si="4"/>
        <v>Poor</v>
      </c>
      <c r="AB27" t="str">
        <f t="shared" si="5"/>
        <v>Poor</v>
      </c>
      <c r="AC27" t="str">
        <f t="shared" si="6"/>
        <v>Poor</v>
      </c>
      <c r="AD27" t="str">
        <f t="shared" si="7"/>
        <v>Poor</v>
      </c>
      <c r="AE27" t="str">
        <f t="shared" si="2"/>
        <v>Sufficient</v>
      </c>
      <c r="AF27" t="str">
        <f t="shared" si="3"/>
        <v>Sufficient</v>
      </c>
      <c r="AH27" t="str">
        <f t="shared" si="1"/>
        <v>N</v>
      </c>
    </row>
    <row r="28" spans="2:34">
      <c r="B28" t="s">
        <v>246</v>
      </c>
      <c r="C28" t="s">
        <v>905</v>
      </c>
      <c r="D28" t="s">
        <v>48</v>
      </c>
      <c r="E28" t="s">
        <v>49</v>
      </c>
      <c r="F28" t="s">
        <v>50</v>
      </c>
      <c r="H28" t="str">
        <f>INDEX('YKY Backcast'!$B$13:$V$36, MATCH('YKY Backcast - WINEP'!$C28, 'YKY Backcast'!$C$13:$C$36, 0), MATCH('YKY Backcast - WINEP'!H$13, 'YKY Backcast'!$B$13:$V$13, 0))</f>
        <v>Good</v>
      </c>
      <c r="I28" t="str">
        <f>INDEX('YKY Backcast'!$B$13:$V$36, MATCH('YKY Backcast - WINEP'!$C28, 'YKY Backcast'!$C$13:$C$36, 0), MATCH('YKY Backcast - WINEP'!I$13, 'YKY Backcast'!$B$13:$V$13, 0))</f>
        <v>Good</v>
      </c>
      <c r="J28" t="str">
        <f>INDEX('YKY Backcast'!$B$13:$V$36, MATCH('YKY Backcast - WINEP'!$C28, 'YKY Backcast'!$C$13:$C$36, 0), MATCH('YKY Backcast - WINEP'!J$13, 'YKY Backcast'!$B$13:$V$13, 0))</f>
        <v>Good</v>
      </c>
      <c r="K28" t="str">
        <f>INDEX('YKY Backcast'!$B$13:$V$36, MATCH('YKY Backcast - WINEP'!$C28, 'YKY Backcast'!$C$13:$C$36, 0), MATCH('YKY Backcast - WINEP'!K$13, 'YKY Backcast'!$B$13:$V$13, 0))</f>
        <v>Good</v>
      </c>
      <c r="L28" t="str">
        <f>INDEX('YKY Backcast'!$B$13:$V$36, MATCH('YKY Backcast - WINEP'!$C28, 'YKY Backcast'!$C$13:$C$36, 0), MATCH('YKY Backcast - WINEP'!L$13, 'YKY Backcast'!$B$13:$V$13, 0))</f>
        <v>Good</v>
      </c>
      <c r="M28">
        <f>INDEX('YKY Backcast'!$B$13:$V$36, MATCH('YKY Backcast - WINEP'!$C28, 'YKY Backcast'!$C$13:$C$36, 0), MATCH('YKY Backcast - WINEP'!M$13, 'YKY Backcast'!$B$13:$V$13, 0))</f>
        <v>0</v>
      </c>
      <c r="N28" t="str">
        <f>INDEX('YKY Backcast'!$B$13:$V$36, MATCH('YKY Backcast - WINEP'!$C28, 'YKY Backcast'!$C$13:$C$36, 0), MATCH('YKY Backcast - WINEP'!N$13, 'YKY Backcast'!$B$13:$V$13, 0))</f>
        <v>Good</v>
      </c>
      <c r="O28" t="str">
        <f>INDEX('YKY Backcast'!$B$13:$V$36, MATCH('YKY Backcast - WINEP'!$C28, 'YKY Backcast'!$C$13:$C$36, 0), MATCH('YKY Backcast - WINEP'!O$13, 'YKY Backcast'!$B$13:$V$13, 0))</f>
        <v>Excellent</v>
      </c>
      <c r="P28">
        <f>INDEX('YKY Backcast'!$B$13:$V$36, MATCH('YKY Backcast - WINEP'!$C28, 'YKY Backcast'!$C$13:$C$36, 0), MATCH('YKY Backcast - WINEP'!P$13, 'YKY Backcast'!$B$13:$V$13, 0))</f>
        <v>0</v>
      </c>
      <c r="Q28" t="str">
        <f>INDEX('YKY Backcast'!$B$13:$V$36, MATCH('YKY Backcast - WINEP'!$C28, 'YKY Backcast'!$C$13:$C$36, 0), MATCH('YKY Backcast - WINEP'!Q$13, 'YKY Backcast'!$B$13:$V$13, 0))</f>
        <v>Good</v>
      </c>
      <c r="R28" t="str">
        <f>INDEX('YKY Backcast'!$B$13:$V$36, MATCH('YKY Backcast - WINEP'!$C28, 'YKY Backcast'!$C$13:$C$36, 0), MATCH('YKY Backcast - WINEP'!R$13, 'YKY Backcast'!$B$13:$V$13, 0))</f>
        <v>Excellent</v>
      </c>
      <c r="S28" t="str">
        <f>INDEX('YKY Backcast'!$B$13:$V$36, MATCH('YKY Backcast - WINEP'!$C28, 'YKY Backcast'!$C$13:$C$36, 0), MATCH('YKY Backcast - WINEP'!S$13, 'YKY Backcast'!$B$13:$V$13, 0))</f>
        <v>Excellent</v>
      </c>
      <c r="T28" t="str">
        <f>INDEX('YKY Backcast'!$B$13:$V$36, MATCH('YKY Backcast - WINEP'!$C28, 'YKY Backcast'!$C$13:$C$36, 0), MATCH('YKY Backcast - WINEP'!T$13, 'YKY Backcast'!$B$13:$V$13, 0))</f>
        <v>Excellent</v>
      </c>
      <c r="U28" t="str">
        <f>INDEX('YKY Backcast'!$B$13:$V$36, MATCH('YKY Backcast - WINEP'!$C28, 'YKY Backcast'!$C$13:$C$36, 0), MATCH('YKY Backcast - WINEP'!U$13, 'YKY Backcast'!$B$13:$V$13, 0))</f>
        <v>Excellent</v>
      </c>
      <c r="V28" t="str">
        <f>INDEX('YKY Backcast'!$B$13:$V$36, MATCH('YKY Backcast - WINEP'!$C28, 'YKY Backcast'!$C$13:$C$36, 0), MATCH('YKY Backcast - WINEP'!V$13, 'YKY Backcast'!$B$13:$V$13, 0))</f>
        <v>Excellent</v>
      </c>
      <c r="X28" s="22"/>
      <c r="Y28" s="22"/>
      <c r="Z28" t="s">
        <v>51</v>
      </c>
      <c r="AA28" t="str">
        <f t="shared" si="4"/>
        <v>Good</v>
      </c>
      <c r="AB28" t="str">
        <f t="shared" si="5"/>
        <v>Excellent</v>
      </c>
      <c r="AC28" t="str">
        <f t="shared" si="6"/>
        <v>Excellent</v>
      </c>
      <c r="AD28" t="str">
        <f t="shared" si="7"/>
        <v>Excellent</v>
      </c>
      <c r="AE28" t="str">
        <f t="shared" si="2"/>
        <v>Excellent</v>
      </c>
      <c r="AF28" t="str">
        <f t="shared" si="3"/>
        <v>Excellent</v>
      </c>
      <c r="AH28" t="str">
        <f t="shared" si="1"/>
        <v>N</v>
      </c>
    </row>
    <row r="29" spans="2:34">
      <c r="B29" t="s">
        <v>246</v>
      </c>
      <c r="C29" t="s">
        <v>906</v>
      </c>
      <c r="D29" t="s">
        <v>48</v>
      </c>
      <c r="E29" t="s">
        <v>49</v>
      </c>
      <c r="F29" t="s">
        <v>63</v>
      </c>
      <c r="H29" t="str">
        <f>INDEX('YKY Backcast'!$B$13:$V$36, MATCH('YKY Backcast - WINEP'!$C29, 'YKY Backcast'!$C$13:$C$36, 0), MATCH('YKY Backcast - WINEP'!H$13, 'YKY Backcast'!$B$13:$V$13, 0))</f>
        <v>Not applicable (removed)</v>
      </c>
      <c r="I29" t="str">
        <f>INDEX('YKY Backcast'!$B$13:$V$36, MATCH('YKY Backcast - WINEP'!$C29, 'YKY Backcast'!$C$13:$C$36, 0), MATCH('YKY Backcast - WINEP'!I$13, 'YKY Backcast'!$B$13:$V$13, 0))</f>
        <v>Not applicable (removed)</v>
      </c>
      <c r="J29" t="str">
        <f>INDEX('YKY Backcast'!$B$13:$V$36, MATCH('YKY Backcast - WINEP'!$C29, 'YKY Backcast'!$C$13:$C$36, 0), MATCH('YKY Backcast - WINEP'!J$13, 'YKY Backcast'!$B$13:$V$13, 0))</f>
        <v>Not applicable (removed)</v>
      </c>
      <c r="K29" t="str">
        <f>INDEX('YKY Backcast'!$B$13:$V$36, MATCH('YKY Backcast - WINEP'!$C29, 'YKY Backcast'!$C$13:$C$36, 0), MATCH('YKY Backcast - WINEP'!K$13, 'YKY Backcast'!$B$13:$V$13, 0))</f>
        <v>Not applicable (removed)</v>
      </c>
      <c r="L29" t="str">
        <f>INDEX('YKY Backcast'!$B$13:$V$36, MATCH('YKY Backcast - WINEP'!$C29, 'YKY Backcast'!$C$13:$C$36, 0), MATCH('YKY Backcast - WINEP'!L$13, 'YKY Backcast'!$B$13:$V$13, 0))</f>
        <v>Not applicable (removed)</v>
      </c>
      <c r="M29">
        <f>INDEX('YKY Backcast'!$B$13:$V$36, MATCH('YKY Backcast - WINEP'!$C29, 'YKY Backcast'!$C$13:$C$36, 0), MATCH('YKY Backcast - WINEP'!M$13, 'YKY Backcast'!$B$13:$V$13, 0))</f>
        <v>0</v>
      </c>
      <c r="N29" t="str">
        <f>INDEX('YKY Backcast'!$B$13:$V$36, MATCH('YKY Backcast - WINEP'!$C29, 'YKY Backcast'!$C$13:$C$36, 0), MATCH('YKY Backcast - WINEP'!N$13, 'YKY Backcast'!$B$13:$V$13, 0))</f>
        <v>Not applicable (removed)</v>
      </c>
      <c r="O29" t="str">
        <f>INDEX('YKY Backcast'!$B$13:$V$36, MATCH('YKY Backcast - WINEP'!$C29, 'YKY Backcast'!$C$13:$C$36, 0), MATCH('YKY Backcast - WINEP'!O$13, 'YKY Backcast'!$B$13:$V$13, 0))</f>
        <v>Not applicable (removed)</v>
      </c>
      <c r="P29">
        <f>INDEX('YKY Backcast'!$B$13:$V$36, MATCH('YKY Backcast - WINEP'!$C29, 'YKY Backcast'!$C$13:$C$36, 0), MATCH('YKY Backcast - WINEP'!P$13, 'YKY Backcast'!$B$13:$V$13, 0))</f>
        <v>0</v>
      </c>
      <c r="Q29" t="str">
        <f>INDEX('YKY Backcast'!$B$13:$V$36, MATCH('YKY Backcast - WINEP'!$C29, 'YKY Backcast'!$C$13:$C$36, 0), MATCH('YKY Backcast - WINEP'!Q$13, 'YKY Backcast'!$B$13:$V$13, 0))</f>
        <v>Not applicable - not designated</v>
      </c>
      <c r="R29" t="str">
        <f>INDEX('YKY Backcast'!$B$13:$V$36, MATCH('YKY Backcast - WINEP'!$C29, 'YKY Backcast'!$C$13:$C$36, 0), MATCH('YKY Backcast - WINEP'!R$13, 'YKY Backcast'!$B$13:$V$13, 0))</f>
        <v>Not applicable - not designated</v>
      </c>
      <c r="S29" t="str">
        <f>INDEX('YKY Backcast'!$B$13:$V$36, MATCH('YKY Backcast - WINEP'!$C29, 'YKY Backcast'!$C$13:$C$36, 0), MATCH('YKY Backcast - WINEP'!S$13, 'YKY Backcast'!$B$13:$V$13, 0))</f>
        <v>Not applicable - not designated</v>
      </c>
      <c r="T29" t="str">
        <f>INDEX('YKY Backcast'!$B$13:$V$36, MATCH('YKY Backcast - WINEP'!$C29, 'YKY Backcast'!$C$13:$C$36, 0), MATCH('YKY Backcast - WINEP'!T$13, 'YKY Backcast'!$B$13:$V$13, 0))</f>
        <v>Not applicable - not designated</v>
      </c>
      <c r="U29" t="str">
        <f>INDEX('YKY Backcast'!$B$13:$V$36, MATCH('YKY Backcast - WINEP'!$C29, 'YKY Backcast'!$C$13:$C$36, 0), MATCH('YKY Backcast - WINEP'!U$13, 'YKY Backcast'!$B$13:$V$13, 0))</f>
        <v>Not applicable - not designated</v>
      </c>
      <c r="V29" t="str">
        <f>INDEX('YKY Backcast'!$B$13:$V$36, MATCH('YKY Backcast - WINEP'!$C29, 'YKY Backcast'!$C$13:$C$36, 0), MATCH('YKY Backcast - WINEP'!V$13, 'YKY Backcast'!$B$13:$V$13, 0))</f>
        <v>Not applicable - not designated</v>
      </c>
      <c r="X29" s="22"/>
      <c r="Y29" s="22"/>
      <c r="Z29" t="s">
        <v>51</v>
      </c>
      <c r="AA29" t="str">
        <f t="shared" si="4"/>
        <v>Not applicable - not designated</v>
      </c>
      <c r="AB29" t="str">
        <f t="shared" si="5"/>
        <v>Not applicable - not designated</v>
      </c>
      <c r="AC29" t="str">
        <f t="shared" si="6"/>
        <v>Not applicable - not designated</v>
      </c>
      <c r="AD29" t="str">
        <f t="shared" si="7"/>
        <v>Not applicable - not designated</v>
      </c>
      <c r="AE29" t="str">
        <f t="shared" si="2"/>
        <v>Not applicable - not designated</v>
      </c>
      <c r="AF29" t="str">
        <f t="shared" si="3"/>
        <v>Not applicable - not designated</v>
      </c>
      <c r="AH29" t="str">
        <f t="shared" si="1"/>
        <v>N</v>
      </c>
    </row>
    <row r="30" spans="2:34">
      <c r="B30" t="s">
        <v>246</v>
      </c>
      <c r="C30" t="s">
        <v>908</v>
      </c>
      <c r="D30" t="s">
        <v>48</v>
      </c>
      <c r="E30" t="s">
        <v>49</v>
      </c>
      <c r="F30" t="s">
        <v>63</v>
      </c>
      <c r="H30" t="str">
        <f>INDEX('YKY Backcast'!$B$13:$V$36, MATCH('YKY Backcast - WINEP'!$C30, 'YKY Backcast'!$C$13:$C$36, 0), MATCH('YKY Backcast - WINEP'!H$13, 'YKY Backcast'!$B$13:$V$13, 0))</f>
        <v>Not applicable (removed)</v>
      </c>
      <c r="I30" t="str">
        <f>INDEX('YKY Backcast'!$B$13:$V$36, MATCH('YKY Backcast - WINEP'!$C30, 'YKY Backcast'!$C$13:$C$36, 0), MATCH('YKY Backcast - WINEP'!I$13, 'YKY Backcast'!$B$13:$V$13, 0))</f>
        <v>Not applicable (removed)</v>
      </c>
      <c r="J30" t="str">
        <f>INDEX('YKY Backcast'!$B$13:$V$36, MATCH('YKY Backcast - WINEP'!$C30, 'YKY Backcast'!$C$13:$C$36, 0), MATCH('YKY Backcast - WINEP'!J$13, 'YKY Backcast'!$B$13:$V$13, 0))</f>
        <v>Not applicable (removed)</v>
      </c>
      <c r="K30" t="str">
        <f>INDEX('YKY Backcast'!$B$13:$V$36, MATCH('YKY Backcast - WINEP'!$C30, 'YKY Backcast'!$C$13:$C$36, 0), MATCH('YKY Backcast - WINEP'!K$13, 'YKY Backcast'!$B$13:$V$13, 0))</f>
        <v>Not applicable (removed)</v>
      </c>
      <c r="L30" t="str">
        <f>INDEX('YKY Backcast'!$B$13:$V$36, MATCH('YKY Backcast - WINEP'!$C30, 'YKY Backcast'!$C$13:$C$36, 0), MATCH('YKY Backcast - WINEP'!L$13, 'YKY Backcast'!$B$13:$V$13, 0))</f>
        <v>Not applicable (removed)</v>
      </c>
      <c r="M30">
        <f>INDEX('YKY Backcast'!$B$13:$V$36, MATCH('YKY Backcast - WINEP'!$C30, 'YKY Backcast'!$C$13:$C$36, 0), MATCH('YKY Backcast - WINEP'!M$13, 'YKY Backcast'!$B$13:$V$13, 0))</f>
        <v>0</v>
      </c>
      <c r="N30" t="str">
        <f>INDEX('YKY Backcast'!$B$13:$V$36, MATCH('YKY Backcast - WINEP'!$C30, 'YKY Backcast'!$C$13:$C$36, 0), MATCH('YKY Backcast - WINEP'!N$13, 'YKY Backcast'!$B$13:$V$13, 0))</f>
        <v>Not applicable (removed)</v>
      </c>
      <c r="O30" t="str">
        <f>INDEX('YKY Backcast'!$B$13:$V$36, MATCH('YKY Backcast - WINEP'!$C30, 'YKY Backcast'!$C$13:$C$36, 0), MATCH('YKY Backcast - WINEP'!O$13, 'YKY Backcast'!$B$13:$V$13, 0))</f>
        <v>Not applicable (removed)</v>
      </c>
      <c r="P30">
        <f>INDEX('YKY Backcast'!$B$13:$V$36, MATCH('YKY Backcast - WINEP'!$C30, 'YKY Backcast'!$C$13:$C$36, 0), MATCH('YKY Backcast - WINEP'!P$13, 'YKY Backcast'!$B$13:$V$13, 0))</f>
        <v>0</v>
      </c>
      <c r="Q30" t="str">
        <f>INDEX('YKY Backcast'!$B$13:$V$36, MATCH('YKY Backcast - WINEP'!$C30, 'YKY Backcast'!$C$13:$C$36, 0), MATCH('YKY Backcast - WINEP'!Q$13, 'YKY Backcast'!$B$13:$V$13, 0))</f>
        <v>Not applicable (removed)</v>
      </c>
      <c r="R30" t="str">
        <f>INDEX('YKY Backcast'!$B$13:$V$36, MATCH('YKY Backcast - WINEP'!$C30, 'YKY Backcast'!$C$13:$C$36, 0), MATCH('YKY Backcast - WINEP'!R$13, 'YKY Backcast'!$B$13:$V$13, 0))</f>
        <v>Not applicable - not designated</v>
      </c>
      <c r="S30" t="str">
        <f>INDEX('YKY Backcast'!$B$13:$V$36, MATCH('YKY Backcast - WINEP'!$C30, 'YKY Backcast'!$C$13:$C$36, 0), MATCH('YKY Backcast - WINEP'!S$13, 'YKY Backcast'!$B$13:$V$13, 0))</f>
        <v>Not applicable - not designated</v>
      </c>
      <c r="T30" t="str">
        <f>INDEX('YKY Backcast'!$B$13:$V$36, MATCH('YKY Backcast - WINEP'!$C30, 'YKY Backcast'!$C$13:$C$36, 0), MATCH('YKY Backcast - WINEP'!T$13, 'YKY Backcast'!$B$13:$V$13, 0))</f>
        <v>Not applicable - not designated</v>
      </c>
      <c r="U30" t="str">
        <f>INDEX('YKY Backcast'!$B$13:$V$36, MATCH('YKY Backcast - WINEP'!$C30, 'YKY Backcast'!$C$13:$C$36, 0), MATCH('YKY Backcast - WINEP'!U$13, 'YKY Backcast'!$B$13:$V$13, 0))</f>
        <v>Not applicable - not designated</v>
      </c>
      <c r="V30" t="str">
        <f>INDEX('YKY Backcast'!$B$13:$V$36, MATCH('YKY Backcast - WINEP'!$C30, 'YKY Backcast'!$C$13:$C$36, 0), MATCH('YKY Backcast - WINEP'!V$13, 'YKY Backcast'!$B$13:$V$13, 0))</f>
        <v>Not applicable - not designated</v>
      </c>
      <c r="X30" s="22"/>
      <c r="Y30" s="22"/>
      <c r="Z30" t="s">
        <v>51</v>
      </c>
      <c r="AA30" t="str">
        <f t="shared" si="4"/>
        <v>Not applicable (removed)</v>
      </c>
      <c r="AB30" t="str">
        <f t="shared" si="5"/>
        <v>Not applicable - not designated</v>
      </c>
      <c r="AC30" t="str">
        <f t="shared" si="6"/>
        <v>Not applicable - not designated</v>
      </c>
      <c r="AD30" t="str">
        <f t="shared" si="7"/>
        <v>Not applicable - not designated</v>
      </c>
      <c r="AE30" t="str">
        <f t="shared" si="2"/>
        <v>Not applicable - not designated</v>
      </c>
      <c r="AF30" t="str">
        <f t="shared" si="3"/>
        <v>Not applicable - not designated</v>
      </c>
      <c r="AH30" t="str">
        <f t="shared" si="1"/>
        <v>N</v>
      </c>
    </row>
    <row r="31" spans="2:34" ht="84">
      <c r="B31" t="s">
        <v>246</v>
      </c>
      <c r="C31" t="s">
        <v>910</v>
      </c>
      <c r="D31" t="s">
        <v>428</v>
      </c>
      <c r="E31" t="s">
        <v>49</v>
      </c>
      <c r="F31" t="s">
        <v>50</v>
      </c>
      <c r="H31" t="str">
        <f>INDEX('YKY Backcast'!$B$13:$V$36, MATCH('YKY Backcast - WINEP'!$C31, 'YKY Backcast'!$C$13:$C$36, 0), MATCH('YKY Backcast - WINEP'!H$13, 'YKY Backcast'!$B$13:$V$13, 0))</f>
        <v>Poor (backcast)</v>
      </c>
      <c r="I31" t="str">
        <f>INDEX('YKY Backcast'!$B$13:$V$36, MATCH('YKY Backcast - WINEP'!$C31, 'YKY Backcast'!$C$13:$C$36, 0), MATCH('YKY Backcast - WINEP'!I$13, 'YKY Backcast'!$B$13:$V$13, 0))</f>
        <v>Poor (backcast)</v>
      </c>
      <c r="J31" t="str">
        <f>INDEX('YKY Backcast'!$B$13:$V$36, MATCH('YKY Backcast - WINEP'!$C31, 'YKY Backcast'!$C$13:$C$36, 0), MATCH('YKY Backcast - WINEP'!J$13, 'YKY Backcast'!$B$13:$V$13, 0))</f>
        <v>Poor (backcast)</v>
      </c>
      <c r="K31" t="str">
        <f>INDEX('YKY Backcast'!$B$13:$V$36, MATCH('YKY Backcast - WINEP'!$C31, 'YKY Backcast'!$C$13:$C$36, 0), MATCH('YKY Backcast - WINEP'!K$13, 'YKY Backcast'!$B$13:$V$13, 0))</f>
        <v>Poor (backcast)</v>
      </c>
      <c r="L31" t="str">
        <f>INDEX('YKY Backcast'!$B$13:$V$36, MATCH('YKY Backcast - WINEP'!$C31, 'YKY Backcast'!$C$13:$C$36, 0), MATCH('YKY Backcast - WINEP'!L$13, 'YKY Backcast'!$B$13:$V$13, 0))</f>
        <v>Poor (backcast)</v>
      </c>
      <c r="M31">
        <f>INDEX('YKY Backcast'!$B$13:$V$36, MATCH('YKY Backcast - WINEP'!$C31, 'YKY Backcast'!$C$13:$C$36, 0), MATCH('YKY Backcast - WINEP'!M$13, 'YKY Backcast'!$B$13:$V$13, 0))</f>
        <v>0</v>
      </c>
      <c r="N31" t="str">
        <f>INDEX('YKY Backcast'!$B$13:$V$36, MATCH('YKY Backcast - WINEP'!$C31, 'YKY Backcast'!$C$13:$C$36, 0), MATCH('YKY Backcast - WINEP'!N$13, 'YKY Backcast'!$B$13:$V$13, 0))</f>
        <v>Poor (backcast)</v>
      </c>
      <c r="O31" t="str">
        <f>INDEX('YKY Backcast'!$B$13:$V$36, MATCH('YKY Backcast - WINEP'!$C31, 'YKY Backcast'!$C$13:$C$36, 0), MATCH('YKY Backcast - WINEP'!O$13, 'YKY Backcast'!$B$13:$V$13, 0))</f>
        <v>Poor (backcast)</v>
      </c>
      <c r="P31">
        <f>INDEX('YKY Backcast'!$B$13:$V$36, MATCH('YKY Backcast - WINEP'!$C31, 'YKY Backcast'!$C$13:$C$36, 0), MATCH('YKY Backcast - WINEP'!P$13, 'YKY Backcast'!$B$13:$V$13, 0))</f>
        <v>0</v>
      </c>
      <c r="Q31" t="str">
        <f>INDEX('YKY Backcast'!$B$13:$V$36, MATCH('YKY Backcast - WINEP'!$C31, 'YKY Backcast'!$C$13:$C$36, 0), MATCH('YKY Backcast - WINEP'!Q$13, 'YKY Backcast'!$B$13:$V$13, 0))</f>
        <v>Poor (backcast)</v>
      </c>
      <c r="R31" t="str">
        <f>INDEX('YKY Backcast'!$B$13:$V$36, MATCH('YKY Backcast - WINEP'!$C31, 'YKY Backcast'!$C$13:$C$36, 0), MATCH('YKY Backcast - WINEP'!R$13, 'YKY Backcast'!$B$13:$V$13, 0))</f>
        <v>Poor</v>
      </c>
      <c r="S31" t="str">
        <f>INDEX('YKY Backcast'!$B$13:$V$36, MATCH('YKY Backcast - WINEP'!$C31, 'YKY Backcast'!$C$13:$C$36, 0), MATCH('YKY Backcast - WINEP'!S$13, 'YKY Backcast'!$B$13:$V$13, 0))</f>
        <v>Poor</v>
      </c>
      <c r="T31" t="str">
        <f>INDEX('YKY Backcast'!$B$13:$V$36, MATCH('YKY Backcast - WINEP'!$C31, 'YKY Backcast'!$C$13:$C$36, 0), MATCH('YKY Backcast - WINEP'!T$13, 'YKY Backcast'!$B$13:$V$13, 0))</f>
        <v>Poor</v>
      </c>
      <c r="U31" t="str">
        <f>INDEX('YKY Backcast'!$B$13:$V$36, MATCH('YKY Backcast - WINEP'!$C31, 'YKY Backcast'!$C$13:$C$36, 0), MATCH('YKY Backcast - WINEP'!U$13, 'YKY Backcast'!$B$13:$V$13, 0))</f>
        <v>Poor</v>
      </c>
      <c r="V31" t="str">
        <f>INDEX('YKY Backcast'!$B$13:$V$36, MATCH('YKY Backcast - WINEP'!$C31, 'YKY Backcast'!$C$13:$C$36, 0), MATCH('YKY Backcast - WINEP'!V$13, 'YKY Backcast'!$B$13:$V$13, 0))</f>
        <v>Poor</v>
      </c>
      <c r="X31" s="22" t="s">
        <v>1085</v>
      </c>
      <c r="Y31" s="22" t="s">
        <v>1086</v>
      </c>
      <c r="Z31" t="s">
        <v>55</v>
      </c>
      <c r="AA31" t="str">
        <f t="shared" si="4"/>
        <v>Poor (backcast)</v>
      </c>
      <c r="AB31" t="str">
        <f t="shared" si="5"/>
        <v>Poor</v>
      </c>
      <c r="AC31" t="str">
        <f t="shared" si="6"/>
        <v>Poor</v>
      </c>
      <c r="AD31" t="str">
        <f t="shared" si="7"/>
        <v>Poor</v>
      </c>
      <c r="AE31" t="str">
        <f>U31</f>
        <v>Poor</v>
      </c>
      <c r="AF31" t="s">
        <v>97</v>
      </c>
      <c r="AH31" t="str">
        <f t="shared" si="1"/>
        <v>Y</v>
      </c>
    </row>
    <row r="32" spans="2:34">
      <c r="B32" t="s">
        <v>246</v>
      </c>
      <c r="C32" t="s">
        <v>912</v>
      </c>
      <c r="D32" t="s">
        <v>48</v>
      </c>
      <c r="E32" t="s">
        <v>49</v>
      </c>
      <c r="F32" t="s">
        <v>50</v>
      </c>
      <c r="H32" t="str">
        <f>INDEX('YKY Backcast'!$B$13:$V$36, MATCH('YKY Backcast - WINEP'!$C32, 'YKY Backcast'!$C$13:$C$36, 0), MATCH('YKY Backcast - WINEP'!H$13, 'YKY Backcast'!$B$13:$V$13, 0))</f>
        <v>Excellent</v>
      </c>
      <c r="I32" t="str">
        <f>INDEX('YKY Backcast'!$B$13:$V$36, MATCH('YKY Backcast - WINEP'!$C32, 'YKY Backcast'!$C$13:$C$36, 0), MATCH('YKY Backcast - WINEP'!I$13, 'YKY Backcast'!$B$13:$V$13, 0))</f>
        <v>Excellent</v>
      </c>
      <c r="J32" t="str">
        <f>INDEX('YKY Backcast'!$B$13:$V$36, MATCH('YKY Backcast - WINEP'!$C32, 'YKY Backcast'!$C$13:$C$36, 0), MATCH('YKY Backcast - WINEP'!J$13, 'YKY Backcast'!$B$13:$V$13, 0))</f>
        <v>Excellent</v>
      </c>
      <c r="K32" t="str">
        <f>INDEX('YKY Backcast'!$B$13:$V$36, MATCH('YKY Backcast - WINEP'!$C32, 'YKY Backcast'!$C$13:$C$36, 0), MATCH('YKY Backcast - WINEP'!K$13, 'YKY Backcast'!$B$13:$V$13, 0))</f>
        <v>Excellent</v>
      </c>
      <c r="L32" t="str">
        <f>INDEX('YKY Backcast'!$B$13:$V$36, MATCH('YKY Backcast - WINEP'!$C32, 'YKY Backcast'!$C$13:$C$36, 0), MATCH('YKY Backcast - WINEP'!L$13, 'YKY Backcast'!$B$13:$V$13, 0))</f>
        <v>Excellent</v>
      </c>
      <c r="M32">
        <f>INDEX('YKY Backcast'!$B$13:$V$36, MATCH('YKY Backcast - WINEP'!$C32, 'YKY Backcast'!$C$13:$C$36, 0), MATCH('YKY Backcast - WINEP'!M$13, 'YKY Backcast'!$B$13:$V$13, 0))</f>
        <v>0</v>
      </c>
      <c r="N32" t="str">
        <f>INDEX('YKY Backcast'!$B$13:$V$36, MATCH('YKY Backcast - WINEP'!$C32, 'YKY Backcast'!$C$13:$C$36, 0), MATCH('YKY Backcast - WINEP'!N$13, 'YKY Backcast'!$B$13:$V$13, 0))</f>
        <v>Excellent</v>
      </c>
      <c r="O32" t="str">
        <f>INDEX('YKY Backcast'!$B$13:$V$36, MATCH('YKY Backcast - WINEP'!$C32, 'YKY Backcast'!$C$13:$C$36, 0), MATCH('YKY Backcast - WINEP'!O$13, 'YKY Backcast'!$B$13:$V$13, 0))</f>
        <v>Excellent</v>
      </c>
      <c r="P32">
        <f>INDEX('YKY Backcast'!$B$13:$V$36, MATCH('YKY Backcast - WINEP'!$C32, 'YKY Backcast'!$C$13:$C$36, 0), MATCH('YKY Backcast - WINEP'!P$13, 'YKY Backcast'!$B$13:$V$13, 0))</f>
        <v>0</v>
      </c>
      <c r="Q32" t="str">
        <f>INDEX('YKY Backcast'!$B$13:$V$36, MATCH('YKY Backcast - WINEP'!$C32, 'YKY Backcast'!$C$13:$C$36, 0), MATCH('YKY Backcast - WINEP'!Q$13, 'YKY Backcast'!$B$13:$V$13, 0))</f>
        <v>Excellent</v>
      </c>
      <c r="R32" t="str">
        <f>INDEX('YKY Backcast'!$B$13:$V$36, MATCH('YKY Backcast - WINEP'!$C32, 'YKY Backcast'!$C$13:$C$36, 0), MATCH('YKY Backcast - WINEP'!R$13, 'YKY Backcast'!$B$13:$V$13, 0))</f>
        <v>Excellent</v>
      </c>
      <c r="S32" t="str">
        <f>INDEX('YKY Backcast'!$B$13:$V$36, MATCH('YKY Backcast - WINEP'!$C32, 'YKY Backcast'!$C$13:$C$36, 0), MATCH('YKY Backcast - WINEP'!S$13, 'YKY Backcast'!$B$13:$V$13, 0))</f>
        <v>Excellent</v>
      </c>
      <c r="T32" t="str">
        <f>INDEX('YKY Backcast'!$B$13:$V$36, MATCH('YKY Backcast - WINEP'!$C32, 'YKY Backcast'!$C$13:$C$36, 0), MATCH('YKY Backcast - WINEP'!T$13, 'YKY Backcast'!$B$13:$V$13, 0))</f>
        <v>Excellent</v>
      </c>
      <c r="U32" t="str">
        <f>INDEX('YKY Backcast'!$B$13:$V$36, MATCH('YKY Backcast - WINEP'!$C32, 'YKY Backcast'!$C$13:$C$36, 0), MATCH('YKY Backcast - WINEP'!U$13, 'YKY Backcast'!$B$13:$V$13, 0))</f>
        <v>Excellent</v>
      </c>
      <c r="V32" t="str">
        <f>INDEX('YKY Backcast'!$B$13:$V$36, MATCH('YKY Backcast - WINEP'!$C32, 'YKY Backcast'!$C$13:$C$36, 0), MATCH('YKY Backcast - WINEP'!V$13, 'YKY Backcast'!$B$13:$V$13, 0))</f>
        <v>Excellent</v>
      </c>
      <c r="X32" s="22"/>
      <c r="Y32" s="22"/>
      <c r="Z32" t="s">
        <v>51</v>
      </c>
      <c r="AA32" t="str">
        <f t="shared" si="4"/>
        <v>Excellent</v>
      </c>
      <c r="AB32" t="str">
        <f t="shared" si="5"/>
        <v>Excellent</v>
      </c>
      <c r="AC32" t="str">
        <f t="shared" si="6"/>
        <v>Excellent</v>
      </c>
      <c r="AD32" t="str">
        <f t="shared" si="7"/>
        <v>Excellent</v>
      </c>
      <c r="AE32" t="str">
        <f>U32</f>
        <v>Excellent</v>
      </c>
      <c r="AF32" t="str">
        <f>V32</f>
        <v>Excellent</v>
      </c>
      <c r="AH32" t="str">
        <f t="shared" si="1"/>
        <v>N</v>
      </c>
    </row>
    <row r="33" spans="1:34">
      <c r="B33" t="s">
        <v>246</v>
      </c>
      <c r="C33" t="s">
        <v>913</v>
      </c>
      <c r="D33" t="s">
        <v>48</v>
      </c>
      <c r="E33" t="s">
        <v>49</v>
      </c>
      <c r="F33" t="s">
        <v>50</v>
      </c>
      <c r="H33" t="str">
        <f>INDEX('YKY Backcast'!$B$13:$V$36, MATCH('YKY Backcast - WINEP'!$C33, 'YKY Backcast'!$C$13:$C$36, 0), MATCH('YKY Backcast - WINEP'!H$13, 'YKY Backcast'!$B$13:$V$13, 0))</f>
        <v>Good</v>
      </c>
      <c r="I33" t="str">
        <f>INDEX('YKY Backcast'!$B$13:$V$36, MATCH('YKY Backcast - WINEP'!$C33, 'YKY Backcast'!$C$13:$C$36, 0), MATCH('YKY Backcast - WINEP'!I$13, 'YKY Backcast'!$B$13:$V$13, 0))</f>
        <v>Good</v>
      </c>
      <c r="J33" t="str">
        <f>INDEX('YKY Backcast'!$B$13:$V$36, MATCH('YKY Backcast - WINEP'!$C33, 'YKY Backcast'!$C$13:$C$36, 0), MATCH('YKY Backcast - WINEP'!J$13, 'YKY Backcast'!$B$13:$V$13, 0))</f>
        <v>Good</v>
      </c>
      <c r="K33" t="str">
        <f>INDEX('YKY Backcast'!$B$13:$V$36, MATCH('YKY Backcast - WINEP'!$C33, 'YKY Backcast'!$C$13:$C$36, 0), MATCH('YKY Backcast - WINEP'!K$13, 'YKY Backcast'!$B$13:$V$13, 0))</f>
        <v>Good</v>
      </c>
      <c r="L33" t="str">
        <f>INDEX('YKY Backcast'!$B$13:$V$36, MATCH('YKY Backcast - WINEP'!$C33, 'YKY Backcast'!$C$13:$C$36, 0), MATCH('YKY Backcast - WINEP'!L$13, 'YKY Backcast'!$B$13:$V$13, 0))</f>
        <v>Good</v>
      </c>
      <c r="M33">
        <f>INDEX('YKY Backcast'!$B$13:$V$36, MATCH('YKY Backcast - WINEP'!$C33, 'YKY Backcast'!$C$13:$C$36, 0), MATCH('YKY Backcast - WINEP'!M$13, 'YKY Backcast'!$B$13:$V$13, 0))</f>
        <v>0</v>
      </c>
      <c r="N33" t="str">
        <f>INDEX('YKY Backcast'!$B$13:$V$36, MATCH('YKY Backcast - WINEP'!$C33, 'YKY Backcast'!$C$13:$C$36, 0), MATCH('YKY Backcast - WINEP'!N$13, 'YKY Backcast'!$B$13:$V$13, 0))</f>
        <v>Good</v>
      </c>
      <c r="O33" t="str">
        <f>INDEX('YKY Backcast'!$B$13:$V$36, MATCH('YKY Backcast - WINEP'!$C33, 'YKY Backcast'!$C$13:$C$36, 0), MATCH('YKY Backcast - WINEP'!O$13, 'YKY Backcast'!$B$13:$V$13, 0))</f>
        <v>Good</v>
      </c>
      <c r="P33">
        <f>INDEX('YKY Backcast'!$B$13:$V$36, MATCH('YKY Backcast - WINEP'!$C33, 'YKY Backcast'!$C$13:$C$36, 0), MATCH('YKY Backcast - WINEP'!P$13, 'YKY Backcast'!$B$13:$V$13, 0))</f>
        <v>0</v>
      </c>
      <c r="Q33" t="str">
        <f>INDEX('YKY Backcast'!$B$13:$V$36, MATCH('YKY Backcast - WINEP'!$C33, 'YKY Backcast'!$C$13:$C$36, 0), MATCH('YKY Backcast - WINEP'!Q$13, 'YKY Backcast'!$B$13:$V$13, 0))</f>
        <v>Good</v>
      </c>
      <c r="R33" t="str">
        <f>INDEX('YKY Backcast'!$B$13:$V$36, MATCH('YKY Backcast - WINEP'!$C33, 'YKY Backcast'!$C$13:$C$36, 0), MATCH('YKY Backcast - WINEP'!R$13, 'YKY Backcast'!$B$13:$V$13, 0))</f>
        <v>Good</v>
      </c>
      <c r="S33" t="str">
        <f>INDEX('YKY Backcast'!$B$13:$V$36, MATCH('YKY Backcast - WINEP'!$C33, 'YKY Backcast'!$C$13:$C$36, 0), MATCH('YKY Backcast - WINEP'!S$13, 'YKY Backcast'!$B$13:$V$13, 0))</f>
        <v>Good</v>
      </c>
      <c r="T33" t="str">
        <f>INDEX('YKY Backcast'!$B$13:$V$36, MATCH('YKY Backcast - WINEP'!$C33, 'YKY Backcast'!$C$13:$C$36, 0), MATCH('YKY Backcast - WINEP'!T$13, 'YKY Backcast'!$B$13:$V$13, 0))</f>
        <v>Good</v>
      </c>
      <c r="U33" t="str">
        <f>INDEX('YKY Backcast'!$B$13:$V$36, MATCH('YKY Backcast - WINEP'!$C33, 'YKY Backcast'!$C$13:$C$36, 0), MATCH('YKY Backcast - WINEP'!U$13, 'YKY Backcast'!$B$13:$V$13, 0))</f>
        <v>Excellent</v>
      </c>
      <c r="V33" t="str">
        <f>INDEX('YKY Backcast'!$B$13:$V$36, MATCH('YKY Backcast - WINEP'!$C33, 'YKY Backcast'!$C$13:$C$36, 0), MATCH('YKY Backcast - WINEP'!V$13, 'YKY Backcast'!$B$13:$V$13, 0))</f>
        <v>Excellent</v>
      </c>
      <c r="X33" s="22"/>
      <c r="Y33" s="22"/>
      <c r="Z33" t="s">
        <v>51</v>
      </c>
      <c r="AA33" t="str">
        <f t="shared" si="4"/>
        <v>Good</v>
      </c>
      <c r="AB33" t="str">
        <f t="shared" si="5"/>
        <v>Good</v>
      </c>
      <c r="AC33" t="str">
        <f t="shared" si="6"/>
        <v>Good</v>
      </c>
      <c r="AD33" t="str">
        <f t="shared" si="7"/>
        <v>Good</v>
      </c>
      <c r="AE33" t="str">
        <f>U33</f>
        <v>Excellent</v>
      </c>
      <c r="AF33" t="str">
        <f>V33</f>
        <v>Excellent</v>
      </c>
      <c r="AH33" t="str">
        <f t="shared" si="1"/>
        <v>N</v>
      </c>
    </row>
    <row r="34" spans="1:34">
      <c r="B34" t="s">
        <v>246</v>
      </c>
      <c r="C34" t="s">
        <v>914</v>
      </c>
      <c r="D34" t="s">
        <v>48</v>
      </c>
      <c r="E34" t="s">
        <v>49</v>
      </c>
      <c r="F34" t="s">
        <v>50</v>
      </c>
      <c r="H34" t="str">
        <f>INDEX('YKY Backcast'!$B$13:$V$36, MATCH('YKY Backcast - WINEP'!$C34, 'YKY Backcast'!$C$13:$C$36, 0), MATCH('YKY Backcast - WINEP'!H$13, 'YKY Backcast'!$B$13:$V$13, 0))</f>
        <v>Excellent</v>
      </c>
      <c r="I34" t="str">
        <f>INDEX('YKY Backcast'!$B$13:$V$36, MATCH('YKY Backcast - WINEP'!$C34, 'YKY Backcast'!$C$13:$C$36, 0), MATCH('YKY Backcast - WINEP'!I$13, 'YKY Backcast'!$B$13:$V$13, 0))</f>
        <v>Excellent</v>
      </c>
      <c r="J34" t="str">
        <f>INDEX('YKY Backcast'!$B$13:$V$36, MATCH('YKY Backcast - WINEP'!$C34, 'YKY Backcast'!$C$13:$C$36, 0), MATCH('YKY Backcast - WINEP'!J$13, 'YKY Backcast'!$B$13:$V$13, 0))</f>
        <v>Good</v>
      </c>
      <c r="K34" t="str">
        <f>INDEX('YKY Backcast'!$B$13:$V$36, MATCH('YKY Backcast - WINEP'!$C34, 'YKY Backcast'!$C$13:$C$36, 0), MATCH('YKY Backcast - WINEP'!K$13, 'YKY Backcast'!$B$13:$V$13, 0))</f>
        <v>Good</v>
      </c>
      <c r="L34" t="str">
        <f>INDEX('YKY Backcast'!$B$13:$V$36, MATCH('YKY Backcast - WINEP'!$C34, 'YKY Backcast'!$C$13:$C$36, 0), MATCH('YKY Backcast - WINEP'!L$13, 'YKY Backcast'!$B$13:$V$13, 0))</f>
        <v>Good</v>
      </c>
      <c r="M34">
        <f>INDEX('YKY Backcast'!$B$13:$V$36, MATCH('YKY Backcast - WINEP'!$C34, 'YKY Backcast'!$C$13:$C$36, 0), MATCH('YKY Backcast - WINEP'!M$13, 'YKY Backcast'!$B$13:$V$13, 0))</f>
        <v>0</v>
      </c>
      <c r="N34" t="str">
        <f>INDEX('YKY Backcast'!$B$13:$V$36, MATCH('YKY Backcast - WINEP'!$C34, 'YKY Backcast'!$C$13:$C$36, 0), MATCH('YKY Backcast - WINEP'!N$13, 'YKY Backcast'!$B$13:$V$13, 0))</f>
        <v>Good</v>
      </c>
      <c r="O34" t="str">
        <f>INDEX('YKY Backcast'!$B$13:$V$36, MATCH('YKY Backcast - WINEP'!$C34, 'YKY Backcast'!$C$13:$C$36, 0), MATCH('YKY Backcast - WINEP'!O$13, 'YKY Backcast'!$B$13:$V$13, 0))</f>
        <v>Excellent</v>
      </c>
      <c r="P34">
        <f>INDEX('YKY Backcast'!$B$13:$V$36, MATCH('YKY Backcast - WINEP'!$C34, 'YKY Backcast'!$C$13:$C$36, 0), MATCH('YKY Backcast - WINEP'!P$13, 'YKY Backcast'!$B$13:$V$13, 0))</f>
        <v>0</v>
      </c>
      <c r="Q34" t="str">
        <f>INDEX('YKY Backcast'!$B$13:$V$36, MATCH('YKY Backcast - WINEP'!$C34, 'YKY Backcast'!$C$13:$C$36, 0), MATCH('YKY Backcast - WINEP'!Q$13, 'YKY Backcast'!$B$13:$V$13, 0))</f>
        <v>Excellent</v>
      </c>
      <c r="R34" t="str">
        <f>INDEX('YKY Backcast'!$B$13:$V$36, MATCH('YKY Backcast - WINEP'!$C34, 'YKY Backcast'!$C$13:$C$36, 0), MATCH('YKY Backcast - WINEP'!R$13, 'YKY Backcast'!$B$13:$V$13, 0))</f>
        <v>Excellent</v>
      </c>
      <c r="S34" t="str">
        <f>INDEX('YKY Backcast'!$B$13:$V$36, MATCH('YKY Backcast - WINEP'!$C34, 'YKY Backcast'!$C$13:$C$36, 0), MATCH('YKY Backcast - WINEP'!S$13, 'YKY Backcast'!$B$13:$V$13, 0))</f>
        <v>Excellent</v>
      </c>
      <c r="T34" t="str">
        <f>INDEX('YKY Backcast'!$B$13:$V$36, MATCH('YKY Backcast - WINEP'!$C34, 'YKY Backcast'!$C$13:$C$36, 0), MATCH('YKY Backcast - WINEP'!T$13, 'YKY Backcast'!$B$13:$V$13, 0))</f>
        <v>Excellent</v>
      </c>
      <c r="U34" t="str">
        <f>INDEX('YKY Backcast'!$B$13:$V$36, MATCH('YKY Backcast - WINEP'!$C34, 'YKY Backcast'!$C$13:$C$36, 0), MATCH('YKY Backcast - WINEP'!U$13, 'YKY Backcast'!$B$13:$V$13, 0))</f>
        <v>Excellent</v>
      </c>
      <c r="V34" t="str">
        <f>INDEX('YKY Backcast'!$B$13:$V$36, MATCH('YKY Backcast - WINEP'!$C34, 'YKY Backcast'!$C$13:$C$36, 0), MATCH('YKY Backcast - WINEP'!V$13, 'YKY Backcast'!$B$13:$V$13, 0))</f>
        <v>Excellent</v>
      </c>
      <c r="X34" s="22"/>
      <c r="Y34" s="22"/>
      <c r="Z34" t="s">
        <v>51</v>
      </c>
      <c r="AA34" t="str">
        <f t="shared" si="4"/>
        <v>Excellent</v>
      </c>
      <c r="AB34" t="str">
        <f t="shared" si="5"/>
        <v>Excellent</v>
      </c>
      <c r="AC34" t="str">
        <f t="shared" si="6"/>
        <v>Excellent</v>
      </c>
      <c r="AD34" t="str">
        <f t="shared" si="7"/>
        <v>Excellent</v>
      </c>
      <c r="AE34" t="str">
        <f>U34</f>
        <v>Excellent</v>
      </c>
      <c r="AF34" t="str">
        <f>V34</f>
        <v>Excellent</v>
      </c>
      <c r="AH34" t="str">
        <f t="shared" si="1"/>
        <v>N</v>
      </c>
    </row>
    <row r="35" spans="1:34" ht="111.95">
      <c r="A35" s="158" t="s">
        <v>138</v>
      </c>
      <c r="B35" s="158" t="s">
        <v>246</v>
      </c>
      <c r="C35" s="158" t="s">
        <v>915</v>
      </c>
      <c r="D35" s="158" t="s">
        <v>916</v>
      </c>
      <c r="E35" s="158" t="s">
        <v>140</v>
      </c>
      <c r="F35" s="158" t="s">
        <v>63</v>
      </c>
      <c r="H35" t="str">
        <f>INDEX('YKY Backcast'!$B$13:$V$36, MATCH('YKY Backcast - WINEP'!$C35, 'YKY Backcast'!$C$13:$C$36, 0), MATCH('YKY Backcast - WINEP'!H$13, 'YKY Backcast'!$B$13:$V$13, 0))</f>
        <v>Not applicable (removed)</v>
      </c>
      <c r="I35" t="str">
        <f>INDEX('YKY Backcast'!$B$13:$V$36, MATCH('YKY Backcast - WINEP'!$C35, 'YKY Backcast'!$C$13:$C$36, 0), MATCH('YKY Backcast - WINEP'!I$13, 'YKY Backcast'!$B$13:$V$13, 0))</f>
        <v>Not applicable (removed)</v>
      </c>
      <c r="J35" t="str">
        <f>INDEX('YKY Backcast'!$B$13:$V$36, MATCH('YKY Backcast - WINEP'!$C35, 'YKY Backcast'!$C$13:$C$36, 0), MATCH('YKY Backcast - WINEP'!J$13, 'YKY Backcast'!$B$13:$V$13, 0))</f>
        <v>Not applicable (removed)</v>
      </c>
      <c r="K35" t="str">
        <f>INDEX('YKY Backcast'!$B$13:$V$36, MATCH('YKY Backcast - WINEP'!$C35, 'YKY Backcast'!$C$13:$C$36, 0), MATCH('YKY Backcast - WINEP'!K$13, 'YKY Backcast'!$B$13:$V$13, 0))</f>
        <v>Not applicable (removed)</v>
      </c>
      <c r="L35" t="str">
        <f>INDEX('YKY Backcast'!$B$13:$V$36, MATCH('YKY Backcast - WINEP'!$C35, 'YKY Backcast'!$C$13:$C$36, 0), MATCH('YKY Backcast - WINEP'!L$13, 'YKY Backcast'!$B$13:$V$13, 0))</f>
        <v>Not applicable (removed)</v>
      </c>
      <c r="M35">
        <f>INDEX('YKY Backcast'!$B$13:$V$36, MATCH('YKY Backcast - WINEP'!$C35, 'YKY Backcast'!$C$13:$C$36, 0), MATCH('YKY Backcast - WINEP'!M$13, 'YKY Backcast'!$B$13:$V$13, 0))</f>
        <v>0</v>
      </c>
      <c r="N35" t="str">
        <f>INDEX('YKY Backcast'!$B$13:$V$36, MATCH('YKY Backcast - WINEP'!$C35, 'YKY Backcast'!$C$13:$C$36, 0), MATCH('YKY Backcast - WINEP'!N$13, 'YKY Backcast'!$B$13:$V$13, 0))</f>
        <v>Not applicable (removed)</v>
      </c>
      <c r="O35" t="str">
        <f>INDEX('YKY Backcast'!$B$13:$V$36, MATCH('YKY Backcast - WINEP'!$C35, 'YKY Backcast'!$C$13:$C$36, 0), MATCH('YKY Backcast - WINEP'!O$13, 'YKY Backcast'!$B$13:$V$13, 0))</f>
        <v>Not applicable (removed)</v>
      </c>
      <c r="P35">
        <f>INDEX('YKY Backcast'!$B$13:$V$36, MATCH('YKY Backcast - WINEP'!$C35, 'YKY Backcast'!$C$13:$C$36, 0), MATCH('YKY Backcast - WINEP'!P$13, 'YKY Backcast'!$B$13:$V$13, 0))</f>
        <v>0</v>
      </c>
      <c r="Q35" t="str">
        <f>INDEX('YKY Backcast'!$B$13:$V$36, MATCH('YKY Backcast - WINEP'!$C35, 'YKY Backcast'!$C$13:$C$36, 0), MATCH('YKY Backcast - WINEP'!Q$13, 'YKY Backcast'!$B$13:$V$13, 0))</f>
        <v>Not applicable (removed)</v>
      </c>
      <c r="R35" t="str">
        <f>INDEX('YKY Backcast'!$B$13:$V$36, MATCH('YKY Backcast - WINEP'!$C35, 'YKY Backcast'!$C$13:$C$36, 0), MATCH('YKY Backcast - WINEP'!R$13, 'YKY Backcast'!$B$13:$V$13, 0))</f>
        <v>Not applicable (removed)</v>
      </c>
      <c r="S35" t="str">
        <f>INDEX('YKY Backcast'!$B$13:$V$36, MATCH('YKY Backcast - WINEP'!$C35, 'YKY Backcast'!$C$13:$C$36, 0), MATCH('YKY Backcast - WINEP'!S$13, 'YKY Backcast'!$B$13:$V$13, 0))</f>
        <v>Not applicable (removed)</v>
      </c>
      <c r="T35" t="str">
        <f>INDEX('YKY Backcast'!$B$13:$V$36, MATCH('YKY Backcast - WINEP'!$C35, 'YKY Backcast'!$C$13:$C$36, 0), MATCH('YKY Backcast - WINEP'!T$13, 'YKY Backcast'!$B$13:$V$13, 0))</f>
        <v>Not applicable (removed)</v>
      </c>
      <c r="U35" t="str">
        <f>INDEX('YKY Backcast'!$B$13:$V$36, MATCH('YKY Backcast - WINEP'!$C35, 'YKY Backcast'!$C$13:$C$36, 0), MATCH('YKY Backcast - WINEP'!U$13, 'YKY Backcast'!$B$13:$V$13, 0))</f>
        <v>Not applicable (removed)</v>
      </c>
      <c r="V35" t="str">
        <f>INDEX('YKY Backcast'!$B$13:$V$36, MATCH('YKY Backcast - WINEP'!$C35, 'YKY Backcast'!$C$13:$C$36, 0), MATCH('YKY Backcast - WINEP'!V$13, 'YKY Backcast'!$B$13:$V$13, 0))</f>
        <v>Not applicable (removed)</v>
      </c>
      <c r="X35" s="22" t="s">
        <v>1087</v>
      </c>
      <c r="Y35" s="22" t="s">
        <v>1088</v>
      </c>
      <c r="Z35" t="s">
        <v>51</v>
      </c>
      <c r="AA35" t="s">
        <v>147</v>
      </c>
      <c r="AB35" t="s">
        <v>147</v>
      </c>
      <c r="AC35" t="s">
        <v>147</v>
      </c>
      <c r="AD35" t="s">
        <v>147</v>
      </c>
      <c r="AE35" t="s">
        <v>147</v>
      </c>
      <c r="AF35" t="s">
        <v>147</v>
      </c>
      <c r="AH35" t="str">
        <f t="shared" si="1"/>
        <v>N</v>
      </c>
    </row>
    <row r="36" spans="1:34" ht="111.95">
      <c r="A36" s="158" t="s">
        <v>138</v>
      </c>
      <c r="B36" s="158" t="s">
        <v>246</v>
      </c>
      <c r="C36" s="158" t="s">
        <v>918</v>
      </c>
      <c r="D36" s="158" t="s">
        <v>916</v>
      </c>
      <c r="E36" s="158" t="s">
        <v>140</v>
      </c>
      <c r="F36" s="158" t="s">
        <v>63</v>
      </c>
      <c r="H36" t="str">
        <f>INDEX('YKY Backcast'!$B$13:$V$36, MATCH('YKY Backcast - WINEP'!$C36, 'YKY Backcast'!$C$13:$C$36, 0), MATCH('YKY Backcast - WINEP'!H$13, 'YKY Backcast'!$B$13:$V$13, 0))</f>
        <v>Not applicable (removed)</v>
      </c>
      <c r="I36" t="str">
        <f>INDEX('YKY Backcast'!$B$13:$V$36, MATCH('YKY Backcast - WINEP'!$C36, 'YKY Backcast'!$C$13:$C$36, 0), MATCH('YKY Backcast - WINEP'!I$13, 'YKY Backcast'!$B$13:$V$13, 0))</f>
        <v>Not applicable (removed)</v>
      </c>
      <c r="J36" t="str">
        <f>INDEX('YKY Backcast'!$B$13:$V$36, MATCH('YKY Backcast - WINEP'!$C36, 'YKY Backcast'!$C$13:$C$36, 0), MATCH('YKY Backcast - WINEP'!J$13, 'YKY Backcast'!$B$13:$V$13, 0))</f>
        <v>Not applicable (removed)</v>
      </c>
      <c r="K36" t="str">
        <f>INDEX('YKY Backcast'!$B$13:$V$36, MATCH('YKY Backcast - WINEP'!$C36, 'YKY Backcast'!$C$13:$C$36, 0), MATCH('YKY Backcast - WINEP'!K$13, 'YKY Backcast'!$B$13:$V$13, 0))</f>
        <v>Not applicable (removed)</v>
      </c>
      <c r="L36" t="str">
        <f>INDEX('YKY Backcast'!$B$13:$V$36, MATCH('YKY Backcast - WINEP'!$C36, 'YKY Backcast'!$C$13:$C$36, 0), MATCH('YKY Backcast - WINEP'!L$13, 'YKY Backcast'!$B$13:$V$13, 0))</f>
        <v>Not applicable (removed)</v>
      </c>
      <c r="M36">
        <f>INDEX('YKY Backcast'!$B$13:$V$36, MATCH('YKY Backcast - WINEP'!$C36, 'YKY Backcast'!$C$13:$C$36, 0), MATCH('YKY Backcast - WINEP'!M$13, 'YKY Backcast'!$B$13:$V$13, 0))</f>
        <v>0</v>
      </c>
      <c r="N36" t="str">
        <f>INDEX('YKY Backcast'!$B$13:$V$36, MATCH('YKY Backcast - WINEP'!$C36, 'YKY Backcast'!$C$13:$C$36, 0), MATCH('YKY Backcast - WINEP'!N$13, 'YKY Backcast'!$B$13:$V$13, 0))</f>
        <v>Not applicable (removed)</v>
      </c>
      <c r="O36" t="str">
        <f>INDEX('YKY Backcast'!$B$13:$V$36, MATCH('YKY Backcast - WINEP'!$C36, 'YKY Backcast'!$C$13:$C$36, 0), MATCH('YKY Backcast - WINEP'!O$13, 'YKY Backcast'!$B$13:$V$13, 0))</f>
        <v>Not applicable (removed)</v>
      </c>
      <c r="P36">
        <f>INDEX('YKY Backcast'!$B$13:$V$36, MATCH('YKY Backcast - WINEP'!$C36, 'YKY Backcast'!$C$13:$C$36, 0), MATCH('YKY Backcast - WINEP'!P$13, 'YKY Backcast'!$B$13:$V$13, 0))</f>
        <v>0</v>
      </c>
      <c r="Q36" t="str">
        <f>INDEX('YKY Backcast'!$B$13:$V$36, MATCH('YKY Backcast - WINEP'!$C36, 'YKY Backcast'!$C$13:$C$36, 0), MATCH('YKY Backcast - WINEP'!Q$13, 'YKY Backcast'!$B$13:$V$13, 0))</f>
        <v>Not applicable (removed)</v>
      </c>
      <c r="R36" t="str">
        <f>INDEX('YKY Backcast'!$B$13:$V$36, MATCH('YKY Backcast - WINEP'!$C36, 'YKY Backcast'!$C$13:$C$36, 0), MATCH('YKY Backcast - WINEP'!R$13, 'YKY Backcast'!$B$13:$V$13, 0))</f>
        <v>Not applicable (removed)</v>
      </c>
      <c r="S36" t="str">
        <f>INDEX('YKY Backcast'!$B$13:$V$36, MATCH('YKY Backcast - WINEP'!$C36, 'YKY Backcast'!$C$13:$C$36, 0), MATCH('YKY Backcast - WINEP'!S$13, 'YKY Backcast'!$B$13:$V$13, 0))</f>
        <v>Not applicable (removed)</v>
      </c>
      <c r="T36" t="str">
        <f>INDEX('YKY Backcast'!$B$13:$V$36, MATCH('YKY Backcast - WINEP'!$C36, 'YKY Backcast'!$C$13:$C$36, 0), MATCH('YKY Backcast - WINEP'!T$13, 'YKY Backcast'!$B$13:$V$13, 0))</f>
        <v>Not applicable (removed)</v>
      </c>
      <c r="U36" t="str">
        <f>INDEX('YKY Backcast'!$B$13:$V$36, MATCH('YKY Backcast - WINEP'!$C36, 'YKY Backcast'!$C$13:$C$36, 0), MATCH('YKY Backcast - WINEP'!U$13, 'YKY Backcast'!$B$13:$V$13, 0))</f>
        <v>Not applicable (removed)</v>
      </c>
      <c r="V36" t="str">
        <f>INDEX('YKY Backcast'!$B$13:$V$36, MATCH('YKY Backcast - WINEP'!$C36, 'YKY Backcast'!$C$13:$C$36, 0), MATCH('YKY Backcast - WINEP'!V$13, 'YKY Backcast'!$B$13:$V$13, 0))</f>
        <v>Not applicable (removed)</v>
      </c>
      <c r="X36" s="22" t="s">
        <v>1089</v>
      </c>
      <c r="Y36" s="22" t="s">
        <v>1088</v>
      </c>
      <c r="Z36" t="s">
        <v>51</v>
      </c>
      <c r="AA36" t="s">
        <v>147</v>
      </c>
      <c r="AB36" t="s">
        <v>147</v>
      </c>
      <c r="AC36" t="s">
        <v>147</v>
      </c>
      <c r="AD36" t="s">
        <v>147</v>
      </c>
      <c r="AE36" t="s">
        <v>147</v>
      </c>
      <c r="AF36" t="s">
        <v>147</v>
      </c>
      <c r="AH36" t="str">
        <f t="shared" si="1"/>
        <v>N</v>
      </c>
    </row>
    <row r="37" spans="1:34">
      <c r="AA37" s="26"/>
      <c r="AB37" s="26"/>
      <c r="AC37" s="26"/>
      <c r="AD37" s="26"/>
      <c r="AE37" s="26"/>
      <c r="AF37" s="26"/>
    </row>
    <row r="38" spans="1:34" s="21" customFormat="1"/>
    <row r="40" spans="1:34" ht="56.1">
      <c r="B40" s="10" t="s">
        <v>143</v>
      </c>
      <c r="E40" s="10" t="s">
        <v>144</v>
      </c>
      <c r="F40" t="s">
        <v>145</v>
      </c>
      <c r="H40">
        <f t="shared" ref="H40:V40" si="8">SUM(H41:H44)</f>
        <v>19</v>
      </c>
      <c r="I40">
        <f t="shared" si="8"/>
        <v>19</v>
      </c>
      <c r="J40">
        <f t="shared" si="8"/>
        <v>19</v>
      </c>
      <c r="K40">
        <f t="shared" si="8"/>
        <v>19</v>
      </c>
      <c r="L40">
        <f t="shared" si="8"/>
        <v>19</v>
      </c>
      <c r="N40">
        <f t="shared" si="8"/>
        <v>19</v>
      </c>
      <c r="O40">
        <f t="shared" si="8"/>
        <v>19</v>
      </c>
      <c r="Q40">
        <f t="shared" si="8"/>
        <v>19</v>
      </c>
      <c r="R40">
        <f t="shared" si="8"/>
        <v>19</v>
      </c>
      <c r="S40">
        <f t="shared" si="8"/>
        <v>19</v>
      </c>
      <c r="T40">
        <f t="shared" si="8"/>
        <v>19</v>
      </c>
      <c r="U40">
        <f t="shared" si="8"/>
        <v>19</v>
      </c>
      <c r="V40">
        <f t="shared" si="8"/>
        <v>19</v>
      </c>
      <c r="AA40">
        <f t="shared" ref="AA40:AF40" si="9">SUM(AA41:AA44)</f>
        <v>19</v>
      </c>
      <c r="AB40">
        <f t="shared" si="9"/>
        <v>19</v>
      </c>
      <c r="AC40">
        <f t="shared" si="9"/>
        <v>19</v>
      </c>
      <c r="AD40">
        <f t="shared" si="9"/>
        <v>19</v>
      </c>
      <c r="AE40">
        <f t="shared" si="9"/>
        <v>19</v>
      </c>
      <c r="AF40">
        <f t="shared" si="9"/>
        <v>19</v>
      </c>
      <c r="AG40" s="22" t="s">
        <v>146</v>
      </c>
      <c r="AH40">
        <f>COUNTIF(AH14:AH36, "Y")</f>
        <v>1</v>
      </c>
    </row>
    <row r="41" spans="1:34">
      <c r="B41" t="s">
        <v>96</v>
      </c>
      <c r="F41" t="s">
        <v>96</v>
      </c>
      <c r="H41">
        <f t="shared" ref="H41:V44" si="10">COUNTIF(H$14:H$37, $B41) + COUNTIF(H$14:H$37, $B48)</f>
        <v>1</v>
      </c>
      <c r="I41">
        <f t="shared" si="10"/>
        <v>2</v>
      </c>
      <c r="J41">
        <f t="shared" si="10"/>
        <v>2</v>
      </c>
      <c r="K41">
        <f t="shared" si="10"/>
        <v>2</v>
      </c>
      <c r="L41">
        <f t="shared" si="10"/>
        <v>2</v>
      </c>
      <c r="N41">
        <f t="shared" si="10"/>
        <v>2</v>
      </c>
      <c r="O41">
        <f t="shared" si="10"/>
        <v>3</v>
      </c>
      <c r="Q41">
        <f t="shared" si="10"/>
        <v>3</v>
      </c>
      <c r="R41">
        <f t="shared" si="10"/>
        <v>3</v>
      </c>
      <c r="S41">
        <f t="shared" si="10"/>
        <v>3</v>
      </c>
      <c r="T41">
        <f t="shared" si="10"/>
        <v>3</v>
      </c>
      <c r="U41">
        <f t="shared" si="10"/>
        <v>1</v>
      </c>
      <c r="V41">
        <f t="shared" si="10"/>
        <v>1</v>
      </c>
      <c r="AA41">
        <f t="shared" ref="AA41:AF41" si="11">COUNTIF(AA$14:AA$37, $B41) + COUNTIF(AA$14:AA$37, $B48)</f>
        <v>2</v>
      </c>
      <c r="AB41">
        <f t="shared" si="11"/>
        <v>2</v>
      </c>
      <c r="AC41">
        <f t="shared" si="11"/>
        <v>2</v>
      </c>
      <c r="AD41">
        <f t="shared" si="11"/>
        <v>2</v>
      </c>
      <c r="AE41">
        <f t="shared" si="11"/>
        <v>1</v>
      </c>
      <c r="AF41">
        <f t="shared" si="11"/>
        <v>0</v>
      </c>
    </row>
    <row r="42" spans="1:34">
      <c r="B42" t="s">
        <v>97</v>
      </c>
      <c r="F42" t="s">
        <v>97</v>
      </c>
      <c r="H42">
        <f t="shared" ref="H42:U42" si="12">COUNTIF(H$14:H$37, $B42) + COUNTIF(H$14:H$37, $B49)</f>
        <v>1</v>
      </c>
      <c r="I42">
        <f t="shared" si="12"/>
        <v>1</v>
      </c>
      <c r="J42">
        <f t="shared" si="12"/>
        <v>1</v>
      </c>
      <c r="K42">
        <f t="shared" si="12"/>
        <v>2</v>
      </c>
      <c r="L42">
        <f t="shared" si="12"/>
        <v>2</v>
      </c>
      <c r="N42">
        <f t="shared" si="12"/>
        <v>3</v>
      </c>
      <c r="O42">
        <f t="shared" si="12"/>
        <v>0</v>
      </c>
      <c r="Q42">
        <f t="shared" si="12"/>
        <v>1</v>
      </c>
      <c r="R42">
        <f t="shared" si="12"/>
        <v>0</v>
      </c>
      <c r="S42">
        <f t="shared" si="12"/>
        <v>0</v>
      </c>
      <c r="T42">
        <f t="shared" si="12"/>
        <v>0</v>
      </c>
      <c r="U42">
        <f t="shared" si="12"/>
        <v>2</v>
      </c>
      <c r="V42">
        <f t="shared" si="10"/>
        <v>2</v>
      </c>
      <c r="AA42">
        <f t="shared" ref="AA42:AF42" si="13">COUNTIF(AA$14:AA$37, $B42) + COUNTIF(AA$14:AA$37, $B49)</f>
        <v>2</v>
      </c>
      <c r="AB42">
        <f t="shared" si="13"/>
        <v>1</v>
      </c>
      <c r="AC42">
        <f t="shared" si="13"/>
        <v>1</v>
      </c>
      <c r="AD42">
        <f t="shared" si="13"/>
        <v>1</v>
      </c>
      <c r="AE42">
        <f t="shared" si="13"/>
        <v>2</v>
      </c>
      <c r="AF42">
        <f t="shared" si="13"/>
        <v>3</v>
      </c>
    </row>
    <row r="43" spans="1:34">
      <c r="B43" t="s">
        <v>56</v>
      </c>
      <c r="F43" t="s">
        <v>56</v>
      </c>
      <c r="H43">
        <f t="shared" si="10"/>
        <v>10</v>
      </c>
      <c r="I43">
        <f t="shared" si="10"/>
        <v>9</v>
      </c>
      <c r="J43">
        <f t="shared" si="10"/>
        <v>13</v>
      </c>
      <c r="K43">
        <f t="shared" si="10"/>
        <v>12</v>
      </c>
      <c r="L43">
        <f t="shared" si="10"/>
        <v>8</v>
      </c>
      <c r="N43">
        <f t="shared" si="10"/>
        <v>8</v>
      </c>
      <c r="O43">
        <f t="shared" si="10"/>
        <v>5</v>
      </c>
      <c r="Q43">
        <f t="shared" si="10"/>
        <v>7</v>
      </c>
      <c r="R43">
        <f t="shared" si="10"/>
        <v>6</v>
      </c>
      <c r="S43">
        <f t="shared" si="10"/>
        <v>6</v>
      </c>
      <c r="T43">
        <f t="shared" si="10"/>
        <v>6</v>
      </c>
      <c r="U43">
        <f t="shared" si="10"/>
        <v>3</v>
      </c>
      <c r="V43">
        <f t="shared" si="10"/>
        <v>3</v>
      </c>
      <c r="AA43">
        <f t="shared" ref="AA43:AF43" si="14">COUNTIF(AA$14:AA$37, $B43) + COUNTIF(AA$14:AA$37, $B50)</f>
        <v>7</v>
      </c>
      <c r="AB43">
        <f t="shared" si="14"/>
        <v>6</v>
      </c>
      <c r="AC43">
        <f t="shared" si="14"/>
        <v>6</v>
      </c>
      <c r="AD43">
        <f t="shared" si="14"/>
        <v>6</v>
      </c>
      <c r="AE43">
        <f t="shared" si="14"/>
        <v>3</v>
      </c>
      <c r="AF43">
        <f t="shared" si="14"/>
        <v>3</v>
      </c>
    </row>
    <row r="44" spans="1:34">
      <c r="B44" t="s">
        <v>57</v>
      </c>
      <c r="F44" t="s">
        <v>57</v>
      </c>
      <c r="H44">
        <f t="shared" si="10"/>
        <v>7</v>
      </c>
      <c r="I44">
        <f t="shared" si="10"/>
        <v>7</v>
      </c>
      <c r="J44">
        <f t="shared" si="10"/>
        <v>3</v>
      </c>
      <c r="K44">
        <f t="shared" si="10"/>
        <v>3</v>
      </c>
      <c r="L44">
        <f t="shared" si="10"/>
        <v>7</v>
      </c>
      <c r="N44">
        <f t="shared" si="10"/>
        <v>6</v>
      </c>
      <c r="O44">
        <f t="shared" si="10"/>
        <v>11</v>
      </c>
      <c r="Q44">
        <f t="shared" si="10"/>
        <v>8</v>
      </c>
      <c r="R44">
        <f t="shared" si="10"/>
        <v>10</v>
      </c>
      <c r="S44">
        <f t="shared" si="10"/>
        <v>10</v>
      </c>
      <c r="T44">
        <f t="shared" si="10"/>
        <v>10</v>
      </c>
      <c r="U44">
        <f t="shared" si="10"/>
        <v>13</v>
      </c>
      <c r="V44">
        <f t="shared" si="10"/>
        <v>13</v>
      </c>
      <c r="AA44">
        <f t="shared" ref="AA44:AF44" si="15">COUNTIF(AA$14:AA$37, $B44) + COUNTIF(AA$14:AA$37, $B51)</f>
        <v>8</v>
      </c>
      <c r="AB44">
        <f t="shared" si="15"/>
        <v>10</v>
      </c>
      <c r="AC44">
        <f t="shared" si="15"/>
        <v>10</v>
      </c>
      <c r="AD44">
        <f t="shared" si="15"/>
        <v>10</v>
      </c>
      <c r="AE44">
        <f t="shared" si="15"/>
        <v>13</v>
      </c>
      <c r="AF44">
        <f t="shared" si="15"/>
        <v>13</v>
      </c>
    </row>
    <row r="45" spans="1:34">
      <c r="B45" t="s">
        <v>147</v>
      </c>
      <c r="F45" t="s">
        <v>148</v>
      </c>
      <c r="H45">
        <f t="shared" ref="H45:V45" si="16">COUNTIF(H$14:H$37, $B45) + COUNTIF(H$14:H$37, $B46) + COUNTIF(H$14:H$37, $B47) +COUNTIF(H$14:H$37, $B52)</f>
        <v>4</v>
      </c>
      <c r="I45">
        <f t="shared" si="16"/>
        <v>4</v>
      </c>
      <c r="J45">
        <f t="shared" si="16"/>
        <v>4</v>
      </c>
      <c r="K45">
        <f t="shared" si="16"/>
        <v>4</v>
      </c>
      <c r="L45">
        <f t="shared" si="16"/>
        <v>4</v>
      </c>
      <c r="N45">
        <f t="shared" si="16"/>
        <v>4</v>
      </c>
      <c r="O45">
        <f t="shared" si="16"/>
        <v>4</v>
      </c>
      <c r="Q45">
        <f t="shared" si="16"/>
        <v>4</v>
      </c>
      <c r="R45">
        <f t="shared" si="16"/>
        <v>4</v>
      </c>
      <c r="S45">
        <f t="shared" si="16"/>
        <v>4</v>
      </c>
      <c r="T45">
        <f t="shared" si="16"/>
        <v>4</v>
      </c>
      <c r="U45">
        <f t="shared" si="16"/>
        <v>4</v>
      </c>
      <c r="V45">
        <f t="shared" si="16"/>
        <v>4</v>
      </c>
      <c r="AA45">
        <f t="shared" ref="AA45:AF45" si="17">COUNTIF(AA$14:AA$37, $B45) + COUNTIF(AA$14:AA$37, $B46) + COUNTIF(AA$14:AA$37, $B47) +COUNTIF(AA$14:AA$37, $B52)</f>
        <v>4</v>
      </c>
      <c r="AB45">
        <f t="shared" si="17"/>
        <v>4</v>
      </c>
      <c r="AC45">
        <f t="shared" si="17"/>
        <v>4</v>
      </c>
      <c r="AD45">
        <f t="shared" si="17"/>
        <v>4</v>
      </c>
      <c r="AE45">
        <f t="shared" si="17"/>
        <v>4</v>
      </c>
      <c r="AF45">
        <f t="shared" si="17"/>
        <v>4</v>
      </c>
    </row>
    <row r="46" spans="1:34">
      <c r="B46" t="s">
        <v>149</v>
      </c>
    </row>
    <row r="47" spans="1:34">
      <c r="B47" t="s">
        <v>150</v>
      </c>
      <c r="G47" s="18"/>
      <c r="H47" s="18"/>
      <c r="I47" s="18"/>
      <c r="J47" s="18"/>
      <c r="K47" s="18"/>
      <c r="L47" s="18"/>
      <c r="M47" s="18"/>
      <c r="N47" s="18"/>
      <c r="O47" s="18"/>
      <c r="P47" s="18"/>
      <c r="Q47" s="18"/>
      <c r="R47" s="18"/>
      <c r="S47" s="18"/>
      <c r="T47" s="18"/>
      <c r="U47" s="18"/>
      <c r="V47" s="18"/>
      <c r="AA47" s="18"/>
      <c r="AB47" s="18"/>
      <c r="AC47" s="18"/>
      <c r="AD47" s="18"/>
      <c r="AE47" s="18"/>
      <c r="AF47" s="18"/>
    </row>
    <row r="48" spans="1:34">
      <c r="B48" t="s">
        <v>151</v>
      </c>
    </row>
    <row r="49" spans="1:32">
      <c r="B49" t="s">
        <v>152</v>
      </c>
    </row>
    <row r="50" spans="1:32">
      <c r="B50" t="s">
        <v>153</v>
      </c>
      <c r="E50" s="10"/>
      <c r="G50" s="26"/>
      <c r="H50" s="26"/>
      <c r="I50" s="26"/>
      <c r="J50" s="26"/>
      <c r="K50" s="26"/>
      <c r="L50" s="26"/>
      <c r="M50" s="26"/>
      <c r="N50" s="26"/>
      <c r="O50" s="26"/>
      <c r="P50" s="26"/>
      <c r="Q50" s="26"/>
      <c r="R50" s="26"/>
      <c r="S50" s="26"/>
      <c r="T50" s="26"/>
      <c r="U50" s="26"/>
      <c r="V50" s="26"/>
      <c r="AA50" s="26"/>
      <c r="AB50" s="26"/>
      <c r="AC50" s="26"/>
      <c r="AD50" s="26"/>
      <c r="AE50" s="26"/>
      <c r="AF50" s="26"/>
    </row>
    <row r="51" spans="1:32">
      <c r="B51" t="s">
        <v>154</v>
      </c>
    </row>
    <row r="52" spans="1:32">
      <c r="B52" t="s">
        <v>155</v>
      </c>
    </row>
    <row r="54" spans="1:32">
      <c r="B54" t="s">
        <v>1090</v>
      </c>
    </row>
    <row r="55" spans="1:32">
      <c r="B55" t="s">
        <v>63</v>
      </c>
    </row>
    <row r="58" spans="1:32" s="11" customFormat="1">
      <c r="A58" s="11" t="s">
        <v>156</v>
      </c>
    </row>
    <row r="65" spans="26:32">
      <c r="AF65" s="10"/>
    </row>
    <row r="76" spans="26:32">
      <c r="Z76" s="22"/>
      <c r="AA76" s="22"/>
      <c r="AB76" s="22"/>
      <c r="AC76" s="22"/>
      <c r="AD76" s="22"/>
      <c r="AE76" s="22"/>
    </row>
    <row r="77" spans="26:32">
      <c r="Z77" s="22"/>
      <c r="AA77" s="22"/>
      <c r="AB77" s="22"/>
      <c r="AC77" s="22"/>
      <c r="AD77" s="22"/>
      <c r="AE77" s="22"/>
    </row>
  </sheetData>
  <mergeCells count="2">
    <mergeCell ref="Q11:V11"/>
    <mergeCell ref="AA11:AF11"/>
  </mergeCells>
  <conditionalFormatting sqref="A3:A10 E3:V10 A12:G13 W13:Z13 A14:Y34 G35:Y36 A37:Y39 Z38:AF39 W40:Y47 C40:D48 A40:B55 G48:Y56 C49:F55 F56 A56:E58 F57:Y57 G58:XFD58 A59:Y77 Z64:AE77 A78:Z1048576 AH78:XFD1048576">
    <cfRule type="cellIs" dxfId="102" priority="159" operator="equal">
      <formula>"Not applicable (removed)"</formula>
    </cfRule>
  </conditionalFormatting>
  <conditionalFormatting sqref="A35:F36">
    <cfRule type="cellIs" dxfId="101" priority="16" operator="equal">
      <formula>"Not applicable (removed)"</formula>
    </cfRule>
  </conditionalFormatting>
  <conditionalFormatting sqref="A12:V39 W14:Y47 G48:Y56 F57:Y57 G58:XFD58 A59:Y77 AF59:XFD77 Z64:AE77 AA78:AG78 A78:Z1048576 AH78:XFD1048576">
    <cfRule type="cellIs" dxfId="100" priority="41" operator="equal">
      <formula>"Poor (backcast)"</formula>
    </cfRule>
    <cfRule type="cellIs" dxfId="99" priority="42" operator="equal">
      <formula>"Sufficient (backcast)"</formula>
    </cfRule>
    <cfRule type="cellIs" dxfId="98" priority="43" operator="equal">
      <formula>"Good (backcast)"</formula>
    </cfRule>
    <cfRule type="cellIs" dxfId="97" priority="44" operator="equal">
      <formula>"Excellent (backcast)"</formula>
    </cfRule>
  </conditionalFormatting>
  <conditionalFormatting sqref="A1:W10">
    <cfRule type="cellIs" dxfId="96" priority="2" operator="equal">
      <formula>"Poor (backcast)"</formula>
    </cfRule>
    <cfRule type="cellIs" dxfId="95" priority="3" operator="equal">
      <formula>"Sufficient (backcast)"</formula>
    </cfRule>
    <cfRule type="cellIs" dxfId="94" priority="4" operator="equal">
      <formula>"Good (backcast)"</formula>
    </cfRule>
    <cfRule type="cellIs" dxfId="93" priority="5" operator="equal">
      <formula>"Excellent (backcast)"</formula>
    </cfRule>
  </conditionalFormatting>
  <conditionalFormatting sqref="A1:XFD2 W3:Y9 AG3:XFD57 A11:Q11">
    <cfRule type="cellIs" dxfId="92" priority="15" operator="equal">
      <formula>"Not applicable (removed)"</formula>
    </cfRule>
  </conditionalFormatting>
  <conditionalFormatting sqref="B3:D10">
    <cfRule type="cellIs" dxfId="91" priority="1" operator="equal">
      <formula>"Not applicable (removed)"</formula>
    </cfRule>
  </conditionalFormatting>
  <conditionalFormatting sqref="E46:F46">
    <cfRule type="cellIs" dxfId="90" priority="146" operator="equal">
      <formula>"Sufficient (backcast)"</formula>
    </cfRule>
    <cfRule type="cellIs" dxfId="89" priority="145" operator="equal">
      <formula>"Poor (backcast)"</formula>
    </cfRule>
    <cfRule type="cellIs" dxfId="88" priority="149" operator="equal">
      <formula>"Not applicable (removed)"</formula>
    </cfRule>
    <cfRule type="cellIs" dxfId="87" priority="148" operator="equal">
      <formula>"Excellent (backcast)"</formula>
    </cfRule>
    <cfRule type="cellIs" dxfId="86" priority="147" operator="equal">
      <formula>"Good (backcast)"</formula>
    </cfRule>
  </conditionalFormatting>
  <conditionalFormatting sqref="E48:F48">
    <cfRule type="cellIs" dxfId="85" priority="152" operator="equal">
      <formula>"Good (backcast)"</formula>
    </cfRule>
    <cfRule type="cellIs" dxfId="84" priority="153" operator="equal">
      <formula>"Excellent (backcast)"</formula>
    </cfRule>
    <cfRule type="cellIs" dxfId="83" priority="154" operator="equal">
      <formula>"Not applicable (removed)"</formula>
    </cfRule>
    <cfRule type="cellIs" dxfId="82" priority="151" operator="equal">
      <formula>"Sufficient (backcast)"</formula>
    </cfRule>
    <cfRule type="cellIs" dxfId="81" priority="150" operator="equal">
      <formula>"Poor (backcast)"</formula>
    </cfRule>
  </conditionalFormatting>
  <conditionalFormatting sqref="E40:V45 E47:V47 AF57 AA99:AG1048576">
    <cfRule type="cellIs" dxfId="80" priority="143" operator="equal">
      <formula>"Good (backcast)"</formula>
    </cfRule>
    <cfRule type="cellIs" dxfId="79" priority="144" operator="equal">
      <formula>"Excellent (backcast)"</formula>
    </cfRule>
    <cfRule type="cellIs" dxfId="78" priority="142" operator="equal">
      <formula>"Sufficient (backcast)"</formula>
    </cfRule>
    <cfRule type="cellIs" dxfId="77" priority="140" operator="equal">
      <formula>"Not applicable (removed)"</formula>
    </cfRule>
    <cfRule type="cellIs" dxfId="76" priority="141" operator="equal">
      <formula>"Poor (backcast)"</formula>
    </cfRule>
  </conditionalFormatting>
  <conditionalFormatting sqref="H12:V13">
    <cfRule type="cellIs" dxfId="75" priority="55" operator="equal">
      <formula>"Not applicable (removed)"</formula>
    </cfRule>
  </conditionalFormatting>
  <conditionalFormatting sqref="W13:Z13 Z38:AF39 C40:D48 A40:B55 C49:F55 F56 A56:E58">
    <cfRule type="cellIs" dxfId="74" priority="157" operator="equal">
      <formula>"Good (backcast)"</formula>
    </cfRule>
    <cfRule type="cellIs" dxfId="73" priority="156" operator="equal">
      <formula>"Sufficient (backcast)"</formula>
    </cfRule>
    <cfRule type="cellIs" dxfId="72" priority="155" operator="equal">
      <formula>"Poor (backcast)"</formula>
    </cfRule>
    <cfRule type="cellIs" dxfId="71" priority="158" operator="equal">
      <formula>"Excellent (backcast)"</formula>
    </cfRule>
  </conditionalFormatting>
  <conditionalFormatting sqref="X1:XFD2 W3:Y9 AG3:XFD57 A11:Q11">
    <cfRule type="cellIs" dxfId="70" priority="13" operator="equal">
      <formula>"Good (backcast)"</formula>
    </cfRule>
    <cfRule type="cellIs" dxfId="69" priority="11" operator="equal">
      <formula>"Poor (backcast)"</formula>
    </cfRule>
    <cfRule type="cellIs" dxfId="68" priority="12" operator="equal">
      <formula>"Sufficient (backcast)"</formula>
    </cfRule>
    <cfRule type="cellIs" dxfId="67" priority="14" operator="equal">
      <formula>"Excellent (backcast)"</formula>
    </cfRule>
  </conditionalFormatting>
  <conditionalFormatting sqref="Y10:Y11 W10:X12">
    <cfRule type="cellIs" dxfId="66" priority="125" operator="equal">
      <formula>"Poor (backcast)"</formula>
    </cfRule>
    <cfRule type="cellIs" dxfId="65" priority="129" operator="equal">
      <formula>"Not applicable (removed)"</formula>
    </cfRule>
    <cfRule type="cellIs" dxfId="64" priority="128" operator="equal">
      <formula>"Excellent (backcast)"</formula>
    </cfRule>
    <cfRule type="cellIs" dxfId="63" priority="127" operator="equal">
      <formula>"Good (backcast)"</formula>
    </cfRule>
    <cfRule type="cellIs" dxfId="62" priority="126" operator="equal">
      <formula>"Sufficient (backcast)"</formula>
    </cfRule>
  </conditionalFormatting>
  <conditionalFormatting sqref="Z11:Z12 AA37:AF37">
    <cfRule type="cellIs" dxfId="61" priority="122" operator="equal">
      <formula>"Good (backcast)"</formula>
    </cfRule>
    <cfRule type="cellIs" dxfId="60" priority="120" operator="equal">
      <formula>"Poor (backcast)"</formula>
    </cfRule>
    <cfRule type="cellIs" dxfId="59" priority="121" operator="equal">
      <formula>"Sufficient (backcast)"</formula>
    </cfRule>
    <cfRule type="cellIs" dxfId="58" priority="123" operator="equal">
      <formula>"Excellent (backcast)"</formula>
    </cfRule>
    <cfRule type="cellIs" dxfId="57" priority="124" operator="equal">
      <formula>"Not applicable (removed)"</formula>
    </cfRule>
  </conditionalFormatting>
  <conditionalFormatting sqref="Z3:AF10 Z15:Z37 Z39:Z48 AF59:XFD77 AA78:AG78">
    <cfRule type="cellIs" dxfId="56" priority="90" operator="equal">
      <formula>"Not applicable (removed)"</formula>
    </cfRule>
  </conditionalFormatting>
  <conditionalFormatting sqref="Z3:AF10 Z15:Z37 Z39:Z48">
    <cfRule type="cellIs" dxfId="55" priority="94" operator="equal">
      <formula>"Excellent (backcast)"</formula>
    </cfRule>
    <cfRule type="cellIs" dxfId="54" priority="91" operator="equal">
      <formula>"Poor (backcast)"</formula>
    </cfRule>
    <cfRule type="cellIs" dxfId="53" priority="93" operator="equal">
      <formula>"Good (backcast)"</formula>
    </cfRule>
    <cfRule type="cellIs" dxfId="52" priority="92" operator="equal">
      <formula>"Sufficient (backcast)"</formula>
    </cfRule>
  </conditionalFormatting>
  <conditionalFormatting sqref="AA11">
    <cfRule type="cellIs" dxfId="51" priority="9" operator="equal">
      <formula>"Excellent (backcast)"</formula>
    </cfRule>
    <cfRule type="cellIs" dxfId="50" priority="6" operator="equal">
      <formula>"Poor (backcast)"</formula>
    </cfRule>
    <cfRule type="cellIs" dxfId="49" priority="10" operator="equal">
      <formula>"Not applicable (removed)"</formula>
    </cfRule>
    <cfRule type="cellIs" dxfId="48" priority="8" operator="equal">
      <formula>"Good (backcast)"</formula>
    </cfRule>
    <cfRule type="cellIs" dxfId="47" priority="7" operator="equal">
      <formula>"Sufficient (backcast)"</formula>
    </cfRule>
  </conditionalFormatting>
  <conditionalFormatting sqref="AA12:AF13">
    <cfRule type="cellIs" dxfId="46" priority="53" operator="equal">
      <formula>"Good (backcast)"</formula>
    </cfRule>
    <cfRule type="cellIs" dxfId="45" priority="52" operator="equal">
      <formula>"Sufficient (backcast)"</formula>
    </cfRule>
    <cfRule type="cellIs" dxfId="44" priority="51" operator="equal">
      <formula>"Poor (backcast)"</formula>
    </cfRule>
    <cfRule type="cellIs" dxfId="43" priority="50" operator="equal">
      <formula>"Not applicable (removed)"</formula>
    </cfRule>
    <cfRule type="cellIs" dxfId="42" priority="54" operator="equal">
      <formula>"Excellent (backcast)"</formula>
    </cfRule>
  </conditionalFormatting>
  <conditionalFormatting sqref="AA40:AF45">
    <cfRule type="cellIs" dxfId="41" priority="68" operator="equal">
      <formula>"Good (backcast)"</formula>
    </cfRule>
    <cfRule type="cellIs" dxfId="40" priority="67" operator="equal">
      <formula>"Sufficient (backcast)"</formula>
    </cfRule>
    <cfRule type="cellIs" dxfId="39" priority="66" operator="equal">
      <formula>"Poor (backcast)"</formula>
    </cfRule>
    <cfRule type="cellIs" dxfId="38" priority="69" operator="equal">
      <formula>"Excellent (backcast)"</formula>
    </cfRule>
    <cfRule type="cellIs" dxfId="37" priority="65" operator="equal">
      <formula>"Not applicable (removed)"</formula>
    </cfRule>
  </conditionalFormatting>
  <conditionalFormatting sqref="AA47:AF54">
    <cfRule type="cellIs" dxfId="36" priority="61" operator="equal">
      <formula>"Poor (backcast)"</formula>
    </cfRule>
    <cfRule type="cellIs" dxfId="35" priority="64" operator="equal">
      <formula>"Excellent (backcast)"</formula>
    </cfRule>
    <cfRule type="cellIs" dxfId="34" priority="63" operator="equal">
      <formula>"Good (backcast)"</formula>
    </cfRule>
    <cfRule type="cellIs" dxfId="33" priority="62" operator="equal">
      <formula>"Sufficient (backcast)"</formula>
    </cfRule>
    <cfRule type="cellIs" dxfId="32" priority="60" operator="equal">
      <formula>"Not applicable (removed)"</formula>
    </cfRule>
  </conditionalFormatting>
  <pageMargins left="0.7" right="0.7" top="0.75" bottom="0.75" header="0.3" footer="0.3"/>
  <pageSetup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76FF-5603-4EE0-AF06-B6D0B694D4C6}">
  <sheetPr>
    <tabColor theme="6" tint="0.79998168889431442"/>
  </sheetPr>
  <dimension ref="B3:AB583"/>
  <sheetViews>
    <sheetView zoomScale="80" zoomScaleNormal="80" workbookViewId="0">
      <selection activeCell="D10" sqref="D10"/>
    </sheetView>
  </sheetViews>
  <sheetFormatPr defaultRowHeight="14.1"/>
  <cols>
    <col min="2" max="2" width="25.125" customWidth="1"/>
    <col min="3" max="3" width="26" bestFit="1" customWidth="1"/>
    <col min="4" max="4" width="15.25" customWidth="1"/>
    <col min="5" max="5" width="16.5" customWidth="1"/>
    <col min="6" max="6" width="21" customWidth="1"/>
    <col min="7" max="17" width="14" customWidth="1"/>
    <col min="18" max="22" width="12.375" customWidth="1"/>
    <col min="23" max="23" width="73.375" customWidth="1"/>
    <col min="24" max="24" width="18.625" customWidth="1"/>
    <col min="25" max="25" width="35.75" customWidth="1"/>
    <col min="26" max="26" width="37.625" customWidth="1"/>
    <col min="27" max="27" width="20.25" customWidth="1"/>
    <col min="28" max="33" width="18.625" customWidth="1"/>
    <col min="34" max="34" width="22.5" customWidth="1"/>
  </cols>
  <sheetData>
    <row r="3" spans="2:28" ht="17.45">
      <c r="B3" s="1" t="s">
        <v>1091</v>
      </c>
    </row>
    <row r="4" spans="2:28" ht="17.45">
      <c r="B4" s="1" t="s">
        <v>1092</v>
      </c>
    </row>
    <row r="5" spans="2:28" ht="30" customHeight="1">
      <c r="B5" s="30" t="s">
        <v>2</v>
      </c>
      <c r="C5" s="30"/>
      <c r="D5" s="30"/>
      <c r="E5" s="30"/>
      <c r="F5" s="30"/>
      <c r="G5" s="30"/>
      <c r="H5" s="30"/>
      <c r="I5" s="30"/>
      <c r="J5" s="30"/>
      <c r="K5" s="30"/>
      <c r="L5" s="30"/>
      <c r="M5" s="30"/>
      <c r="N5" s="30"/>
      <c r="O5" s="30"/>
      <c r="P5" s="30"/>
      <c r="Q5" s="30"/>
      <c r="R5" s="30"/>
      <c r="S5" s="30"/>
      <c r="T5" s="30"/>
      <c r="U5" s="30"/>
      <c r="V5" s="30"/>
      <c r="W5" s="32"/>
      <c r="X5" s="33"/>
      <c r="Y5" s="33"/>
      <c r="Z5" s="33"/>
    </row>
    <row r="7" spans="2:28">
      <c r="B7" s="3" t="s">
        <v>3</v>
      </c>
      <c r="C7" s="3" t="s">
        <v>4</v>
      </c>
      <c r="D7" s="3" t="s">
        <v>5</v>
      </c>
      <c r="Y7" t="s">
        <v>6</v>
      </c>
    </row>
    <row r="8" spans="2:28">
      <c r="B8" s="4" t="s">
        <v>7</v>
      </c>
      <c r="C8" s="4" t="s">
        <v>8</v>
      </c>
      <c r="D8" s="4">
        <f>ROWS(C14:C564)</f>
        <v>551</v>
      </c>
      <c r="Y8" t="s">
        <v>9</v>
      </c>
    </row>
    <row r="9" spans="2:28">
      <c r="B9" s="5" t="s">
        <v>10</v>
      </c>
      <c r="C9" s="4" t="s">
        <v>8</v>
      </c>
      <c r="D9" s="4">
        <f>COUNTIF(F14:F564, "Included")</f>
        <v>525</v>
      </c>
      <c r="Y9" t="s">
        <v>11</v>
      </c>
    </row>
    <row r="10" spans="2:28" ht="42">
      <c r="B10" s="5" t="s">
        <v>12</v>
      </c>
      <c r="C10" s="4" t="s">
        <v>8</v>
      </c>
      <c r="D10" s="77">
        <f>SUM('Input_Final Data'!M59:M77)</f>
        <v>525</v>
      </c>
      <c r="G10" s="19"/>
      <c r="H10" s="19"/>
      <c r="I10" s="19"/>
      <c r="J10" s="19"/>
      <c r="K10" s="19"/>
      <c r="L10" s="19"/>
      <c r="M10" s="19"/>
      <c r="N10" s="19"/>
      <c r="O10" s="19"/>
      <c r="P10" s="19"/>
      <c r="Q10" s="19"/>
      <c r="R10" s="19"/>
      <c r="S10" s="19"/>
      <c r="T10" s="19"/>
      <c r="U10" s="19"/>
      <c r="V10" s="19"/>
      <c r="Y10" t="s">
        <v>13</v>
      </c>
    </row>
    <row r="11" spans="2:28" ht="22.5" thickBot="1">
      <c r="B11" t="s">
        <v>14</v>
      </c>
      <c r="Q11" s="186" t="s">
        <v>931</v>
      </c>
      <c r="R11" s="187"/>
      <c r="S11" s="187"/>
      <c r="T11" s="187"/>
      <c r="U11" s="187"/>
      <c r="V11" s="188"/>
      <c r="Y11" t="s">
        <v>16</v>
      </c>
    </row>
    <row r="12" spans="2:28" ht="15.95" thickBot="1">
      <c r="H12" s="6">
        <v>2015</v>
      </c>
      <c r="I12" s="6">
        <v>2016</v>
      </c>
      <c r="J12" s="6">
        <v>2017</v>
      </c>
      <c r="K12" s="6">
        <v>2018</v>
      </c>
      <c r="L12" s="6">
        <v>2019</v>
      </c>
      <c r="M12" s="6">
        <v>2020</v>
      </c>
      <c r="N12" s="6">
        <v>2021</v>
      </c>
      <c r="O12" s="6">
        <v>2022</v>
      </c>
      <c r="P12" s="6">
        <v>2023</v>
      </c>
      <c r="Q12" s="6">
        <v>2024</v>
      </c>
      <c r="R12" s="6">
        <v>2025</v>
      </c>
      <c r="S12" s="6">
        <v>2026</v>
      </c>
      <c r="T12" s="6">
        <v>2027</v>
      </c>
      <c r="U12" s="6">
        <v>2028</v>
      </c>
      <c r="V12" s="6">
        <v>2029</v>
      </c>
      <c r="W12" t="s">
        <v>18</v>
      </c>
      <c r="X12" t="s">
        <v>19</v>
      </c>
      <c r="Z12" s="36"/>
    </row>
    <row r="13" spans="2:28" ht="47.1" thickBot="1">
      <c r="B13" s="6" t="s">
        <v>20</v>
      </c>
      <c r="C13" s="6" t="s">
        <v>21</v>
      </c>
      <c r="D13" s="6" t="s">
        <v>22</v>
      </c>
      <c r="E13" s="7" t="s">
        <v>23</v>
      </c>
      <c r="F13" s="8" t="s">
        <v>24</v>
      </c>
      <c r="G13" s="6"/>
      <c r="H13" s="6" t="s">
        <v>25</v>
      </c>
      <c r="I13" s="6" t="s">
        <v>26</v>
      </c>
      <c r="J13" s="6" t="s">
        <v>27</v>
      </c>
      <c r="K13" s="6" t="s">
        <v>28</v>
      </c>
      <c r="L13" s="6" t="s">
        <v>29</v>
      </c>
      <c r="M13" s="6" t="s">
        <v>30</v>
      </c>
      <c r="N13" s="6" t="s">
        <v>31</v>
      </c>
      <c r="O13" s="6" t="s">
        <v>32</v>
      </c>
      <c r="P13" s="6" t="s">
        <v>33</v>
      </c>
      <c r="Q13" s="6" t="s">
        <v>34</v>
      </c>
      <c r="R13" s="6" t="s">
        <v>35</v>
      </c>
      <c r="S13" s="6" t="s">
        <v>36</v>
      </c>
      <c r="T13" s="6" t="s">
        <v>37</v>
      </c>
      <c r="U13" s="6" t="s">
        <v>38</v>
      </c>
      <c r="V13" s="6" t="s">
        <v>39</v>
      </c>
      <c r="W13" s="34" t="s">
        <v>41</v>
      </c>
      <c r="X13" s="34" t="s">
        <v>42</v>
      </c>
      <c r="Y13" s="34" t="s">
        <v>43</v>
      </c>
      <c r="Z13" s="34" t="s">
        <v>44</v>
      </c>
      <c r="AB13" s="36" t="s">
        <v>46</v>
      </c>
    </row>
    <row r="14" spans="2:28">
      <c r="B14" t="s">
        <v>0</v>
      </c>
      <c r="C14" t="s">
        <v>47</v>
      </c>
      <c r="D14" t="str">
        <f>INDEX('ANH Backcast - WINEP'!$B$12:$AG$65, MATCH('ALL Backcast - WINEP NEP'!$C14, 'ANH Backcast - WINEP'!$C$12:$C$65, 0), MATCH('ALL Backcast - WINEP NEP'!D$13, 'ANH Backcast - WINEP'!$B$13:$AG$13, 0))</f>
        <v>coastal</v>
      </c>
      <c r="E14" t="str">
        <f>INDEX('ANH Backcast - WINEP'!$B$12:$AG$65, MATCH('ALL Backcast - WINEP NEP'!$C14, 'ANH Backcast - WINEP'!$C$12:$C$65, 0), MATCH('ALL Backcast - WINEP NEP'!E$13, 'ANH Backcast - WINEP'!$B$13:$AG$13, 0))</f>
        <v>Categorisation</v>
      </c>
      <c r="F14" t="str">
        <f>INDEX('ANH Backcast - WINEP'!$B$12:$AG$65, MATCH('ALL Backcast - WINEP NEP'!$C14, 'ANH Backcast - WINEP'!$C$12:$C$65, 0), MATCH('ALL Backcast - WINEP NEP'!F$13, 'ANH Backcast - WINEP'!$B$13:$AG$13, 0))</f>
        <v>Included</v>
      </c>
      <c r="H14" t="str">
        <f>INDEX('ANH Backcast - WINEP'!$B$12:$AG$65, MATCH('ALL Backcast - WINEP NEP'!$C14, 'ANH Backcast - WINEP'!$C$12:$C$65, 0), MATCH('ALL Backcast - WINEP NEP'!H$13, 'ANH Backcast - WINEP'!$B$13:$AG$13, 0))</f>
        <v>Excellent</v>
      </c>
      <c r="I14" t="str">
        <f>INDEX('ANH Backcast - WINEP'!$B$12:$AG$65, MATCH('ALL Backcast - WINEP NEP'!$C14, 'ANH Backcast - WINEP'!$C$12:$C$65, 0), MATCH('ALL Backcast - WINEP NEP'!I$13, 'ANH Backcast - WINEP'!$B$13:$AG$13, 0))</f>
        <v>Excellent</v>
      </c>
      <c r="J14" t="str">
        <f>INDEX('ANH Backcast - WINEP'!$B$12:$AG$65, MATCH('ALL Backcast - WINEP NEP'!$C14, 'ANH Backcast - WINEP'!$C$12:$C$65, 0), MATCH('ALL Backcast - WINEP NEP'!J$13, 'ANH Backcast - WINEP'!$B$13:$AG$13, 0))</f>
        <v>Excellent</v>
      </c>
      <c r="K14" t="str">
        <f>INDEX('ANH Backcast - WINEP'!$B$12:$AG$65, MATCH('ALL Backcast - WINEP NEP'!$C14, 'ANH Backcast - WINEP'!$C$12:$C$65, 0), MATCH('ALL Backcast - WINEP NEP'!K$13, 'ANH Backcast - WINEP'!$B$13:$AG$13, 0))</f>
        <v>Excellent</v>
      </c>
      <c r="L14" t="str">
        <f>INDEX('ANH Backcast - WINEP'!$B$12:$AG$65, MATCH('ALL Backcast - WINEP NEP'!$C14, 'ANH Backcast - WINEP'!$C$12:$C$65, 0), MATCH('ALL Backcast - WINEP NEP'!L$13, 'ANH Backcast - WINEP'!$B$13:$AG$13, 0))</f>
        <v>Excellent</v>
      </c>
      <c r="M14">
        <f>INDEX('ANH Backcast - WINEP'!$B$12:$AG$65, MATCH('ALL Backcast - WINEP NEP'!$C14, 'ANH Backcast - WINEP'!$C$12:$C$65, 0), MATCH('ALL Backcast - WINEP NEP'!M$13, 'ANH Backcast - WINEP'!$B$13:$AG$13, 0))</f>
        <v>0</v>
      </c>
      <c r="N14" t="str">
        <f>INDEX('ANH Backcast - WINEP'!$B$12:$AG$65, MATCH('ALL Backcast - WINEP NEP'!$C14, 'ANH Backcast - WINEP'!$C$12:$C$65, 0), MATCH('ALL Backcast - WINEP NEP'!N$13, 'ANH Backcast - WINEP'!$B$13:$AG$13, 0))</f>
        <v>Excellent</v>
      </c>
      <c r="O14" t="str">
        <f>INDEX('ANH Backcast - WINEP'!$B$12:$AG$65, MATCH('ALL Backcast - WINEP NEP'!$C14, 'ANH Backcast - WINEP'!$C$12:$C$65, 0), MATCH('ALL Backcast - WINEP NEP'!O$13, 'ANH Backcast - WINEP'!$B$13:$AG$13, 0))</f>
        <v>Excellent</v>
      </c>
      <c r="P14" t="str">
        <f>INDEX('ANH Backcast - WINEP'!$B$12:$AG$65, MATCH('ALL Backcast - WINEP NEP'!$C14, 'ANH Backcast - WINEP'!$C$12:$C$65, 0), MATCH('ALL Backcast - WINEP NEP'!P$13, 'ANH Backcast - WINEP'!$B$13:$AG$13, 0))</f>
        <v>Excellent</v>
      </c>
      <c r="Q14" t="str">
        <f>INDEX('ANH Backcast - WINEP'!$B$12:$AG$65, MATCH('ALL Backcast - WINEP NEP'!$C14, 'ANH Backcast - WINEP'!$C$12:$C$65, 0), MATCH('ALL Backcast - WINEP NEP'!Q$13, 'ANH Backcast - WINEP'!$B$13:$AG$13, 0))</f>
        <v>Excellent</v>
      </c>
      <c r="R14" t="str">
        <f>INDEX('ANH Backcast - WINEP'!$B$12:$AG$65, MATCH('ALL Backcast - WINEP NEP'!$C14, 'ANH Backcast - WINEP'!$C$12:$C$65, 0), MATCH('ALL Backcast - WINEP NEP'!R$13, 'ANH Backcast - WINEP'!$B$13:$AG$13, 0))</f>
        <v>Excellent</v>
      </c>
      <c r="S14" t="str">
        <f>INDEX('ANH Backcast - WINEP'!$B$12:$AG$65, MATCH('ALL Backcast - WINEP NEP'!$C14, 'ANH Backcast - WINEP'!$C$12:$C$65, 0), MATCH('ALL Backcast - WINEP NEP'!S$13, 'ANH Backcast - WINEP'!$B$13:$AG$13, 0))</f>
        <v>Excellent</v>
      </c>
      <c r="T14" t="str">
        <f>INDEX('ANH Backcast - WINEP'!$B$12:$AG$65, MATCH('ALL Backcast - WINEP NEP'!$C14, 'ANH Backcast - WINEP'!$C$12:$C$65, 0), MATCH('ALL Backcast - WINEP NEP'!T$13, 'ANH Backcast - WINEP'!$B$13:$AG$13, 0))</f>
        <v>Excellent</v>
      </c>
      <c r="U14" t="str">
        <f>INDEX('ANH Backcast - WINEP'!$B$12:$AG$65, MATCH('ALL Backcast - WINEP NEP'!$C14, 'ANH Backcast - WINEP'!$C$12:$C$65, 0), MATCH('ALL Backcast - WINEP NEP'!U$13, 'ANH Backcast - WINEP'!$B$13:$AG$13, 0))</f>
        <v>Excellent</v>
      </c>
      <c r="V14" t="str">
        <f>INDEX('ANH Backcast - WINEP'!$B$12:$AG$65, MATCH('ALL Backcast - WINEP NEP'!$C14, 'ANH Backcast - WINEP'!$C$12:$C$65, 0), MATCH('ALL Backcast - WINEP NEP'!V$13, 'ANH Backcast - WINEP'!$B$13:$AG$13, 0))</f>
        <v>Excellent</v>
      </c>
      <c r="W14">
        <f>INDEX('ANH Backcast - WINEP'!$B$12:$AG$65, MATCH('ALL Backcast - WINEP NEP'!$C14, 'ANH Backcast - WINEP'!$C$12:$C$65, 0), MATCH('ALL Backcast - WINEP NEP'!W$13, 'ANH Backcast - WINEP'!$B$13:$AG$13, 0))</f>
        <v>0</v>
      </c>
      <c r="X14">
        <f>INDEX('ANH Backcast - WINEP'!$B$12:$AG$65, MATCH('ALL Backcast - WINEP NEP'!$C14, 'ANH Backcast - WINEP'!$C$12:$C$65, 0), MATCH('ALL Backcast - WINEP NEP'!X$13, 'ANH Backcast - WINEP'!$B$13:$AG$13, 0))</f>
        <v>0</v>
      </c>
      <c r="Y14">
        <f>INDEX('ANH Backcast - WINEP'!$B$12:$AG$65, MATCH('ALL Backcast - WINEP NEP'!$C14, 'ANH Backcast - WINEP'!$C$12:$C$65, 0), MATCH('ALL Backcast - WINEP NEP'!Y$13, 'ANH Backcast - WINEP'!$B$13:$AG$13, 0))</f>
        <v>0</v>
      </c>
      <c r="Z14" t="str">
        <f>INDEX('ANH Backcast - WINEP'!$B$12:$AG$65, MATCH('ALL Backcast - WINEP NEP'!$C14, 'ANH Backcast - WINEP'!$C$12:$C$65, 0), MATCH('ALL Backcast - WINEP NEP'!Z$13, 'ANH Backcast - WINEP'!$B$13:$AG$13, 0))</f>
        <v>N</v>
      </c>
      <c r="AB14" t="str">
        <f t="shared" ref="AB14:AB77" si="0">IF(OR(ISNUMBER(SEARCH("IMP", X14)), ISNUMBER(SEARCH("ND ", X14))), "Y", "N")</f>
        <v>N</v>
      </c>
    </row>
    <row r="15" spans="2:28">
      <c r="B15" t="s">
        <v>0</v>
      </c>
      <c r="C15" t="s">
        <v>52</v>
      </c>
      <c r="D15" t="str">
        <f>INDEX('ANH Backcast - WINEP'!$B$12:$AG$65, MATCH('ALL Backcast - WINEP NEP'!$C15, 'ANH Backcast - WINEP'!$C$12:$C$65, 0), MATCH('ALL Backcast - WINEP NEP'!D$13, 'ANH Backcast - WINEP'!$B$13:$AG$13, 0))</f>
        <v>coastal</v>
      </c>
      <c r="E15" t="str">
        <f>INDEX('ANH Backcast - WINEP'!$B$12:$AG$65, MATCH('ALL Backcast - WINEP NEP'!$C15, 'ANH Backcast - WINEP'!$C$12:$C$65, 0), MATCH('ALL Backcast - WINEP NEP'!E$13, 'ANH Backcast - WINEP'!$B$13:$AG$13, 0))</f>
        <v>Categorisation</v>
      </c>
      <c r="F15" t="str">
        <f>INDEX('ANH Backcast - WINEP'!$B$12:$AG$65, MATCH('ALL Backcast - WINEP NEP'!$C15, 'ANH Backcast - WINEP'!$C$12:$C$65, 0), MATCH('ALL Backcast - WINEP NEP'!F$13, 'ANH Backcast - WINEP'!$B$13:$AG$13, 0))</f>
        <v>Included</v>
      </c>
      <c r="H15" t="str">
        <f>INDEX('ANH Backcast - WINEP'!$B$12:$AG$65, MATCH('ALL Backcast - WINEP NEP'!$C15, 'ANH Backcast - WINEP'!$C$12:$C$65, 0), MATCH('ALL Backcast - WINEP NEP'!H$13, 'ANH Backcast - WINEP'!$B$13:$AG$13, 0))</f>
        <v>Excellent</v>
      </c>
      <c r="I15" t="str">
        <f>INDEX('ANH Backcast - WINEP'!$B$12:$AG$65, MATCH('ALL Backcast - WINEP NEP'!$C15, 'ANH Backcast - WINEP'!$C$12:$C$65, 0), MATCH('ALL Backcast - WINEP NEP'!I$13, 'ANH Backcast - WINEP'!$B$13:$AG$13, 0))</f>
        <v>Excellent</v>
      </c>
      <c r="J15" t="str">
        <f>INDEX('ANH Backcast - WINEP'!$B$12:$AG$65, MATCH('ALL Backcast - WINEP NEP'!$C15, 'ANH Backcast - WINEP'!$C$12:$C$65, 0), MATCH('ALL Backcast - WINEP NEP'!J$13, 'ANH Backcast - WINEP'!$B$13:$AG$13, 0))</f>
        <v>Excellent</v>
      </c>
      <c r="K15" t="str">
        <f>INDEX('ANH Backcast - WINEP'!$B$12:$AG$65, MATCH('ALL Backcast - WINEP NEP'!$C15, 'ANH Backcast - WINEP'!$C$12:$C$65, 0), MATCH('ALL Backcast - WINEP NEP'!K$13, 'ANH Backcast - WINEP'!$B$13:$AG$13, 0))</f>
        <v>Excellent</v>
      </c>
      <c r="L15" t="str">
        <f>INDEX('ANH Backcast - WINEP'!$B$12:$AG$65, MATCH('ALL Backcast - WINEP NEP'!$C15, 'ANH Backcast - WINEP'!$C$12:$C$65, 0), MATCH('ALL Backcast - WINEP NEP'!L$13, 'ANH Backcast - WINEP'!$B$13:$AG$13, 0))</f>
        <v>Excellent</v>
      </c>
      <c r="M15">
        <f>INDEX('ANH Backcast - WINEP'!$B$12:$AG$65, MATCH('ALL Backcast - WINEP NEP'!$C15, 'ANH Backcast - WINEP'!$C$12:$C$65, 0), MATCH('ALL Backcast - WINEP NEP'!M$13, 'ANH Backcast - WINEP'!$B$13:$AG$13, 0))</f>
        <v>0</v>
      </c>
      <c r="N15" t="str">
        <f>INDEX('ANH Backcast - WINEP'!$B$12:$AG$65, MATCH('ALL Backcast - WINEP NEP'!$C15, 'ANH Backcast - WINEP'!$C$12:$C$65, 0), MATCH('ALL Backcast - WINEP NEP'!N$13, 'ANH Backcast - WINEP'!$B$13:$AG$13, 0))</f>
        <v>Excellent</v>
      </c>
      <c r="O15" t="str">
        <f>INDEX('ANH Backcast - WINEP'!$B$12:$AG$65, MATCH('ALL Backcast - WINEP NEP'!$C15, 'ANH Backcast - WINEP'!$C$12:$C$65, 0), MATCH('ALL Backcast - WINEP NEP'!O$13, 'ANH Backcast - WINEP'!$B$13:$AG$13, 0))</f>
        <v>Excellent</v>
      </c>
      <c r="P15" t="str">
        <f>INDEX('ANH Backcast - WINEP'!$B$12:$AG$65, MATCH('ALL Backcast - WINEP NEP'!$C15, 'ANH Backcast - WINEP'!$C$12:$C$65, 0), MATCH('ALL Backcast - WINEP NEP'!P$13, 'ANH Backcast - WINEP'!$B$13:$AG$13, 0))</f>
        <v>Excellent</v>
      </c>
      <c r="Q15" t="str">
        <f>INDEX('ANH Backcast - WINEP'!$B$12:$AG$65, MATCH('ALL Backcast - WINEP NEP'!$C15, 'ANH Backcast - WINEP'!$C$12:$C$65, 0), MATCH('ALL Backcast - WINEP NEP'!Q$13, 'ANH Backcast - WINEP'!$B$13:$AG$13, 0))</f>
        <v>Excellent</v>
      </c>
      <c r="R15" t="str">
        <f>INDEX('ANH Backcast - WINEP'!$B$12:$AG$65, MATCH('ALL Backcast - WINEP NEP'!$C15, 'ANH Backcast - WINEP'!$C$12:$C$65, 0), MATCH('ALL Backcast - WINEP NEP'!R$13, 'ANH Backcast - WINEP'!$B$13:$AG$13, 0))</f>
        <v>Excellent</v>
      </c>
      <c r="S15" t="str">
        <f>INDEX('ANH Backcast - WINEP'!$B$12:$AG$65, MATCH('ALL Backcast - WINEP NEP'!$C15, 'ANH Backcast - WINEP'!$C$12:$C$65, 0), MATCH('ALL Backcast - WINEP NEP'!S$13, 'ANH Backcast - WINEP'!$B$13:$AG$13, 0))</f>
        <v>Excellent</v>
      </c>
      <c r="T15" t="str">
        <f>INDEX('ANH Backcast - WINEP'!$B$12:$AG$65, MATCH('ALL Backcast - WINEP NEP'!$C15, 'ANH Backcast - WINEP'!$C$12:$C$65, 0), MATCH('ALL Backcast - WINEP NEP'!T$13, 'ANH Backcast - WINEP'!$B$13:$AG$13, 0))</f>
        <v>Excellent</v>
      </c>
      <c r="U15" t="str">
        <f>INDEX('ANH Backcast - WINEP'!$B$12:$AG$65, MATCH('ALL Backcast - WINEP NEP'!$C15, 'ANH Backcast - WINEP'!$C$12:$C$65, 0), MATCH('ALL Backcast - WINEP NEP'!U$13, 'ANH Backcast - WINEP'!$B$13:$AG$13, 0))</f>
        <v>Excellent</v>
      </c>
      <c r="V15" t="str">
        <f>INDEX('ANH Backcast - WINEP'!$B$12:$AG$65, MATCH('ALL Backcast - WINEP NEP'!$C15, 'ANH Backcast - WINEP'!$C$12:$C$65, 0), MATCH('ALL Backcast - WINEP NEP'!V$13, 'ANH Backcast - WINEP'!$B$13:$AG$13, 0))</f>
        <v>Excellent</v>
      </c>
      <c r="W15">
        <f>INDEX('ANH Backcast - WINEP'!$B$12:$AG$65, MATCH('ALL Backcast - WINEP NEP'!$C15, 'ANH Backcast - WINEP'!$C$12:$C$65, 0), MATCH('ALL Backcast - WINEP NEP'!W$13, 'ANH Backcast - WINEP'!$B$13:$AG$13, 0))</f>
        <v>0</v>
      </c>
      <c r="X15">
        <f>INDEX('ANH Backcast - WINEP'!$B$12:$AG$65, MATCH('ALL Backcast - WINEP NEP'!$C15, 'ANH Backcast - WINEP'!$C$12:$C$65, 0), MATCH('ALL Backcast - WINEP NEP'!X$13, 'ANH Backcast - WINEP'!$B$13:$AG$13, 0))</f>
        <v>0</v>
      </c>
      <c r="Y15">
        <f>INDEX('ANH Backcast - WINEP'!$B$12:$AG$65, MATCH('ALL Backcast - WINEP NEP'!$C15, 'ANH Backcast - WINEP'!$C$12:$C$65, 0), MATCH('ALL Backcast - WINEP NEP'!Y$13, 'ANH Backcast - WINEP'!$B$13:$AG$13, 0))</f>
        <v>0</v>
      </c>
      <c r="Z15" t="str">
        <f>INDEX('ANH Backcast - WINEP'!$B$12:$AG$65, MATCH('ALL Backcast - WINEP NEP'!$C15, 'ANH Backcast - WINEP'!$C$12:$C$65, 0), MATCH('ALL Backcast - WINEP NEP'!Z$13, 'ANH Backcast - WINEP'!$B$13:$AG$13, 0))</f>
        <v>N</v>
      </c>
      <c r="AB15" t="str">
        <f t="shared" si="0"/>
        <v>N</v>
      </c>
    </row>
    <row r="16" spans="2:28">
      <c r="B16" t="s">
        <v>0</v>
      </c>
      <c r="C16" t="s">
        <v>53</v>
      </c>
      <c r="D16" t="str">
        <f>INDEX('ANH Backcast - WINEP'!$B$12:$AG$65, MATCH('ALL Backcast - WINEP NEP'!$C16, 'ANH Backcast - WINEP'!$C$12:$C$65, 0), MATCH('ALL Backcast - WINEP NEP'!D$13, 'ANH Backcast - WINEP'!$B$13:$AG$13, 0))</f>
        <v>coastal</v>
      </c>
      <c r="E16" t="str">
        <f>INDEX('ANH Backcast - WINEP'!$B$12:$AG$65, MATCH('ALL Backcast - WINEP NEP'!$C16, 'ANH Backcast - WINEP'!$C$12:$C$65, 0), MATCH('ALL Backcast - WINEP NEP'!E$13, 'ANH Backcast - WINEP'!$B$13:$AG$13, 0))</f>
        <v>Categorisation</v>
      </c>
      <c r="F16" t="str">
        <f>INDEX('ANH Backcast - WINEP'!$B$12:$AG$65, MATCH('ALL Backcast - WINEP NEP'!$C16, 'ANH Backcast - WINEP'!$C$12:$C$65, 0), MATCH('ALL Backcast - WINEP NEP'!F$13, 'ANH Backcast - WINEP'!$B$13:$AG$13, 0))</f>
        <v>Included</v>
      </c>
      <c r="H16" t="str">
        <f>INDEX('ANH Backcast - WINEP'!$B$12:$AG$65, MATCH('ALL Backcast - WINEP NEP'!$C16, 'ANH Backcast - WINEP'!$C$12:$C$65, 0), MATCH('ALL Backcast - WINEP NEP'!H$13, 'ANH Backcast - WINEP'!$B$13:$AG$13, 0))</f>
        <v>Excellent</v>
      </c>
      <c r="I16" t="str">
        <f>INDEX('ANH Backcast - WINEP'!$B$12:$AG$65, MATCH('ALL Backcast - WINEP NEP'!$C16, 'ANH Backcast - WINEP'!$C$12:$C$65, 0), MATCH('ALL Backcast - WINEP NEP'!I$13, 'ANH Backcast - WINEP'!$B$13:$AG$13, 0))</f>
        <v>Excellent</v>
      </c>
      <c r="J16" t="str">
        <f>INDEX('ANH Backcast - WINEP'!$B$12:$AG$65, MATCH('ALL Backcast - WINEP NEP'!$C16, 'ANH Backcast - WINEP'!$C$12:$C$65, 0), MATCH('ALL Backcast - WINEP NEP'!J$13, 'ANH Backcast - WINEP'!$B$13:$AG$13, 0))</f>
        <v>Excellent</v>
      </c>
      <c r="K16" t="str">
        <f>INDEX('ANH Backcast - WINEP'!$B$12:$AG$65, MATCH('ALL Backcast - WINEP NEP'!$C16, 'ANH Backcast - WINEP'!$C$12:$C$65, 0), MATCH('ALL Backcast - WINEP NEP'!K$13, 'ANH Backcast - WINEP'!$B$13:$AG$13, 0))</f>
        <v>Excellent</v>
      </c>
      <c r="L16" t="str">
        <f>INDEX('ANH Backcast - WINEP'!$B$12:$AG$65, MATCH('ALL Backcast - WINEP NEP'!$C16, 'ANH Backcast - WINEP'!$C$12:$C$65, 0), MATCH('ALL Backcast - WINEP NEP'!L$13, 'ANH Backcast - WINEP'!$B$13:$AG$13, 0))</f>
        <v>Excellent</v>
      </c>
      <c r="M16">
        <f>INDEX('ANH Backcast - WINEP'!$B$12:$AG$65, MATCH('ALL Backcast - WINEP NEP'!$C16, 'ANH Backcast - WINEP'!$C$12:$C$65, 0), MATCH('ALL Backcast - WINEP NEP'!M$13, 'ANH Backcast - WINEP'!$B$13:$AG$13, 0))</f>
        <v>0</v>
      </c>
      <c r="N16" t="str">
        <f>INDEX('ANH Backcast - WINEP'!$B$12:$AG$65, MATCH('ALL Backcast - WINEP NEP'!$C16, 'ANH Backcast - WINEP'!$C$12:$C$65, 0), MATCH('ALL Backcast - WINEP NEP'!N$13, 'ANH Backcast - WINEP'!$B$13:$AG$13, 0))</f>
        <v>Excellent</v>
      </c>
      <c r="O16" t="str">
        <f>INDEX('ANH Backcast - WINEP'!$B$12:$AG$65, MATCH('ALL Backcast - WINEP NEP'!$C16, 'ANH Backcast - WINEP'!$C$12:$C$65, 0), MATCH('ALL Backcast - WINEP NEP'!O$13, 'ANH Backcast - WINEP'!$B$13:$AG$13, 0))</f>
        <v>Excellent</v>
      </c>
      <c r="P16" t="str">
        <f>INDEX('ANH Backcast - WINEP'!$B$12:$AG$65, MATCH('ALL Backcast - WINEP NEP'!$C16, 'ANH Backcast - WINEP'!$C$12:$C$65, 0), MATCH('ALL Backcast - WINEP NEP'!P$13, 'ANH Backcast - WINEP'!$B$13:$AG$13, 0))</f>
        <v>Good</v>
      </c>
      <c r="Q16" t="str">
        <f>INDEX('ANH Backcast - WINEP'!$B$12:$AG$65, MATCH('ALL Backcast - WINEP NEP'!$C16, 'ANH Backcast - WINEP'!$C$12:$C$65, 0), MATCH('ALL Backcast - WINEP NEP'!Q$13, 'ANH Backcast - WINEP'!$B$13:$AG$13, 0))</f>
        <v>Excellent</v>
      </c>
      <c r="R16" t="str">
        <f>INDEX('ANH Backcast - WINEP'!$B$12:$AG$65, MATCH('ALL Backcast - WINEP NEP'!$C16, 'ANH Backcast - WINEP'!$C$12:$C$65, 0), MATCH('ALL Backcast - WINEP NEP'!R$13, 'ANH Backcast - WINEP'!$B$13:$AG$13, 0))</f>
        <v>Good</v>
      </c>
      <c r="S16" t="str">
        <f>INDEX('ANH Backcast - WINEP'!$B$12:$AG$65, MATCH('ALL Backcast - WINEP NEP'!$C16, 'ANH Backcast - WINEP'!$C$12:$C$65, 0), MATCH('ALL Backcast - WINEP NEP'!S$13, 'ANH Backcast - WINEP'!$B$13:$AG$13, 0))</f>
        <v>Excellent</v>
      </c>
      <c r="T16" t="str">
        <f>INDEX('ANH Backcast - WINEP'!$B$12:$AG$65, MATCH('ALL Backcast - WINEP NEP'!$C16, 'ANH Backcast - WINEP'!$C$12:$C$65, 0), MATCH('ALL Backcast - WINEP NEP'!T$13, 'ANH Backcast - WINEP'!$B$13:$AG$13, 0))</f>
        <v>Good</v>
      </c>
      <c r="U16" t="str">
        <f>INDEX('ANH Backcast - WINEP'!$B$12:$AG$65, MATCH('ALL Backcast - WINEP NEP'!$C16, 'ANH Backcast - WINEP'!$C$12:$C$65, 0), MATCH('ALL Backcast - WINEP NEP'!U$13, 'ANH Backcast - WINEP'!$B$13:$AG$13, 0))</f>
        <v>Excellent</v>
      </c>
      <c r="V16" t="str">
        <f>INDEX('ANH Backcast - WINEP'!$B$12:$AG$65, MATCH('ALL Backcast - WINEP NEP'!$C16, 'ANH Backcast - WINEP'!$C$12:$C$65, 0), MATCH('ALL Backcast - WINEP NEP'!V$13, 'ANH Backcast - WINEP'!$B$13:$AG$13, 0))</f>
        <v>Good</v>
      </c>
      <c r="W16">
        <f>INDEX('ANH Backcast - WINEP'!$B$12:$AG$65, MATCH('ALL Backcast - WINEP NEP'!$C16, 'ANH Backcast - WINEP'!$C$12:$C$65, 0), MATCH('ALL Backcast - WINEP NEP'!W$13, 'ANH Backcast - WINEP'!$B$13:$AG$13, 0))</f>
        <v>0</v>
      </c>
      <c r="X16">
        <f>INDEX('ANH Backcast - WINEP'!$B$12:$AG$65, MATCH('ALL Backcast - WINEP NEP'!$C16, 'ANH Backcast - WINEP'!$C$12:$C$65, 0), MATCH('ALL Backcast - WINEP NEP'!X$13, 'ANH Backcast - WINEP'!$B$13:$AG$13, 0))</f>
        <v>0</v>
      </c>
      <c r="Y16" t="str">
        <f>INDEX('ANH Backcast - WINEP'!$B$12:$AG$65, MATCH('ALL Backcast - WINEP NEP'!$C16, 'ANH Backcast - WINEP'!$C$12:$C$65, 0), MATCH('ALL Backcast - WINEP NEP'!Y$13, 'ANH Backcast - WINEP'!$B$13:$AG$13, 0))</f>
        <v>Inconsistent forecast. Excellent in previous years - set forecast to Excellent</v>
      </c>
      <c r="Z16" t="str">
        <f>INDEX('ANH Backcast - WINEP'!$B$12:$AG$65, MATCH('ALL Backcast - WINEP NEP'!$C16, 'ANH Backcast - WINEP'!$C$12:$C$65, 0), MATCH('ALL Backcast - WINEP NEP'!Z$13, 'ANH Backcast - WINEP'!$B$13:$AG$13, 0))</f>
        <v>Y</v>
      </c>
      <c r="AB16" t="str">
        <f t="shared" si="0"/>
        <v>N</v>
      </c>
    </row>
    <row r="17" spans="2:28">
      <c r="B17" t="s">
        <v>0</v>
      </c>
      <c r="C17" t="s">
        <v>59</v>
      </c>
      <c r="D17" t="str">
        <f>INDEX('ANH Backcast - WINEP'!$B$12:$AG$65, MATCH('ALL Backcast - WINEP NEP'!$C17, 'ANH Backcast - WINEP'!$C$12:$C$65, 0), MATCH('ALL Backcast - WINEP NEP'!D$13, 'ANH Backcast - WINEP'!$B$13:$AG$13, 0))</f>
        <v>coastal</v>
      </c>
      <c r="E17" t="str">
        <f>INDEX('ANH Backcast - WINEP'!$B$12:$AG$65, MATCH('ALL Backcast - WINEP NEP'!$C17, 'ANH Backcast - WINEP'!$C$12:$C$65, 0), MATCH('ALL Backcast - WINEP NEP'!E$13, 'ANH Backcast - WINEP'!$B$13:$AG$13, 0))</f>
        <v>Categorisation</v>
      </c>
      <c r="F17" t="str">
        <f>INDEX('ANH Backcast - WINEP'!$B$12:$AG$65, MATCH('ALL Backcast - WINEP NEP'!$C17, 'ANH Backcast - WINEP'!$C$12:$C$65, 0), MATCH('ALL Backcast - WINEP NEP'!F$13, 'ANH Backcast - WINEP'!$B$13:$AG$13, 0))</f>
        <v>Included</v>
      </c>
      <c r="H17" t="str">
        <f>INDEX('ANH Backcast - WINEP'!$B$12:$AG$65, MATCH('ALL Backcast - WINEP NEP'!$C17, 'ANH Backcast - WINEP'!$C$12:$C$65, 0), MATCH('ALL Backcast - WINEP NEP'!H$13, 'ANH Backcast - WINEP'!$B$13:$AG$13, 0))</f>
        <v>Excellent</v>
      </c>
      <c r="I17" t="str">
        <f>INDEX('ANH Backcast - WINEP'!$B$12:$AG$65, MATCH('ALL Backcast - WINEP NEP'!$C17, 'ANH Backcast - WINEP'!$C$12:$C$65, 0), MATCH('ALL Backcast - WINEP NEP'!I$13, 'ANH Backcast - WINEP'!$B$13:$AG$13, 0))</f>
        <v>Excellent</v>
      </c>
      <c r="J17" t="str">
        <f>INDEX('ANH Backcast - WINEP'!$B$12:$AG$65, MATCH('ALL Backcast - WINEP NEP'!$C17, 'ANH Backcast - WINEP'!$C$12:$C$65, 0), MATCH('ALL Backcast - WINEP NEP'!J$13, 'ANH Backcast - WINEP'!$B$13:$AG$13, 0))</f>
        <v>Excellent</v>
      </c>
      <c r="K17" t="str">
        <f>INDEX('ANH Backcast - WINEP'!$B$12:$AG$65, MATCH('ALL Backcast - WINEP NEP'!$C17, 'ANH Backcast - WINEP'!$C$12:$C$65, 0), MATCH('ALL Backcast - WINEP NEP'!K$13, 'ANH Backcast - WINEP'!$B$13:$AG$13, 0))</f>
        <v>Excellent</v>
      </c>
      <c r="L17" t="str">
        <f>INDEX('ANH Backcast - WINEP'!$B$12:$AG$65, MATCH('ALL Backcast - WINEP NEP'!$C17, 'ANH Backcast - WINEP'!$C$12:$C$65, 0), MATCH('ALL Backcast - WINEP NEP'!L$13, 'ANH Backcast - WINEP'!$B$13:$AG$13, 0))</f>
        <v>Excellent</v>
      </c>
      <c r="M17">
        <f>INDEX('ANH Backcast - WINEP'!$B$12:$AG$65, MATCH('ALL Backcast - WINEP NEP'!$C17, 'ANH Backcast - WINEP'!$C$12:$C$65, 0), MATCH('ALL Backcast - WINEP NEP'!M$13, 'ANH Backcast - WINEP'!$B$13:$AG$13, 0))</f>
        <v>0</v>
      </c>
      <c r="N17" t="str">
        <f>INDEX('ANH Backcast - WINEP'!$B$12:$AG$65, MATCH('ALL Backcast - WINEP NEP'!$C17, 'ANH Backcast - WINEP'!$C$12:$C$65, 0), MATCH('ALL Backcast - WINEP NEP'!N$13, 'ANH Backcast - WINEP'!$B$13:$AG$13, 0))</f>
        <v>Excellent</v>
      </c>
      <c r="O17" t="str">
        <f>INDEX('ANH Backcast - WINEP'!$B$12:$AG$65, MATCH('ALL Backcast - WINEP NEP'!$C17, 'ANH Backcast - WINEP'!$C$12:$C$65, 0), MATCH('ALL Backcast - WINEP NEP'!O$13, 'ANH Backcast - WINEP'!$B$13:$AG$13, 0))</f>
        <v>Excellent</v>
      </c>
      <c r="P17" t="str">
        <f>INDEX('ANH Backcast - WINEP'!$B$12:$AG$65, MATCH('ALL Backcast - WINEP NEP'!$C17, 'ANH Backcast - WINEP'!$C$12:$C$65, 0), MATCH('ALL Backcast - WINEP NEP'!P$13, 'ANH Backcast - WINEP'!$B$13:$AG$13, 0))</f>
        <v>Excellent</v>
      </c>
      <c r="Q17" t="str">
        <f>INDEX('ANH Backcast - WINEP'!$B$12:$AG$65, MATCH('ALL Backcast - WINEP NEP'!$C17, 'ANH Backcast - WINEP'!$C$12:$C$65, 0), MATCH('ALL Backcast - WINEP NEP'!Q$13, 'ANH Backcast - WINEP'!$B$13:$AG$13, 0))</f>
        <v>Excellent</v>
      </c>
      <c r="R17" t="str">
        <f>INDEX('ANH Backcast - WINEP'!$B$12:$AG$65, MATCH('ALL Backcast - WINEP NEP'!$C17, 'ANH Backcast - WINEP'!$C$12:$C$65, 0), MATCH('ALL Backcast - WINEP NEP'!R$13, 'ANH Backcast - WINEP'!$B$13:$AG$13, 0))</f>
        <v>Excellent</v>
      </c>
      <c r="S17" t="str">
        <f>INDEX('ANH Backcast - WINEP'!$B$12:$AG$65, MATCH('ALL Backcast - WINEP NEP'!$C17, 'ANH Backcast - WINEP'!$C$12:$C$65, 0), MATCH('ALL Backcast - WINEP NEP'!S$13, 'ANH Backcast - WINEP'!$B$13:$AG$13, 0))</f>
        <v>Excellent</v>
      </c>
      <c r="T17" t="str">
        <f>INDEX('ANH Backcast - WINEP'!$B$12:$AG$65, MATCH('ALL Backcast - WINEP NEP'!$C17, 'ANH Backcast - WINEP'!$C$12:$C$65, 0), MATCH('ALL Backcast - WINEP NEP'!T$13, 'ANH Backcast - WINEP'!$B$13:$AG$13, 0))</f>
        <v>Excellent</v>
      </c>
      <c r="U17" t="str">
        <f>INDEX('ANH Backcast - WINEP'!$B$12:$AG$65, MATCH('ALL Backcast - WINEP NEP'!$C17, 'ANH Backcast - WINEP'!$C$12:$C$65, 0), MATCH('ALL Backcast - WINEP NEP'!U$13, 'ANH Backcast - WINEP'!$B$13:$AG$13, 0))</f>
        <v>Excellent</v>
      </c>
      <c r="V17" t="str">
        <f>INDEX('ANH Backcast - WINEP'!$B$12:$AG$65, MATCH('ALL Backcast - WINEP NEP'!$C17, 'ANH Backcast - WINEP'!$C$12:$C$65, 0), MATCH('ALL Backcast - WINEP NEP'!V$13, 'ANH Backcast - WINEP'!$B$13:$AG$13, 0))</f>
        <v>Excellent</v>
      </c>
      <c r="W17">
        <f>INDEX('ANH Backcast - WINEP'!$B$12:$AG$65, MATCH('ALL Backcast - WINEP NEP'!$C17, 'ANH Backcast - WINEP'!$C$12:$C$65, 0), MATCH('ALL Backcast - WINEP NEP'!W$13, 'ANH Backcast - WINEP'!$B$13:$AG$13, 0))</f>
        <v>0</v>
      </c>
      <c r="X17">
        <f>INDEX('ANH Backcast - WINEP'!$B$12:$AG$65, MATCH('ALL Backcast - WINEP NEP'!$C17, 'ANH Backcast - WINEP'!$C$12:$C$65, 0), MATCH('ALL Backcast - WINEP NEP'!X$13, 'ANH Backcast - WINEP'!$B$13:$AG$13, 0))</f>
        <v>0</v>
      </c>
      <c r="Y17">
        <f>INDEX('ANH Backcast - WINEP'!$B$12:$AG$65, MATCH('ALL Backcast - WINEP NEP'!$C17, 'ANH Backcast - WINEP'!$C$12:$C$65, 0), MATCH('ALL Backcast - WINEP NEP'!Y$13, 'ANH Backcast - WINEP'!$B$13:$AG$13, 0))</f>
        <v>0</v>
      </c>
      <c r="Z17" t="str">
        <f>INDEX('ANH Backcast - WINEP'!$B$12:$AG$65, MATCH('ALL Backcast - WINEP NEP'!$C17, 'ANH Backcast - WINEP'!$C$12:$C$65, 0), MATCH('ALL Backcast - WINEP NEP'!Z$13, 'ANH Backcast - WINEP'!$B$13:$AG$13, 0))</f>
        <v>N</v>
      </c>
      <c r="AB17" t="str">
        <f t="shared" si="0"/>
        <v>N</v>
      </c>
    </row>
    <row r="18" spans="2:28">
      <c r="B18" t="s">
        <v>0</v>
      </c>
      <c r="C18" t="s">
        <v>60</v>
      </c>
      <c r="D18" t="str">
        <f>INDEX('ANH Backcast - WINEP'!$B$12:$AG$65, MATCH('ALL Backcast - WINEP NEP'!$C18, 'ANH Backcast - WINEP'!$C$12:$C$65, 0), MATCH('ALL Backcast - WINEP NEP'!D$13, 'ANH Backcast - WINEP'!$B$13:$AG$13, 0))</f>
        <v>coastal</v>
      </c>
      <c r="E18" t="str">
        <f>INDEX('ANH Backcast - WINEP'!$B$12:$AG$65, MATCH('ALL Backcast - WINEP NEP'!$C18, 'ANH Backcast - WINEP'!$C$12:$C$65, 0), MATCH('ALL Backcast - WINEP NEP'!E$13, 'ANH Backcast - WINEP'!$B$13:$AG$13, 0))</f>
        <v>Categorisation</v>
      </c>
      <c r="F18" t="str">
        <f>INDEX('ANH Backcast - WINEP'!$B$12:$AG$65, MATCH('ALL Backcast - WINEP NEP'!$C18, 'ANH Backcast - WINEP'!$C$12:$C$65, 0), MATCH('ALL Backcast - WINEP NEP'!F$13, 'ANH Backcast - WINEP'!$B$13:$AG$13, 0))</f>
        <v>Included</v>
      </c>
      <c r="H18" t="str">
        <f>INDEX('ANH Backcast - WINEP'!$B$12:$AG$65, MATCH('ALL Backcast - WINEP NEP'!$C18, 'ANH Backcast - WINEP'!$C$12:$C$65, 0), MATCH('ALL Backcast - WINEP NEP'!H$13, 'ANH Backcast - WINEP'!$B$13:$AG$13, 0))</f>
        <v>Excellent</v>
      </c>
      <c r="I18" t="str">
        <f>INDEX('ANH Backcast - WINEP'!$B$12:$AG$65, MATCH('ALL Backcast - WINEP NEP'!$C18, 'ANH Backcast - WINEP'!$C$12:$C$65, 0), MATCH('ALL Backcast - WINEP NEP'!I$13, 'ANH Backcast - WINEP'!$B$13:$AG$13, 0))</f>
        <v>Excellent</v>
      </c>
      <c r="J18" t="str">
        <f>INDEX('ANH Backcast - WINEP'!$B$12:$AG$65, MATCH('ALL Backcast - WINEP NEP'!$C18, 'ANH Backcast - WINEP'!$C$12:$C$65, 0), MATCH('ALL Backcast - WINEP NEP'!J$13, 'ANH Backcast - WINEP'!$B$13:$AG$13, 0))</f>
        <v>Excellent</v>
      </c>
      <c r="K18" t="str">
        <f>INDEX('ANH Backcast - WINEP'!$B$12:$AG$65, MATCH('ALL Backcast - WINEP NEP'!$C18, 'ANH Backcast - WINEP'!$C$12:$C$65, 0), MATCH('ALL Backcast - WINEP NEP'!K$13, 'ANH Backcast - WINEP'!$B$13:$AG$13, 0))</f>
        <v>Excellent</v>
      </c>
      <c r="L18" t="str">
        <f>INDEX('ANH Backcast - WINEP'!$B$12:$AG$65, MATCH('ALL Backcast - WINEP NEP'!$C18, 'ANH Backcast - WINEP'!$C$12:$C$65, 0), MATCH('ALL Backcast - WINEP NEP'!L$13, 'ANH Backcast - WINEP'!$B$13:$AG$13, 0))</f>
        <v>Excellent</v>
      </c>
      <c r="M18">
        <f>INDEX('ANH Backcast - WINEP'!$B$12:$AG$65, MATCH('ALL Backcast - WINEP NEP'!$C18, 'ANH Backcast - WINEP'!$C$12:$C$65, 0), MATCH('ALL Backcast - WINEP NEP'!M$13, 'ANH Backcast - WINEP'!$B$13:$AG$13, 0))</f>
        <v>0</v>
      </c>
      <c r="N18" t="str">
        <f>INDEX('ANH Backcast - WINEP'!$B$12:$AG$65, MATCH('ALL Backcast - WINEP NEP'!$C18, 'ANH Backcast - WINEP'!$C$12:$C$65, 0), MATCH('ALL Backcast - WINEP NEP'!N$13, 'ANH Backcast - WINEP'!$B$13:$AG$13, 0))</f>
        <v>Excellent</v>
      </c>
      <c r="O18" t="str">
        <f>INDEX('ANH Backcast - WINEP'!$B$12:$AG$65, MATCH('ALL Backcast - WINEP NEP'!$C18, 'ANH Backcast - WINEP'!$C$12:$C$65, 0), MATCH('ALL Backcast - WINEP NEP'!O$13, 'ANH Backcast - WINEP'!$B$13:$AG$13, 0))</f>
        <v>Excellent</v>
      </c>
      <c r="P18" t="str">
        <f>INDEX('ANH Backcast - WINEP'!$B$12:$AG$65, MATCH('ALL Backcast - WINEP NEP'!$C18, 'ANH Backcast - WINEP'!$C$12:$C$65, 0), MATCH('ALL Backcast - WINEP NEP'!P$13, 'ANH Backcast - WINEP'!$B$13:$AG$13, 0))</f>
        <v>Good</v>
      </c>
      <c r="Q18" t="str">
        <f>INDEX('ANH Backcast - WINEP'!$B$12:$AG$65, MATCH('ALL Backcast - WINEP NEP'!$C18, 'ANH Backcast - WINEP'!$C$12:$C$65, 0), MATCH('ALL Backcast - WINEP NEP'!Q$13, 'ANH Backcast - WINEP'!$B$13:$AG$13, 0))</f>
        <v>Good</v>
      </c>
      <c r="R18" t="str">
        <f>INDEX('ANH Backcast - WINEP'!$B$12:$AG$65, MATCH('ALL Backcast - WINEP NEP'!$C18, 'ANH Backcast - WINEP'!$C$12:$C$65, 0), MATCH('ALL Backcast - WINEP NEP'!R$13, 'ANH Backcast - WINEP'!$B$13:$AG$13, 0))</f>
        <v>Good</v>
      </c>
      <c r="S18" t="str">
        <f>INDEX('ANH Backcast - WINEP'!$B$12:$AG$65, MATCH('ALL Backcast - WINEP NEP'!$C18, 'ANH Backcast - WINEP'!$C$12:$C$65, 0), MATCH('ALL Backcast - WINEP NEP'!S$13, 'ANH Backcast - WINEP'!$B$13:$AG$13, 0))</f>
        <v>Excellent</v>
      </c>
      <c r="T18" t="str">
        <f>INDEX('ANH Backcast - WINEP'!$B$12:$AG$65, MATCH('ALL Backcast - WINEP NEP'!$C18, 'ANH Backcast - WINEP'!$C$12:$C$65, 0), MATCH('ALL Backcast - WINEP NEP'!T$13, 'ANH Backcast - WINEP'!$B$13:$AG$13, 0))</f>
        <v>Excellent</v>
      </c>
      <c r="U18" t="str">
        <f>INDEX('ANH Backcast - WINEP'!$B$12:$AG$65, MATCH('ALL Backcast - WINEP NEP'!$C18, 'ANH Backcast - WINEP'!$C$12:$C$65, 0), MATCH('ALL Backcast - WINEP NEP'!U$13, 'ANH Backcast - WINEP'!$B$13:$AG$13, 0))</f>
        <v>Excellent</v>
      </c>
      <c r="V18" t="str">
        <f>INDEX('ANH Backcast - WINEP'!$B$12:$AG$65, MATCH('ALL Backcast - WINEP NEP'!$C18, 'ANH Backcast - WINEP'!$C$12:$C$65, 0), MATCH('ALL Backcast - WINEP NEP'!V$13, 'ANH Backcast - WINEP'!$B$13:$AG$13, 0))</f>
        <v>Excellent</v>
      </c>
      <c r="W18">
        <f>INDEX('ANH Backcast - WINEP'!$B$12:$AG$65, MATCH('ALL Backcast - WINEP NEP'!$C18, 'ANH Backcast - WINEP'!$C$12:$C$65, 0), MATCH('ALL Backcast - WINEP NEP'!W$13, 'ANH Backcast - WINEP'!$B$13:$AG$13, 0))</f>
        <v>0</v>
      </c>
      <c r="X18">
        <f>INDEX('ANH Backcast - WINEP'!$B$12:$AG$65, MATCH('ALL Backcast - WINEP NEP'!$C18, 'ANH Backcast - WINEP'!$C$12:$C$65, 0), MATCH('ALL Backcast - WINEP NEP'!X$13, 'ANH Backcast - WINEP'!$B$13:$AG$13, 0))</f>
        <v>0</v>
      </c>
      <c r="Y18" t="str">
        <f>INDEX('ANH Backcast - WINEP'!$B$12:$AG$65, MATCH('ALL Backcast - WINEP NEP'!$C18, 'ANH Backcast - WINEP'!$C$12:$C$65, 0), MATCH('ALL Backcast - WINEP NEP'!Y$13, 'ANH Backcast - WINEP'!$B$13:$AG$13, 0))</f>
        <v>Excellent consistently in past but 2022-23 good so set as excellent</v>
      </c>
      <c r="Z18" t="str">
        <f>INDEX('ANH Backcast - WINEP'!$B$12:$AG$65, MATCH('ALL Backcast - WINEP NEP'!$C18, 'ANH Backcast - WINEP'!$C$12:$C$65, 0), MATCH('ALL Backcast - WINEP NEP'!Z$13, 'ANH Backcast - WINEP'!$B$13:$AG$13, 0))</f>
        <v>Y</v>
      </c>
      <c r="AB18" t="str">
        <f t="shared" si="0"/>
        <v>N</v>
      </c>
    </row>
    <row r="19" spans="2:28">
      <c r="B19" t="s">
        <v>0</v>
      </c>
      <c r="C19" t="s">
        <v>62</v>
      </c>
      <c r="D19" t="str">
        <f>INDEX('ANH Backcast - WINEP'!$B$12:$AG$65, MATCH('ALL Backcast - WINEP NEP'!$C19, 'ANH Backcast - WINEP'!$C$12:$C$65, 0), MATCH('ALL Backcast - WINEP NEP'!D$13, 'ANH Backcast - WINEP'!$B$13:$AG$13, 0))</f>
        <v>coastal</v>
      </c>
      <c r="E19" t="str">
        <f>INDEX('ANH Backcast - WINEP'!$B$12:$AG$65, MATCH('ALL Backcast - WINEP NEP'!$C19, 'ANH Backcast - WINEP'!$C$12:$C$65, 0), MATCH('ALL Backcast - WINEP NEP'!E$13, 'ANH Backcast - WINEP'!$B$13:$AG$13, 0))</f>
        <v>Categorisation</v>
      </c>
      <c r="F19" t="str">
        <f>INDEX('ANH Backcast - WINEP'!$B$12:$AG$65, MATCH('ALL Backcast - WINEP NEP'!$C19, 'ANH Backcast - WINEP'!$C$12:$C$65, 0), MATCH('ALL Backcast - WINEP NEP'!F$13, 'ANH Backcast - WINEP'!$B$13:$AG$13, 0))</f>
        <v>Excluded</v>
      </c>
      <c r="H19" t="str">
        <f>INDEX('ANH Backcast - WINEP'!$B$12:$AG$65, MATCH('ALL Backcast - WINEP NEP'!$C19, 'ANH Backcast - WINEP'!$C$12:$C$65, 0), MATCH('ALL Backcast - WINEP NEP'!H$13, 'ANH Backcast - WINEP'!$B$13:$AG$13, 0))</f>
        <v>Not applicable (removed)</v>
      </c>
      <c r="I19" t="str">
        <f>INDEX('ANH Backcast - WINEP'!$B$12:$AG$65, MATCH('ALL Backcast - WINEP NEP'!$C19, 'ANH Backcast - WINEP'!$C$12:$C$65, 0), MATCH('ALL Backcast - WINEP NEP'!I$13, 'ANH Backcast - WINEP'!$B$13:$AG$13, 0))</f>
        <v>Not applicable (removed)</v>
      </c>
      <c r="J19" t="str">
        <f>INDEX('ANH Backcast - WINEP'!$B$12:$AG$65, MATCH('ALL Backcast - WINEP NEP'!$C19, 'ANH Backcast - WINEP'!$C$12:$C$65, 0), MATCH('ALL Backcast - WINEP NEP'!J$13, 'ANH Backcast - WINEP'!$B$13:$AG$13, 0))</f>
        <v>Not applicable (removed)</v>
      </c>
      <c r="K19" t="str">
        <f>INDEX('ANH Backcast - WINEP'!$B$12:$AG$65, MATCH('ALL Backcast - WINEP NEP'!$C19, 'ANH Backcast - WINEP'!$C$12:$C$65, 0), MATCH('ALL Backcast - WINEP NEP'!K$13, 'ANH Backcast - WINEP'!$B$13:$AG$13, 0))</f>
        <v>Not applicable (removed)</v>
      </c>
      <c r="L19" t="str">
        <f>INDEX('ANH Backcast - WINEP'!$B$12:$AG$65, MATCH('ALL Backcast - WINEP NEP'!$C19, 'ANH Backcast - WINEP'!$C$12:$C$65, 0), MATCH('ALL Backcast - WINEP NEP'!L$13, 'ANH Backcast - WINEP'!$B$13:$AG$13, 0))</f>
        <v>Not applicable (removed)</v>
      </c>
      <c r="M19">
        <f>INDEX('ANH Backcast - WINEP'!$B$12:$AG$65, MATCH('ALL Backcast - WINEP NEP'!$C19, 'ANH Backcast - WINEP'!$C$12:$C$65, 0), MATCH('ALL Backcast - WINEP NEP'!M$13, 'ANH Backcast - WINEP'!$B$13:$AG$13, 0))</f>
        <v>0</v>
      </c>
      <c r="N19" t="str">
        <f>INDEX('ANH Backcast - WINEP'!$B$12:$AG$65, MATCH('ALL Backcast - WINEP NEP'!$C19, 'ANH Backcast - WINEP'!$C$12:$C$65, 0), MATCH('ALL Backcast - WINEP NEP'!N$13, 'ANH Backcast - WINEP'!$B$13:$AG$13, 0))</f>
        <v>Not applicable (removed)</v>
      </c>
      <c r="O19" t="str">
        <f>INDEX('ANH Backcast - WINEP'!$B$12:$AG$65, MATCH('ALL Backcast - WINEP NEP'!$C19, 'ANH Backcast - WINEP'!$C$12:$C$65, 0), MATCH('ALL Backcast - WINEP NEP'!O$13, 'ANH Backcast - WINEP'!$B$13:$AG$13, 0))</f>
        <v>Not applicable (removed)</v>
      </c>
      <c r="P19" t="str">
        <f>INDEX('ANH Backcast - WINEP'!$B$12:$AG$65, MATCH('ALL Backcast - WINEP NEP'!$C19, 'ANH Backcast - WINEP'!$C$12:$C$65, 0), MATCH('ALL Backcast - WINEP NEP'!P$13, 'ANH Backcast - WINEP'!$B$13:$AG$13, 0))</f>
        <v>Not applicable - not designated</v>
      </c>
      <c r="Q19" t="str">
        <f>INDEX('ANH Backcast - WINEP'!$B$12:$AG$65, MATCH('ALL Backcast - WINEP NEP'!$C19, 'ANH Backcast - WINEP'!$C$12:$C$65, 0), MATCH('ALL Backcast - WINEP NEP'!Q$13, 'ANH Backcast - WINEP'!$B$13:$AG$13, 0))</f>
        <v>Not applicable - not designated</v>
      </c>
      <c r="R19" t="str">
        <f>INDEX('ANH Backcast - WINEP'!$B$12:$AG$65, MATCH('ALL Backcast - WINEP NEP'!$C19, 'ANH Backcast - WINEP'!$C$12:$C$65, 0), MATCH('ALL Backcast - WINEP NEP'!R$13, 'ANH Backcast - WINEP'!$B$13:$AG$13, 0))</f>
        <v>Not applicable - not designated</v>
      </c>
      <c r="S19" t="str">
        <f>INDEX('ANH Backcast - WINEP'!$B$12:$AG$65, MATCH('ALL Backcast - WINEP NEP'!$C19, 'ANH Backcast - WINEP'!$C$12:$C$65, 0), MATCH('ALL Backcast - WINEP NEP'!S$13, 'ANH Backcast - WINEP'!$B$13:$AG$13, 0))</f>
        <v>Not applicable - not designated</v>
      </c>
      <c r="T19" t="str">
        <f>INDEX('ANH Backcast - WINEP'!$B$12:$AG$65, MATCH('ALL Backcast - WINEP NEP'!$C19, 'ANH Backcast - WINEP'!$C$12:$C$65, 0), MATCH('ALL Backcast - WINEP NEP'!T$13, 'ANH Backcast - WINEP'!$B$13:$AG$13, 0))</f>
        <v>Not applicable - not designated</v>
      </c>
      <c r="U19" t="str">
        <f>INDEX('ANH Backcast - WINEP'!$B$12:$AG$65, MATCH('ALL Backcast - WINEP NEP'!$C19, 'ANH Backcast - WINEP'!$C$12:$C$65, 0), MATCH('ALL Backcast - WINEP NEP'!U$13, 'ANH Backcast - WINEP'!$B$13:$AG$13, 0))</f>
        <v>Not applicable - not designated</v>
      </c>
      <c r="V19" t="str">
        <f>INDEX('ANH Backcast - WINEP'!$B$12:$AG$65, MATCH('ALL Backcast - WINEP NEP'!$C19, 'ANH Backcast - WINEP'!$C$12:$C$65, 0), MATCH('ALL Backcast - WINEP NEP'!V$13, 'ANH Backcast - WINEP'!$B$13:$AG$13, 0))</f>
        <v>Not applicable - not designated</v>
      </c>
      <c r="W19">
        <f>INDEX('ANH Backcast - WINEP'!$B$12:$AG$65, MATCH('ALL Backcast - WINEP NEP'!$C19, 'ANH Backcast - WINEP'!$C$12:$C$65, 0), MATCH('ALL Backcast - WINEP NEP'!W$13, 'ANH Backcast - WINEP'!$B$13:$AG$13, 0))</f>
        <v>0</v>
      </c>
      <c r="X19">
        <f>INDEX('ANH Backcast - WINEP'!$B$12:$AG$65, MATCH('ALL Backcast - WINEP NEP'!$C19, 'ANH Backcast - WINEP'!$C$12:$C$65, 0), MATCH('ALL Backcast - WINEP NEP'!X$13, 'ANH Backcast - WINEP'!$B$13:$AG$13, 0))</f>
        <v>0</v>
      </c>
      <c r="Y19">
        <f>INDEX('ANH Backcast - WINEP'!$B$12:$AG$65, MATCH('ALL Backcast - WINEP NEP'!$C19, 'ANH Backcast - WINEP'!$C$12:$C$65, 0), MATCH('ALL Backcast - WINEP NEP'!Y$13, 'ANH Backcast - WINEP'!$B$13:$AG$13, 0))</f>
        <v>0</v>
      </c>
      <c r="Z19" t="str">
        <f>INDEX('ANH Backcast - WINEP'!$B$12:$AG$65, MATCH('ALL Backcast - WINEP NEP'!$C19, 'ANH Backcast - WINEP'!$C$12:$C$65, 0), MATCH('ALL Backcast - WINEP NEP'!Z$13, 'ANH Backcast - WINEP'!$B$13:$AG$13, 0))</f>
        <v>N</v>
      </c>
      <c r="AB19" t="str">
        <f t="shared" si="0"/>
        <v>N</v>
      </c>
    </row>
    <row r="20" spans="2:28">
      <c r="B20" t="s">
        <v>0</v>
      </c>
      <c r="C20" t="s">
        <v>65</v>
      </c>
      <c r="D20" t="str">
        <f>INDEX('ANH Backcast - WINEP'!$B$12:$AG$65, MATCH('ALL Backcast - WINEP NEP'!$C20, 'ANH Backcast - WINEP'!$C$12:$C$65, 0), MATCH('ALL Backcast - WINEP NEP'!D$13, 'ANH Backcast - WINEP'!$B$13:$AG$13, 0))</f>
        <v>coastal</v>
      </c>
      <c r="E20" t="str">
        <f>INDEX('ANH Backcast - WINEP'!$B$12:$AG$65, MATCH('ALL Backcast - WINEP NEP'!$C20, 'ANH Backcast - WINEP'!$C$12:$C$65, 0), MATCH('ALL Backcast - WINEP NEP'!E$13, 'ANH Backcast - WINEP'!$B$13:$AG$13, 0))</f>
        <v>Categorisation</v>
      </c>
      <c r="F20" t="str">
        <f>INDEX('ANH Backcast - WINEP'!$B$12:$AG$65, MATCH('ALL Backcast - WINEP NEP'!$C20, 'ANH Backcast - WINEP'!$C$12:$C$65, 0), MATCH('ALL Backcast - WINEP NEP'!F$13, 'ANH Backcast - WINEP'!$B$13:$AG$13, 0))</f>
        <v>Included</v>
      </c>
      <c r="H20" t="str">
        <f>INDEX('ANH Backcast - WINEP'!$B$12:$AG$65, MATCH('ALL Backcast - WINEP NEP'!$C20, 'ANH Backcast - WINEP'!$C$12:$C$65, 0), MATCH('ALL Backcast - WINEP NEP'!H$13, 'ANH Backcast - WINEP'!$B$13:$AG$13, 0))</f>
        <v>Sufficient</v>
      </c>
      <c r="I20" t="str">
        <f>INDEX('ANH Backcast - WINEP'!$B$12:$AG$65, MATCH('ALL Backcast - WINEP NEP'!$C20, 'ANH Backcast - WINEP'!$C$12:$C$65, 0), MATCH('ALL Backcast - WINEP NEP'!I$13, 'ANH Backcast - WINEP'!$B$13:$AG$13, 0))</f>
        <v>Good</v>
      </c>
      <c r="J20" t="str">
        <f>INDEX('ANH Backcast - WINEP'!$B$12:$AG$65, MATCH('ALL Backcast - WINEP NEP'!$C20, 'ANH Backcast - WINEP'!$C$12:$C$65, 0), MATCH('ALL Backcast - WINEP NEP'!J$13, 'ANH Backcast - WINEP'!$B$13:$AG$13, 0))</f>
        <v>Good</v>
      </c>
      <c r="K20" t="str">
        <f>INDEX('ANH Backcast - WINEP'!$B$12:$AG$65, MATCH('ALL Backcast - WINEP NEP'!$C20, 'ANH Backcast - WINEP'!$C$12:$C$65, 0), MATCH('ALL Backcast - WINEP NEP'!K$13, 'ANH Backcast - WINEP'!$B$13:$AG$13, 0))</f>
        <v>Good</v>
      </c>
      <c r="L20" t="str">
        <f>INDEX('ANH Backcast - WINEP'!$B$12:$AG$65, MATCH('ALL Backcast - WINEP NEP'!$C20, 'ANH Backcast - WINEP'!$C$12:$C$65, 0), MATCH('ALL Backcast - WINEP NEP'!L$13, 'ANH Backcast - WINEP'!$B$13:$AG$13, 0))</f>
        <v>Good</v>
      </c>
      <c r="M20">
        <f>INDEX('ANH Backcast - WINEP'!$B$12:$AG$65, MATCH('ALL Backcast - WINEP NEP'!$C20, 'ANH Backcast - WINEP'!$C$12:$C$65, 0), MATCH('ALL Backcast - WINEP NEP'!M$13, 'ANH Backcast - WINEP'!$B$13:$AG$13, 0))</f>
        <v>0</v>
      </c>
      <c r="N20" t="str">
        <f>INDEX('ANH Backcast - WINEP'!$B$12:$AG$65, MATCH('ALL Backcast - WINEP NEP'!$C20, 'ANH Backcast - WINEP'!$C$12:$C$65, 0), MATCH('ALL Backcast - WINEP NEP'!N$13, 'ANH Backcast - WINEP'!$B$13:$AG$13, 0))</f>
        <v>Good</v>
      </c>
      <c r="O20" t="str">
        <f>INDEX('ANH Backcast - WINEP'!$B$12:$AG$65, MATCH('ALL Backcast - WINEP NEP'!$C20, 'ANH Backcast - WINEP'!$C$12:$C$65, 0), MATCH('ALL Backcast - WINEP NEP'!O$13, 'ANH Backcast - WINEP'!$B$13:$AG$13, 0))</f>
        <v>Good</v>
      </c>
      <c r="P20" t="str">
        <f>INDEX('ANH Backcast - WINEP'!$B$12:$AG$65, MATCH('ALL Backcast - WINEP NEP'!$C20, 'ANH Backcast - WINEP'!$C$12:$C$65, 0), MATCH('ALL Backcast - WINEP NEP'!P$13, 'ANH Backcast - WINEP'!$B$13:$AG$13, 0))</f>
        <v>Good</v>
      </c>
      <c r="Q20" t="str">
        <f>INDEX('ANH Backcast - WINEP'!$B$12:$AG$65, MATCH('ALL Backcast - WINEP NEP'!$C20, 'ANH Backcast - WINEP'!$C$12:$C$65, 0), MATCH('ALL Backcast - WINEP NEP'!Q$13, 'ANH Backcast - WINEP'!$B$13:$AG$13, 0))</f>
        <v>Good</v>
      </c>
      <c r="R20" t="str">
        <f>INDEX('ANH Backcast - WINEP'!$B$12:$AG$65, MATCH('ALL Backcast - WINEP NEP'!$C20, 'ANH Backcast - WINEP'!$C$12:$C$65, 0), MATCH('ALL Backcast - WINEP NEP'!R$13, 'ANH Backcast - WINEP'!$B$13:$AG$13, 0))</f>
        <v>Good</v>
      </c>
      <c r="S20" t="str">
        <f>INDEX('ANH Backcast - WINEP'!$B$12:$AG$65, MATCH('ALL Backcast - WINEP NEP'!$C20, 'ANH Backcast - WINEP'!$C$12:$C$65, 0), MATCH('ALL Backcast - WINEP NEP'!S$13, 'ANH Backcast - WINEP'!$B$13:$AG$13, 0))</f>
        <v>Good</v>
      </c>
      <c r="T20" t="str">
        <f>INDEX('ANH Backcast - WINEP'!$B$12:$AG$65, MATCH('ALL Backcast - WINEP NEP'!$C20, 'ANH Backcast - WINEP'!$C$12:$C$65, 0), MATCH('ALL Backcast - WINEP NEP'!T$13, 'ANH Backcast - WINEP'!$B$13:$AG$13, 0))</f>
        <v>Good</v>
      </c>
      <c r="U20" t="str">
        <f>INDEX('ANH Backcast - WINEP'!$B$12:$AG$65, MATCH('ALL Backcast - WINEP NEP'!$C20, 'ANH Backcast - WINEP'!$C$12:$C$65, 0), MATCH('ALL Backcast - WINEP NEP'!U$13, 'ANH Backcast - WINEP'!$B$13:$AG$13, 0))</f>
        <v>Good</v>
      </c>
      <c r="V20" t="str">
        <f>INDEX('ANH Backcast - WINEP'!$B$12:$AG$65, MATCH('ALL Backcast - WINEP NEP'!$C20, 'ANH Backcast - WINEP'!$C$12:$C$65, 0), MATCH('ALL Backcast - WINEP NEP'!V$13, 'ANH Backcast - WINEP'!$B$13:$AG$13, 0))</f>
        <v>Good</v>
      </c>
      <c r="W20">
        <f>INDEX('ANH Backcast - WINEP'!$B$12:$AG$65, MATCH('ALL Backcast - WINEP NEP'!$C20, 'ANH Backcast - WINEP'!$C$12:$C$65, 0), MATCH('ALL Backcast - WINEP NEP'!W$13, 'ANH Backcast - WINEP'!$B$13:$AG$13, 0))</f>
        <v>0</v>
      </c>
      <c r="X20">
        <f>INDEX('ANH Backcast - WINEP'!$B$12:$AG$65, MATCH('ALL Backcast - WINEP NEP'!$C20, 'ANH Backcast - WINEP'!$C$12:$C$65, 0), MATCH('ALL Backcast - WINEP NEP'!X$13, 'ANH Backcast - WINEP'!$B$13:$AG$13, 0))</f>
        <v>0</v>
      </c>
      <c r="Y20">
        <f>INDEX('ANH Backcast - WINEP'!$B$12:$AG$65, MATCH('ALL Backcast - WINEP NEP'!$C20, 'ANH Backcast - WINEP'!$C$12:$C$65, 0), MATCH('ALL Backcast - WINEP NEP'!Y$13, 'ANH Backcast - WINEP'!$B$13:$AG$13, 0))</f>
        <v>0</v>
      </c>
      <c r="Z20" t="str">
        <f>INDEX('ANH Backcast - WINEP'!$B$12:$AG$65, MATCH('ALL Backcast - WINEP NEP'!$C20, 'ANH Backcast - WINEP'!$C$12:$C$65, 0), MATCH('ALL Backcast - WINEP NEP'!Z$13, 'ANH Backcast - WINEP'!$B$13:$AG$13, 0))</f>
        <v>N</v>
      </c>
      <c r="AB20" t="str">
        <f t="shared" si="0"/>
        <v>N</v>
      </c>
    </row>
    <row r="21" spans="2:28">
      <c r="B21" t="s">
        <v>0</v>
      </c>
      <c r="C21" t="s">
        <v>66</v>
      </c>
      <c r="D21" t="str">
        <f>INDEX('ANH Backcast - WINEP'!$B$12:$AG$65, MATCH('ALL Backcast - WINEP NEP'!$C21, 'ANH Backcast - WINEP'!$C$12:$C$65, 0), MATCH('ALL Backcast - WINEP NEP'!D$13, 'ANH Backcast - WINEP'!$B$13:$AG$13, 0))</f>
        <v>coastal</v>
      </c>
      <c r="E21" t="str">
        <f>INDEX('ANH Backcast - WINEP'!$B$12:$AG$65, MATCH('ALL Backcast - WINEP NEP'!$C21, 'ANH Backcast - WINEP'!$C$12:$C$65, 0), MATCH('ALL Backcast - WINEP NEP'!E$13, 'ANH Backcast - WINEP'!$B$13:$AG$13, 0))</f>
        <v>Categorisation</v>
      </c>
      <c r="F21" t="str">
        <f>INDEX('ANH Backcast - WINEP'!$B$12:$AG$65, MATCH('ALL Backcast - WINEP NEP'!$C21, 'ANH Backcast - WINEP'!$C$12:$C$65, 0), MATCH('ALL Backcast - WINEP NEP'!F$13, 'ANH Backcast - WINEP'!$B$13:$AG$13, 0))</f>
        <v>Included</v>
      </c>
      <c r="H21" t="str">
        <f>INDEX('ANH Backcast - WINEP'!$B$12:$AG$65, MATCH('ALL Backcast - WINEP NEP'!$C21, 'ANH Backcast - WINEP'!$C$12:$C$65, 0), MATCH('ALL Backcast - WINEP NEP'!H$13, 'ANH Backcast - WINEP'!$B$13:$AG$13, 0))</f>
        <v>Good</v>
      </c>
      <c r="I21" t="str">
        <f>INDEX('ANH Backcast - WINEP'!$B$12:$AG$65, MATCH('ALL Backcast - WINEP NEP'!$C21, 'ANH Backcast - WINEP'!$C$12:$C$65, 0), MATCH('ALL Backcast - WINEP NEP'!I$13, 'ANH Backcast - WINEP'!$B$13:$AG$13, 0))</f>
        <v>Good</v>
      </c>
      <c r="J21" t="str">
        <f>INDEX('ANH Backcast - WINEP'!$B$12:$AG$65, MATCH('ALL Backcast - WINEP NEP'!$C21, 'ANH Backcast - WINEP'!$C$12:$C$65, 0), MATCH('ALL Backcast - WINEP NEP'!J$13, 'ANH Backcast - WINEP'!$B$13:$AG$13, 0))</f>
        <v>Good</v>
      </c>
      <c r="K21" t="str">
        <f>INDEX('ANH Backcast - WINEP'!$B$12:$AG$65, MATCH('ALL Backcast - WINEP NEP'!$C21, 'ANH Backcast - WINEP'!$C$12:$C$65, 0), MATCH('ALL Backcast - WINEP NEP'!K$13, 'ANH Backcast - WINEP'!$B$13:$AG$13, 0))</f>
        <v>Excellent</v>
      </c>
      <c r="L21" t="str">
        <f>INDEX('ANH Backcast - WINEP'!$B$12:$AG$65, MATCH('ALL Backcast - WINEP NEP'!$C21, 'ANH Backcast - WINEP'!$C$12:$C$65, 0), MATCH('ALL Backcast - WINEP NEP'!L$13, 'ANH Backcast - WINEP'!$B$13:$AG$13, 0))</f>
        <v>Excellent</v>
      </c>
      <c r="M21">
        <f>INDEX('ANH Backcast - WINEP'!$B$12:$AG$65, MATCH('ALL Backcast - WINEP NEP'!$C21, 'ANH Backcast - WINEP'!$C$12:$C$65, 0), MATCH('ALL Backcast - WINEP NEP'!M$13, 'ANH Backcast - WINEP'!$B$13:$AG$13, 0))</f>
        <v>0</v>
      </c>
      <c r="N21" t="str">
        <f>INDEX('ANH Backcast - WINEP'!$B$12:$AG$65, MATCH('ALL Backcast - WINEP NEP'!$C21, 'ANH Backcast - WINEP'!$C$12:$C$65, 0), MATCH('ALL Backcast - WINEP NEP'!N$13, 'ANH Backcast - WINEP'!$B$13:$AG$13, 0))</f>
        <v>Good</v>
      </c>
      <c r="O21" t="str">
        <f>INDEX('ANH Backcast - WINEP'!$B$12:$AG$65, MATCH('ALL Backcast - WINEP NEP'!$C21, 'ANH Backcast - WINEP'!$C$12:$C$65, 0), MATCH('ALL Backcast - WINEP NEP'!O$13, 'ANH Backcast - WINEP'!$B$13:$AG$13, 0))</f>
        <v>Good</v>
      </c>
      <c r="P21" t="str">
        <f>INDEX('ANH Backcast - WINEP'!$B$12:$AG$65, MATCH('ALL Backcast - WINEP NEP'!$C21, 'ANH Backcast - WINEP'!$C$12:$C$65, 0), MATCH('ALL Backcast - WINEP NEP'!P$13, 'ANH Backcast - WINEP'!$B$13:$AG$13, 0))</f>
        <v>Good</v>
      </c>
      <c r="Q21" t="str">
        <f>INDEX('ANH Backcast - WINEP'!$B$12:$AG$65, MATCH('ALL Backcast - WINEP NEP'!$C21, 'ANH Backcast - WINEP'!$C$12:$C$65, 0), MATCH('ALL Backcast - WINEP NEP'!Q$13, 'ANH Backcast - WINEP'!$B$13:$AG$13, 0))</f>
        <v>Good</v>
      </c>
      <c r="R21" t="str">
        <f>INDEX('ANH Backcast - WINEP'!$B$12:$AG$65, MATCH('ALL Backcast - WINEP NEP'!$C21, 'ANH Backcast - WINEP'!$C$12:$C$65, 0), MATCH('ALL Backcast - WINEP NEP'!R$13, 'ANH Backcast - WINEP'!$B$13:$AG$13, 0))</f>
        <v>Good</v>
      </c>
      <c r="S21" t="str">
        <f>INDEX('ANH Backcast - WINEP'!$B$12:$AG$65, MATCH('ALL Backcast - WINEP NEP'!$C21, 'ANH Backcast - WINEP'!$C$12:$C$65, 0), MATCH('ALL Backcast - WINEP NEP'!S$13, 'ANH Backcast - WINEP'!$B$13:$AG$13, 0))</f>
        <v>Good</v>
      </c>
      <c r="T21" t="str">
        <f>INDEX('ANH Backcast - WINEP'!$B$12:$AG$65, MATCH('ALL Backcast - WINEP NEP'!$C21, 'ANH Backcast - WINEP'!$C$12:$C$65, 0), MATCH('ALL Backcast - WINEP NEP'!T$13, 'ANH Backcast - WINEP'!$B$13:$AG$13, 0))</f>
        <v>Good</v>
      </c>
      <c r="U21" t="str">
        <f>INDEX('ANH Backcast - WINEP'!$B$12:$AG$65, MATCH('ALL Backcast - WINEP NEP'!$C21, 'ANH Backcast - WINEP'!$C$12:$C$65, 0), MATCH('ALL Backcast - WINEP NEP'!U$13, 'ANH Backcast - WINEP'!$B$13:$AG$13, 0))</f>
        <v>Good</v>
      </c>
      <c r="V21" t="str">
        <f>INDEX('ANH Backcast - WINEP'!$B$12:$AG$65, MATCH('ALL Backcast - WINEP NEP'!$C21, 'ANH Backcast - WINEP'!$C$12:$C$65, 0), MATCH('ALL Backcast - WINEP NEP'!V$13, 'ANH Backcast - WINEP'!$B$13:$AG$13, 0))</f>
        <v>Good</v>
      </c>
      <c r="W21" t="str">
        <f>INDEX('ANH Backcast - WINEP'!$B$12:$AG$65, MATCH('ALL Backcast - WINEP NEP'!$C21, 'ANH Backcast - WINEP'!$C$12:$C$65, 0), MATCH('ALL Backcast - WINEP NEP'!W$13, 'ANH Backcast - WINEP'!$B$13:$AG$13, 0))</f>
        <v>Y</v>
      </c>
      <c r="X21" t="str">
        <f>INDEX('ANH Backcast - WINEP'!$B$12:$AG$65, MATCH('ALL Backcast - WINEP NEP'!$C21, 'ANH Backcast - WINEP'!$C$12:$C$65, 0), MATCH('ALL Backcast - WINEP NEP'!X$13, 'ANH Backcast - WINEP'!$B$13:$AG$13, 0))</f>
        <v>ND - 08AW100067a</v>
      </c>
      <c r="Y21" t="str">
        <f>INDEX('ANH Backcast - WINEP'!$B$12:$AG$65, MATCH('ALL Backcast - WINEP NEP'!$C21, 'ANH Backcast - WINEP'!$C$12:$C$65, 0), MATCH('ALL Backcast - WINEP NEP'!Y$13, 'ANH Backcast - WINEP'!$B$13:$AG$13, 0))</f>
        <v>Push to excellent (actions complete 31/03/2027) - Actions to improve waters failing their Baseline class. Make excellent by 2029-30 to take into account lag on reporting</v>
      </c>
      <c r="Z21" t="str">
        <f>INDEX('ANH Backcast - WINEP'!$B$12:$AG$65, MATCH('ALL Backcast - WINEP NEP'!$C21, 'ANH Backcast - WINEP'!$C$12:$C$65, 0), MATCH('ALL Backcast - WINEP NEP'!Z$13, 'ANH Backcast - WINEP'!$B$13:$AG$13, 0))</f>
        <v>Y</v>
      </c>
      <c r="AB21" t="str">
        <f t="shared" si="0"/>
        <v>Y</v>
      </c>
    </row>
    <row r="22" spans="2:28">
      <c r="B22" t="s">
        <v>0</v>
      </c>
      <c r="C22" t="s">
        <v>70</v>
      </c>
      <c r="D22" t="str">
        <f>INDEX('ANH Backcast - WINEP'!$B$12:$AG$65, MATCH('ALL Backcast - WINEP NEP'!$C22, 'ANH Backcast - WINEP'!$C$12:$C$65, 0), MATCH('ALL Backcast - WINEP NEP'!D$13, 'ANH Backcast - WINEP'!$B$13:$AG$13, 0))</f>
        <v>coastal</v>
      </c>
      <c r="E22" t="str">
        <f>INDEX('ANH Backcast - WINEP'!$B$12:$AG$65, MATCH('ALL Backcast - WINEP NEP'!$C22, 'ANH Backcast - WINEP'!$C$12:$C$65, 0), MATCH('ALL Backcast - WINEP NEP'!E$13, 'ANH Backcast - WINEP'!$B$13:$AG$13, 0))</f>
        <v>Categorisation</v>
      </c>
      <c r="F22" t="str">
        <f>INDEX('ANH Backcast - WINEP'!$B$12:$AG$65, MATCH('ALL Backcast - WINEP NEP'!$C22, 'ANH Backcast - WINEP'!$C$12:$C$65, 0), MATCH('ALL Backcast - WINEP NEP'!F$13, 'ANH Backcast - WINEP'!$B$13:$AG$13, 0))</f>
        <v>Included</v>
      </c>
      <c r="H22" t="str">
        <f>INDEX('ANH Backcast - WINEP'!$B$12:$AG$65, MATCH('ALL Backcast - WINEP NEP'!$C22, 'ANH Backcast - WINEP'!$C$12:$C$65, 0), MATCH('ALL Backcast - WINEP NEP'!H$13, 'ANH Backcast - WINEP'!$B$13:$AG$13, 0))</f>
        <v>Excellent</v>
      </c>
      <c r="I22" t="str">
        <f>INDEX('ANH Backcast - WINEP'!$B$12:$AG$65, MATCH('ALL Backcast - WINEP NEP'!$C22, 'ANH Backcast - WINEP'!$C$12:$C$65, 0), MATCH('ALL Backcast - WINEP NEP'!I$13, 'ANH Backcast - WINEP'!$B$13:$AG$13, 0))</f>
        <v>Excellent</v>
      </c>
      <c r="J22" t="str">
        <f>INDEX('ANH Backcast - WINEP'!$B$12:$AG$65, MATCH('ALL Backcast - WINEP NEP'!$C22, 'ANH Backcast - WINEP'!$C$12:$C$65, 0), MATCH('ALL Backcast - WINEP NEP'!J$13, 'ANH Backcast - WINEP'!$B$13:$AG$13, 0))</f>
        <v>Excellent</v>
      </c>
      <c r="K22" t="str">
        <f>INDEX('ANH Backcast - WINEP'!$B$12:$AG$65, MATCH('ALL Backcast - WINEP NEP'!$C22, 'ANH Backcast - WINEP'!$C$12:$C$65, 0), MATCH('ALL Backcast - WINEP NEP'!K$13, 'ANH Backcast - WINEP'!$B$13:$AG$13, 0))</f>
        <v>Excellent</v>
      </c>
      <c r="L22" t="str">
        <f>INDEX('ANH Backcast - WINEP'!$B$12:$AG$65, MATCH('ALL Backcast - WINEP NEP'!$C22, 'ANH Backcast - WINEP'!$C$12:$C$65, 0), MATCH('ALL Backcast - WINEP NEP'!L$13, 'ANH Backcast - WINEP'!$B$13:$AG$13, 0))</f>
        <v>Excellent</v>
      </c>
      <c r="M22">
        <f>INDEX('ANH Backcast - WINEP'!$B$12:$AG$65, MATCH('ALL Backcast - WINEP NEP'!$C22, 'ANH Backcast - WINEP'!$C$12:$C$65, 0), MATCH('ALL Backcast - WINEP NEP'!M$13, 'ANH Backcast - WINEP'!$B$13:$AG$13, 0))</f>
        <v>0</v>
      </c>
      <c r="N22" t="str">
        <f>INDEX('ANH Backcast - WINEP'!$B$12:$AG$65, MATCH('ALL Backcast - WINEP NEP'!$C22, 'ANH Backcast - WINEP'!$C$12:$C$65, 0), MATCH('ALL Backcast - WINEP NEP'!N$13, 'ANH Backcast - WINEP'!$B$13:$AG$13, 0))</f>
        <v>Excellent</v>
      </c>
      <c r="O22" t="str">
        <f>INDEX('ANH Backcast - WINEP'!$B$12:$AG$65, MATCH('ALL Backcast - WINEP NEP'!$C22, 'ANH Backcast - WINEP'!$C$12:$C$65, 0), MATCH('ALL Backcast - WINEP NEP'!O$13, 'ANH Backcast - WINEP'!$B$13:$AG$13, 0))</f>
        <v>Excellent</v>
      </c>
      <c r="P22" t="str">
        <f>INDEX('ANH Backcast - WINEP'!$B$12:$AG$65, MATCH('ALL Backcast - WINEP NEP'!$C22, 'ANH Backcast - WINEP'!$C$12:$C$65, 0), MATCH('ALL Backcast - WINEP NEP'!P$13, 'ANH Backcast - WINEP'!$B$13:$AG$13, 0))</f>
        <v>Excellent</v>
      </c>
      <c r="Q22" t="str">
        <f>INDEX('ANH Backcast - WINEP'!$B$12:$AG$65, MATCH('ALL Backcast - WINEP NEP'!$C22, 'ANH Backcast - WINEP'!$C$12:$C$65, 0), MATCH('ALL Backcast - WINEP NEP'!Q$13, 'ANH Backcast - WINEP'!$B$13:$AG$13, 0))</f>
        <v>Excellent</v>
      </c>
      <c r="R22" t="str">
        <f>INDEX('ANH Backcast - WINEP'!$B$12:$AG$65, MATCH('ALL Backcast - WINEP NEP'!$C22, 'ANH Backcast - WINEP'!$C$12:$C$65, 0), MATCH('ALL Backcast - WINEP NEP'!R$13, 'ANH Backcast - WINEP'!$B$13:$AG$13, 0))</f>
        <v>Excellent</v>
      </c>
      <c r="S22" t="str">
        <f>INDEX('ANH Backcast - WINEP'!$B$12:$AG$65, MATCH('ALL Backcast - WINEP NEP'!$C22, 'ANH Backcast - WINEP'!$C$12:$C$65, 0), MATCH('ALL Backcast - WINEP NEP'!S$13, 'ANH Backcast - WINEP'!$B$13:$AG$13, 0))</f>
        <v>Excellent</v>
      </c>
      <c r="T22" t="str">
        <f>INDEX('ANH Backcast - WINEP'!$B$12:$AG$65, MATCH('ALL Backcast - WINEP NEP'!$C22, 'ANH Backcast - WINEP'!$C$12:$C$65, 0), MATCH('ALL Backcast - WINEP NEP'!T$13, 'ANH Backcast - WINEP'!$B$13:$AG$13, 0))</f>
        <v>Excellent</v>
      </c>
      <c r="U22" t="str">
        <f>INDEX('ANH Backcast - WINEP'!$B$12:$AG$65, MATCH('ALL Backcast - WINEP NEP'!$C22, 'ANH Backcast - WINEP'!$C$12:$C$65, 0), MATCH('ALL Backcast - WINEP NEP'!U$13, 'ANH Backcast - WINEP'!$B$13:$AG$13, 0))</f>
        <v>Excellent</v>
      </c>
      <c r="V22" t="str">
        <f>INDEX('ANH Backcast - WINEP'!$B$12:$AG$65, MATCH('ALL Backcast - WINEP NEP'!$C22, 'ANH Backcast - WINEP'!$C$12:$C$65, 0), MATCH('ALL Backcast - WINEP NEP'!V$13, 'ANH Backcast - WINEP'!$B$13:$AG$13, 0))</f>
        <v>Excellent</v>
      </c>
      <c r="W22">
        <f>INDEX('ANH Backcast - WINEP'!$B$12:$AG$65, MATCH('ALL Backcast - WINEP NEP'!$C22, 'ANH Backcast - WINEP'!$C$12:$C$65, 0), MATCH('ALL Backcast - WINEP NEP'!W$13, 'ANH Backcast - WINEP'!$B$13:$AG$13, 0))</f>
        <v>0</v>
      </c>
      <c r="X22">
        <f>INDEX('ANH Backcast - WINEP'!$B$12:$AG$65, MATCH('ALL Backcast - WINEP NEP'!$C22, 'ANH Backcast - WINEP'!$C$12:$C$65, 0), MATCH('ALL Backcast - WINEP NEP'!X$13, 'ANH Backcast - WINEP'!$B$13:$AG$13, 0))</f>
        <v>0</v>
      </c>
      <c r="Y22">
        <f>INDEX('ANH Backcast - WINEP'!$B$12:$AG$65, MATCH('ALL Backcast - WINEP NEP'!$C22, 'ANH Backcast - WINEP'!$C$12:$C$65, 0), MATCH('ALL Backcast - WINEP NEP'!Y$13, 'ANH Backcast - WINEP'!$B$13:$AG$13, 0))</f>
        <v>0</v>
      </c>
      <c r="Z22" t="str">
        <f>INDEX('ANH Backcast - WINEP'!$B$12:$AG$65, MATCH('ALL Backcast - WINEP NEP'!$C22, 'ANH Backcast - WINEP'!$C$12:$C$65, 0), MATCH('ALL Backcast - WINEP NEP'!Z$13, 'ANH Backcast - WINEP'!$B$13:$AG$13, 0))</f>
        <v>N</v>
      </c>
      <c r="AB22" t="str">
        <f t="shared" si="0"/>
        <v>N</v>
      </c>
    </row>
    <row r="23" spans="2:28">
      <c r="B23" t="s">
        <v>0</v>
      </c>
      <c r="C23" t="s">
        <v>71</v>
      </c>
      <c r="D23" t="str">
        <f>INDEX('ANH Backcast - WINEP'!$B$12:$AG$65, MATCH('ALL Backcast - WINEP NEP'!$C23, 'ANH Backcast - WINEP'!$C$12:$C$65, 0), MATCH('ALL Backcast - WINEP NEP'!D$13, 'ANH Backcast - WINEP'!$B$13:$AG$13, 0))</f>
        <v>coastal</v>
      </c>
      <c r="E23" t="str">
        <f>INDEX('ANH Backcast - WINEP'!$B$12:$AG$65, MATCH('ALL Backcast - WINEP NEP'!$C23, 'ANH Backcast - WINEP'!$C$12:$C$65, 0), MATCH('ALL Backcast - WINEP NEP'!E$13, 'ANH Backcast - WINEP'!$B$13:$AG$13, 0))</f>
        <v>Categorisation</v>
      </c>
      <c r="F23" t="str">
        <f>INDEX('ANH Backcast - WINEP'!$B$12:$AG$65, MATCH('ALL Backcast - WINEP NEP'!$C23, 'ANH Backcast - WINEP'!$C$12:$C$65, 0), MATCH('ALL Backcast - WINEP NEP'!F$13, 'ANH Backcast - WINEP'!$B$13:$AG$13, 0))</f>
        <v>Included</v>
      </c>
      <c r="H23" t="str">
        <f>INDEX('ANH Backcast - WINEP'!$B$12:$AG$65, MATCH('ALL Backcast - WINEP NEP'!$C23, 'ANH Backcast - WINEP'!$C$12:$C$65, 0), MATCH('ALL Backcast - WINEP NEP'!H$13, 'ANH Backcast - WINEP'!$B$13:$AG$13, 0))</f>
        <v>Excellent</v>
      </c>
      <c r="I23" t="str">
        <f>INDEX('ANH Backcast - WINEP'!$B$12:$AG$65, MATCH('ALL Backcast - WINEP NEP'!$C23, 'ANH Backcast - WINEP'!$C$12:$C$65, 0), MATCH('ALL Backcast - WINEP NEP'!I$13, 'ANH Backcast - WINEP'!$B$13:$AG$13, 0))</f>
        <v>Excellent</v>
      </c>
      <c r="J23" t="str">
        <f>INDEX('ANH Backcast - WINEP'!$B$12:$AG$65, MATCH('ALL Backcast - WINEP NEP'!$C23, 'ANH Backcast - WINEP'!$C$12:$C$65, 0), MATCH('ALL Backcast - WINEP NEP'!J$13, 'ANH Backcast - WINEP'!$B$13:$AG$13, 0))</f>
        <v>Excellent</v>
      </c>
      <c r="K23" t="str">
        <f>INDEX('ANH Backcast - WINEP'!$B$12:$AG$65, MATCH('ALL Backcast - WINEP NEP'!$C23, 'ANH Backcast - WINEP'!$C$12:$C$65, 0), MATCH('ALL Backcast - WINEP NEP'!K$13, 'ANH Backcast - WINEP'!$B$13:$AG$13, 0))</f>
        <v>Excellent</v>
      </c>
      <c r="L23" t="str">
        <f>INDEX('ANH Backcast - WINEP'!$B$12:$AG$65, MATCH('ALL Backcast - WINEP NEP'!$C23, 'ANH Backcast - WINEP'!$C$12:$C$65, 0), MATCH('ALL Backcast - WINEP NEP'!L$13, 'ANH Backcast - WINEP'!$B$13:$AG$13, 0))</f>
        <v>Excellent</v>
      </c>
      <c r="M23">
        <f>INDEX('ANH Backcast - WINEP'!$B$12:$AG$65, MATCH('ALL Backcast - WINEP NEP'!$C23, 'ANH Backcast - WINEP'!$C$12:$C$65, 0), MATCH('ALL Backcast - WINEP NEP'!M$13, 'ANH Backcast - WINEP'!$B$13:$AG$13, 0))</f>
        <v>0</v>
      </c>
      <c r="N23" t="str">
        <f>INDEX('ANH Backcast - WINEP'!$B$12:$AG$65, MATCH('ALL Backcast - WINEP NEP'!$C23, 'ANH Backcast - WINEP'!$C$12:$C$65, 0), MATCH('ALL Backcast - WINEP NEP'!N$13, 'ANH Backcast - WINEP'!$B$13:$AG$13, 0))</f>
        <v>Excellent</v>
      </c>
      <c r="O23" t="str">
        <f>INDEX('ANH Backcast - WINEP'!$B$12:$AG$65, MATCH('ALL Backcast - WINEP NEP'!$C23, 'ANH Backcast - WINEP'!$C$12:$C$65, 0), MATCH('ALL Backcast - WINEP NEP'!O$13, 'ANH Backcast - WINEP'!$B$13:$AG$13, 0))</f>
        <v>Excellent</v>
      </c>
      <c r="P23" t="str">
        <f>INDEX('ANH Backcast - WINEP'!$B$12:$AG$65, MATCH('ALL Backcast - WINEP NEP'!$C23, 'ANH Backcast - WINEP'!$C$12:$C$65, 0), MATCH('ALL Backcast - WINEP NEP'!P$13, 'ANH Backcast - WINEP'!$B$13:$AG$13, 0))</f>
        <v>Excellent</v>
      </c>
      <c r="Q23" t="str">
        <f>INDEX('ANH Backcast - WINEP'!$B$12:$AG$65, MATCH('ALL Backcast - WINEP NEP'!$C23, 'ANH Backcast - WINEP'!$C$12:$C$65, 0), MATCH('ALL Backcast - WINEP NEP'!Q$13, 'ANH Backcast - WINEP'!$B$13:$AG$13, 0))</f>
        <v>Excellent</v>
      </c>
      <c r="R23" t="str">
        <f>INDEX('ANH Backcast - WINEP'!$B$12:$AG$65, MATCH('ALL Backcast - WINEP NEP'!$C23, 'ANH Backcast - WINEP'!$C$12:$C$65, 0), MATCH('ALL Backcast - WINEP NEP'!R$13, 'ANH Backcast - WINEP'!$B$13:$AG$13, 0))</f>
        <v>Excellent</v>
      </c>
      <c r="S23" t="str">
        <f>INDEX('ANH Backcast - WINEP'!$B$12:$AG$65, MATCH('ALL Backcast - WINEP NEP'!$C23, 'ANH Backcast - WINEP'!$C$12:$C$65, 0), MATCH('ALL Backcast - WINEP NEP'!S$13, 'ANH Backcast - WINEP'!$B$13:$AG$13, 0))</f>
        <v>Excellent</v>
      </c>
      <c r="T23" t="str">
        <f>INDEX('ANH Backcast - WINEP'!$B$12:$AG$65, MATCH('ALL Backcast - WINEP NEP'!$C23, 'ANH Backcast - WINEP'!$C$12:$C$65, 0), MATCH('ALL Backcast - WINEP NEP'!T$13, 'ANH Backcast - WINEP'!$B$13:$AG$13, 0))</f>
        <v>Excellent</v>
      </c>
      <c r="U23" t="str">
        <f>INDEX('ANH Backcast - WINEP'!$B$12:$AG$65, MATCH('ALL Backcast - WINEP NEP'!$C23, 'ANH Backcast - WINEP'!$C$12:$C$65, 0), MATCH('ALL Backcast - WINEP NEP'!U$13, 'ANH Backcast - WINEP'!$B$13:$AG$13, 0))</f>
        <v>Excellent</v>
      </c>
      <c r="V23" t="str">
        <f>INDEX('ANH Backcast - WINEP'!$B$12:$AG$65, MATCH('ALL Backcast - WINEP NEP'!$C23, 'ANH Backcast - WINEP'!$C$12:$C$65, 0), MATCH('ALL Backcast - WINEP NEP'!V$13, 'ANH Backcast - WINEP'!$B$13:$AG$13, 0))</f>
        <v>Excellent</v>
      </c>
      <c r="W23">
        <f>INDEX('ANH Backcast - WINEP'!$B$12:$AG$65, MATCH('ALL Backcast - WINEP NEP'!$C23, 'ANH Backcast - WINEP'!$C$12:$C$65, 0), MATCH('ALL Backcast - WINEP NEP'!W$13, 'ANH Backcast - WINEP'!$B$13:$AG$13, 0))</f>
        <v>0</v>
      </c>
      <c r="X23">
        <f>INDEX('ANH Backcast - WINEP'!$B$12:$AG$65, MATCH('ALL Backcast - WINEP NEP'!$C23, 'ANH Backcast - WINEP'!$C$12:$C$65, 0), MATCH('ALL Backcast - WINEP NEP'!X$13, 'ANH Backcast - WINEP'!$B$13:$AG$13, 0))</f>
        <v>0</v>
      </c>
      <c r="Y23">
        <f>INDEX('ANH Backcast - WINEP'!$B$12:$AG$65, MATCH('ALL Backcast - WINEP NEP'!$C23, 'ANH Backcast - WINEP'!$C$12:$C$65, 0), MATCH('ALL Backcast - WINEP NEP'!Y$13, 'ANH Backcast - WINEP'!$B$13:$AG$13, 0))</f>
        <v>0</v>
      </c>
      <c r="Z23" t="str">
        <f>INDEX('ANH Backcast - WINEP'!$B$12:$AG$65, MATCH('ALL Backcast - WINEP NEP'!$C23, 'ANH Backcast - WINEP'!$C$12:$C$65, 0), MATCH('ALL Backcast - WINEP NEP'!Z$13, 'ANH Backcast - WINEP'!$B$13:$AG$13, 0))</f>
        <v>N</v>
      </c>
      <c r="AB23" t="str">
        <f t="shared" si="0"/>
        <v>N</v>
      </c>
    </row>
    <row r="24" spans="2:28">
      <c r="B24" t="s">
        <v>0</v>
      </c>
      <c r="C24" t="s">
        <v>72</v>
      </c>
      <c r="D24" t="str">
        <f>INDEX('ANH Backcast - WINEP'!$B$12:$AG$65, MATCH('ALL Backcast - WINEP NEP'!$C24, 'ANH Backcast - WINEP'!$C$12:$C$65, 0), MATCH('ALL Backcast - WINEP NEP'!D$13, 'ANH Backcast - WINEP'!$B$13:$AG$13, 0))</f>
        <v>coastal</v>
      </c>
      <c r="E24" t="str">
        <f>INDEX('ANH Backcast - WINEP'!$B$12:$AG$65, MATCH('ALL Backcast - WINEP NEP'!$C24, 'ANH Backcast - WINEP'!$C$12:$C$65, 0), MATCH('ALL Backcast - WINEP NEP'!E$13, 'ANH Backcast - WINEP'!$B$13:$AG$13, 0))</f>
        <v>Categorisation</v>
      </c>
      <c r="F24" t="str">
        <f>INDEX('ANH Backcast - WINEP'!$B$12:$AG$65, MATCH('ALL Backcast - WINEP NEP'!$C24, 'ANH Backcast - WINEP'!$C$12:$C$65, 0), MATCH('ALL Backcast - WINEP NEP'!F$13, 'ANH Backcast - WINEP'!$B$13:$AG$13, 0))</f>
        <v>Included</v>
      </c>
      <c r="H24" t="str">
        <f>INDEX('ANH Backcast - WINEP'!$B$12:$AG$65, MATCH('ALL Backcast - WINEP NEP'!$C24, 'ANH Backcast - WINEP'!$C$12:$C$65, 0), MATCH('ALL Backcast - WINEP NEP'!H$13, 'ANH Backcast - WINEP'!$B$13:$AG$13, 0))</f>
        <v>Excellent</v>
      </c>
      <c r="I24" t="str">
        <f>INDEX('ANH Backcast - WINEP'!$B$12:$AG$65, MATCH('ALL Backcast - WINEP NEP'!$C24, 'ANH Backcast - WINEP'!$C$12:$C$65, 0), MATCH('ALL Backcast - WINEP NEP'!I$13, 'ANH Backcast - WINEP'!$B$13:$AG$13, 0))</f>
        <v>Excellent</v>
      </c>
      <c r="J24" t="str">
        <f>INDEX('ANH Backcast - WINEP'!$B$12:$AG$65, MATCH('ALL Backcast - WINEP NEP'!$C24, 'ANH Backcast - WINEP'!$C$12:$C$65, 0), MATCH('ALL Backcast - WINEP NEP'!J$13, 'ANH Backcast - WINEP'!$B$13:$AG$13, 0))</f>
        <v>Excellent</v>
      </c>
      <c r="K24" t="str">
        <f>INDEX('ANH Backcast - WINEP'!$B$12:$AG$65, MATCH('ALL Backcast - WINEP NEP'!$C24, 'ANH Backcast - WINEP'!$C$12:$C$65, 0), MATCH('ALL Backcast - WINEP NEP'!K$13, 'ANH Backcast - WINEP'!$B$13:$AG$13, 0))</f>
        <v>Excellent</v>
      </c>
      <c r="L24" t="str">
        <f>INDEX('ANH Backcast - WINEP'!$B$12:$AG$65, MATCH('ALL Backcast - WINEP NEP'!$C24, 'ANH Backcast - WINEP'!$C$12:$C$65, 0), MATCH('ALL Backcast - WINEP NEP'!L$13, 'ANH Backcast - WINEP'!$B$13:$AG$13, 0))</f>
        <v>Excellent</v>
      </c>
      <c r="M24">
        <f>INDEX('ANH Backcast - WINEP'!$B$12:$AG$65, MATCH('ALL Backcast - WINEP NEP'!$C24, 'ANH Backcast - WINEP'!$C$12:$C$65, 0), MATCH('ALL Backcast - WINEP NEP'!M$13, 'ANH Backcast - WINEP'!$B$13:$AG$13, 0))</f>
        <v>0</v>
      </c>
      <c r="N24" t="str">
        <f>INDEX('ANH Backcast - WINEP'!$B$12:$AG$65, MATCH('ALL Backcast - WINEP NEP'!$C24, 'ANH Backcast - WINEP'!$C$12:$C$65, 0), MATCH('ALL Backcast - WINEP NEP'!N$13, 'ANH Backcast - WINEP'!$B$13:$AG$13, 0))</f>
        <v>Excellent</v>
      </c>
      <c r="O24" t="str">
        <f>INDEX('ANH Backcast - WINEP'!$B$12:$AG$65, MATCH('ALL Backcast - WINEP NEP'!$C24, 'ANH Backcast - WINEP'!$C$12:$C$65, 0), MATCH('ALL Backcast - WINEP NEP'!O$13, 'ANH Backcast - WINEP'!$B$13:$AG$13, 0))</f>
        <v>Good</v>
      </c>
      <c r="P24" t="str">
        <f>INDEX('ANH Backcast - WINEP'!$B$12:$AG$65, MATCH('ALL Backcast - WINEP NEP'!$C24, 'ANH Backcast - WINEP'!$C$12:$C$65, 0), MATCH('ALL Backcast - WINEP NEP'!P$13, 'ANH Backcast - WINEP'!$B$13:$AG$13, 0))</f>
        <v>Excellent</v>
      </c>
      <c r="Q24" t="str">
        <f>INDEX('ANH Backcast - WINEP'!$B$12:$AG$65, MATCH('ALL Backcast - WINEP NEP'!$C24, 'ANH Backcast - WINEP'!$C$12:$C$65, 0), MATCH('ALL Backcast - WINEP NEP'!Q$13, 'ANH Backcast - WINEP'!$B$13:$AG$13, 0))</f>
        <v>Excellent</v>
      </c>
      <c r="R24" t="str">
        <f>INDEX('ANH Backcast - WINEP'!$B$12:$AG$65, MATCH('ALL Backcast - WINEP NEP'!$C24, 'ANH Backcast - WINEP'!$C$12:$C$65, 0), MATCH('ALL Backcast - WINEP NEP'!R$13, 'ANH Backcast - WINEP'!$B$13:$AG$13, 0))</f>
        <v>Excellent</v>
      </c>
      <c r="S24" t="str">
        <f>INDEX('ANH Backcast - WINEP'!$B$12:$AG$65, MATCH('ALL Backcast - WINEP NEP'!$C24, 'ANH Backcast - WINEP'!$C$12:$C$65, 0), MATCH('ALL Backcast - WINEP NEP'!S$13, 'ANH Backcast - WINEP'!$B$13:$AG$13, 0))</f>
        <v>Excellent</v>
      </c>
      <c r="T24" t="str">
        <f>INDEX('ANH Backcast - WINEP'!$B$12:$AG$65, MATCH('ALL Backcast - WINEP NEP'!$C24, 'ANH Backcast - WINEP'!$C$12:$C$65, 0), MATCH('ALL Backcast - WINEP NEP'!T$13, 'ANH Backcast - WINEP'!$B$13:$AG$13, 0))</f>
        <v>Excellent</v>
      </c>
      <c r="U24" t="str">
        <f>INDEX('ANH Backcast - WINEP'!$B$12:$AG$65, MATCH('ALL Backcast - WINEP NEP'!$C24, 'ANH Backcast - WINEP'!$C$12:$C$65, 0), MATCH('ALL Backcast - WINEP NEP'!U$13, 'ANH Backcast - WINEP'!$B$13:$AG$13, 0))</f>
        <v>Excellent</v>
      </c>
      <c r="V24" t="str">
        <f>INDEX('ANH Backcast - WINEP'!$B$12:$AG$65, MATCH('ALL Backcast - WINEP NEP'!$C24, 'ANH Backcast - WINEP'!$C$12:$C$65, 0), MATCH('ALL Backcast - WINEP NEP'!V$13, 'ANH Backcast - WINEP'!$B$13:$AG$13, 0))</f>
        <v>Excellent</v>
      </c>
      <c r="W24" t="str">
        <f>INDEX('ANH Backcast - WINEP'!$B$12:$AG$65, MATCH('ALL Backcast - WINEP NEP'!$C24, 'ANH Backcast - WINEP'!$C$12:$C$65, 0), MATCH('ALL Backcast - WINEP NEP'!W$13, 'ANH Backcast - WINEP'!$B$13:$AG$13, 0))</f>
        <v>Y, for one year only</v>
      </c>
      <c r="X24">
        <f>INDEX('ANH Backcast - WINEP'!$B$12:$AG$65, MATCH('ALL Backcast - WINEP NEP'!$C24, 'ANH Backcast - WINEP'!$C$12:$C$65, 0), MATCH('ALL Backcast - WINEP NEP'!X$13, 'ANH Backcast - WINEP'!$B$13:$AG$13, 0))</f>
        <v>0</v>
      </c>
      <c r="Y24">
        <f>INDEX('ANH Backcast - WINEP'!$B$12:$AG$65, MATCH('ALL Backcast - WINEP NEP'!$C24, 'ANH Backcast - WINEP'!$C$12:$C$65, 0), MATCH('ALL Backcast - WINEP NEP'!Y$13, 'ANH Backcast - WINEP'!$B$13:$AG$13, 0))</f>
        <v>0</v>
      </c>
      <c r="Z24" t="str">
        <f>INDEX('ANH Backcast - WINEP'!$B$12:$AG$65, MATCH('ALL Backcast - WINEP NEP'!$C24, 'ANH Backcast - WINEP'!$C$12:$C$65, 0), MATCH('ALL Backcast - WINEP NEP'!Z$13, 'ANH Backcast - WINEP'!$B$13:$AG$13, 0))</f>
        <v>N</v>
      </c>
      <c r="AB24" t="str">
        <f t="shared" si="0"/>
        <v>N</v>
      </c>
    </row>
    <row r="25" spans="2:28">
      <c r="B25" t="s">
        <v>0</v>
      </c>
      <c r="C25" t="s">
        <v>74</v>
      </c>
      <c r="D25" t="str">
        <f>INDEX('ANH Backcast - WINEP'!$B$12:$AG$65, MATCH('ALL Backcast - WINEP NEP'!$C25, 'ANH Backcast - WINEP'!$C$12:$C$65, 0), MATCH('ALL Backcast - WINEP NEP'!D$13, 'ANH Backcast - WINEP'!$B$13:$AG$13, 0))</f>
        <v>coastal</v>
      </c>
      <c r="E25" t="str">
        <f>INDEX('ANH Backcast - WINEP'!$B$12:$AG$65, MATCH('ALL Backcast - WINEP NEP'!$C25, 'ANH Backcast - WINEP'!$C$12:$C$65, 0), MATCH('ALL Backcast - WINEP NEP'!E$13, 'ANH Backcast - WINEP'!$B$13:$AG$13, 0))</f>
        <v>Categorisation</v>
      </c>
      <c r="F25" t="str">
        <f>INDEX('ANH Backcast - WINEP'!$B$12:$AG$65, MATCH('ALL Backcast - WINEP NEP'!$C25, 'ANH Backcast - WINEP'!$C$12:$C$65, 0), MATCH('ALL Backcast - WINEP NEP'!F$13, 'ANH Backcast - WINEP'!$B$13:$AG$13, 0))</f>
        <v>Included</v>
      </c>
      <c r="H25" t="str">
        <f>INDEX('ANH Backcast - WINEP'!$B$12:$AG$65, MATCH('ALL Backcast - WINEP NEP'!$C25, 'ANH Backcast - WINEP'!$C$12:$C$65, 0), MATCH('ALL Backcast - WINEP NEP'!H$13, 'ANH Backcast - WINEP'!$B$13:$AG$13, 0))</f>
        <v>Excellent</v>
      </c>
      <c r="I25" t="str">
        <f>INDEX('ANH Backcast - WINEP'!$B$12:$AG$65, MATCH('ALL Backcast - WINEP NEP'!$C25, 'ANH Backcast - WINEP'!$C$12:$C$65, 0), MATCH('ALL Backcast - WINEP NEP'!I$13, 'ANH Backcast - WINEP'!$B$13:$AG$13, 0))</f>
        <v>Excellent</v>
      </c>
      <c r="J25" t="str">
        <f>INDEX('ANH Backcast - WINEP'!$B$12:$AG$65, MATCH('ALL Backcast - WINEP NEP'!$C25, 'ANH Backcast - WINEP'!$C$12:$C$65, 0), MATCH('ALL Backcast - WINEP NEP'!J$13, 'ANH Backcast - WINEP'!$B$13:$AG$13, 0))</f>
        <v>Excellent</v>
      </c>
      <c r="K25" t="str">
        <f>INDEX('ANH Backcast - WINEP'!$B$12:$AG$65, MATCH('ALL Backcast - WINEP NEP'!$C25, 'ANH Backcast - WINEP'!$C$12:$C$65, 0), MATCH('ALL Backcast - WINEP NEP'!K$13, 'ANH Backcast - WINEP'!$B$13:$AG$13, 0))</f>
        <v>Excellent</v>
      </c>
      <c r="L25" t="str">
        <f>INDEX('ANH Backcast - WINEP'!$B$12:$AG$65, MATCH('ALL Backcast - WINEP NEP'!$C25, 'ANH Backcast - WINEP'!$C$12:$C$65, 0), MATCH('ALL Backcast - WINEP NEP'!L$13, 'ANH Backcast - WINEP'!$B$13:$AG$13, 0))</f>
        <v>Excellent</v>
      </c>
      <c r="M25">
        <f>INDEX('ANH Backcast - WINEP'!$B$12:$AG$65, MATCH('ALL Backcast - WINEP NEP'!$C25, 'ANH Backcast - WINEP'!$C$12:$C$65, 0), MATCH('ALL Backcast - WINEP NEP'!M$13, 'ANH Backcast - WINEP'!$B$13:$AG$13, 0))</f>
        <v>0</v>
      </c>
      <c r="N25" t="str">
        <f>INDEX('ANH Backcast - WINEP'!$B$12:$AG$65, MATCH('ALL Backcast - WINEP NEP'!$C25, 'ANH Backcast - WINEP'!$C$12:$C$65, 0), MATCH('ALL Backcast - WINEP NEP'!N$13, 'ANH Backcast - WINEP'!$B$13:$AG$13, 0))</f>
        <v>Excellent</v>
      </c>
      <c r="O25" t="str">
        <f>INDEX('ANH Backcast - WINEP'!$B$12:$AG$65, MATCH('ALL Backcast - WINEP NEP'!$C25, 'ANH Backcast - WINEP'!$C$12:$C$65, 0), MATCH('ALL Backcast - WINEP NEP'!O$13, 'ANH Backcast - WINEP'!$B$13:$AG$13, 0))</f>
        <v>Excellent</v>
      </c>
      <c r="P25" t="str">
        <f>INDEX('ANH Backcast - WINEP'!$B$12:$AG$65, MATCH('ALL Backcast - WINEP NEP'!$C25, 'ANH Backcast - WINEP'!$C$12:$C$65, 0), MATCH('ALL Backcast - WINEP NEP'!P$13, 'ANH Backcast - WINEP'!$B$13:$AG$13, 0))</f>
        <v>Excellent</v>
      </c>
      <c r="Q25" t="str">
        <f>INDEX('ANH Backcast - WINEP'!$B$12:$AG$65, MATCH('ALL Backcast - WINEP NEP'!$C25, 'ANH Backcast - WINEP'!$C$12:$C$65, 0), MATCH('ALL Backcast - WINEP NEP'!Q$13, 'ANH Backcast - WINEP'!$B$13:$AG$13, 0))</f>
        <v>Excellent</v>
      </c>
      <c r="R25" t="str">
        <f>INDEX('ANH Backcast - WINEP'!$B$12:$AG$65, MATCH('ALL Backcast - WINEP NEP'!$C25, 'ANH Backcast - WINEP'!$C$12:$C$65, 0), MATCH('ALL Backcast - WINEP NEP'!R$13, 'ANH Backcast - WINEP'!$B$13:$AG$13, 0))</f>
        <v>Excellent</v>
      </c>
      <c r="S25" t="str">
        <f>INDEX('ANH Backcast - WINEP'!$B$12:$AG$65, MATCH('ALL Backcast - WINEP NEP'!$C25, 'ANH Backcast - WINEP'!$C$12:$C$65, 0), MATCH('ALL Backcast - WINEP NEP'!S$13, 'ANH Backcast - WINEP'!$B$13:$AG$13, 0))</f>
        <v>Excellent</v>
      </c>
      <c r="T25" t="str">
        <f>INDEX('ANH Backcast - WINEP'!$B$12:$AG$65, MATCH('ALL Backcast - WINEP NEP'!$C25, 'ANH Backcast - WINEP'!$C$12:$C$65, 0), MATCH('ALL Backcast - WINEP NEP'!T$13, 'ANH Backcast - WINEP'!$B$13:$AG$13, 0))</f>
        <v>Excellent</v>
      </c>
      <c r="U25" t="str">
        <f>INDEX('ANH Backcast - WINEP'!$B$12:$AG$65, MATCH('ALL Backcast - WINEP NEP'!$C25, 'ANH Backcast - WINEP'!$C$12:$C$65, 0), MATCH('ALL Backcast - WINEP NEP'!U$13, 'ANH Backcast - WINEP'!$B$13:$AG$13, 0))</f>
        <v>Excellent</v>
      </c>
      <c r="V25" t="str">
        <f>INDEX('ANH Backcast - WINEP'!$B$12:$AG$65, MATCH('ALL Backcast - WINEP NEP'!$C25, 'ANH Backcast - WINEP'!$C$12:$C$65, 0), MATCH('ALL Backcast - WINEP NEP'!V$13, 'ANH Backcast - WINEP'!$B$13:$AG$13, 0))</f>
        <v>Excellent</v>
      </c>
      <c r="W25">
        <f>INDEX('ANH Backcast - WINEP'!$B$12:$AG$65, MATCH('ALL Backcast - WINEP NEP'!$C25, 'ANH Backcast - WINEP'!$C$12:$C$65, 0), MATCH('ALL Backcast - WINEP NEP'!W$13, 'ANH Backcast - WINEP'!$B$13:$AG$13, 0))</f>
        <v>0</v>
      </c>
      <c r="X25">
        <f>INDEX('ANH Backcast - WINEP'!$B$12:$AG$65, MATCH('ALL Backcast - WINEP NEP'!$C25, 'ANH Backcast - WINEP'!$C$12:$C$65, 0), MATCH('ALL Backcast - WINEP NEP'!X$13, 'ANH Backcast - WINEP'!$B$13:$AG$13, 0))</f>
        <v>0</v>
      </c>
      <c r="Y25">
        <f>INDEX('ANH Backcast - WINEP'!$B$12:$AG$65, MATCH('ALL Backcast - WINEP NEP'!$C25, 'ANH Backcast - WINEP'!$C$12:$C$65, 0), MATCH('ALL Backcast - WINEP NEP'!Y$13, 'ANH Backcast - WINEP'!$B$13:$AG$13, 0))</f>
        <v>0</v>
      </c>
      <c r="Z25" t="str">
        <f>INDEX('ANH Backcast - WINEP'!$B$12:$AG$65, MATCH('ALL Backcast - WINEP NEP'!$C25, 'ANH Backcast - WINEP'!$C$12:$C$65, 0), MATCH('ALL Backcast - WINEP NEP'!Z$13, 'ANH Backcast - WINEP'!$B$13:$AG$13, 0))</f>
        <v>N</v>
      </c>
      <c r="AB25" t="str">
        <f t="shared" si="0"/>
        <v>N</v>
      </c>
    </row>
    <row r="26" spans="2:28">
      <c r="B26" t="s">
        <v>0</v>
      </c>
      <c r="C26" t="s">
        <v>75</v>
      </c>
      <c r="D26" t="str">
        <f>INDEX('ANH Backcast - WINEP'!$B$12:$AG$65, MATCH('ALL Backcast - WINEP NEP'!$C26, 'ANH Backcast - WINEP'!$C$12:$C$65, 0), MATCH('ALL Backcast - WINEP NEP'!D$13, 'ANH Backcast - WINEP'!$B$13:$AG$13, 0))</f>
        <v>coastal</v>
      </c>
      <c r="E26" t="str">
        <f>INDEX('ANH Backcast - WINEP'!$B$12:$AG$65, MATCH('ALL Backcast - WINEP NEP'!$C26, 'ANH Backcast - WINEP'!$C$12:$C$65, 0), MATCH('ALL Backcast - WINEP NEP'!E$13, 'ANH Backcast - WINEP'!$B$13:$AG$13, 0))</f>
        <v>Categorisation</v>
      </c>
      <c r="F26" t="str">
        <f>INDEX('ANH Backcast - WINEP'!$B$12:$AG$65, MATCH('ALL Backcast - WINEP NEP'!$C26, 'ANH Backcast - WINEP'!$C$12:$C$65, 0), MATCH('ALL Backcast - WINEP NEP'!F$13, 'ANH Backcast - WINEP'!$B$13:$AG$13, 0))</f>
        <v>Included</v>
      </c>
      <c r="H26" t="str">
        <f>INDEX('ANH Backcast - WINEP'!$B$12:$AG$65, MATCH('ALL Backcast - WINEP NEP'!$C26, 'ANH Backcast - WINEP'!$C$12:$C$65, 0), MATCH('ALL Backcast - WINEP NEP'!H$13, 'ANH Backcast - WINEP'!$B$13:$AG$13, 0))</f>
        <v>Excellent</v>
      </c>
      <c r="I26" t="str">
        <f>INDEX('ANH Backcast - WINEP'!$B$12:$AG$65, MATCH('ALL Backcast - WINEP NEP'!$C26, 'ANH Backcast - WINEP'!$C$12:$C$65, 0), MATCH('ALL Backcast - WINEP NEP'!I$13, 'ANH Backcast - WINEP'!$B$13:$AG$13, 0))</f>
        <v>Excellent</v>
      </c>
      <c r="J26" t="str">
        <f>INDEX('ANH Backcast - WINEP'!$B$12:$AG$65, MATCH('ALL Backcast - WINEP NEP'!$C26, 'ANH Backcast - WINEP'!$C$12:$C$65, 0), MATCH('ALL Backcast - WINEP NEP'!J$13, 'ANH Backcast - WINEP'!$B$13:$AG$13, 0))</f>
        <v>Excellent</v>
      </c>
      <c r="K26" t="str">
        <f>INDEX('ANH Backcast - WINEP'!$B$12:$AG$65, MATCH('ALL Backcast - WINEP NEP'!$C26, 'ANH Backcast - WINEP'!$C$12:$C$65, 0), MATCH('ALL Backcast - WINEP NEP'!K$13, 'ANH Backcast - WINEP'!$B$13:$AG$13, 0))</f>
        <v>Excellent</v>
      </c>
      <c r="L26" t="str">
        <f>INDEX('ANH Backcast - WINEP'!$B$12:$AG$65, MATCH('ALL Backcast - WINEP NEP'!$C26, 'ANH Backcast - WINEP'!$C$12:$C$65, 0), MATCH('ALL Backcast - WINEP NEP'!L$13, 'ANH Backcast - WINEP'!$B$13:$AG$13, 0))</f>
        <v>Excellent</v>
      </c>
      <c r="M26">
        <f>INDEX('ANH Backcast - WINEP'!$B$12:$AG$65, MATCH('ALL Backcast - WINEP NEP'!$C26, 'ANH Backcast - WINEP'!$C$12:$C$65, 0), MATCH('ALL Backcast - WINEP NEP'!M$13, 'ANH Backcast - WINEP'!$B$13:$AG$13, 0))</f>
        <v>0</v>
      </c>
      <c r="N26" t="str">
        <f>INDEX('ANH Backcast - WINEP'!$B$12:$AG$65, MATCH('ALL Backcast - WINEP NEP'!$C26, 'ANH Backcast - WINEP'!$C$12:$C$65, 0), MATCH('ALL Backcast - WINEP NEP'!N$13, 'ANH Backcast - WINEP'!$B$13:$AG$13, 0))</f>
        <v>Excellent</v>
      </c>
      <c r="O26" t="str">
        <f>INDEX('ANH Backcast - WINEP'!$B$12:$AG$65, MATCH('ALL Backcast - WINEP NEP'!$C26, 'ANH Backcast - WINEP'!$C$12:$C$65, 0), MATCH('ALL Backcast - WINEP NEP'!O$13, 'ANH Backcast - WINEP'!$B$13:$AG$13, 0))</f>
        <v>Excellent</v>
      </c>
      <c r="P26" t="str">
        <f>INDEX('ANH Backcast - WINEP'!$B$12:$AG$65, MATCH('ALL Backcast - WINEP NEP'!$C26, 'ANH Backcast - WINEP'!$C$12:$C$65, 0), MATCH('ALL Backcast - WINEP NEP'!P$13, 'ANH Backcast - WINEP'!$B$13:$AG$13, 0))</f>
        <v>Excellent</v>
      </c>
      <c r="Q26" t="str">
        <f>INDEX('ANH Backcast - WINEP'!$B$12:$AG$65, MATCH('ALL Backcast - WINEP NEP'!$C26, 'ANH Backcast - WINEP'!$C$12:$C$65, 0), MATCH('ALL Backcast - WINEP NEP'!Q$13, 'ANH Backcast - WINEP'!$B$13:$AG$13, 0))</f>
        <v>Excellent</v>
      </c>
      <c r="R26" t="str">
        <f>INDEX('ANH Backcast - WINEP'!$B$12:$AG$65, MATCH('ALL Backcast - WINEP NEP'!$C26, 'ANH Backcast - WINEP'!$C$12:$C$65, 0), MATCH('ALL Backcast - WINEP NEP'!R$13, 'ANH Backcast - WINEP'!$B$13:$AG$13, 0))</f>
        <v>Excellent</v>
      </c>
      <c r="S26" t="str">
        <f>INDEX('ANH Backcast - WINEP'!$B$12:$AG$65, MATCH('ALL Backcast - WINEP NEP'!$C26, 'ANH Backcast - WINEP'!$C$12:$C$65, 0), MATCH('ALL Backcast - WINEP NEP'!S$13, 'ANH Backcast - WINEP'!$B$13:$AG$13, 0))</f>
        <v>Excellent</v>
      </c>
      <c r="T26" t="str">
        <f>INDEX('ANH Backcast - WINEP'!$B$12:$AG$65, MATCH('ALL Backcast - WINEP NEP'!$C26, 'ANH Backcast - WINEP'!$C$12:$C$65, 0), MATCH('ALL Backcast - WINEP NEP'!T$13, 'ANH Backcast - WINEP'!$B$13:$AG$13, 0))</f>
        <v>Excellent</v>
      </c>
      <c r="U26" t="str">
        <f>INDEX('ANH Backcast - WINEP'!$B$12:$AG$65, MATCH('ALL Backcast - WINEP NEP'!$C26, 'ANH Backcast - WINEP'!$C$12:$C$65, 0), MATCH('ALL Backcast - WINEP NEP'!U$13, 'ANH Backcast - WINEP'!$B$13:$AG$13, 0))</f>
        <v>Excellent</v>
      </c>
      <c r="V26" t="str">
        <f>INDEX('ANH Backcast - WINEP'!$B$12:$AG$65, MATCH('ALL Backcast - WINEP NEP'!$C26, 'ANH Backcast - WINEP'!$C$12:$C$65, 0), MATCH('ALL Backcast - WINEP NEP'!V$13, 'ANH Backcast - WINEP'!$B$13:$AG$13, 0))</f>
        <v>Excellent</v>
      </c>
      <c r="W26">
        <f>INDEX('ANH Backcast - WINEP'!$B$12:$AG$65, MATCH('ALL Backcast - WINEP NEP'!$C26, 'ANH Backcast - WINEP'!$C$12:$C$65, 0), MATCH('ALL Backcast - WINEP NEP'!W$13, 'ANH Backcast - WINEP'!$B$13:$AG$13, 0))</f>
        <v>0</v>
      </c>
      <c r="X26">
        <f>INDEX('ANH Backcast - WINEP'!$B$12:$AG$65, MATCH('ALL Backcast - WINEP NEP'!$C26, 'ANH Backcast - WINEP'!$C$12:$C$65, 0), MATCH('ALL Backcast - WINEP NEP'!X$13, 'ANH Backcast - WINEP'!$B$13:$AG$13, 0))</f>
        <v>0</v>
      </c>
      <c r="Y26">
        <f>INDEX('ANH Backcast - WINEP'!$B$12:$AG$65, MATCH('ALL Backcast - WINEP NEP'!$C26, 'ANH Backcast - WINEP'!$C$12:$C$65, 0), MATCH('ALL Backcast - WINEP NEP'!Y$13, 'ANH Backcast - WINEP'!$B$13:$AG$13, 0))</f>
        <v>0</v>
      </c>
      <c r="Z26" t="str">
        <f>INDEX('ANH Backcast - WINEP'!$B$12:$AG$65, MATCH('ALL Backcast - WINEP NEP'!$C26, 'ANH Backcast - WINEP'!$C$12:$C$65, 0), MATCH('ALL Backcast - WINEP NEP'!Z$13, 'ANH Backcast - WINEP'!$B$13:$AG$13, 0))</f>
        <v>N</v>
      </c>
      <c r="AB26" t="str">
        <f t="shared" si="0"/>
        <v>N</v>
      </c>
    </row>
    <row r="27" spans="2:28">
      <c r="B27" t="s">
        <v>0</v>
      </c>
      <c r="C27" t="s">
        <v>76</v>
      </c>
      <c r="D27" t="str">
        <f>INDEX('ANH Backcast - WINEP'!$B$12:$AG$65, MATCH('ALL Backcast - WINEP NEP'!$C27, 'ANH Backcast - WINEP'!$C$12:$C$65, 0), MATCH('ALL Backcast - WINEP NEP'!D$13, 'ANH Backcast - WINEP'!$B$13:$AG$13, 0))</f>
        <v>coastal</v>
      </c>
      <c r="E27" t="str">
        <f>INDEX('ANH Backcast - WINEP'!$B$12:$AG$65, MATCH('ALL Backcast - WINEP NEP'!$C27, 'ANH Backcast - WINEP'!$C$12:$C$65, 0), MATCH('ALL Backcast - WINEP NEP'!E$13, 'ANH Backcast - WINEP'!$B$13:$AG$13, 0))</f>
        <v>Categorisation</v>
      </c>
      <c r="F27" t="str">
        <f>INDEX('ANH Backcast - WINEP'!$B$12:$AG$65, MATCH('ALL Backcast - WINEP NEP'!$C27, 'ANH Backcast - WINEP'!$C$12:$C$65, 0), MATCH('ALL Backcast - WINEP NEP'!F$13, 'ANH Backcast - WINEP'!$B$13:$AG$13, 0))</f>
        <v>Included</v>
      </c>
      <c r="H27" t="str">
        <f>INDEX('ANH Backcast - WINEP'!$B$12:$AG$65, MATCH('ALL Backcast - WINEP NEP'!$C27, 'ANH Backcast - WINEP'!$C$12:$C$65, 0), MATCH('ALL Backcast - WINEP NEP'!H$13, 'ANH Backcast - WINEP'!$B$13:$AG$13, 0))</f>
        <v>Excellent</v>
      </c>
      <c r="I27" t="str">
        <f>INDEX('ANH Backcast - WINEP'!$B$12:$AG$65, MATCH('ALL Backcast - WINEP NEP'!$C27, 'ANH Backcast - WINEP'!$C$12:$C$65, 0), MATCH('ALL Backcast - WINEP NEP'!I$13, 'ANH Backcast - WINEP'!$B$13:$AG$13, 0))</f>
        <v>Good</v>
      </c>
      <c r="J27" t="str">
        <f>INDEX('ANH Backcast - WINEP'!$B$12:$AG$65, MATCH('ALL Backcast - WINEP NEP'!$C27, 'ANH Backcast - WINEP'!$C$12:$C$65, 0), MATCH('ALL Backcast - WINEP NEP'!J$13, 'ANH Backcast - WINEP'!$B$13:$AG$13, 0))</f>
        <v>Good</v>
      </c>
      <c r="K27" t="str">
        <f>INDEX('ANH Backcast - WINEP'!$B$12:$AG$65, MATCH('ALL Backcast - WINEP NEP'!$C27, 'ANH Backcast - WINEP'!$C$12:$C$65, 0), MATCH('ALL Backcast - WINEP NEP'!K$13, 'ANH Backcast - WINEP'!$B$13:$AG$13, 0))</f>
        <v>Good</v>
      </c>
      <c r="L27" t="str">
        <f>INDEX('ANH Backcast - WINEP'!$B$12:$AG$65, MATCH('ALL Backcast - WINEP NEP'!$C27, 'ANH Backcast - WINEP'!$C$12:$C$65, 0), MATCH('ALL Backcast - WINEP NEP'!L$13, 'ANH Backcast - WINEP'!$B$13:$AG$13, 0))</f>
        <v>Good</v>
      </c>
      <c r="M27">
        <f>INDEX('ANH Backcast - WINEP'!$B$12:$AG$65, MATCH('ALL Backcast - WINEP NEP'!$C27, 'ANH Backcast - WINEP'!$C$12:$C$65, 0), MATCH('ALL Backcast - WINEP NEP'!M$13, 'ANH Backcast - WINEP'!$B$13:$AG$13, 0))</f>
        <v>0</v>
      </c>
      <c r="N27" t="str">
        <f>INDEX('ANH Backcast - WINEP'!$B$12:$AG$65, MATCH('ALL Backcast - WINEP NEP'!$C27, 'ANH Backcast - WINEP'!$C$12:$C$65, 0), MATCH('ALL Backcast - WINEP NEP'!N$13, 'ANH Backcast - WINEP'!$B$13:$AG$13, 0))</f>
        <v>Good</v>
      </c>
      <c r="O27" t="str">
        <f>INDEX('ANH Backcast - WINEP'!$B$12:$AG$65, MATCH('ALL Backcast - WINEP NEP'!$C27, 'ANH Backcast - WINEP'!$C$12:$C$65, 0), MATCH('ALL Backcast - WINEP NEP'!O$13, 'ANH Backcast - WINEP'!$B$13:$AG$13, 0))</f>
        <v>Excellent</v>
      </c>
      <c r="P27" t="str">
        <f>INDEX('ANH Backcast - WINEP'!$B$12:$AG$65, MATCH('ALL Backcast - WINEP NEP'!$C27, 'ANH Backcast - WINEP'!$C$12:$C$65, 0), MATCH('ALL Backcast - WINEP NEP'!P$13, 'ANH Backcast - WINEP'!$B$13:$AG$13, 0))</f>
        <v>Excellent</v>
      </c>
      <c r="Q27" t="str">
        <f>INDEX('ANH Backcast - WINEP'!$B$12:$AG$65, MATCH('ALL Backcast - WINEP NEP'!$C27, 'ANH Backcast - WINEP'!$C$12:$C$65, 0), MATCH('ALL Backcast - WINEP NEP'!Q$13, 'ANH Backcast - WINEP'!$B$13:$AG$13, 0))</f>
        <v>Good</v>
      </c>
      <c r="R27" t="str">
        <f>INDEX('ANH Backcast - WINEP'!$B$12:$AG$65, MATCH('ALL Backcast - WINEP NEP'!$C27, 'ANH Backcast - WINEP'!$C$12:$C$65, 0), MATCH('ALL Backcast - WINEP NEP'!R$13, 'ANH Backcast - WINEP'!$B$13:$AG$13, 0))</f>
        <v>Good</v>
      </c>
      <c r="S27" t="str">
        <f>INDEX('ANH Backcast - WINEP'!$B$12:$AG$65, MATCH('ALL Backcast - WINEP NEP'!$C27, 'ANH Backcast - WINEP'!$C$12:$C$65, 0), MATCH('ALL Backcast - WINEP NEP'!S$13, 'ANH Backcast - WINEP'!$B$13:$AG$13, 0))</f>
        <v>Good</v>
      </c>
      <c r="T27" t="str">
        <f>INDEX('ANH Backcast - WINEP'!$B$12:$AG$65, MATCH('ALL Backcast - WINEP NEP'!$C27, 'ANH Backcast - WINEP'!$C$12:$C$65, 0), MATCH('ALL Backcast - WINEP NEP'!T$13, 'ANH Backcast - WINEP'!$B$13:$AG$13, 0))</f>
        <v>Good</v>
      </c>
      <c r="U27" t="str">
        <f>INDEX('ANH Backcast - WINEP'!$B$12:$AG$65, MATCH('ALL Backcast - WINEP NEP'!$C27, 'ANH Backcast - WINEP'!$C$12:$C$65, 0), MATCH('ALL Backcast - WINEP NEP'!U$13, 'ANH Backcast - WINEP'!$B$13:$AG$13, 0))</f>
        <v>Good</v>
      </c>
      <c r="V27" t="str">
        <f>INDEX('ANH Backcast - WINEP'!$B$12:$AG$65, MATCH('ALL Backcast - WINEP NEP'!$C27, 'ANH Backcast - WINEP'!$C$12:$C$65, 0), MATCH('ALL Backcast - WINEP NEP'!V$13, 'ANH Backcast - WINEP'!$B$13:$AG$13, 0))</f>
        <v>Excellent</v>
      </c>
      <c r="W27" t="str">
        <f>INDEX('ANH Backcast - WINEP'!$B$12:$AG$65, MATCH('ALL Backcast - WINEP NEP'!$C27, 'ANH Backcast - WINEP'!$C$12:$C$65, 0), MATCH('ALL Backcast - WINEP NEP'!W$13, 'ANH Backcast - WINEP'!$B$13:$AG$13, 0))</f>
        <v>Y</v>
      </c>
      <c r="X27">
        <f>INDEX('ANH Backcast - WINEP'!$B$12:$AG$65, MATCH('ALL Backcast - WINEP NEP'!$C27, 'ANH Backcast - WINEP'!$C$12:$C$65, 0), MATCH('ALL Backcast - WINEP NEP'!X$13, 'ANH Backcast - WINEP'!$B$13:$AG$13, 0))</f>
        <v>0</v>
      </c>
      <c r="Y27">
        <f>INDEX('ANH Backcast - WINEP'!$B$12:$AG$65, MATCH('ALL Backcast - WINEP NEP'!$C27, 'ANH Backcast - WINEP'!$C$12:$C$65, 0), MATCH('ALL Backcast - WINEP NEP'!Y$13, 'ANH Backcast - WINEP'!$B$13:$AG$13, 0))</f>
        <v>0</v>
      </c>
      <c r="Z27" t="str">
        <f>INDEX('ANH Backcast - WINEP'!$B$12:$AG$65, MATCH('ALL Backcast - WINEP NEP'!$C27, 'ANH Backcast - WINEP'!$C$12:$C$65, 0), MATCH('ALL Backcast - WINEP NEP'!Z$13, 'ANH Backcast - WINEP'!$B$13:$AG$13, 0))</f>
        <v>N</v>
      </c>
      <c r="AB27" t="str">
        <f t="shared" si="0"/>
        <v>N</v>
      </c>
    </row>
    <row r="28" spans="2:28">
      <c r="B28" t="s">
        <v>0</v>
      </c>
      <c r="C28" t="s">
        <v>77</v>
      </c>
      <c r="D28" t="str">
        <f>INDEX('ANH Backcast - WINEP'!$B$12:$AG$65, MATCH('ALL Backcast - WINEP NEP'!$C28, 'ANH Backcast - WINEP'!$C$12:$C$65, 0), MATCH('ALL Backcast - WINEP NEP'!D$13, 'ANH Backcast - WINEP'!$B$13:$AG$13, 0))</f>
        <v>coastal</v>
      </c>
      <c r="E28" t="str">
        <f>INDEX('ANH Backcast - WINEP'!$B$12:$AG$65, MATCH('ALL Backcast - WINEP NEP'!$C28, 'ANH Backcast - WINEP'!$C$12:$C$65, 0), MATCH('ALL Backcast - WINEP NEP'!E$13, 'ANH Backcast - WINEP'!$B$13:$AG$13, 0))</f>
        <v>Categorisation</v>
      </c>
      <c r="F28" t="str">
        <f>INDEX('ANH Backcast - WINEP'!$B$12:$AG$65, MATCH('ALL Backcast - WINEP NEP'!$C28, 'ANH Backcast - WINEP'!$C$12:$C$65, 0), MATCH('ALL Backcast - WINEP NEP'!F$13, 'ANH Backcast - WINEP'!$B$13:$AG$13, 0))</f>
        <v>Included</v>
      </c>
      <c r="H28" t="str">
        <f>INDEX('ANH Backcast - WINEP'!$B$12:$AG$65, MATCH('ALL Backcast - WINEP NEP'!$C28, 'ANH Backcast - WINEP'!$C$12:$C$65, 0), MATCH('ALL Backcast - WINEP NEP'!H$13, 'ANH Backcast - WINEP'!$B$13:$AG$13, 0))</f>
        <v>Excellent</v>
      </c>
      <c r="I28" t="str">
        <f>INDEX('ANH Backcast - WINEP'!$B$12:$AG$65, MATCH('ALL Backcast - WINEP NEP'!$C28, 'ANH Backcast - WINEP'!$C$12:$C$65, 0), MATCH('ALL Backcast - WINEP NEP'!I$13, 'ANH Backcast - WINEP'!$B$13:$AG$13, 0))</f>
        <v>Excellent</v>
      </c>
      <c r="J28" t="str">
        <f>INDEX('ANH Backcast - WINEP'!$B$12:$AG$65, MATCH('ALL Backcast - WINEP NEP'!$C28, 'ANH Backcast - WINEP'!$C$12:$C$65, 0), MATCH('ALL Backcast - WINEP NEP'!J$13, 'ANH Backcast - WINEP'!$B$13:$AG$13, 0))</f>
        <v>Excellent</v>
      </c>
      <c r="K28" t="str">
        <f>INDEX('ANH Backcast - WINEP'!$B$12:$AG$65, MATCH('ALL Backcast - WINEP NEP'!$C28, 'ANH Backcast - WINEP'!$C$12:$C$65, 0), MATCH('ALL Backcast - WINEP NEP'!K$13, 'ANH Backcast - WINEP'!$B$13:$AG$13, 0))</f>
        <v>Excellent</v>
      </c>
      <c r="L28" t="str">
        <f>INDEX('ANH Backcast - WINEP'!$B$12:$AG$65, MATCH('ALL Backcast - WINEP NEP'!$C28, 'ANH Backcast - WINEP'!$C$12:$C$65, 0), MATCH('ALL Backcast - WINEP NEP'!L$13, 'ANH Backcast - WINEP'!$B$13:$AG$13, 0))</f>
        <v>Excellent</v>
      </c>
      <c r="M28">
        <f>INDEX('ANH Backcast - WINEP'!$B$12:$AG$65, MATCH('ALL Backcast - WINEP NEP'!$C28, 'ANH Backcast - WINEP'!$C$12:$C$65, 0), MATCH('ALL Backcast - WINEP NEP'!M$13, 'ANH Backcast - WINEP'!$B$13:$AG$13, 0))</f>
        <v>0</v>
      </c>
      <c r="N28" t="str">
        <f>INDEX('ANH Backcast - WINEP'!$B$12:$AG$65, MATCH('ALL Backcast - WINEP NEP'!$C28, 'ANH Backcast - WINEP'!$C$12:$C$65, 0), MATCH('ALL Backcast - WINEP NEP'!N$13, 'ANH Backcast - WINEP'!$B$13:$AG$13, 0))</f>
        <v>Excellent</v>
      </c>
      <c r="O28" t="str">
        <f>INDEX('ANH Backcast - WINEP'!$B$12:$AG$65, MATCH('ALL Backcast - WINEP NEP'!$C28, 'ANH Backcast - WINEP'!$C$12:$C$65, 0), MATCH('ALL Backcast - WINEP NEP'!O$13, 'ANH Backcast - WINEP'!$B$13:$AG$13, 0))</f>
        <v>Excellent</v>
      </c>
      <c r="P28" t="str">
        <f>INDEX('ANH Backcast - WINEP'!$B$12:$AG$65, MATCH('ALL Backcast - WINEP NEP'!$C28, 'ANH Backcast - WINEP'!$C$12:$C$65, 0), MATCH('ALL Backcast - WINEP NEP'!P$13, 'ANH Backcast - WINEP'!$B$13:$AG$13, 0))</f>
        <v>Excellent</v>
      </c>
      <c r="Q28" t="str">
        <f>INDEX('ANH Backcast - WINEP'!$B$12:$AG$65, MATCH('ALL Backcast - WINEP NEP'!$C28, 'ANH Backcast - WINEP'!$C$12:$C$65, 0), MATCH('ALL Backcast - WINEP NEP'!Q$13, 'ANH Backcast - WINEP'!$B$13:$AG$13, 0))</f>
        <v>Excellent</v>
      </c>
      <c r="R28" t="str">
        <f>INDEX('ANH Backcast - WINEP'!$B$12:$AG$65, MATCH('ALL Backcast - WINEP NEP'!$C28, 'ANH Backcast - WINEP'!$C$12:$C$65, 0), MATCH('ALL Backcast - WINEP NEP'!R$13, 'ANH Backcast - WINEP'!$B$13:$AG$13, 0))</f>
        <v>Excellent</v>
      </c>
      <c r="S28" t="str">
        <f>INDEX('ANH Backcast - WINEP'!$B$12:$AG$65, MATCH('ALL Backcast - WINEP NEP'!$C28, 'ANH Backcast - WINEP'!$C$12:$C$65, 0), MATCH('ALL Backcast - WINEP NEP'!S$13, 'ANH Backcast - WINEP'!$B$13:$AG$13, 0))</f>
        <v>Excellent</v>
      </c>
      <c r="T28" t="str">
        <f>INDEX('ANH Backcast - WINEP'!$B$12:$AG$65, MATCH('ALL Backcast - WINEP NEP'!$C28, 'ANH Backcast - WINEP'!$C$12:$C$65, 0), MATCH('ALL Backcast - WINEP NEP'!T$13, 'ANH Backcast - WINEP'!$B$13:$AG$13, 0))</f>
        <v>Excellent</v>
      </c>
      <c r="U28" t="str">
        <f>INDEX('ANH Backcast - WINEP'!$B$12:$AG$65, MATCH('ALL Backcast - WINEP NEP'!$C28, 'ANH Backcast - WINEP'!$C$12:$C$65, 0), MATCH('ALL Backcast - WINEP NEP'!U$13, 'ANH Backcast - WINEP'!$B$13:$AG$13, 0))</f>
        <v>Excellent</v>
      </c>
      <c r="V28" t="str">
        <f>INDEX('ANH Backcast - WINEP'!$B$12:$AG$65, MATCH('ALL Backcast - WINEP NEP'!$C28, 'ANH Backcast - WINEP'!$C$12:$C$65, 0), MATCH('ALL Backcast - WINEP NEP'!V$13, 'ANH Backcast - WINEP'!$B$13:$AG$13, 0))</f>
        <v>Excellent</v>
      </c>
      <c r="W28">
        <f>INDEX('ANH Backcast - WINEP'!$B$12:$AG$65, MATCH('ALL Backcast - WINEP NEP'!$C28, 'ANH Backcast - WINEP'!$C$12:$C$65, 0), MATCH('ALL Backcast - WINEP NEP'!W$13, 'ANH Backcast - WINEP'!$B$13:$AG$13, 0))</f>
        <v>0</v>
      </c>
      <c r="X28">
        <f>INDEX('ANH Backcast - WINEP'!$B$12:$AG$65, MATCH('ALL Backcast - WINEP NEP'!$C28, 'ANH Backcast - WINEP'!$C$12:$C$65, 0), MATCH('ALL Backcast - WINEP NEP'!X$13, 'ANH Backcast - WINEP'!$B$13:$AG$13, 0))</f>
        <v>0</v>
      </c>
      <c r="Y28">
        <f>INDEX('ANH Backcast - WINEP'!$B$12:$AG$65, MATCH('ALL Backcast - WINEP NEP'!$C28, 'ANH Backcast - WINEP'!$C$12:$C$65, 0), MATCH('ALL Backcast - WINEP NEP'!Y$13, 'ANH Backcast - WINEP'!$B$13:$AG$13, 0))</f>
        <v>0</v>
      </c>
      <c r="Z28" t="str">
        <f>INDEX('ANH Backcast - WINEP'!$B$12:$AG$65, MATCH('ALL Backcast - WINEP NEP'!$C28, 'ANH Backcast - WINEP'!$C$12:$C$65, 0), MATCH('ALL Backcast - WINEP NEP'!Z$13, 'ANH Backcast - WINEP'!$B$13:$AG$13, 0))</f>
        <v>N</v>
      </c>
      <c r="AB28" t="str">
        <f t="shared" si="0"/>
        <v>N</v>
      </c>
    </row>
    <row r="29" spans="2:28">
      <c r="B29" t="s">
        <v>0</v>
      </c>
      <c r="C29" t="s">
        <v>78</v>
      </c>
      <c r="D29" t="str">
        <f>INDEX('ANH Backcast - WINEP'!$B$12:$AG$65, MATCH('ALL Backcast - WINEP NEP'!$C29, 'ANH Backcast - WINEP'!$C$12:$C$65, 0), MATCH('ALL Backcast - WINEP NEP'!D$13, 'ANH Backcast - WINEP'!$B$13:$AG$13, 0))</f>
        <v>coastal</v>
      </c>
      <c r="E29" t="str">
        <f>INDEX('ANH Backcast - WINEP'!$B$12:$AG$65, MATCH('ALL Backcast - WINEP NEP'!$C29, 'ANH Backcast - WINEP'!$C$12:$C$65, 0), MATCH('ALL Backcast - WINEP NEP'!E$13, 'ANH Backcast - WINEP'!$B$13:$AG$13, 0))</f>
        <v>Categorisation</v>
      </c>
      <c r="F29" t="str">
        <f>INDEX('ANH Backcast - WINEP'!$B$12:$AG$65, MATCH('ALL Backcast - WINEP NEP'!$C29, 'ANH Backcast - WINEP'!$C$12:$C$65, 0), MATCH('ALL Backcast - WINEP NEP'!F$13, 'ANH Backcast - WINEP'!$B$13:$AG$13, 0))</f>
        <v>Included</v>
      </c>
      <c r="H29" t="str">
        <f>INDEX('ANH Backcast - WINEP'!$B$12:$AG$65, MATCH('ALL Backcast - WINEP NEP'!$C29, 'ANH Backcast - WINEP'!$C$12:$C$65, 0), MATCH('ALL Backcast - WINEP NEP'!H$13, 'ANH Backcast - WINEP'!$B$13:$AG$13, 0))</f>
        <v>Excellent</v>
      </c>
      <c r="I29" t="str">
        <f>INDEX('ANH Backcast - WINEP'!$B$12:$AG$65, MATCH('ALL Backcast - WINEP NEP'!$C29, 'ANH Backcast - WINEP'!$C$12:$C$65, 0), MATCH('ALL Backcast - WINEP NEP'!I$13, 'ANH Backcast - WINEP'!$B$13:$AG$13, 0))</f>
        <v>Excellent</v>
      </c>
      <c r="J29" t="str">
        <f>INDEX('ANH Backcast - WINEP'!$B$12:$AG$65, MATCH('ALL Backcast - WINEP NEP'!$C29, 'ANH Backcast - WINEP'!$C$12:$C$65, 0), MATCH('ALL Backcast - WINEP NEP'!J$13, 'ANH Backcast - WINEP'!$B$13:$AG$13, 0))</f>
        <v>Excellent</v>
      </c>
      <c r="K29" t="str">
        <f>INDEX('ANH Backcast - WINEP'!$B$12:$AG$65, MATCH('ALL Backcast - WINEP NEP'!$C29, 'ANH Backcast - WINEP'!$C$12:$C$65, 0), MATCH('ALL Backcast - WINEP NEP'!K$13, 'ANH Backcast - WINEP'!$B$13:$AG$13, 0))</f>
        <v>Excellent</v>
      </c>
      <c r="L29" t="str">
        <f>INDEX('ANH Backcast - WINEP'!$B$12:$AG$65, MATCH('ALL Backcast - WINEP NEP'!$C29, 'ANH Backcast - WINEP'!$C$12:$C$65, 0), MATCH('ALL Backcast - WINEP NEP'!L$13, 'ANH Backcast - WINEP'!$B$13:$AG$13, 0))</f>
        <v>Excellent</v>
      </c>
      <c r="M29">
        <f>INDEX('ANH Backcast - WINEP'!$B$12:$AG$65, MATCH('ALL Backcast - WINEP NEP'!$C29, 'ANH Backcast - WINEP'!$C$12:$C$65, 0), MATCH('ALL Backcast - WINEP NEP'!M$13, 'ANH Backcast - WINEP'!$B$13:$AG$13, 0))</f>
        <v>0</v>
      </c>
      <c r="N29" t="str">
        <f>INDEX('ANH Backcast - WINEP'!$B$12:$AG$65, MATCH('ALL Backcast - WINEP NEP'!$C29, 'ANH Backcast - WINEP'!$C$12:$C$65, 0), MATCH('ALL Backcast - WINEP NEP'!N$13, 'ANH Backcast - WINEP'!$B$13:$AG$13, 0))</f>
        <v>Excellent</v>
      </c>
      <c r="O29" t="str">
        <f>INDEX('ANH Backcast - WINEP'!$B$12:$AG$65, MATCH('ALL Backcast - WINEP NEP'!$C29, 'ANH Backcast - WINEP'!$C$12:$C$65, 0), MATCH('ALL Backcast - WINEP NEP'!O$13, 'ANH Backcast - WINEP'!$B$13:$AG$13, 0))</f>
        <v>Excellent</v>
      </c>
      <c r="P29" t="str">
        <f>INDEX('ANH Backcast - WINEP'!$B$12:$AG$65, MATCH('ALL Backcast - WINEP NEP'!$C29, 'ANH Backcast - WINEP'!$C$12:$C$65, 0), MATCH('ALL Backcast - WINEP NEP'!P$13, 'ANH Backcast - WINEP'!$B$13:$AG$13, 0))</f>
        <v>Excellent</v>
      </c>
      <c r="Q29" t="str">
        <f>INDEX('ANH Backcast - WINEP'!$B$12:$AG$65, MATCH('ALL Backcast - WINEP NEP'!$C29, 'ANH Backcast - WINEP'!$C$12:$C$65, 0), MATCH('ALL Backcast - WINEP NEP'!Q$13, 'ANH Backcast - WINEP'!$B$13:$AG$13, 0))</f>
        <v>Excellent</v>
      </c>
      <c r="R29" t="str">
        <f>INDEX('ANH Backcast - WINEP'!$B$12:$AG$65, MATCH('ALL Backcast - WINEP NEP'!$C29, 'ANH Backcast - WINEP'!$C$12:$C$65, 0), MATCH('ALL Backcast - WINEP NEP'!R$13, 'ANH Backcast - WINEP'!$B$13:$AG$13, 0))</f>
        <v>Excellent</v>
      </c>
      <c r="S29" t="str">
        <f>INDEX('ANH Backcast - WINEP'!$B$12:$AG$65, MATCH('ALL Backcast - WINEP NEP'!$C29, 'ANH Backcast - WINEP'!$C$12:$C$65, 0), MATCH('ALL Backcast - WINEP NEP'!S$13, 'ANH Backcast - WINEP'!$B$13:$AG$13, 0))</f>
        <v>Excellent</v>
      </c>
      <c r="T29" t="str">
        <f>INDEX('ANH Backcast - WINEP'!$B$12:$AG$65, MATCH('ALL Backcast - WINEP NEP'!$C29, 'ANH Backcast - WINEP'!$C$12:$C$65, 0), MATCH('ALL Backcast - WINEP NEP'!T$13, 'ANH Backcast - WINEP'!$B$13:$AG$13, 0))</f>
        <v>Excellent</v>
      </c>
      <c r="U29" t="str">
        <f>INDEX('ANH Backcast - WINEP'!$B$12:$AG$65, MATCH('ALL Backcast - WINEP NEP'!$C29, 'ANH Backcast - WINEP'!$C$12:$C$65, 0), MATCH('ALL Backcast - WINEP NEP'!U$13, 'ANH Backcast - WINEP'!$B$13:$AG$13, 0))</f>
        <v>Excellent</v>
      </c>
      <c r="V29" t="str">
        <f>INDEX('ANH Backcast - WINEP'!$B$12:$AG$65, MATCH('ALL Backcast - WINEP NEP'!$C29, 'ANH Backcast - WINEP'!$C$12:$C$65, 0), MATCH('ALL Backcast - WINEP NEP'!V$13, 'ANH Backcast - WINEP'!$B$13:$AG$13, 0))</f>
        <v>Excellent</v>
      </c>
      <c r="W29">
        <f>INDEX('ANH Backcast - WINEP'!$B$12:$AG$65, MATCH('ALL Backcast - WINEP NEP'!$C29, 'ANH Backcast - WINEP'!$C$12:$C$65, 0), MATCH('ALL Backcast - WINEP NEP'!W$13, 'ANH Backcast - WINEP'!$B$13:$AG$13, 0))</f>
        <v>0</v>
      </c>
      <c r="X29">
        <f>INDEX('ANH Backcast - WINEP'!$B$12:$AG$65, MATCH('ALL Backcast - WINEP NEP'!$C29, 'ANH Backcast - WINEP'!$C$12:$C$65, 0), MATCH('ALL Backcast - WINEP NEP'!X$13, 'ANH Backcast - WINEP'!$B$13:$AG$13, 0))</f>
        <v>0</v>
      </c>
      <c r="Y29">
        <f>INDEX('ANH Backcast - WINEP'!$B$12:$AG$65, MATCH('ALL Backcast - WINEP NEP'!$C29, 'ANH Backcast - WINEP'!$C$12:$C$65, 0), MATCH('ALL Backcast - WINEP NEP'!Y$13, 'ANH Backcast - WINEP'!$B$13:$AG$13, 0))</f>
        <v>0</v>
      </c>
      <c r="Z29" t="str">
        <f>INDEX('ANH Backcast - WINEP'!$B$12:$AG$65, MATCH('ALL Backcast - WINEP NEP'!$C29, 'ANH Backcast - WINEP'!$C$12:$C$65, 0), MATCH('ALL Backcast - WINEP NEP'!Z$13, 'ANH Backcast - WINEP'!$B$13:$AG$13, 0))</f>
        <v>N</v>
      </c>
      <c r="AB29" t="str">
        <f t="shared" si="0"/>
        <v>N</v>
      </c>
    </row>
    <row r="30" spans="2:28">
      <c r="B30" t="s">
        <v>0</v>
      </c>
      <c r="C30" t="s">
        <v>79</v>
      </c>
      <c r="D30" t="str">
        <f>INDEX('ANH Backcast - WINEP'!$B$12:$AG$65, MATCH('ALL Backcast - WINEP NEP'!$C30, 'ANH Backcast - WINEP'!$C$12:$C$65, 0), MATCH('ALL Backcast - WINEP NEP'!D$13, 'ANH Backcast - WINEP'!$B$13:$AG$13, 0))</f>
        <v>coastal</v>
      </c>
      <c r="E30" t="str">
        <f>INDEX('ANH Backcast - WINEP'!$B$12:$AG$65, MATCH('ALL Backcast - WINEP NEP'!$C30, 'ANH Backcast - WINEP'!$C$12:$C$65, 0), MATCH('ALL Backcast - WINEP NEP'!E$13, 'ANH Backcast - WINEP'!$B$13:$AG$13, 0))</f>
        <v>Categorisation</v>
      </c>
      <c r="F30" t="str">
        <f>INDEX('ANH Backcast - WINEP'!$B$12:$AG$65, MATCH('ALL Backcast - WINEP NEP'!$C30, 'ANH Backcast - WINEP'!$C$12:$C$65, 0), MATCH('ALL Backcast - WINEP NEP'!F$13, 'ANH Backcast - WINEP'!$B$13:$AG$13, 0))</f>
        <v>Included</v>
      </c>
      <c r="H30" t="str">
        <f>INDEX('ANH Backcast - WINEP'!$B$12:$AG$65, MATCH('ALL Backcast - WINEP NEP'!$C30, 'ANH Backcast - WINEP'!$C$12:$C$65, 0), MATCH('ALL Backcast - WINEP NEP'!H$13, 'ANH Backcast - WINEP'!$B$13:$AG$13, 0))</f>
        <v>Excellent</v>
      </c>
      <c r="I30" t="str">
        <f>INDEX('ANH Backcast - WINEP'!$B$12:$AG$65, MATCH('ALL Backcast - WINEP NEP'!$C30, 'ANH Backcast - WINEP'!$C$12:$C$65, 0), MATCH('ALL Backcast - WINEP NEP'!I$13, 'ANH Backcast - WINEP'!$B$13:$AG$13, 0))</f>
        <v>Excellent</v>
      </c>
      <c r="J30" t="str">
        <f>INDEX('ANH Backcast - WINEP'!$B$12:$AG$65, MATCH('ALL Backcast - WINEP NEP'!$C30, 'ANH Backcast - WINEP'!$C$12:$C$65, 0), MATCH('ALL Backcast - WINEP NEP'!J$13, 'ANH Backcast - WINEP'!$B$13:$AG$13, 0))</f>
        <v>Excellent</v>
      </c>
      <c r="K30" t="str">
        <f>INDEX('ANH Backcast - WINEP'!$B$12:$AG$65, MATCH('ALL Backcast - WINEP NEP'!$C30, 'ANH Backcast - WINEP'!$C$12:$C$65, 0), MATCH('ALL Backcast - WINEP NEP'!K$13, 'ANH Backcast - WINEP'!$B$13:$AG$13, 0))</f>
        <v>Excellent</v>
      </c>
      <c r="L30" t="str">
        <f>INDEX('ANH Backcast - WINEP'!$B$12:$AG$65, MATCH('ALL Backcast - WINEP NEP'!$C30, 'ANH Backcast - WINEP'!$C$12:$C$65, 0), MATCH('ALL Backcast - WINEP NEP'!L$13, 'ANH Backcast - WINEP'!$B$13:$AG$13, 0))</f>
        <v>Excellent</v>
      </c>
      <c r="M30">
        <f>INDEX('ANH Backcast - WINEP'!$B$12:$AG$65, MATCH('ALL Backcast - WINEP NEP'!$C30, 'ANH Backcast - WINEP'!$C$12:$C$65, 0), MATCH('ALL Backcast - WINEP NEP'!M$13, 'ANH Backcast - WINEP'!$B$13:$AG$13, 0))</f>
        <v>0</v>
      </c>
      <c r="N30" t="str">
        <f>INDEX('ANH Backcast - WINEP'!$B$12:$AG$65, MATCH('ALL Backcast - WINEP NEP'!$C30, 'ANH Backcast - WINEP'!$C$12:$C$65, 0), MATCH('ALL Backcast - WINEP NEP'!N$13, 'ANH Backcast - WINEP'!$B$13:$AG$13, 0))</f>
        <v>Excellent</v>
      </c>
      <c r="O30" t="str">
        <f>INDEX('ANH Backcast - WINEP'!$B$12:$AG$65, MATCH('ALL Backcast - WINEP NEP'!$C30, 'ANH Backcast - WINEP'!$C$12:$C$65, 0), MATCH('ALL Backcast - WINEP NEP'!O$13, 'ANH Backcast - WINEP'!$B$13:$AG$13, 0))</f>
        <v>Excellent</v>
      </c>
      <c r="P30" t="str">
        <f>INDEX('ANH Backcast - WINEP'!$B$12:$AG$65, MATCH('ALL Backcast - WINEP NEP'!$C30, 'ANH Backcast - WINEP'!$C$12:$C$65, 0), MATCH('ALL Backcast - WINEP NEP'!P$13, 'ANH Backcast - WINEP'!$B$13:$AG$13, 0))</f>
        <v>Excellent</v>
      </c>
      <c r="Q30" t="str">
        <f>INDEX('ANH Backcast - WINEP'!$B$12:$AG$65, MATCH('ALL Backcast - WINEP NEP'!$C30, 'ANH Backcast - WINEP'!$C$12:$C$65, 0), MATCH('ALL Backcast - WINEP NEP'!Q$13, 'ANH Backcast - WINEP'!$B$13:$AG$13, 0))</f>
        <v>Excellent</v>
      </c>
      <c r="R30" t="str">
        <f>INDEX('ANH Backcast - WINEP'!$B$12:$AG$65, MATCH('ALL Backcast - WINEP NEP'!$C30, 'ANH Backcast - WINEP'!$C$12:$C$65, 0), MATCH('ALL Backcast - WINEP NEP'!R$13, 'ANH Backcast - WINEP'!$B$13:$AG$13, 0))</f>
        <v>Excellent</v>
      </c>
      <c r="S30" t="str">
        <f>INDEX('ANH Backcast - WINEP'!$B$12:$AG$65, MATCH('ALL Backcast - WINEP NEP'!$C30, 'ANH Backcast - WINEP'!$C$12:$C$65, 0), MATCH('ALL Backcast - WINEP NEP'!S$13, 'ANH Backcast - WINEP'!$B$13:$AG$13, 0))</f>
        <v>Excellent</v>
      </c>
      <c r="T30" t="str">
        <f>INDEX('ANH Backcast - WINEP'!$B$12:$AG$65, MATCH('ALL Backcast - WINEP NEP'!$C30, 'ANH Backcast - WINEP'!$C$12:$C$65, 0), MATCH('ALL Backcast - WINEP NEP'!T$13, 'ANH Backcast - WINEP'!$B$13:$AG$13, 0))</f>
        <v>Excellent</v>
      </c>
      <c r="U30" t="str">
        <f>INDEX('ANH Backcast - WINEP'!$B$12:$AG$65, MATCH('ALL Backcast - WINEP NEP'!$C30, 'ANH Backcast - WINEP'!$C$12:$C$65, 0), MATCH('ALL Backcast - WINEP NEP'!U$13, 'ANH Backcast - WINEP'!$B$13:$AG$13, 0))</f>
        <v>Excellent</v>
      </c>
      <c r="V30" t="str">
        <f>INDEX('ANH Backcast - WINEP'!$B$12:$AG$65, MATCH('ALL Backcast - WINEP NEP'!$C30, 'ANH Backcast - WINEP'!$C$12:$C$65, 0), MATCH('ALL Backcast - WINEP NEP'!V$13, 'ANH Backcast - WINEP'!$B$13:$AG$13, 0))</f>
        <v>Excellent</v>
      </c>
      <c r="W30">
        <f>INDEX('ANH Backcast - WINEP'!$B$12:$AG$65, MATCH('ALL Backcast - WINEP NEP'!$C30, 'ANH Backcast - WINEP'!$C$12:$C$65, 0), MATCH('ALL Backcast - WINEP NEP'!W$13, 'ANH Backcast - WINEP'!$B$13:$AG$13, 0))</f>
        <v>0</v>
      </c>
      <c r="X30">
        <f>INDEX('ANH Backcast - WINEP'!$B$12:$AG$65, MATCH('ALL Backcast - WINEP NEP'!$C30, 'ANH Backcast - WINEP'!$C$12:$C$65, 0), MATCH('ALL Backcast - WINEP NEP'!X$13, 'ANH Backcast - WINEP'!$B$13:$AG$13, 0))</f>
        <v>0</v>
      </c>
      <c r="Y30">
        <f>INDEX('ANH Backcast - WINEP'!$B$12:$AG$65, MATCH('ALL Backcast - WINEP NEP'!$C30, 'ANH Backcast - WINEP'!$C$12:$C$65, 0), MATCH('ALL Backcast - WINEP NEP'!Y$13, 'ANH Backcast - WINEP'!$B$13:$AG$13, 0))</f>
        <v>0</v>
      </c>
      <c r="Z30" t="str">
        <f>INDEX('ANH Backcast - WINEP'!$B$12:$AG$65, MATCH('ALL Backcast - WINEP NEP'!$C30, 'ANH Backcast - WINEP'!$C$12:$C$65, 0), MATCH('ALL Backcast - WINEP NEP'!Z$13, 'ANH Backcast - WINEP'!$B$13:$AG$13, 0))</f>
        <v>N</v>
      </c>
      <c r="AB30" t="str">
        <f t="shared" si="0"/>
        <v>N</v>
      </c>
    </row>
    <row r="31" spans="2:28">
      <c r="B31" t="s">
        <v>0</v>
      </c>
      <c r="C31" t="s">
        <v>80</v>
      </c>
      <c r="D31" t="str">
        <f>INDEX('ANH Backcast - WINEP'!$B$12:$AG$65, MATCH('ALL Backcast - WINEP NEP'!$C31, 'ANH Backcast - WINEP'!$C$12:$C$65, 0), MATCH('ALL Backcast - WINEP NEP'!D$13, 'ANH Backcast - WINEP'!$B$13:$AG$13, 0))</f>
        <v>coastal</v>
      </c>
      <c r="E31" t="str">
        <f>INDEX('ANH Backcast - WINEP'!$B$12:$AG$65, MATCH('ALL Backcast - WINEP NEP'!$C31, 'ANH Backcast - WINEP'!$C$12:$C$65, 0), MATCH('ALL Backcast - WINEP NEP'!E$13, 'ANH Backcast - WINEP'!$B$13:$AG$13, 0))</f>
        <v>Categorisation</v>
      </c>
      <c r="F31" t="str">
        <f>INDEX('ANH Backcast - WINEP'!$B$12:$AG$65, MATCH('ALL Backcast - WINEP NEP'!$C31, 'ANH Backcast - WINEP'!$C$12:$C$65, 0), MATCH('ALL Backcast - WINEP NEP'!F$13, 'ANH Backcast - WINEP'!$B$13:$AG$13, 0))</f>
        <v>Included</v>
      </c>
      <c r="H31" t="str">
        <f>INDEX('ANH Backcast - WINEP'!$B$12:$AG$65, MATCH('ALL Backcast - WINEP NEP'!$C31, 'ANH Backcast - WINEP'!$C$12:$C$65, 0), MATCH('ALL Backcast - WINEP NEP'!H$13, 'ANH Backcast - WINEP'!$B$13:$AG$13, 0))</f>
        <v>Excellent</v>
      </c>
      <c r="I31" t="str">
        <f>INDEX('ANH Backcast - WINEP'!$B$12:$AG$65, MATCH('ALL Backcast - WINEP NEP'!$C31, 'ANH Backcast - WINEP'!$C$12:$C$65, 0), MATCH('ALL Backcast - WINEP NEP'!I$13, 'ANH Backcast - WINEP'!$B$13:$AG$13, 0))</f>
        <v>Excellent</v>
      </c>
      <c r="J31" t="str">
        <f>INDEX('ANH Backcast - WINEP'!$B$12:$AG$65, MATCH('ALL Backcast - WINEP NEP'!$C31, 'ANH Backcast - WINEP'!$C$12:$C$65, 0), MATCH('ALL Backcast - WINEP NEP'!J$13, 'ANH Backcast - WINEP'!$B$13:$AG$13, 0))</f>
        <v>Excellent</v>
      </c>
      <c r="K31" t="str">
        <f>INDEX('ANH Backcast - WINEP'!$B$12:$AG$65, MATCH('ALL Backcast - WINEP NEP'!$C31, 'ANH Backcast - WINEP'!$C$12:$C$65, 0), MATCH('ALL Backcast - WINEP NEP'!K$13, 'ANH Backcast - WINEP'!$B$13:$AG$13, 0))</f>
        <v>Excellent</v>
      </c>
      <c r="L31" t="str">
        <f>INDEX('ANH Backcast - WINEP'!$B$12:$AG$65, MATCH('ALL Backcast - WINEP NEP'!$C31, 'ANH Backcast - WINEP'!$C$12:$C$65, 0), MATCH('ALL Backcast - WINEP NEP'!L$13, 'ANH Backcast - WINEP'!$B$13:$AG$13, 0))</f>
        <v>Excellent</v>
      </c>
      <c r="M31">
        <f>INDEX('ANH Backcast - WINEP'!$B$12:$AG$65, MATCH('ALL Backcast - WINEP NEP'!$C31, 'ANH Backcast - WINEP'!$C$12:$C$65, 0), MATCH('ALL Backcast - WINEP NEP'!M$13, 'ANH Backcast - WINEP'!$B$13:$AG$13, 0))</f>
        <v>0</v>
      </c>
      <c r="N31" t="str">
        <f>INDEX('ANH Backcast - WINEP'!$B$12:$AG$65, MATCH('ALL Backcast - WINEP NEP'!$C31, 'ANH Backcast - WINEP'!$C$12:$C$65, 0), MATCH('ALL Backcast - WINEP NEP'!N$13, 'ANH Backcast - WINEP'!$B$13:$AG$13, 0))</f>
        <v>Excellent</v>
      </c>
      <c r="O31" t="str">
        <f>INDEX('ANH Backcast - WINEP'!$B$12:$AG$65, MATCH('ALL Backcast - WINEP NEP'!$C31, 'ANH Backcast - WINEP'!$C$12:$C$65, 0), MATCH('ALL Backcast - WINEP NEP'!O$13, 'ANH Backcast - WINEP'!$B$13:$AG$13, 0))</f>
        <v>Excellent</v>
      </c>
      <c r="P31" t="str">
        <f>INDEX('ANH Backcast - WINEP'!$B$12:$AG$65, MATCH('ALL Backcast - WINEP NEP'!$C31, 'ANH Backcast - WINEP'!$C$12:$C$65, 0), MATCH('ALL Backcast - WINEP NEP'!P$13, 'ANH Backcast - WINEP'!$B$13:$AG$13, 0))</f>
        <v>Excellent</v>
      </c>
      <c r="Q31" t="str">
        <f>INDEX('ANH Backcast - WINEP'!$B$12:$AG$65, MATCH('ALL Backcast - WINEP NEP'!$C31, 'ANH Backcast - WINEP'!$C$12:$C$65, 0), MATCH('ALL Backcast - WINEP NEP'!Q$13, 'ANH Backcast - WINEP'!$B$13:$AG$13, 0))</f>
        <v>Excellent</v>
      </c>
      <c r="R31" t="str">
        <f>INDEX('ANH Backcast - WINEP'!$B$12:$AG$65, MATCH('ALL Backcast - WINEP NEP'!$C31, 'ANH Backcast - WINEP'!$C$12:$C$65, 0), MATCH('ALL Backcast - WINEP NEP'!R$13, 'ANH Backcast - WINEP'!$B$13:$AG$13, 0))</f>
        <v>Excellent</v>
      </c>
      <c r="S31" t="str">
        <f>INDEX('ANH Backcast - WINEP'!$B$12:$AG$65, MATCH('ALL Backcast - WINEP NEP'!$C31, 'ANH Backcast - WINEP'!$C$12:$C$65, 0), MATCH('ALL Backcast - WINEP NEP'!S$13, 'ANH Backcast - WINEP'!$B$13:$AG$13, 0))</f>
        <v>Excellent</v>
      </c>
      <c r="T31" t="str">
        <f>INDEX('ANH Backcast - WINEP'!$B$12:$AG$65, MATCH('ALL Backcast - WINEP NEP'!$C31, 'ANH Backcast - WINEP'!$C$12:$C$65, 0), MATCH('ALL Backcast - WINEP NEP'!T$13, 'ANH Backcast - WINEP'!$B$13:$AG$13, 0))</f>
        <v>Excellent</v>
      </c>
      <c r="U31" t="str">
        <f>INDEX('ANH Backcast - WINEP'!$B$12:$AG$65, MATCH('ALL Backcast - WINEP NEP'!$C31, 'ANH Backcast - WINEP'!$C$12:$C$65, 0), MATCH('ALL Backcast - WINEP NEP'!U$13, 'ANH Backcast - WINEP'!$B$13:$AG$13, 0))</f>
        <v>Excellent</v>
      </c>
      <c r="V31" t="str">
        <f>INDEX('ANH Backcast - WINEP'!$B$12:$AG$65, MATCH('ALL Backcast - WINEP NEP'!$C31, 'ANH Backcast - WINEP'!$C$12:$C$65, 0), MATCH('ALL Backcast - WINEP NEP'!V$13, 'ANH Backcast - WINEP'!$B$13:$AG$13, 0))</f>
        <v>Excellent</v>
      </c>
      <c r="W31">
        <f>INDEX('ANH Backcast - WINEP'!$B$12:$AG$65, MATCH('ALL Backcast - WINEP NEP'!$C31, 'ANH Backcast - WINEP'!$C$12:$C$65, 0), MATCH('ALL Backcast - WINEP NEP'!W$13, 'ANH Backcast - WINEP'!$B$13:$AG$13, 0))</f>
        <v>0</v>
      </c>
      <c r="X31">
        <f>INDEX('ANH Backcast - WINEP'!$B$12:$AG$65, MATCH('ALL Backcast - WINEP NEP'!$C31, 'ANH Backcast - WINEP'!$C$12:$C$65, 0), MATCH('ALL Backcast - WINEP NEP'!X$13, 'ANH Backcast - WINEP'!$B$13:$AG$13, 0))</f>
        <v>0</v>
      </c>
      <c r="Y31">
        <f>INDEX('ANH Backcast - WINEP'!$B$12:$AG$65, MATCH('ALL Backcast - WINEP NEP'!$C31, 'ANH Backcast - WINEP'!$C$12:$C$65, 0), MATCH('ALL Backcast - WINEP NEP'!Y$13, 'ANH Backcast - WINEP'!$B$13:$AG$13, 0))</f>
        <v>0</v>
      </c>
      <c r="Z31" t="str">
        <f>INDEX('ANH Backcast - WINEP'!$B$12:$AG$65, MATCH('ALL Backcast - WINEP NEP'!$C31, 'ANH Backcast - WINEP'!$C$12:$C$65, 0), MATCH('ALL Backcast - WINEP NEP'!Z$13, 'ANH Backcast - WINEP'!$B$13:$AG$13, 0))</f>
        <v>N</v>
      </c>
      <c r="AB31" t="str">
        <f t="shared" si="0"/>
        <v>N</v>
      </c>
    </row>
    <row r="32" spans="2:28">
      <c r="B32" t="s">
        <v>0</v>
      </c>
      <c r="C32" t="s">
        <v>81</v>
      </c>
      <c r="D32" t="str">
        <f>INDEX('ANH Backcast - WINEP'!$B$12:$AG$65, MATCH('ALL Backcast - WINEP NEP'!$C32, 'ANH Backcast - WINEP'!$C$12:$C$65, 0), MATCH('ALL Backcast - WINEP NEP'!D$13, 'ANH Backcast - WINEP'!$B$13:$AG$13, 0))</f>
        <v>coastal</v>
      </c>
      <c r="E32" t="str">
        <f>INDEX('ANH Backcast - WINEP'!$B$12:$AG$65, MATCH('ALL Backcast - WINEP NEP'!$C32, 'ANH Backcast - WINEP'!$C$12:$C$65, 0), MATCH('ALL Backcast - WINEP NEP'!E$13, 'ANH Backcast - WINEP'!$B$13:$AG$13, 0))</f>
        <v>Categorisation</v>
      </c>
      <c r="F32" t="str">
        <f>INDEX('ANH Backcast - WINEP'!$B$12:$AG$65, MATCH('ALL Backcast - WINEP NEP'!$C32, 'ANH Backcast - WINEP'!$C$12:$C$65, 0), MATCH('ALL Backcast - WINEP NEP'!F$13, 'ANH Backcast - WINEP'!$B$13:$AG$13, 0))</f>
        <v>Included</v>
      </c>
      <c r="H32" t="str">
        <f>INDEX('ANH Backcast - WINEP'!$B$12:$AG$65, MATCH('ALL Backcast - WINEP NEP'!$C32, 'ANH Backcast - WINEP'!$C$12:$C$65, 0), MATCH('ALL Backcast - WINEP NEP'!H$13, 'ANH Backcast - WINEP'!$B$13:$AG$13, 0))</f>
        <v>Good</v>
      </c>
      <c r="I32" t="str">
        <f>INDEX('ANH Backcast - WINEP'!$B$12:$AG$65, MATCH('ALL Backcast - WINEP NEP'!$C32, 'ANH Backcast - WINEP'!$C$12:$C$65, 0), MATCH('ALL Backcast - WINEP NEP'!I$13, 'ANH Backcast - WINEP'!$B$13:$AG$13, 0))</f>
        <v>Good</v>
      </c>
      <c r="J32" t="str">
        <f>INDEX('ANH Backcast - WINEP'!$B$12:$AG$65, MATCH('ALL Backcast - WINEP NEP'!$C32, 'ANH Backcast - WINEP'!$C$12:$C$65, 0), MATCH('ALL Backcast - WINEP NEP'!J$13, 'ANH Backcast - WINEP'!$B$13:$AG$13, 0))</f>
        <v>Sufficient</v>
      </c>
      <c r="K32" t="str">
        <f>INDEX('ANH Backcast - WINEP'!$B$12:$AG$65, MATCH('ALL Backcast - WINEP NEP'!$C32, 'ANH Backcast - WINEP'!$C$12:$C$65, 0), MATCH('ALL Backcast - WINEP NEP'!K$13, 'ANH Backcast - WINEP'!$B$13:$AG$13, 0))</f>
        <v>Sufficient</v>
      </c>
      <c r="L32" t="str">
        <f>INDEX('ANH Backcast - WINEP'!$B$12:$AG$65, MATCH('ALL Backcast - WINEP NEP'!$C32, 'ANH Backcast - WINEP'!$C$12:$C$65, 0), MATCH('ALL Backcast - WINEP NEP'!L$13, 'ANH Backcast - WINEP'!$B$13:$AG$13, 0))</f>
        <v>Sufficient</v>
      </c>
      <c r="M32">
        <f>INDEX('ANH Backcast - WINEP'!$B$12:$AG$65, MATCH('ALL Backcast - WINEP NEP'!$C32, 'ANH Backcast - WINEP'!$C$12:$C$65, 0), MATCH('ALL Backcast - WINEP NEP'!M$13, 'ANH Backcast - WINEP'!$B$13:$AG$13, 0))</f>
        <v>0</v>
      </c>
      <c r="N32" t="str">
        <f>INDEX('ANH Backcast - WINEP'!$B$12:$AG$65, MATCH('ALL Backcast - WINEP NEP'!$C32, 'ANH Backcast - WINEP'!$C$12:$C$65, 0), MATCH('ALL Backcast - WINEP NEP'!N$13, 'ANH Backcast - WINEP'!$B$13:$AG$13, 0))</f>
        <v>Poor</v>
      </c>
      <c r="O32" t="str">
        <f>INDEX('ANH Backcast - WINEP'!$B$12:$AG$65, MATCH('ALL Backcast - WINEP NEP'!$C32, 'ANH Backcast - WINEP'!$C$12:$C$65, 0), MATCH('ALL Backcast - WINEP NEP'!O$13, 'ANH Backcast - WINEP'!$B$13:$AG$13, 0))</f>
        <v>Poor</v>
      </c>
      <c r="P32" t="str">
        <f>INDEX('ANH Backcast - WINEP'!$B$12:$AG$65, MATCH('ALL Backcast - WINEP NEP'!$C32, 'ANH Backcast - WINEP'!$C$12:$C$65, 0), MATCH('ALL Backcast - WINEP NEP'!P$13, 'ANH Backcast - WINEP'!$B$13:$AG$13, 0))</f>
        <v>Poor</v>
      </c>
      <c r="Q32" t="str">
        <f>INDEX('ANH Backcast - WINEP'!$B$12:$AG$65, MATCH('ALL Backcast - WINEP NEP'!$C32, 'ANH Backcast - WINEP'!$C$12:$C$65, 0), MATCH('ALL Backcast - WINEP NEP'!Q$13, 'ANH Backcast - WINEP'!$B$13:$AG$13, 0))</f>
        <v>Poor</v>
      </c>
      <c r="R32" t="str">
        <f>INDEX('ANH Backcast - WINEP'!$B$12:$AG$65, MATCH('ALL Backcast - WINEP NEP'!$C32, 'ANH Backcast - WINEP'!$C$12:$C$65, 0), MATCH('ALL Backcast - WINEP NEP'!R$13, 'ANH Backcast - WINEP'!$B$13:$AG$13, 0))</f>
        <v>Poor</v>
      </c>
      <c r="S32" t="str">
        <f>INDEX('ANH Backcast - WINEP'!$B$12:$AG$65, MATCH('ALL Backcast - WINEP NEP'!$C32, 'ANH Backcast - WINEP'!$C$12:$C$65, 0), MATCH('ALL Backcast - WINEP NEP'!S$13, 'ANH Backcast - WINEP'!$B$13:$AG$13, 0))</f>
        <v>Poor</v>
      </c>
      <c r="T32" t="str">
        <f>INDEX('ANH Backcast - WINEP'!$B$12:$AG$65, MATCH('ALL Backcast - WINEP NEP'!$C32, 'ANH Backcast - WINEP'!$C$12:$C$65, 0), MATCH('ALL Backcast - WINEP NEP'!T$13, 'ANH Backcast - WINEP'!$B$13:$AG$13, 0))</f>
        <v>Poor</v>
      </c>
      <c r="U32" t="str">
        <f>INDEX('ANH Backcast - WINEP'!$B$12:$AG$65, MATCH('ALL Backcast - WINEP NEP'!$C32, 'ANH Backcast - WINEP'!$C$12:$C$65, 0), MATCH('ALL Backcast - WINEP NEP'!U$13, 'ANH Backcast - WINEP'!$B$13:$AG$13, 0))</f>
        <v>Poor</v>
      </c>
      <c r="V32" t="str">
        <f>INDEX('ANH Backcast - WINEP'!$B$12:$AG$65, MATCH('ALL Backcast - WINEP NEP'!$C32, 'ANH Backcast - WINEP'!$C$12:$C$65, 0), MATCH('ALL Backcast - WINEP NEP'!V$13, 'ANH Backcast - WINEP'!$B$13:$AG$13, 0))</f>
        <v>Poor</v>
      </c>
      <c r="W32" t="str">
        <f>INDEX('ANH Backcast - WINEP'!$B$12:$AG$65, MATCH('ALL Backcast - WINEP NEP'!$C32, 'ANH Backcast - WINEP'!$C$12:$C$65, 0), MATCH('ALL Backcast - WINEP NEP'!W$13, 'ANH Backcast - WINEP'!$B$13:$AG$13, 0))</f>
        <v>Y</v>
      </c>
      <c r="X32" t="str">
        <f>INDEX('ANH Backcast - WINEP'!$B$12:$AG$65, MATCH('ALL Backcast - WINEP NEP'!$C32, 'ANH Backcast - WINEP'!$C$12:$C$65, 0), MATCH('ALL Backcast - WINEP NEP'!X$13, 'ANH Backcast - WINEP'!$B$13:$AG$13, 0))</f>
        <v>IMP1 - 08AW102007a</v>
      </c>
      <c r="Y32" t="str">
        <f>INDEX('ANH Backcast - WINEP'!$B$12:$AG$65, MATCH('ALL Backcast - WINEP NEP'!$C32, 'ANH Backcast - WINEP'!$C$12:$C$65, 0), MATCH('ALL Backcast - WINEP NEP'!Y$13, 'ANH Backcast - WINEP'!$B$13:$AG$13, 0))</f>
        <v>Holding line awaiting outcome of AMP7 investigation</v>
      </c>
      <c r="Z32" t="str">
        <f>INDEX('ANH Backcast - WINEP'!$B$12:$AG$65, MATCH('ALL Backcast - WINEP NEP'!$C32, 'ANH Backcast - WINEP'!$C$12:$C$65, 0), MATCH('ALL Backcast - WINEP NEP'!Z$13, 'ANH Backcast - WINEP'!$B$13:$AG$13, 0))</f>
        <v>N</v>
      </c>
      <c r="AB32" t="str">
        <f t="shared" si="0"/>
        <v>Y</v>
      </c>
    </row>
    <row r="33" spans="2:28">
      <c r="B33" t="s">
        <v>0</v>
      </c>
      <c r="C33" t="s">
        <v>84</v>
      </c>
      <c r="D33" t="str">
        <f>INDEX('ANH Backcast - WINEP'!$B$12:$AG$65, MATCH('ALL Backcast - WINEP NEP'!$C33, 'ANH Backcast - WINEP'!$C$12:$C$65, 0), MATCH('ALL Backcast - WINEP NEP'!D$13, 'ANH Backcast - WINEP'!$B$13:$AG$13, 0))</f>
        <v>coastal</v>
      </c>
      <c r="E33" t="str">
        <f>INDEX('ANH Backcast - WINEP'!$B$12:$AG$65, MATCH('ALL Backcast - WINEP NEP'!$C33, 'ANH Backcast - WINEP'!$C$12:$C$65, 0), MATCH('ALL Backcast - WINEP NEP'!E$13, 'ANH Backcast - WINEP'!$B$13:$AG$13, 0))</f>
        <v>Categorisation</v>
      </c>
      <c r="F33" t="str">
        <f>INDEX('ANH Backcast - WINEP'!$B$12:$AG$65, MATCH('ALL Backcast - WINEP NEP'!$C33, 'ANH Backcast - WINEP'!$C$12:$C$65, 0), MATCH('ALL Backcast - WINEP NEP'!F$13, 'ANH Backcast - WINEP'!$B$13:$AG$13, 0))</f>
        <v>Included</v>
      </c>
      <c r="H33" t="str">
        <f>INDEX('ANH Backcast - WINEP'!$B$12:$AG$65, MATCH('ALL Backcast - WINEP NEP'!$C33, 'ANH Backcast - WINEP'!$C$12:$C$65, 0), MATCH('ALL Backcast - WINEP NEP'!H$13, 'ANH Backcast - WINEP'!$B$13:$AG$13, 0))</f>
        <v>Excellent</v>
      </c>
      <c r="I33" t="str">
        <f>INDEX('ANH Backcast - WINEP'!$B$12:$AG$65, MATCH('ALL Backcast - WINEP NEP'!$C33, 'ANH Backcast - WINEP'!$C$12:$C$65, 0), MATCH('ALL Backcast - WINEP NEP'!I$13, 'ANH Backcast - WINEP'!$B$13:$AG$13, 0))</f>
        <v>Excellent</v>
      </c>
      <c r="J33" t="str">
        <f>INDEX('ANH Backcast - WINEP'!$B$12:$AG$65, MATCH('ALL Backcast - WINEP NEP'!$C33, 'ANH Backcast - WINEP'!$C$12:$C$65, 0), MATCH('ALL Backcast - WINEP NEP'!J$13, 'ANH Backcast - WINEP'!$B$13:$AG$13, 0))</f>
        <v>Excellent</v>
      </c>
      <c r="K33" t="str">
        <f>INDEX('ANH Backcast - WINEP'!$B$12:$AG$65, MATCH('ALL Backcast - WINEP NEP'!$C33, 'ANH Backcast - WINEP'!$C$12:$C$65, 0), MATCH('ALL Backcast - WINEP NEP'!K$13, 'ANH Backcast - WINEP'!$B$13:$AG$13, 0))</f>
        <v>Excellent</v>
      </c>
      <c r="L33" t="str">
        <f>INDEX('ANH Backcast - WINEP'!$B$12:$AG$65, MATCH('ALL Backcast - WINEP NEP'!$C33, 'ANH Backcast - WINEP'!$C$12:$C$65, 0), MATCH('ALL Backcast - WINEP NEP'!L$13, 'ANH Backcast - WINEP'!$B$13:$AG$13, 0))</f>
        <v>Excellent</v>
      </c>
      <c r="M33">
        <f>INDEX('ANH Backcast - WINEP'!$B$12:$AG$65, MATCH('ALL Backcast - WINEP NEP'!$C33, 'ANH Backcast - WINEP'!$C$12:$C$65, 0), MATCH('ALL Backcast - WINEP NEP'!M$13, 'ANH Backcast - WINEP'!$B$13:$AG$13, 0))</f>
        <v>0</v>
      </c>
      <c r="N33" t="str">
        <f>INDEX('ANH Backcast - WINEP'!$B$12:$AG$65, MATCH('ALL Backcast - WINEP NEP'!$C33, 'ANH Backcast - WINEP'!$C$12:$C$65, 0), MATCH('ALL Backcast - WINEP NEP'!N$13, 'ANH Backcast - WINEP'!$B$13:$AG$13, 0))</f>
        <v>Excellent</v>
      </c>
      <c r="O33" t="str">
        <f>INDEX('ANH Backcast - WINEP'!$B$12:$AG$65, MATCH('ALL Backcast - WINEP NEP'!$C33, 'ANH Backcast - WINEP'!$C$12:$C$65, 0), MATCH('ALL Backcast - WINEP NEP'!O$13, 'ANH Backcast - WINEP'!$B$13:$AG$13, 0))</f>
        <v>Good</v>
      </c>
      <c r="P33" t="str">
        <f>INDEX('ANH Backcast - WINEP'!$B$12:$AG$65, MATCH('ALL Backcast - WINEP NEP'!$C33, 'ANH Backcast - WINEP'!$C$12:$C$65, 0), MATCH('ALL Backcast - WINEP NEP'!P$13, 'ANH Backcast - WINEP'!$B$13:$AG$13, 0))</f>
        <v>Good</v>
      </c>
      <c r="Q33" t="str">
        <f>INDEX('ANH Backcast - WINEP'!$B$12:$AG$65, MATCH('ALL Backcast - WINEP NEP'!$C33, 'ANH Backcast - WINEP'!$C$12:$C$65, 0), MATCH('ALL Backcast - WINEP NEP'!Q$13, 'ANH Backcast - WINEP'!$B$13:$AG$13, 0))</f>
        <v>Excellent</v>
      </c>
      <c r="R33" t="str">
        <f>INDEX('ANH Backcast - WINEP'!$B$12:$AG$65, MATCH('ALL Backcast - WINEP NEP'!$C33, 'ANH Backcast - WINEP'!$C$12:$C$65, 0), MATCH('ALL Backcast - WINEP NEP'!R$13, 'ANH Backcast - WINEP'!$B$13:$AG$13, 0))</f>
        <v>Good</v>
      </c>
      <c r="S33" t="str">
        <f>INDEX('ANH Backcast - WINEP'!$B$12:$AG$65, MATCH('ALL Backcast - WINEP NEP'!$C33, 'ANH Backcast - WINEP'!$C$12:$C$65, 0), MATCH('ALL Backcast - WINEP NEP'!S$13, 'ANH Backcast - WINEP'!$B$13:$AG$13, 0))</f>
        <v>Excellent</v>
      </c>
      <c r="T33" t="str">
        <f>INDEX('ANH Backcast - WINEP'!$B$12:$AG$65, MATCH('ALL Backcast - WINEP NEP'!$C33, 'ANH Backcast - WINEP'!$C$12:$C$65, 0), MATCH('ALL Backcast - WINEP NEP'!T$13, 'ANH Backcast - WINEP'!$B$13:$AG$13, 0))</f>
        <v>Good</v>
      </c>
      <c r="U33" t="str">
        <f>INDEX('ANH Backcast - WINEP'!$B$12:$AG$65, MATCH('ALL Backcast - WINEP NEP'!$C33, 'ANH Backcast - WINEP'!$C$12:$C$65, 0), MATCH('ALL Backcast - WINEP NEP'!U$13, 'ANH Backcast - WINEP'!$B$13:$AG$13, 0))</f>
        <v>Excellent</v>
      </c>
      <c r="V33" t="str">
        <f>INDEX('ANH Backcast - WINEP'!$B$12:$AG$65, MATCH('ALL Backcast - WINEP NEP'!$C33, 'ANH Backcast - WINEP'!$C$12:$C$65, 0), MATCH('ALL Backcast - WINEP NEP'!V$13, 'ANH Backcast - WINEP'!$B$13:$AG$13, 0))</f>
        <v>Good</v>
      </c>
      <c r="W33" t="str">
        <f>INDEX('ANH Backcast - WINEP'!$B$12:$AG$65, MATCH('ALL Backcast - WINEP NEP'!$C33, 'ANH Backcast - WINEP'!$C$12:$C$65, 0), MATCH('ALL Backcast - WINEP NEP'!W$13, 'ANH Backcast - WINEP'!$B$13:$AG$13, 0))</f>
        <v>Y</v>
      </c>
      <c r="X33">
        <f>INDEX('ANH Backcast - WINEP'!$B$12:$AG$65, MATCH('ALL Backcast - WINEP NEP'!$C33, 'ANH Backcast - WINEP'!$C$12:$C$65, 0), MATCH('ALL Backcast - WINEP NEP'!X$13, 'ANH Backcast - WINEP'!$B$13:$AG$13, 0))</f>
        <v>0</v>
      </c>
      <c r="Y33" t="str">
        <f>INDEX('ANH Backcast - WINEP'!$B$12:$AG$65, MATCH('ALL Backcast - WINEP NEP'!$C33, 'ANH Backcast - WINEP'!$C$12:$C$65, 0), MATCH('ALL Backcast - WINEP NEP'!Y$13, 'ANH Backcast - WINEP'!$B$13:$AG$13, 0))</f>
        <v>Historically excellent is level delivered so should hold forecast at this level</v>
      </c>
      <c r="Z33" t="str">
        <f>INDEX('ANH Backcast - WINEP'!$B$12:$AG$65, MATCH('ALL Backcast - WINEP NEP'!$C33, 'ANH Backcast - WINEP'!$C$12:$C$65, 0), MATCH('ALL Backcast - WINEP NEP'!Z$13, 'ANH Backcast - WINEP'!$B$13:$AG$13, 0))</f>
        <v>Y</v>
      </c>
      <c r="AB33" t="str">
        <f t="shared" si="0"/>
        <v>N</v>
      </c>
    </row>
    <row r="34" spans="2:28">
      <c r="B34" t="s">
        <v>0</v>
      </c>
      <c r="C34" t="s">
        <v>87</v>
      </c>
      <c r="D34" t="str">
        <f>INDEX('ANH Backcast - WINEP'!$B$12:$AG$65, MATCH('ALL Backcast - WINEP NEP'!$C34, 'ANH Backcast - WINEP'!$C$12:$C$65, 0), MATCH('ALL Backcast - WINEP NEP'!D$13, 'ANH Backcast - WINEP'!$B$13:$AG$13, 0))</f>
        <v>coastal</v>
      </c>
      <c r="E34" t="str">
        <f>INDEX('ANH Backcast - WINEP'!$B$12:$AG$65, MATCH('ALL Backcast - WINEP NEP'!$C34, 'ANH Backcast - WINEP'!$C$12:$C$65, 0), MATCH('ALL Backcast - WINEP NEP'!E$13, 'ANH Backcast - WINEP'!$B$13:$AG$13, 0))</f>
        <v>Categorisation</v>
      </c>
      <c r="F34" t="str">
        <f>INDEX('ANH Backcast - WINEP'!$B$12:$AG$65, MATCH('ALL Backcast - WINEP NEP'!$C34, 'ANH Backcast - WINEP'!$C$12:$C$65, 0), MATCH('ALL Backcast - WINEP NEP'!F$13, 'ANH Backcast - WINEP'!$B$13:$AG$13, 0))</f>
        <v>Included</v>
      </c>
      <c r="H34" t="str">
        <f>INDEX('ANH Backcast - WINEP'!$B$12:$AG$65, MATCH('ALL Backcast - WINEP NEP'!$C34, 'ANH Backcast - WINEP'!$C$12:$C$65, 0), MATCH('ALL Backcast - WINEP NEP'!H$13, 'ANH Backcast - WINEP'!$B$13:$AG$13, 0))</f>
        <v>Excellent</v>
      </c>
      <c r="I34" t="str">
        <f>INDEX('ANH Backcast - WINEP'!$B$12:$AG$65, MATCH('ALL Backcast - WINEP NEP'!$C34, 'ANH Backcast - WINEP'!$C$12:$C$65, 0), MATCH('ALL Backcast - WINEP NEP'!I$13, 'ANH Backcast - WINEP'!$B$13:$AG$13, 0))</f>
        <v>Excellent</v>
      </c>
      <c r="J34" t="str">
        <f>INDEX('ANH Backcast - WINEP'!$B$12:$AG$65, MATCH('ALL Backcast - WINEP NEP'!$C34, 'ANH Backcast - WINEP'!$C$12:$C$65, 0), MATCH('ALL Backcast - WINEP NEP'!J$13, 'ANH Backcast - WINEP'!$B$13:$AG$13, 0))</f>
        <v>Excellent</v>
      </c>
      <c r="K34" t="str">
        <f>INDEX('ANH Backcast - WINEP'!$B$12:$AG$65, MATCH('ALL Backcast - WINEP NEP'!$C34, 'ANH Backcast - WINEP'!$C$12:$C$65, 0), MATCH('ALL Backcast - WINEP NEP'!K$13, 'ANH Backcast - WINEP'!$B$13:$AG$13, 0))</f>
        <v>Excellent</v>
      </c>
      <c r="L34" t="str">
        <f>INDEX('ANH Backcast - WINEP'!$B$12:$AG$65, MATCH('ALL Backcast - WINEP NEP'!$C34, 'ANH Backcast - WINEP'!$C$12:$C$65, 0), MATCH('ALL Backcast - WINEP NEP'!L$13, 'ANH Backcast - WINEP'!$B$13:$AG$13, 0))</f>
        <v>Excellent</v>
      </c>
      <c r="M34">
        <f>INDEX('ANH Backcast - WINEP'!$B$12:$AG$65, MATCH('ALL Backcast - WINEP NEP'!$C34, 'ANH Backcast - WINEP'!$C$12:$C$65, 0), MATCH('ALL Backcast - WINEP NEP'!M$13, 'ANH Backcast - WINEP'!$B$13:$AG$13, 0))</f>
        <v>0</v>
      </c>
      <c r="N34" t="str">
        <f>INDEX('ANH Backcast - WINEP'!$B$12:$AG$65, MATCH('ALL Backcast - WINEP NEP'!$C34, 'ANH Backcast - WINEP'!$C$12:$C$65, 0), MATCH('ALL Backcast - WINEP NEP'!N$13, 'ANH Backcast - WINEP'!$B$13:$AG$13, 0))</f>
        <v>Excellent</v>
      </c>
      <c r="O34" t="str">
        <f>INDEX('ANH Backcast - WINEP'!$B$12:$AG$65, MATCH('ALL Backcast - WINEP NEP'!$C34, 'ANH Backcast - WINEP'!$C$12:$C$65, 0), MATCH('ALL Backcast - WINEP NEP'!O$13, 'ANH Backcast - WINEP'!$B$13:$AG$13, 0))</f>
        <v>Excellent</v>
      </c>
      <c r="P34" t="str">
        <f>INDEX('ANH Backcast - WINEP'!$B$12:$AG$65, MATCH('ALL Backcast - WINEP NEP'!$C34, 'ANH Backcast - WINEP'!$C$12:$C$65, 0), MATCH('ALL Backcast - WINEP NEP'!P$13, 'ANH Backcast - WINEP'!$B$13:$AG$13, 0))</f>
        <v>Excellent</v>
      </c>
      <c r="Q34" t="str">
        <f>INDEX('ANH Backcast - WINEP'!$B$12:$AG$65, MATCH('ALL Backcast - WINEP NEP'!$C34, 'ANH Backcast - WINEP'!$C$12:$C$65, 0), MATCH('ALL Backcast - WINEP NEP'!Q$13, 'ANH Backcast - WINEP'!$B$13:$AG$13, 0))</f>
        <v>Good</v>
      </c>
      <c r="R34" t="str">
        <f>INDEX('ANH Backcast - WINEP'!$B$12:$AG$65, MATCH('ALL Backcast - WINEP NEP'!$C34, 'ANH Backcast - WINEP'!$C$12:$C$65, 0), MATCH('ALL Backcast - WINEP NEP'!R$13, 'ANH Backcast - WINEP'!$B$13:$AG$13, 0))</f>
        <v>Good</v>
      </c>
      <c r="S34" t="str">
        <f>INDEX('ANH Backcast - WINEP'!$B$12:$AG$65, MATCH('ALL Backcast - WINEP NEP'!$C34, 'ANH Backcast - WINEP'!$C$12:$C$65, 0), MATCH('ALL Backcast - WINEP NEP'!S$13, 'ANH Backcast - WINEP'!$B$13:$AG$13, 0))</f>
        <v>Good</v>
      </c>
      <c r="T34" t="str">
        <f>INDEX('ANH Backcast - WINEP'!$B$12:$AG$65, MATCH('ALL Backcast - WINEP NEP'!$C34, 'ANH Backcast - WINEP'!$C$12:$C$65, 0), MATCH('ALL Backcast - WINEP NEP'!T$13, 'ANH Backcast - WINEP'!$B$13:$AG$13, 0))</f>
        <v>Excellent</v>
      </c>
      <c r="U34" t="str">
        <f>INDEX('ANH Backcast - WINEP'!$B$12:$AG$65, MATCH('ALL Backcast - WINEP NEP'!$C34, 'ANH Backcast - WINEP'!$C$12:$C$65, 0), MATCH('ALL Backcast - WINEP NEP'!U$13, 'ANH Backcast - WINEP'!$B$13:$AG$13, 0))</f>
        <v>Excellent</v>
      </c>
      <c r="V34" t="str">
        <f>INDEX('ANH Backcast - WINEP'!$B$12:$AG$65, MATCH('ALL Backcast - WINEP NEP'!$C34, 'ANH Backcast - WINEP'!$C$12:$C$65, 0), MATCH('ALL Backcast - WINEP NEP'!V$13, 'ANH Backcast - WINEP'!$B$13:$AG$13, 0))</f>
        <v>Excellent</v>
      </c>
      <c r="W34">
        <f>INDEX('ANH Backcast - WINEP'!$B$12:$AG$65, MATCH('ALL Backcast - WINEP NEP'!$C34, 'ANH Backcast - WINEP'!$C$12:$C$65, 0), MATCH('ALL Backcast - WINEP NEP'!W$13, 'ANH Backcast - WINEP'!$B$13:$AG$13, 0))</f>
        <v>0</v>
      </c>
      <c r="X34">
        <f>INDEX('ANH Backcast - WINEP'!$B$12:$AG$65, MATCH('ALL Backcast - WINEP NEP'!$C34, 'ANH Backcast - WINEP'!$C$12:$C$65, 0), MATCH('ALL Backcast - WINEP NEP'!X$13, 'ANH Backcast - WINEP'!$B$13:$AG$13, 0))</f>
        <v>0</v>
      </c>
      <c r="Y34" t="str">
        <f>INDEX('ANH Backcast - WINEP'!$B$12:$AG$65, MATCH('ALL Backcast - WINEP NEP'!$C34, 'ANH Backcast - WINEP'!$C$12:$C$65, 0), MATCH('ALL Backcast - WINEP NEP'!Y$13, 'ANH Backcast - WINEP'!$B$13:$AG$13, 0))</f>
        <v>Historically excellent is level delivered so should hold forecast at this level</v>
      </c>
      <c r="Z34" t="str">
        <f>INDEX('ANH Backcast - WINEP'!$B$12:$AG$65, MATCH('ALL Backcast - WINEP NEP'!$C34, 'ANH Backcast - WINEP'!$C$12:$C$65, 0), MATCH('ALL Backcast - WINEP NEP'!Z$13, 'ANH Backcast - WINEP'!$B$13:$AG$13, 0))</f>
        <v>Y</v>
      </c>
      <c r="AB34" t="str">
        <f t="shared" si="0"/>
        <v>N</v>
      </c>
    </row>
    <row r="35" spans="2:28">
      <c r="B35" t="s">
        <v>0</v>
      </c>
      <c r="C35" t="s">
        <v>89</v>
      </c>
      <c r="D35" t="str">
        <f>INDEX('ANH Backcast - WINEP'!$B$12:$AG$65, MATCH('ALL Backcast - WINEP NEP'!$C35, 'ANH Backcast - WINEP'!$C$12:$C$65, 0), MATCH('ALL Backcast - WINEP NEP'!D$13, 'ANH Backcast - WINEP'!$B$13:$AG$13, 0))</f>
        <v>coastal</v>
      </c>
      <c r="E35" t="str">
        <f>INDEX('ANH Backcast - WINEP'!$B$12:$AG$65, MATCH('ALL Backcast - WINEP NEP'!$C35, 'ANH Backcast - WINEP'!$C$12:$C$65, 0), MATCH('ALL Backcast - WINEP NEP'!E$13, 'ANH Backcast - WINEP'!$B$13:$AG$13, 0))</f>
        <v>Categorisation</v>
      </c>
      <c r="F35" t="str">
        <f>INDEX('ANH Backcast - WINEP'!$B$12:$AG$65, MATCH('ALL Backcast - WINEP NEP'!$C35, 'ANH Backcast - WINEP'!$C$12:$C$65, 0), MATCH('ALL Backcast - WINEP NEP'!F$13, 'ANH Backcast - WINEP'!$B$13:$AG$13, 0))</f>
        <v>Included</v>
      </c>
      <c r="H35" t="str">
        <f>INDEX('ANH Backcast - WINEP'!$B$12:$AG$65, MATCH('ALL Backcast - WINEP NEP'!$C35, 'ANH Backcast - WINEP'!$C$12:$C$65, 0), MATCH('ALL Backcast - WINEP NEP'!H$13, 'ANH Backcast - WINEP'!$B$13:$AG$13, 0))</f>
        <v>Excellent</v>
      </c>
      <c r="I35" t="str">
        <f>INDEX('ANH Backcast - WINEP'!$B$12:$AG$65, MATCH('ALL Backcast - WINEP NEP'!$C35, 'ANH Backcast - WINEP'!$C$12:$C$65, 0), MATCH('ALL Backcast - WINEP NEP'!I$13, 'ANH Backcast - WINEP'!$B$13:$AG$13, 0))</f>
        <v>Excellent</v>
      </c>
      <c r="J35" t="str">
        <f>INDEX('ANH Backcast - WINEP'!$B$12:$AG$65, MATCH('ALL Backcast - WINEP NEP'!$C35, 'ANH Backcast - WINEP'!$C$12:$C$65, 0), MATCH('ALL Backcast - WINEP NEP'!J$13, 'ANH Backcast - WINEP'!$B$13:$AG$13, 0))</f>
        <v>Excellent</v>
      </c>
      <c r="K35" t="str">
        <f>INDEX('ANH Backcast - WINEP'!$B$12:$AG$65, MATCH('ALL Backcast - WINEP NEP'!$C35, 'ANH Backcast - WINEP'!$C$12:$C$65, 0), MATCH('ALL Backcast - WINEP NEP'!K$13, 'ANH Backcast - WINEP'!$B$13:$AG$13, 0))</f>
        <v>Excellent</v>
      </c>
      <c r="L35" t="str">
        <f>INDEX('ANH Backcast - WINEP'!$B$12:$AG$65, MATCH('ALL Backcast - WINEP NEP'!$C35, 'ANH Backcast - WINEP'!$C$12:$C$65, 0), MATCH('ALL Backcast - WINEP NEP'!L$13, 'ANH Backcast - WINEP'!$B$13:$AG$13, 0))</f>
        <v>Good</v>
      </c>
      <c r="M35">
        <f>INDEX('ANH Backcast - WINEP'!$B$12:$AG$65, MATCH('ALL Backcast - WINEP NEP'!$C35, 'ANH Backcast - WINEP'!$C$12:$C$65, 0), MATCH('ALL Backcast - WINEP NEP'!M$13, 'ANH Backcast - WINEP'!$B$13:$AG$13, 0))</f>
        <v>0</v>
      </c>
      <c r="N35" t="str">
        <f>INDEX('ANH Backcast - WINEP'!$B$12:$AG$65, MATCH('ALL Backcast - WINEP NEP'!$C35, 'ANH Backcast - WINEP'!$C$12:$C$65, 0), MATCH('ALL Backcast - WINEP NEP'!N$13, 'ANH Backcast - WINEP'!$B$13:$AG$13, 0))</f>
        <v>Good</v>
      </c>
      <c r="O35" t="str">
        <f>INDEX('ANH Backcast - WINEP'!$B$12:$AG$65, MATCH('ALL Backcast - WINEP NEP'!$C35, 'ANH Backcast - WINEP'!$C$12:$C$65, 0), MATCH('ALL Backcast - WINEP NEP'!O$13, 'ANH Backcast - WINEP'!$B$13:$AG$13, 0))</f>
        <v>Good</v>
      </c>
      <c r="P35" t="str">
        <f>INDEX('ANH Backcast - WINEP'!$B$12:$AG$65, MATCH('ALL Backcast - WINEP NEP'!$C35, 'ANH Backcast - WINEP'!$C$12:$C$65, 0), MATCH('ALL Backcast - WINEP NEP'!P$13, 'ANH Backcast - WINEP'!$B$13:$AG$13, 0))</f>
        <v>Good</v>
      </c>
      <c r="Q35" t="str">
        <f>INDEX('ANH Backcast - WINEP'!$B$12:$AG$65, MATCH('ALL Backcast - WINEP NEP'!$C35, 'ANH Backcast - WINEP'!$C$12:$C$65, 0), MATCH('ALL Backcast - WINEP NEP'!Q$13, 'ANH Backcast - WINEP'!$B$13:$AG$13, 0))</f>
        <v>Good</v>
      </c>
      <c r="R35" t="str">
        <f>INDEX('ANH Backcast - WINEP'!$B$12:$AG$65, MATCH('ALL Backcast - WINEP NEP'!$C35, 'ANH Backcast - WINEP'!$C$12:$C$65, 0), MATCH('ALL Backcast - WINEP NEP'!R$13, 'ANH Backcast - WINEP'!$B$13:$AG$13, 0))</f>
        <v>Good</v>
      </c>
      <c r="S35" t="str">
        <f>INDEX('ANH Backcast - WINEP'!$B$12:$AG$65, MATCH('ALL Backcast - WINEP NEP'!$C35, 'ANH Backcast - WINEP'!$C$12:$C$65, 0), MATCH('ALL Backcast - WINEP NEP'!S$13, 'ANH Backcast - WINEP'!$B$13:$AG$13, 0))</f>
        <v>Good</v>
      </c>
      <c r="T35" t="str">
        <f>INDEX('ANH Backcast - WINEP'!$B$12:$AG$65, MATCH('ALL Backcast - WINEP NEP'!$C35, 'ANH Backcast - WINEP'!$C$12:$C$65, 0), MATCH('ALL Backcast - WINEP NEP'!T$13, 'ANH Backcast - WINEP'!$B$13:$AG$13, 0))</f>
        <v>Good</v>
      </c>
      <c r="U35" t="str">
        <f>INDEX('ANH Backcast - WINEP'!$B$12:$AG$65, MATCH('ALL Backcast - WINEP NEP'!$C35, 'ANH Backcast - WINEP'!$C$12:$C$65, 0), MATCH('ALL Backcast - WINEP NEP'!U$13, 'ANH Backcast - WINEP'!$B$13:$AG$13, 0))</f>
        <v>Good</v>
      </c>
      <c r="V35" t="str">
        <f>INDEX('ANH Backcast - WINEP'!$B$12:$AG$65, MATCH('ALL Backcast - WINEP NEP'!$C35, 'ANH Backcast - WINEP'!$C$12:$C$65, 0), MATCH('ALL Backcast - WINEP NEP'!V$13, 'ANH Backcast - WINEP'!$B$13:$AG$13, 0))</f>
        <v>Good</v>
      </c>
      <c r="W35" t="str">
        <f>INDEX('ANH Backcast - WINEP'!$B$12:$AG$65, MATCH('ALL Backcast - WINEP NEP'!$C35, 'ANH Backcast - WINEP'!$C$12:$C$65, 0), MATCH('ALL Backcast - WINEP NEP'!W$13, 'ANH Backcast - WINEP'!$B$13:$AG$13, 0))</f>
        <v>Y</v>
      </c>
      <c r="X35">
        <f>INDEX('ANH Backcast - WINEP'!$B$12:$AG$65, MATCH('ALL Backcast - WINEP NEP'!$C35, 'ANH Backcast - WINEP'!$C$12:$C$65, 0), MATCH('ALL Backcast - WINEP NEP'!X$13, 'ANH Backcast - WINEP'!$B$13:$AG$13, 0))</f>
        <v>0</v>
      </c>
      <c r="Y35">
        <f>INDEX('ANH Backcast - WINEP'!$B$12:$AG$65, MATCH('ALL Backcast - WINEP NEP'!$C35, 'ANH Backcast - WINEP'!$C$12:$C$65, 0), MATCH('ALL Backcast - WINEP NEP'!Y$13, 'ANH Backcast - WINEP'!$B$13:$AG$13, 0))</f>
        <v>0</v>
      </c>
      <c r="Z35" t="str">
        <f>INDEX('ANH Backcast - WINEP'!$B$12:$AG$65, MATCH('ALL Backcast - WINEP NEP'!$C35, 'ANH Backcast - WINEP'!$C$12:$C$65, 0), MATCH('ALL Backcast - WINEP NEP'!Z$13, 'ANH Backcast - WINEP'!$B$13:$AG$13, 0))</f>
        <v>N</v>
      </c>
      <c r="AB35" t="str">
        <f t="shared" si="0"/>
        <v>N</v>
      </c>
    </row>
    <row r="36" spans="2:28">
      <c r="B36" t="s">
        <v>0</v>
      </c>
      <c r="C36" t="s">
        <v>90</v>
      </c>
      <c r="D36" t="str">
        <f>INDEX('ANH Backcast - WINEP'!$B$12:$AG$65, MATCH('ALL Backcast - WINEP NEP'!$C36, 'ANH Backcast - WINEP'!$C$12:$C$65, 0), MATCH('ALL Backcast - WINEP NEP'!D$13, 'ANH Backcast - WINEP'!$B$13:$AG$13, 0))</f>
        <v>coastal</v>
      </c>
      <c r="E36" t="str">
        <f>INDEX('ANH Backcast - WINEP'!$B$12:$AG$65, MATCH('ALL Backcast - WINEP NEP'!$C36, 'ANH Backcast - WINEP'!$C$12:$C$65, 0), MATCH('ALL Backcast - WINEP NEP'!E$13, 'ANH Backcast - WINEP'!$B$13:$AG$13, 0))</f>
        <v>Categorisation</v>
      </c>
      <c r="F36" t="str">
        <f>INDEX('ANH Backcast - WINEP'!$B$12:$AG$65, MATCH('ALL Backcast - WINEP NEP'!$C36, 'ANH Backcast - WINEP'!$C$12:$C$65, 0), MATCH('ALL Backcast - WINEP NEP'!F$13, 'ANH Backcast - WINEP'!$B$13:$AG$13, 0))</f>
        <v>Included</v>
      </c>
      <c r="H36" t="str">
        <f>INDEX('ANH Backcast - WINEP'!$B$12:$AG$65, MATCH('ALL Backcast - WINEP NEP'!$C36, 'ANH Backcast - WINEP'!$C$12:$C$65, 0), MATCH('ALL Backcast - WINEP NEP'!H$13, 'ANH Backcast - WINEP'!$B$13:$AG$13, 0))</f>
        <v>Good</v>
      </c>
      <c r="I36" t="str">
        <f>INDEX('ANH Backcast - WINEP'!$B$12:$AG$65, MATCH('ALL Backcast - WINEP NEP'!$C36, 'ANH Backcast - WINEP'!$C$12:$C$65, 0), MATCH('ALL Backcast - WINEP NEP'!I$13, 'ANH Backcast - WINEP'!$B$13:$AG$13, 0))</f>
        <v>Good</v>
      </c>
      <c r="J36" t="str">
        <f>INDEX('ANH Backcast - WINEP'!$B$12:$AG$65, MATCH('ALL Backcast - WINEP NEP'!$C36, 'ANH Backcast - WINEP'!$C$12:$C$65, 0), MATCH('ALL Backcast - WINEP NEP'!J$13, 'ANH Backcast - WINEP'!$B$13:$AG$13, 0))</f>
        <v>Good</v>
      </c>
      <c r="K36" t="str">
        <f>INDEX('ANH Backcast - WINEP'!$B$12:$AG$65, MATCH('ALL Backcast - WINEP NEP'!$C36, 'ANH Backcast - WINEP'!$C$12:$C$65, 0), MATCH('ALL Backcast - WINEP NEP'!K$13, 'ANH Backcast - WINEP'!$B$13:$AG$13, 0))</f>
        <v>Good</v>
      </c>
      <c r="L36" t="str">
        <f>INDEX('ANH Backcast - WINEP'!$B$12:$AG$65, MATCH('ALL Backcast - WINEP NEP'!$C36, 'ANH Backcast - WINEP'!$C$12:$C$65, 0), MATCH('ALL Backcast - WINEP NEP'!L$13, 'ANH Backcast - WINEP'!$B$13:$AG$13, 0))</f>
        <v>Good</v>
      </c>
      <c r="M36">
        <f>INDEX('ANH Backcast - WINEP'!$B$12:$AG$65, MATCH('ALL Backcast - WINEP NEP'!$C36, 'ANH Backcast - WINEP'!$C$12:$C$65, 0), MATCH('ALL Backcast - WINEP NEP'!M$13, 'ANH Backcast - WINEP'!$B$13:$AG$13, 0))</f>
        <v>0</v>
      </c>
      <c r="N36" t="str">
        <f>INDEX('ANH Backcast - WINEP'!$B$12:$AG$65, MATCH('ALL Backcast - WINEP NEP'!$C36, 'ANH Backcast - WINEP'!$C$12:$C$65, 0), MATCH('ALL Backcast - WINEP NEP'!N$13, 'ANH Backcast - WINEP'!$B$13:$AG$13, 0))</f>
        <v>Good</v>
      </c>
      <c r="O36" t="str">
        <f>INDEX('ANH Backcast - WINEP'!$B$12:$AG$65, MATCH('ALL Backcast - WINEP NEP'!$C36, 'ANH Backcast - WINEP'!$C$12:$C$65, 0), MATCH('ALL Backcast - WINEP NEP'!O$13, 'ANH Backcast - WINEP'!$B$13:$AG$13, 0))</f>
        <v>Sufficient</v>
      </c>
      <c r="P36" t="str">
        <f>INDEX('ANH Backcast - WINEP'!$B$12:$AG$65, MATCH('ALL Backcast - WINEP NEP'!$C36, 'ANH Backcast - WINEP'!$C$12:$C$65, 0), MATCH('ALL Backcast - WINEP NEP'!P$13, 'ANH Backcast - WINEP'!$B$13:$AG$13, 0))</f>
        <v>Sufficient</v>
      </c>
      <c r="Q36" t="str">
        <f>INDEX('ANH Backcast - WINEP'!$B$12:$AG$65, MATCH('ALL Backcast - WINEP NEP'!$C36, 'ANH Backcast - WINEP'!$C$12:$C$65, 0), MATCH('ALL Backcast - WINEP NEP'!Q$13, 'ANH Backcast - WINEP'!$B$13:$AG$13, 0))</f>
        <v>Sufficient</v>
      </c>
      <c r="R36" t="str">
        <f>INDEX('ANH Backcast - WINEP'!$B$12:$AG$65, MATCH('ALL Backcast - WINEP NEP'!$C36, 'ANH Backcast - WINEP'!$C$12:$C$65, 0), MATCH('ALL Backcast - WINEP NEP'!R$13, 'ANH Backcast - WINEP'!$B$13:$AG$13, 0))</f>
        <v>Sufficient</v>
      </c>
      <c r="S36" t="str">
        <f>INDEX('ANH Backcast - WINEP'!$B$12:$AG$65, MATCH('ALL Backcast - WINEP NEP'!$C36, 'ANH Backcast - WINEP'!$C$12:$C$65, 0), MATCH('ALL Backcast - WINEP NEP'!S$13, 'ANH Backcast - WINEP'!$B$13:$AG$13, 0))</f>
        <v>Good</v>
      </c>
      <c r="T36" t="str">
        <f>INDEX('ANH Backcast - WINEP'!$B$12:$AG$65, MATCH('ALL Backcast - WINEP NEP'!$C36, 'ANH Backcast - WINEP'!$C$12:$C$65, 0), MATCH('ALL Backcast - WINEP NEP'!T$13, 'ANH Backcast - WINEP'!$B$13:$AG$13, 0))</f>
        <v>Good</v>
      </c>
      <c r="U36" t="str">
        <f>INDEX('ANH Backcast - WINEP'!$B$12:$AG$65, MATCH('ALL Backcast - WINEP NEP'!$C36, 'ANH Backcast - WINEP'!$C$12:$C$65, 0), MATCH('ALL Backcast - WINEP NEP'!U$13, 'ANH Backcast - WINEP'!$B$13:$AG$13, 0))</f>
        <v>Good</v>
      </c>
      <c r="V36" t="str">
        <f>INDEX('ANH Backcast - WINEP'!$B$12:$AG$65, MATCH('ALL Backcast - WINEP NEP'!$C36, 'ANH Backcast - WINEP'!$C$12:$C$65, 0), MATCH('ALL Backcast - WINEP NEP'!V$13, 'ANH Backcast - WINEP'!$B$13:$AG$13, 0))</f>
        <v>Good</v>
      </c>
      <c r="W36" t="str">
        <f>INDEX('ANH Backcast - WINEP'!$B$12:$AG$65, MATCH('ALL Backcast - WINEP NEP'!$C36, 'ANH Backcast - WINEP'!$C$12:$C$65, 0), MATCH('ALL Backcast - WINEP NEP'!W$13, 'ANH Backcast - WINEP'!$B$13:$AG$13, 0))</f>
        <v>Y</v>
      </c>
      <c r="X36" t="str">
        <f>INDEX('ANH Backcast - WINEP'!$B$12:$AG$65, MATCH('ALL Backcast - WINEP NEP'!$C36, 'ANH Backcast - WINEP'!$C$12:$C$65, 0), MATCH('ALL Backcast - WINEP NEP'!X$13, 'ANH Backcast - WINEP'!$B$13:$AG$13, 0))</f>
        <v>IMP2 - 08AW102004a; ND - 08AW100086</v>
      </c>
      <c r="Y36" t="str">
        <f>INDEX('ANH Backcast - WINEP'!$B$12:$AG$65, MATCH('ALL Backcast - WINEP NEP'!$C36, 'ANH Backcast - WINEP'!$C$12:$C$65, 0), MATCH('ALL Backcast - WINEP NEP'!Y$13, 'ANH Backcast - WINEP'!$B$13:$AG$13, 0))</f>
        <v>Holding line awaiting outcome of AMP7 investigation
Actions to improve waters failing their Baseline class (Actions complete 31/03/2027)</v>
      </c>
      <c r="Z36" t="str">
        <f>INDEX('ANH Backcast - WINEP'!$B$12:$AG$65, MATCH('ALL Backcast - WINEP NEP'!$C36, 'ANH Backcast - WINEP'!$C$12:$C$65, 0), MATCH('ALL Backcast - WINEP NEP'!Z$13, 'ANH Backcast - WINEP'!$B$13:$AG$13, 0))</f>
        <v>N</v>
      </c>
      <c r="AB36" t="str">
        <f t="shared" si="0"/>
        <v>Y</v>
      </c>
    </row>
    <row r="37" spans="2:28">
      <c r="B37" t="s">
        <v>0</v>
      </c>
      <c r="C37" t="s">
        <v>93</v>
      </c>
      <c r="D37" t="str">
        <f>INDEX('ANH Backcast - WINEP'!$B$12:$AG$65, MATCH('ALL Backcast - WINEP NEP'!$C37, 'ANH Backcast - WINEP'!$C$12:$C$65, 0), MATCH('ALL Backcast - WINEP NEP'!D$13, 'ANH Backcast - WINEP'!$B$13:$AG$13, 0))</f>
        <v>coastal</v>
      </c>
      <c r="E37" t="str">
        <f>INDEX('ANH Backcast - WINEP'!$B$12:$AG$65, MATCH('ALL Backcast - WINEP NEP'!$C37, 'ANH Backcast - WINEP'!$C$12:$C$65, 0), MATCH('ALL Backcast - WINEP NEP'!E$13, 'ANH Backcast - WINEP'!$B$13:$AG$13, 0))</f>
        <v>Categorisation</v>
      </c>
      <c r="F37" t="str">
        <f>INDEX('ANH Backcast - WINEP'!$B$12:$AG$65, MATCH('ALL Backcast - WINEP NEP'!$C37, 'ANH Backcast - WINEP'!$C$12:$C$65, 0), MATCH('ALL Backcast - WINEP NEP'!F$13, 'ANH Backcast - WINEP'!$B$13:$AG$13, 0))</f>
        <v>Included</v>
      </c>
      <c r="H37" t="str">
        <f>INDEX('ANH Backcast - WINEP'!$B$12:$AG$65, MATCH('ALL Backcast - WINEP NEP'!$C37, 'ANH Backcast - WINEP'!$C$12:$C$65, 0), MATCH('ALL Backcast - WINEP NEP'!H$13, 'ANH Backcast - WINEP'!$B$13:$AG$13, 0))</f>
        <v>Good</v>
      </c>
      <c r="I37" t="str">
        <f>INDEX('ANH Backcast - WINEP'!$B$12:$AG$65, MATCH('ALL Backcast - WINEP NEP'!$C37, 'ANH Backcast - WINEP'!$C$12:$C$65, 0), MATCH('ALL Backcast - WINEP NEP'!I$13, 'ANH Backcast - WINEP'!$B$13:$AG$13, 0))</f>
        <v>Good</v>
      </c>
      <c r="J37" t="str">
        <f>INDEX('ANH Backcast - WINEP'!$B$12:$AG$65, MATCH('ALL Backcast - WINEP NEP'!$C37, 'ANH Backcast - WINEP'!$C$12:$C$65, 0), MATCH('ALL Backcast - WINEP NEP'!J$13, 'ANH Backcast - WINEP'!$B$13:$AG$13, 0))</f>
        <v>Sufficient</v>
      </c>
      <c r="K37" t="str">
        <f>INDEX('ANH Backcast - WINEP'!$B$12:$AG$65, MATCH('ALL Backcast - WINEP NEP'!$C37, 'ANH Backcast - WINEP'!$C$12:$C$65, 0), MATCH('ALL Backcast - WINEP NEP'!K$13, 'ANH Backcast - WINEP'!$B$13:$AG$13, 0))</f>
        <v>Sufficient</v>
      </c>
      <c r="L37" t="str">
        <f>INDEX('ANH Backcast - WINEP'!$B$12:$AG$65, MATCH('ALL Backcast - WINEP NEP'!$C37, 'ANH Backcast - WINEP'!$C$12:$C$65, 0), MATCH('ALL Backcast - WINEP NEP'!L$13, 'ANH Backcast - WINEP'!$B$13:$AG$13, 0))</f>
        <v>Sufficient</v>
      </c>
      <c r="M37">
        <f>INDEX('ANH Backcast - WINEP'!$B$12:$AG$65, MATCH('ALL Backcast - WINEP NEP'!$C37, 'ANH Backcast - WINEP'!$C$12:$C$65, 0), MATCH('ALL Backcast - WINEP NEP'!M$13, 'ANH Backcast - WINEP'!$B$13:$AG$13, 0))</f>
        <v>0</v>
      </c>
      <c r="N37" t="str">
        <f>INDEX('ANH Backcast - WINEP'!$B$12:$AG$65, MATCH('ALL Backcast - WINEP NEP'!$C37, 'ANH Backcast - WINEP'!$C$12:$C$65, 0), MATCH('ALL Backcast - WINEP NEP'!N$13, 'ANH Backcast - WINEP'!$B$13:$AG$13, 0))</f>
        <v>Poor</v>
      </c>
      <c r="O37" t="str">
        <f>INDEX('ANH Backcast - WINEP'!$B$12:$AG$65, MATCH('ALL Backcast - WINEP NEP'!$C37, 'ANH Backcast - WINEP'!$C$12:$C$65, 0), MATCH('ALL Backcast - WINEP NEP'!O$13, 'ANH Backcast - WINEP'!$B$13:$AG$13, 0))</f>
        <v>Poor</v>
      </c>
      <c r="P37" t="str">
        <f>INDEX('ANH Backcast - WINEP'!$B$12:$AG$65, MATCH('ALL Backcast - WINEP NEP'!$C37, 'ANH Backcast - WINEP'!$C$12:$C$65, 0), MATCH('ALL Backcast - WINEP NEP'!P$13, 'ANH Backcast - WINEP'!$B$13:$AG$13, 0))</f>
        <v>Sufficient</v>
      </c>
      <c r="Q37" t="str">
        <f>INDEX('ANH Backcast - WINEP'!$B$12:$AG$65, MATCH('ALL Backcast - WINEP NEP'!$C37, 'ANH Backcast - WINEP'!$C$12:$C$65, 0), MATCH('ALL Backcast - WINEP NEP'!Q$13, 'ANH Backcast - WINEP'!$B$13:$AG$13, 0))</f>
        <v>Poor</v>
      </c>
      <c r="R37" t="str">
        <f>INDEX('ANH Backcast - WINEP'!$B$12:$AG$65, MATCH('ALL Backcast - WINEP NEP'!$C37, 'ANH Backcast - WINEP'!$C$12:$C$65, 0), MATCH('ALL Backcast - WINEP NEP'!R$13, 'ANH Backcast - WINEP'!$B$13:$AG$13, 0))</f>
        <v>Sufficient</v>
      </c>
      <c r="S37" t="str">
        <f>INDEX('ANH Backcast - WINEP'!$B$12:$AG$65, MATCH('ALL Backcast - WINEP NEP'!$C37, 'ANH Backcast - WINEP'!$C$12:$C$65, 0), MATCH('ALL Backcast - WINEP NEP'!S$13, 'ANH Backcast - WINEP'!$B$13:$AG$13, 0))</f>
        <v>Sufficient</v>
      </c>
      <c r="T37" t="str">
        <f>INDEX('ANH Backcast - WINEP'!$B$12:$AG$65, MATCH('ALL Backcast - WINEP NEP'!$C37, 'ANH Backcast - WINEP'!$C$12:$C$65, 0), MATCH('ALL Backcast - WINEP NEP'!T$13, 'ANH Backcast - WINEP'!$B$13:$AG$13, 0))</f>
        <v>Poor</v>
      </c>
      <c r="U37" t="str">
        <f>INDEX('ANH Backcast - WINEP'!$B$12:$AG$65, MATCH('ALL Backcast - WINEP NEP'!$C37, 'ANH Backcast - WINEP'!$C$12:$C$65, 0), MATCH('ALL Backcast - WINEP NEP'!U$13, 'ANH Backcast - WINEP'!$B$13:$AG$13, 0))</f>
        <v>Poor</v>
      </c>
      <c r="V37" t="str">
        <f>INDEX('ANH Backcast - WINEP'!$B$12:$AG$65, MATCH('ALL Backcast - WINEP NEP'!$C37, 'ANH Backcast - WINEP'!$C$12:$C$65, 0), MATCH('ALL Backcast - WINEP NEP'!V$13, 'ANH Backcast - WINEP'!$B$13:$AG$13, 0))</f>
        <v>Sufficient</v>
      </c>
      <c r="W37" t="str">
        <f>INDEX('ANH Backcast - WINEP'!$B$12:$AG$65, MATCH('ALL Backcast - WINEP NEP'!$C37, 'ANH Backcast - WINEP'!$C$12:$C$65, 0), MATCH('ALL Backcast - WINEP NEP'!W$13, 'ANH Backcast - WINEP'!$B$13:$AG$13, 0))</f>
        <v>Y</v>
      </c>
      <c r="X37" t="str">
        <f>INDEX('ANH Backcast - WINEP'!$B$12:$AG$65, MATCH('ALL Backcast - WINEP NEP'!$C37, 'ANH Backcast - WINEP'!$C$12:$C$65, 0), MATCH('ALL Backcast - WINEP NEP'!X$13, 'ANH Backcast - WINEP'!$B$13:$AG$13, 0))</f>
        <v>IMP2 - 08AW102004a</v>
      </c>
      <c r="Y37" t="str">
        <f>INDEX('ANH Backcast - WINEP'!$B$12:$AG$65, MATCH('ALL Backcast - WINEP NEP'!$C37, 'ANH Backcast - WINEP'!$C$12:$C$65, 0), MATCH('ALL Backcast - WINEP NEP'!Y$13, 'ANH Backcast - WINEP'!$B$13:$AG$13, 0))</f>
        <v>Holding line awaiting outcome of AMP7 investigation. Sufficient in 2023 consider sufficient should be the bar.</v>
      </c>
      <c r="Z37" t="str">
        <f>INDEX('ANH Backcast - WINEP'!$B$12:$AG$65, MATCH('ALL Backcast - WINEP NEP'!$C37, 'ANH Backcast - WINEP'!$C$12:$C$65, 0), MATCH('ALL Backcast - WINEP NEP'!Z$13, 'ANH Backcast - WINEP'!$B$13:$AG$13, 0))</f>
        <v>Y</v>
      </c>
      <c r="AB37" t="str">
        <f t="shared" si="0"/>
        <v>Y</v>
      </c>
    </row>
    <row r="38" spans="2:28">
      <c r="B38" t="s">
        <v>0</v>
      </c>
      <c r="C38" t="s">
        <v>99</v>
      </c>
      <c r="D38" t="str">
        <f>INDEX('ANH Backcast - WINEP'!$B$12:$AG$65, MATCH('ALL Backcast - WINEP NEP'!$C38, 'ANH Backcast - WINEP'!$C$12:$C$65, 0), MATCH('ALL Backcast - WINEP NEP'!D$13, 'ANH Backcast - WINEP'!$B$13:$AG$13, 0))</f>
        <v>coastal</v>
      </c>
      <c r="E38" t="str">
        <f>INDEX('ANH Backcast - WINEP'!$B$12:$AG$65, MATCH('ALL Backcast - WINEP NEP'!$C38, 'ANH Backcast - WINEP'!$C$12:$C$65, 0), MATCH('ALL Backcast - WINEP NEP'!E$13, 'ANH Backcast - WINEP'!$B$13:$AG$13, 0))</f>
        <v>Categorisation</v>
      </c>
      <c r="F38" t="str">
        <f>INDEX('ANH Backcast - WINEP'!$B$12:$AG$65, MATCH('ALL Backcast - WINEP NEP'!$C38, 'ANH Backcast - WINEP'!$C$12:$C$65, 0), MATCH('ALL Backcast - WINEP NEP'!F$13, 'ANH Backcast - WINEP'!$B$13:$AG$13, 0))</f>
        <v>Included</v>
      </c>
      <c r="H38" t="str">
        <f>INDEX('ANH Backcast - WINEP'!$B$12:$AG$65, MATCH('ALL Backcast - WINEP NEP'!$C38, 'ANH Backcast - WINEP'!$C$12:$C$65, 0), MATCH('ALL Backcast - WINEP NEP'!H$13, 'ANH Backcast - WINEP'!$B$13:$AG$13, 0))</f>
        <v>Excellent</v>
      </c>
      <c r="I38" t="str">
        <f>INDEX('ANH Backcast - WINEP'!$B$12:$AG$65, MATCH('ALL Backcast - WINEP NEP'!$C38, 'ANH Backcast - WINEP'!$C$12:$C$65, 0), MATCH('ALL Backcast - WINEP NEP'!I$13, 'ANH Backcast - WINEP'!$B$13:$AG$13, 0))</f>
        <v>Excellent</v>
      </c>
      <c r="J38" t="str">
        <f>INDEX('ANH Backcast - WINEP'!$B$12:$AG$65, MATCH('ALL Backcast - WINEP NEP'!$C38, 'ANH Backcast - WINEP'!$C$12:$C$65, 0), MATCH('ALL Backcast - WINEP NEP'!J$13, 'ANH Backcast - WINEP'!$B$13:$AG$13, 0))</f>
        <v>Excellent</v>
      </c>
      <c r="K38" t="str">
        <f>INDEX('ANH Backcast - WINEP'!$B$12:$AG$65, MATCH('ALL Backcast - WINEP NEP'!$C38, 'ANH Backcast - WINEP'!$C$12:$C$65, 0), MATCH('ALL Backcast - WINEP NEP'!K$13, 'ANH Backcast - WINEP'!$B$13:$AG$13, 0))</f>
        <v>Excellent</v>
      </c>
      <c r="L38" t="str">
        <f>INDEX('ANH Backcast - WINEP'!$B$12:$AG$65, MATCH('ALL Backcast - WINEP NEP'!$C38, 'ANH Backcast - WINEP'!$C$12:$C$65, 0), MATCH('ALL Backcast - WINEP NEP'!L$13, 'ANH Backcast - WINEP'!$B$13:$AG$13, 0))</f>
        <v>Excellent</v>
      </c>
      <c r="M38">
        <f>INDEX('ANH Backcast - WINEP'!$B$12:$AG$65, MATCH('ALL Backcast - WINEP NEP'!$C38, 'ANH Backcast - WINEP'!$C$12:$C$65, 0), MATCH('ALL Backcast - WINEP NEP'!M$13, 'ANH Backcast - WINEP'!$B$13:$AG$13, 0))</f>
        <v>0</v>
      </c>
      <c r="N38" t="str">
        <f>INDEX('ANH Backcast - WINEP'!$B$12:$AG$65, MATCH('ALL Backcast - WINEP NEP'!$C38, 'ANH Backcast - WINEP'!$C$12:$C$65, 0), MATCH('ALL Backcast - WINEP NEP'!N$13, 'ANH Backcast - WINEP'!$B$13:$AG$13, 0))</f>
        <v>Excellent</v>
      </c>
      <c r="O38" t="str">
        <f>INDEX('ANH Backcast - WINEP'!$B$12:$AG$65, MATCH('ALL Backcast - WINEP NEP'!$C38, 'ANH Backcast - WINEP'!$C$12:$C$65, 0), MATCH('ALL Backcast - WINEP NEP'!O$13, 'ANH Backcast - WINEP'!$B$13:$AG$13, 0))</f>
        <v>Excellent</v>
      </c>
      <c r="P38" t="str">
        <f>INDEX('ANH Backcast - WINEP'!$B$12:$AG$65, MATCH('ALL Backcast - WINEP NEP'!$C38, 'ANH Backcast - WINEP'!$C$12:$C$65, 0), MATCH('ALL Backcast - WINEP NEP'!P$13, 'ANH Backcast - WINEP'!$B$13:$AG$13, 0))</f>
        <v>Excellent</v>
      </c>
      <c r="Q38" t="str">
        <f>INDEX('ANH Backcast - WINEP'!$B$12:$AG$65, MATCH('ALL Backcast - WINEP NEP'!$C38, 'ANH Backcast - WINEP'!$C$12:$C$65, 0), MATCH('ALL Backcast - WINEP NEP'!Q$13, 'ANH Backcast - WINEP'!$B$13:$AG$13, 0))</f>
        <v>Excellent</v>
      </c>
      <c r="R38" t="str">
        <f>INDEX('ANH Backcast - WINEP'!$B$12:$AG$65, MATCH('ALL Backcast - WINEP NEP'!$C38, 'ANH Backcast - WINEP'!$C$12:$C$65, 0), MATCH('ALL Backcast - WINEP NEP'!R$13, 'ANH Backcast - WINEP'!$B$13:$AG$13, 0))</f>
        <v>Excellent</v>
      </c>
      <c r="S38" t="str">
        <f>INDEX('ANH Backcast - WINEP'!$B$12:$AG$65, MATCH('ALL Backcast - WINEP NEP'!$C38, 'ANH Backcast - WINEP'!$C$12:$C$65, 0), MATCH('ALL Backcast - WINEP NEP'!S$13, 'ANH Backcast - WINEP'!$B$13:$AG$13, 0))</f>
        <v>Excellent</v>
      </c>
      <c r="T38" t="str">
        <f>INDEX('ANH Backcast - WINEP'!$B$12:$AG$65, MATCH('ALL Backcast - WINEP NEP'!$C38, 'ANH Backcast - WINEP'!$C$12:$C$65, 0), MATCH('ALL Backcast - WINEP NEP'!T$13, 'ANH Backcast - WINEP'!$B$13:$AG$13, 0))</f>
        <v>Excellent</v>
      </c>
      <c r="U38" t="str">
        <f>INDEX('ANH Backcast - WINEP'!$B$12:$AG$65, MATCH('ALL Backcast - WINEP NEP'!$C38, 'ANH Backcast - WINEP'!$C$12:$C$65, 0), MATCH('ALL Backcast - WINEP NEP'!U$13, 'ANH Backcast - WINEP'!$B$13:$AG$13, 0))</f>
        <v>Excellent</v>
      </c>
      <c r="V38" t="str">
        <f>INDEX('ANH Backcast - WINEP'!$B$12:$AG$65, MATCH('ALL Backcast - WINEP NEP'!$C38, 'ANH Backcast - WINEP'!$C$12:$C$65, 0), MATCH('ALL Backcast - WINEP NEP'!V$13, 'ANH Backcast - WINEP'!$B$13:$AG$13, 0))</f>
        <v>Excellent</v>
      </c>
      <c r="W38">
        <f>INDEX('ANH Backcast - WINEP'!$B$12:$AG$65, MATCH('ALL Backcast - WINEP NEP'!$C38, 'ANH Backcast - WINEP'!$C$12:$C$65, 0), MATCH('ALL Backcast - WINEP NEP'!W$13, 'ANH Backcast - WINEP'!$B$13:$AG$13, 0))</f>
        <v>0</v>
      </c>
      <c r="X38">
        <f>INDEX('ANH Backcast - WINEP'!$B$12:$AG$65, MATCH('ALL Backcast - WINEP NEP'!$C38, 'ANH Backcast - WINEP'!$C$12:$C$65, 0), MATCH('ALL Backcast - WINEP NEP'!X$13, 'ANH Backcast - WINEP'!$B$13:$AG$13, 0))</f>
        <v>0</v>
      </c>
      <c r="Y38">
        <f>INDEX('ANH Backcast - WINEP'!$B$12:$AG$65, MATCH('ALL Backcast - WINEP NEP'!$C38, 'ANH Backcast - WINEP'!$C$12:$C$65, 0), MATCH('ALL Backcast - WINEP NEP'!Y$13, 'ANH Backcast - WINEP'!$B$13:$AG$13, 0))</f>
        <v>0</v>
      </c>
      <c r="Z38" t="str">
        <f>INDEX('ANH Backcast - WINEP'!$B$12:$AG$65, MATCH('ALL Backcast - WINEP NEP'!$C38, 'ANH Backcast - WINEP'!$C$12:$C$65, 0), MATCH('ALL Backcast - WINEP NEP'!Z$13, 'ANH Backcast - WINEP'!$B$13:$AG$13, 0))</f>
        <v>N</v>
      </c>
      <c r="AB38" t="str">
        <f t="shared" si="0"/>
        <v>N</v>
      </c>
    </row>
    <row r="39" spans="2:28">
      <c r="B39" t="s">
        <v>0</v>
      </c>
      <c r="C39" t="s">
        <v>100</v>
      </c>
      <c r="D39" t="str">
        <f>INDEX('ANH Backcast - WINEP'!$B$12:$AG$65, MATCH('ALL Backcast - WINEP NEP'!$C39, 'ANH Backcast - WINEP'!$C$12:$C$65, 0), MATCH('ALL Backcast - WINEP NEP'!D$13, 'ANH Backcast - WINEP'!$B$13:$AG$13, 0))</f>
        <v>coastal</v>
      </c>
      <c r="E39" t="str">
        <f>INDEX('ANH Backcast - WINEP'!$B$12:$AG$65, MATCH('ALL Backcast - WINEP NEP'!$C39, 'ANH Backcast - WINEP'!$C$12:$C$65, 0), MATCH('ALL Backcast - WINEP NEP'!E$13, 'ANH Backcast - WINEP'!$B$13:$AG$13, 0))</f>
        <v>Categorisation</v>
      </c>
      <c r="F39" t="str">
        <f>INDEX('ANH Backcast - WINEP'!$B$12:$AG$65, MATCH('ALL Backcast - WINEP NEP'!$C39, 'ANH Backcast - WINEP'!$C$12:$C$65, 0), MATCH('ALL Backcast - WINEP NEP'!F$13, 'ANH Backcast - WINEP'!$B$13:$AG$13, 0))</f>
        <v>Included</v>
      </c>
      <c r="H39" t="str">
        <f>INDEX('ANH Backcast - WINEP'!$B$12:$AG$65, MATCH('ALL Backcast - WINEP NEP'!$C39, 'ANH Backcast - WINEP'!$C$12:$C$65, 0), MATCH('ALL Backcast - WINEP NEP'!H$13, 'ANH Backcast - WINEP'!$B$13:$AG$13, 0))</f>
        <v>Good</v>
      </c>
      <c r="I39" t="str">
        <f>INDEX('ANH Backcast - WINEP'!$B$12:$AG$65, MATCH('ALL Backcast - WINEP NEP'!$C39, 'ANH Backcast - WINEP'!$C$12:$C$65, 0), MATCH('ALL Backcast - WINEP NEP'!I$13, 'ANH Backcast - WINEP'!$B$13:$AG$13, 0))</f>
        <v>Excellent</v>
      </c>
      <c r="J39" t="str">
        <f>INDEX('ANH Backcast - WINEP'!$B$12:$AG$65, MATCH('ALL Backcast - WINEP NEP'!$C39, 'ANH Backcast - WINEP'!$C$12:$C$65, 0), MATCH('ALL Backcast - WINEP NEP'!J$13, 'ANH Backcast - WINEP'!$B$13:$AG$13, 0))</f>
        <v>Good</v>
      </c>
      <c r="K39" t="str">
        <f>INDEX('ANH Backcast - WINEP'!$B$12:$AG$65, MATCH('ALL Backcast - WINEP NEP'!$C39, 'ANH Backcast - WINEP'!$C$12:$C$65, 0), MATCH('ALL Backcast - WINEP NEP'!K$13, 'ANH Backcast - WINEP'!$B$13:$AG$13, 0))</f>
        <v>Good</v>
      </c>
      <c r="L39" t="str">
        <f>INDEX('ANH Backcast - WINEP'!$B$12:$AG$65, MATCH('ALL Backcast - WINEP NEP'!$C39, 'ANH Backcast - WINEP'!$C$12:$C$65, 0), MATCH('ALL Backcast - WINEP NEP'!L$13, 'ANH Backcast - WINEP'!$B$13:$AG$13, 0))</f>
        <v>Good</v>
      </c>
      <c r="M39">
        <f>INDEX('ANH Backcast - WINEP'!$B$12:$AG$65, MATCH('ALL Backcast - WINEP NEP'!$C39, 'ANH Backcast - WINEP'!$C$12:$C$65, 0), MATCH('ALL Backcast - WINEP NEP'!M$13, 'ANH Backcast - WINEP'!$B$13:$AG$13, 0))</f>
        <v>0</v>
      </c>
      <c r="N39" t="str">
        <f>INDEX('ANH Backcast - WINEP'!$B$12:$AG$65, MATCH('ALL Backcast - WINEP NEP'!$C39, 'ANH Backcast - WINEP'!$C$12:$C$65, 0), MATCH('ALL Backcast - WINEP NEP'!N$13, 'ANH Backcast - WINEP'!$B$13:$AG$13, 0))</f>
        <v>Good</v>
      </c>
      <c r="O39" t="str">
        <f>INDEX('ANH Backcast - WINEP'!$B$12:$AG$65, MATCH('ALL Backcast - WINEP NEP'!$C39, 'ANH Backcast - WINEP'!$C$12:$C$65, 0), MATCH('ALL Backcast - WINEP NEP'!O$13, 'ANH Backcast - WINEP'!$B$13:$AG$13, 0))</f>
        <v>Good</v>
      </c>
      <c r="P39" t="str">
        <f>INDEX('ANH Backcast - WINEP'!$B$12:$AG$65, MATCH('ALL Backcast - WINEP NEP'!$C39, 'ANH Backcast - WINEP'!$C$12:$C$65, 0), MATCH('ALL Backcast - WINEP NEP'!P$13, 'ANH Backcast - WINEP'!$B$13:$AG$13, 0))</f>
        <v>Good</v>
      </c>
      <c r="Q39" t="str">
        <f>INDEX('ANH Backcast - WINEP'!$B$12:$AG$65, MATCH('ALL Backcast - WINEP NEP'!$C39, 'ANH Backcast - WINEP'!$C$12:$C$65, 0), MATCH('ALL Backcast - WINEP NEP'!Q$13, 'ANH Backcast - WINEP'!$B$13:$AG$13, 0))</f>
        <v>Good</v>
      </c>
      <c r="R39" t="str">
        <f>INDEX('ANH Backcast - WINEP'!$B$12:$AG$65, MATCH('ALL Backcast - WINEP NEP'!$C39, 'ANH Backcast - WINEP'!$C$12:$C$65, 0), MATCH('ALL Backcast - WINEP NEP'!R$13, 'ANH Backcast - WINEP'!$B$13:$AG$13, 0))</f>
        <v>Good</v>
      </c>
      <c r="S39" t="str">
        <f>INDEX('ANH Backcast - WINEP'!$B$12:$AG$65, MATCH('ALL Backcast - WINEP NEP'!$C39, 'ANH Backcast - WINEP'!$C$12:$C$65, 0), MATCH('ALL Backcast - WINEP NEP'!S$13, 'ANH Backcast - WINEP'!$B$13:$AG$13, 0))</f>
        <v>Good</v>
      </c>
      <c r="T39" t="str">
        <f>INDEX('ANH Backcast - WINEP'!$B$12:$AG$65, MATCH('ALL Backcast - WINEP NEP'!$C39, 'ANH Backcast - WINEP'!$C$12:$C$65, 0), MATCH('ALL Backcast - WINEP NEP'!T$13, 'ANH Backcast - WINEP'!$B$13:$AG$13, 0))</f>
        <v>Good</v>
      </c>
      <c r="U39" t="str">
        <f>INDEX('ANH Backcast - WINEP'!$B$12:$AG$65, MATCH('ALL Backcast - WINEP NEP'!$C39, 'ANH Backcast - WINEP'!$C$12:$C$65, 0), MATCH('ALL Backcast - WINEP NEP'!U$13, 'ANH Backcast - WINEP'!$B$13:$AG$13, 0))</f>
        <v>Good</v>
      </c>
      <c r="V39" t="str">
        <f>INDEX('ANH Backcast - WINEP'!$B$12:$AG$65, MATCH('ALL Backcast - WINEP NEP'!$C39, 'ANH Backcast - WINEP'!$C$12:$C$65, 0), MATCH('ALL Backcast - WINEP NEP'!V$13, 'ANH Backcast - WINEP'!$B$13:$AG$13, 0))</f>
        <v>Good</v>
      </c>
      <c r="W39">
        <f>INDEX('ANH Backcast - WINEP'!$B$12:$AG$65, MATCH('ALL Backcast - WINEP NEP'!$C39, 'ANH Backcast - WINEP'!$C$12:$C$65, 0), MATCH('ALL Backcast - WINEP NEP'!W$13, 'ANH Backcast - WINEP'!$B$13:$AG$13, 0))</f>
        <v>0</v>
      </c>
      <c r="X39">
        <f>INDEX('ANH Backcast - WINEP'!$B$12:$AG$65, MATCH('ALL Backcast - WINEP NEP'!$C39, 'ANH Backcast - WINEP'!$C$12:$C$65, 0), MATCH('ALL Backcast - WINEP NEP'!X$13, 'ANH Backcast - WINEP'!$B$13:$AG$13, 0))</f>
        <v>0</v>
      </c>
      <c r="Y39">
        <f>INDEX('ANH Backcast - WINEP'!$B$12:$AG$65, MATCH('ALL Backcast - WINEP NEP'!$C39, 'ANH Backcast - WINEP'!$C$12:$C$65, 0), MATCH('ALL Backcast - WINEP NEP'!Y$13, 'ANH Backcast - WINEP'!$B$13:$AG$13, 0))</f>
        <v>0</v>
      </c>
      <c r="Z39" t="str">
        <f>INDEX('ANH Backcast - WINEP'!$B$12:$AG$65, MATCH('ALL Backcast - WINEP NEP'!$C39, 'ANH Backcast - WINEP'!$C$12:$C$65, 0), MATCH('ALL Backcast - WINEP NEP'!Z$13, 'ANH Backcast - WINEP'!$B$13:$AG$13, 0))</f>
        <v>N</v>
      </c>
      <c r="AB39" t="str">
        <f t="shared" si="0"/>
        <v>N</v>
      </c>
    </row>
    <row r="40" spans="2:28">
      <c r="B40" t="s">
        <v>0</v>
      </c>
      <c r="C40" t="s">
        <v>101</v>
      </c>
      <c r="D40" t="str">
        <f>INDEX('ANH Backcast - WINEP'!$B$12:$AG$65, MATCH('ALL Backcast - WINEP NEP'!$C40, 'ANH Backcast - WINEP'!$C$12:$C$65, 0), MATCH('ALL Backcast - WINEP NEP'!D$13, 'ANH Backcast - WINEP'!$B$13:$AG$13, 0))</f>
        <v>coastal</v>
      </c>
      <c r="E40" t="str">
        <f>INDEX('ANH Backcast - WINEP'!$B$12:$AG$65, MATCH('ALL Backcast - WINEP NEP'!$C40, 'ANH Backcast - WINEP'!$C$12:$C$65, 0), MATCH('ALL Backcast - WINEP NEP'!E$13, 'ANH Backcast - WINEP'!$B$13:$AG$13, 0))</f>
        <v>Categorisation</v>
      </c>
      <c r="F40" t="str">
        <f>INDEX('ANH Backcast - WINEP'!$B$12:$AG$65, MATCH('ALL Backcast - WINEP NEP'!$C40, 'ANH Backcast - WINEP'!$C$12:$C$65, 0), MATCH('ALL Backcast - WINEP NEP'!F$13, 'ANH Backcast - WINEP'!$B$13:$AG$13, 0))</f>
        <v>Included</v>
      </c>
      <c r="H40" t="str">
        <f>INDEX('ANH Backcast - WINEP'!$B$12:$AG$65, MATCH('ALL Backcast - WINEP NEP'!$C40, 'ANH Backcast - WINEP'!$C$12:$C$65, 0), MATCH('ALL Backcast - WINEP NEP'!H$13, 'ANH Backcast - WINEP'!$B$13:$AG$13, 0))</f>
        <v>Good</v>
      </c>
      <c r="I40" t="str">
        <f>INDEX('ANH Backcast - WINEP'!$B$12:$AG$65, MATCH('ALL Backcast - WINEP NEP'!$C40, 'ANH Backcast - WINEP'!$C$12:$C$65, 0), MATCH('ALL Backcast - WINEP NEP'!I$13, 'ANH Backcast - WINEP'!$B$13:$AG$13, 0))</f>
        <v>Sufficient</v>
      </c>
      <c r="J40" t="str">
        <f>INDEX('ANH Backcast - WINEP'!$B$12:$AG$65, MATCH('ALL Backcast - WINEP NEP'!$C40, 'ANH Backcast - WINEP'!$C$12:$C$65, 0), MATCH('ALL Backcast - WINEP NEP'!J$13, 'ANH Backcast - WINEP'!$B$13:$AG$13, 0))</f>
        <v>Poor</v>
      </c>
      <c r="K40" t="str">
        <f>INDEX('ANH Backcast - WINEP'!$B$12:$AG$65, MATCH('ALL Backcast - WINEP NEP'!$C40, 'ANH Backcast - WINEP'!$C$12:$C$65, 0), MATCH('ALL Backcast - WINEP NEP'!K$13, 'ANH Backcast - WINEP'!$B$13:$AG$13, 0))</f>
        <v>Poor</v>
      </c>
      <c r="L40" t="str">
        <f>INDEX('ANH Backcast - WINEP'!$B$12:$AG$65, MATCH('ALL Backcast - WINEP NEP'!$C40, 'ANH Backcast - WINEP'!$C$12:$C$65, 0), MATCH('ALL Backcast - WINEP NEP'!L$13, 'ANH Backcast - WINEP'!$B$13:$AG$13, 0))</f>
        <v>Sufficient</v>
      </c>
      <c r="M40">
        <f>INDEX('ANH Backcast - WINEP'!$B$12:$AG$65, MATCH('ALL Backcast - WINEP NEP'!$C40, 'ANH Backcast - WINEP'!$C$12:$C$65, 0), MATCH('ALL Backcast - WINEP NEP'!M$13, 'ANH Backcast - WINEP'!$B$13:$AG$13, 0))</f>
        <v>0</v>
      </c>
      <c r="N40" t="str">
        <f>INDEX('ANH Backcast - WINEP'!$B$12:$AG$65, MATCH('ALL Backcast - WINEP NEP'!$C40, 'ANH Backcast - WINEP'!$C$12:$C$65, 0), MATCH('ALL Backcast - WINEP NEP'!N$13, 'ANH Backcast - WINEP'!$B$13:$AG$13, 0))</f>
        <v>Good</v>
      </c>
      <c r="O40" t="str">
        <f>INDEX('ANH Backcast - WINEP'!$B$12:$AG$65, MATCH('ALL Backcast - WINEP NEP'!$C40, 'ANH Backcast - WINEP'!$C$12:$C$65, 0), MATCH('ALL Backcast - WINEP NEP'!O$13, 'ANH Backcast - WINEP'!$B$13:$AG$13, 0))</f>
        <v>Good</v>
      </c>
      <c r="P40" t="str">
        <f>INDEX('ANH Backcast - WINEP'!$B$12:$AG$65, MATCH('ALL Backcast - WINEP NEP'!$C40, 'ANH Backcast - WINEP'!$C$12:$C$65, 0), MATCH('ALL Backcast - WINEP NEP'!P$13, 'ANH Backcast - WINEP'!$B$13:$AG$13, 0))</f>
        <v>Good</v>
      </c>
      <c r="Q40" t="str">
        <f>INDEX('ANH Backcast - WINEP'!$B$12:$AG$65, MATCH('ALL Backcast - WINEP NEP'!$C40, 'ANH Backcast - WINEP'!$C$12:$C$65, 0), MATCH('ALL Backcast - WINEP NEP'!Q$13, 'ANH Backcast - WINEP'!$B$13:$AG$13, 0))</f>
        <v>Good</v>
      </c>
      <c r="R40" t="str">
        <f>INDEX('ANH Backcast - WINEP'!$B$12:$AG$65, MATCH('ALL Backcast - WINEP NEP'!$C40, 'ANH Backcast - WINEP'!$C$12:$C$65, 0), MATCH('ALL Backcast - WINEP NEP'!R$13, 'ANH Backcast - WINEP'!$B$13:$AG$13, 0))</f>
        <v>Good</v>
      </c>
      <c r="S40" t="str">
        <f>INDEX('ANH Backcast - WINEP'!$B$12:$AG$65, MATCH('ALL Backcast - WINEP NEP'!$C40, 'ANH Backcast - WINEP'!$C$12:$C$65, 0), MATCH('ALL Backcast - WINEP NEP'!S$13, 'ANH Backcast - WINEP'!$B$13:$AG$13, 0))</f>
        <v>Good</v>
      </c>
      <c r="T40" t="str">
        <f>INDEX('ANH Backcast - WINEP'!$B$12:$AG$65, MATCH('ALL Backcast - WINEP NEP'!$C40, 'ANH Backcast - WINEP'!$C$12:$C$65, 0), MATCH('ALL Backcast - WINEP NEP'!T$13, 'ANH Backcast - WINEP'!$B$13:$AG$13, 0))</f>
        <v>Good</v>
      </c>
      <c r="U40" t="str">
        <f>INDEX('ANH Backcast - WINEP'!$B$12:$AG$65, MATCH('ALL Backcast - WINEP NEP'!$C40, 'ANH Backcast - WINEP'!$C$12:$C$65, 0), MATCH('ALL Backcast - WINEP NEP'!U$13, 'ANH Backcast - WINEP'!$B$13:$AG$13, 0))</f>
        <v>Good</v>
      </c>
      <c r="V40" t="str">
        <f>INDEX('ANH Backcast - WINEP'!$B$12:$AG$65, MATCH('ALL Backcast - WINEP NEP'!$C40, 'ANH Backcast - WINEP'!$C$12:$C$65, 0), MATCH('ALL Backcast - WINEP NEP'!V$13, 'ANH Backcast - WINEP'!$B$13:$AG$13, 0))</f>
        <v>Good</v>
      </c>
      <c r="W40" t="str">
        <f>INDEX('ANH Backcast - WINEP'!$B$12:$AG$65, MATCH('ALL Backcast - WINEP NEP'!$C40, 'ANH Backcast - WINEP'!$C$12:$C$65, 0), MATCH('ALL Backcast - WINEP NEP'!W$13, 'ANH Backcast - WINEP'!$B$13:$AG$13, 0))</f>
        <v>Y</v>
      </c>
      <c r="X40" t="str">
        <f>INDEX('ANH Backcast - WINEP'!$B$12:$AG$65, MATCH('ALL Backcast - WINEP NEP'!$C40, 'ANH Backcast - WINEP'!$C$12:$C$65, 0), MATCH('ALL Backcast - WINEP NEP'!X$13, 'ANH Backcast - WINEP'!$B$13:$AG$13, 0))</f>
        <v>IMP3 - 08AW100073a</v>
      </c>
      <c r="Y40" t="str">
        <f>INDEX('ANH Backcast - WINEP'!$B$12:$AG$65, MATCH('ALL Backcast - WINEP NEP'!$C40, 'ANH Backcast - WINEP'!$C$12:$C$65, 0), MATCH('ALL Backcast - WINEP NEP'!Y$13, 'ANH Backcast - WINEP'!$B$13:$AG$13, 0))</f>
        <v>Accept company forecast (improvements complete 31/03/2030) - Actions to improve waters to Good or Excellent where there is evidence of customer support</v>
      </c>
      <c r="Z40" t="str">
        <f>INDEX('ANH Backcast - WINEP'!$B$12:$AG$65, MATCH('ALL Backcast - WINEP NEP'!$C40, 'ANH Backcast - WINEP'!$C$12:$C$65, 0), MATCH('ALL Backcast - WINEP NEP'!Z$13, 'ANH Backcast - WINEP'!$B$13:$AG$13, 0))</f>
        <v>N</v>
      </c>
      <c r="AB40" t="str">
        <f t="shared" si="0"/>
        <v>Y</v>
      </c>
    </row>
    <row r="41" spans="2:28">
      <c r="B41" t="s">
        <v>0</v>
      </c>
      <c r="C41" t="s">
        <v>104</v>
      </c>
      <c r="D41" t="str">
        <f>INDEX('ANH Backcast - WINEP'!$B$12:$AG$65, MATCH('ALL Backcast - WINEP NEP'!$C41, 'ANH Backcast - WINEP'!$C$12:$C$65, 0), MATCH('ALL Backcast - WINEP NEP'!D$13, 'ANH Backcast - WINEP'!$B$13:$AG$13, 0))</f>
        <v>coastal</v>
      </c>
      <c r="E41" t="str">
        <f>INDEX('ANH Backcast - WINEP'!$B$12:$AG$65, MATCH('ALL Backcast - WINEP NEP'!$C41, 'ANH Backcast - WINEP'!$C$12:$C$65, 0), MATCH('ALL Backcast - WINEP NEP'!E$13, 'ANH Backcast - WINEP'!$B$13:$AG$13, 0))</f>
        <v>Categorisation</v>
      </c>
      <c r="F41" t="str">
        <f>INDEX('ANH Backcast - WINEP'!$B$12:$AG$65, MATCH('ALL Backcast - WINEP NEP'!$C41, 'ANH Backcast - WINEP'!$C$12:$C$65, 0), MATCH('ALL Backcast - WINEP NEP'!F$13, 'ANH Backcast - WINEP'!$B$13:$AG$13, 0))</f>
        <v>Included</v>
      </c>
      <c r="H41" t="str">
        <f>INDEX('ANH Backcast - WINEP'!$B$12:$AG$65, MATCH('ALL Backcast - WINEP NEP'!$C41, 'ANH Backcast - WINEP'!$C$12:$C$65, 0), MATCH('ALL Backcast - WINEP NEP'!H$13, 'ANH Backcast - WINEP'!$B$13:$AG$13, 0))</f>
        <v>Excellent</v>
      </c>
      <c r="I41" t="str">
        <f>INDEX('ANH Backcast - WINEP'!$B$12:$AG$65, MATCH('ALL Backcast - WINEP NEP'!$C41, 'ANH Backcast - WINEP'!$C$12:$C$65, 0), MATCH('ALL Backcast - WINEP NEP'!I$13, 'ANH Backcast - WINEP'!$B$13:$AG$13, 0))</f>
        <v>Good</v>
      </c>
      <c r="J41" t="str">
        <f>INDEX('ANH Backcast - WINEP'!$B$12:$AG$65, MATCH('ALL Backcast - WINEP NEP'!$C41, 'ANH Backcast - WINEP'!$C$12:$C$65, 0), MATCH('ALL Backcast - WINEP NEP'!J$13, 'ANH Backcast - WINEP'!$B$13:$AG$13, 0))</f>
        <v>Good</v>
      </c>
      <c r="K41" t="str">
        <f>INDEX('ANH Backcast - WINEP'!$B$12:$AG$65, MATCH('ALL Backcast - WINEP NEP'!$C41, 'ANH Backcast - WINEP'!$C$12:$C$65, 0), MATCH('ALL Backcast - WINEP NEP'!K$13, 'ANH Backcast - WINEP'!$B$13:$AG$13, 0))</f>
        <v>Good</v>
      </c>
      <c r="L41" t="str">
        <f>INDEX('ANH Backcast - WINEP'!$B$12:$AG$65, MATCH('ALL Backcast - WINEP NEP'!$C41, 'ANH Backcast - WINEP'!$C$12:$C$65, 0), MATCH('ALL Backcast - WINEP NEP'!L$13, 'ANH Backcast - WINEP'!$B$13:$AG$13, 0))</f>
        <v>Good</v>
      </c>
      <c r="M41">
        <f>INDEX('ANH Backcast - WINEP'!$B$12:$AG$65, MATCH('ALL Backcast - WINEP NEP'!$C41, 'ANH Backcast - WINEP'!$C$12:$C$65, 0), MATCH('ALL Backcast - WINEP NEP'!M$13, 'ANH Backcast - WINEP'!$B$13:$AG$13, 0))</f>
        <v>0</v>
      </c>
      <c r="N41" t="str">
        <f>INDEX('ANH Backcast - WINEP'!$B$12:$AG$65, MATCH('ALL Backcast - WINEP NEP'!$C41, 'ANH Backcast - WINEP'!$C$12:$C$65, 0), MATCH('ALL Backcast - WINEP NEP'!N$13, 'ANH Backcast - WINEP'!$B$13:$AG$13, 0))</f>
        <v>Excellent</v>
      </c>
      <c r="O41" t="str">
        <f>INDEX('ANH Backcast - WINEP'!$B$12:$AG$65, MATCH('ALL Backcast - WINEP NEP'!$C41, 'ANH Backcast - WINEP'!$C$12:$C$65, 0), MATCH('ALL Backcast - WINEP NEP'!O$13, 'ANH Backcast - WINEP'!$B$13:$AG$13, 0))</f>
        <v>Excellent</v>
      </c>
      <c r="P41" t="str">
        <f>INDEX('ANH Backcast - WINEP'!$B$12:$AG$65, MATCH('ALL Backcast - WINEP NEP'!$C41, 'ANH Backcast - WINEP'!$C$12:$C$65, 0), MATCH('ALL Backcast - WINEP NEP'!P$13, 'ANH Backcast - WINEP'!$B$13:$AG$13, 0))</f>
        <v>Excellent</v>
      </c>
      <c r="Q41" t="str">
        <f>INDEX('ANH Backcast - WINEP'!$B$12:$AG$65, MATCH('ALL Backcast - WINEP NEP'!$C41, 'ANH Backcast - WINEP'!$C$12:$C$65, 0), MATCH('ALL Backcast - WINEP NEP'!Q$13, 'ANH Backcast - WINEP'!$B$13:$AG$13, 0))</f>
        <v>Excellent</v>
      </c>
      <c r="R41" t="str">
        <f>INDEX('ANH Backcast - WINEP'!$B$12:$AG$65, MATCH('ALL Backcast - WINEP NEP'!$C41, 'ANH Backcast - WINEP'!$C$12:$C$65, 0), MATCH('ALL Backcast - WINEP NEP'!R$13, 'ANH Backcast - WINEP'!$B$13:$AG$13, 0))</f>
        <v>Excellent</v>
      </c>
      <c r="S41" t="str">
        <f>INDEX('ANH Backcast - WINEP'!$B$12:$AG$65, MATCH('ALL Backcast - WINEP NEP'!$C41, 'ANH Backcast - WINEP'!$C$12:$C$65, 0), MATCH('ALL Backcast - WINEP NEP'!S$13, 'ANH Backcast - WINEP'!$B$13:$AG$13, 0))</f>
        <v>Good</v>
      </c>
      <c r="T41" t="str">
        <f>INDEX('ANH Backcast - WINEP'!$B$12:$AG$65, MATCH('ALL Backcast - WINEP NEP'!$C41, 'ANH Backcast - WINEP'!$C$12:$C$65, 0), MATCH('ALL Backcast - WINEP NEP'!T$13, 'ANH Backcast - WINEP'!$B$13:$AG$13, 0))</f>
        <v>Excellent</v>
      </c>
      <c r="U41" t="str">
        <f>INDEX('ANH Backcast - WINEP'!$B$12:$AG$65, MATCH('ALL Backcast - WINEP NEP'!$C41, 'ANH Backcast - WINEP'!$C$12:$C$65, 0), MATCH('ALL Backcast - WINEP NEP'!U$13, 'ANH Backcast - WINEP'!$B$13:$AG$13, 0))</f>
        <v>Good</v>
      </c>
      <c r="V41" t="str">
        <f>INDEX('ANH Backcast - WINEP'!$B$12:$AG$65, MATCH('ALL Backcast - WINEP NEP'!$C41, 'ANH Backcast - WINEP'!$C$12:$C$65, 0), MATCH('ALL Backcast - WINEP NEP'!V$13, 'ANH Backcast - WINEP'!$B$13:$AG$13, 0))</f>
        <v>Excellent</v>
      </c>
      <c r="W41" t="str">
        <f>INDEX('ANH Backcast - WINEP'!$B$12:$AG$65, MATCH('ALL Backcast - WINEP NEP'!$C41, 'ANH Backcast - WINEP'!$C$12:$C$65, 0), MATCH('ALL Backcast - WINEP NEP'!W$13, 'ANH Backcast - WINEP'!$B$13:$AG$13, 0))</f>
        <v>Y</v>
      </c>
      <c r="X41">
        <f>INDEX('ANH Backcast - WINEP'!$B$12:$AG$65, MATCH('ALL Backcast - WINEP NEP'!$C41, 'ANH Backcast - WINEP'!$C$12:$C$65, 0), MATCH('ALL Backcast - WINEP NEP'!X$13, 'ANH Backcast - WINEP'!$B$13:$AG$13, 0))</f>
        <v>0</v>
      </c>
      <c r="Y41" t="str">
        <f>INDEX('ANH Backcast - WINEP'!$B$12:$AG$65, MATCH('ALL Backcast - WINEP NEP'!$C41, 'ANH Backcast - WINEP'!$C$12:$C$65, 0), MATCH('ALL Backcast - WINEP NEP'!Y$13, 'ANH Backcast - WINEP'!$B$13:$AG$13, 0))</f>
        <v>Historically (2020-23) excellent is level delivered so should hold forecast at this level</v>
      </c>
      <c r="Z41" t="str">
        <f>INDEX('ANH Backcast - WINEP'!$B$12:$AG$65, MATCH('ALL Backcast - WINEP NEP'!$C41, 'ANH Backcast - WINEP'!$C$12:$C$65, 0), MATCH('ALL Backcast - WINEP NEP'!Z$13, 'ANH Backcast - WINEP'!$B$13:$AG$13, 0))</f>
        <v>Y</v>
      </c>
      <c r="AB41" t="str">
        <f t="shared" si="0"/>
        <v>N</v>
      </c>
    </row>
    <row r="42" spans="2:28">
      <c r="B42" t="s">
        <v>0</v>
      </c>
      <c r="C42" t="s">
        <v>106</v>
      </c>
      <c r="D42" t="str">
        <f>INDEX('ANH Backcast - WINEP'!$B$12:$AG$65, MATCH('ALL Backcast - WINEP NEP'!$C42, 'ANH Backcast - WINEP'!$C$12:$C$65, 0), MATCH('ALL Backcast - WINEP NEP'!D$13, 'ANH Backcast - WINEP'!$B$13:$AG$13, 0))</f>
        <v>coastal</v>
      </c>
      <c r="E42" t="str">
        <f>INDEX('ANH Backcast - WINEP'!$B$12:$AG$65, MATCH('ALL Backcast - WINEP NEP'!$C42, 'ANH Backcast - WINEP'!$C$12:$C$65, 0), MATCH('ALL Backcast - WINEP NEP'!E$13, 'ANH Backcast - WINEP'!$B$13:$AG$13, 0))</f>
        <v>Categorisation</v>
      </c>
      <c r="F42" t="str">
        <f>INDEX('ANH Backcast - WINEP'!$B$12:$AG$65, MATCH('ALL Backcast - WINEP NEP'!$C42, 'ANH Backcast - WINEP'!$C$12:$C$65, 0), MATCH('ALL Backcast - WINEP NEP'!F$13, 'ANH Backcast - WINEP'!$B$13:$AG$13, 0))</f>
        <v>Included</v>
      </c>
      <c r="H42" t="str">
        <f>INDEX('ANH Backcast - WINEP'!$B$12:$AG$65, MATCH('ALL Backcast - WINEP NEP'!$C42, 'ANH Backcast - WINEP'!$C$12:$C$65, 0), MATCH('ALL Backcast - WINEP NEP'!H$13, 'ANH Backcast - WINEP'!$B$13:$AG$13, 0))</f>
        <v>Excellent</v>
      </c>
      <c r="I42" t="str">
        <f>INDEX('ANH Backcast - WINEP'!$B$12:$AG$65, MATCH('ALL Backcast - WINEP NEP'!$C42, 'ANH Backcast - WINEP'!$C$12:$C$65, 0), MATCH('ALL Backcast - WINEP NEP'!I$13, 'ANH Backcast - WINEP'!$B$13:$AG$13, 0))</f>
        <v>Good</v>
      </c>
      <c r="J42" t="str">
        <f>INDEX('ANH Backcast - WINEP'!$B$12:$AG$65, MATCH('ALL Backcast - WINEP NEP'!$C42, 'ANH Backcast - WINEP'!$C$12:$C$65, 0), MATCH('ALL Backcast - WINEP NEP'!J$13, 'ANH Backcast - WINEP'!$B$13:$AG$13, 0))</f>
        <v>Good</v>
      </c>
      <c r="K42" t="str">
        <f>INDEX('ANH Backcast - WINEP'!$B$12:$AG$65, MATCH('ALL Backcast - WINEP NEP'!$C42, 'ANH Backcast - WINEP'!$C$12:$C$65, 0), MATCH('ALL Backcast - WINEP NEP'!K$13, 'ANH Backcast - WINEP'!$B$13:$AG$13, 0))</f>
        <v>Good</v>
      </c>
      <c r="L42" t="str">
        <f>INDEX('ANH Backcast - WINEP'!$B$12:$AG$65, MATCH('ALL Backcast - WINEP NEP'!$C42, 'ANH Backcast - WINEP'!$C$12:$C$65, 0), MATCH('ALL Backcast - WINEP NEP'!L$13, 'ANH Backcast - WINEP'!$B$13:$AG$13, 0))</f>
        <v>Good</v>
      </c>
      <c r="M42">
        <f>INDEX('ANH Backcast - WINEP'!$B$12:$AG$65, MATCH('ALL Backcast - WINEP NEP'!$C42, 'ANH Backcast - WINEP'!$C$12:$C$65, 0), MATCH('ALL Backcast - WINEP NEP'!M$13, 'ANH Backcast - WINEP'!$B$13:$AG$13, 0))</f>
        <v>0</v>
      </c>
      <c r="N42" t="str">
        <f>INDEX('ANH Backcast - WINEP'!$B$12:$AG$65, MATCH('ALL Backcast - WINEP NEP'!$C42, 'ANH Backcast - WINEP'!$C$12:$C$65, 0), MATCH('ALL Backcast - WINEP NEP'!N$13, 'ANH Backcast - WINEP'!$B$13:$AG$13, 0))</f>
        <v>Good</v>
      </c>
      <c r="O42" t="str">
        <f>INDEX('ANH Backcast - WINEP'!$B$12:$AG$65, MATCH('ALL Backcast - WINEP NEP'!$C42, 'ANH Backcast - WINEP'!$C$12:$C$65, 0), MATCH('ALL Backcast - WINEP NEP'!O$13, 'ANH Backcast - WINEP'!$B$13:$AG$13, 0))</f>
        <v>Good</v>
      </c>
      <c r="P42" t="str">
        <f>INDEX('ANH Backcast - WINEP'!$B$12:$AG$65, MATCH('ALL Backcast - WINEP NEP'!$C42, 'ANH Backcast - WINEP'!$C$12:$C$65, 0), MATCH('ALL Backcast - WINEP NEP'!P$13, 'ANH Backcast - WINEP'!$B$13:$AG$13, 0))</f>
        <v>Good</v>
      </c>
      <c r="Q42" t="str">
        <f>INDEX('ANH Backcast - WINEP'!$B$12:$AG$65, MATCH('ALL Backcast - WINEP NEP'!$C42, 'ANH Backcast - WINEP'!$C$12:$C$65, 0), MATCH('ALL Backcast - WINEP NEP'!Q$13, 'ANH Backcast - WINEP'!$B$13:$AG$13, 0))</f>
        <v>Good</v>
      </c>
      <c r="R42" t="str">
        <f>INDEX('ANH Backcast - WINEP'!$B$12:$AG$65, MATCH('ALL Backcast - WINEP NEP'!$C42, 'ANH Backcast - WINEP'!$C$12:$C$65, 0), MATCH('ALL Backcast - WINEP NEP'!R$13, 'ANH Backcast - WINEP'!$B$13:$AG$13, 0))</f>
        <v>Excellent</v>
      </c>
      <c r="S42" t="str">
        <f>INDEX('ANH Backcast - WINEP'!$B$12:$AG$65, MATCH('ALL Backcast - WINEP NEP'!$C42, 'ANH Backcast - WINEP'!$C$12:$C$65, 0), MATCH('ALL Backcast - WINEP NEP'!S$13, 'ANH Backcast - WINEP'!$B$13:$AG$13, 0))</f>
        <v>Good</v>
      </c>
      <c r="T42" t="str">
        <f>INDEX('ANH Backcast - WINEP'!$B$12:$AG$65, MATCH('ALL Backcast - WINEP NEP'!$C42, 'ANH Backcast - WINEP'!$C$12:$C$65, 0), MATCH('ALL Backcast - WINEP NEP'!T$13, 'ANH Backcast - WINEP'!$B$13:$AG$13, 0))</f>
        <v>Excellent</v>
      </c>
      <c r="U42" t="str">
        <f>INDEX('ANH Backcast - WINEP'!$B$12:$AG$65, MATCH('ALL Backcast - WINEP NEP'!$C42, 'ANH Backcast - WINEP'!$C$12:$C$65, 0), MATCH('ALL Backcast - WINEP NEP'!U$13, 'ANH Backcast - WINEP'!$B$13:$AG$13, 0))</f>
        <v>Good</v>
      </c>
      <c r="V42" t="str">
        <f>INDEX('ANH Backcast - WINEP'!$B$12:$AG$65, MATCH('ALL Backcast - WINEP NEP'!$C42, 'ANH Backcast - WINEP'!$C$12:$C$65, 0), MATCH('ALL Backcast - WINEP NEP'!V$13, 'ANH Backcast - WINEP'!$B$13:$AG$13, 0))</f>
        <v>Excellent</v>
      </c>
      <c r="W42" t="str">
        <f>INDEX('ANH Backcast - WINEP'!$B$12:$AG$65, MATCH('ALL Backcast - WINEP NEP'!$C42, 'ANH Backcast - WINEP'!$C$12:$C$65, 0), MATCH('ALL Backcast - WINEP NEP'!W$13, 'ANH Backcast - WINEP'!$B$13:$AG$13, 0))</f>
        <v>Y</v>
      </c>
      <c r="X42">
        <f>INDEX('ANH Backcast - WINEP'!$B$12:$AG$65, MATCH('ALL Backcast - WINEP NEP'!$C42, 'ANH Backcast - WINEP'!$C$12:$C$65, 0), MATCH('ALL Backcast - WINEP NEP'!X$13, 'ANH Backcast - WINEP'!$B$13:$AG$13, 0))</f>
        <v>0</v>
      </c>
      <c r="Y42" t="str">
        <f>INDEX('ANH Backcast - WINEP'!$B$12:$AG$65, MATCH('ALL Backcast - WINEP NEP'!$C42, 'ANH Backcast - WINEP'!$C$12:$C$65, 0), MATCH('ALL Backcast - WINEP NEP'!Y$13, 'ANH Backcast - WINEP'!$B$13:$AG$13, 0))</f>
        <v>Historically good is level delivered so should hold forecast at this level</v>
      </c>
      <c r="Z42" t="str">
        <f>INDEX('ANH Backcast - WINEP'!$B$12:$AG$65, MATCH('ALL Backcast - WINEP NEP'!$C42, 'ANH Backcast - WINEP'!$C$12:$C$65, 0), MATCH('ALL Backcast - WINEP NEP'!Z$13, 'ANH Backcast - WINEP'!$B$13:$AG$13, 0))</f>
        <v>Y</v>
      </c>
      <c r="AB42" t="str">
        <f t="shared" si="0"/>
        <v>N</v>
      </c>
    </row>
    <row r="43" spans="2:28">
      <c r="B43" t="s">
        <v>0</v>
      </c>
      <c r="C43" t="s">
        <v>108</v>
      </c>
      <c r="D43" t="str">
        <f>INDEX('ANH Backcast - WINEP'!$B$12:$AG$65, MATCH('ALL Backcast - WINEP NEP'!$C43, 'ANH Backcast - WINEP'!$C$12:$C$65, 0), MATCH('ALL Backcast - WINEP NEP'!D$13, 'ANH Backcast - WINEP'!$B$13:$AG$13, 0))</f>
        <v>coastal</v>
      </c>
      <c r="E43" t="str">
        <f>INDEX('ANH Backcast - WINEP'!$B$12:$AG$65, MATCH('ALL Backcast - WINEP NEP'!$C43, 'ANH Backcast - WINEP'!$C$12:$C$65, 0), MATCH('ALL Backcast - WINEP NEP'!E$13, 'ANH Backcast - WINEP'!$B$13:$AG$13, 0))</f>
        <v>Categorisation</v>
      </c>
      <c r="F43" t="str">
        <f>INDEX('ANH Backcast - WINEP'!$B$12:$AG$65, MATCH('ALL Backcast - WINEP NEP'!$C43, 'ANH Backcast - WINEP'!$C$12:$C$65, 0), MATCH('ALL Backcast - WINEP NEP'!F$13, 'ANH Backcast - WINEP'!$B$13:$AG$13, 0))</f>
        <v>Included</v>
      </c>
      <c r="H43" t="str">
        <f>INDEX('ANH Backcast - WINEP'!$B$12:$AG$65, MATCH('ALL Backcast - WINEP NEP'!$C43, 'ANH Backcast - WINEP'!$C$12:$C$65, 0), MATCH('ALL Backcast - WINEP NEP'!H$13, 'ANH Backcast - WINEP'!$B$13:$AG$13, 0))</f>
        <v>Excellent</v>
      </c>
      <c r="I43" t="str">
        <f>INDEX('ANH Backcast - WINEP'!$B$12:$AG$65, MATCH('ALL Backcast - WINEP NEP'!$C43, 'ANH Backcast - WINEP'!$C$12:$C$65, 0), MATCH('ALL Backcast - WINEP NEP'!I$13, 'ANH Backcast - WINEP'!$B$13:$AG$13, 0))</f>
        <v>Excellent</v>
      </c>
      <c r="J43" t="str">
        <f>INDEX('ANH Backcast - WINEP'!$B$12:$AG$65, MATCH('ALL Backcast - WINEP NEP'!$C43, 'ANH Backcast - WINEP'!$C$12:$C$65, 0), MATCH('ALL Backcast - WINEP NEP'!J$13, 'ANH Backcast - WINEP'!$B$13:$AG$13, 0))</f>
        <v>Excellent</v>
      </c>
      <c r="K43" t="str">
        <f>INDEX('ANH Backcast - WINEP'!$B$12:$AG$65, MATCH('ALL Backcast - WINEP NEP'!$C43, 'ANH Backcast - WINEP'!$C$12:$C$65, 0), MATCH('ALL Backcast - WINEP NEP'!K$13, 'ANH Backcast - WINEP'!$B$13:$AG$13, 0))</f>
        <v>Excellent</v>
      </c>
      <c r="L43" t="str">
        <f>INDEX('ANH Backcast - WINEP'!$B$12:$AG$65, MATCH('ALL Backcast - WINEP NEP'!$C43, 'ANH Backcast - WINEP'!$C$12:$C$65, 0), MATCH('ALL Backcast - WINEP NEP'!L$13, 'ANH Backcast - WINEP'!$B$13:$AG$13, 0))</f>
        <v>Excellent</v>
      </c>
      <c r="M43">
        <f>INDEX('ANH Backcast - WINEP'!$B$12:$AG$65, MATCH('ALL Backcast - WINEP NEP'!$C43, 'ANH Backcast - WINEP'!$C$12:$C$65, 0), MATCH('ALL Backcast - WINEP NEP'!M$13, 'ANH Backcast - WINEP'!$B$13:$AG$13, 0))</f>
        <v>0</v>
      </c>
      <c r="N43" t="str">
        <f>INDEX('ANH Backcast - WINEP'!$B$12:$AG$65, MATCH('ALL Backcast - WINEP NEP'!$C43, 'ANH Backcast - WINEP'!$C$12:$C$65, 0), MATCH('ALL Backcast - WINEP NEP'!N$13, 'ANH Backcast - WINEP'!$B$13:$AG$13, 0))</f>
        <v>Excellent</v>
      </c>
      <c r="O43" t="str">
        <f>INDEX('ANH Backcast - WINEP'!$B$12:$AG$65, MATCH('ALL Backcast - WINEP NEP'!$C43, 'ANH Backcast - WINEP'!$C$12:$C$65, 0), MATCH('ALL Backcast - WINEP NEP'!O$13, 'ANH Backcast - WINEP'!$B$13:$AG$13, 0))</f>
        <v>Excellent</v>
      </c>
      <c r="P43" t="str">
        <f>INDEX('ANH Backcast - WINEP'!$B$12:$AG$65, MATCH('ALL Backcast - WINEP NEP'!$C43, 'ANH Backcast - WINEP'!$C$12:$C$65, 0), MATCH('ALL Backcast - WINEP NEP'!P$13, 'ANH Backcast - WINEP'!$B$13:$AG$13, 0))</f>
        <v>Excellent</v>
      </c>
      <c r="Q43" t="str">
        <f>INDEX('ANH Backcast - WINEP'!$B$12:$AG$65, MATCH('ALL Backcast - WINEP NEP'!$C43, 'ANH Backcast - WINEP'!$C$12:$C$65, 0), MATCH('ALL Backcast - WINEP NEP'!Q$13, 'ANH Backcast - WINEP'!$B$13:$AG$13, 0))</f>
        <v>Excellent</v>
      </c>
      <c r="R43" t="str">
        <f>INDEX('ANH Backcast - WINEP'!$B$12:$AG$65, MATCH('ALL Backcast - WINEP NEP'!$C43, 'ANH Backcast - WINEP'!$C$12:$C$65, 0), MATCH('ALL Backcast - WINEP NEP'!R$13, 'ANH Backcast - WINEP'!$B$13:$AG$13, 0))</f>
        <v>Excellent</v>
      </c>
      <c r="S43" t="str">
        <f>INDEX('ANH Backcast - WINEP'!$B$12:$AG$65, MATCH('ALL Backcast - WINEP NEP'!$C43, 'ANH Backcast - WINEP'!$C$12:$C$65, 0), MATCH('ALL Backcast - WINEP NEP'!S$13, 'ANH Backcast - WINEP'!$B$13:$AG$13, 0))</f>
        <v>Excellent</v>
      </c>
      <c r="T43" t="str">
        <f>INDEX('ANH Backcast - WINEP'!$B$12:$AG$65, MATCH('ALL Backcast - WINEP NEP'!$C43, 'ANH Backcast - WINEP'!$C$12:$C$65, 0), MATCH('ALL Backcast - WINEP NEP'!T$13, 'ANH Backcast - WINEP'!$B$13:$AG$13, 0))</f>
        <v>Excellent</v>
      </c>
      <c r="U43" t="str">
        <f>INDEX('ANH Backcast - WINEP'!$B$12:$AG$65, MATCH('ALL Backcast - WINEP NEP'!$C43, 'ANH Backcast - WINEP'!$C$12:$C$65, 0), MATCH('ALL Backcast - WINEP NEP'!U$13, 'ANH Backcast - WINEP'!$B$13:$AG$13, 0))</f>
        <v>Excellent</v>
      </c>
      <c r="V43" t="str">
        <f>INDEX('ANH Backcast - WINEP'!$B$12:$AG$65, MATCH('ALL Backcast - WINEP NEP'!$C43, 'ANH Backcast - WINEP'!$C$12:$C$65, 0), MATCH('ALL Backcast - WINEP NEP'!V$13, 'ANH Backcast - WINEP'!$B$13:$AG$13, 0))</f>
        <v>Excellent</v>
      </c>
      <c r="W43">
        <f>INDEX('ANH Backcast - WINEP'!$B$12:$AG$65, MATCH('ALL Backcast - WINEP NEP'!$C43, 'ANH Backcast - WINEP'!$C$12:$C$65, 0), MATCH('ALL Backcast - WINEP NEP'!W$13, 'ANH Backcast - WINEP'!$B$13:$AG$13, 0))</f>
        <v>0</v>
      </c>
      <c r="X43">
        <f>INDEX('ANH Backcast - WINEP'!$B$12:$AG$65, MATCH('ALL Backcast - WINEP NEP'!$C43, 'ANH Backcast - WINEP'!$C$12:$C$65, 0), MATCH('ALL Backcast - WINEP NEP'!X$13, 'ANH Backcast - WINEP'!$B$13:$AG$13, 0))</f>
        <v>0</v>
      </c>
      <c r="Y43">
        <f>INDEX('ANH Backcast - WINEP'!$B$12:$AG$65, MATCH('ALL Backcast - WINEP NEP'!$C43, 'ANH Backcast - WINEP'!$C$12:$C$65, 0), MATCH('ALL Backcast - WINEP NEP'!Y$13, 'ANH Backcast - WINEP'!$B$13:$AG$13, 0))</f>
        <v>0</v>
      </c>
      <c r="Z43" t="str">
        <f>INDEX('ANH Backcast - WINEP'!$B$12:$AG$65, MATCH('ALL Backcast - WINEP NEP'!$C43, 'ANH Backcast - WINEP'!$C$12:$C$65, 0), MATCH('ALL Backcast - WINEP NEP'!Z$13, 'ANH Backcast - WINEP'!$B$13:$AG$13, 0))</f>
        <v>N</v>
      </c>
      <c r="AB43" t="str">
        <f t="shared" si="0"/>
        <v>N</v>
      </c>
    </row>
    <row r="44" spans="2:28">
      <c r="B44" t="s">
        <v>0</v>
      </c>
      <c r="C44" t="s">
        <v>109</v>
      </c>
      <c r="D44" t="str">
        <f>INDEX('ANH Backcast - WINEP'!$B$12:$AG$65, MATCH('ALL Backcast - WINEP NEP'!$C44, 'ANH Backcast - WINEP'!$C$12:$C$65, 0), MATCH('ALL Backcast - WINEP NEP'!D$13, 'ANH Backcast - WINEP'!$B$13:$AG$13, 0))</f>
        <v>coastal</v>
      </c>
      <c r="E44" t="str">
        <f>INDEX('ANH Backcast - WINEP'!$B$12:$AG$65, MATCH('ALL Backcast - WINEP NEP'!$C44, 'ANH Backcast - WINEP'!$C$12:$C$65, 0), MATCH('ALL Backcast - WINEP NEP'!E$13, 'ANH Backcast - WINEP'!$B$13:$AG$13, 0))</f>
        <v>Categorisation</v>
      </c>
      <c r="F44" t="str">
        <f>INDEX('ANH Backcast - WINEP'!$B$12:$AG$65, MATCH('ALL Backcast - WINEP NEP'!$C44, 'ANH Backcast - WINEP'!$C$12:$C$65, 0), MATCH('ALL Backcast - WINEP NEP'!F$13, 'ANH Backcast - WINEP'!$B$13:$AG$13, 0))</f>
        <v>Included</v>
      </c>
      <c r="H44" t="str">
        <f>INDEX('ANH Backcast - WINEP'!$B$12:$AG$65, MATCH('ALL Backcast - WINEP NEP'!$C44, 'ANH Backcast - WINEP'!$C$12:$C$65, 0), MATCH('ALL Backcast - WINEP NEP'!H$13, 'ANH Backcast - WINEP'!$B$13:$AG$13, 0))</f>
        <v>Excellent</v>
      </c>
      <c r="I44" t="str">
        <f>INDEX('ANH Backcast - WINEP'!$B$12:$AG$65, MATCH('ALL Backcast - WINEP NEP'!$C44, 'ANH Backcast - WINEP'!$C$12:$C$65, 0), MATCH('ALL Backcast - WINEP NEP'!I$13, 'ANH Backcast - WINEP'!$B$13:$AG$13, 0))</f>
        <v>Excellent</v>
      </c>
      <c r="J44" t="str">
        <f>INDEX('ANH Backcast - WINEP'!$B$12:$AG$65, MATCH('ALL Backcast - WINEP NEP'!$C44, 'ANH Backcast - WINEP'!$C$12:$C$65, 0), MATCH('ALL Backcast - WINEP NEP'!J$13, 'ANH Backcast - WINEP'!$B$13:$AG$13, 0))</f>
        <v>Excellent</v>
      </c>
      <c r="K44" t="str">
        <f>INDEX('ANH Backcast - WINEP'!$B$12:$AG$65, MATCH('ALL Backcast - WINEP NEP'!$C44, 'ANH Backcast - WINEP'!$C$12:$C$65, 0), MATCH('ALL Backcast - WINEP NEP'!K$13, 'ANH Backcast - WINEP'!$B$13:$AG$13, 0))</f>
        <v>Excellent</v>
      </c>
      <c r="L44" t="str">
        <f>INDEX('ANH Backcast - WINEP'!$B$12:$AG$65, MATCH('ALL Backcast - WINEP NEP'!$C44, 'ANH Backcast - WINEP'!$C$12:$C$65, 0), MATCH('ALL Backcast - WINEP NEP'!L$13, 'ANH Backcast - WINEP'!$B$13:$AG$13, 0))</f>
        <v>Excellent</v>
      </c>
      <c r="M44">
        <f>INDEX('ANH Backcast - WINEP'!$B$12:$AG$65, MATCH('ALL Backcast - WINEP NEP'!$C44, 'ANH Backcast - WINEP'!$C$12:$C$65, 0), MATCH('ALL Backcast - WINEP NEP'!M$13, 'ANH Backcast - WINEP'!$B$13:$AG$13, 0))</f>
        <v>0</v>
      </c>
      <c r="N44" t="str">
        <f>INDEX('ANH Backcast - WINEP'!$B$12:$AG$65, MATCH('ALL Backcast - WINEP NEP'!$C44, 'ANH Backcast - WINEP'!$C$12:$C$65, 0), MATCH('ALL Backcast - WINEP NEP'!N$13, 'ANH Backcast - WINEP'!$B$13:$AG$13, 0))</f>
        <v>Excellent</v>
      </c>
      <c r="O44" t="str">
        <f>INDEX('ANH Backcast - WINEP'!$B$12:$AG$65, MATCH('ALL Backcast - WINEP NEP'!$C44, 'ANH Backcast - WINEP'!$C$12:$C$65, 0), MATCH('ALL Backcast - WINEP NEP'!O$13, 'ANH Backcast - WINEP'!$B$13:$AG$13, 0))</f>
        <v>Excellent</v>
      </c>
      <c r="P44" t="str">
        <f>INDEX('ANH Backcast - WINEP'!$B$12:$AG$65, MATCH('ALL Backcast - WINEP NEP'!$C44, 'ANH Backcast - WINEP'!$C$12:$C$65, 0), MATCH('ALL Backcast - WINEP NEP'!P$13, 'ANH Backcast - WINEP'!$B$13:$AG$13, 0))</f>
        <v>Excellent</v>
      </c>
      <c r="Q44" t="str">
        <f>INDEX('ANH Backcast - WINEP'!$B$12:$AG$65, MATCH('ALL Backcast - WINEP NEP'!$C44, 'ANH Backcast - WINEP'!$C$12:$C$65, 0), MATCH('ALL Backcast - WINEP NEP'!Q$13, 'ANH Backcast - WINEP'!$B$13:$AG$13, 0))</f>
        <v>Excellent</v>
      </c>
      <c r="R44" t="str">
        <f>INDEX('ANH Backcast - WINEP'!$B$12:$AG$65, MATCH('ALL Backcast - WINEP NEP'!$C44, 'ANH Backcast - WINEP'!$C$12:$C$65, 0), MATCH('ALL Backcast - WINEP NEP'!R$13, 'ANH Backcast - WINEP'!$B$13:$AG$13, 0))</f>
        <v>Excellent</v>
      </c>
      <c r="S44" t="str">
        <f>INDEX('ANH Backcast - WINEP'!$B$12:$AG$65, MATCH('ALL Backcast - WINEP NEP'!$C44, 'ANH Backcast - WINEP'!$C$12:$C$65, 0), MATCH('ALL Backcast - WINEP NEP'!S$13, 'ANH Backcast - WINEP'!$B$13:$AG$13, 0))</f>
        <v>Excellent</v>
      </c>
      <c r="T44" t="str">
        <f>INDEX('ANH Backcast - WINEP'!$B$12:$AG$65, MATCH('ALL Backcast - WINEP NEP'!$C44, 'ANH Backcast - WINEP'!$C$12:$C$65, 0), MATCH('ALL Backcast - WINEP NEP'!T$13, 'ANH Backcast - WINEP'!$B$13:$AG$13, 0))</f>
        <v>Excellent</v>
      </c>
      <c r="U44" t="str">
        <f>INDEX('ANH Backcast - WINEP'!$B$12:$AG$65, MATCH('ALL Backcast - WINEP NEP'!$C44, 'ANH Backcast - WINEP'!$C$12:$C$65, 0), MATCH('ALL Backcast - WINEP NEP'!U$13, 'ANH Backcast - WINEP'!$B$13:$AG$13, 0))</f>
        <v>Excellent</v>
      </c>
      <c r="V44" t="str">
        <f>INDEX('ANH Backcast - WINEP'!$B$12:$AG$65, MATCH('ALL Backcast - WINEP NEP'!$C44, 'ANH Backcast - WINEP'!$C$12:$C$65, 0), MATCH('ALL Backcast - WINEP NEP'!V$13, 'ANH Backcast - WINEP'!$B$13:$AG$13, 0))</f>
        <v>Excellent</v>
      </c>
      <c r="W44">
        <f>INDEX('ANH Backcast - WINEP'!$B$12:$AG$65, MATCH('ALL Backcast - WINEP NEP'!$C44, 'ANH Backcast - WINEP'!$C$12:$C$65, 0), MATCH('ALL Backcast - WINEP NEP'!W$13, 'ANH Backcast - WINEP'!$B$13:$AG$13, 0))</f>
        <v>0</v>
      </c>
      <c r="X44">
        <f>INDEX('ANH Backcast - WINEP'!$B$12:$AG$65, MATCH('ALL Backcast - WINEP NEP'!$C44, 'ANH Backcast - WINEP'!$C$12:$C$65, 0), MATCH('ALL Backcast - WINEP NEP'!X$13, 'ANH Backcast - WINEP'!$B$13:$AG$13, 0))</f>
        <v>0</v>
      </c>
      <c r="Y44">
        <f>INDEX('ANH Backcast - WINEP'!$B$12:$AG$65, MATCH('ALL Backcast - WINEP NEP'!$C44, 'ANH Backcast - WINEP'!$C$12:$C$65, 0), MATCH('ALL Backcast - WINEP NEP'!Y$13, 'ANH Backcast - WINEP'!$B$13:$AG$13, 0))</f>
        <v>0</v>
      </c>
      <c r="Z44" t="str">
        <f>INDEX('ANH Backcast - WINEP'!$B$12:$AG$65, MATCH('ALL Backcast - WINEP NEP'!$C44, 'ANH Backcast - WINEP'!$C$12:$C$65, 0), MATCH('ALL Backcast - WINEP NEP'!Z$13, 'ANH Backcast - WINEP'!$B$13:$AG$13, 0))</f>
        <v>N</v>
      </c>
      <c r="AB44" t="str">
        <f t="shared" si="0"/>
        <v>N</v>
      </c>
    </row>
    <row r="45" spans="2:28">
      <c r="B45" t="s">
        <v>0</v>
      </c>
      <c r="C45" t="s">
        <v>110</v>
      </c>
      <c r="D45" t="str">
        <f>INDEX('ANH Backcast - WINEP'!$B$12:$AG$65, MATCH('ALL Backcast - WINEP NEP'!$C45, 'ANH Backcast - WINEP'!$C$12:$C$65, 0), MATCH('ALL Backcast - WINEP NEP'!D$13, 'ANH Backcast - WINEP'!$B$13:$AG$13, 0))</f>
        <v>coastal</v>
      </c>
      <c r="E45" t="str">
        <f>INDEX('ANH Backcast - WINEP'!$B$12:$AG$65, MATCH('ALL Backcast - WINEP NEP'!$C45, 'ANH Backcast - WINEP'!$C$12:$C$65, 0), MATCH('ALL Backcast - WINEP NEP'!E$13, 'ANH Backcast - WINEP'!$B$13:$AG$13, 0))</f>
        <v>Categorisation</v>
      </c>
      <c r="F45" t="str">
        <f>INDEX('ANH Backcast - WINEP'!$B$12:$AG$65, MATCH('ALL Backcast - WINEP NEP'!$C45, 'ANH Backcast - WINEP'!$C$12:$C$65, 0), MATCH('ALL Backcast - WINEP NEP'!F$13, 'ANH Backcast - WINEP'!$B$13:$AG$13, 0))</f>
        <v>Included</v>
      </c>
      <c r="H45" t="str">
        <f>INDEX('ANH Backcast - WINEP'!$B$12:$AG$65, MATCH('ALL Backcast - WINEP NEP'!$C45, 'ANH Backcast - WINEP'!$C$12:$C$65, 0), MATCH('ALL Backcast - WINEP NEP'!H$13, 'ANH Backcast - WINEP'!$B$13:$AG$13, 0))</f>
        <v>Excellent</v>
      </c>
      <c r="I45" t="str">
        <f>INDEX('ANH Backcast - WINEP'!$B$12:$AG$65, MATCH('ALL Backcast - WINEP NEP'!$C45, 'ANH Backcast - WINEP'!$C$12:$C$65, 0), MATCH('ALL Backcast - WINEP NEP'!I$13, 'ANH Backcast - WINEP'!$B$13:$AG$13, 0))</f>
        <v>Excellent</v>
      </c>
      <c r="J45" t="str">
        <f>INDEX('ANH Backcast - WINEP'!$B$12:$AG$65, MATCH('ALL Backcast - WINEP NEP'!$C45, 'ANH Backcast - WINEP'!$C$12:$C$65, 0), MATCH('ALL Backcast - WINEP NEP'!J$13, 'ANH Backcast - WINEP'!$B$13:$AG$13, 0))</f>
        <v>Excellent</v>
      </c>
      <c r="K45" t="str">
        <f>INDEX('ANH Backcast - WINEP'!$B$12:$AG$65, MATCH('ALL Backcast - WINEP NEP'!$C45, 'ANH Backcast - WINEP'!$C$12:$C$65, 0), MATCH('ALL Backcast - WINEP NEP'!K$13, 'ANH Backcast - WINEP'!$B$13:$AG$13, 0))</f>
        <v>Excellent</v>
      </c>
      <c r="L45" t="str">
        <f>INDEX('ANH Backcast - WINEP'!$B$12:$AG$65, MATCH('ALL Backcast - WINEP NEP'!$C45, 'ANH Backcast - WINEP'!$C$12:$C$65, 0), MATCH('ALL Backcast - WINEP NEP'!L$13, 'ANH Backcast - WINEP'!$B$13:$AG$13, 0))</f>
        <v>Excellent</v>
      </c>
      <c r="M45">
        <f>INDEX('ANH Backcast - WINEP'!$B$12:$AG$65, MATCH('ALL Backcast - WINEP NEP'!$C45, 'ANH Backcast - WINEP'!$C$12:$C$65, 0), MATCH('ALL Backcast - WINEP NEP'!M$13, 'ANH Backcast - WINEP'!$B$13:$AG$13, 0))</f>
        <v>0</v>
      </c>
      <c r="N45" t="str">
        <f>INDEX('ANH Backcast - WINEP'!$B$12:$AG$65, MATCH('ALL Backcast - WINEP NEP'!$C45, 'ANH Backcast - WINEP'!$C$12:$C$65, 0), MATCH('ALL Backcast - WINEP NEP'!N$13, 'ANH Backcast - WINEP'!$B$13:$AG$13, 0))</f>
        <v>Excellent</v>
      </c>
      <c r="O45" t="str">
        <f>INDEX('ANH Backcast - WINEP'!$B$12:$AG$65, MATCH('ALL Backcast - WINEP NEP'!$C45, 'ANH Backcast - WINEP'!$C$12:$C$65, 0), MATCH('ALL Backcast - WINEP NEP'!O$13, 'ANH Backcast - WINEP'!$B$13:$AG$13, 0))</f>
        <v>Good</v>
      </c>
      <c r="P45" t="str">
        <f>INDEX('ANH Backcast - WINEP'!$B$12:$AG$65, MATCH('ALL Backcast - WINEP NEP'!$C45, 'ANH Backcast - WINEP'!$C$12:$C$65, 0), MATCH('ALL Backcast - WINEP NEP'!P$13, 'ANH Backcast - WINEP'!$B$13:$AG$13, 0))</f>
        <v>Good</v>
      </c>
      <c r="Q45" t="str">
        <f>INDEX('ANH Backcast - WINEP'!$B$12:$AG$65, MATCH('ALL Backcast - WINEP NEP'!$C45, 'ANH Backcast - WINEP'!$C$12:$C$65, 0), MATCH('ALL Backcast - WINEP NEP'!Q$13, 'ANH Backcast - WINEP'!$B$13:$AG$13, 0))</f>
        <v>Good</v>
      </c>
      <c r="R45" t="str">
        <f>INDEX('ANH Backcast - WINEP'!$B$12:$AG$65, MATCH('ALL Backcast - WINEP NEP'!$C45, 'ANH Backcast - WINEP'!$C$12:$C$65, 0), MATCH('ALL Backcast - WINEP NEP'!R$13, 'ANH Backcast - WINEP'!$B$13:$AG$13, 0))</f>
        <v>Good</v>
      </c>
      <c r="S45" t="str">
        <f>INDEX('ANH Backcast - WINEP'!$B$12:$AG$65, MATCH('ALL Backcast - WINEP NEP'!$C45, 'ANH Backcast - WINEP'!$C$12:$C$65, 0), MATCH('ALL Backcast - WINEP NEP'!S$13, 'ANH Backcast - WINEP'!$B$13:$AG$13, 0))</f>
        <v>Good</v>
      </c>
      <c r="T45" t="str">
        <f>INDEX('ANH Backcast - WINEP'!$B$12:$AG$65, MATCH('ALL Backcast - WINEP NEP'!$C45, 'ANH Backcast - WINEP'!$C$12:$C$65, 0), MATCH('ALL Backcast - WINEP NEP'!T$13, 'ANH Backcast - WINEP'!$B$13:$AG$13, 0))</f>
        <v>Good</v>
      </c>
      <c r="U45" t="str">
        <f>INDEX('ANH Backcast - WINEP'!$B$12:$AG$65, MATCH('ALL Backcast - WINEP NEP'!$C45, 'ANH Backcast - WINEP'!$C$12:$C$65, 0), MATCH('ALL Backcast - WINEP NEP'!U$13, 'ANH Backcast - WINEP'!$B$13:$AG$13, 0))</f>
        <v>Excellent</v>
      </c>
      <c r="V45" t="str">
        <f>INDEX('ANH Backcast - WINEP'!$B$12:$AG$65, MATCH('ALL Backcast - WINEP NEP'!$C45, 'ANH Backcast - WINEP'!$C$12:$C$65, 0), MATCH('ALL Backcast - WINEP NEP'!V$13, 'ANH Backcast - WINEP'!$B$13:$AG$13, 0))</f>
        <v>Excellent</v>
      </c>
      <c r="W45" t="str">
        <f>INDEX('ANH Backcast - WINEP'!$B$12:$AG$65, MATCH('ALL Backcast - WINEP NEP'!$C45, 'ANH Backcast - WINEP'!$C$12:$C$65, 0), MATCH('ALL Backcast - WINEP NEP'!W$13, 'ANH Backcast - WINEP'!$B$13:$AG$13, 0))</f>
        <v>Y</v>
      </c>
      <c r="X45">
        <f>INDEX('ANH Backcast - WINEP'!$B$12:$AG$65, MATCH('ALL Backcast - WINEP NEP'!$C45, 'ANH Backcast - WINEP'!$C$12:$C$65, 0), MATCH('ALL Backcast - WINEP NEP'!X$13, 'ANH Backcast - WINEP'!$B$13:$AG$13, 0))</f>
        <v>0</v>
      </c>
      <c r="Y45">
        <f>INDEX('ANH Backcast - WINEP'!$B$12:$AG$65, MATCH('ALL Backcast - WINEP NEP'!$C45, 'ANH Backcast - WINEP'!$C$12:$C$65, 0), MATCH('ALL Backcast - WINEP NEP'!Y$13, 'ANH Backcast - WINEP'!$B$13:$AG$13, 0))</f>
        <v>0</v>
      </c>
      <c r="Z45" t="str">
        <f>INDEX('ANH Backcast - WINEP'!$B$12:$AG$65, MATCH('ALL Backcast - WINEP NEP'!$C45, 'ANH Backcast - WINEP'!$C$12:$C$65, 0), MATCH('ALL Backcast - WINEP NEP'!Z$13, 'ANH Backcast - WINEP'!$B$13:$AG$13, 0))</f>
        <v>N</v>
      </c>
      <c r="AB45" t="str">
        <f t="shared" si="0"/>
        <v>N</v>
      </c>
    </row>
    <row r="46" spans="2:28">
      <c r="B46" t="s">
        <v>0</v>
      </c>
      <c r="C46" t="s">
        <v>111</v>
      </c>
      <c r="D46" t="str">
        <f>INDEX('ANH Backcast - WINEP'!$B$12:$AG$65, MATCH('ALL Backcast - WINEP NEP'!$C46, 'ANH Backcast - WINEP'!$C$12:$C$65, 0), MATCH('ALL Backcast - WINEP NEP'!D$13, 'ANH Backcast - WINEP'!$B$13:$AG$13, 0))</f>
        <v>coastal</v>
      </c>
      <c r="E46" t="str">
        <f>INDEX('ANH Backcast - WINEP'!$B$12:$AG$65, MATCH('ALL Backcast - WINEP NEP'!$C46, 'ANH Backcast - WINEP'!$C$12:$C$65, 0), MATCH('ALL Backcast - WINEP NEP'!E$13, 'ANH Backcast - WINEP'!$B$13:$AG$13, 0))</f>
        <v>Categorisation</v>
      </c>
      <c r="F46" t="str">
        <f>INDEX('ANH Backcast - WINEP'!$B$12:$AG$65, MATCH('ALL Backcast - WINEP NEP'!$C46, 'ANH Backcast - WINEP'!$C$12:$C$65, 0), MATCH('ALL Backcast - WINEP NEP'!F$13, 'ANH Backcast - WINEP'!$B$13:$AG$13, 0))</f>
        <v>Included</v>
      </c>
      <c r="H46" t="str">
        <f>INDEX('ANH Backcast - WINEP'!$B$12:$AG$65, MATCH('ALL Backcast - WINEP NEP'!$C46, 'ANH Backcast - WINEP'!$C$12:$C$65, 0), MATCH('ALL Backcast - WINEP NEP'!H$13, 'ANH Backcast - WINEP'!$B$13:$AG$13, 0))</f>
        <v>Poor (backcast)</v>
      </c>
      <c r="I46" t="str">
        <f>INDEX('ANH Backcast - WINEP'!$B$12:$AG$65, MATCH('ALL Backcast - WINEP NEP'!$C46, 'ANH Backcast - WINEP'!$C$12:$C$65, 0), MATCH('ALL Backcast - WINEP NEP'!I$13, 'ANH Backcast - WINEP'!$B$13:$AG$13, 0))</f>
        <v>Poor (backcast)</v>
      </c>
      <c r="J46" t="str">
        <f>INDEX('ANH Backcast - WINEP'!$B$12:$AG$65, MATCH('ALL Backcast - WINEP NEP'!$C46, 'ANH Backcast - WINEP'!$C$12:$C$65, 0), MATCH('ALL Backcast - WINEP NEP'!J$13, 'ANH Backcast - WINEP'!$B$13:$AG$13, 0))</f>
        <v>Poor (backcast)</v>
      </c>
      <c r="K46" t="str">
        <f>INDEX('ANH Backcast - WINEP'!$B$12:$AG$65, MATCH('ALL Backcast - WINEP NEP'!$C46, 'ANH Backcast - WINEP'!$C$12:$C$65, 0), MATCH('ALL Backcast - WINEP NEP'!K$13, 'ANH Backcast - WINEP'!$B$13:$AG$13, 0))</f>
        <v>Poor (backcast)</v>
      </c>
      <c r="L46" t="str">
        <f>INDEX('ANH Backcast - WINEP'!$B$12:$AG$65, MATCH('ALL Backcast - WINEP NEP'!$C46, 'ANH Backcast - WINEP'!$C$12:$C$65, 0), MATCH('ALL Backcast - WINEP NEP'!L$13, 'ANH Backcast - WINEP'!$B$13:$AG$13, 0))</f>
        <v>Poor (backcast)</v>
      </c>
      <c r="M46">
        <f>INDEX('ANH Backcast - WINEP'!$B$12:$AG$65, MATCH('ALL Backcast - WINEP NEP'!$C46, 'ANH Backcast - WINEP'!$C$12:$C$65, 0), MATCH('ALL Backcast - WINEP NEP'!M$13, 'ANH Backcast - WINEP'!$B$13:$AG$13, 0))</f>
        <v>0</v>
      </c>
      <c r="N46" t="str">
        <f>INDEX('ANH Backcast - WINEP'!$B$12:$AG$65, MATCH('ALL Backcast - WINEP NEP'!$C46, 'ANH Backcast - WINEP'!$C$12:$C$65, 0), MATCH('ALL Backcast - WINEP NEP'!N$13, 'ANH Backcast - WINEP'!$B$13:$AG$13, 0))</f>
        <v>Poor (backcast)</v>
      </c>
      <c r="O46" t="str">
        <f>INDEX('ANH Backcast - WINEP'!$B$12:$AG$65, MATCH('ALL Backcast - WINEP NEP'!$C46, 'ANH Backcast - WINEP'!$C$12:$C$65, 0), MATCH('ALL Backcast - WINEP NEP'!O$13, 'ANH Backcast - WINEP'!$B$13:$AG$13, 0))</f>
        <v>Poor (backcast)</v>
      </c>
      <c r="P46" t="str">
        <f>INDEX('ANH Backcast - WINEP'!$B$12:$AG$65, MATCH('ALL Backcast - WINEP NEP'!$C46, 'ANH Backcast - WINEP'!$C$12:$C$65, 0), MATCH('ALL Backcast - WINEP NEP'!P$13, 'ANH Backcast - WINEP'!$B$13:$AG$13, 0))</f>
        <v>Poor</v>
      </c>
      <c r="Q46" t="str">
        <f>INDEX('ANH Backcast - WINEP'!$B$12:$AG$65, MATCH('ALL Backcast - WINEP NEP'!$C46, 'ANH Backcast - WINEP'!$C$12:$C$65, 0), MATCH('ALL Backcast - WINEP NEP'!Q$13, 'ANH Backcast - WINEP'!$B$13:$AG$13, 0))</f>
        <v>Poor</v>
      </c>
      <c r="R46" t="str">
        <f>INDEX('ANH Backcast - WINEP'!$B$12:$AG$65, MATCH('ALL Backcast - WINEP NEP'!$C46, 'ANH Backcast - WINEP'!$C$12:$C$65, 0), MATCH('ALL Backcast - WINEP NEP'!R$13, 'ANH Backcast - WINEP'!$B$13:$AG$13, 0))</f>
        <v>Poor</v>
      </c>
      <c r="S46" t="str">
        <f>INDEX('ANH Backcast - WINEP'!$B$12:$AG$65, MATCH('ALL Backcast - WINEP NEP'!$C46, 'ANH Backcast - WINEP'!$C$12:$C$65, 0), MATCH('ALL Backcast - WINEP NEP'!S$13, 'ANH Backcast - WINEP'!$B$13:$AG$13, 0))</f>
        <v>Poor</v>
      </c>
      <c r="T46" t="str">
        <f>INDEX('ANH Backcast - WINEP'!$B$12:$AG$65, MATCH('ALL Backcast - WINEP NEP'!$C46, 'ANH Backcast - WINEP'!$C$12:$C$65, 0), MATCH('ALL Backcast - WINEP NEP'!T$13, 'ANH Backcast - WINEP'!$B$13:$AG$13, 0))</f>
        <v>Poor</v>
      </c>
      <c r="U46" t="str">
        <f>INDEX('ANH Backcast - WINEP'!$B$12:$AG$65, MATCH('ALL Backcast - WINEP NEP'!$C46, 'ANH Backcast - WINEP'!$C$12:$C$65, 0), MATCH('ALL Backcast - WINEP NEP'!U$13, 'ANH Backcast - WINEP'!$B$13:$AG$13, 0))</f>
        <v>Poor</v>
      </c>
      <c r="V46" t="str">
        <f>INDEX('ANH Backcast - WINEP'!$B$12:$AG$65, MATCH('ALL Backcast - WINEP NEP'!$C46, 'ANH Backcast - WINEP'!$C$12:$C$65, 0), MATCH('ALL Backcast - WINEP NEP'!V$13, 'ANH Backcast - WINEP'!$B$13:$AG$13, 0))</f>
        <v>Poor</v>
      </c>
      <c r="W46">
        <f>INDEX('ANH Backcast - WINEP'!$B$12:$AG$65, MATCH('ALL Backcast - WINEP NEP'!$C46, 'ANH Backcast - WINEP'!$C$12:$C$65, 0), MATCH('ALL Backcast - WINEP NEP'!W$13, 'ANH Backcast - WINEP'!$B$13:$AG$13, 0))</f>
        <v>0</v>
      </c>
      <c r="X46" t="str">
        <f>INDEX('ANH Backcast - WINEP'!$B$12:$AG$65, MATCH('ALL Backcast - WINEP NEP'!$C46, 'ANH Backcast - WINEP'!$C$12:$C$65, 0), MATCH('ALL Backcast - WINEP NEP'!X$13, 'ANH Backcast - WINEP'!$B$13:$AG$13, 0))</f>
        <v>INV2 - 08AW100076e</v>
      </c>
      <c r="Y46" t="str">
        <f>INDEX('ANH Backcast - WINEP'!$B$12:$AG$65, MATCH('ALL Backcast - WINEP NEP'!$C46, 'ANH Backcast - WINEP'!$C$12:$C$65, 0), MATCH('ALL Backcast - WINEP NEP'!Y$13, 'ANH Backcast - WINEP'!$B$13:$AG$13, 0))</f>
        <v>Accept company forecast - Investigations for waters at risk of deterioration to a planning class of Poor</v>
      </c>
      <c r="Z46" t="str">
        <f>INDEX('ANH Backcast - WINEP'!$B$12:$AG$65, MATCH('ALL Backcast - WINEP NEP'!$C46, 'ANH Backcast - WINEP'!$C$12:$C$65, 0), MATCH('ALL Backcast - WINEP NEP'!Z$13, 'ANH Backcast - WINEP'!$B$13:$AG$13, 0))</f>
        <v>N</v>
      </c>
      <c r="AB46" t="str">
        <f t="shared" si="0"/>
        <v>N</v>
      </c>
    </row>
    <row r="47" spans="2:28">
      <c r="B47" t="s">
        <v>0</v>
      </c>
      <c r="C47" t="s">
        <v>114</v>
      </c>
      <c r="D47" t="str">
        <f>INDEX('ANH Backcast - WINEP'!$B$12:$AG$65, MATCH('ALL Backcast - WINEP NEP'!$C47, 'ANH Backcast - WINEP'!$C$12:$C$65, 0), MATCH('ALL Backcast - WINEP NEP'!D$13, 'ANH Backcast - WINEP'!$B$13:$AG$13, 0))</f>
        <v>coastal</v>
      </c>
      <c r="E47" t="str">
        <f>INDEX('ANH Backcast - WINEP'!$B$12:$AG$65, MATCH('ALL Backcast - WINEP NEP'!$C47, 'ANH Backcast - WINEP'!$C$12:$C$65, 0), MATCH('ALL Backcast - WINEP NEP'!E$13, 'ANH Backcast - WINEP'!$B$13:$AG$13, 0))</f>
        <v>Categorisation</v>
      </c>
      <c r="F47" t="str">
        <f>INDEX('ANH Backcast - WINEP'!$B$12:$AG$65, MATCH('ALL Backcast - WINEP NEP'!$C47, 'ANH Backcast - WINEP'!$C$12:$C$65, 0), MATCH('ALL Backcast - WINEP NEP'!F$13, 'ANH Backcast - WINEP'!$B$13:$AG$13, 0))</f>
        <v>Included</v>
      </c>
      <c r="H47" t="str">
        <f>INDEX('ANH Backcast - WINEP'!$B$12:$AG$65, MATCH('ALL Backcast - WINEP NEP'!$C47, 'ANH Backcast - WINEP'!$C$12:$C$65, 0), MATCH('ALL Backcast - WINEP NEP'!H$13, 'ANH Backcast - WINEP'!$B$13:$AG$13, 0))</f>
        <v>Excellent (backcast)</v>
      </c>
      <c r="I47" t="str">
        <f>INDEX('ANH Backcast - WINEP'!$B$12:$AG$65, MATCH('ALL Backcast - WINEP NEP'!$C47, 'ANH Backcast - WINEP'!$C$12:$C$65, 0), MATCH('ALL Backcast - WINEP NEP'!I$13, 'ANH Backcast - WINEP'!$B$13:$AG$13, 0))</f>
        <v>Excellent (backcast)</v>
      </c>
      <c r="J47" t="str">
        <f>INDEX('ANH Backcast - WINEP'!$B$12:$AG$65, MATCH('ALL Backcast - WINEP NEP'!$C47, 'ANH Backcast - WINEP'!$C$12:$C$65, 0), MATCH('ALL Backcast - WINEP NEP'!J$13, 'ANH Backcast - WINEP'!$B$13:$AG$13, 0))</f>
        <v>Excellent (backcast)</v>
      </c>
      <c r="K47" t="str">
        <f>INDEX('ANH Backcast - WINEP'!$B$12:$AG$65, MATCH('ALL Backcast - WINEP NEP'!$C47, 'ANH Backcast - WINEP'!$C$12:$C$65, 0), MATCH('ALL Backcast - WINEP NEP'!K$13, 'ANH Backcast - WINEP'!$B$13:$AG$13, 0))</f>
        <v>Excellent (backcast)</v>
      </c>
      <c r="L47" t="str">
        <f>INDEX('ANH Backcast - WINEP'!$B$12:$AG$65, MATCH('ALL Backcast - WINEP NEP'!$C47, 'ANH Backcast - WINEP'!$C$12:$C$65, 0), MATCH('ALL Backcast - WINEP NEP'!L$13, 'ANH Backcast - WINEP'!$B$13:$AG$13, 0))</f>
        <v>Excellent (backcast)</v>
      </c>
      <c r="M47">
        <f>INDEX('ANH Backcast - WINEP'!$B$12:$AG$65, MATCH('ALL Backcast - WINEP NEP'!$C47, 'ANH Backcast - WINEP'!$C$12:$C$65, 0), MATCH('ALL Backcast - WINEP NEP'!M$13, 'ANH Backcast - WINEP'!$B$13:$AG$13, 0))</f>
        <v>0</v>
      </c>
      <c r="N47" t="str">
        <f>INDEX('ANH Backcast - WINEP'!$B$12:$AG$65, MATCH('ALL Backcast - WINEP NEP'!$C47, 'ANH Backcast - WINEP'!$C$12:$C$65, 0), MATCH('ALL Backcast - WINEP NEP'!N$13, 'ANH Backcast - WINEP'!$B$13:$AG$13, 0))</f>
        <v>Excellent (backcast)</v>
      </c>
      <c r="O47" t="str">
        <f>INDEX('ANH Backcast - WINEP'!$B$12:$AG$65, MATCH('ALL Backcast - WINEP NEP'!$C47, 'ANH Backcast - WINEP'!$C$12:$C$65, 0), MATCH('ALL Backcast - WINEP NEP'!O$13, 'ANH Backcast - WINEP'!$B$13:$AG$13, 0))</f>
        <v>Excellent (backcast)</v>
      </c>
      <c r="P47" t="str">
        <f>INDEX('ANH Backcast - WINEP'!$B$12:$AG$65, MATCH('ALL Backcast - WINEP NEP'!$C47, 'ANH Backcast - WINEP'!$C$12:$C$65, 0), MATCH('ALL Backcast - WINEP NEP'!P$13, 'ANH Backcast - WINEP'!$B$13:$AG$13, 0))</f>
        <v>Excellent</v>
      </c>
      <c r="Q47" t="str">
        <f>INDEX('ANH Backcast - WINEP'!$B$12:$AG$65, MATCH('ALL Backcast - WINEP NEP'!$C47, 'ANH Backcast - WINEP'!$C$12:$C$65, 0), MATCH('ALL Backcast - WINEP NEP'!Q$13, 'ANH Backcast - WINEP'!$B$13:$AG$13, 0))</f>
        <v>Excellent</v>
      </c>
      <c r="R47" t="str">
        <f>INDEX('ANH Backcast - WINEP'!$B$12:$AG$65, MATCH('ALL Backcast - WINEP NEP'!$C47, 'ANH Backcast - WINEP'!$C$12:$C$65, 0), MATCH('ALL Backcast - WINEP NEP'!R$13, 'ANH Backcast - WINEP'!$B$13:$AG$13, 0))</f>
        <v>Excellent</v>
      </c>
      <c r="S47" t="str">
        <f>INDEX('ANH Backcast - WINEP'!$B$12:$AG$65, MATCH('ALL Backcast - WINEP NEP'!$C47, 'ANH Backcast - WINEP'!$C$12:$C$65, 0), MATCH('ALL Backcast - WINEP NEP'!S$13, 'ANH Backcast - WINEP'!$B$13:$AG$13, 0))</f>
        <v>Excellent</v>
      </c>
      <c r="T47" t="str">
        <f>INDEX('ANH Backcast - WINEP'!$B$12:$AG$65, MATCH('ALL Backcast - WINEP NEP'!$C47, 'ANH Backcast - WINEP'!$C$12:$C$65, 0), MATCH('ALL Backcast - WINEP NEP'!T$13, 'ANH Backcast - WINEP'!$B$13:$AG$13, 0))</f>
        <v>Excellent</v>
      </c>
      <c r="U47" t="str">
        <f>INDEX('ANH Backcast - WINEP'!$B$12:$AG$65, MATCH('ALL Backcast - WINEP NEP'!$C47, 'ANH Backcast - WINEP'!$C$12:$C$65, 0), MATCH('ALL Backcast - WINEP NEP'!U$13, 'ANH Backcast - WINEP'!$B$13:$AG$13, 0))</f>
        <v>Excellent</v>
      </c>
      <c r="V47" t="str">
        <f>INDEX('ANH Backcast - WINEP'!$B$12:$AG$65, MATCH('ALL Backcast - WINEP NEP'!$C47, 'ANH Backcast - WINEP'!$C$12:$C$65, 0), MATCH('ALL Backcast - WINEP NEP'!V$13, 'ANH Backcast - WINEP'!$B$13:$AG$13, 0))</f>
        <v>Excellent</v>
      </c>
      <c r="W47">
        <f>INDEX('ANH Backcast - WINEP'!$B$12:$AG$65, MATCH('ALL Backcast - WINEP NEP'!$C47, 'ANH Backcast - WINEP'!$C$12:$C$65, 0), MATCH('ALL Backcast - WINEP NEP'!W$13, 'ANH Backcast - WINEP'!$B$13:$AG$13, 0))</f>
        <v>0</v>
      </c>
      <c r="X47" t="str">
        <f>INDEX('ANH Backcast - WINEP'!$B$12:$AG$65, MATCH('ALL Backcast - WINEP NEP'!$C47, 'ANH Backcast - WINEP'!$C$12:$C$65, 0), MATCH('ALL Backcast - WINEP NEP'!X$13, 'ANH Backcast - WINEP'!$B$13:$AG$13, 0))</f>
        <v>IMP2 - 08AW101979a; INV2 - 08AW100076i</v>
      </c>
      <c r="Y47" t="str">
        <f>INDEX('ANH Backcast - WINEP'!$B$12:$AG$65, MATCH('ALL Backcast - WINEP NEP'!$C47, 'ANH Backcast - WINEP'!$C$12:$C$65, 0), MATCH('ALL Backcast - WINEP NEP'!Y$13, 'ANH Backcast - WINEP'!$B$13:$AG$13, 0))</f>
        <v>Holding line added at request of EA following designation of 2 BWs at Rutland Water in April 2023. Marked as proceed, but details to be agreed at later date further to outcomes of investigation
Investigations for waters at risk of deterioration to a planning class of Poor</v>
      </c>
      <c r="Z47" t="str">
        <f>INDEX('ANH Backcast - WINEP'!$B$12:$AG$65, MATCH('ALL Backcast - WINEP NEP'!$C47, 'ANH Backcast - WINEP'!$C$12:$C$65, 0), MATCH('ALL Backcast - WINEP NEP'!Z$13, 'ANH Backcast - WINEP'!$B$13:$AG$13, 0))</f>
        <v>N</v>
      </c>
      <c r="AB47" t="str">
        <f t="shared" si="0"/>
        <v>Y</v>
      </c>
    </row>
    <row r="48" spans="2:28">
      <c r="B48" t="s">
        <v>0</v>
      </c>
      <c r="C48" t="s">
        <v>117</v>
      </c>
      <c r="D48" t="str">
        <f>INDEX('ANH Backcast - WINEP'!$B$12:$AG$65, MATCH('ALL Backcast - WINEP NEP'!$C48, 'ANH Backcast - WINEP'!$C$12:$C$65, 0), MATCH('ALL Backcast - WINEP NEP'!D$13, 'ANH Backcast - WINEP'!$B$13:$AG$13, 0))</f>
        <v>coastal</v>
      </c>
      <c r="E48" t="str">
        <f>INDEX('ANH Backcast - WINEP'!$B$12:$AG$65, MATCH('ALL Backcast - WINEP NEP'!$C48, 'ANH Backcast - WINEP'!$C$12:$C$65, 0), MATCH('ALL Backcast - WINEP NEP'!E$13, 'ANH Backcast - WINEP'!$B$13:$AG$13, 0))</f>
        <v>Categorisation</v>
      </c>
      <c r="F48" t="str">
        <f>INDEX('ANH Backcast - WINEP'!$B$12:$AG$65, MATCH('ALL Backcast - WINEP NEP'!$C48, 'ANH Backcast - WINEP'!$C$12:$C$65, 0), MATCH('ALL Backcast - WINEP NEP'!F$13, 'ANH Backcast - WINEP'!$B$13:$AG$13, 0))</f>
        <v>Included</v>
      </c>
      <c r="H48" t="str">
        <f>INDEX('ANH Backcast - WINEP'!$B$12:$AG$65, MATCH('ALL Backcast - WINEP NEP'!$C48, 'ANH Backcast - WINEP'!$C$12:$C$65, 0), MATCH('ALL Backcast - WINEP NEP'!H$13, 'ANH Backcast - WINEP'!$B$13:$AG$13, 0))</f>
        <v>Good (backcast)</v>
      </c>
      <c r="I48" t="str">
        <f>INDEX('ANH Backcast - WINEP'!$B$12:$AG$65, MATCH('ALL Backcast - WINEP NEP'!$C48, 'ANH Backcast - WINEP'!$C$12:$C$65, 0), MATCH('ALL Backcast - WINEP NEP'!I$13, 'ANH Backcast - WINEP'!$B$13:$AG$13, 0))</f>
        <v>Good (backcast)</v>
      </c>
      <c r="J48" t="str">
        <f>INDEX('ANH Backcast - WINEP'!$B$12:$AG$65, MATCH('ALL Backcast - WINEP NEP'!$C48, 'ANH Backcast - WINEP'!$C$12:$C$65, 0), MATCH('ALL Backcast - WINEP NEP'!J$13, 'ANH Backcast - WINEP'!$B$13:$AG$13, 0))</f>
        <v>Good (backcast)</v>
      </c>
      <c r="K48" t="str">
        <f>INDEX('ANH Backcast - WINEP'!$B$12:$AG$65, MATCH('ALL Backcast - WINEP NEP'!$C48, 'ANH Backcast - WINEP'!$C$12:$C$65, 0), MATCH('ALL Backcast - WINEP NEP'!K$13, 'ANH Backcast - WINEP'!$B$13:$AG$13, 0))</f>
        <v>Good (backcast)</v>
      </c>
      <c r="L48" t="str">
        <f>INDEX('ANH Backcast - WINEP'!$B$12:$AG$65, MATCH('ALL Backcast - WINEP NEP'!$C48, 'ANH Backcast - WINEP'!$C$12:$C$65, 0), MATCH('ALL Backcast - WINEP NEP'!L$13, 'ANH Backcast - WINEP'!$B$13:$AG$13, 0))</f>
        <v>Good (backcast)</v>
      </c>
      <c r="M48">
        <f>INDEX('ANH Backcast - WINEP'!$B$12:$AG$65, MATCH('ALL Backcast - WINEP NEP'!$C48, 'ANH Backcast - WINEP'!$C$12:$C$65, 0), MATCH('ALL Backcast - WINEP NEP'!M$13, 'ANH Backcast - WINEP'!$B$13:$AG$13, 0))</f>
        <v>0</v>
      </c>
      <c r="N48" t="str">
        <f>INDEX('ANH Backcast - WINEP'!$B$12:$AG$65, MATCH('ALL Backcast - WINEP NEP'!$C48, 'ANH Backcast - WINEP'!$C$12:$C$65, 0), MATCH('ALL Backcast - WINEP NEP'!N$13, 'ANH Backcast - WINEP'!$B$13:$AG$13, 0))</f>
        <v>Good (backcast)</v>
      </c>
      <c r="O48" t="str">
        <f>INDEX('ANH Backcast - WINEP'!$B$12:$AG$65, MATCH('ALL Backcast - WINEP NEP'!$C48, 'ANH Backcast - WINEP'!$C$12:$C$65, 0), MATCH('ALL Backcast - WINEP NEP'!O$13, 'ANH Backcast - WINEP'!$B$13:$AG$13, 0))</f>
        <v>Good (backcast)</v>
      </c>
      <c r="P48" t="str">
        <f>INDEX('ANH Backcast - WINEP'!$B$12:$AG$65, MATCH('ALL Backcast - WINEP NEP'!$C48, 'ANH Backcast - WINEP'!$C$12:$C$65, 0), MATCH('ALL Backcast - WINEP NEP'!P$13, 'ANH Backcast - WINEP'!$B$13:$AG$13, 0))</f>
        <v>Good</v>
      </c>
      <c r="Q48" t="str">
        <f>INDEX('ANH Backcast - WINEP'!$B$12:$AG$65, MATCH('ALL Backcast - WINEP NEP'!$C48, 'ANH Backcast - WINEP'!$C$12:$C$65, 0), MATCH('ALL Backcast - WINEP NEP'!Q$13, 'ANH Backcast - WINEP'!$B$13:$AG$13, 0))</f>
        <v>Good</v>
      </c>
      <c r="R48" t="str">
        <f>INDEX('ANH Backcast - WINEP'!$B$12:$AG$65, MATCH('ALL Backcast - WINEP NEP'!$C48, 'ANH Backcast - WINEP'!$C$12:$C$65, 0), MATCH('ALL Backcast - WINEP NEP'!R$13, 'ANH Backcast - WINEP'!$B$13:$AG$13, 0))</f>
        <v>Excellent</v>
      </c>
      <c r="S48" t="str">
        <f>INDEX('ANH Backcast - WINEP'!$B$12:$AG$65, MATCH('ALL Backcast - WINEP NEP'!$C48, 'ANH Backcast - WINEP'!$C$12:$C$65, 0), MATCH('ALL Backcast - WINEP NEP'!S$13, 'ANH Backcast - WINEP'!$B$13:$AG$13, 0))</f>
        <v>Excellent</v>
      </c>
      <c r="T48" t="str">
        <f>INDEX('ANH Backcast - WINEP'!$B$12:$AG$65, MATCH('ALL Backcast - WINEP NEP'!$C48, 'ANH Backcast - WINEP'!$C$12:$C$65, 0), MATCH('ALL Backcast - WINEP NEP'!T$13, 'ANH Backcast - WINEP'!$B$13:$AG$13, 0))</f>
        <v>Excellent</v>
      </c>
      <c r="U48" t="str">
        <f>INDEX('ANH Backcast - WINEP'!$B$12:$AG$65, MATCH('ALL Backcast - WINEP NEP'!$C48, 'ANH Backcast - WINEP'!$C$12:$C$65, 0), MATCH('ALL Backcast - WINEP NEP'!U$13, 'ANH Backcast - WINEP'!$B$13:$AG$13, 0))</f>
        <v>Excellent</v>
      </c>
      <c r="V48" t="str">
        <f>INDEX('ANH Backcast - WINEP'!$B$12:$AG$65, MATCH('ALL Backcast - WINEP NEP'!$C48, 'ANH Backcast - WINEP'!$C$12:$C$65, 0), MATCH('ALL Backcast - WINEP NEP'!V$13, 'ANH Backcast - WINEP'!$B$13:$AG$13, 0))</f>
        <v>Excellent</v>
      </c>
      <c r="W48">
        <f>INDEX('ANH Backcast - WINEP'!$B$12:$AG$65, MATCH('ALL Backcast - WINEP NEP'!$C48, 'ANH Backcast - WINEP'!$C$12:$C$65, 0), MATCH('ALL Backcast - WINEP NEP'!W$13, 'ANH Backcast - WINEP'!$B$13:$AG$13, 0))</f>
        <v>0</v>
      </c>
      <c r="X48" t="str">
        <f>INDEX('ANH Backcast - WINEP'!$B$12:$AG$65, MATCH('ALL Backcast - WINEP NEP'!$C48, 'ANH Backcast - WINEP'!$C$12:$C$65, 0), MATCH('ALL Backcast - WINEP NEP'!X$13, 'ANH Backcast - WINEP'!$B$13:$AG$13, 0))</f>
        <v>IMP2 - 08AW101979a; INV2 - 08AW100076i</v>
      </c>
      <c r="Y48" t="str">
        <f>INDEX('ANH Backcast - WINEP'!$B$12:$AG$65, MATCH('ALL Backcast - WINEP NEP'!$C48, 'ANH Backcast - WINEP'!$C$12:$C$65, 0), MATCH('ALL Backcast - WINEP NEP'!Y$13, 'ANH Backcast - WINEP'!$B$13:$AG$13, 0))</f>
        <v>Holding line added at request of EA following designation of 2 BWs at Rutland Water in April 2023. Marked as proceed, but details to be agreed at later date further to outcomes of investigation
Investigations for waters at risk of deterioration to a planning class of Poor</v>
      </c>
      <c r="Z48" t="str">
        <f>INDEX('ANH Backcast - WINEP'!$B$12:$AG$65, MATCH('ALL Backcast - WINEP NEP'!$C48, 'ANH Backcast - WINEP'!$C$12:$C$65, 0), MATCH('ALL Backcast - WINEP NEP'!Z$13, 'ANH Backcast - WINEP'!$B$13:$AG$13, 0))</f>
        <v>N</v>
      </c>
      <c r="AB48" t="str">
        <f t="shared" si="0"/>
        <v>Y</v>
      </c>
    </row>
    <row r="49" spans="2:28">
      <c r="B49" t="s">
        <v>0</v>
      </c>
      <c r="C49" t="s">
        <v>118</v>
      </c>
      <c r="D49" t="str">
        <f>INDEX('ANH Backcast - WINEP'!$B$12:$AG$65, MATCH('ALL Backcast - WINEP NEP'!$C49, 'ANH Backcast - WINEP'!$C$12:$C$65, 0), MATCH('ALL Backcast - WINEP NEP'!D$13, 'ANH Backcast - WINEP'!$B$13:$AG$13, 0))</f>
        <v>coastal</v>
      </c>
      <c r="E49" t="str">
        <f>INDEX('ANH Backcast - WINEP'!$B$12:$AG$65, MATCH('ALL Backcast - WINEP NEP'!$C49, 'ANH Backcast - WINEP'!$C$12:$C$65, 0), MATCH('ALL Backcast - WINEP NEP'!E$13, 'ANH Backcast - WINEP'!$B$13:$AG$13, 0))</f>
        <v>Categorisation</v>
      </c>
      <c r="F49" t="str">
        <f>INDEX('ANH Backcast - WINEP'!$B$12:$AG$65, MATCH('ALL Backcast - WINEP NEP'!$C49, 'ANH Backcast - WINEP'!$C$12:$C$65, 0), MATCH('ALL Backcast - WINEP NEP'!F$13, 'ANH Backcast - WINEP'!$B$13:$AG$13, 0))</f>
        <v>Included</v>
      </c>
      <c r="H49" t="str">
        <f>INDEX('ANH Backcast - WINEP'!$B$12:$AG$65, MATCH('ALL Backcast - WINEP NEP'!$C49, 'ANH Backcast - WINEP'!$C$12:$C$65, 0), MATCH('ALL Backcast - WINEP NEP'!H$13, 'ANH Backcast - WINEP'!$B$13:$AG$13, 0))</f>
        <v>Excellent</v>
      </c>
      <c r="I49" t="str">
        <f>INDEX('ANH Backcast - WINEP'!$B$12:$AG$65, MATCH('ALL Backcast - WINEP NEP'!$C49, 'ANH Backcast - WINEP'!$C$12:$C$65, 0), MATCH('ALL Backcast - WINEP NEP'!I$13, 'ANH Backcast - WINEP'!$B$13:$AG$13, 0))</f>
        <v>Excellent</v>
      </c>
      <c r="J49" t="str">
        <f>INDEX('ANH Backcast - WINEP'!$B$12:$AG$65, MATCH('ALL Backcast - WINEP NEP'!$C49, 'ANH Backcast - WINEP'!$C$12:$C$65, 0), MATCH('ALL Backcast - WINEP NEP'!J$13, 'ANH Backcast - WINEP'!$B$13:$AG$13, 0))</f>
        <v>Excellent</v>
      </c>
      <c r="K49" t="str">
        <f>INDEX('ANH Backcast - WINEP'!$B$12:$AG$65, MATCH('ALL Backcast - WINEP NEP'!$C49, 'ANH Backcast - WINEP'!$C$12:$C$65, 0), MATCH('ALL Backcast - WINEP NEP'!K$13, 'ANH Backcast - WINEP'!$B$13:$AG$13, 0))</f>
        <v>Excellent</v>
      </c>
      <c r="L49" t="str">
        <f>INDEX('ANH Backcast - WINEP'!$B$12:$AG$65, MATCH('ALL Backcast - WINEP NEP'!$C49, 'ANH Backcast - WINEP'!$C$12:$C$65, 0), MATCH('ALL Backcast - WINEP NEP'!L$13, 'ANH Backcast - WINEP'!$B$13:$AG$13, 0))</f>
        <v>Excellent</v>
      </c>
      <c r="M49">
        <f>INDEX('ANH Backcast - WINEP'!$B$12:$AG$65, MATCH('ALL Backcast - WINEP NEP'!$C49, 'ANH Backcast - WINEP'!$C$12:$C$65, 0), MATCH('ALL Backcast - WINEP NEP'!M$13, 'ANH Backcast - WINEP'!$B$13:$AG$13, 0))</f>
        <v>0</v>
      </c>
      <c r="N49" t="str">
        <f>INDEX('ANH Backcast - WINEP'!$B$12:$AG$65, MATCH('ALL Backcast - WINEP NEP'!$C49, 'ANH Backcast - WINEP'!$C$12:$C$65, 0), MATCH('ALL Backcast - WINEP NEP'!N$13, 'ANH Backcast - WINEP'!$B$13:$AG$13, 0))</f>
        <v>Excellent</v>
      </c>
      <c r="O49" t="str">
        <f>INDEX('ANH Backcast - WINEP'!$B$12:$AG$65, MATCH('ALL Backcast - WINEP NEP'!$C49, 'ANH Backcast - WINEP'!$C$12:$C$65, 0), MATCH('ALL Backcast - WINEP NEP'!O$13, 'ANH Backcast - WINEP'!$B$13:$AG$13, 0))</f>
        <v>Good</v>
      </c>
      <c r="P49" t="str">
        <f>INDEX('ANH Backcast - WINEP'!$B$12:$AG$65, MATCH('ALL Backcast - WINEP NEP'!$C49, 'ANH Backcast - WINEP'!$C$12:$C$65, 0), MATCH('ALL Backcast - WINEP NEP'!P$13, 'ANH Backcast - WINEP'!$B$13:$AG$13, 0))</f>
        <v>Good</v>
      </c>
      <c r="Q49" t="str">
        <f>INDEX('ANH Backcast - WINEP'!$B$12:$AG$65, MATCH('ALL Backcast - WINEP NEP'!$C49, 'ANH Backcast - WINEP'!$C$12:$C$65, 0), MATCH('ALL Backcast - WINEP NEP'!Q$13, 'ANH Backcast - WINEP'!$B$13:$AG$13, 0))</f>
        <v>Good</v>
      </c>
      <c r="R49" t="str">
        <f>INDEX('ANH Backcast - WINEP'!$B$12:$AG$65, MATCH('ALL Backcast - WINEP NEP'!$C49, 'ANH Backcast - WINEP'!$C$12:$C$65, 0), MATCH('ALL Backcast - WINEP NEP'!R$13, 'ANH Backcast - WINEP'!$B$13:$AG$13, 0))</f>
        <v>Excellent</v>
      </c>
      <c r="S49" t="str">
        <f>INDEX('ANH Backcast - WINEP'!$B$12:$AG$65, MATCH('ALL Backcast - WINEP NEP'!$C49, 'ANH Backcast - WINEP'!$C$12:$C$65, 0), MATCH('ALL Backcast - WINEP NEP'!S$13, 'ANH Backcast - WINEP'!$B$13:$AG$13, 0))</f>
        <v>Good</v>
      </c>
      <c r="T49" t="str">
        <f>INDEX('ANH Backcast - WINEP'!$B$12:$AG$65, MATCH('ALL Backcast - WINEP NEP'!$C49, 'ANH Backcast - WINEP'!$C$12:$C$65, 0), MATCH('ALL Backcast - WINEP NEP'!T$13, 'ANH Backcast - WINEP'!$B$13:$AG$13, 0))</f>
        <v>Excellent</v>
      </c>
      <c r="U49" t="str">
        <f>INDEX('ANH Backcast - WINEP'!$B$12:$AG$65, MATCH('ALL Backcast - WINEP NEP'!$C49, 'ANH Backcast - WINEP'!$C$12:$C$65, 0), MATCH('ALL Backcast - WINEP NEP'!U$13, 'ANH Backcast - WINEP'!$B$13:$AG$13, 0))</f>
        <v>Good</v>
      </c>
      <c r="V49" t="str">
        <f>INDEX('ANH Backcast - WINEP'!$B$12:$AG$65, MATCH('ALL Backcast - WINEP NEP'!$C49, 'ANH Backcast - WINEP'!$C$12:$C$65, 0), MATCH('ALL Backcast - WINEP NEP'!V$13, 'ANH Backcast - WINEP'!$B$13:$AG$13, 0))</f>
        <v>Excellent</v>
      </c>
      <c r="W49" t="str">
        <f>INDEX('ANH Backcast - WINEP'!$B$12:$AG$65, MATCH('ALL Backcast - WINEP NEP'!$C49, 'ANH Backcast - WINEP'!$C$12:$C$65, 0), MATCH('ALL Backcast - WINEP NEP'!W$13, 'ANH Backcast - WINEP'!$B$13:$AG$13, 0))</f>
        <v>Y</v>
      </c>
      <c r="X49">
        <f>INDEX('ANH Backcast - WINEP'!$B$12:$AG$65, MATCH('ALL Backcast - WINEP NEP'!$C49, 'ANH Backcast - WINEP'!$C$12:$C$65, 0), MATCH('ALL Backcast - WINEP NEP'!X$13, 'ANH Backcast - WINEP'!$B$13:$AG$13, 0))</f>
        <v>0</v>
      </c>
      <c r="Y49" t="str">
        <f>INDEX('ANH Backcast - WINEP'!$B$12:$AG$65, MATCH('ALL Backcast - WINEP NEP'!$C49, 'ANH Backcast - WINEP'!$C$12:$C$65, 0), MATCH('ALL Backcast - WINEP NEP'!Y$13, 'ANH Backcast - WINEP'!$B$13:$AG$13, 0))</f>
        <v>Historically excellent is level delivered so should hold forecast at this level</v>
      </c>
      <c r="Z49" t="str">
        <f>INDEX('ANH Backcast - WINEP'!$B$12:$AG$65, MATCH('ALL Backcast - WINEP NEP'!$C49, 'ANH Backcast - WINEP'!$C$12:$C$65, 0), MATCH('ALL Backcast - WINEP NEP'!Z$13, 'ANH Backcast - WINEP'!$B$13:$AG$13, 0))</f>
        <v>Y</v>
      </c>
      <c r="AB49" t="str">
        <f t="shared" si="0"/>
        <v>N</v>
      </c>
    </row>
    <row r="50" spans="2:28">
      <c r="B50" t="s">
        <v>0</v>
      </c>
      <c r="C50" t="s">
        <v>119</v>
      </c>
      <c r="D50" t="str">
        <f>INDEX('ANH Backcast - WINEP'!$B$12:$AG$65, MATCH('ALL Backcast - WINEP NEP'!$C50, 'ANH Backcast - WINEP'!$C$12:$C$65, 0), MATCH('ALL Backcast - WINEP NEP'!D$13, 'ANH Backcast - WINEP'!$B$13:$AG$13, 0))</f>
        <v>coastal</v>
      </c>
      <c r="E50" t="str">
        <f>INDEX('ANH Backcast - WINEP'!$B$12:$AG$65, MATCH('ALL Backcast - WINEP NEP'!$C50, 'ANH Backcast - WINEP'!$C$12:$C$65, 0), MATCH('ALL Backcast - WINEP NEP'!E$13, 'ANH Backcast - WINEP'!$B$13:$AG$13, 0))</f>
        <v>Categorisation</v>
      </c>
      <c r="F50" t="str">
        <f>INDEX('ANH Backcast - WINEP'!$B$12:$AG$65, MATCH('ALL Backcast - WINEP NEP'!$C50, 'ANH Backcast - WINEP'!$C$12:$C$65, 0), MATCH('ALL Backcast - WINEP NEP'!F$13, 'ANH Backcast - WINEP'!$B$13:$AG$13, 0))</f>
        <v>Included</v>
      </c>
      <c r="H50" t="str">
        <f>INDEX('ANH Backcast - WINEP'!$B$12:$AG$65, MATCH('ALL Backcast - WINEP NEP'!$C50, 'ANH Backcast - WINEP'!$C$12:$C$65, 0), MATCH('ALL Backcast - WINEP NEP'!H$13, 'ANH Backcast - WINEP'!$B$13:$AG$13, 0))</f>
        <v>Excellent</v>
      </c>
      <c r="I50" t="str">
        <f>INDEX('ANH Backcast - WINEP'!$B$12:$AG$65, MATCH('ALL Backcast - WINEP NEP'!$C50, 'ANH Backcast - WINEP'!$C$12:$C$65, 0), MATCH('ALL Backcast - WINEP NEP'!I$13, 'ANH Backcast - WINEP'!$B$13:$AG$13, 0))</f>
        <v>Excellent</v>
      </c>
      <c r="J50" t="str">
        <f>INDEX('ANH Backcast - WINEP'!$B$12:$AG$65, MATCH('ALL Backcast - WINEP NEP'!$C50, 'ANH Backcast - WINEP'!$C$12:$C$65, 0), MATCH('ALL Backcast - WINEP NEP'!J$13, 'ANH Backcast - WINEP'!$B$13:$AG$13, 0))</f>
        <v>Excellent</v>
      </c>
      <c r="K50" t="str">
        <f>INDEX('ANH Backcast - WINEP'!$B$12:$AG$65, MATCH('ALL Backcast - WINEP NEP'!$C50, 'ANH Backcast - WINEP'!$C$12:$C$65, 0), MATCH('ALL Backcast - WINEP NEP'!K$13, 'ANH Backcast - WINEP'!$B$13:$AG$13, 0))</f>
        <v>Excellent</v>
      </c>
      <c r="L50" t="str">
        <f>INDEX('ANH Backcast - WINEP'!$B$12:$AG$65, MATCH('ALL Backcast - WINEP NEP'!$C50, 'ANH Backcast - WINEP'!$C$12:$C$65, 0), MATCH('ALL Backcast - WINEP NEP'!L$13, 'ANH Backcast - WINEP'!$B$13:$AG$13, 0))</f>
        <v>Excellent</v>
      </c>
      <c r="M50">
        <f>INDEX('ANH Backcast - WINEP'!$B$12:$AG$65, MATCH('ALL Backcast - WINEP NEP'!$C50, 'ANH Backcast - WINEP'!$C$12:$C$65, 0), MATCH('ALL Backcast - WINEP NEP'!M$13, 'ANH Backcast - WINEP'!$B$13:$AG$13, 0))</f>
        <v>0</v>
      </c>
      <c r="N50" t="str">
        <f>INDEX('ANH Backcast - WINEP'!$B$12:$AG$65, MATCH('ALL Backcast - WINEP NEP'!$C50, 'ANH Backcast - WINEP'!$C$12:$C$65, 0), MATCH('ALL Backcast - WINEP NEP'!N$13, 'ANH Backcast - WINEP'!$B$13:$AG$13, 0))</f>
        <v>Excellent</v>
      </c>
      <c r="O50" t="str">
        <f>INDEX('ANH Backcast - WINEP'!$B$12:$AG$65, MATCH('ALL Backcast - WINEP NEP'!$C50, 'ANH Backcast - WINEP'!$C$12:$C$65, 0), MATCH('ALL Backcast - WINEP NEP'!O$13, 'ANH Backcast - WINEP'!$B$13:$AG$13, 0))</f>
        <v>Excellent</v>
      </c>
      <c r="P50" t="str">
        <f>INDEX('ANH Backcast - WINEP'!$B$12:$AG$65, MATCH('ALL Backcast - WINEP NEP'!$C50, 'ANH Backcast - WINEP'!$C$12:$C$65, 0), MATCH('ALL Backcast - WINEP NEP'!P$13, 'ANH Backcast - WINEP'!$B$13:$AG$13, 0))</f>
        <v>Excellent</v>
      </c>
      <c r="Q50" t="str">
        <f>INDEX('ANH Backcast - WINEP'!$B$12:$AG$65, MATCH('ALL Backcast - WINEP NEP'!$C50, 'ANH Backcast - WINEP'!$C$12:$C$65, 0), MATCH('ALL Backcast - WINEP NEP'!Q$13, 'ANH Backcast - WINEP'!$B$13:$AG$13, 0))</f>
        <v>Excellent</v>
      </c>
      <c r="R50" t="str">
        <f>INDEX('ANH Backcast - WINEP'!$B$12:$AG$65, MATCH('ALL Backcast - WINEP NEP'!$C50, 'ANH Backcast - WINEP'!$C$12:$C$65, 0), MATCH('ALL Backcast - WINEP NEP'!R$13, 'ANH Backcast - WINEP'!$B$13:$AG$13, 0))</f>
        <v>Excellent</v>
      </c>
      <c r="S50" t="str">
        <f>INDEX('ANH Backcast - WINEP'!$B$12:$AG$65, MATCH('ALL Backcast - WINEP NEP'!$C50, 'ANH Backcast - WINEP'!$C$12:$C$65, 0), MATCH('ALL Backcast - WINEP NEP'!S$13, 'ANH Backcast - WINEP'!$B$13:$AG$13, 0))</f>
        <v>Excellent</v>
      </c>
      <c r="T50" t="str">
        <f>INDEX('ANH Backcast - WINEP'!$B$12:$AG$65, MATCH('ALL Backcast - WINEP NEP'!$C50, 'ANH Backcast - WINEP'!$C$12:$C$65, 0), MATCH('ALL Backcast - WINEP NEP'!T$13, 'ANH Backcast - WINEP'!$B$13:$AG$13, 0))</f>
        <v>Excellent</v>
      </c>
      <c r="U50" t="str">
        <f>INDEX('ANH Backcast - WINEP'!$B$12:$AG$65, MATCH('ALL Backcast - WINEP NEP'!$C50, 'ANH Backcast - WINEP'!$C$12:$C$65, 0), MATCH('ALL Backcast - WINEP NEP'!U$13, 'ANH Backcast - WINEP'!$B$13:$AG$13, 0))</f>
        <v>Excellent</v>
      </c>
      <c r="V50" t="str">
        <f>INDEX('ANH Backcast - WINEP'!$B$12:$AG$65, MATCH('ALL Backcast - WINEP NEP'!$C50, 'ANH Backcast - WINEP'!$C$12:$C$65, 0), MATCH('ALL Backcast - WINEP NEP'!V$13, 'ANH Backcast - WINEP'!$B$13:$AG$13, 0))</f>
        <v>Excellent</v>
      </c>
      <c r="W50">
        <f>INDEX('ANH Backcast - WINEP'!$B$12:$AG$65, MATCH('ALL Backcast - WINEP NEP'!$C50, 'ANH Backcast - WINEP'!$C$12:$C$65, 0), MATCH('ALL Backcast - WINEP NEP'!W$13, 'ANH Backcast - WINEP'!$B$13:$AG$13, 0))</f>
        <v>0</v>
      </c>
      <c r="X50">
        <f>INDEX('ANH Backcast - WINEP'!$B$12:$AG$65, MATCH('ALL Backcast - WINEP NEP'!$C50, 'ANH Backcast - WINEP'!$C$12:$C$65, 0), MATCH('ALL Backcast - WINEP NEP'!X$13, 'ANH Backcast - WINEP'!$B$13:$AG$13, 0))</f>
        <v>0</v>
      </c>
      <c r="Y50">
        <f>INDEX('ANH Backcast - WINEP'!$B$12:$AG$65, MATCH('ALL Backcast - WINEP NEP'!$C50, 'ANH Backcast - WINEP'!$C$12:$C$65, 0), MATCH('ALL Backcast - WINEP NEP'!Y$13, 'ANH Backcast - WINEP'!$B$13:$AG$13, 0))</f>
        <v>0</v>
      </c>
      <c r="Z50" t="str">
        <f>INDEX('ANH Backcast - WINEP'!$B$12:$AG$65, MATCH('ALL Backcast - WINEP NEP'!$C50, 'ANH Backcast - WINEP'!$C$12:$C$65, 0), MATCH('ALL Backcast - WINEP NEP'!Z$13, 'ANH Backcast - WINEP'!$B$13:$AG$13, 0))</f>
        <v>N</v>
      </c>
      <c r="AB50" t="str">
        <f t="shared" si="0"/>
        <v>N</v>
      </c>
    </row>
    <row r="51" spans="2:28">
      <c r="B51" t="s">
        <v>0</v>
      </c>
      <c r="C51" t="s">
        <v>120</v>
      </c>
      <c r="D51" t="str">
        <f>INDEX('ANH Backcast - WINEP'!$B$12:$AG$65, MATCH('ALL Backcast - WINEP NEP'!$C51, 'ANH Backcast - WINEP'!$C$12:$C$65, 0), MATCH('ALL Backcast - WINEP NEP'!D$13, 'ANH Backcast - WINEP'!$B$13:$AG$13, 0))</f>
        <v>coastal</v>
      </c>
      <c r="E51" t="str">
        <f>INDEX('ANH Backcast - WINEP'!$B$12:$AG$65, MATCH('ALL Backcast - WINEP NEP'!$C51, 'ANH Backcast - WINEP'!$C$12:$C$65, 0), MATCH('ALL Backcast - WINEP NEP'!E$13, 'ANH Backcast - WINEP'!$B$13:$AG$13, 0))</f>
        <v>Categorisation</v>
      </c>
      <c r="F51" t="str">
        <f>INDEX('ANH Backcast - WINEP'!$B$12:$AG$65, MATCH('ALL Backcast - WINEP NEP'!$C51, 'ANH Backcast - WINEP'!$C$12:$C$65, 0), MATCH('ALL Backcast - WINEP NEP'!F$13, 'ANH Backcast - WINEP'!$B$13:$AG$13, 0))</f>
        <v>Included</v>
      </c>
      <c r="H51" t="str">
        <f>INDEX('ANH Backcast - WINEP'!$B$12:$AG$65, MATCH('ALL Backcast - WINEP NEP'!$C51, 'ANH Backcast - WINEP'!$C$12:$C$65, 0), MATCH('ALL Backcast - WINEP NEP'!H$13, 'ANH Backcast - WINEP'!$B$13:$AG$13, 0))</f>
        <v>Excellent</v>
      </c>
      <c r="I51" t="str">
        <f>INDEX('ANH Backcast - WINEP'!$B$12:$AG$65, MATCH('ALL Backcast - WINEP NEP'!$C51, 'ANH Backcast - WINEP'!$C$12:$C$65, 0), MATCH('ALL Backcast - WINEP NEP'!I$13, 'ANH Backcast - WINEP'!$B$13:$AG$13, 0))</f>
        <v>Excellent</v>
      </c>
      <c r="J51" t="str">
        <f>INDEX('ANH Backcast - WINEP'!$B$12:$AG$65, MATCH('ALL Backcast - WINEP NEP'!$C51, 'ANH Backcast - WINEP'!$C$12:$C$65, 0), MATCH('ALL Backcast - WINEP NEP'!J$13, 'ANH Backcast - WINEP'!$B$13:$AG$13, 0))</f>
        <v>Excellent</v>
      </c>
      <c r="K51" t="str">
        <f>INDEX('ANH Backcast - WINEP'!$B$12:$AG$65, MATCH('ALL Backcast - WINEP NEP'!$C51, 'ANH Backcast - WINEP'!$C$12:$C$65, 0), MATCH('ALL Backcast - WINEP NEP'!K$13, 'ANH Backcast - WINEP'!$B$13:$AG$13, 0))</f>
        <v>Excellent</v>
      </c>
      <c r="L51" t="str">
        <f>INDEX('ANH Backcast - WINEP'!$B$12:$AG$65, MATCH('ALL Backcast - WINEP NEP'!$C51, 'ANH Backcast - WINEP'!$C$12:$C$65, 0), MATCH('ALL Backcast - WINEP NEP'!L$13, 'ANH Backcast - WINEP'!$B$13:$AG$13, 0))</f>
        <v>Excellent</v>
      </c>
      <c r="M51">
        <f>INDEX('ANH Backcast - WINEP'!$B$12:$AG$65, MATCH('ALL Backcast - WINEP NEP'!$C51, 'ANH Backcast - WINEP'!$C$12:$C$65, 0), MATCH('ALL Backcast - WINEP NEP'!M$13, 'ANH Backcast - WINEP'!$B$13:$AG$13, 0))</f>
        <v>0</v>
      </c>
      <c r="N51" t="str">
        <f>INDEX('ANH Backcast - WINEP'!$B$12:$AG$65, MATCH('ALL Backcast - WINEP NEP'!$C51, 'ANH Backcast - WINEP'!$C$12:$C$65, 0), MATCH('ALL Backcast - WINEP NEP'!N$13, 'ANH Backcast - WINEP'!$B$13:$AG$13, 0))</f>
        <v>Excellent</v>
      </c>
      <c r="O51" t="str">
        <f>INDEX('ANH Backcast - WINEP'!$B$12:$AG$65, MATCH('ALL Backcast - WINEP NEP'!$C51, 'ANH Backcast - WINEP'!$C$12:$C$65, 0), MATCH('ALL Backcast - WINEP NEP'!O$13, 'ANH Backcast - WINEP'!$B$13:$AG$13, 0))</f>
        <v>Excellent</v>
      </c>
      <c r="P51" t="str">
        <f>INDEX('ANH Backcast - WINEP'!$B$12:$AG$65, MATCH('ALL Backcast - WINEP NEP'!$C51, 'ANH Backcast - WINEP'!$C$12:$C$65, 0), MATCH('ALL Backcast - WINEP NEP'!P$13, 'ANH Backcast - WINEP'!$B$13:$AG$13, 0))</f>
        <v>Excellent</v>
      </c>
      <c r="Q51" t="str">
        <f>INDEX('ANH Backcast - WINEP'!$B$12:$AG$65, MATCH('ALL Backcast - WINEP NEP'!$C51, 'ANH Backcast - WINEP'!$C$12:$C$65, 0), MATCH('ALL Backcast - WINEP NEP'!Q$13, 'ANH Backcast - WINEP'!$B$13:$AG$13, 0))</f>
        <v>Excellent</v>
      </c>
      <c r="R51" t="str">
        <f>INDEX('ANH Backcast - WINEP'!$B$12:$AG$65, MATCH('ALL Backcast - WINEP NEP'!$C51, 'ANH Backcast - WINEP'!$C$12:$C$65, 0), MATCH('ALL Backcast - WINEP NEP'!R$13, 'ANH Backcast - WINEP'!$B$13:$AG$13, 0))</f>
        <v>Excellent</v>
      </c>
      <c r="S51" t="str">
        <f>INDEX('ANH Backcast - WINEP'!$B$12:$AG$65, MATCH('ALL Backcast - WINEP NEP'!$C51, 'ANH Backcast - WINEP'!$C$12:$C$65, 0), MATCH('ALL Backcast - WINEP NEP'!S$13, 'ANH Backcast - WINEP'!$B$13:$AG$13, 0))</f>
        <v>Excellent</v>
      </c>
      <c r="T51" t="str">
        <f>INDEX('ANH Backcast - WINEP'!$B$12:$AG$65, MATCH('ALL Backcast - WINEP NEP'!$C51, 'ANH Backcast - WINEP'!$C$12:$C$65, 0), MATCH('ALL Backcast - WINEP NEP'!T$13, 'ANH Backcast - WINEP'!$B$13:$AG$13, 0))</f>
        <v>Excellent</v>
      </c>
      <c r="U51" t="str">
        <f>INDEX('ANH Backcast - WINEP'!$B$12:$AG$65, MATCH('ALL Backcast - WINEP NEP'!$C51, 'ANH Backcast - WINEP'!$C$12:$C$65, 0), MATCH('ALL Backcast - WINEP NEP'!U$13, 'ANH Backcast - WINEP'!$B$13:$AG$13, 0))</f>
        <v>Excellent</v>
      </c>
      <c r="V51" t="str">
        <f>INDEX('ANH Backcast - WINEP'!$B$12:$AG$65, MATCH('ALL Backcast - WINEP NEP'!$C51, 'ANH Backcast - WINEP'!$C$12:$C$65, 0), MATCH('ALL Backcast - WINEP NEP'!V$13, 'ANH Backcast - WINEP'!$B$13:$AG$13, 0))</f>
        <v>Excellent</v>
      </c>
      <c r="W51">
        <f>INDEX('ANH Backcast - WINEP'!$B$12:$AG$65, MATCH('ALL Backcast - WINEP NEP'!$C51, 'ANH Backcast - WINEP'!$C$12:$C$65, 0), MATCH('ALL Backcast - WINEP NEP'!W$13, 'ANH Backcast - WINEP'!$B$13:$AG$13, 0))</f>
        <v>0</v>
      </c>
      <c r="X51">
        <f>INDEX('ANH Backcast - WINEP'!$B$12:$AG$65, MATCH('ALL Backcast - WINEP NEP'!$C51, 'ANH Backcast - WINEP'!$C$12:$C$65, 0), MATCH('ALL Backcast - WINEP NEP'!X$13, 'ANH Backcast - WINEP'!$B$13:$AG$13, 0))</f>
        <v>0</v>
      </c>
      <c r="Y51">
        <f>INDEX('ANH Backcast - WINEP'!$B$12:$AG$65, MATCH('ALL Backcast - WINEP NEP'!$C51, 'ANH Backcast - WINEP'!$C$12:$C$65, 0), MATCH('ALL Backcast - WINEP NEP'!Y$13, 'ANH Backcast - WINEP'!$B$13:$AG$13, 0))</f>
        <v>0</v>
      </c>
      <c r="Z51" t="str">
        <f>INDEX('ANH Backcast - WINEP'!$B$12:$AG$65, MATCH('ALL Backcast - WINEP NEP'!$C51, 'ANH Backcast - WINEP'!$C$12:$C$65, 0), MATCH('ALL Backcast - WINEP NEP'!Z$13, 'ANH Backcast - WINEP'!$B$13:$AG$13, 0))</f>
        <v>N</v>
      </c>
      <c r="AB51" t="str">
        <f t="shared" si="0"/>
        <v>N</v>
      </c>
    </row>
    <row r="52" spans="2:28">
      <c r="B52" t="s">
        <v>0</v>
      </c>
      <c r="C52" t="s">
        <v>121</v>
      </c>
      <c r="D52" t="str">
        <f>INDEX('ANH Backcast - WINEP'!$B$12:$AG$65, MATCH('ALL Backcast - WINEP NEP'!$C52, 'ANH Backcast - WINEP'!$C$12:$C$65, 0), MATCH('ALL Backcast - WINEP NEP'!D$13, 'ANH Backcast - WINEP'!$B$13:$AG$13, 0))</f>
        <v>coastal</v>
      </c>
      <c r="E52" t="str">
        <f>INDEX('ANH Backcast - WINEP'!$B$12:$AG$65, MATCH('ALL Backcast - WINEP NEP'!$C52, 'ANH Backcast - WINEP'!$C$12:$C$65, 0), MATCH('ALL Backcast - WINEP NEP'!E$13, 'ANH Backcast - WINEP'!$B$13:$AG$13, 0))</f>
        <v>Categorisation</v>
      </c>
      <c r="F52" t="str">
        <f>INDEX('ANH Backcast - WINEP'!$B$12:$AG$65, MATCH('ALL Backcast - WINEP NEP'!$C52, 'ANH Backcast - WINEP'!$C$12:$C$65, 0), MATCH('ALL Backcast - WINEP NEP'!F$13, 'ANH Backcast - WINEP'!$B$13:$AG$13, 0))</f>
        <v>Included</v>
      </c>
      <c r="H52" t="str">
        <f>INDEX('ANH Backcast - WINEP'!$B$12:$AG$65, MATCH('ALL Backcast - WINEP NEP'!$C52, 'ANH Backcast - WINEP'!$C$12:$C$65, 0), MATCH('ALL Backcast - WINEP NEP'!H$13, 'ANH Backcast - WINEP'!$B$13:$AG$13, 0))</f>
        <v>Excellent</v>
      </c>
      <c r="I52" t="str">
        <f>INDEX('ANH Backcast - WINEP'!$B$12:$AG$65, MATCH('ALL Backcast - WINEP NEP'!$C52, 'ANH Backcast - WINEP'!$C$12:$C$65, 0), MATCH('ALL Backcast - WINEP NEP'!I$13, 'ANH Backcast - WINEP'!$B$13:$AG$13, 0))</f>
        <v>Excellent</v>
      </c>
      <c r="J52" t="str">
        <f>INDEX('ANH Backcast - WINEP'!$B$12:$AG$65, MATCH('ALL Backcast - WINEP NEP'!$C52, 'ANH Backcast - WINEP'!$C$12:$C$65, 0), MATCH('ALL Backcast - WINEP NEP'!J$13, 'ANH Backcast - WINEP'!$B$13:$AG$13, 0))</f>
        <v>Excellent</v>
      </c>
      <c r="K52" t="str">
        <f>INDEX('ANH Backcast - WINEP'!$B$12:$AG$65, MATCH('ALL Backcast - WINEP NEP'!$C52, 'ANH Backcast - WINEP'!$C$12:$C$65, 0), MATCH('ALL Backcast - WINEP NEP'!K$13, 'ANH Backcast - WINEP'!$B$13:$AG$13, 0))</f>
        <v>Excellent</v>
      </c>
      <c r="L52" t="str">
        <f>INDEX('ANH Backcast - WINEP'!$B$12:$AG$65, MATCH('ALL Backcast - WINEP NEP'!$C52, 'ANH Backcast - WINEP'!$C$12:$C$65, 0), MATCH('ALL Backcast - WINEP NEP'!L$13, 'ANH Backcast - WINEP'!$B$13:$AG$13, 0))</f>
        <v>Excellent</v>
      </c>
      <c r="M52">
        <f>INDEX('ANH Backcast - WINEP'!$B$12:$AG$65, MATCH('ALL Backcast - WINEP NEP'!$C52, 'ANH Backcast - WINEP'!$C$12:$C$65, 0), MATCH('ALL Backcast - WINEP NEP'!M$13, 'ANH Backcast - WINEP'!$B$13:$AG$13, 0))</f>
        <v>0</v>
      </c>
      <c r="N52" t="str">
        <f>INDEX('ANH Backcast - WINEP'!$B$12:$AG$65, MATCH('ALL Backcast - WINEP NEP'!$C52, 'ANH Backcast - WINEP'!$C$12:$C$65, 0), MATCH('ALL Backcast - WINEP NEP'!N$13, 'ANH Backcast - WINEP'!$B$13:$AG$13, 0))</f>
        <v>Excellent</v>
      </c>
      <c r="O52" t="str">
        <f>INDEX('ANH Backcast - WINEP'!$B$12:$AG$65, MATCH('ALL Backcast - WINEP NEP'!$C52, 'ANH Backcast - WINEP'!$C$12:$C$65, 0), MATCH('ALL Backcast - WINEP NEP'!O$13, 'ANH Backcast - WINEP'!$B$13:$AG$13, 0))</f>
        <v>Excellent</v>
      </c>
      <c r="P52" t="str">
        <f>INDEX('ANH Backcast - WINEP'!$B$12:$AG$65, MATCH('ALL Backcast - WINEP NEP'!$C52, 'ANH Backcast - WINEP'!$C$12:$C$65, 0), MATCH('ALL Backcast - WINEP NEP'!P$13, 'ANH Backcast - WINEP'!$B$13:$AG$13, 0))</f>
        <v>Excellent</v>
      </c>
      <c r="Q52" t="str">
        <f>INDEX('ANH Backcast - WINEP'!$B$12:$AG$65, MATCH('ALL Backcast - WINEP NEP'!$C52, 'ANH Backcast - WINEP'!$C$12:$C$65, 0), MATCH('ALL Backcast - WINEP NEP'!Q$13, 'ANH Backcast - WINEP'!$B$13:$AG$13, 0))</f>
        <v>Excellent</v>
      </c>
      <c r="R52" t="str">
        <f>INDEX('ANH Backcast - WINEP'!$B$12:$AG$65, MATCH('ALL Backcast - WINEP NEP'!$C52, 'ANH Backcast - WINEP'!$C$12:$C$65, 0), MATCH('ALL Backcast - WINEP NEP'!R$13, 'ANH Backcast - WINEP'!$B$13:$AG$13, 0))</f>
        <v>Excellent</v>
      </c>
      <c r="S52" t="str">
        <f>INDEX('ANH Backcast - WINEP'!$B$12:$AG$65, MATCH('ALL Backcast - WINEP NEP'!$C52, 'ANH Backcast - WINEP'!$C$12:$C$65, 0), MATCH('ALL Backcast - WINEP NEP'!S$13, 'ANH Backcast - WINEP'!$B$13:$AG$13, 0))</f>
        <v>Excellent</v>
      </c>
      <c r="T52" t="str">
        <f>INDEX('ANH Backcast - WINEP'!$B$12:$AG$65, MATCH('ALL Backcast - WINEP NEP'!$C52, 'ANH Backcast - WINEP'!$C$12:$C$65, 0), MATCH('ALL Backcast - WINEP NEP'!T$13, 'ANH Backcast - WINEP'!$B$13:$AG$13, 0))</f>
        <v>Excellent</v>
      </c>
      <c r="U52" t="str">
        <f>INDEX('ANH Backcast - WINEP'!$B$12:$AG$65, MATCH('ALL Backcast - WINEP NEP'!$C52, 'ANH Backcast - WINEP'!$C$12:$C$65, 0), MATCH('ALL Backcast - WINEP NEP'!U$13, 'ANH Backcast - WINEP'!$B$13:$AG$13, 0))</f>
        <v>Excellent</v>
      </c>
      <c r="V52" t="str">
        <f>INDEX('ANH Backcast - WINEP'!$B$12:$AG$65, MATCH('ALL Backcast - WINEP NEP'!$C52, 'ANH Backcast - WINEP'!$C$12:$C$65, 0), MATCH('ALL Backcast - WINEP NEP'!V$13, 'ANH Backcast - WINEP'!$B$13:$AG$13, 0))</f>
        <v>Excellent</v>
      </c>
      <c r="W52">
        <f>INDEX('ANH Backcast - WINEP'!$B$12:$AG$65, MATCH('ALL Backcast - WINEP NEP'!$C52, 'ANH Backcast - WINEP'!$C$12:$C$65, 0), MATCH('ALL Backcast - WINEP NEP'!W$13, 'ANH Backcast - WINEP'!$B$13:$AG$13, 0))</f>
        <v>0</v>
      </c>
      <c r="X52">
        <f>INDEX('ANH Backcast - WINEP'!$B$12:$AG$65, MATCH('ALL Backcast - WINEP NEP'!$C52, 'ANH Backcast - WINEP'!$C$12:$C$65, 0), MATCH('ALL Backcast - WINEP NEP'!X$13, 'ANH Backcast - WINEP'!$B$13:$AG$13, 0))</f>
        <v>0</v>
      </c>
      <c r="Y52">
        <f>INDEX('ANH Backcast - WINEP'!$B$12:$AG$65, MATCH('ALL Backcast - WINEP NEP'!$C52, 'ANH Backcast - WINEP'!$C$12:$C$65, 0), MATCH('ALL Backcast - WINEP NEP'!Y$13, 'ANH Backcast - WINEP'!$B$13:$AG$13, 0))</f>
        <v>0</v>
      </c>
      <c r="Z52" t="str">
        <f>INDEX('ANH Backcast - WINEP'!$B$12:$AG$65, MATCH('ALL Backcast - WINEP NEP'!$C52, 'ANH Backcast - WINEP'!$C$12:$C$65, 0), MATCH('ALL Backcast - WINEP NEP'!Z$13, 'ANH Backcast - WINEP'!$B$13:$AG$13, 0))</f>
        <v>N</v>
      </c>
      <c r="AB52" t="str">
        <f t="shared" si="0"/>
        <v>N</v>
      </c>
    </row>
    <row r="53" spans="2:28">
      <c r="B53" t="s">
        <v>0</v>
      </c>
      <c r="C53" t="s">
        <v>122</v>
      </c>
      <c r="D53" t="str">
        <f>INDEX('ANH Backcast - WINEP'!$B$12:$AG$65, MATCH('ALL Backcast - WINEP NEP'!$C53, 'ANH Backcast - WINEP'!$C$12:$C$65, 0), MATCH('ALL Backcast - WINEP NEP'!D$13, 'ANH Backcast - WINEP'!$B$13:$AG$13, 0))</f>
        <v>coastal</v>
      </c>
      <c r="E53" t="str">
        <f>INDEX('ANH Backcast - WINEP'!$B$12:$AG$65, MATCH('ALL Backcast - WINEP NEP'!$C53, 'ANH Backcast - WINEP'!$C$12:$C$65, 0), MATCH('ALL Backcast - WINEP NEP'!E$13, 'ANH Backcast - WINEP'!$B$13:$AG$13, 0))</f>
        <v>Categorisation</v>
      </c>
      <c r="F53" t="str">
        <f>INDEX('ANH Backcast - WINEP'!$B$12:$AG$65, MATCH('ALL Backcast - WINEP NEP'!$C53, 'ANH Backcast - WINEP'!$C$12:$C$65, 0), MATCH('ALL Backcast - WINEP NEP'!F$13, 'ANH Backcast - WINEP'!$B$13:$AG$13, 0))</f>
        <v>Included</v>
      </c>
      <c r="H53" t="str">
        <f>INDEX('ANH Backcast - WINEP'!$B$12:$AG$65, MATCH('ALL Backcast - WINEP NEP'!$C53, 'ANH Backcast - WINEP'!$C$12:$C$65, 0), MATCH('ALL Backcast - WINEP NEP'!H$13, 'ANH Backcast - WINEP'!$B$13:$AG$13, 0))</f>
        <v>Excellent</v>
      </c>
      <c r="I53" t="str">
        <f>INDEX('ANH Backcast - WINEP'!$B$12:$AG$65, MATCH('ALL Backcast - WINEP NEP'!$C53, 'ANH Backcast - WINEP'!$C$12:$C$65, 0), MATCH('ALL Backcast - WINEP NEP'!I$13, 'ANH Backcast - WINEP'!$B$13:$AG$13, 0))</f>
        <v>Excellent</v>
      </c>
      <c r="J53" t="str">
        <f>INDEX('ANH Backcast - WINEP'!$B$12:$AG$65, MATCH('ALL Backcast - WINEP NEP'!$C53, 'ANH Backcast - WINEP'!$C$12:$C$65, 0), MATCH('ALL Backcast - WINEP NEP'!J$13, 'ANH Backcast - WINEP'!$B$13:$AG$13, 0))</f>
        <v>Excellent</v>
      </c>
      <c r="K53" t="str">
        <f>INDEX('ANH Backcast - WINEP'!$B$12:$AG$65, MATCH('ALL Backcast - WINEP NEP'!$C53, 'ANH Backcast - WINEP'!$C$12:$C$65, 0), MATCH('ALL Backcast - WINEP NEP'!K$13, 'ANH Backcast - WINEP'!$B$13:$AG$13, 0))</f>
        <v>Excellent</v>
      </c>
      <c r="L53" t="str">
        <f>INDEX('ANH Backcast - WINEP'!$B$12:$AG$65, MATCH('ALL Backcast - WINEP NEP'!$C53, 'ANH Backcast - WINEP'!$C$12:$C$65, 0), MATCH('ALL Backcast - WINEP NEP'!L$13, 'ANH Backcast - WINEP'!$B$13:$AG$13, 0))</f>
        <v>Excellent</v>
      </c>
      <c r="M53">
        <f>INDEX('ANH Backcast - WINEP'!$B$12:$AG$65, MATCH('ALL Backcast - WINEP NEP'!$C53, 'ANH Backcast - WINEP'!$C$12:$C$65, 0), MATCH('ALL Backcast - WINEP NEP'!M$13, 'ANH Backcast - WINEP'!$B$13:$AG$13, 0))</f>
        <v>0</v>
      </c>
      <c r="N53" t="str">
        <f>INDEX('ANH Backcast - WINEP'!$B$12:$AG$65, MATCH('ALL Backcast - WINEP NEP'!$C53, 'ANH Backcast - WINEP'!$C$12:$C$65, 0), MATCH('ALL Backcast - WINEP NEP'!N$13, 'ANH Backcast - WINEP'!$B$13:$AG$13, 0))</f>
        <v>Excellent</v>
      </c>
      <c r="O53" t="str">
        <f>INDEX('ANH Backcast - WINEP'!$B$12:$AG$65, MATCH('ALL Backcast - WINEP NEP'!$C53, 'ANH Backcast - WINEP'!$C$12:$C$65, 0), MATCH('ALL Backcast - WINEP NEP'!O$13, 'ANH Backcast - WINEP'!$B$13:$AG$13, 0))</f>
        <v>Excellent</v>
      </c>
      <c r="P53" t="str">
        <f>INDEX('ANH Backcast - WINEP'!$B$12:$AG$65, MATCH('ALL Backcast - WINEP NEP'!$C53, 'ANH Backcast - WINEP'!$C$12:$C$65, 0), MATCH('ALL Backcast - WINEP NEP'!P$13, 'ANH Backcast - WINEP'!$B$13:$AG$13, 0))</f>
        <v>Excellent</v>
      </c>
      <c r="Q53" t="str">
        <f>INDEX('ANH Backcast - WINEP'!$B$12:$AG$65, MATCH('ALL Backcast - WINEP NEP'!$C53, 'ANH Backcast - WINEP'!$C$12:$C$65, 0), MATCH('ALL Backcast - WINEP NEP'!Q$13, 'ANH Backcast - WINEP'!$B$13:$AG$13, 0))</f>
        <v>Excellent</v>
      </c>
      <c r="R53" t="str">
        <f>INDEX('ANH Backcast - WINEP'!$B$12:$AG$65, MATCH('ALL Backcast - WINEP NEP'!$C53, 'ANH Backcast - WINEP'!$C$12:$C$65, 0), MATCH('ALL Backcast - WINEP NEP'!R$13, 'ANH Backcast - WINEP'!$B$13:$AG$13, 0))</f>
        <v>Excellent</v>
      </c>
      <c r="S53" t="str">
        <f>INDEX('ANH Backcast - WINEP'!$B$12:$AG$65, MATCH('ALL Backcast - WINEP NEP'!$C53, 'ANH Backcast - WINEP'!$C$12:$C$65, 0), MATCH('ALL Backcast - WINEP NEP'!S$13, 'ANH Backcast - WINEP'!$B$13:$AG$13, 0))</f>
        <v>Excellent</v>
      </c>
      <c r="T53" t="str">
        <f>INDEX('ANH Backcast - WINEP'!$B$12:$AG$65, MATCH('ALL Backcast - WINEP NEP'!$C53, 'ANH Backcast - WINEP'!$C$12:$C$65, 0), MATCH('ALL Backcast - WINEP NEP'!T$13, 'ANH Backcast - WINEP'!$B$13:$AG$13, 0))</f>
        <v>Excellent</v>
      </c>
      <c r="U53" t="str">
        <f>INDEX('ANH Backcast - WINEP'!$B$12:$AG$65, MATCH('ALL Backcast - WINEP NEP'!$C53, 'ANH Backcast - WINEP'!$C$12:$C$65, 0), MATCH('ALL Backcast - WINEP NEP'!U$13, 'ANH Backcast - WINEP'!$B$13:$AG$13, 0))</f>
        <v>Excellent</v>
      </c>
      <c r="V53" t="str">
        <f>INDEX('ANH Backcast - WINEP'!$B$12:$AG$65, MATCH('ALL Backcast - WINEP NEP'!$C53, 'ANH Backcast - WINEP'!$C$12:$C$65, 0), MATCH('ALL Backcast - WINEP NEP'!V$13, 'ANH Backcast - WINEP'!$B$13:$AG$13, 0))</f>
        <v>Excellent</v>
      </c>
      <c r="W53">
        <f>INDEX('ANH Backcast - WINEP'!$B$12:$AG$65, MATCH('ALL Backcast - WINEP NEP'!$C53, 'ANH Backcast - WINEP'!$C$12:$C$65, 0), MATCH('ALL Backcast - WINEP NEP'!W$13, 'ANH Backcast - WINEP'!$B$13:$AG$13, 0))</f>
        <v>0</v>
      </c>
      <c r="X53">
        <f>INDEX('ANH Backcast - WINEP'!$B$12:$AG$65, MATCH('ALL Backcast - WINEP NEP'!$C53, 'ANH Backcast - WINEP'!$C$12:$C$65, 0), MATCH('ALL Backcast - WINEP NEP'!X$13, 'ANH Backcast - WINEP'!$B$13:$AG$13, 0))</f>
        <v>0</v>
      </c>
      <c r="Y53">
        <f>INDEX('ANH Backcast - WINEP'!$B$12:$AG$65, MATCH('ALL Backcast - WINEP NEP'!$C53, 'ANH Backcast - WINEP'!$C$12:$C$65, 0), MATCH('ALL Backcast - WINEP NEP'!Y$13, 'ANH Backcast - WINEP'!$B$13:$AG$13, 0))</f>
        <v>0</v>
      </c>
      <c r="Z53" t="str">
        <f>INDEX('ANH Backcast - WINEP'!$B$12:$AG$65, MATCH('ALL Backcast - WINEP NEP'!$C53, 'ANH Backcast - WINEP'!$C$12:$C$65, 0), MATCH('ALL Backcast - WINEP NEP'!Z$13, 'ANH Backcast - WINEP'!$B$13:$AG$13, 0))</f>
        <v>N</v>
      </c>
      <c r="AB53" t="str">
        <f t="shared" si="0"/>
        <v>N</v>
      </c>
    </row>
    <row r="54" spans="2:28">
      <c r="B54" t="s">
        <v>0</v>
      </c>
      <c r="C54" t="s">
        <v>123</v>
      </c>
      <c r="D54" t="str">
        <f>INDEX('ANH Backcast - WINEP'!$B$12:$AG$65, MATCH('ALL Backcast - WINEP NEP'!$C54, 'ANH Backcast - WINEP'!$C$12:$C$65, 0), MATCH('ALL Backcast - WINEP NEP'!D$13, 'ANH Backcast - WINEP'!$B$13:$AG$13, 0))</f>
        <v>coastal</v>
      </c>
      <c r="E54" t="str">
        <f>INDEX('ANH Backcast - WINEP'!$B$12:$AG$65, MATCH('ALL Backcast - WINEP NEP'!$C54, 'ANH Backcast - WINEP'!$C$12:$C$65, 0), MATCH('ALL Backcast - WINEP NEP'!E$13, 'ANH Backcast - WINEP'!$B$13:$AG$13, 0))</f>
        <v>Categorisation</v>
      </c>
      <c r="F54" t="str">
        <f>INDEX('ANH Backcast - WINEP'!$B$12:$AG$65, MATCH('ALL Backcast - WINEP NEP'!$C54, 'ANH Backcast - WINEP'!$C$12:$C$65, 0), MATCH('ALL Backcast - WINEP NEP'!F$13, 'ANH Backcast - WINEP'!$B$13:$AG$13, 0))</f>
        <v>Included</v>
      </c>
      <c r="H54" t="str">
        <f>INDEX('ANH Backcast - WINEP'!$B$12:$AG$65, MATCH('ALL Backcast - WINEP NEP'!$C54, 'ANH Backcast - WINEP'!$C$12:$C$65, 0), MATCH('ALL Backcast - WINEP NEP'!H$13, 'ANH Backcast - WINEP'!$B$13:$AG$13, 0))</f>
        <v>Good</v>
      </c>
      <c r="I54" t="str">
        <f>INDEX('ANH Backcast - WINEP'!$B$12:$AG$65, MATCH('ALL Backcast - WINEP NEP'!$C54, 'ANH Backcast - WINEP'!$C$12:$C$65, 0), MATCH('ALL Backcast - WINEP NEP'!I$13, 'ANH Backcast - WINEP'!$B$13:$AG$13, 0))</f>
        <v>Good</v>
      </c>
      <c r="J54" t="str">
        <f>INDEX('ANH Backcast - WINEP'!$B$12:$AG$65, MATCH('ALL Backcast - WINEP NEP'!$C54, 'ANH Backcast - WINEP'!$C$12:$C$65, 0), MATCH('ALL Backcast - WINEP NEP'!J$13, 'ANH Backcast - WINEP'!$B$13:$AG$13, 0))</f>
        <v>Good</v>
      </c>
      <c r="K54" t="str">
        <f>INDEX('ANH Backcast - WINEP'!$B$12:$AG$65, MATCH('ALL Backcast - WINEP NEP'!$C54, 'ANH Backcast - WINEP'!$C$12:$C$65, 0), MATCH('ALL Backcast - WINEP NEP'!K$13, 'ANH Backcast - WINEP'!$B$13:$AG$13, 0))</f>
        <v>Sufficient</v>
      </c>
      <c r="L54" t="str">
        <f>INDEX('ANH Backcast - WINEP'!$B$12:$AG$65, MATCH('ALL Backcast - WINEP NEP'!$C54, 'ANH Backcast - WINEP'!$C$12:$C$65, 0), MATCH('ALL Backcast - WINEP NEP'!L$13, 'ANH Backcast - WINEP'!$B$13:$AG$13, 0))</f>
        <v>Good</v>
      </c>
      <c r="M54">
        <f>INDEX('ANH Backcast - WINEP'!$B$12:$AG$65, MATCH('ALL Backcast - WINEP NEP'!$C54, 'ANH Backcast - WINEP'!$C$12:$C$65, 0), MATCH('ALL Backcast - WINEP NEP'!M$13, 'ANH Backcast - WINEP'!$B$13:$AG$13, 0))</f>
        <v>0</v>
      </c>
      <c r="N54" t="str">
        <f>INDEX('ANH Backcast - WINEP'!$B$12:$AG$65, MATCH('ALL Backcast - WINEP NEP'!$C54, 'ANH Backcast - WINEP'!$C$12:$C$65, 0), MATCH('ALL Backcast - WINEP NEP'!N$13, 'ANH Backcast - WINEP'!$B$13:$AG$13, 0))</f>
        <v>Good</v>
      </c>
      <c r="O54" t="str">
        <f>INDEX('ANH Backcast - WINEP'!$B$12:$AG$65, MATCH('ALL Backcast - WINEP NEP'!$C54, 'ANH Backcast - WINEP'!$C$12:$C$65, 0), MATCH('ALL Backcast - WINEP NEP'!O$13, 'ANH Backcast - WINEP'!$B$13:$AG$13, 0))</f>
        <v>Good</v>
      </c>
      <c r="P54" t="str">
        <f>INDEX('ANH Backcast - WINEP'!$B$12:$AG$65, MATCH('ALL Backcast - WINEP NEP'!$C54, 'ANH Backcast - WINEP'!$C$12:$C$65, 0), MATCH('ALL Backcast - WINEP NEP'!P$13, 'ANH Backcast - WINEP'!$B$13:$AG$13, 0))</f>
        <v>Good</v>
      </c>
      <c r="Q54" t="str">
        <f>INDEX('ANH Backcast - WINEP'!$B$12:$AG$65, MATCH('ALL Backcast - WINEP NEP'!$C54, 'ANH Backcast - WINEP'!$C$12:$C$65, 0), MATCH('ALL Backcast - WINEP NEP'!Q$13, 'ANH Backcast - WINEP'!$B$13:$AG$13, 0))</f>
        <v>Good</v>
      </c>
      <c r="R54" t="str">
        <f>INDEX('ANH Backcast - WINEP'!$B$12:$AG$65, MATCH('ALL Backcast - WINEP NEP'!$C54, 'ANH Backcast - WINEP'!$C$12:$C$65, 0), MATCH('ALL Backcast - WINEP NEP'!R$13, 'ANH Backcast - WINEP'!$B$13:$AG$13, 0))</f>
        <v>Good</v>
      </c>
      <c r="S54" t="str">
        <f>INDEX('ANH Backcast - WINEP'!$B$12:$AG$65, MATCH('ALL Backcast - WINEP NEP'!$C54, 'ANH Backcast - WINEP'!$C$12:$C$65, 0), MATCH('ALL Backcast - WINEP NEP'!S$13, 'ANH Backcast - WINEP'!$B$13:$AG$13, 0))</f>
        <v>Good</v>
      </c>
      <c r="T54" t="str">
        <f>INDEX('ANH Backcast - WINEP'!$B$12:$AG$65, MATCH('ALL Backcast - WINEP NEP'!$C54, 'ANH Backcast - WINEP'!$C$12:$C$65, 0), MATCH('ALL Backcast - WINEP NEP'!T$13, 'ANH Backcast - WINEP'!$B$13:$AG$13, 0))</f>
        <v>Good</v>
      </c>
      <c r="U54" t="str">
        <f>INDEX('ANH Backcast - WINEP'!$B$12:$AG$65, MATCH('ALL Backcast - WINEP NEP'!$C54, 'ANH Backcast - WINEP'!$C$12:$C$65, 0), MATCH('ALL Backcast - WINEP NEP'!U$13, 'ANH Backcast - WINEP'!$B$13:$AG$13, 0))</f>
        <v>Good</v>
      </c>
      <c r="V54" t="str">
        <f>INDEX('ANH Backcast - WINEP'!$B$12:$AG$65, MATCH('ALL Backcast - WINEP NEP'!$C54, 'ANH Backcast - WINEP'!$C$12:$C$65, 0), MATCH('ALL Backcast - WINEP NEP'!V$13, 'ANH Backcast - WINEP'!$B$13:$AG$13, 0))</f>
        <v>Good</v>
      </c>
      <c r="W54">
        <f>INDEX('ANH Backcast - WINEP'!$B$12:$AG$65, MATCH('ALL Backcast - WINEP NEP'!$C54, 'ANH Backcast - WINEP'!$C$12:$C$65, 0), MATCH('ALL Backcast - WINEP NEP'!W$13, 'ANH Backcast - WINEP'!$B$13:$AG$13, 0))</f>
        <v>0</v>
      </c>
      <c r="X54" t="str">
        <f>INDEX('ANH Backcast - WINEP'!$B$12:$AG$65, MATCH('ALL Backcast - WINEP NEP'!$C54, 'ANH Backcast - WINEP'!$C$12:$C$65, 0), MATCH('ALL Backcast - WINEP NEP'!X$13, 'ANH Backcast - WINEP'!$B$13:$AG$13, 0))</f>
        <v>IMP3 - 08AW100074a</v>
      </c>
      <c r="Y54" t="str">
        <f>INDEX('ANH Backcast - WINEP'!$B$12:$AG$65, MATCH('ALL Backcast - WINEP NEP'!$C54, 'ANH Backcast - WINEP'!$C$12:$C$65, 0), MATCH('ALL Backcast - WINEP NEP'!Y$13, 'ANH Backcast - WINEP'!$B$13:$AG$13, 0))</f>
        <v>Accept company forecast (improvements complete 31/03/2030) - Actions to improve waters to Good or Excellent where there is evidence of customer support</v>
      </c>
      <c r="Z54" t="str">
        <f>INDEX('ANH Backcast - WINEP'!$B$12:$AG$65, MATCH('ALL Backcast - WINEP NEP'!$C54, 'ANH Backcast - WINEP'!$C$12:$C$65, 0), MATCH('ALL Backcast - WINEP NEP'!Z$13, 'ANH Backcast - WINEP'!$B$13:$AG$13, 0))</f>
        <v>N</v>
      </c>
      <c r="AB54" t="str">
        <f t="shared" si="0"/>
        <v>Y</v>
      </c>
    </row>
    <row r="55" spans="2:28">
      <c r="B55" t="s">
        <v>0</v>
      </c>
      <c r="C55" t="s">
        <v>125</v>
      </c>
      <c r="D55" t="str">
        <f>INDEX('ANH Backcast - WINEP'!$B$12:$AG$65, MATCH('ALL Backcast - WINEP NEP'!$C55, 'ANH Backcast - WINEP'!$C$12:$C$65, 0), MATCH('ALL Backcast - WINEP NEP'!D$13, 'ANH Backcast - WINEP'!$B$13:$AG$13, 0))</f>
        <v>coastal</v>
      </c>
      <c r="E55" t="str">
        <f>INDEX('ANH Backcast - WINEP'!$B$12:$AG$65, MATCH('ALL Backcast - WINEP NEP'!$C55, 'ANH Backcast - WINEP'!$C$12:$C$65, 0), MATCH('ALL Backcast - WINEP NEP'!E$13, 'ANH Backcast - WINEP'!$B$13:$AG$13, 0))</f>
        <v>Categorisation</v>
      </c>
      <c r="F55" t="str">
        <f>INDEX('ANH Backcast - WINEP'!$B$12:$AG$65, MATCH('ALL Backcast - WINEP NEP'!$C55, 'ANH Backcast - WINEP'!$C$12:$C$65, 0), MATCH('ALL Backcast - WINEP NEP'!F$13, 'ANH Backcast - WINEP'!$B$13:$AG$13, 0))</f>
        <v>Included</v>
      </c>
      <c r="H55" t="str">
        <f>INDEX('ANH Backcast - WINEP'!$B$12:$AG$65, MATCH('ALL Backcast - WINEP NEP'!$C55, 'ANH Backcast - WINEP'!$C$12:$C$65, 0), MATCH('ALL Backcast - WINEP NEP'!H$13, 'ANH Backcast - WINEP'!$B$13:$AG$13, 0))</f>
        <v>Sufficient</v>
      </c>
      <c r="I55" t="str">
        <f>INDEX('ANH Backcast - WINEP'!$B$12:$AG$65, MATCH('ALL Backcast - WINEP NEP'!$C55, 'ANH Backcast - WINEP'!$C$12:$C$65, 0), MATCH('ALL Backcast - WINEP NEP'!I$13, 'ANH Backcast - WINEP'!$B$13:$AG$13, 0))</f>
        <v>Good</v>
      </c>
      <c r="J55" t="str">
        <f>INDEX('ANH Backcast - WINEP'!$B$12:$AG$65, MATCH('ALL Backcast - WINEP NEP'!$C55, 'ANH Backcast - WINEP'!$C$12:$C$65, 0), MATCH('ALL Backcast - WINEP NEP'!J$13, 'ANH Backcast - WINEP'!$B$13:$AG$13, 0))</f>
        <v>Good</v>
      </c>
      <c r="K55" t="str">
        <f>INDEX('ANH Backcast - WINEP'!$B$12:$AG$65, MATCH('ALL Backcast - WINEP NEP'!$C55, 'ANH Backcast - WINEP'!$C$12:$C$65, 0), MATCH('ALL Backcast - WINEP NEP'!K$13, 'ANH Backcast - WINEP'!$B$13:$AG$13, 0))</f>
        <v>Good</v>
      </c>
      <c r="L55" t="str">
        <f>INDEX('ANH Backcast - WINEP'!$B$12:$AG$65, MATCH('ALL Backcast - WINEP NEP'!$C55, 'ANH Backcast - WINEP'!$C$12:$C$65, 0), MATCH('ALL Backcast - WINEP NEP'!L$13, 'ANH Backcast - WINEP'!$B$13:$AG$13, 0))</f>
        <v>Good</v>
      </c>
      <c r="M55">
        <f>INDEX('ANH Backcast - WINEP'!$B$12:$AG$65, MATCH('ALL Backcast - WINEP NEP'!$C55, 'ANH Backcast - WINEP'!$C$12:$C$65, 0), MATCH('ALL Backcast - WINEP NEP'!M$13, 'ANH Backcast - WINEP'!$B$13:$AG$13, 0))</f>
        <v>0</v>
      </c>
      <c r="N55" t="str">
        <f>INDEX('ANH Backcast - WINEP'!$B$12:$AG$65, MATCH('ALL Backcast - WINEP NEP'!$C55, 'ANH Backcast - WINEP'!$C$12:$C$65, 0), MATCH('ALL Backcast - WINEP NEP'!N$13, 'ANH Backcast - WINEP'!$B$13:$AG$13, 0))</f>
        <v>Sufficient</v>
      </c>
      <c r="O55" t="str">
        <f>INDEX('ANH Backcast - WINEP'!$B$12:$AG$65, MATCH('ALL Backcast - WINEP NEP'!$C55, 'ANH Backcast - WINEP'!$C$12:$C$65, 0), MATCH('ALL Backcast - WINEP NEP'!O$13, 'ANH Backcast - WINEP'!$B$13:$AG$13, 0))</f>
        <v>Sufficient</v>
      </c>
      <c r="P55" t="str">
        <f>INDEX('ANH Backcast - WINEP'!$B$12:$AG$65, MATCH('ALL Backcast - WINEP NEP'!$C55, 'ANH Backcast - WINEP'!$C$12:$C$65, 0), MATCH('ALL Backcast - WINEP NEP'!P$13, 'ANH Backcast - WINEP'!$B$13:$AG$13, 0))</f>
        <v>Sufficient</v>
      </c>
      <c r="Q55" t="str">
        <f>INDEX('ANH Backcast - WINEP'!$B$12:$AG$65, MATCH('ALL Backcast - WINEP NEP'!$C55, 'ANH Backcast - WINEP'!$C$12:$C$65, 0), MATCH('ALL Backcast - WINEP NEP'!Q$13, 'ANH Backcast - WINEP'!$B$13:$AG$13, 0))</f>
        <v>Sufficient</v>
      </c>
      <c r="R55" t="str">
        <f>INDEX('ANH Backcast - WINEP'!$B$12:$AG$65, MATCH('ALL Backcast - WINEP NEP'!$C55, 'ANH Backcast - WINEP'!$C$12:$C$65, 0), MATCH('ALL Backcast - WINEP NEP'!R$13, 'ANH Backcast - WINEP'!$B$13:$AG$13, 0))</f>
        <v>Sufficient</v>
      </c>
      <c r="S55" t="str">
        <f>INDEX('ANH Backcast - WINEP'!$B$12:$AG$65, MATCH('ALL Backcast - WINEP NEP'!$C55, 'ANH Backcast - WINEP'!$C$12:$C$65, 0), MATCH('ALL Backcast - WINEP NEP'!S$13, 'ANH Backcast - WINEP'!$B$13:$AG$13, 0))</f>
        <v>Good</v>
      </c>
      <c r="T55" t="str">
        <f>INDEX('ANH Backcast - WINEP'!$B$12:$AG$65, MATCH('ALL Backcast - WINEP NEP'!$C55, 'ANH Backcast - WINEP'!$C$12:$C$65, 0), MATCH('ALL Backcast - WINEP NEP'!T$13, 'ANH Backcast - WINEP'!$B$13:$AG$13, 0))</f>
        <v>Good</v>
      </c>
      <c r="U55" t="str">
        <f>INDEX('ANH Backcast - WINEP'!$B$12:$AG$65, MATCH('ALL Backcast - WINEP NEP'!$C55, 'ANH Backcast - WINEP'!$C$12:$C$65, 0), MATCH('ALL Backcast - WINEP NEP'!U$13, 'ANH Backcast - WINEP'!$B$13:$AG$13, 0))</f>
        <v>Good</v>
      </c>
      <c r="V55" t="str">
        <f>INDEX('ANH Backcast - WINEP'!$B$12:$AG$65, MATCH('ALL Backcast - WINEP NEP'!$C55, 'ANH Backcast - WINEP'!$C$12:$C$65, 0), MATCH('ALL Backcast - WINEP NEP'!V$13, 'ANH Backcast - WINEP'!$B$13:$AG$13, 0))</f>
        <v>Good</v>
      </c>
      <c r="W55" t="str">
        <f>INDEX('ANH Backcast - WINEP'!$B$12:$AG$65, MATCH('ALL Backcast - WINEP NEP'!$C55, 'ANH Backcast - WINEP'!$C$12:$C$65, 0), MATCH('ALL Backcast - WINEP NEP'!W$13, 'ANH Backcast - WINEP'!$B$13:$AG$13, 0))</f>
        <v>Y</v>
      </c>
      <c r="X55">
        <f>INDEX('ANH Backcast - WINEP'!$B$12:$AG$65, MATCH('ALL Backcast - WINEP NEP'!$C55, 'ANH Backcast - WINEP'!$C$12:$C$65, 0), MATCH('ALL Backcast - WINEP NEP'!X$13, 'ANH Backcast - WINEP'!$B$13:$AG$13, 0))</f>
        <v>0</v>
      </c>
      <c r="Y55" t="str">
        <f>INDEX('ANH Backcast - WINEP'!$B$12:$AG$65, MATCH('ALL Backcast - WINEP NEP'!$C55, 'ANH Backcast - WINEP'!$C$12:$C$65, 0), MATCH('ALL Backcast - WINEP NEP'!Y$13, 'ANH Backcast - WINEP'!$B$13:$AG$13, 0))</f>
        <v>Historically good is level delivered so should hold forecast at this level</v>
      </c>
      <c r="Z55" t="str">
        <f>INDEX('ANH Backcast - WINEP'!$B$12:$AG$65, MATCH('ALL Backcast - WINEP NEP'!$C55, 'ANH Backcast - WINEP'!$C$12:$C$65, 0), MATCH('ALL Backcast - WINEP NEP'!Z$13, 'ANH Backcast - WINEP'!$B$13:$AG$13, 0))</f>
        <v>Y</v>
      </c>
      <c r="AB55" t="str">
        <f t="shared" si="0"/>
        <v>N</v>
      </c>
    </row>
    <row r="56" spans="2:28">
      <c r="B56" t="s">
        <v>0</v>
      </c>
      <c r="C56" t="s">
        <v>127</v>
      </c>
      <c r="D56" t="str">
        <f>INDEX('ANH Backcast - WINEP'!$B$12:$AG$65, MATCH('ALL Backcast - WINEP NEP'!$C56, 'ANH Backcast - WINEP'!$C$12:$C$65, 0), MATCH('ALL Backcast - WINEP NEP'!D$13, 'ANH Backcast - WINEP'!$B$13:$AG$13, 0))</f>
        <v>coastal</v>
      </c>
      <c r="E56" t="str">
        <f>INDEX('ANH Backcast - WINEP'!$B$12:$AG$65, MATCH('ALL Backcast - WINEP NEP'!$C56, 'ANH Backcast - WINEP'!$C$12:$C$65, 0), MATCH('ALL Backcast - WINEP NEP'!E$13, 'ANH Backcast - WINEP'!$B$13:$AG$13, 0))</f>
        <v>Categorisation</v>
      </c>
      <c r="F56" t="str">
        <f>INDEX('ANH Backcast - WINEP'!$B$12:$AG$65, MATCH('ALL Backcast - WINEP NEP'!$C56, 'ANH Backcast - WINEP'!$C$12:$C$65, 0), MATCH('ALL Backcast - WINEP NEP'!F$13, 'ANH Backcast - WINEP'!$B$13:$AG$13, 0))</f>
        <v>Included</v>
      </c>
      <c r="H56" t="str">
        <f>INDEX('ANH Backcast - WINEP'!$B$12:$AG$65, MATCH('ALL Backcast - WINEP NEP'!$C56, 'ANH Backcast - WINEP'!$C$12:$C$65, 0), MATCH('ALL Backcast - WINEP NEP'!H$13, 'ANH Backcast - WINEP'!$B$13:$AG$13, 0))</f>
        <v>Excellent</v>
      </c>
      <c r="I56" t="str">
        <f>INDEX('ANH Backcast - WINEP'!$B$12:$AG$65, MATCH('ALL Backcast - WINEP NEP'!$C56, 'ANH Backcast - WINEP'!$C$12:$C$65, 0), MATCH('ALL Backcast - WINEP NEP'!I$13, 'ANH Backcast - WINEP'!$B$13:$AG$13, 0))</f>
        <v>Excellent</v>
      </c>
      <c r="J56" t="str">
        <f>INDEX('ANH Backcast - WINEP'!$B$12:$AG$65, MATCH('ALL Backcast - WINEP NEP'!$C56, 'ANH Backcast - WINEP'!$C$12:$C$65, 0), MATCH('ALL Backcast - WINEP NEP'!J$13, 'ANH Backcast - WINEP'!$B$13:$AG$13, 0))</f>
        <v>Excellent</v>
      </c>
      <c r="K56" t="str">
        <f>INDEX('ANH Backcast - WINEP'!$B$12:$AG$65, MATCH('ALL Backcast - WINEP NEP'!$C56, 'ANH Backcast - WINEP'!$C$12:$C$65, 0), MATCH('ALL Backcast - WINEP NEP'!K$13, 'ANH Backcast - WINEP'!$B$13:$AG$13, 0))</f>
        <v>Excellent</v>
      </c>
      <c r="L56" t="str">
        <f>INDEX('ANH Backcast - WINEP'!$B$12:$AG$65, MATCH('ALL Backcast - WINEP NEP'!$C56, 'ANH Backcast - WINEP'!$C$12:$C$65, 0), MATCH('ALL Backcast - WINEP NEP'!L$13, 'ANH Backcast - WINEP'!$B$13:$AG$13, 0))</f>
        <v>Excellent</v>
      </c>
      <c r="M56">
        <f>INDEX('ANH Backcast - WINEP'!$B$12:$AG$65, MATCH('ALL Backcast - WINEP NEP'!$C56, 'ANH Backcast - WINEP'!$C$12:$C$65, 0), MATCH('ALL Backcast - WINEP NEP'!M$13, 'ANH Backcast - WINEP'!$B$13:$AG$13, 0))</f>
        <v>0</v>
      </c>
      <c r="N56" t="str">
        <f>INDEX('ANH Backcast - WINEP'!$B$12:$AG$65, MATCH('ALL Backcast - WINEP NEP'!$C56, 'ANH Backcast - WINEP'!$C$12:$C$65, 0), MATCH('ALL Backcast - WINEP NEP'!N$13, 'ANH Backcast - WINEP'!$B$13:$AG$13, 0))</f>
        <v>Excellent</v>
      </c>
      <c r="O56" t="str">
        <f>INDEX('ANH Backcast - WINEP'!$B$12:$AG$65, MATCH('ALL Backcast - WINEP NEP'!$C56, 'ANH Backcast - WINEP'!$C$12:$C$65, 0), MATCH('ALL Backcast - WINEP NEP'!O$13, 'ANH Backcast - WINEP'!$B$13:$AG$13, 0))</f>
        <v>Excellent</v>
      </c>
      <c r="P56" t="str">
        <f>INDEX('ANH Backcast - WINEP'!$B$12:$AG$65, MATCH('ALL Backcast - WINEP NEP'!$C56, 'ANH Backcast - WINEP'!$C$12:$C$65, 0), MATCH('ALL Backcast - WINEP NEP'!P$13, 'ANH Backcast - WINEP'!$B$13:$AG$13, 0))</f>
        <v>Good</v>
      </c>
      <c r="Q56" t="str">
        <f>INDEX('ANH Backcast - WINEP'!$B$12:$AG$65, MATCH('ALL Backcast - WINEP NEP'!$C56, 'ANH Backcast - WINEP'!$C$12:$C$65, 0), MATCH('ALL Backcast - WINEP NEP'!Q$13, 'ANH Backcast - WINEP'!$B$13:$AG$13, 0))</f>
        <v>Good</v>
      </c>
      <c r="R56" t="str">
        <f>INDEX('ANH Backcast - WINEP'!$B$12:$AG$65, MATCH('ALL Backcast - WINEP NEP'!$C56, 'ANH Backcast - WINEP'!$C$12:$C$65, 0), MATCH('ALL Backcast - WINEP NEP'!R$13, 'ANH Backcast - WINEP'!$B$13:$AG$13, 0))</f>
        <v>Good</v>
      </c>
      <c r="S56" t="str">
        <f>INDEX('ANH Backcast - WINEP'!$B$12:$AG$65, MATCH('ALL Backcast - WINEP NEP'!$C56, 'ANH Backcast - WINEP'!$C$12:$C$65, 0), MATCH('ALL Backcast - WINEP NEP'!S$13, 'ANH Backcast - WINEP'!$B$13:$AG$13, 0))</f>
        <v>Excellent</v>
      </c>
      <c r="T56" t="str">
        <f>INDEX('ANH Backcast - WINEP'!$B$12:$AG$65, MATCH('ALL Backcast - WINEP NEP'!$C56, 'ANH Backcast - WINEP'!$C$12:$C$65, 0), MATCH('ALL Backcast - WINEP NEP'!T$13, 'ANH Backcast - WINEP'!$B$13:$AG$13, 0))</f>
        <v>Excellent</v>
      </c>
      <c r="U56" t="str">
        <f>INDEX('ANH Backcast - WINEP'!$B$12:$AG$65, MATCH('ALL Backcast - WINEP NEP'!$C56, 'ANH Backcast - WINEP'!$C$12:$C$65, 0), MATCH('ALL Backcast - WINEP NEP'!U$13, 'ANH Backcast - WINEP'!$B$13:$AG$13, 0))</f>
        <v>Excellent</v>
      </c>
      <c r="V56" t="str">
        <f>INDEX('ANH Backcast - WINEP'!$B$12:$AG$65, MATCH('ALL Backcast - WINEP NEP'!$C56, 'ANH Backcast - WINEP'!$C$12:$C$65, 0), MATCH('ALL Backcast - WINEP NEP'!V$13, 'ANH Backcast - WINEP'!$B$13:$AG$13, 0))</f>
        <v>Excellent</v>
      </c>
      <c r="W56" t="str">
        <f>INDEX('ANH Backcast - WINEP'!$B$12:$AG$65, MATCH('ALL Backcast - WINEP NEP'!$C56, 'ANH Backcast - WINEP'!$C$12:$C$65, 0), MATCH('ALL Backcast - WINEP NEP'!W$13, 'ANH Backcast - WINEP'!$B$13:$AG$13, 0))</f>
        <v>Y</v>
      </c>
      <c r="X56">
        <f>INDEX('ANH Backcast - WINEP'!$B$12:$AG$65, MATCH('ALL Backcast - WINEP NEP'!$C56, 'ANH Backcast - WINEP'!$C$12:$C$65, 0), MATCH('ALL Backcast - WINEP NEP'!X$13, 'ANH Backcast - WINEP'!$B$13:$AG$13, 0))</f>
        <v>0</v>
      </c>
      <c r="Y56" t="str">
        <f>INDEX('ANH Backcast - WINEP'!$B$12:$AG$65, MATCH('ALL Backcast - WINEP NEP'!$C56, 'ANH Backcast - WINEP'!$C$12:$C$65, 0), MATCH('ALL Backcast - WINEP NEP'!Y$13, 'ANH Backcast - WINEP'!$B$13:$AG$13, 0))</f>
        <v>Historically excellent is level delivered so should hold forecast at this level</v>
      </c>
      <c r="Z56" t="str">
        <f>INDEX('ANH Backcast - WINEP'!$B$12:$AG$65, MATCH('ALL Backcast - WINEP NEP'!$C56, 'ANH Backcast - WINEP'!$C$12:$C$65, 0), MATCH('ALL Backcast - WINEP NEP'!Z$13, 'ANH Backcast - WINEP'!$B$13:$AG$13, 0))</f>
        <v>Y</v>
      </c>
      <c r="AB56" t="str">
        <f t="shared" si="0"/>
        <v>N</v>
      </c>
    </row>
    <row r="57" spans="2:28">
      <c r="B57" t="s">
        <v>0</v>
      </c>
      <c r="C57" t="s">
        <v>128</v>
      </c>
      <c r="D57" t="str">
        <f>INDEX('ANH Backcast - WINEP'!$B$12:$AG$65, MATCH('ALL Backcast - WINEP NEP'!$C57, 'ANH Backcast - WINEP'!$C$12:$C$65, 0), MATCH('ALL Backcast - WINEP NEP'!D$13, 'ANH Backcast - WINEP'!$B$13:$AG$13, 0))</f>
        <v>coastal</v>
      </c>
      <c r="E57" t="str">
        <f>INDEX('ANH Backcast - WINEP'!$B$12:$AG$65, MATCH('ALL Backcast - WINEP NEP'!$C57, 'ANH Backcast - WINEP'!$C$12:$C$65, 0), MATCH('ALL Backcast - WINEP NEP'!E$13, 'ANH Backcast - WINEP'!$B$13:$AG$13, 0))</f>
        <v>Categorisation</v>
      </c>
      <c r="F57" t="str">
        <f>INDEX('ANH Backcast - WINEP'!$B$12:$AG$65, MATCH('ALL Backcast - WINEP NEP'!$C57, 'ANH Backcast - WINEP'!$C$12:$C$65, 0), MATCH('ALL Backcast - WINEP NEP'!F$13, 'ANH Backcast - WINEP'!$B$13:$AG$13, 0))</f>
        <v>Included</v>
      </c>
      <c r="H57" t="str">
        <f>INDEX('ANH Backcast - WINEP'!$B$12:$AG$65, MATCH('ALL Backcast - WINEP NEP'!$C57, 'ANH Backcast - WINEP'!$C$12:$C$65, 0), MATCH('ALL Backcast - WINEP NEP'!H$13, 'ANH Backcast - WINEP'!$B$13:$AG$13, 0))</f>
        <v>Good</v>
      </c>
      <c r="I57" t="str">
        <f>INDEX('ANH Backcast - WINEP'!$B$12:$AG$65, MATCH('ALL Backcast - WINEP NEP'!$C57, 'ANH Backcast - WINEP'!$C$12:$C$65, 0), MATCH('ALL Backcast - WINEP NEP'!I$13, 'ANH Backcast - WINEP'!$B$13:$AG$13, 0))</f>
        <v>Good</v>
      </c>
      <c r="J57" t="str">
        <f>INDEX('ANH Backcast - WINEP'!$B$12:$AG$65, MATCH('ALL Backcast - WINEP NEP'!$C57, 'ANH Backcast - WINEP'!$C$12:$C$65, 0), MATCH('ALL Backcast - WINEP NEP'!J$13, 'ANH Backcast - WINEP'!$B$13:$AG$13, 0))</f>
        <v>Good</v>
      </c>
      <c r="K57" t="str">
        <f>INDEX('ANH Backcast - WINEP'!$B$12:$AG$65, MATCH('ALL Backcast - WINEP NEP'!$C57, 'ANH Backcast - WINEP'!$C$12:$C$65, 0), MATCH('ALL Backcast - WINEP NEP'!K$13, 'ANH Backcast - WINEP'!$B$13:$AG$13, 0))</f>
        <v>Good</v>
      </c>
      <c r="L57" t="str">
        <f>INDEX('ANH Backcast - WINEP'!$B$12:$AG$65, MATCH('ALL Backcast - WINEP NEP'!$C57, 'ANH Backcast - WINEP'!$C$12:$C$65, 0), MATCH('ALL Backcast - WINEP NEP'!L$13, 'ANH Backcast - WINEP'!$B$13:$AG$13, 0))</f>
        <v>Excellent</v>
      </c>
      <c r="M57">
        <f>INDEX('ANH Backcast - WINEP'!$B$12:$AG$65, MATCH('ALL Backcast - WINEP NEP'!$C57, 'ANH Backcast - WINEP'!$C$12:$C$65, 0), MATCH('ALL Backcast - WINEP NEP'!M$13, 'ANH Backcast - WINEP'!$B$13:$AG$13, 0))</f>
        <v>0</v>
      </c>
      <c r="N57" t="str">
        <f>INDEX('ANH Backcast - WINEP'!$B$12:$AG$65, MATCH('ALL Backcast - WINEP NEP'!$C57, 'ANH Backcast - WINEP'!$C$12:$C$65, 0), MATCH('ALL Backcast - WINEP NEP'!N$13, 'ANH Backcast - WINEP'!$B$13:$AG$13, 0))</f>
        <v>Excellent</v>
      </c>
      <c r="O57" t="str">
        <f>INDEX('ANH Backcast - WINEP'!$B$12:$AG$65, MATCH('ALL Backcast - WINEP NEP'!$C57, 'ANH Backcast - WINEP'!$C$12:$C$65, 0), MATCH('ALL Backcast - WINEP NEP'!O$13, 'ANH Backcast - WINEP'!$B$13:$AG$13, 0))</f>
        <v>Excellent</v>
      </c>
      <c r="P57" t="str">
        <f>INDEX('ANH Backcast - WINEP'!$B$12:$AG$65, MATCH('ALL Backcast - WINEP NEP'!$C57, 'ANH Backcast - WINEP'!$C$12:$C$65, 0), MATCH('ALL Backcast - WINEP NEP'!P$13, 'ANH Backcast - WINEP'!$B$13:$AG$13, 0))</f>
        <v>Excellent</v>
      </c>
      <c r="Q57" t="str">
        <f>INDEX('ANH Backcast - WINEP'!$B$12:$AG$65, MATCH('ALL Backcast - WINEP NEP'!$C57, 'ANH Backcast - WINEP'!$C$12:$C$65, 0), MATCH('ALL Backcast - WINEP NEP'!Q$13, 'ANH Backcast - WINEP'!$B$13:$AG$13, 0))</f>
        <v>Excellent</v>
      </c>
      <c r="R57" t="str">
        <f>INDEX('ANH Backcast - WINEP'!$B$12:$AG$65, MATCH('ALL Backcast - WINEP NEP'!$C57, 'ANH Backcast - WINEP'!$C$12:$C$65, 0), MATCH('ALL Backcast - WINEP NEP'!R$13, 'ANH Backcast - WINEP'!$B$13:$AG$13, 0))</f>
        <v>Excellent</v>
      </c>
      <c r="S57" t="str">
        <f>INDEX('ANH Backcast - WINEP'!$B$12:$AG$65, MATCH('ALL Backcast - WINEP NEP'!$C57, 'ANH Backcast - WINEP'!$C$12:$C$65, 0), MATCH('ALL Backcast - WINEP NEP'!S$13, 'ANH Backcast - WINEP'!$B$13:$AG$13, 0))</f>
        <v>Excellent</v>
      </c>
      <c r="T57" t="str">
        <f>INDEX('ANH Backcast - WINEP'!$B$12:$AG$65, MATCH('ALL Backcast - WINEP NEP'!$C57, 'ANH Backcast - WINEP'!$C$12:$C$65, 0), MATCH('ALL Backcast - WINEP NEP'!T$13, 'ANH Backcast - WINEP'!$B$13:$AG$13, 0))</f>
        <v>Excellent</v>
      </c>
      <c r="U57" t="str">
        <f>INDEX('ANH Backcast - WINEP'!$B$12:$AG$65, MATCH('ALL Backcast - WINEP NEP'!$C57, 'ANH Backcast - WINEP'!$C$12:$C$65, 0), MATCH('ALL Backcast - WINEP NEP'!U$13, 'ANH Backcast - WINEP'!$B$13:$AG$13, 0))</f>
        <v>Excellent</v>
      </c>
      <c r="V57" t="str">
        <f>INDEX('ANH Backcast - WINEP'!$B$12:$AG$65, MATCH('ALL Backcast - WINEP NEP'!$C57, 'ANH Backcast - WINEP'!$C$12:$C$65, 0), MATCH('ALL Backcast - WINEP NEP'!V$13, 'ANH Backcast - WINEP'!$B$13:$AG$13, 0))</f>
        <v>Excellent</v>
      </c>
      <c r="W57">
        <f>INDEX('ANH Backcast - WINEP'!$B$12:$AG$65, MATCH('ALL Backcast - WINEP NEP'!$C57, 'ANH Backcast - WINEP'!$C$12:$C$65, 0), MATCH('ALL Backcast - WINEP NEP'!W$13, 'ANH Backcast - WINEP'!$B$13:$AG$13, 0))</f>
        <v>0</v>
      </c>
      <c r="X57">
        <f>INDEX('ANH Backcast - WINEP'!$B$12:$AG$65, MATCH('ALL Backcast - WINEP NEP'!$C57, 'ANH Backcast - WINEP'!$C$12:$C$65, 0), MATCH('ALL Backcast - WINEP NEP'!X$13, 'ANH Backcast - WINEP'!$B$13:$AG$13, 0))</f>
        <v>0</v>
      </c>
      <c r="Y57">
        <f>INDEX('ANH Backcast - WINEP'!$B$12:$AG$65, MATCH('ALL Backcast - WINEP NEP'!$C57, 'ANH Backcast - WINEP'!$C$12:$C$65, 0), MATCH('ALL Backcast - WINEP NEP'!Y$13, 'ANH Backcast - WINEP'!$B$13:$AG$13, 0))</f>
        <v>0</v>
      </c>
      <c r="Z57" t="str">
        <f>INDEX('ANH Backcast - WINEP'!$B$12:$AG$65, MATCH('ALL Backcast - WINEP NEP'!$C57, 'ANH Backcast - WINEP'!$C$12:$C$65, 0), MATCH('ALL Backcast - WINEP NEP'!Z$13, 'ANH Backcast - WINEP'!$B$13:$AG$13, 0))</f>
        <v>N</v>
      </c>
      <c r="AB57" t="str">
        <f t="shared" si="0"/>
        <v>N</v>
      </c>
    </row>
    <row r="58" spans="2:28">
      <c r="B58" t="s">
        <v>0</v>
      </c>
      <c r="C58" t="s">
        <v>129</v>
      </c>
      <c r="D58" t="str">
        <f>INDEX('ANH Backcast - WINEP'!$B$12:$AG$65, MATCH('ALL Backcast - WINEP NEP'!$C58, 'ANH Backcast - WINEP'!$C$12:$C$65, 0), MATCH('ALL Backcast - WINEP NEP'!D$13, 'ANH Backcast - WINEP'!$B$13:$AG$13, 0))</f>
        <v>coastal</v>
      </c>
      <c r="E58" t="str">
        <f>INDEX('ANH Backcast - WINEP'!$B$12:$AG$65, MATCH('ALL Backcast - WINEP NEP'!$C58, 'ANH Backcast - WINEP'!$C$12:$C$65, 0), MATCH('ALL Backcast - WINEP NEP'!E$13, 'ANH Backcast - WINEP'!$B$13:$AG$13, 0))</f>
        <v>Categorisation</v>
      </c>
      <c r="F58" t="str">
        <f>INDEX('ANH Backcast - WINEP'!$B$12:$AG$65, MATCH('ALL Backcast - WINEP NEP'!$C58, 'ANH Backcast - WINEP'!$C$12:$C$65, 0), MATCH('ALL Backcast - WINEP NEP'!F$13, 'ANH Backcast - WINEP'!$B$13:$AG$13, 0))</f>
        <v>Included</v>
      </c>
      <c r="H58" t="str">
        <f>INDEX('ANH Backcast - WINEP'!$B$12:$AG$65, MATCH('ALL Backcast - WINEP NEP'!$C58, 'ANH Backcast - WINEP'!$C$12:$C$65, 0), MATCH('ALL Backcast - WINEP NEP'!H$13, 'ANH Backcast - WINEP'!$B$13:$AG$13, 0))</f>
        <v>Excellent</v>
      </c>
      <c r="I58" t="str">
        <f>INDEX('ANH Backcast - WINEP'!$B$12:$AG$65, MATCH('ALL Backcast - WINEP NEP'!$C58, 'ANH Backcast - WINEP'!$C$12:$C$65, 0), MATCH('ALL Backcast - WINEP NEP'!I$13, 'ANH Backcast - WINEP'!$B$13:$AG$13, 0))</f>
        <v>Excellent</v>
      </c>
      <c r="J58" t="str">
        <f>INDEX('ANH Backcast - WINEP'!$B$12:$AG$65, MATCH('ALL Backcast - WINEP NEP'!$C58, 'ANH Backcast - WINEP'!$C$12:$C$65, 0), MATCH('ALL Backcast - WINEP NEP'!J$13, 'ANH Backcast - WINEP'!$B$13:$AG$13, 0))</f>
        <v>Excellent</v>
      </c>
      <c r="K58" t="str">
        <f>INDEX('ANH Backcast - WINEP'!$B$12:$AG$65, MATCH('ALL Backcast - WINEP NEP'!$C58, 'ANH Backcast - WINEP'!$C$12:$C$65, 0), MATCH('ALL Backcast - WINEP NEP'!K$13, 'ANH Backcast - WINEP'!$B$13:$AG$13, 0))</f>
        <v>Excellent</v>
      </c>
      <c r="L58" t="str">
        <f>INDEX('ANH Backcast - WINEP'!$B$12:$AG$65, MATCH('ALL Backcast - WINEP NEP'!$C58, 'ANH Backcast - WINEP'!$C$12:$C$65, 0), MATCH('ALL Backcast - WINEP NEP'!L$13, 'ANH Backcast - WINEP'!$B$13:$AG$13, 0))</f>
        <v>Excellent</v>
      </c>
      <c r="M58">
        <f>INDEX('ANH Backcast - WINEP'!$B$12:$AG$65, MATCH('ALL Backcast - WINEP NEP'!$C58, 'ANH Backcast - WINEP'!$C$12:$C$65, 0), MATCH('ALL Backcast - WINEP NEP'!M$13, 'ANH Backcast - WINEP'!$B$13:$AG$13, 0))</f>
        <v>0</v>
      </c>
      <c r="N58" t="str">
        <f>INDEX('ANH Backcast - WINEP'!$B$12:$AG$65, MATCH('ALL Backcast - WINEP NEP'!$C58, 'ANH Backcast - WINEP'!$C$12:$C$65, 0), MATCH('ALL Backcast - WINEP NEP'!N$13, 'ANH Backcast - WINEP'!$B$13:$AG$13, 0))</f>
        <v>Excellent</v>
      </c>
      <c r="O58" t="str">
        <f>INDEX('ANH Backcast - WINEP'!$B$12:$AG$65, MATCH('ALL Backcast - WINEP NEP'!$C58, 'ANH Backcast - WINEP'!$C$12:$C$65, 0), MATCH('ALL Backcast - WINEP NEP'!O$13, 'ANH Backcast - WINEP'!$B$13:$AG$13, 0))</f>
        <v>Excellent</v>
      </c>
      <c r="P58" t="str">
        <f>INDEX('ANH Backcast - WINEP'!$B$12:$AG$65, MATCH('ALL Backcast - WINEP NEP'!$C58, 'ANH Backcast - WINEP'!$C$12:$C$65, 0), MATCH('ALL Backcast - WINEP NEP'!P$13, 'ANH Backcast - WINEP'!$B$13:$AG$13, 0))</f>
        <v>Excellent</v>
      </c>
      <c r="Q58" t="str">
        <f>INDEX('ANH Backcast - WINEP'!$B$12:$AG$65, MATCH('ALL Backcast - WINEP NEP'!$C58, 'ANH Backcast - WINEP'!$C$12:$C$65, 0), MATCH('ALL Backcast - WINEP NEP'!Q$13, 'ANH Backcast - WINEP'!$B$13:$AG$13, 0))</f>
        <v>Excellent</v>
      </c>
      <c r="R58" t="str">
        <f>INDEX('ANH Backcast - WINEP'!$B$12:$AG$65, MATCH('ALL Backcast - WINEP NEP'!$C58, 'ANH Backcast - WINEP'!$C$12:$C$65, 0), MATCH('ALL Backcast - WINEP NEP'!R$13, 'ANH Backcast - WINEP'!$B$13:$AG$13, 0))</f>
        <v>Excellent</v>
      </c>
      <c r="S58" t="str">
        <f>INDEX('ANH Backcast - WINEP'!$B$12:$AG$65, MATCH('ALL Backcast - WINEP NEP'!$C58, 'ANH Backcast - WINEP'!$C$12:$C$65, 0), MATCH('ALL Backcast - WINEP NEP'!S$13, 'ANH Backcast - WINEP'!$B$13:$AG$13, 0))</f>
        <v>Excellent</v>
      </c>
      <c r="T58" t="str">
        <f>INDEX('ANH Backcast - WINEP'!$B$12:$AG$65, MATCH('ALL Backcast - WINEP NEP'!$C58, 'ANH Backcast - WINEP'!$C$12:$C$65, 0), MATCH('ALL Backcast - WINEP NEP'!T$13, 'ANH Backcast - WINEP'!$B$13:$AG$13, 0))</f>
        <v>Excellent</v>
      </c>
      <c r="U58" t="str">
        <f>INDEX('ANH Backcast - WINEP'!$B$12:$AG$65, MATCH('ALL Backcast - WINEP NEP'!$C58, 'ANH Backcast - WINEP'!$C$12:$C$65, 0), MATCH('ALL Backcast - WINEP NEP'!U$13, 'ANH Backcast - WINEP'!$B$13:$AG$13, 0))</f>
        <v>Excellent</v>
      </c>
      <c r="V58" t="str">
        <f>INDEX('ANH Backcast - WINEP'!$B$12:$AG$65, MATCH('ALL Backcast - WINEP NEP'!$C58, 'ANH Backcast - WINEP'!$C$12:$C$65, 0), MATCH('ALL Backcast - WINEP NEP'!V$13, 'ANH Backcast - WINEP'!$B$13:$AG$13, 0))</f>
        <v>Excellent</v>
      </c>
      <c r="W58">
        <f>INDEX('ANH Backcast - WINEP'!$B$12:$AG$65, MATCH('ALL Backcast - WINEP NEP'!$C58, 'ANH Backcast - WINEP'!$C$12:$C$65, 0), MATCH('ALL Backcast - WINEP NEP'!W$13, 'ANH Backcast - WINEP'!$B$13:$AG$13, 0))</f>
        <v>0</v>
      </c>
      <c r="X58">
        <f>INDEX('ANH Backcast - WINEP'!$B$12:$AG$65, MATCH('ALL Backcast - WINEP NEP'!$C58, 'ANH Backcast - WINEP'!$C$12:$C$65, 0), MATCH('ALL Backcast - WINEP NEP'!X$13, 'ANH Backcast - WINEP'!$B$13:$AG$13, 0))</f>
        <v>0</v>
      </c>
      <c r="Y58">
        <f>INDEX('ANH Backcast - WINEP'!$B$12:$AG$65, MATCH('ALL Backcast - WINEP NEP'!$C58, 'ANH Backcast - WINEP'!$C$12:$C$65, 0), MATCH('ALL Backcast - WINEP NEP'!Y$13, 'ANH Backcast - WINEP'!$B$13:$AG$13, 0))</f>
        <v>0</v>
      </c>
      <c r="Z58" t="str">
        <f>INDEX('ANH Backcast - WINEP'!$B$12:$AG$65, MATCH('ALL Backcast - WINEP NEP'!$C58, 'ANH Backcast - WINEP'!$C$12:$C$65, 0), MATCH('ALL Backcast - WINEP NEP'!Z$13, 'ANH Backcast - WINEP'!$B$13:$AG$13, 0))</f>
        <v>N</v>
      </c>
      <c r="AB58" t="str">
        <f t="shared" si="0"/>
        <v>N</v>
      </c>
    </row>
    <row r="59" spans="2:28">
      <c r="B59" t="s">
        <v>0</v>
      </c>
      <c r="C59" t="s">
        <v>130</v>
      </c>
      <c r="D59" t="str">
        <f>INDEX('ANH Backcast - WINEP'!$B$12:$AG$65, MATCH('ALL Backcast - WINEP NEP'!$C59, 'ANH Backcast - WINEP'!$C$12:$C$65, 0), MATCH('ALL Backcast - WINEP NEP'!D$13, 'ANH Backcast - WINEP'!$B$13:$AG$13, 0))</f>
        <v>coastal</v>
      </c>
      <c r="E59" t="str">
        <f>INDEX('ANH Backcast - WINEP'!$B$12:$AG$65, MATCH('ALL Backcast - WINEP NEP'!$C59, 'ANH Backcast - WINEP'!$C$12:$C$65, 0), MATCH('ALL Backcast - WINEP NEP'!E$13, 'ANH Backcast - WINEP'!$B$13:$AG$13, 0))</f>
        <v>Categorisation</v>
      </c>
      <c r="F59" t="str">
        <f>INDEX('ANH Backcast - WINEP'!$B$12:$AG$65, MATCH('ALL Backcast - WINEP NEP'!$C59, 'ANH Backcast - WINEP'!$C$12:$C$65, 0), MATCH('ALL Backcast - WINEP NEP'!F$13, 'ANH Backcast - WINEP'!$B$13:$AG$13, 0))</f>
        <v>Included</v>
      </c>
      <c r="H59" t="str">
        <f>INDEX('ANH Backcast - WINEP'!$B$12:$AG$65, MATCH('ALL Backcast - WINEP NEP'!$C59, 'ANH Backcast - WINEP'!$C$12:$C$65, 0), MATCH('ALL Backcast - WINEP NEP'!H$13, 'ANH Backcast - WINEP'!$B$13:$AG$13, 0))</f>
        <v>Good</v>
      </c>
      <c r="I59" t="str">
        <f>INDEX('ANH Backcast - WINEP'!$B$12:$AG$65, MATCH('ALL Backcast - WINEP NEP'!$C59, 'ANH Backcast - WINEP'!$C$12:$C$65, 0), MATCH('ALL Backcast - WINEP NEP'!I$13, 'ANH Backcast - WINEP'!$B$13:$AG$13, 0))</f>
        <v>Good</v>
      </c>
      <c r="J59" t="str">
        <f>INDEX('ANH Backcast - WINEP'!$B$12:$AG$65, MATCH('ALL Backcast - WINEP NEP'!$C59, 'ANH Backcast - WINEP'!$C$12:$C$65, 0), MATCH('ALL Backcast - WINEP NEP'!J$13, 'ANH Backcast - WINEP'!$B$13:$AG$13, 0))</f>
        <v>Sufficient</v>
      </c>
      <c r="K59" t="str">
        <f>INDEX('ANH Backcast - WINEP'!$B$12:$AG$65, MATCH('ALL Backcast - WINEP NEP'!$C59, 'ANH Backcast - WINEP'!$C$12:$C$65, 0), MATCH('ALL Backcast - WINEP NEP'!K$13, 'ANH Backcast - WINEP'!$B$13:$AG$13, 0))</f>
        <v>Sufficient</v>
      </c>
      <c r="L59" t="str">
        <f>INDEX('ANH Backcast - WINEP'!$B$12:$AG$65, MATCH('ALL Backcast - WINEP NEP'!$C59, 'ANH Backcast - WINEP'!$C$12:$C$65, 0), MATCH('ALL Backcast - WINEP NEP'!L$13, 'ANH Backcast - WINEP'!$B$13:$AG$13, 0))</f>
        <v>Sufficient</v>
      </c>
      <c r="M59">
        <f>INDEX('ANH Backcast - WINEP'!$B$12:$AG$65, MATCH('ALL Backcast - WINEP NEP'!$C59, 'ANH Backcast - WINEP'!$C$12:$C$65, 0), MATCH('ALL Backcast - WINEP NEP'!M$13, 'ANH Backcast - WINEP'!$B$13:$AG$13, 0))</f>
        <v>0</v>
      </c>
      <c r="N59" t="str">
        <f>INDEX('ANH Backcast - WINEP'!$B$12:$AG$65, MATCH('ALL Backcast - WINEP NEP'!$C59, 'ANH Backcast - WINEP'!$C$12:$C$65, 0), MATCH('ALL Backcast - WINEP NEP'!N$13, 'ANH Backcast - WINEP'!$B$13:$AG$13, 0))</f>
        <v>Good</v>
      </c>
      <c r="O59" t="str">
        <f>INDEX('ANH Backcast - WINEP'!$B$12:$AG$65, MATCH('ALL Backcast - WINEP NEP'!$C59, 'ANH Backcast - WINEP'!$C$12:$C$65, 0), MATCH('ALL Backcast - WINEP NEP'!O$13, 'ANH Backcast - WINEP'!$B$13:$AG$13, 0))</f>
        <v>Excellent</v>
      </c>
      <c r="P59" t="str">
        <f>INDEX('ANH Backcast - WINEP'!$B$12:$AG$65, MATCH('ALL Backcast - WINEP NEP'!$C59, 'ANH Backcast - WINEP'!$C$12:$C$65, 0), MATCH('ALL Backcast - WINEP NEP'!P$13, 'ANH Backcast - WINEP'!$B$13:$AG$13, 0))</f>
        <v>Excellent</v>
      </c>
      <c r="Q59" t="str">
        <f>INDEX('ANH Backcast - WINEP'!$B$12:$AG$65, MATCH('ALL Backcast - WINEP NEP'!$C59, 'ANH Backcast - WINEP'!$C$12:$C$65, 0), MATCH('ALL Backcast - WINEP NEP'!Q$13, 'ANH Backcast - WINEP'!$B$13:$AG$13, 0))</f>
        <v>Excellent</v>
      </c>
      <c r="R59" t="str">
        <f>INDEX('ANH Backcast - WINEP'!$B$12:$AG$65, MATCH('ALL Backcast - WINEP NEP'!$C59, 'ANH Backcast - WINEP'!$C$12:$C$65, 0), MATCH('ALL Backcast - WINEP NEP'!R$13, 'ANH Backcast - WINEP'!$B$13:$AG$13, 0))</f>
        <v>Excellent</v>
      </c>
      <c r="S59" t="str">
        <f>INDEX('ANH Backcast - WINEP'!$B$12:$AG$65, MATCH('ALL Backcast - WINEP NEP'!$C59, 'ANH Backcast - WINEP'!$C$12:$C$65, 0), MATCH('ALL Backcast - WINEP NEP'!S$13, 'ANH Backcast - WINEP'!$B$13:$AG$13, 0))</f>
        <v>Excellent</v>
      </c>
      <c r="T59" t="str">
        <f>INDEX('ANH Backcast - WINEP'!$B$12:$AG$65, MATCH('ALL Backcast - WINEP NEP'!$C59, 'ANH Backcast - WINEP'!$C$12:$C$65, 0), MATCH('ALL Backcast - WINEP NEP'!T$13, 'ANH Backcast - WINEP'!$B$13:$AG$13, 0))</f>
        <v>Excellent</v>
      </c>
      <c r="U59" t="str">
        <f>INDEX('ANH Backcast - WINEP'!$B$12:$AG$65, MATCH('ALL Backcast - WINEP NEP'!$C59, 'ANH Backcast - WINEP'!$C$12:$C$65, 0), MATCH('ALL Backcast - WINEP NEP'!U$13, 'ANH Backcast - WINEP'!$B$13:$AG$13, 0))</f>
        <v>Excellent</v>
      </c>
      <c r="V59" t="str">
        <f>INDEX('ANH Backcast - WINEP'!$B$12:$AG$65, MATCH('ALL Backcast - WINEP NEP'!$C59, 'ANH Backcast - WINEP'!$C$12:$C$65, 0), MATCH('ALL Backcast - WINEP NEP'!V$13, 'ANH Backcast - WINEP'!$B$13:$AG$13, 0))</f>
        <v>Excellent</v>
      </c>
      <c r="W59" t="str">
        <f>INDEX('ANH Backcast - WINEP'!$B$12:$AG$65, MATCH('ALL Backcast - WINEP NEP'!$C59, 'ANH Backcast - WINEP'!$C$12:$C$65, 0), MATCH('ALL Backcast - WINEP NEP'!W$13, 'ANH Backcast - WINEP'!$B$13:$AG$13, 0))</f>
        <v>Y</v>
      </c>
      <c r="X59">
        <f>INDEX('ANH Backcast - WINEP'!$B$12:$AG$65, MATCH('ALL Backcast - WINEP NEP'!$C59, 'ANH Backcast - WINEP'!$C$12:$C$65, 0), MATCH('ALL Backcast - WINEP NEP'!X$13, 'ANH Backcast - WINEP'!$B$13:$AG$13, 0))</f>
        <v>0</v>
      </c>
      <c r="Y59">
        <f>INDEX('ANH Backcast - WINEP'!$B$12:$AG$65, MATCH('ALL Backcast - WINEP NEP'!$C59, 'ANH Backcast - WINEP'!$C$12:$C$65, 0), MATCH('ALL Backcast - WINEP NEP'!Y$13, 'ANH Backcast - WINEP'!$B$13:$AG$13, 0))</f>
        <v>0</v>
      </c>
      <c r="Z59" t="str">
        <f>INDEX('ANH Backcast - WINEP'!$B$12:$AG$65, MATCH('ALL Backcast - WINEP NEP'!$C59, 'ANH Backcast - WINEP'!$C$12:$C$65, 0), MATCH('ALL Backcast - WINEP NEP'!Z$13, 'ANH Backcast - WINEP'!$B$13:$AG$13, 0))</f>
        <v>N</v>
      </c>
      <c r="AB59" t="str">
        <f t="shared" si="0"/>
        <v>N</v>
      </c>
    </row>
    <row r="60" spans="2:28">
      <c r="B60" t="s">
        <v>0</v>
      </c>
      <c r="C60" t="s">
        <v>131</v>
      </c>
      <c r="D60" t="str">
        <f>INDEX('ANH Backcast - WINEP'!$B$12:$AG$65, MATCH('ALL Backcast - WINEP NEP'!$C60, 'ANH Backcast - WINEP'!$C$12:$C$65, 0), MATCH('ALL Backcast - WINEP NEP'!D$13, 'ANH Backcast - WINEP'!$B$13:$AG$13, 0))</f>
        <v>coastal</v>
      </c>
      <c r="E60" t="str">
        <f>INDEX('ANH Backcast - WINEP'!$B$12:$AG$65, MATCH('ALL Backcast - WINEP NEP'!$C60, 'ANH Backcast - WINEP'!$C$12:$C$65, 0), MATCH('ALL Backcast - WINEP NEP'!E$13, 'ANH Backcast - WINEP'!$B$13:$AG$13, 0))</f>
        <v>Categorisation</v>
      </c>
      <c r="F60" t="str">
        <f>INDEX('ANH Backcast - WINEP'!$B$12:$AG$65, MATCH('ALL Backcast - WINEP NEP'!$C60, 'ANH Backcast - WINEP'!$C$12:$C$65, 0), MATCH('ALL Backcast - WINEP NEP'!F$13, 'ANH Backcast - WINEP'!$B$13:$AG$13, 0))</f>
        <v>Included</v>
      </c>
      <c r="H60" t="str">
        <f>INDEX('ANH Backcast - WINEP'!$B$12:$AG$65, MATCH('ALL Backcast - WINEP NEP'!$C60, 'ANH Backcast - WINEP'!$C$12:$C$65, 0), MATCH('ALL Backcast - WINEP NEP'!H$13, 'ANH Backcast - WINEP'!$B$13:$AG$13, 0))</f>
        <v>Excellent</v>
      </c>
      <c r="I60" t="str">
        <f>INDEX('ANH Backcast - WINEP'!$B$12:$AG$65, MATCH('ALL Backcast - WINEP NEP'!$C60, 'ANH Backcast - WINEP'!$C$12:$C$65, 0), MATCH('ALL Backcast - WINEP NEP'!I$13, 'ANH Backcast - WINEP'!$B$13:$AG$13, 0))</f>
        <v>Excellent</v>
      </c>
      <c r="J60" t="str">
        <f>INDEX('ANH Backcast - WINEP'!$B$12:$AG$65, MATCH('ALL Backcast - WINEP NEP'!$C60, 'ANH Backcast - WINEP'!$C$12:$C$65, 0), MATCH('ALL Backcast - WINEP NEP'!J$13, 'ANH Backcast - WINEP'!$B$13:$AG$13, 0))</f>
        <v>Excellent</v>
      </c>
      <c r="K60" t="str">
        <f>INDEX('ANH Backcast - WINEP'!$B$12:$AG$65, MATCH('ALL Backcast - WINEP NEP'!$C60, 'ANH Backcast - WINEP'!$C$12:$C$65, 0), MATCH('ALL Backcast - WINEP NEP'!K$13, 'ANH Backcast - WINEP'!$B$13:$AG$13, 0))</f>
        <v>Good</v>
      </c>
      <c r="L60" t="str">
        <f>INDEX('ANH Backcast - WINEP'!$B$12:$AG$65, MATCH('ALL Backcast - WINEP NEP'!$C60, 'ANH Backcast - WINEP'!$C$12:$C$65, 0), MATCH('ALL Backcast - WINEP NEP'!L$13, 'ANH Backcast - WINEP'!$B$13:$AG$13, 0))</f>
        <v>Good</v>
      </c>
      <c r="M60">
        <f>INDEX('ANH Backcast - WINEP'!$B$12:$AG$65, MATCH('ALL Backcast - WINEP NEP'!$C60, 'ANH Backcast - WINEP'!$C$12:$C$65, 0), MATCH('ALL Backcast - WINEP NEP'!M$13, 'ANH Backcast - WINEP'!$B$13:$AG$13, 0))</f>
        <v>0</v>
      </c>
      <c r="N60" t="str">
        <f>INDEX('ANH Backcast - WINEP'!$B$12:$AG$65, MATCH('ALL Backcast - WINEP NEP'!$C60, 'ANH Backcast - WINEP'!$C$12:$C$65, 0), MATCH('ALL Backcast - WINEP NEP'!N$13, 'ANH Backcast - WINEP'!$B$13:$AG$13, 0))</f>
        <v>Excellent</v>
      </c>
      <c r="O60" t="str">
        <f>INDEX('ANH Backcast - WINEP'!$B$12:$AG$65, MATCH('ALL Backcast - WINEP NEP'!$C60, 'ANH Backcast - WINEP'!$C$12:$C$65, 0), MATCH('ALL Backcast - WINEP NEP'!O$13, 'ANH Backcast - WINEP'!$B$13:$AG$13, 0))</f>
        <v>Excellent</v>
      </c>
      <c r="P60" t="str">
        <f>INDEX('ANH Backcast - WINEP'!$B$12:$AG$65, MATCH('ALL Backcast - WINEP NEP'!$C60, 'ANH Backcast - WINEP'!$C$12:$C$65, 0), MATCH('ALL Backcast - WINEP NEP'!P$13, 'ANH Backcast - WINEP'!$B$13:$AG$13, 0))</f>
        <v>Excellent</v>
      </c>
      <c r="Q60" t="str">
        <f>INDEX('ANH Backcast - WINEP'!$B$12:$AG$65, MATCH('ALL Backcast - WINEP NEP'!$C60, 'ANH Backcast - WINEP'!$C$12:$C$65, 0), MATCH('ALL Backcast - WINEP NEP'!Q$13, 'ANH Backcast - WINEP'!$B$13:$AG$13, 0))</f>
        <v>Excellent</v>
      </c>
      <c r="R60" t="str">
        <f>INDEX('ANH Backcast - WINEP'!$B$12:$AG$65, MATCH('ALL Backcast - WINEP NEP'!$C60, 'ANH Backcast - WINEP'!$C$12:$C$65, 0), MATCH('ALL Backcast - WINEP NEP'!R$13, 'ANH Backcast - WINEP'!$B$13:$AG$13, 0))</f>
        <v>Good</v>
      </c>
      <c r="S60" t="str">
        <f>INDEX('ANH Backcast - WINEP'!$B$12:$AG$65, MATCH('ALL Backcast - WINEP NEP'!$C60, 'ANH Backcast - WINEP'!$C$12:$C$65, 0), MATCH('ALL Backcast - WINEP NEP'!S$13, 'ANH Backcast - WINEP'!$B$13:$AG$13, 0))</f>
        <v>Good</v>
      </c>
      <c r="T60" t="str">
        <f>INDEX('ANH Backcast - WINEP'!$B$12:$AG$65, MATCH('ALL Backcast - WINEP NEP'!$C60, 'ANH Backcast - WINEP'!$C$12:$C$65, 0), MATCH('ALL Backcast - WINEP NEP'!T$13, 'ANH Backcast - WINEP'!$B$13:$AG$13, 0))</f>
        <v>Good</v>
      </c>
      <c r="U60" t="str">
        <f>INDEX('ANH Backcast - WINEP'!$B$12:$AG$65, MATCH('ALL Backcast - WINEP NEP'!$C60, 'ANH Backcast - WINEP'!$C$12:$C$65, 0), MATCH('ALL Backcast - WINEP NEP'!U$13, 'ANH Backcast - WINEP'!$B$13:$AG$13, 0))</f>
        <v>Good</v>
      </c>
      <c r="V60" t="str">
        <f>INDEX('ANH Backcast - WINEP'!$B$12:$AG$65, MATCH('ALL Backcast - WINEP NEP'!$C60, 'ANH Backcast - WINEP'!$C$12:$C$65, 0), MATCH('ALL Backcast - WINEP NEP'!V$13, 'ANH Backcast - WINEP'!$B$13:$AG$13, 0))</f>
        <v>Excellent</v>
      </c>
      <c r="W60" t="str">
        <f>INDEX('ANH Backcast - WINEP'!$B$12:$AG$65, MATCH('ALL Backcast - WINEP NEP'!$C60, 'ANH Backcast - WINEP'!$C$12:$C$65, 0), MATCH('ALL Backcast - WINEP NEP'!W$13, 'ANH Backcast - WINEP'!$B$13:$AG$13, 0))</f>
        <v>Y</v>
      </c>
      <c r="X60">
        <f>INDEX('ANH Backcast - WINEP'!$B$12:$AG$65, MATCH('ALL Backcast - WINEP NEP'!$C60, 'ANH Backcast - WINEP'!$C$12:$C$65, 0), MATCH('ALL Backcast - WINEP NEP'!X$13, 'ANH Backcast - WINEP'!$B$13:$AG$13, 0))</f>
        <v>0</v>
      </c>
      <c r="Y60" t="str">
        <f>INDEX('ANH Backcast - WINEP'!$B$12:$AG$65, MATCH('ALL Backcast - WINEP NEP'!$C60, 'ANH Backcast - WINEP'!$C$12:$C$65, 0), MATCH('ALL Backcast - WINEP NEP'!Y$13, 'ANH Backcast - WINEP'!$B$13:$AG$13, 0))</f>
        <v>Historically excellent is level delivered so should hold forecast at this level</v>
      </c>
      <c r="Z60" t="str">
        <f>INDEX('ANH Backcast - WINEP'!$B$12:$AG$65, MATCH('ALL Backcast - WINEP NEP'!$C60, 'ANH Backcast - WINEP'!$C$12:$C$65, 0), MATCH('ALL Backcast - WINEP NEP'!Z$13, 'ANH Backcast - WINEP'!$B$13:$AG$13, 0))</f>
        <v>Y</v>
      </c>
      <c r="AB60" t="str">
        <f t="shared" si="0"/>
        <v>N</v>
      </c>
    </row>
    <row r="61" spans="2:28">
      <c r="B61" t="s">
        <v>0</v>
      </c>
      <c r="C61" t="s">
        <v>132</v>
      </c>
      <c r="D61" t="str">
        <f>INDEX('ANH Backcast - WINEP'!$B$12:$AG$65, MATCH('ALL Backcast - WINEP NEP'!$C61, 'ANH Backcast - WINEP'!$C$12:$C$65, 0), MATCH('ALL Backcast - WINEP NEP'!D$13, 'ANH Backcast - WINEP'!$B$13:$AG$13, 0))</f>
        <v>coastal</v>
      </c>
      <c r="E61" t="str">
        <f>INDEX('ANH Backcast - WINEP'!$B$12:$AG$65, MATCH('ALL Backcast - WINEP NEP'!$C61, 'ANH Backcast - WINEP'!$C$12:$C$65, 0), MATCH('ALL Backcast - WINEP NEP'!E$13, 'ANH Backcast - WINEP'!$B$13:$AG$13, 0))</f>
        <v>Categorisation</v>
      </c>
      <c r="F61" t="str">
        <f>INDEX('ANH Backcast - WINEP'!$B$12:$AG$65, MATCH('ALL Backcast - WINEP NEP'!$C61, 'ANH Backcast - WINEP'!$C$12:$C$65, 0), MATCH('ALL Backcast - WINEP NEP'!F$13, 'ANH Backcast - WINEP'!$B$13:$AG$13, 0))</f>
        <v>Included</v>
      </c>
      <c r="H61" t="str">
        <f>INDEX('ANH Backcast - WINEP'!$B$12:$AG$65, MATCH('ALL Backcast - WINEP NEP'!$C61, 'ANH Backcast - WINEP'!$C$12:$C$65, 0), MATCH('ALL Backcast - WINEP NEP'!H$13, 'ANH Backcast - WINEP'!$B$13:$AG$13, 0))</f>
        <v>Excellent</v>
      </c>
      <c r="I61" t="str">
        <f>INDEX('ANH Backcast - WINEP'!$B$12:$AG$65, MATCH('ALL Backcast - WINEP NEP'!$C61, 'ANH Backcast - WINEP'!$C$12:$C$65, 0), MATCH('ALL Backcast - WINEP NEP'!I$13, 'ANH Backcast - WINEP'!$B$13:$AG$13, 0))</f>
        <v>Excellent</v>
      </c>
      <c r="J61" t="str">
        <f>INDEX('ANH Backcast - WINEP'!$B$12:$AG$65, MATCH('ALL Backcast - WINEP NEP'!$C61, 'ANH Backcast - WINEP'!$C$12:$C$65, 0), MATCH('ALL Backcast - WINEP NEP'!J$13, 'ANH Backcast - WINEP'!$B$13:$AG$13, 0))</f>
        <v>Excellent</v>
      </c>
      <c r="K61" t="str">
        <f>INDEX('ANH Backcast - WINEP'!$B$12:$AG$65, MATCH('ALL Backcast - WINEP NEP'!$C61, 'ANH Backcast - WINEP'!$C$12:$C$65, 0), MATCH('ALL Backcast - WINEP NEP'!K$13, 'ANH Backcast - WINEP'!$B$13:$AG$13, 0))</f>
        <v>Excellent</v>
      </c>
      <c r="L61" t="str">
        <f>INDEX('ANH Backcast - WINEP'!$B$12:$AG$65, MATCH('ALL Backcast - WINEP NEP'!$C61, 'ANH Backcast - WINEP'!$C$12:$C$65, 0), MATCH('ALL Backcast - WINEP NEP'!L$13, 'ANH Backcast - WINEP'!$B$13:$AG$13, 0))</f>
        <v>Excellent</v>
      </c>
      <c r="M61">
        <f>INDEX('ANH Backcast - WINEP'!$B$12:$AG$65, MATCH('ALL Backcast - WINEP NEP'!$C61, 'ANH Backcast - WINEP'!$C$12:$C$65, 0), MATCH('ALL Backcast - WINEP NEP'!M$13, 'ANH Backcast - WINEP'!$B$13:$AG$13, 0))</f>
        <v>0</v>
      </c>
      <c r="N61" t="str">
        <f>INDEX('ANH Backcast - WINEP'!$B$12:$AG$65, MATCH('ALL Backcast - WINEP NEP'!$C61, 'ANH Backcast - WINEP'!$C$12:$C$65, 0), MATCH('ALL Backcast - WINEP NEP'!N$13, 'ANH Backcast - WINEP'!$B$13:$AG$13, 0))</f>
        <v>Excellent</v>
      </c>
      <c r="O61" t="str">
        <f>INDEX('ANH Backcast - WINEP'!$B$12:$AG$65, MATCH('ALL Backcast - WINEP NEP'!$C61, 'ANH Backcast - WINEP'!$C$12:$C$65, 0), MATCH('ALL Backcast - WINEP NEP'!O$13, 'ANH Backcast - WINEP'!$B$13:$AG$13, 0))</f>
        <v>Excellent</v>
      </c>
      <c r="P61" t="str">
        <f>INDEX('ANH Backcast - WINEP'!$B$12:$AG$65, MATCH('ALL Backcast - WINEP NEP'!$C61, 'ANH Backcast - WINEP'!$C$12:$C$65, 0), MATCH('ALL Backcast - WINEP NEP'!P$13, 'ANH Backcast - WINEP'!$B$13:$AG$13, 0))</f>
        <v>Excellent</v>
      </c>
      <c r="Q61" t="str">
        <f>INDEX('ANH Backcast - WINEP'!$B$12:$AG$65, MATCH('ALL Backcast - WINEP NEP'!$C61, 'ANH Backcast - WINEP'!$C$12:$C$65, 0), MATCH('ALL Backcast - WINEP NEP'!Q$13, 'ANH Backcast - WINEP'!$B$13:$AG$13, 0))</f>
        <v>Excellent</v>
      </c>
      <c r="R61" t="str">
        <f>INDEX('ANH Backcast - WINEP'!$B$12:$AG$65, MATCH('ALL Backcast - WINEP NEP'!$C61, 'ANH Backcast - WINEP'!$C$12:$C$65, 0), MATCH('ALL Backcast - WINEP NEP'!R$13, 'ANH Backcast - WINEP'!$B$13:$AG$13, 0))</f>
        <v>Excellent</v>
      </c>
      <c r="S61" t="str">
        <f>INDEX('ANH Backcast - WINEP'!$B$12:$AG$65, MATCH('ALL Backcast - WINEP NEP'!$C61, 'ANH Backcast - WINEP'!$C$12:$C$65, 0), MATCH('ALL Backcast - WINEP NEP'!S$13, 'ANH Backcast - WINEP'!$B$13:$AG$13, 0))</f>
        <v>Excellent</v>
      </c>
      <c r="T61" t="str">
        <f>INDEX('ANH Backcast - WINEP'!$B$12:$AG$65, MATCH('ALL Backcast - WINEP NEP'!$C61, 'ANH Backcast - WINEP'!$C$12:$C$65, 0), MATCH('ALL Backcast - WINEP NEP'!T$13, 'ANH Backcast - WINEP'!$B$13:$AG$13, 0))</f>
        <v>Excellent</v>
      </c>
      <c r="U61" t="str">
        <f>INDEX('ANH Backcast - WINEP'!$B$12:$AG$65, MATCH('ALL Backcast - WINEP NEP'!$C61, 'ANH Backcast - WINEP'!$C$12:$C$65, 0), MATCH('ALL Backcast - WINEP NEP'!U$13, 'ANH Backcast - WINEP'!$B$13:$AG$13, 0))</f>
        <v>Excellent</v>
      </c>
      <c r="V61" t="str">
        <f>INDEX('ANH Backcast - WINEP'!$B$12:$AG$65, MATCH('ALL Backcast - WINEP NEP'!$C61, 'ANH Backcast - WINEP'!$C$12:$C$65, 0), MATCH('ALL Backcast - WINEP NEP'!V$13, 'ANH Backcast - WINEP'!$B$13:$AG$13, 0))</f>
        <v>Excellent</v>
      </c>
      <c r="W61">
        <f>INDEX('ANH Backcast - WINEP'!$B$12:$AG$65, MATCH('ALL Backcast - WINEP NEP'!$C61, 'ANH Backcast - WINEP'!$C$12:$C$65, 0), MATCH('ALL Backcast - WINEP NEP'!W$13, 'ANH Backcast - WINEP'!$B$13:$AG$13, 0))</f>
        <v>0</v>
      </c>
      <c r="X61">
        <f>INDEX('ANH Backcast - WINEP'!$B$12:$AG$65, MATCH('ALL Backcast - WINEP NEP'!$C61, 'ANH Backcast - WINEP'!$C$12:$C$65, 0), MATCH('ALL Backcast - WINEP NEP'!X$13, 'ANH Backcast - WINEP'!$B$13:$AG$13, 0))</f>
        <v>0</v>
      </c>
      <c r="Y61">
        <f>INDEX('ANH Backcast - WINEP'!$B$12:$AG$65, MATCH('ALL Backcast - WINEP NEP'!$C61, 'ANH Backcast - WINEP'!$C$12:$C$65, 0), MATCH('ALL Backcast - WINEP NEP'!Y$13, 'ANH Backcast - WINEP'!$B$13:$AG$13, 0))</f>
        <v>0</v>
      </c>
      <c r="Z61" t="str">
        <f>INDEX('ANH Backcast - WINEP'!$B$12:$AG$65, MATCH('ALL Backcast - WINEP NEP'!$C61, 'ANH Backcast - WINEP'!$C$12:$C$65, 0), MATCH('ALL Backcast - WINEP NEP'!Z$13, 'ANH Backcast - WINEP'!$B$13:$AG$13, 0))</f>
        <v>N</v>
      </c>
      <c r="AB61" t="str">
        <f t="shared" si="0"/>
        <v>N</v>
      </c>
    </row>
    <row r="62" spans="2:28">
      <c r="B62" t="s">
        <v>0</v>
      </c>
      <c r="C62" t="s">
        <v>133</v>
      </c>
      <c r="D62" t="str">
        <f>INDEX('ANH Backcast - WINEP'!$B$12:$AG$65, MATCH('ALL Backcast - WINEP NEP'!$C62, 'ANH Backcast - WINEP'!$C$12:$C$65, 0), MATCH('ALL Backcast - WINEP NEP'!D$13, 'ANH Backcast - WINEP'!$B$13:$AG$13, 0))</f>
        <v>coastal</v>
      </c>
      <c r="E62" t="str">
        <f>INDEX('ANH Backcast - WINEP'!$B$12:$AG$65, MATCH('ALL Backcast - WINEP NEP'!$C62, 'ANH Backcast - WINEP'!$C$12:$C$65, 0), MATCH('ALL Backcast - WINEP NEP'!E$13, 'ANH Backcast - WINEP'!$B$13:$AG$13, 0))</f>
        <v>Categorisation</v>
      </c>
      <c r="F62" t="str">
        <f>INDEX('ANH Backcast - WINEP'!$B$12:$AG$65, MATCH('ALL Backcast - WINEP NEP'!$C62, 'ANH Backcast - WINEP'!$C$12:$C$65, 0), MATCH('ALL Backcast - WINEP NEP'!F$13, 'ANH Backcast - WINEP'!$B$13:$AG$13, 0))</f>
        <v>Included</v>
      </c>
      <c r="H62" t="str">
        <f>INDEX('ANH Backcast - WINEP'!$B$12:$AG$65, MATCH('ALL Backcast - WINEP NEP'!$C62, 'ANH Backcast - WINEP'!$C$12:$C$65, 0), MATCH('ALL Backcast - WINEP NEP'!H$13, 'ANH Backcast - WINEP'!$B$13:$AG$13, 0))</f>
        <v>Good</v>
      </c>
      <c r="I62" t="str">
        <f>INDEX('ANH Backcast - WINEP'!$B$12:$AG$65, MATCH('ALL Backcast - WINEP NEP'!$C62, 'ANH Backcast - WINEP'!$C$12:$C$65, 0), MATCH('ALL Backcast - WINEP NEP'!I$13, 'ANH Backcast - WINEP'!$B$13:$AG$13, 0))</f>
        <v>Good</v>
      </c>
      <c r="J62" t="str">
        <f>INDEX('ANH Backcast - WINEP'!$B$12:$AG$65, MATCH('ALL Backcast - WINEP NEP'!$C62, 'ANH Backcast - WINEP'!$C$12:$C$65, 0), MATCH('ALL Backcast - WINEP NEP'!J$13, 'ANH Backcast - WINEP'!$B$13:$AG$13, 0))</f>
        <v>Sufficient</v>
      </c>
      <c r="K62" t="str">
        <f>INDEX('ANH Backcast - WINEP'!$B$12:$AG$65, MATCH('ALL Backcast - WINEP NEP'!$C62, 'ANH Backcast - WINEP'!$C$12:$C$65, 0), MATCH('ALL Backcast - WINEP NEP'!K$13, 'ANH Backcast - WINEP'!$B$13:$AG$13, 0))</f>
        <v>Sufficient</v>
      </c>
      <c r="L62" t="str">
        <f>INDEX('ANH Backcast - WINEP'!$B$12:$AG$65, MATCH('ALL Backcast - WINEP NEP'!$C62, 'ANH Backcast - WINEP'!$C$12:$C$65, 0), MATCH('ALL Backcast - WINEP NEP'!L$13, 'ANH Backcast - WINEP'!$B$13:$AG$13, 0))</f>
        <v>Good</v>
      </c>
      <c r="M62">
        <f>INDEX('ANH Backcast - WINEP'!$B$12:$AG$65, MATCH('ALL Backcast - WINEP NEP'!$C62, 'ANH Backcast - WINEP'!$C$12:$C$65, 0), MATCH('ALL Backcast - WINEP NEP'!M$13, 'ANH Backcast - WINEP'!$B$13:$AG$13, 0))</f>
        <v>0</v>
      </c>
      <c r="N62" t="str">
        <f>INDEX('ANH Backcast - WINEP'!$B$12:$AG$65, MATCH('ALL Backcast - WINEP NEP'!$C62, 'ANH Backcast - WINEP'!$C$12:$C$65, 0), MATCH('ALL Backcast - WINEP NEP'!N$13, 'ANH Backcast - WINEP'!$B$13:$AG$13, 0))</f>
        <v>Good</v>
      </c>
      <c r="O62" t="str">
        <f>INDEX('ANH Backcast - WINEP'!$B$12:$AG$65, MATCH('ALL Backcast - WINEP NEP'!$C62, 'ANH Backcast - WINEP'!$C$12:$C$65, 0), MATCH('ALL Backcast - WINEP NEP'!O$13, 'ANH Backcast - WINEP'!$B$13:$AG$13, 0))</f>
        <v>Excellent</v>
      </c>
      <c r="P62" t="str">
        <f>INDEX('ANH Backcast - WINEP'!$B$12:$AG$65, MATCH('ALL Backcast - WINEP NEP'!$C62, 'ANH Backcast - WINEP'!$C$12:$C$65, 0), MATCH('ALL Backcast - WINEP NEP'!P$13, 'ANH Backcast - WINEP'!$B$13:$AG$13, 0))</f>
        <v>Good</v>
      </c>
      <c r="Q62" t="str">
        <f>INDEX('ANH Backcast - WINEP'!$B$12:$AG$65, MATCH('ALL Backcast - WINEP NEP'!$C62, 'ANH Backcast - WINEP'!$C$12:$C$65, 0), MATCH('ALL Backcast - WINEP NEP'!Q$13, 'ANH Backcast - WINEP'!$B$13:$AG$13, 0))</f>
        <v>Good</v>
      </c>
      <c r="R62" t="str">
        <f>INDEX('ANH Backcast - WINEP'!$B$12:$AG$65, MATCH('ALL Backcast - WINEP NEP'!$C62, 'ANH Backcast - WINEP'!$C$12:$C$65, 0), MATCH('ALL Backcast - WINEP NEP'!R$13, 'ANH Backcast - WINEP'!$B$13:$AG$13, 0))</f>
        <v>Good</v>
      </c>
      <c r="S62" t="str">
        <f>INDEX('ANH Backcast - WINEP'!$B$12:$AG$65, MATCH('ALL Backcast - WINEP NEP'!$C62, 'ANH Backcast - WINEP'!$C$12:$C$65, 0), MATCH('ALL Backcast - WINEP NEP'!S$13, 'ANH Backcast - WINEP'!$B$13:$AG$13, 0))</f>
        <v>Good</v>
      </c>
      <c r="T62" t="str">
        <f>INDEX('ANH Backcast - WINEP'!$B$12:$AG$65, MATCH('ALL Backcast - WINEP NEP'!$C62, 'ANH Backcast - WINEP'!$C$12:$C$65, 0), MATCH('ALL Backcast - WINEP NEP'!T$13, 'ANH Backcast - WINEP'!$B$13:$AG$13, 0))</f>
        <v>Good</v>
      </c>
      <c r="U62" t="str">
        <f>INDEX('ANH Backcast - WINEP'!$B$12:$AG$65, MATCH('ALL Backcast - WINEP NEP'!$C62, 'ANH Backcast - WINEP'!$C$12:$C$65, 0), MATCH('ALL Backcast - WINEP NEP'!U$13, 'ANH Backcast - WINEP'!$B$13:$AG$13, 0))</f>
        <v>Good</v>
      </c>
      <c r="V62" t="str">
        <f>INDEX('ANH Backcast - WINEP'!$B$12:$AG$65, MATCH('ALL Backcast - WINEP NEP'!$C62, 'ANH Backcast - WINEP'!$C$12:$C$65, 0), MATCH('ALL Backcast - WINEP NEP'!V$13, 'ANH Backcast - WINEP'!$B$13:$AG$13, 0))</f>
        <v>Good</v>
      </c>
      <c r="W62" t="str">
        <f>INDEX('ANH Backcast - WINEP'!$B$12:$AG$65, MATCH('ALL Backcast - WINEP NEP'!$C62, 'ANH Backcast - WINEP'!$C$12:$C$65, 0), MATCH('ALL Backcast - WINEP NEP'!W$13, 'ANH Backcast - WINEP'!$B$13:$AG$13, 0))</f>
        <v>Y</v>
      </c>
      <c r="X62">
        <f>INDEX('ANH Backcast - WINEP'!$B$12:$AG$65, MATCH('ALL Backcast - WINEP NEP'!$C62, 'ANH Backcast - WINEP'!$C$12:$C$65, 0), MATCH('ALL Backcast - WINEP NEP'!X$13, 'ANH Backcast - WINEP'!$B$13:$AG$13, 0))</f>
        <v>0</v>
      </c>
      <c r="Y62">
        <f>INDEX('ANH Backcast - WINEP'!$B$12:$AG$65, MATCH('ALL Backcast - WINEP NEP'!$C62, 'ANH Backcast - WINEP'!$C$12:$C$65, 0), MATCH('ALL Backcast - WINEP NEP'!Y$13, 'ANH Backcast - WINEP'!$B$13:$AG$13, 0))</f>
        <v>0</v>
      </c>
      <c r="Z62" t="str">
        <f>INDEX('ANH Backcast - WINEP'!$B$12:$AG$65, MATCH('ALL Backcast - WINEP NEP'!$C62, 'ANH Backcast - WINEP'!$C$12:$C$65, 0), MATCH('ALL Backcast - WINEP NEP'!Z$13, 'ANH Backcast - WINEP'!$B$13:$AG$13, 0))</f>
        <v>N</v>
      </c>
      <c r="AB62" t="str">
        <f t="shared" si="0"/>
        <v>N</v>
      </c>
    </row>
    <row r="63" spans="2:28">
      <c r="B63" t="s">
        <v>0</v>
      </c>
      <c r="C63" t="s">
        <v>134</v>
      </c>
      <c r="D63" t="str">
        <f>INDEX('ANH Backcast - WINEP'!$B$12:$AG$65, MATCH('ALL Backcast - WINEP NEP'!$C63, 'ANH Backcast - WINEP'!$C$12:$C$65, 0), MATCH('ALL Backcast - WINEP NEP'!D$13, 'ANH Backcast - WINEP'!$B$13:$AG$13, 0))</f>
        <v>coastal</v>
      </c>
      <c r="E63" t="str">
        <f>INDEX('ANH Backcast - WINEP'!$B$12:$AG$65, MATCH('ALL Backcast - WINEP NEP'!$C63, 'ANH Backcast - WINEP'!$C$12:$C$65, 0), MATCH('ALL Backcast - WINEP NEP'!E$13, 'ANH Backcast - WINEP'!$B$13:$AG$13, 0))</f>
        <v>Categorisation</v>
      </c>
      <c r="F63" t="str">
        <f>INDEX('ANH Backcast - WINEP'!$B$12:$AG$65, MATCH('ALL Backcast - WINEP NEP'!$C63, 'ANH Backcast - WINEP'!$C$12:$C$65, 0), MATCH('ALL Backcast - WINEP NEP'!F$13, 'ANH Backcast - WINEP'!$B$13:$AG$13, 0))</f>
        <v>Included</v>
      </c>
      <c r="H63" t="str">
        <f>INDEX('ANH Backcast - WINEP'!$B$12:$AG$65, MATCH('ALL Backcast - WINEP NEP'!$C63, 'ANH Backcast - WINEP'!$C$12:$C$65, 0), MATCH('ALL Backcast - WINEP NEP'!H$13, 'ANH Backcast - WINEP'!$B$13:$AG$13, 0))</f>
        <v>Excellent</v>
      </c>
      <c r="I63" t="str">
        <f>INDEX('ANH Backcast - WINEP'!$B$12:$AG$65, MATCH('ALL Backcast - WINEP NEP'!$C63, 'ANH Backcast - WINEP'!$C$12:$C$65, 0), MATCH('ALL Backcast - WINEP NEP'!I$13, 'ANH Backcast - WINEP'!$B$13:$AG$13, 0))</f>
        <v>Good</v>
      </c>
      <c r="J63" t="str">
        <f>INDEX('ANH Backcast - WINEP'!$B$12:$AG$65, MATCH('ALL Backcast - WINEP NEP'!$C63, 'ANH Backcast - WINEP'!$C$12:$C$65, 0), MATCH('ALL Backcast - WINEP NEP'!J$13, 'ANH Backcast - WINEP'!$B$13:$AG$13, 0))</f>
        <v>Good</v>
      </c>
      <c r="K63" t="str">
        <f>INDEX('ANH Backcast - WINEP'!$B$12:$AG$65, MATCH('ALL Backcast - WINEP NEP'!$C63, 'ANH Backcast - WINEP'!$C$12:$C$65, 0), MATCH('ALL Backcast - WINEP NEP'!K$13, 'ANH Backcast - WINEP'!$B$13:$AG$13, 0))</f>
        <v>Sufficient</v>
      </c>
      <c r="L63" t="str">
        <f>INDEX('ANH Backcast - WINEP'!$B$12:$AG$65, MATCH('ALL Backcast - WINEP NEP'!$C63, 'ANH Backcast - WINEP'!$C$12:$C$65, 0), MATCH('ALL Backcast - WINEP NEP'!L$13, 'ANH Backcast - WINEP'!$B$13:$AG$13, 0))</f>
        <v>Sufficient</v>
      </c>
      <c r="M63">
        <f>INDEX('ANH Backcast - WINEP'!$B$12:$AG$65, MATCH('ALL Backcast - WINEP NEP'!$C63, 'ANH Backcast - WINEP'!$C$12:$C$65, 0), MATCH('ALL Backcast - WINEP NEP'!M$13, 'ANH Backcast - WINEP'!$B$13:$AG$13, 0))</f>
        <v>0</v>
      </c>
      <c r="N63" t="str">
        <f>INDEX('ANH Backcast - WINEP'!$B$12:$AG$65, MATCH('ALL Backcast - WINEP NEP'!$C63, 'ANH Backcast - WINEP'!$C$12:$C$65, 0), MATCH('ALL Backcast - WINEP NEP'!N$13, 'ANH Backcast - WINEP'!$B$13:$AG$13, 0))</f>
        <v>Sufficient</v>
      </c>
      <c r="O63" t="str">
        <f>INDEX('ANH Backcast - WINEP'!$B$12:$AG$65, MATCH('ALL Backcast - WINEP NEP'!$C63, 'ANH Backcast - WINEP'!$C$12:$C$65, 0), MATCH('ALL Backcast - WINEP NEP'!O$13, 'ANH Backcast - WINEP'!$B$13:$AG$13, 0))</f>
        <v>Good</v>
      </c>
      <c r="P63" t="str">
        <f>INDEX('ANH Backcast - WINEP'!$B$12:$AG$65, MATCH('ALL Backcast - WINEP NEP'!$C63, 'ANH Backcast - WINEP'!$C$12:$C$65, 0), MATCH('ALL Backcast - WINEP NEP'!P$13, 'ANH Backcast - WINEP'!$B$13:$AG$13, 0))</f>
        <v>Good</v>
      </c>
      <c r="Q63" t="str">
        <f>INDEX('ANH Backcast - WINEP'!$B$12:$AG$65, MATCH('ALL Backcast - WINEP NEP'!$C63, 'ANH Backcast - WINEP'!$C$12:$C$65, 0), MATCH('ALL Backcast - WINEP NEP'!Q$13, 'ANH Backcast - WINEP'!$B$13:$AG$13, 0))</f>
        <v>Good</v>
      </c>
      <c r="R63" t="str">
        <f>INDEX('ANH Backcast - WINEP'!$B$12:$AG$65, MATCH('ALL Backcast - WINEP NEP'!$C63, 'ANH Backcast - WINEP'!$C$12:$C$65, 0), MATCH('ALL Backcast - WINEP NEP'!R$13, 'ANH Backcast - WINEP'!$B$13:$AG$13, 0))</f>
        <v>Good</v>
      </c>
      <c r="S63" t="str">
        <f>INDEX('ANH Backcast - WINEP'!$B$12:$AG$65, MATCH('ALL Backcast - WINEP NEP'!$C63, 'ANH Backcast - WINEP'!$C$12:$C$65, 0), MATCH('ALL Backcast - WINEP NEP'!S$13, 'ANH Backcast - WINEP'!$B$13:$AG$13, 0))</f>
        <v>Good</v>
      </c>
      <c r="T63" t="str">
        <f>INDEX('ANH Backcast - WINEP'!$B$12:$AG$65, MATCH('ALL Backcast - WINEP NEP'!$C63, 'ANH Backcast - WINEP'!$C$12:$C$65, 0), MATCH('ALL Backcast - WINEP NEP'!T$13, 'ANH Backcast - WINEP'!$B$13:$AG$13, 0))</f>
        <v>Good</v>
      </c>
      <c r="U63" t="str">
        <f>INDEX('ANH Backcast - WINEP'!$B$12:$AG$65, MATCH('ALL Backcast - WINEP NEP'!$C63, 'ANH Backcast - WINEP'!$C$12:$C$65, 0), MATCH('ALL Backcast - WINEP NEP'!U$13, 'ANH Backcast - WINEP'!$B$13:$AG$13, 0))</f>
        <v>Good</v>
      </c>
      <c r="V63" t="str">
        <f>INDEX('ANH Backcast - WINEP'!$B$12:$AG$65, MATCH('ALL Backcast - WINEP NEP'!$C63, 'ANH Backcast - WINEP'!$C$12:$C$65, 0), MATCH('ALL Backcast - WINEP NEP'!V$13, 'ANH Backcast - WINEP'!$B$13:$AG$13, 0))</f>
        <v>Good</v>
      </c>
      <c r="W63" t="str">
        <f>INDEX('ANH Backcast - WINEP'!$B$12:$AG$65, MATCH('ALL Backcast - WINEP NEP'!$C63, 'ANH Backcast - WINEP'!$C$12:$C$65, 0), MATCH('ALL Backcast - WINEP NEP'!W$13, 'ANH Backcast - WINEP'!$B$13:$AG$13, 0))</f>
        <v>Y</v>
      </c>
      <c r="X63">
        <f>INDEX('ANH Backcast - WINEP'!$B$12:$AG$65, MATCH('ALL Backcast - WINEP NEP'!$C63, 'ANH Backcast - WINEP'!$C$12:$C$65, 0), MATCH('ALL Backcast - WINEP NEP'!X$13, 'ANH Backcast - WINEP'!$B$13:$AG$13, 0))</f>
        <v>0</v>
      </c>
      <c r="Y63">
        <f>INDEX('ANH Backcast - WINEP'!$B$12:$AG$65, MATCH('ALL Backcast - WINEP NEP'!$C63, 'ANH Backcast - WINEP'!$C$12:$C$65, 0), MATCH('ALL Backcast - WINEP NEP'!Y$13, 'ANH Backcast - WINEP'!$B$13:$AG$13, 0))</f>
        <v>0</v>
      </c>
      <c r="Z63" t="str">
        <f>INDEX('ANH Backcast - WINEP'!$B$12:$AG$65, MATCH('ALL Backcast - WINEP NEP'!$C63, 'ANH Backcast - WINEP'!$C$12:$C$65, 0), MATCH('ALL Backcast - WINEP NEP'!Z$13, 'ANH Backcast - WINEP'!$B$13:$AG$13, 0))</f>
        <v>N</v>
      </c>
      <c r="AB63" t="str">
        <f t="shared" si="0"/>
        <v>N</v>
      </c>
    </row>
    <row r="64" spans="2:28">
      <c r="B64" t="s">
        <v>0</v>
      </c>
      <c r="C64" t="s">
        <v>135</v>
      </c>
      <c r="D64" t="str">
        <f>INDEX('ANH Backcast - WINEP'!$B$12:$AG$65, MATCH('ALL Backcast - WINEP NEP'!$C64, 'ANH Backcast - WINEP'!$C$12:$C$65, 0), MATCH('ALL Backcast - WINEP NEP'!D$13, 'ANH Backcast - WINEP'!$B$13:$AG$13, 0))</f>
        <v>coastal</v>
      </c>
      <c r="E64" t="str">
        <f>INDEX('ANH Backcast - WINEP'!$B$12:$AG$65, MATCH('ALL Backcast - WINEP NEP'!$C64, 'ANH Backcast - WINEP'!$C$12:$C$65, 0), MATCH('ALL Backcast - WINEP NEP'!E$13, 'ANH Backcast - WINEP'!$B$13:$AG$13, 0))</f>
        <v>Categorisation</v>
      </c>
      <c r="F64" t="str">
        <f>INDEX('ANH Backcast - WINEP'!$B$12:$AG$65, MATCH('ALL Backcast - WINEP NEP'!$C64, 'ANH Backcast - WINEP'!$C$12:$C$65, 0), MATCH('ALL Backcast - WINEP NEP'!F$13, 'ANH Backcast - WINEP'!$B$13:$AG$13, 0))</f>
        <v>Included</v>
      </c>
      <c r="H64" t="str">
        <f>INDEX('ANH Backcast - WINEP'!$B$12:$AG$65, MATCH('ALL Backcast - WINEP NEP'!$C64, 'ANH Backcast - WINEP'!$C$12:$C$65, 0), MATCH('ALL Backcast - WINEP NEP'!H$13, 'ANH Backcast - WINEP'!$B$13:$AG$13, 0))</f>
        <v>Good</v>
      </c>
      <c r="I64" t="str">
        <f>INDEX('ANH Backcast - WINEP'!$B$12:$AG$65, MATCH('ALL Backcast - WINEP NEP'!$C64, 'ANH Backcast - WINEP'!$C$12:$C$65, 0), MATCH('ALL Backcast - WINEP NEP'!I$13, 'ANH Backcast - WINEP'!$B$13:$AG$13, 0))</f>
        <v>Good</v>
      </c>
      <c r="J64" t="str">
        <f>INDEX('ANH Backcast - WINEP'!$B$12:$AG$65, MATCH('ALL Backcast - WINEP NEP'!$C64, 'ANH Backcast - WINEP'!$C$12:$C$65, 0), MATCH('ALL Backcast - WINEP NEP'!J$13, 'ANH Backcast - WINEP'!$B$13:$AG$13, 0))</f>
        <v>Sufficient</v>
      </c>
      <c r="K64" t="str">
        <f>INDEX('ANH Backcast - WINEP'!$B$12:$AG$65, MATCH('ALL Backcast - WINEP NEP'!$C64, 'ANH Backcast - WINEP'!$C$12:$C$65, 0), MATCH('ALL Backcast - WINEP NEP'!K$13, 'ANH Backcast - WINEP'!$B$13:$AG$13, 0))</f>
        <v>Sufficient</v>
      </c>
      <c r="L64" t="str">
        <f>INDEX('ANH Backcast - WINEP'!$B$12:$AG$65, MATCH('ALL Backcast - WINEP NEP'!$C64, 'ANH Backcast - WINEP'!$C$12:$C$65, 0), MATCH('ALL Backcast - WINEP NEP'!L$13, 'ANH Backcast - WINEP'!$B$13:$AG$13, 0))</f>
        <v>Good</v>
      </c>
      <c r="M64">
        <f>INDEX('ANH Backcast - WINEP'!$B$12:$AG$65, MATCH('ALL Backcast - WINEP NEP'!$C64, 'ANH Backcast - WINEP'!$C$12:$C$65, 0), MATCH('ALL Backcast - WINEP NEP'!M$13, 'ANH Backcast - WINEP'!$B$13:$AG$13, 0))</f>
        <v>0</v>
      </c>
      <c r="N64" t="str">
        <f>INDEX('ANH Backcast - WINEP'!$B$12:$AG$65, MATCH('ALL Backcast - WINEP NEP'!$C64, 'ANH Backcast - WINEP'!$C$12:$C$65, 0), MATCH('ALL Backcast - WINEP NEP'!N$13, 'ANH Backcast - WINEP'!$B$13:$AG$13, 0))</f>
        <v>Good</v>
      </c>
      <c r="O64" t="str">
        <f>INDEX('ANH Backcast - WINEP'!$B$12:$AG$65, MATCH('ALL Backcast - WINEP NEP'!$C64, 'ANH Backcast - WINEP'!$C$12:$C$65, 0), MATCH('ALL Backcast - WINEP NEP'!O$13, 'ANH Backcast - WINEP'!$B$13:$AG$13, 0))</f>
        <v>Excellent</v>
      </c>
      <c r="P64" t="str">
        <f>INDEX('ANH Backcast - WINEP'!$B$12:$AG$65, MATCH('ALL Backcast - WINEP NEP'!$C64, 'ANH Backcast - WINEP'!$C$12:$C$65, 0), MATCH('ALL Backcast - WINEP NEP'!P$13, 'ANH Backcast - WINEP'!$B$13:$AG$13, 0))</f>
        <v>Excellent</v>
      </c>
      <c r="Q64" t="str">
        <f>INDEX('ANH Backcast - WINEP'!$B$12:$AG$65, MATCH('ALL Backcast - WINEP NEP'!$C64, 'ANH Backcast - WINEP'!$C$12:$C$65, 0), MATCH('ALL Backcast - WINEP NEP'!Q$13, 'ANH Backcast - WINEP'!$B$13:$AG$13, 0))</f>
        <v>Good</v>
      </c>
      <c r="R64" t="str">
        <f>INDEX('ANH Backcast - WINEP'!$B$12:$AG$65, MATCH('ALL Backcast - WINEP NEP'!$C64, 'ANH Backcast - WINEP'!$C$12:$C$65, 0), MATCH('ALL Backcast - WINEP NEP'!R$13, 'ANH Backcast - WINEP'!$B$13:$AG$13, 0))</f>
        <v>Good</v>
      </c>
      <c r="S64" t="str">
        <f>INDEX('ANH Backcast - WINEP'!$B$12:$AG$65, MATCH('ALL Backcast - WINEP NEP'!$C64, 'ANH Backcast - WINEP'!$C$12:$C$65, 0), MATCH('ALL Backcast - WINEP NEP'!S$13, 'ANH Backcast - WINEP'!$B$13:$AG$13, 0))</f>
        <v>Good</v>
      </c>
      <c r="T64" t="str">
        <f>INDEX('ANH Backcast - WINEP'!$B$12:$AG$65, MATCH('ALL Backcast - WINEP NEP'!$C64, 'ANH Backcast - WINEP'!$C$12:$C$65, 0), MATCH('ALL Backcast - WINEP NEP'!T$13, 'ANH Backcast - WINEP'!$B$13:$AG$13, 0))</f>
        <v>Excellent</v>
      </c>
      <c r="U64" t="str">
        <f>INDEX('ANH Backcast - WINEP'!$B$12:$AG$65, MATCH('ALL Backcast - WINEP NEP'!$C64, 'ANH Backcast - WINEP'!$C$12:$C$65, 0), MATCH('ALL Backcast - WINEP NEP'!U$13, 'ANH Backcast - WINEP'!$B$13:$AG$13, 0))</f>
        <v>Excellent</v>
      </c>
      <c r="V64" t="str">
        <f>INDEX('ANH Backcast - WINEP'!$B$12:$AG$65, MATCH('ALL Backcast - WINEP NEP'!$C64, 'ANH Backcast - WINEP'!$C$12:$C$65, 0), MATCH('ALL Backcast - WINEP NEP'!V$13, 'ANH Backcast - WINEP'!$B$13:$AG$13, 0))</f>
        <v>Excellent</v>
      </c>
      <c r="W64" t="str">
        <f>INDEX('ANH Backcast - WINEP'!$B$12:$AG$65, MATCH('ALL Backcast - WINEP NEP'!$C64, 'ANH Backcast - WINEP'!$C$12:$C$65, 0), MATCH('ALL Backcast - WINEP NEP'!W$13, 'ANH Backcast - WINEP'!$B$13:$AG$13, 0))</f>
        <v>Y</v>
      </c>
      <c r="X64" t="str">
        <f>INDEX('ANH Backcast - WINEP'!$B$12:$AG$65, MATCH('ALL Backcast - WINEP NEP'!$C64, 'ANH Backcast - WINEP'!$C$12:$C$65, 0), MATCH('ALL Backcast - WINEP NEP'!X$13, 'ANH Backcast - WINEP'!$B$13:$AG$13, 0))</f>
        <v>IMP3 - 08AW102006a</v>
      </c>
      <c r="Y64" t="str">
        <f>INDEX('ANH Backcast - WINEP'!$B$12:$AG$65, MATCH('ALL Backcast - WINEP NEP'!$C64, 'ANH Backcast - WINEP'!$C$12:$C$65, 0), MATCH('ALL Backcast - WINEP NEP'!Y$13, 'ANH Backcast - WINEP'!$B$13:$AG$13, 0))</f>
        <v>Holding line awaiting outcome of AMP7 investigation</v>
      </c>
      <c r="Z64" t="str">
        <f>INDEX('ANH Backcast - WINEP'!$B$12:$AG$65, MATCH('ALL Backcast - WINEP NEP'!$C64, 'ANH Backcast - WINEP'!$C$12:$C$65, 0), MATCH('ALL Backcast - WINEP NEP'!Z$13, 'ANH Backcast - WINEP'!$B$13:$AG$13, 0))</f>
        <v>N</v>
      </c>
      <c r="AB64" t="str">
        <f t="shared" si="0"/>
        <v>Y</v>
      </c>
    </row>
    <row r="65" spans="2:28">
      <c r="B65" t="s">
        <v>0</v>
      </c>
      <c r="C65" t="s">
        <v>137</v>
      </c>
      <c r="D65" t="str">
        <f>INDEX('ANH Backcast - WINEP'!$B$12:$AG$65, MATCH('ALL Backcast - WINEP NEP'!$C65, 'ANH Backcast - WINEP'!$C$12:$C$65, 0), MATCH('ALL Backcast - WINEP NEP'!D$13, 'ANH Backcast - WINEP'!$B$13:$AG$13, 0))</f>
        <v>coastal</v>
      </c>
      <c r="E65" t="str">
        <f>INDEX('ANH Backcast - WINEP'!$B$12:$AG$65, MATCH('ALL Backcast - WINEP NEP'!$C65, 'ANH Backcast - WINEP'!$C$12:$C$65, 0), MATCH('ALL Backcast - WINEP NEP'!E$13, 'ANH Backcast - WINEP'!$B$13:$AG$13, 0))</f>
        <v>Categorisation</v>
      </c>
      <c r="F65" t="str">
        <f>INDEX('ANH Backcast - WINEP'!$B$12:$AG$65, MATCH('ALL Backcast - WINEP NEP'!$C65, 'ANH Backcast - WINEP'!$C$12:$C$65, 0), MATCH('ALL Backcast - WINEP NEP'!F$13, 'ANH Backcast - WINEP'!$B$13:$AG$13, 0))</f>
        <v>Included</v>
      </c>
      <c r="H65" t="str">
        <f>INDEX('ANH Backcast - WINEP'!$B$12:$AG$65, MATCH('ALL Backcast - WINEP NEP'!$C65, 'ANH Backcast - WINEP'!$C$12:$C$65, 0), MATCH('ALL Backcast - WINEP NEP'!H$13, 'ANH Backcast - WINEP'!$B$13:$AG$13, 0))</f>
        <v>Excellent (backcast)</v>
      </c>
      <c r="I65" t="str">
        <f>INDEX('ANH Backcast - WINEP'!$B$12:$AG$65, MATCH('ALL Backcast - WINEP NEP'!$C65, 'ANH Backcast - WINEP'!$C$12:$C$65, 0), MATCH('ALL Backcast - WINEP NEP'!I$13, 'ANH Backcast - WINEP'!$B$13:$AG$13, 0))</f>
        <v>Excellent</v>
      </c>
      <c r="J65" t="str">
        <f>INDEX('ANH Backcast - WINEP'!$B$12:$AG$65, MATCH('ALL Backcast - WINEP NEP'!$C65, 'ANH Backcast - WINEP'!$C$12:$C$65, 0), MATCH('ALL Backcast - WINEP NEP'!J$13, 'ANH Backcast - WINEP'!$B$13:$AG$13, 0))</f>
        <v>Excellent</v>
      </c>
      <c r="K65" t="str">
        <f>INDEX('ANH Backcast - WINEP'!$B$12:$AG$65, MATCH('ALL Backcast - WINEP NEP'!$C65, 'ANH Backcast - WINEP'!$C$12:$C$65, 0), MATCH('ALL Backcast - WINEP NEP'!K$13, 'ANH Backcast - WINEP'!$B$13:$AG$13, 0))</f>
        <v>Excellent</v>
      </c>
      <c r="L65" t="str">
        <f>INDEX('ANH Backcast - WINEP'!$B$12:$AG$65, MATCH('ALL Backcast - WINEP NEP'!$C65, 'ANH Backcast - WINEP'!$C$12:$C$65, 0), MATCH('ALL Backcast - WINEP NEP'!L$13, 'ANH Backcast - WINEP'!$B$13:$AG$13, 0))</f>
        <v>Excellent</v>
      </c>
      <c r="M65">
        <f>INDEX('ANH Backcast - WINEP'!$B$12:$AG$65, MATCH('ALL Backcast - WINEP NEP'!$C65, 'ANH Backcast - WINEP'!$C$12:$C$65, 0), MATCH('ALL Backcast - WINEP NEP'!M$13, 'ANH Backcast - WINEP'!$B$13:$AG$13, 0))</f>
        <v>0</v>
      </c>
      <c r="N65" t="str">
        <f>INDEX('ANH Backcast - WINEP'!$B$12:$AG$65, MATCH('ALL Backcast - WINEP NEP'!$C65, 'ANH Backcast - WINEP'!$C$12:$C$65, 0), MATCH('ALL Backcast - WINEP NEP'!N$13, 'ANH Backcast - WINEP'!$B$13:$AG$13, 0))</f>
        <v>Excellent</v>
      </c>
      <c r="O65" t="str">
        <f>INDEX('ANH Backcast - WINEP'!$B$12:$AG$65, MATCH('ALL Backcast - WINEP NEP'!$C65, 'ANH Backcast - WINEP'!$C$12:$C$65, 0), MATCH('ALL Backcast - WINEP NEP'!O$13, 'ANH Backcast - WINEP'!$B$13:$AG$13, 0))</f>
        <v>Excellent</v>
      </c>
      <c r="P65" t="str">
        <f>INDEX('ANH Backcast - WINEP'!$B$12:$AG$65, MATCH('ALL Backcast - WINEP NEP'!$C65, 'ANH Backcast - WINEP'!$C$12:$C$65, 0), MATCH('ALL Backcast - WINEP NEP'!P$13, 'ANH Backcast - WINEP'!$B$13:$AG$13, 0))</f>
        <v>Excellent</v>
      </c>
      <c r="Q65" t="str">
        <f>INDEX('ANH Backcast - WINEP'!$B$12:$AG$65, MATCH('ALL Backcast - WINEP NEP'!$C65, 'ANH Backcast - WINEP'!$C$12:$C$65, 0), MATCH('ALL Backcast - WINEP NEP'!Q$13, 'ANH Backcast - WINEP'!$B$13:$AG$13, 0))</f>
        <v>Excellent</v>
      </c>
      <c r="R65" t="str">
        <f>INDEX('ANH Backcast - WINEP'!$B$12:$AG$65, MATCH('ALL Backcast - WINEP NEP'!$C65, 'ANH Backcast - WINEP'!$C$12:$C$65, 0), MATCH('ALL Backcast - WINEP NEP'!R$13, 'ANH Backcast - WINEP'!$B$13:$AG$13, 0))</f>
        <v>Excellent</v>
      </c>
      <c r="S65" t="str">
        <f>INDEX('ANH Backcast - WINEP'!$B$12:$AG$65, MATCH('ALL Backcast - WINEP NEP'!$C65, 'ANH Backcast - WINEP'!$C$12:$C$65, 0), MATCH('ALL Backcast - WINEP NEP'!S$13, 'ANH Backcast - WINEP'!$B$13:$AG$13, 0))</f>
        <v>Excellent</v>
      </c>
      <c r="T65" t="str">
        <f>INDEX('ANH Backcast - WINEP'!$B$12:$AG$65, MATCH('ALL Backcast - WINEP NEP'!$C65, 'ANH Backcast - WINEP'!$C$12:$C$65, 0), MATCH('ALL Backcast - WINEP NEP'!T$13, 'ANH Backcast - WINEP'!$B$13:$AG$13, 0))</f>
        <v>Excellent</v>
      </c>
      <c r="U65" t="str">
        <f>INDEX('ANH Backcast - WINEP'!$B$12:$AG$65, MATCH('ALL Backcast - WINEP NEP'!$C65, 'ANH Backcast - WINEP'!$C$12:$C$65, 0), MATCH('ALL Backcast - WINEP NEP'!U$13, 'ANH Backcast - WINEP'!$B$13:$AG$13, 0))</f>
        <v>Excellent</v>
      </c>
      <c r="V65" t="str">
        <f>INDEX('ANH Backcast - WINEP'!$B$12:$AG$65, MATCH('ALL Backcast - WINEP NEP'!$C65, 'ANH Backcast - WINEP'!$C$12:$C$65, 0), MATCH('ALL Backcast - WINEP NEP'!V$13, 'ANH Backcast - WINEP'!$B$13:$AG$13, 0))</f>
        <v>Excellent</v>
      </c>
      <c r="W65">
        <f>INDEX('ANH Backcast - WINEP'!$B$12:$AG$65, MATCH('ALL Backcast - WINEP NEP'!$C65, 'ANH Backcast - WINEP'!$C$12:$C$65, 0), MATCH('ALL Backcast - WINEP NEP'!W$13, 'ANH Backcast - WINEP'!$B$13:$AG$13, 0))</f>
        <v>0</v>
      </c>
      <c r="X65">
        <f>INDEX('ANH Backcast - WINEP'!$B$12:$AG$65, MATCH('ALL Backcast - WINEP NEP'!$C65, 'ANH Backcast - WINEP'!$C$12:$C$65, 0), MATCH('ALL Backcast - WINEP NEP'!X$13, 'ANH Backcast - WINEP'!$B$13:$AG$13, 0))</f>
        <v>0</v>
      </c>
      <c r="Y65">
        <f>INDEX('ANH Backcast - WINEP'!$B$12:$AG$65, MATCH('ALL Backcast - WINEP NEP'!$C65, 'ANH Backcast - WINEP'!$C$12:$C$65, 0), MATCH('ALL Backcast - WINEP NEP'!Y$13, 'ANH Backcast - WINEP'!$B$13:$AG$13, 0))</f>
        <v>0</v>
      </c>
      <c r="Z65" t="str">
        <f>INDEX('ANH Backcast - WINEP'!$B$12:$AG$65, MATCH('ALL Backcast - WINEP NEP'!$C65, 'ANH Backcast - WINEP'!$C$12:$C$65, 0), MATCH('ALL Backcast - WINEP NEP'!Z$13, 'ANH Backcast - WINEP'!$B$13:$AG$13, 0))</f>
        <v>N</v>
      </c>
      <c r="AB65" t="str">
        <f t="shared" si="0"/>
        <v>N</v>
      </c>
    </row>
    <row r="66" spans="2:28">
      <c r="B66" t="s">
        <v>232</v>
      </c>
      <c r="C66" t="s">
        <v>371</v>
      </c>
      <c r="D66" t="str">
        <f>INDEX('WSH Backcast - NEP'!$B$12:$AG$122, MATCH('ALL Backcast - WINEP NEP'!$C66, 'WSH Backcast - NEP'!$C$12:$C$122, 0), MATCH('ALL Backcast - WINEP NEP'!D$13, 'WSH Backcast - NEP'!$B$13:$AG$13, 0))</f>
        <v>coastal</v>
      </c>
      <c r="E66" t="str">
        <f>INDEX('WSH Backcast - NEP'!$B$12:$AG$122, MATCH('ALL Backcast - WINEP NEP'!$C66, 'WSH Backcast - NEP'!$C$12:$C$122, 0), MATCH('ALL Backcast - WINEP NEP'!E$13, 'WSH Backcast - NEP'!$B$13:$AG$13, 0))</f>
        <v>Categorisation</v>
      </c>
      <c r="F66" t="str">
        <f>INDEX('WSH Backcast - NEP'!$B$12:$AG$122, MATCH('ALL Backcast - WINEP NEP'!$C66, 'WSH Backcast - NEP'!$C$12:$C$122, 0), MATCH('ALL Backcast - WINEP NEP'!F$13, 'WSH Backcast - NEP'!$B$13:$AG$13, 0))</f>
        <v>Included</v>
      </c>
      <c r="H66" t="str">
        <f>INDEX('WSH Backcast - NEP'!$B$12:$AG$122, MATCH('ALL Backcast - WINEP NEP'!$C66, 'WSH Backcast - NEP'!$C$12:$C$122, 0), MATCH('ALL Backcast - WINEP NEP'!H$13, 'WSH Backcast - NEP'!$B$13:$AG$13, 0))</f>
        <v>Good</v>
      </c>
      <c r="I66" t="str">
        <f>INDEX('WSH Backcast - NEP'!$B$12:$AG$122, MATCH('ALL Backcast - WINEP NEP'!$C66, 'WSH Backcast - NEP'!$C$12:$C$122, 0), MATCH('ALL Backcast - WINEP NEP'!I$13, 'WSH Backcast - NEP'!$B$13:$AG$13, 0))</f>
        <v>Good</v>
      </c>
      <c r="J66" t="str">
        <f>INDEX('WSH Backcast - NEP'!$B$12:$AG$122, MATCH('ALL Backcast - WINEP NEP'!$C66, 'WSH Backcast - NEP'!$C$12:$C$122, 0), MATCH('ALL Backcast - WINEP NEP'!J$13, 'WSH Backcast - NEP'!$B$13:$AG$13, 0))</f>
        <v>Good</v>
      </c>
      <c r="K66" t="str">
        <f>INDEX('WSH Backcast - NEP'!$B$12:$AG$122, MATCH('ALL Backcast - WINEP NEP'!$C66, 'WSH Backcast - NEP'!$C$12:$C$122, 0), MATCH('ALL Backcast - WINEP NEP'!K$13, 'WSH Backcast - NEP'!$B$13:$AG$13, 0))</f>
        <v>Good</v>
      </c>
      <c r="L66" t="str">
        <f>INDEX('WSH Backcast - NEP'!$B$12:$AG$122, MATCH('ALL Backcast - WINEP NEP'!$C66, 'WSH Backcast - NEP'!$C$12:$C$122, 0), MATCH('ALL Backcast - WINEP NEP'!L$13, 'WSH Backcast - NEP'!$B$13:$AG$13, 0))</f>
        <v>Good</v>
      </c>
      <c r="M66" t="str">
        <f>INDEX('WSH Backcast - NEP'!$B$12:$AG$122, MATCH('ALL Backcast - WINEP NEP'!$C66, 'WSH Backcast - NEP'!$C$12:$C$122, 0), MATCH('ALL Backcast - WINEP NEP'!M$13, 'WSH Backcast - NEP'!$B$13:$AG$13, 0))</f>
        <v>Sufficient</v>
      </c>
      <c r="N66" t="str">
        <f>INDEX('WSH Backcast - NEP'!$B$12:$AG$122, MATCH('ALL Backcast - WINEP NEP'!$C66, 'WSH Backcast - NEP'!$C$12:$C$122, 0), MATCH('ALL Backcast - WINEP NEP'!N$13, 'WSH Backcast - NEP'!$B$13:$AG$13, 0))</f>
        <v>Sufficient</v>
      </c>
      <c r="O66" t="str">
        <f>INDEX('WSH Backcast - NEP'!$B$12:$AG$122, MATCH('ALL Backcast - WINEP NEP'!$C66, 'WSH Backcast - NEP'!$C$12:$C$122, 0), MATCH('ALL Backcast - WINEP NEP'!O$13, 'WSH Backcast - NEP'!$B$13:$AG$13, 0))</f>
        <v>Good</v>
      </c>
      <c r="P66">
        <f>INDEX('WSH Backcast - NEP'!$B$12:$AG$122, MATCH('ALL Backcast - WINEP NEP'!$C66, 'WSH Backcast - NEP'!$C$12:$C$122, 0), MATCH('ALL Backcast - WINEP NEP'!P$13, 'WSH Backcast - NEP'!$B$13:$AG$13, 0))</f>
        <v>0</v>
      </c>
      <c r="Q66" t="str">
        <f>INDEX('WSH Backcast - NEP'!$B$12:$AG$122, MATCH('ALL Backcast - WINEP NEP'!$C66, 'WSH Backcast - NEP'!$C$12:$C$122, 0), MATCH('ALL Backcast - WINEP NEP'!Q$13, 'WSH Backcast - NEP'!$B$13:$AG$13, 0))</f>
        <v>Good</v>
      </c>
      <c r="R66" t="str">
        <f>INDEX('WSH Backcast - NEP'!$B$12:$AG$122, MATCH('ALL Backcast - WINEP NEP'!$C66, 'WSH Backcast - NEP'!$C$12:$C$122, 0), MATCH('ALL Backcast - WINEP NEP'!R$13, 'WSH Backcast - NEP'!$B$13:$AG$13, 0))</f>
        <v>Good</v>
      </c>
      <c r="S66" t="str">
        <f>INDEX('WSH Backcast - NEP'!$B$12:$AG$122, MATCH('ALL Backcast - WINEP NEP'!$C66, 'WSH Backcast - NEP'!$C$12:$C$122, 0), MATCH('ALL Backcast - WINEP NEP'!S$13, 'WSH Backcast - NEP'!$B$13:$AG$13, 0))</f>
        <v>Good</v>
      </c>
      <c r="T66" t="str">
        <f>INDEX('WSH Backcast - NEP'!$B$12:$AG$122, MATCH('ALL Backcast - WINEP NEP'!$C66, 'WSH Backcast - NEP'!$C$12:$C$122, 0), MATCH('ALL Backcast - WINEP NEP'!T$13, 'WSH Backcast - NEP'!$B$13:$AG$13, 0))</f>
        <v>Good</v>
      </c>
      <c r="U66" t="str">
        <f>INDEX('WSH Backcast - NEP'!$B$12:$AG$122, MATCH('ALL Backcast - WINEP NEP'!$C66, 'WSH Backcast - NEP'!$C$12:$C$122, 0), MATCH('ALL Backcast - WINEP NEP'!U$13, 'WSH Backcast - NEP'!$B$13:$AG$13, 0))</f>
        <v>Good</v>
      </c>
      <c r="V66" t="str">
        <f>INDEX('WSH Backcast - NEP'!$B$12:$AG$122, MATCH('ALL Backcast - WINEP NEP'!$C66, 'WSH Backcast - NEP'!$C$12:$C$122, 0), MATCH('ALL Backcast - WINEP NEP'!V$13, 'WSH Backcast - NEP'!$B$13:$AG$13, 0))</f>
        <v>Good</v>
      </c>
      <c r="W66" t="str">
        <f>INDEX('WSH Backcast - NEP'!$B$12:$AG$122, MATCH('ALL Backcast - WINEP NEP'!$C66, 'WSH Backcast - NEP'!$C$12:$C$122, 0), MATCH('ALL Backcast - WINEP NEP'!W$13, 'WSH Backcast - NEP'!$B$13:$AG$13, 0))</f>
        <v>Y</v>
      </c>
      <c r="X66">
        <f>INDEX('WSH Backcast - NEP'!$B$12:$AG$122, MATCH('ALL Backcast - WINEP NEP'!$C66, 'WSH Backcast - NEP'!$C$12:$C$122, 0), MATCH('ALL Backcast - WINEP NEP'!X$13, 'WSH Backcast - NEP'!$B$13:$AG$13, 0))</f>
        <v>0</v>
      </c>
      <c r="Y66">
        <f>INDEX('WSH Backcast - NEP'!$B$12:$AG$122, MATCH('ALL Backcast - WINEP NEP'!$C66, 'WSH Backcast - NEP'!$C$12:$C$122, 0), MATCH('ALL Backcast - WINEP NEP'!Y$13, 'WSH Backcast - NEP'!$B$13:$AG$13, 0))</f>
        <v>0</v>
      </c>
      <c r="Z66" t="str">
        <f>INDEX('WSH Backcast - NEP'!$B$12:$AG$122, MATCH('ALL Backcast - WINEP NEP'!$C66, 'WSH Backcast - NEP'!$C$12:$C$122, 0), MATCH('ALL Backcast - WINEP NEP'!Z$13, 'WSH Backcast - NEP'!$B$13:$AG$13, 0))</f>
        <v>N</v>
      </c>
      <c r="AB66" t="str">
        <f t="shared" si="0"/>
        <v>N</v>
      </c>
    </row>
    <row r="67" spans="2:28">
      <c r="B67" t="s">
        <v>232</v>
      </c>
      <c r="C67" t="s">
        <v>372</v>
      </c>
      <c r="D67" t="str">
        <f>INDEX('WSH Backcast - NEP'!$B$12:$AG$122, MATCH('ALL Backcast - WINEP NEP'!$C67, 'WSH Backcast - NEP'!$C$12:$C$122, 0), MATCH('ALL Backcast - WINEP NEP'!D$13, 'WSH Backcast - NEP'!$B$13:$AG$13, 0))</f>
        <v>coastal</v>
      </c>
      <c r="E67" t="str">
        <f>INDEX('WSH Backcast - NEP'!$B$12:$AG$122, MATCH('ALL Backcast - WINEP NEP'!$C67, 'WSH Backcast - NEP'!$C$12:$C$122, 0), MATCH('ALL Backcast - WINEP NEP'!E$13, 'WSH Backcast - NEP'!$B$13:$AG$13, 0))</f>
        <v>Categorisation</v>
      </c>
      <c r="F67" t="str">
        <f>INDEX('WSH Backcast - NEP'!$B$12:$AG$122, MATCH('ALL Backcast - WINEP NEP'!$C67, 'WSH Backcast - NEP'!$C$12:$C$122, 0), MATCH('ALL Backcast - WINEP NEP'!F$13, 'WSH Backcast - NEP'!$B$13:$AG$13, 0))</f>
        <v>Included</v>
      </c>
      <c r="H67" t="str">
        <f>INDEX('WSH Backcast - NEP'!$B$12:$AG$122, MATCH('ALL Backcast - WINEP NEP'!$C67, 'WSH Backcast - NEP'!$C$12:$C$122, 0), MATCH('ALL Backcast - WINEP NEP'!H$13, 'WSH Backcast - NEP'!$B$13:$AG$13, 0))</f>
        <v>Excellent</v>
      </c>
      <c r="I67" t="str">
        <f>INDEX('WSH Backcast - NEP'!$B$12:$AG$122, MATCH('ALL Backcast - WINEP NEP'!$C67, 'WSH Backcast - NEP'!$C$12:$C$122, 0), MATCH('ALL Backcast - WINEP NEP'!I$13, 'WSH Backcast - NEP'!$B$13:$AG$13, 0))</f>
        <v>Excellent</v>
      </c>
      <c r="J67" t="str">
        <f>INDEX('WSH Backcast - NEP'!$B$12:$AG$122, MATCH('ALL Backcast - WINEP NEP'!$C67, 'WSH Backcast - NEP'!$C$12:$C$122, 0), MATCH('ALL Backcast - WINEP NEP'!J$13, 'WSH Backcast - NEP'!$B$13:$AG$13, 0))</f>
        <v>Excellent</v>
      </c>
      <c r="K67" t="str">
        <f>INDEX('WSH Backcast - NEP'!$B$12:$AG$122, MATCH('ALL Backcast - WINEP NEP'!$C67, 'WSH Backcast - NEP'!$C$12:$C$122, 0), MATCH('ALL Backcast - WINEP NEP'!K$13, 'WSH Backcast - NEP'!$B$13:$AG$13, 0))</f>
        <v>Good</v>
      </c>
      <c r="L67" t="str">
        <f>INDEX('WSH Backcast - NEP'!$B$12:$AG$122, MATCH('ALL Backcast - WINEP NEP'!$C67, 'WSH Backcast - NEP'!$C$12:$C$122, 0), MATCH('ALL Backcast - WINEP NEP'!L$13, 'WSH Backcast - NEP'!$B$13:$AG$13, 0))</f>
        <v>Excellent</v>
      </c>
      <c r="M67" t="str">
        <f>INDEX('WSH Backcast - NEP'!$B$12:$AG$122, MATCH('ALL Backcast - WINEP NEP'!$C67, 'WSH Backcast - NEP'!$C$12:$C$122, 0), MATCH('ALL Backcast - WINEP NEP'!M$13, 'WSH Backcast - NEP'!$B$13:$AG$13, 0))</f>
        <v>Excellent</v>
      </c>
      <c r="N67" t="str">
        <f>INDEX('WSH Backcast - NEP'!$B$12:$AG$122, MATCH('ALL Backcast - WINEP NEP'!$C67, 'WSH Backcast - NEP'!$C$12:$C$122, 0), MATCH('ALL Backcast - WINEP NEP'!N$13, 'WSH Backcast - NEP'!$B$13:$AG$13, 0))</f>
        <v>Excellent</v>
      </c>
      <c r="O67" t="str">
        <f>INDEX('WSH Backcast - NEP'!$B$12:$AG$122, MATCH('ALL Backcast - WINEP NEP'!$C67, 'WSH Backcast - NEP'!$C$12:$C$122, 0), MATCH('ALL Backcast - WINEP NEP'!O$13, 'WSH Backcast - NEP'!$B$13:$AG$13, 0))</f>
        <v>Excellent</v>
      </c>
      <c r="P67">
        <f>INDEX('WSH Backcast - NEP'!$B$12:$AG$122, MATCH('ALL Backcast - WINEP NEP'!$C67, 'WSH Backcast - NEP'!$C$12:$C$122, 0), MATCH('ALL Backcast - WINEP NEP'!P$13, 'WSH Backcast - NEP'!$B$13:$AG$13, 0))</f>
        <v>0</v>
      </c>
      <c r="Q67" t="str">
        <f>INDEX('WSH Backcast - NEP'!$B$12:$AG$122, MATCH('ALL Backcast - WINEP NEP'!$C67, 'WSH Backcast - NEP'!$C$12:$C$122, 0), MATCH('ALL Backcast - WINEP NEP'!Q$13, 'WSH Backcast - NEP'!$B$13:$AG$13, 0))</f>
        <v>Excellent</v>
      </c>
      <c r="R67" t="str">
        <f>INDEX('WSH Backcast - NEP'!$B$12:$AG$122, MATCH('ALL Backcast - WINEP NEP'!$C67, 'WSH Backcast - NEP'!$C$12:$C$122, 0), MATCH('ALL Backcast - WINEP NEP'!R$13, 'WSH Backcast - NEP'!$B$13:$AG$13, 0))</f>
        <v>Excellent</v>
      </c>
      <c r="S67" t="str">
        <f>INDEX('WSH Backcast - NEP'!$B$12:$AG$122, MATCH('ALL Backcast - WINEP NEP'!$C67, 'WSH Backcast - NEP'!$C$12:$C$122, 0), MATCH('ALL Backcast - WINEP NEP'!S$13, 'WSH Backcast - NEP'!$B$13:$AG$13, 0))</f>
        <v>Excellent</v>
      </c>
      <c r="T67" t="str">
        <f>INDEX('WSH Backcast - NEP'!$B$12:$AG$122, MATCH('ALL Backcast - WINEP NEP'!$C67, 'WSH Backcast - NEP'!$C$12:$C$122, 0), MATCH('ALL Backcast - WINEP NEP'!T$13, 'WSH Backcast - NEP'!$B$13:$AG$13, 0))</f>
        <v>Excellent</v>
      </c>
      <c r="U67" t="str">
        <f>INDEX('WSH Backcast - NEP'!$B$12:$AG$122, MATCH('ALL Backcast - WINEP NEP'!$C67, 'WSH Backcast - NEP'!$C$12:$C$122, 0), MATCH('ALL Backcast - WINEP NEP'!U$13, 'WSH Backcast - NEP'!$B$13:$AG$13, 0))</f>
        <v>Excellent</v>
      </c>
      <c r="V67" t="str">
        <f>INDEX('WSH Backcast - NEP'!$B$12:$AG$122, MATCH('ALL Backcast - WINEP NEP'!$C67, 'WSH Backcast - NEP'!$C$12:$C$122, 0), MATCH('ALL Backcast - WINEP NEP'!V$13, 'WSH Backcast - NEP'!$B$13:$AG$13, 0))</f>
        <v>Excellent</v>
      </c>
      <c r="W67">
        <f>INDEX('WSH Backcast - NEP'!$B$12:$AG$122, MATCH('ALL Backcast - WINEP NEP'!$C67, 'WSH Backcast - NEP'!$C$12:$C$122, 0), MATCH('ALL Backcast - WINEP NEP'!W$13, 'WSH Backcast - NEP'!$B$13:$AG$13, 0))</f>
        <v>0</v>
      </c>
      <c r="X67">
        <f>INDEX('WSH Backcast - NEP'!$B$12:$AG$122, MATCH('ALL Backcast - WINEP NEP'!$C67, 'WSH Backcast - NEP'!$C$12:$C$122, 0), MATCH('ALL Backcast - WINEP NEP'!X$13, 'WSH Backcast - NEP'!$B$13:$AG$13, 0))</f>
        <v>0</v>
      </c>
      <c r="Y67">
        <f>INDEX('WSH Backcast - NEP'!$B$12:$AG$122, MATCH('ALL Backcast - WINEP NEP'!$C67, 'WSH Backcast - NEP'!$C$12:$C$122, 0), MATCH('ALL Backcast - WINEP NEP'!Y$13, 'WSH Backcast - NEP'!$B$13:$AG$13, 0))</f>
        <v>0</v>
      </c>
      <c r="Z67" t="str">
        <f>INDEX('WSH Backcast - NEP'!$B$12:$AG$122, MATCH('ALL Backcast - WINEP NEP'!$C67, 'WSH Backcast - NEP'!$C$12:$C$122, 0), MATCH('ALL Backcast - WINEP NEP'!Z$13, 'WSH Backcast - NEP'!$B$13:$AG$13, 0))</f>
        <v>N</v>
      </c>
      <c r="AB67" t="str">
        <f t="shared" si="0"/>
        <v>N</v>
      </c>
    </row>
    <row r="68" spans="2:28">
      <c r="B68" t="s">
        <v>232</v>
      </c>
      <c r="C68" t="s">
        <v>373</v>
      </c>
      <c r="D68" t="str">
        <f>INDEX('WSH Backcast - NEP'!$B$12:$AG$122, MATCH('ALL Backcast - WINEP NEP'!$C68, 'WSH Backcast - NEP'!$C$12:$C$122, 0), MATCH('ALL Backcast - WINEP NEP'!D$13, 'WSH Backcast - NEP'!$B$13:$AG$13, 0))</f>
        <v>coastal</v>
      </c>
      <c r="E68" t="str">
        <f>INDEX('WSH Backcast - NEP'!$B$12:$AG$122, MATCH('ALL Backcast - WINEP NEP'!$C68, 'WSH Backcast - NEP'!$C$12:$C$122, 0), MATCH('ALL Backcast - WINEP NEP'!E$13, 'WSH Backcast - NEP'!$B$13:$AG$13, 0))</f>
        <v>Categorisation</v>
      </c>
      <c r="F68" t="str">
        <f>INDEX('WSH Backcast - NEP'!$B$12:$AG$122, MATCH('ALL Backcast - WINEP NEP'!$C68, 'WSH Backcast - NEP'!$C$12:$C$122, 0), MATCH('ALL Backcast - WINEP NEP'!F$13, 'WSH Backcast - NEP'!$B$13:$AG$13, 0))</f>
        <v>Included</v>
      </c>
      <c r="H68" t="str">
        <f>INDEX('WSH Backcast - NEP'!$B$12:$AG$122, MATCH('ALL Backcast - WINEP NEP'!$C68, 'WSH Backcast - NEP'!$C$12:$C$122, 0), MATCH('ALL Backcast - WINEP NEP'!H$13, 'WSH Backcast - NEP'!$B$13:$AG$13, 0))</f>
        <v>Sufficient</v>
      </c>
      <c r="I68" t="str">
        <f>INDEX('WSH Backcast - NEP'!$B$12:$AG$122, MATCH('ALL Backcast - WINEP NEP'!$C68, 'WSH Backcast - NEP'!$C$12:$C$122, 0), MATCH('ALL Backcast - WINEP NEP'!I$13, 'WSH Backcast - NEP'!$B$13:$AG$13, 0))</f>
        <v>Sufficient</v>
      </c>
      <c r="J68" t="str">
        <f>INDEX('WSH Backcast - NEP'!$B$12:$AG$122, MATCH('ALL Backcast - WINEP NEP'!$C68, 'WSH Backcast - NEP'!$C$12:$C$122, 0), MATCH('ALL Backcast - WINEP NEP'!J$13, 'WSH Backcast - NEP'!$B$13:$AG$13, 0))</f>
        <v>Good</v>
      </c>
      <c r="K68" t="str">
        <f>INDEX('WSH Backcast - NEP'!$B$12:$AG$122, MATCH('ALL Backcast - WINEP NEP'!$C68, 'WSH Backcast - NEP'!$C$12:$C$122, 0), MATCH('ALL Backcast - WINEP NEP'!K$13, 'WSH Backcast - NEP'!$B$13:$AG$13, 0))</f>
        <v>Good</v>
      </c>
      <c r="L68" t="str">
        <f>INDEX('WSH Backcast - NEP'!$B$12:$AG$122, MATCH('ALL Backcast - WINEP NEP'!$C68, 'WSH Backcast - NEP'!$C$12:$C$122, 0), MATCH('ALL Backcast - WINEP NEP'!L$13, 'WSH Backcast - NEP'!$B$13:$AG$13, 0))</f>
        <v>Good</v>
      </c>
      <c r="M68" t="str">
        <f>INDEX('WSH Backcast - NEP'!$B$12:$AG$122, MATCH('ALL Backcast - WINEP NEP'!$C68, 'WSH Backcast - NEP'!$C$12:$C$122, 0), MATCH('ALL Backcast - WINEP NEP'!M$13, 'WSH Backcast - NEP'!$B$13:$AG$13, 0))</f>
        <v>Good</v>
      </c>
      <c r="N68" t="str">
        <f>INDEX('WSH Backcast - NEP'!$B$12:$AG$122, MATCH('ALL Backcast - WINEP NEP'!$C68, 'WSH Backcast - NEP'!$C$12:$C$122, 0), MATCH('ALL Backcast - WINEP NEP'!N$13, 'WSH Backcast - NEP'!$B$13:$AG$13, 0))</f>
        <v>Good</v>
      </c>
      <c r="O68" t="str">
        <f>INDEX('WSH Backcast - NEP'!$B$12:$AG$122, MATCH('ALL Backcast - WINEP NEP'!$C68, 'WSH Backcast - NEP'!$C$12:$C$122, 0), MATCH('ALL Backcast - WINEP NEP'!O$13, 'WSH Backcast - NEP'!$B$13:$AG$13, 0))</f>
        <v>Good</v>
      </c>
      <c r="P68">
        <f>INDEX('WSH Backcast - NEP'!$B$12:$AG$122, MATCH('ALL Backcast - WINEP NEP'!$C68, 'WSH Backcast - NEP'!$C$12:$C$122, 0), MATCH('ALL Backcast - WINEP NEP'!P$13, 'WSH Backcast - NEP'!$B$13:$AG$13, 0))</f>
        <v>0</v>
      </c>
      <c r="Q68" t="str">
        <f>INDEX('WSH Backcast - NEP'!$B$12:$AG$122, MATCH('ALL Backcast - WINEP NEP'!$C68, 'WSH Backcast - NEP'!$C$12:$C$122, 0), MATCH('ALL Backcast - WINEP NEP'!Q$13, 'WSH Backcast - NEP'!$B$13:$AG$13, 0))</f>
        <v>Excellent</v>
      </c>
      <c r="R68" t="str">
        <f>INDEX('WSH Backcast - NEP'!$B$12:$AG$122, MATCH('ALL Backcast - WINEP NEP'!$C68, 'WSH Backcast - NEP'!$C$12:$C$122, 0), MATCH('ALL Backcast - WINEP NEP'!R$13, 'WSH Backcast - NEP'!$B$13:$AG$13, 0))</f>
        <v>Excellent</v>
      </c>
      <c r="S68" t="str">
        <f>INDEX('WSH Backcast - NEP'!$B$12:$AG$122, MATCH('ALL Backcast - WINEP NEP'!$C68, 'WSH Backcast - NEP'!$C$12:$C$122, 0), MATCH('ALL Backcast - WINEP NEP'!S$13, 'WSH Backcast - NEP'!$B$13:$AG$13, 0))</f>
        <v>Excellent</v>
      </c>
      <c r="T68" t="str">
        <f>INDEX('WSH Backcast - NEP'!$B$12:$AG$122, MATCH('ALL Backcast - WINEP NEP'!$C68, 'WSH Backcast - NEP'!$C$12:$C$122, 0), MATCH('ALL Backcast - WINEP NEP'!T$13, 'WSH Backcast - NEP'!$B$13:$AG$13, 0))</f>
        <v>Excellent</v>
      </c>
      <c r="U68" t="str">
        <f>INDEX('WSH Backcast - NEP'!$B$12:$AG$122, MATCH('ALL Backcast - WINEP NEP'!$C68, 'WSH Backcast - NEP'!$C$12:$C$122, 0), MATCH('ALL Backcast - WINEP NEP'!U$13, 'WSH Backcast - NEP'!$B$13:$AG$13, 0))</f>
        <v>Excellent</v>
      </c>
      <c r="V68" t="str">
        <f>INDEX('WSH Backcast - NEP'!$B$12:$AG$122, MATCH('ALL Backcast - WINEP NEP'!$C68, 'WSH Backcast - NEP'!$C$12:$C$122, 0), MATCH('ALL Backcast - WINEP NEP'!V$13, 'WSH Backcast - NEP'!$B$13:$AG$13, 0))</f>
        <v>Excellent</v>
      </c>
      <c r="W68">
        <f>INDEX('WSH Backcast - NEP'!$B$12:$AG$122, MATCH('ALL Backcast - WINEP NEP'!$C68, 'WSH Backcast - NEP'!$C$12:$C$122, 0), MATCH('ALL Backcast - WINEP NEP'!W$13, 'WSH Backcast - NEP'!$B$13:$AG$13, 0))</f>
        <v>0</v>
      </c>
      <c r="X68">
        <f>INDEX('WSH Backcast - NEP'!$B$12:$AG$122, MATCH('ALL Backcast - WINEP NEP'!$C68, 'WSH Backcast - NEP'!$C$12:$C$122, 0), MATCH('ALL Backcast - WINEP NEP'!X$13, 'WSH Backcast - NEP'!$B$13:$AG$13, 0))</f>
        <v>0</v>
      </c>
      <c r="Y68">
        <f>INDEX('WSH Backcast - NEP'!$B$12:$AG$122, MATCH('ALL Backcast - WINEP NEP'!$C68, 'WSH Backcast - NEP'!$C$12:$C$122, 0), MATCH('ALL Backcast - WINEP NEP'!Y$13, 'WSH Backcast - NEP'!$B$13:$AG$13, 0))</f>
        <v>0</v>
      </c>
      <c r="Z68" t="str">
        <f>INDEX('WSH Backcast - NEP'!$B$12:$AG$122, MATCH('ALL Backcast - WINEP NEP'!$C68, 'WSH Backcast - NEP'!$C$12:$C$122, 0), MATCH('ALL Backcast - WINEP NEP'!Z$13, 'WSH Backcast - NEP'!$B$13:$AG$13, 0))</f>
        <v>N</v>
      </c>
      <c r="AB68" t="str">
        <f t="shared" si="0"/>
        <v>N</v>
      </c>
    </row>
    <row r="69" spans="2:28">
      <c r="B69" t="s">
        <v>232</v>
      </c>
      <c r="C69" t="s">
        <v>374</v>
      </c>
      <c r="D69" t="str">
        <f>INDEX('WSH Backcast - NEP'!$B$12:$AG$122, MATCH('ALL Backcast - WINEP NEP'!$C69, 'WSH Backcast - NEP'!$C$12:$C$122, 0), MATCH('ALL Backcast - WINEP NEP'!D$13, 'WSH Backcast - NEP'!$B$13:$AG$13, 0))</f>
        <v>coastal</v>
      </c>
      <c r="E69" t="str">
        <f>INDEX('WSH Backcast - NEP'!$B$12:$AG$122, MATCH('ALL Backcast - WINEP NEP'!$C69, 'WSH Backcast - NEP'!$C$12:$C$122, 0), MATCH('ALL Backcast - WINEP NEP'!E$13, 'WSH Backcast - NEP'!$B$13:$AG$13, 0))</f>
        <v>Categorisation</v>
      </c>
      <c r="F69" t="str">
        <f>INDEX('WSH Backcast - NEP'!$B$12:$AG$122, MATCH('ALL Backcast - WINEP NEP'!$C69, 'WSH Backcast - NEP'!$C$12:$C$122, 0), MATCH('ALL Backcast - WINEP NEP'!F$13, 'WSH Backcast - NEP'!$B$13:$AG$13, 0))</f>
        <v>Included</v>
      </c>
      <c r="H69" t="str">
        <f>INDEX('WSH Backcast - NEP'!$B$12:$AG$122, MATCH('ALL Backcast - WINEP NEP'!$C69, 'WSH Backcast - NEP'!$C$12:$C$122, 0), MATCH('ALL Backcast - WINEP NEP'!H$13, 'WSH Backcast - NEP'!$B$13:$AG$13, 0))</f>
        <v>Good (backcast)</v>
      </c>
      <c r="I69" t="str">
        <f>INDEX('WSH Backcast - NEP'!$B$12:$AG$122, MATCH('ALL Backcast - WINEP NEP'!$C69, 'WSH Backcast - NEP'!$C$12:$C$122, 0), MATCH('ALL Backcast - WINEP NEP'!I$13, 'WSH Backcast - NEP'!$B$13:$AG$13, 0))</f>
        <v>Good</v>
      </c>
      <c r="J69" t="str">
        <f>INDEX('WSH Backcast - NEP'!$B$12:$AG$122, MATCH('ALL Backcast - WINEP NEP'!$C69, 'WSH Backcast - NEP'!$C$12:$C$122, 0), MATCH('ALL Backcast - WINEP NEP'!J$13, 'WSH Backcast - NEP'!$B$13:$AG$13, 0))</f>
        <v>Good</v>
      </c>
      <c r="K69" t="str">
        <f>INDEX('WSH Backcast - NEP'!$B$12:$AG$122, MATCH('ALL Backcast - WINEP NEP'!$C69, 'WSH Backcast - NEP'!$C$12:$C$122, 0), MATCH('ALL Backcast - WINEP NEP'!K$13, 'WSH Backcast - NEP'!$B$13:$AG$13, 0))</f>
        <v>Good</v>
      </c>
      <c r="L69" t="str">
        <f>INDEX('WSH Backcast - NEP'!$B$12:$AG$122, MATCH('ALL Backcast - WINEP NEP'!$C69, 'WSH Backcast - NEP'!$C$12:$C$122, 0), MATCH('ALL Backcast - WINEP NEP'!L$13, 'WSH Backcast - NEP'!$B$13:$AG$13, 0))</f>
        <v>Excellent</v>
      </c>
      <c r="M69" t="str">
        <f>INDEX('WSH Backcast - NEP'!$B$12:$AG$122, MATCH('ALL Backcast - WINEP NEP'!$C69, 'WSH Backcast - NEP'!$C$12:$C$122, 0), MATCH('ALL Backcast - WINEP NEP'!M$13, 'WSH Backcast - NEP'!$B$13:$AG$13, 0))</f>
        <v>Excellent</v>
      </c>
      <c r="N69" t="str">
        <f>INDEX('WSH Backcast - NEP'!$B$12:$AG$122, MATCH('ALL Backcast - WINEP NEP'!$C69, 'WSH Backcast - NEP'!$C$12:$C$122, 0), MATCH('ALL Backcast - WINEP NEP'!N$13, 'WSH Backcast - NEP'!$B$13:$AG$13, 0))</f>
        <v>Excellent</v>
      </c>
      <c r="O69" t="str">
        <f>INDEX('WSH Backcast - NEP'!$B$12:$AG$122, MATCH('ALL Backcast - WINEP NEP'!$C69, 'WSH Backcast - NEP'!$C$12:$C$122, 0), MATCH('ALL Backcast - WINEP NEP'!O$13, 'WSH Backcast - NEP'!$B$13:$AG$13, 0))</f>
        <v>Excellent</v>
      </c>
      <c r="P69">
        <f>INDEX('WSH Backcast - NEP'!$B$12:$AG$122, MATCH('ALL Backcast - WINEP NEP'!$C69, 'WSH Backcast - NEP'!$C$12:$C$122, 0), MATCH('ALL Backcast - WINEP NEP'!P$13, 'WSH Backcast - NEP'!$B$13:$AG$13, 0))</f>
        <v>0</v>
      </c>
      <c r="Q69" t="str">
        <f>INDEX('WSH Backcast - NEP'!$B$12:$AG$122, MATCH('ALL Backcast - WINEP NEP'!$C69, 'WSH Backcast - NEP'!$C$12:$C$122, 0), MATCH('ALL Backcast - WINEP NEP'!Q$13, 'WSH Backcast - NEP'!$B$13:$AG$13, 0))</f>
        <v>Excellent</v>
      </c>
      <c r="R69" t="str">
        <f>INDEX('WSH Backcast - NEP'!$B$12:$AG$122, MATCH('ALL Backcast - WINEP NEP'!$C69, 'WSH Backcast - NEP'!$C$12:$C$122, 0), MATCH('ALL Backcast - WINEP NEP'!R$13, 'WSH Backcast - NEP'!$B$13:$AG$13, 0))</f>
        <v>Excellent</v>
      </c>
      <c r="S69" t="str">
        <f>INDEX('WSH Backcast - NEP'!$B$12:$AG$122, MATCH('ALL Backcast - WINEP NEP'!$C69, 'WSH Backcast - NEP'!$C$12:$C$122, 0), MATCH('ALL Backcast - WINEP NEP'!S$13, 'WSH Backcast - NEP'!$B$13:$AG$13, 0))</f>
        <v>Excellent</v>
      </c>
      <c r="T69" t="str">
        <f>INDEX('WSH Backcast - NEP'!$B$12:$AG$122, MATCH('ALL Backcast - WINEP NEP'!$C69, 'WSH Backcast - NEP'!$C$12:$C$122, 0), MATCH('ALL Backcast - WINEP NEP'!T$13, 'WSH Backcast - NEP'!$B$13:$AG$13, 0))</f>
        <v>Excellent</v>
      </c>
      <c r="U69" t="str">
        <f>INDEX('WSH Backcast - NEP'!$B$12:$AG$122, MATCH('ALL Backcast - WINEP NEP'!$C69, 'WSH Backcast - NEP'!$C$12:$C$122, 0), MATCH('ALL Backcast - WINEP NEP'!U$13, 'WSH Backcast - NEP'!$B$13:$AG$13, 0))</f>
        <v>Excellent</v>
      </c>
      <c r="V69" t="str">
        <f>INDEX('WSH Backcast - NEP'!$B$12:$AG$122, MATCH('ALL Backcast - WINEP NEP'!$C69, 'WSH Backcast - NEP'!$C$12:$C$122, 0), MATCH('ALL Backcast - WINEP NEP'!V$13, 'WSH Backcast - NEP'!$B$13:$AG$13, 0))</f>
        <v>Excellent</v>
      </c>
      <c r="W69">
        <f>INDEX('WSH Backcast - NEP'!$B$12:$AG$122, MATCH('ALL Backcast - WINEP NEP'!$C69, 'WSH Backcast - NEP'!$C$12:$C$122, 0), MATCH('ALL Backcast - WINEP NEP'!W$13, 'WSH Backcast - NEP'!$B$13:$AG$13, 0))</f>
        <v>0</v>
      </c>
      <c r="X69">
        <f>INDEX('WSH Backcast - NEP'!$B$12:$AG$122, MATCH('ALL Backcast - WINEP NEP'!$C69, 'WSH Backcast - NEP'!$C$12:$C$122, 0), MATCH('ALL Backcast - WINEP NEP'!X$13, 'WSH Backcast - NEP'!$B$13:$AG$13, 0))</f>
        <v>0</v>
      </c>
      <c r="Y69">
        <f>INDEX('WSH Backcast - NEP'!$B$12:$AG$122, MATCH('ALL Backcast - WINEP NEP'!$C69, 'WSH Backcast - NEP'!$C$12:$C$122, 0), MATCH('ALL Backcast - WINEP NEP'!Y$13, 'WSH Backcast - NEP'!$B$13:$AG$13, 0))</f>
        <v>0</v>
      </c>
      <c r="Z69" t="str">
        <f>INDEX('WSH Backcast - NEP'!$B$12:$AG$122, MATCH('ALL Backcast - WINEP NEP'!$C69, 'WSH Backcast - NEP'!$C$12:$C$122, 0), MATCH('ALL Backcast - WINEP NEP'!Z$13, 'WSH Backcast - NEP'!$B$13:$AG$13, 0))</f>
        <v>N</v>
      </c>
      <c r="AB69" t="str">
        <f t="shared" si="0"/>
        <v>N</v>
      </c>
    </row>
    <row r="70" spans="2:28">
      <c r="B70" t="s">
        <v>232</v>
      </c>
      <c r="C70" t="s">
        <v>375</v>
      </c>
      <c r="D70" t="str">
        <f>INDEX('WSH Backcast - NEP'!$B$12:$AG$122, MATCH('ALL Backcast - WINEP NEP'!$C70, 'WSH Backcast - NEP'!$C$12:$C$122, 0), MATCH('ALL Backcast - WINEP NEP'!D$13, 'WSH Backcast - NEP'!$B$13:$AG$13, 0))</f>
        <v>coastal</v>
      </c>
      <c r="E70" t="str">
        <f>INDEX('WSH Backcast - NEP'!$B$12:$AG$122, MATCH('ALL Backcast - WINEP NEP'!$C70, 'WSH Backcast - NEP'!$C$12:$C$122, 0), MATCH('ALL Backcast - WINEP NEP'!E$13, 'WSH Backcast - NEP'!$B$13:$AG$13, 0))</f>
        <v>Categorisation</v>
      </c>
      <c r="F70" t="str">
        <f>INDEX('WSH Backcast - NEP'!$B$12:$AG$122, MATCH('ALL Backcast - WINEP NEP'!$C70, 'WSH Backcast - NEP'!$C$12:$C$122, 0), MATCH('ALL Backcast - WINEP NEP'!F$13, 'WSH Backcast - NEP'!$B$13:$AG$13, 0))</f>
        <v>Included</v>
      </c>
      <c r="H70" t="str">
        <f>INDEX('WSH Backcast - NEP'!$B$12:$AG$122, MATCH('ALL Backcast - WINEP NEP'!$C70, 'WSH Backcast - NEP'!$C$12:$C$122, 0), MATCH('ALL Backcast - WINEP NEP'!H$13, 'WSH Backcast - NEP'!$B$13:$AG$13, 0))</f>
        <v>Excellent</v>
      </c>
      <c r="I70" t="str">
        <f>INDEX('WSH Backcast - NEP'!$B$12:$AG$122, MATCH('ALL Backcast - WINEP NEP'!$C70, 'WSH Backcast - NEP'!$C$12:$C$122, 0), MATCH('ALL Backcast - WINEP NEP'!I$13, 'WSH Backcast - NEP'!$B$13:$AG$13, 0))</f>
        <v>Excellent</v>
      </c>
      <c r="J70" t="str">
        <f>INDEX('WSH Backcast - NEP'!$B$12:$AG$122, MATCH('ALL Backcast - WINEP NEP'!$C70, 'WSH Backcast - NEP'!$C$12:$C$122, 0), MATCH('ALL Backcast - WINEP NEP'!J$13, 'WSH Backcast - NEP'!$B$13:$AG$13, 0))</f>
        <v>Excellent</v>
      </c>
      <c r="K70" t="str">
        <f>INDEX('WSH Backcast - NEP'!$B$12:$AG$122, MATCH('ALL Backcast - WINEP NEP'!$C70, 'WSH Backcast - NEP'!$C$12:$C$122, 0), MATCH('ALL Backcast - WINEP NEP'!K$13, 'WSH Backcast - NEP'!$B$13:$AG$13, 0))</f>
        <v>Excellent</v>
      </c>
      <c r="L70" t="str">
        <f>INDEX('WSH Backcast - NEP'!$B$12:$AG$122, MATCH('ALL Backcast - WINEP NEP'!$C70, 'WSH Backcast - NEP'!$C$12:$C$122, 0), MATCH('ALL Backcast - WINEP NEP'!L$13, 'WSH Backcast - NEP'!$B$13:$AG$13, 0))</f>
        <v>Excellent</v>
      </c>
      <c r="M70" t="str">
        <f>INDEX('WSH Backcast - NEP'!$B$12:$AG$122, MATCH('ALL Backcast - WINEP NEP'!$C70, 'WSH Backcast - NEP'!$C$12:$C$122, 0), MATCH('ALL Backcast - WINEP NEP'!M$13, 'WSH Backcast - NEP'!$B$13:$AG$13, 0))</f>
        <v>Excellent</v>
      </c>
      <c r="N70" t="str">
        <f>INDEX('WSH Backcast - NEP'!$B$12:$AG$122, MATCH('ALL Backcast - WINEP NEP'!$C70, 'WSH Backcast - NEP'!$C$12:$C$122, 0), MATCH('ALL Backcast - WINEP NEP'!N$13, 'WSH Backcast - NEP'!$B$13:$AG$13, 0))</f>
        <v>Excellent</v>
      </c>
      <c r="O70" t="str">
        <f>INDEX('WSH Backcast - NEP'!$B$12:$AG$122, MATCH('ALL Backcast - WINEP NEP'!$C70, 'WSH Backcast - NEP'!$C$12:$C$122, 0), MATCH('ALL Backcast - WINEP NEP'!O$13, 'WSH Backcast - NEP'!$B$13:$AG$13, 0))</f>
        <v>Excellent</v>
      </c>
      <c r="P70">
        <f>INDEX('WSH Backcast - NEP'!$B$12:$AG$122, MATCH('ALL Backcast - WINEP NEP'!$C70, 'WSH Backcast - NEP'!$C$12:$C$122, 0), MATCH('ALL Backcast - WINEP NEP'!P$13, 'WSH Backcast - NEP'!$B$13:$AG$13, 0))</f>
        <v>0</v>
      </c>
      <c r="Q70" t="str">
        <f>INDEX('WSH Backcast - NEP'!$B$12:$AG$122, MATCH('ALL Backcast - WINEP NEP'!$C70, 'WSH Backcast - NEP'!$C$12:$C$122, 0), MATCH('ALL Backcast - WINEP NEP'!Q$13, 'WSH Backcast - NEP'!$B$13:$AG$13, 0))</f>
        <v>Excellent</v>
      </c>
      <c r="R70" t="str">
        <f>INDEX('WSH Backcast - NEP'!$B$12:$AG$122, MATCH('ALL Backcast - WINEP NEP'!$C70, 'WSH Backcast - NEP'!$C$12:$C$122, 0), MATCH('ALL Backcast - WINEP NEP'!R$13, 'WSH Backcast - NEP'!$B$13:$AG$13, 0))</f>
        <v>Excellent</v>
      </c>
      <c r="S70" t="str">
        <f>INDEX('WSH Backcast - NEP'!$B$12:$AG$122, MATCH('ALL Backcast - WINEP NEP'!$C70, 'WSH Backcast - NEP'!$C$12:$C$122, 0), MATCH('ALL Backcast - WINEP NEP'!S$13, 'WSH Backcast - NEP'!$B$13:$AG$13, 0))</f>
        <v>Excellent</v>
      </c>
      <c r="T70" t="str">
        <f>INDEX('WSH Backcast - NEP'!$B$12:$AG$122, MATCH('ALL Backcast - WINEP NEP'!$C70, 'WSH Backcast - NEP'!$C$12:$C$122, 0), MATCH('ALL Backcast - WINEP NEP'!T$13, 'WSH Backcast - NEP'!$B$13:$AG$13, 0))</f>
        <v>Excellent</v>
      </c>
      <c r="U70" t="str">
        <f>INDEX('WSH Backcast - NEP'!$B$12:$AG$122, MATCH('ALL Backcast - WINEP NEP'!$C70, 'WSH Backcast - NEP'!$C$12:$C$122, 0), MATCH('ALL Backcast - WINEP NEP'!U$13, 'WSH Backcast - NEP'!$B$13:$AG$13, 0))</f>
        <v>Excellent</v>
      </c>
      <c r="V70" t="str">
        <f>INDEX('WSH Backcast - NEP'!$B$12:$AG$122, MATCH('ALL Backcast - WINEP NEP'!$C70, 'WSH Backcast - NEP'!$C$12:$C$122, 0), MATCH('ALL Backcast - WINEP NEP'!V$13, 'WSH Backcast - NEP'!$B$13:$AG$13, 0))</f>
        <v>Excellent</v>
      </c>
      <c r="W70">
        <f>INDEX('WSH Backcast - NEP'!$B$12:$AG$122, MATCH('ALL Backcast - WINEP NEP'!$C70, 'WSH Backcast - NEP'!$C$12:$C$122, 0), MATCH('ALL Backcast - WINEP NEP'!W$13, 'WSH Backcast - NEP'!$B$13:$AG$13, 0))</f>
        <v>0</v>
      </c>
      <c r="X70">
        <f>INDEX('WSH Backcast - NEP'!$B$12:$AG$122, MATCH('ALL Backcast - WINEP NEP'!$C70, 'WSH Backcast - NEP'!$C$12:$C$122, 0), MATCH('ALL Backcast - WINEP NEP'!X$13, 'WSH Backcast - NEP'!$B$13:$AG$13, 0))</f>
        <v>0</v>
      </c>
      <c r="Y70">
        <f>INDEX('WSH Backcast - NEP'!$B$12:$AG$122, MATCH('ALL Backcast - WINEP NEP'!$C70, 'WSH Backcast - NEP'!$C$12:$C$122, 0), MATCH('ALL Backcast - WINEP NEP'!Y$13, 'WSH Backcast - NEP'!$B$13:$AG$13, 0))</f>
        <v>0</v>
      </c>
      <c r="Z70" t="str">
        <f>INDEX('WSH Backcast - NEP'!$B$12:$AG$122, MATCH('ALL Backcast - WINEP NEP'!$C70, 'WSH Backcast - NEP'!$C$12:$C$122, 0), MATCH('ALL Backcast - WINEP NEP'!Z$13, 'WSH Backcast - NEP'!$B$13:$AG$13, 0))</f>
        <v>N</v>
      </c>
      <c r="AB70" t="str">
        <f t="shared" si="0"/>
        <v>N</v>
      </c>
    </row>
    <row r="71" spans="2:28">
      <c r="B71" t="s">
        <v>232</v>
      </c>
      <c r="C71" t="s">
        <v>376</v>
      </c>
      <c r="D71" t="str">
        <f>INDEX('WSH Backcast - NEP'!$B$12:$AG$122, MATCH('ALL Backcast - WINEP NEP'!$C71, 'WSH Backcast - NEP'!$C$12:$C$122, 0), MATCH('ALL Backcast - WINEP NEP'!D$13, 'WSH Backcast - NEP'!$B$13:$AG$13, 0))</f>
        <v>coastal</v>
      </c>
      <c r="E71" t="str">
        <f>INDEX('WSH Backcast - NEP'!$B$12:$AG$122, MATCH('ALL Backcast - WINEP NEP'!$C71, 'WSH Backcast - NEP'!$C$12:$C$122, 0), MATCH('ALL Backcast - WINEP NEP'!E$13, 'WSH Backcast - NEP'!$B$13:$AG$13, 0))</f>
        <v>Categorisation</v>
      </c>
      <c r="F71" t="str">
        <f>INDEX('WSH Backcast - NEP'!$B$12:$AG$122, MATCH('ALL Backcast - WINEP NEP'!$C71, 'WSH Backcast - NEP'!$C$12:$C$122, 0), MATCH('ALL Backcast - WINEP NEP'!F$13, 'WSH Backcast - NEP'!$B$13:$AG$13, 0))</f>
        <v>Included</v>
      </c>
      <c r="H71" t="str">
        <f>INDEX('WSH Backcast - NEP'!$B$12:$AG$122, MATCH('ALL Backcast - WINEP NEP'!$C71, 'WSH Backcast - NEP'!$C$12:$C$122, 0), MATCH('ALL Backcast - WINEP NEP'!H$13, 'WSH Backcast - NEP'!$B$13:$AG$13, 0))</f>
        <v>Excellent</v>
      </c>
      <c r="I71" t="str">
        <f>INDEX('WSH Backcast - NEP'!$B$12:$AG$122, MATCH('ALL Backcast - WINEP NEP'!$C71, 'WSH Backcast - NEP'!$C$12:$C$122, 0), MATCH('ALL Backcast - WINEP NEP'!I$13, 'WSH Backcast - NEP'!$B$13:$AG$13, 0))</f>
        <v>Excellent</v>
      </c>
      <c r="J71" t="str">
        <f>INDEX('WSH Backcast - NEP'!$B$12:$AG$122, MATCH('ALL Backcast - WINEP NEP'!$C71, 'WSH Backcast - NEP'!$C$12:$C$122, 0), MATCH('ALL Backcast - WINEP NEP'!J$13, 'WSH Backcast - NEP'!$B$13:$AG$13, 0))</f>
        <v>Excellent</v>
      </c>
      <c r="K71" t="str">
        <f>INDEX('WSH Backcast - NEP'!$B$12:$AG$122, MATCH('ALL Backcast - WINEP NEP'!$C71, 'WSH Backcast - NEP'!$C$12:$C$122, 0), MATCH('ALL Backcast - WINEP NEP'!K$13, 'WSH Backcast - NEP'!$B$13:$AG$13, 0))</f>
        <v>Excellent</v>
      </c>
      <c r="L71" t="str">
        <f>INDEX('WSH Backcast - NEP'!$B$12:$AG$122, MATCH('ALL Backcast - WINEP NEP'!$C71, 'WSH Backcast - NEP'!$C$12:$C$122, 0), MATCH('ALL Backcast - WINEP NEP'!L$13, 'WSH Backcast - NEP'!$B$13:$AG$13, 0))</f>
        <v>Excellent</v>
      </c>
      <c r="M71" t="str">
        <f>INDEX('WSH Backcast - NEP'!$B$12:$AG$122, MATCH('ALL Backcast - WINEP NEP'!$C71, 'WSH Backcast - NEP'!$C$12:$C$122, 0), MATCH('ALL Backcast - WINEP NEP'!M$13, 'WSH Backcast - NEP'!$B$13:$AG$13, 0))</f>
        <v>Excellent</v>
      </c>
      <c r="N71" t="str">
        <f>INDEX('WSH Backcast - NEP'!$B$12:$AG$122, MATCH('ALL Backcast - WINEP NEP'!$C71, 'WSH Backcast - NEP'!$C$12:$C$122, 0), MATCH('ALL Backcast - WINEP NEP'!N$13, 'WSH Backcast - NEP'!$B$13:$AG$13, 0))</f>
        <v>Excellent</v>
      </c>
      <c r="O71" t="str">
        <f>INDEX('WSH Backcast - NEP'!$B$12:$AG$122, MATCH('ALL Backcast - WINEP NEP'!$C71, 'WSH Backcast - NEP'!$C$12:$C$122, 0), MATCH('ALL Backcast - WINEP NEP'!O$13, 'WSH Backcast - NEP'!$B$13:$AG$13, 0))</f>
        <v>Excellent</v>
      </c>
      <c r="P71">
        <f>INDEX('WSH Backcast - NEP'!$B$12:$AG$122, MATCH('ALL Backcast - WINEP NEP'!$C71, 'WSH Backcast - NEP'!$C$12:$C$122, 0), MATCH('ALL Backcast - WINEP NEP'!P$13, 'WSH Backcast - NEP'!$B$13:$AG$13, 0))</f>
        <v>0</v>
      </c>
      <c r="Q71" t="str">
        <f>INDEX('WSH Backcast - NEP'!$B$12:$AG$122, MATCH('ALL Backcast - WINEP NEP'!$C71, 'WSH Backcast - NEP'!$C$12:$C$122, 0), MATCH('ALL Backcast - WINEP NEP'!Q$13, 'WSH Backcast - NEP'!$B$13:$AG$13, 0))</f>
        <v>Excellent</v>
      </c>
      <c r="R71" t="str">
        <f>INDEX('WSH Backcast - NEP'!$B$12:$AG$122, MATCH('ALL Backcast - WINEP NEP'!$C71, 'WSH Backcast - NEP'!$C$12:$C$122, 0), MATCH('ALL Backcast - WINEP NEP'!R$13, 'WSH Backcast - NEP'!$B$13:$AG$13, 0))</f>
        <v>Excellent</v>
      </c>
      <c r="S71" t="str">
        <f>INDEX('WSH Backcast - NEP'!$B$12:$AG$122, MATCH('ALL Backcast - WINEP NEP'!$C71, 'WSH Backcast - NEP'!$C$12:$C$122, 0), MATCH('ALL Backcast - WINEP NEP'!S$13, 'WSH Backcast - NEP'!$B$13:$AG$13, 0))</f>
        <v>Excellent</v>
      </c>
      <c r="T71" t="str">
        <f>INDEX('WSH Backcast - NEP'!$B$12:$AG$122, MATCH('ALL Backcast - WINEP NEP'!$C71, 'WSH Backcast - NEP'!$C$12:$C$122, 0), MATCH('ALL Backcast - WINEP NEP'!T$13, 'WSH Backcast - NEP'!$B$13:$AG$13, 0))</f>
        <v>Excellent</v>
      </c>
      <c r="U71" t="str">
        <f>INDEX('WSH Backcast - NEP'!$B$12:$AG$122, MATCH('ALL Backcast - WINEP NEP'!$C71, 'WSH Backcast - NEP'!$C$12:$C$122, 0), MATCH('ALL Backcast - WINEP NEP'!U$13, 'WSH Backcast - NEP'!$B$13:$AG$13, 0))</f>
        <v>Excellent</v>
      </c>
      <c r="V71" t="str">
        <f>INDEX('WSH Backcast - NEP'!$B$12:$AG$122, MATCH('ALL Backcast - WINEP NEP'!$C71, 'WSH Backcast - NEP'!$C$12:$C$122, 0), MATCH('ALL Backcast - WINEP NEP'!V$13, 'WSH Backcast - NEP'!$B$13:$AG$13, 0))</f>
        <v>Excellent</v>
      </c>
      <c r="W71">
        <f>INDEX('WSH Backcast - NEP'!$B$12:$AG$122, MATCH('ALL Backcast - WINEP NEP'!$C71, 'WSH Backcast - NEP'!$C$12:$C$122, 0), MATCH('ALL Backcast - WINEP NEP'!W$13, 'WSH Backcast - NEP'!$B$13:$AG$13, 0))</f>
        <v>0</v>
      </c>
      <c r="X71">
        <f>INDEX('WSH Backcast - NEP'!$B$12:$AG$122, MATCH('ALL Backcast - WINEP NEP'!$C71, 'WSH Backcast - NEP'!$C$12:$C$122, 0), MATCH('ALL Backcast - WINEP NEP'!X$13, 'WSH Backcast - NEP'!$B$13:$AG$13, 0))</f>
        <v>0</v>
      </c>
      <c r="Y71">
        <f>INDEX('WSH Backcast - NEP'!$B$12:$AG$122, MATCH('ALL Backcast - WINEP NEP'!$C71, 'WSH Backcast - NEP'!$C$12:$C$122, 0), MATCH('ALL Backcast - WINEP NEP'!Y$13, 'WSH Backcast - NEP'!$B$13:$AG$13, 0))</f>
        <v>0</v>
      </c>
      <c r="Z71" t="str">
        <f>INDEX('WSH Backcast - NEP'!$B$12:$AG$122, MATCH('ALL Backcast - WINEP NEP'!$C71, 'WSH Backcast - NEP'!$C$12:$C$122, 0), MATCH('ALL Backcast - WINEP NEP'!Z$13, 'WSH Backcast - NEP'!$B$13:$AG$13, 0))</f>
        <v>N</v>
      </c>
      <c r="AB71" t="str">
        <f t="shared" si="0"/>
        <v>N</v>
      </c>
    </row>
    <row r="72" spans="2:28">
      <c r="B72" t="s">
        <v>232</v>
      </c>
      <c r="C72" t="s">
        <v>377</v>
      </c>
      <c r="D72" t="str">
        <f>INDEX('WSH Backcast - NEP'!$B$12:$AG$122, MATCH('ALL Backcast - WINEP NEP'!$C72, 'WSH Backcast - NEP'!$C$12:$C$122, 0), MATCH('ALL Backcast - WINEP NEP'!D$13, 'WSH Backcast - NEP'!$B$13:$AG$13, 0))</f>
        <v>coastal</v>
      </c>
      <c r="E72" t="str">
        <f>INDEX('WSH Backcast - NEP'!$B$12:$AG$122, MATCH('ALL Backcast - WINEP NEP'!$C72, 'WSH Backcast - NEP'!$C$12:$C$122, 0), MATCH('ALL Backcast - WINEP NEP'!E$13, 'WSH Backcast - NEP'!$B$13:$AG$13, 0))</f>
        <v>Categorisation</v>
      </c>
      <c r="F72" t="str">
        <f>INDEX('WSH Backcast - NEP'!$B$12:$AG$122, MATCH('ALL Backcast - WINEP NEP'!$C72, 'WSH Backcast - NEP'!$C$12:$C$122, 0), MATCH('ALL Backcast - WINEP NEP'!F$13, 'WSH Backcast - NEP'!$B$13:$AG$13, 0))</f>
        <v>Included</v>
      </c>
      <c r="H72" t="str">
        <f>INDEX('WSH Backcast - NEP'!$B$12:$AG$122, MATCH('ALL Backcast - WINEP NEP'!$C72, 'WSH Backcast - NEP'!$C$12:$C$122, 0), MATCH('ALL Backcast - WINEP NEP'!H$13, 'WSH Backcast - NEP'!$B$13:$AG$13, 0))</f>
        <v>Good</v>
      </c>
      <c r="I72" t="str">
        <f>INDEX('WSH Backcast - NEP'!$B$12:$AG$122, MATCH('ALL Backcast - WINEP NEP'!$C72, 'WSH Backcast - NEP'!$C$12:$C$122, 0), MATCH('ALL Backcast - WINEP NEP'!I$13, 'WSH Backcast - NEP'!$B$13:$AG$13, 0))</f>
        <v>Good</v>
      </c>
      <c r="J72" t="str">
        <f>INDEX('WSH Backcast - NEP'!$B$12:$AG$122, MATCH('ALL Backcast - WINEP NEP'!$C72, 'WSH Backcast - NEP'!$C$12:$C$122, 0), MATCH('ALL Backcast - WINEP NEP'!J$13, 'WSH Backcast - NEP'!$B$13:$AG$13, 0))</f>
        <v>Good</v>
      </c>
      <c r="K72" t="str">
        <f>INDEX('WSH Backcast - NEP'!$B$12:$AG$122, MATCH('ALL Backcast - WINEP NEP'!$C72, 'WSH Backcast - NEP'!$C$12:$C$122, 0), MATCH('ALL Backcast - WINEP NEP'!K$13, 'WSH Backcast - NEP'!$B$13:$AG$13, 0))</f>
        <v>Good</v>
      </c>
      <c r="L72" t="str">
        <f>INDEX('WSH Backcast - NEP'!$B$12:$AG$122, MATCH('ALL Backcast - WINEP NEP'!$C72, 'WSH Backcast - NEP'!$C$12:$C$122, 0), MATCH('ALL Backcast - WINEP NEP'!L$13, 'WSH Backcast - NEP'!$B$13:$AG$13, 0))</f>
        <v>Sufficient</v>
      </c>
      <c r="M72" t="str">
        <f>INDEX('WSH Backcast - NEP'!$B$12:$AG$122, MATCH('ALL Backcast - WINEP NEP'!$C72, 'WSH Backcast - NEP'!$C$12:$C$122, 0), MATCH('ALL Backcast - WINEP NEP'!M$13, 'WSH Backcast - NEP'!$B$13:$AG$13, 0))</f>
        <v>Sufficient</v>
      </c>
      <c r="N72" t="str">
        <f>INDEX('WSH Backcast - NEP'!$B$12:$AG$122, MATCH('ALL Backcast - WINEP NEP'!$C72, 'WSH Backcast - NEP'!$C$12:$C$122, 0), MATCH('ALL Backcast - WINEP NEP'!N$13, 'WSH Backcast - NEP'!$B$13:$AG$13, 0))</f>
        <v>Sufficient</v>
      </c>
      <c r="O72" t="str">
        <f>INDEX('WSH Backcast - NEP'!$B$12:$AG$122, MATCH('ALL Backcast - WINEP NEP'!$C72, 'WSH Backcast - NEP'!$C$12:$C$122, 0), MATCH('ALL Backcast - WINEP NEP'!O$13, 'WSH Backcast - NEP'!$B$13:$AG$13, 0))</f>
        <v>Sufficient</v>
      </c>
      <c r="P72">
        <f>INDEX('WSH Backcast - NEP'!$B$12:$AG$122, MATCH('ALL Backcast - WINEP NEP'!$C72, 'WSH Backcast - NEP'!$C$12:$C$122, 0), MATCH('ALL Backcast - WINEP NEP'!P$13, 'WSH Backcast - NEP'!$B$13:$AG$13, 0))</f>
        <v>0</v>
      </c>
      <c r="Q72" t="str">
        <f>INDEX('WSH Backcast - NEP'!$B$12:$AG$122, MATCH('ALL Backcast - WINEP NEP'!$C72, 'WSH Backcast - NEP'!$C$12:$C$122, 0), MATCH('ALL Backcast - WINEP NEP'!Q$13, 'WSH Backcast - NEP'!$B$13:$AG$13, 0))</f>
        <v>Good</v>
      </c>
      <c r="R72" t="str">
        <f>INDEX('WSH Backcast - NEP'!$B$12:$AG$122, MATCH('ALL Backcast - WINEP NEP'!$C72, 'WSH Backcast - NEP'!$C$12:$C$122, 0), MATCH('ALL Backcast - WINEP NEP'!R$13, 'WSH Backcast - NEP'!$B$13:$AG$13, 0))</f>
        <v>Good</v>
      </c>
      <c r="S72" t="str">
        <f>INDEX('WSH Backcast - NEP'!$B$12:$AG$122, MATCH('ALL Backcast - WINEP NEP'!$C72, 'WSH Backcast - NEP'!$C$12:$C$122, 0), MATCH('ALL Backcast - WINEP NEP'!S$13, 'WSH Backcast - NEP'!$B$13:$AG$13, 0))</f>
        <v>Good</v>
      </c>
      <c r="T72" t="str">
        <f>INDEX('WSH Backcast - NEP'!$B$12:$AG$122, MATCH('ALL Backcast - WINEP NEP'!$C72, 'WSH Backcast - NEP'!$C$12:$C$122, 0), MATCH('ALL Backcast - WINEP NEP'!T$13, 'WSH Backcast - NEP'!$B$13:$AG$13, 0))</f>
        <v>Good</v>
      </c>
      <c r="U72" t="str">
        <f>INDEX('WSH Backcast - NEP'!$B$12:$AG$122, MATCH('ALL Backcast - WINEP NEP'!$C72, 'WSH Backcast - NEP'!$C$12:$C$122, 0), MATCH('ALL Backcast - WINEP NEP'!U$13, 'WSH Backcast - NEP'!$B$13:$AG$13, 0))</f>
        <v>Good</v>
      </c>
      <c r="V72" t="str">
        <f>INDEX('WSH Backcast - NEP'!$B$12:$AG$122, MATCH('ALL Backcast - WINEP NEP'!$C72, 'WSH Backcast - NEP'!$C$12:$C$122, 0), MATCH('ALL Backcast - WINEP NEP'!V$13, 'WSH Backcast - NEP'!$B$13:$AG$13, 0))</f>
        <v>Good</v>
      </c>
      <c r="W72" t="str">
        <f>INDEX('WSH Backcast - NEP'!$B$12:$AG$122, MATCH('ALL Backcast - WINEP NEP'!$C72, 'WSH Backcast - NEP'!$C$12:$C$122, 0), MATCH('ALL Backcast - WINEP NEP'!W$13, 'WSH Backcast - NEP'!$B$13:$AG$13, 0))</f>
        <v>Y</v>
      </c>
      <c r="X72">
        <f>INDEX('WSH Backcast - NEP'!$B$12:$AG$122, MATCH('ALL Backcast - WINEP NEP'!$C72, 'WSH Backcast - NEP'!$C$12:$C$122, 0), MATCH('ALL Backcast - WINEP NEP'!X$13, 'WSH Backcast - NEP'!$B$13:$AG$13, 0))</f>
        <v>0</v>
      </c>
      <c r="Y72">
        <f>INDEX('WSH Backcast - NEP'!$B$12:$AG$122, MATCH('ALL Backcast - WINEP NEP'!$C72, 'WSH Backcast - NEP'!$C$12:$C$122, 0), MATCH('ALL Backcast - WINEP NEP'!Y$13, 'WSH Backcast - NEP'!$B$13:$AG$13, 0))</f>
        <v>0</v>
      </c>
      <c r="Z72" t="str">
        <f>INDEX('WSH Backcast - NEP'!$B$12:$AG$122, MATCH('ALL Backcast - WINEP NEP'!$C72, 'WSH Backcast - NEP'!$C$12:$C$122, 0), MATCH('ALL Backcast - WINEP NEP'!Z$13, 'WSH Backcast - NEP'!$B$13:$AG$13, 0))</f>
        <v>N</v>
      </c>
      <c r="AB72" t="str">
        <f t="shared" si="0"/>
        <v>N</v>
      </c>
    </row>
    <row r="73" spans="2:28">
      <c r="B73" t="s">
        <v>232</v>
      </c>
      <c r="C73" t="s">
        <v>378</v>
      </c>
      <c r="D73" t="str">
        <f>INDEX('WSH Backcast - NEP'!$B$12:$AG$122, MATCH('ALL Backcast - WINEP NEP'!$C73, 'WSH Backcast - NEP'!$C$12:$C$122, 0), MATCH('ALL Backcast - WINEP NEP'!D$13, 'WSH Backcast - NEP'!$B$13:$AG$13, 0))</f>
        <v>coastal</v>
      </c>
      <c r="E73" t="str">
        <f>INDEX('WSH Backcast - NEP'!$B$12:$AG$122, MATCH('ALL Backcast - WINEP NEP'!$C73, 'WSH Backcast - NEP'!$C$12:$C$122, 0), MATCH('ALL Backcast - WINEP NEP'!E$13, 'WSH Backcast - NEP'!$B$13:$AG$13, 0))</f>
        <v>Categorisation</v>
      </c>
      <c r="F73" t="str">
        <f>INDEX('WSH Backcast - NEP'!$B$12:$AG$122, MATCH('ALL Backcast - WINEP NEP'!$C73, 'WSH Backcast - NEP'!$C$12:$C$122, 0), MATCH('ALL Backcast - WINEP NEP'!F$13, 'WSH Backcast - NEP'!$B$13:$AG$13, 0))</f>
        <v>Included</v>
      </c>
      <c r="H73" t="str">
        <f>INDEX('WSH Backcast - NEP'!$B$12:$AG$122, MATCH('ALL Backcast - WINEP NEP'!$C73, 'WSH Backcast - NEP'!$C$12:$C$122, 0), MATCH('ALL Backcast - WINEP NEP'!H$13, 'WSH Backcast - NEP'!$B$13:$AG$13, 0))</f>
        <v>Excellent</v>
      </c>
      <c r="I73" t="str">
        <f>INDEX('WSH Backcast - NEP'!$B$12:$AG$122, MATCH('ALL Backcast - WINEP NEP'!$C73, 'WSH Backcast - NEP'!$C$12:$C$122, 0), MATCH('ALL Backcast - WINEP NEP'!I$13, 'WSH Backcast - NEP'!$B$13:$AG$13, 0))</f>
        <v>Excellent</v>
      </c>
      <c r="J73" t="str">
        <f>INDEX('WSH Backcast - NEP'!$B$12:$AG$122, MATCH('ALL Backcast - WINEP NEP'!$C73, 'WSH Backcast - NEP'!$C$12:$C$122, 0), MATCH('ALL Backcast - WINEP NEP'!J$13, 'WSH Backcast - NEP'!$B$13:$AG$13, 0))</f>
        <v>Excellent</v>
      </c>
      <c r="K73" t="str">
        <f>INDEX('WSH Backcast - NEP'!$B$12:$AG$122, MATCH('ALL Backcast - WINEP NEP'!$C73, 'WSH Backcast - NEP'!$C$12:$C$122, 0), MATCH('ALL Backcast - WINEP NEP'!K$13, 'WSH Backcast - NEP'!$B$13:$AG$13, 0))</f>
        <v>Excellent</v>
      </c>
      <c r="L73" t="str">
        <f>INDEX('WSH Backcast - NEP'!$B$12:$AG$122, MATCH('ALL Backcast - WINEP NEP'!$C73, 'WSH Backcast - NEP'!$C$12:$C$122, 0), MATCH('ALL Backcast - WINEP NEP'!L$13, 'WSH Backcast - NEP'!$B$13:$AG$13, 0))</f>
        <v>Excellent</v>
      </c>
      <c r="M73" t="str">
        <f>INDEX('WSH Backcast - NEP'!$B$12:$AG$122, MATCH('ALL Backcast - WINEP NEP'!$C73, 'WSH Backcast - NEP'!$C$12:$C$122, 0), MATCH('ALL Backcast - WINEP NEP'!M$13, 'WSH Backcast - NEP'!$B$13:$AG$13, 0))</f>
        <v>Excellent</v>
      </c>
      <c r="N73" t="str">
        <f>INDEX('WSH Backcast - NEP'!$B$12:$AG$122, MATCH('ALL Backcast - WINEP NEP'!$C73, 'WSH Backcast - NEP'!$C$12:$C$122, 0), MATCH('ALL Backcast - WINEP NEP'!N$13, 'WSH Backcast - NEP'!$B$13:$AG$13, 0))</f>
        <v>Excellent</v>
      </c>
      <c r="O73" t="str">
        <f>INDEX('WSH Backcast - NEP'!$B$12:$AG$122, MATCH('ALL Backcast - WINEP NEP'!$C73, 'WSH Backcast - NEP'!$C$12:$C$122, 0), MATCH('ALL Backcast - WINEP NEP'!O$13, 'WSH Backcast - NEP'!$B$13:$AG$13, 0))</f>
        <v>Excellent</v>
      </c>
      <c r="P73">
        <f>INDEX('WSH Backcast - NEP'!$B$12:$AG$122, MATCH('ALL Backcast - WINEP NEP'!$C73, 'WSH Backcast - NEP'!$C$12:$C$122, 0), MATCH('ALL Backcast - WINEP NEP'!P$13, 'WSH Backcast - NEP'!$B$13:$AG$13, 0))</f>
        <v>0</v>
      </c>
      <c r="Q73" t="str">
        <f>INDEX('WSH Backcast - NEP'!$B$12:$AG$122, MATCH('ALL Backcast - WINEP NEP'!$C73, 'WSH Backcast - NEP'!$C$12:$C$122, 0), MATCH('ALL Backcast - WINEP NEP'!Q$13, 'WSH Backcast - NEP'!$B$13:$AG$13, 0))</f>
        <v>Excellent</v>
      </c>
      <c r="R73" t="str">
        <f>INDEX('WSH Backcast - NEP'!$B$12:$AG$122, MATCH('ALL Backcast - WINEP NEP'!$C73, 'WSH Backcast - NEP'!$C$12:$C$122, 0), MATCH('ALL Backcast - WINEP NEP'!R$13, 'WSH Backcast - NEP'!$B$13:$AG$13, 0))</f>
        <v>Excellent</v>
      </c>
      <c r="S73" t="str">
        <f>INDEX('WSH Backcast - NEP'!$B$12:$AG$122, MATCH('ALL Backcast - WINEP NEP'!$C73, 'WSH Backcast - NEP'!$C$12:$C$122, 0), MATCH('ALL Backcast - WINEP NEP'!S$13, 'WSH Backcast - NEP'!$B$13:$AG$13, 0))</f>
        <v>Excellent</v>
      </c>
      <c r="T73" t="str">
        <f>INDEX('WSH Backcast - NEP'!$B$12:$AG$122, MATCH('ALL Backcast - WINEP NEP'!$C73, 'WSH Backcast - NEP'!$C$12:$C$122, 0), MATCH('ALL Backcast - WINEP NEP'!T$13, 'WSH Backcast - NEP'!$B$13:$AG$13, 0))</f>
        <v>Excellent</v>
      </c>
      <c r="U73" t="str">
        <f>INDEX('WSH Backcast - NEP'!$B$12:$AG$122, MATCH('ALL Backcast - WINEP NEP'!$C73, 'WSH Backcast - NEP'!$C$12:$C$122, 0), MATCH('ALL Backcast - WINEP NEP'!U$13, 'WSH Backcast - NEP'!$B$13:$AG$13, 0))</f>
        <v>Excellent</v>
      </c>
      <c r="V73" t="str">
        <f>INDEX('WSH Backcast - NEP'!$B$12:$AG$122, MATCH('ALL Backcast - WINEP NEP'!$C73, 'WSH Backcast - NEP'!$C$12:$C$122, 0), MATCH('ALL Backcast - WINEP NEP'!V$13, 'WSH Backcast - NEP'!$B$13:$AG$13, 0))</f>
        <v>Excellent</v>
      </c>
      <c r="W73">
        <f>INDEX('WSH Backcast - NEP'!$B$12:$AG$122, MATCH('ALL Backcast - WINEP NEP'!$C73, 'WSH Backcast - NEP'!$C$12:$C$122, 0), MATCH('ALL Backcast - WINEP NEP'!W$13, 'WSH Backcast - NEP'!$B$13:$AG$13, 0))</f>
        <v>0</v>
      </c>
      <c r="X73">
        <f>INDEX('WSH Backcast - NEP'!$B$12:$AG$122, MATCH('ALL Backcast - WINEP NEP'!$C73, 'WSH Backcast - NEP'!$C$12:$C$122, 0), MATCH('ALL Backcast - WINEP NEP'!X$13, 'WSH Backcast - NEP'!$B$13:$AG$13, 0))</f>
        <v>0</v>
      </c>
      <c r="Y73">
        <f>INDEX('WSH Backcast - NEP'!$B$12:$AG$122, MATCH('ALL Backcast - WINEP NEP'!$C73, 'WSH Backcast - NEP'!$C$12:$C$122, 0), MATCH('ALL Backcast - WINEP NEP'!Y$13, 'WSH Backcast - NEP'!$B$13:$AG$13, 0))</f>
        <v>0</v>
      </c>
      <c r="Z73" t="str">
        <f>INDEX('WSH Backcast - NEP'!$B$12:$AG$122, MATCH('ALL Backcast - WINEP NEP'!$C73, 'WSH Backcast - NEP'!$C$12:$C$122, 0), MATCH('ALL Backcast - WINEP NEP'!Z$13, 'WSH Backcast - NEP'!$B$13:$AG$13, 0))</f>
        <v>N</v>
      </c>
      <c r="AB73" t="str">
        <f t="shared" si="0"/>
        <v>N</v>
      </c>
    </row>
    <row r="74" spans="2:28">
      <c r="B74" t="s">
        <v>232</v>
      </c>
      <c r="C74" t="s">
        <v>379</v>
      </c>
      <c r="D74" t="str">
        <f>INDEX('WSH Backcast - NEP'!$B$12:$AG$122, MATCH('ALL Backcast - WINEP NEP'!$C74, 'WSH Backcast - NEP'!$C$12:$C$122, 0), MATCH('ALL Backcast - WINEP NEP'!D$13, 'WSH Backcast - NEP'!$B$13:$AG$13, 0))</f>
        <v>coastal</v>
      </c>
      <c r="E74" t="str">
        <f>INDEX('WSH Backcast - NEP'!$B$12:$AG$122, MATCH('ALL Backcast - WINEP NEP'!$C74, 'WSH Backcast - NEP'!$C$12:$C$122, 0), MATCH('ALL Backcast - WINEP NEP'!E$13, 'WSH Backcast - NEP'!$B$13:$AG$13, 0))</f>
        <v>Categorisation</v>
      </c>
      <c r="F74" t="str">
        <f>INDEX('WSH Backcast - NEP'!$B$12:$AG$122, MATCH('ALL Backcast - WINEP NEP'!$C74, 'WSH Backcast - NEP'!$C$12:$C$122, 0), MATCH('ALL Backcast - WINEP NEP'!F$13, 'WSH Backcast - NEP'!$B$13:$AG$13, 0))</f>
        <v>Included</v>
      </c>
      <c r="H74" t="str">
        <f>INDEX('WSH Backcast - NEP'!$B$12:$AG$122, MATCH('ALL Backcast - WINEP NEP'!$C74, 'WSH Backcast - NEP'!$C$12:$C$122, 0), MATCH('ALL Backcast - WINEP NEP'!H$13, 'WSH Backcast - NEP'!$B$13:$AG$13, 0))</f>
        <v>Excellent</v>
      </c>
      <c r="I74" t="str">
        <f>INDEX('WSH Backcast - NEP'!$B$12:$AG$122, MATCH('ALL Backcast - WINEP NEP'!$C74, 'WSH Backcast - NEP'!$C$12:$C$122, 0), MATCH('ALL Backcast - WINEP NEP'!I$13, 'WSH Backcast - NEP'!$B$13:$AG$13, 0))</f>
        <v>Excellent</v>
      </c>
      <c r="J74" t="str">
        <f>INDEX('WSH Backcast - NEP'!$B$12:$AG$122, MATCH('ALL Backcast - WINEP NEP'!$C74, 'WSH Backcast - NEP'!$C$12:$C$122, 0), MATCH('ALL Backcast - WINEP NEP'!J$13, 'WSH Backcast - NEP'!$B$13:$AG$13, 0))</f>
        <v>Good</v>
      </c>
      <c r="K74" t="str">
        <f>INDEX('WSH Backcast - NEP'!$B$12:$AG$122, MATCH('ALL Backcast - WINEP NEP'!$C74, 'WSH Backcast - NEP'!$C$12:$C$122, 0), MATCH('ALL Backcast - WINEP NEP'!K$13, 'WSH Backcast - NEP'!$B$13:$AG$13, 0))</f>
        <v>Good</v>
      </c>
      <c r="L74" t="str">
        <f>INDEX('WSH Backcast - NEP'!$B$12:$AG$122, MATCH('ALL Backcast - WINEP NEP'!$C74, 'WSH Backcast - NEP'!$C$12:$C$122, 0), MATCH('ALL Backcast - WINEP NEP'!L$13, 'WSH Backcast - NEP'!$B$13:$AG$13, 0))</f>
        <v>Good</v>
      </c>
      <c r="M74" t="str">
        <f>INDEX('WSH Backcast - NEP'!$B$12:$AG$122, MATCH('ALL Backcast - WINEP NEP'!$C74, 'WSH Backcast - NEP'!$C$12:$C$122, 0), MATCH('ALL Backcast - WINEP NEP'!M$13, 'WSH Backcast - NEP'!$B$13:$AG$13, 0))</f>
        <v>Sufficient</v>
      </c>
      <c r="N74" t="str">
        <f>INDEX('WSH Backcast - NEP'!$B$12:$AG$122, MATCH('ALL Backcast - WINEP NEP'!$C74, 'WSH Backcast - NEP'!$C$12:$C$122, 0), MATCH('ALL Backcast - WINEP NEP'!N$13, 'WSH Backcast - NEP'!$B$13:$AG$13, 0))</f>
        <v>Good</v>
      </c>
      <c r="O74" t="str">
        <f>INDEX('WSH Backcast - NEP'!$B$12:$AG$122, MATCH('ALL Backcast - WINEP NEP'!$C74, 'WSH Backcast - NEP'!$C$12:$C$122, 0), MATCH('ALL Backcast - WINEP NEP'!O$13, 'WSH Backcast - NEP'!$B$13:$AG$13, 0))</f>
        <v>Excellent</v>
      </c>
      <c r="P74">
        <f>INDEX('WSH Backcast - NEP'!$B$12:$AG$122, MATCH('ALL Backcast - WINEP NEP'!$C74, 'WSH Backcast - NEP'!$C$12:$C$122, 0), MATCH('ALL Backcast - WINEP NEP'!P$13, 'WSH Backcast - NEP'!$B$13:$AG$13, 0))</f>
        <v>0</v>
      </c>
      <c r="Q74" t="str">
        <f>INDEX('WSH Backcast - NEP'!$B$12:$AG$122, MATCH('ALL Backcast - WINEP NEP'!$C74, 'WSH Backcast - NEP'!$C$12:$C$122, 0), MATCH('ALL Backcast - WINEP NEP'!Q$13, 'WSH Backcast - NEP'!$B$13:$AG$13, 0))</f>
        <v>Good</v>
      </c>
      <c r="R74" t="str">
        <f>INDEX('WSH Backcast - NEP'!$B$12:$AG$122, MATCH('ALL Backcast - WINEP NEP'!$C74, 'WSH Backcast - NEP'!$C$12:$C$122, 0), MATCH('ALL Backcast - WINEP NEP'!R$13, 'WSH Backcast - NEP'!$B$13:$AG$13, 0))</f>
        <v>Good</v>
      </c>
      <c r="S74" t="str">
        <f>INDEX('WSH Backcast - NEP'!$B$12:$AG$122, MATCH('ALL Backcast - WINEP NEP'!$C74, 'WSH Backcast - NEP'!$C$12:$C$122, 0), MATCH('ALL Backcast - WINEP NEP'!S$13, 'WSH Backcast - NEP'!$B$13:$AG$13, 0))</f>
        <v>Good</v>
      </c>
      <c r="T74" t="str">
        <f>INDEX('WSH Backcast - NEP'!$B$12:$AG$122, MATCH('ALL Backcast - WINEP NEP'!$C74, 'WSH Backcast - NEP'!$C$12:$C$122, 0), MATCH('ALL Backcast - WINEP NEP'!T$13, 'WSH Backcast - NEP'!$B$13:$AG$13, 0))</f>
        <v>Good</v>
      </c>
      <c r="U74" t="str">
        <f>INDEX('WSH Backcast - NEP'!$B$12:$AG$122, MATCH('ALL Backcast - WINEP NEP'!$C74, 'WSH Backcast - NEP'!$C$12:$C$122, 0), MATCH('ALL Backcast - WINEP NEP'!U$13, 'WSH Backcast - NEP'!$B$13:$AG$13, 0))</f>
        <v>Good</v>
      </c>
      <c r="V74" t="str">
        <f>INDEX('WSH Backcast - NEP'!$B$12:$AG$122, MATCH('ALL Backcast - WINEP NEP'!$C74, 'WSH Backcast - NEP'!$C$12:$C$122, 0), MATCH('ALL Backcast - WINEP NEP'!V$13, 'WSH Backcast - NEP'!$B$13:$AG$13, 0))</f>
        <v>Good</v>
      </c>
      <c r="W74">
        <f>INDEX('WSH Backcast - NEP'!$B$12:$AG$122, MATCH('ALL Backcast - WINEP NEP'!$C74, 'WSH Backcast - NEP'!$C$12:$C$122, 0), MATCH('ALL Backcast - WINEP NEP'!W$13, 'WSH Backcast - NEP'!$B$13:$AG$13, 0))</f>
        <v>0</v>
      </c>
      <c r="X74">
        <f>INDEX('WSH Backcast - NEP'!$B$12:$AG$122, MATCH('ALL Backcast - WINEP NEP'!$C74, 'WSH Backcast - NEP'!$C$12:$C$122, 0), MATCH('ALL Backcast - WINEP NEP'!X$13, 'WSH Backcast - NEP'!$B$13:$AG$13, 0))</f>
        <v>0</v>
      </c>
      <c r="Y74">
        <f>INDEX('WSH Backcast - NEP'!$B$12:$AG$122, MATCH('ALL Backcast - WINEP NEP'!$C74, 'WSH Backcast - NEP'!$C$12:$C$122, 0), MATCH('ALL Backcast - WINEP NEP'!Y$13, 'WSH Backcast - NEP'!$B$13:$AG$13, 0))</f>
        <v>0</v>
      </c>
      <c r="Z74" t="str">
        <f>INDEX('WSH Backcast - NEP'!$B$12:$AG$122, MATCH('ALL Backcast - WINEP NEP'!$C74, 'WSH Backcast - NEP'!$C$12:$C$122, 0), MATCH('ALL Backcast - WINEP NEP'!Z$13, 'WSH Backcast - NEP'!$B$13:$AG$13, 0))</f>
        <v>N</v>
      </c>
      <c r="AB74" t="str">
        <f t="shared" si="0"/>
        <v>N</v>
      </c>
    </row>
    <row r="75" spans="2:28">
      <c r="B75" t="s">
        <v>232</v>
      </c>
      <c r="C75" t="s">
        <v>380</v>
      </c>
      <c r="D75" t="str">
        <f>INDEX('WSH Backcast - NEP'!$B$12:$AG$122, MATCH('ALL Backcast - WINEP NEP'!$C75, 'WSH Backcast - NEP'!$C$12:$C$122, 0), MATCH('ALL Backcast - WINEP NEP'!D$13, 'WSH Backcast - NEP'!$B$13:$AG$13, 0))</f>
        <v>coastal</v>
      </c>
      <c r="E75" t="str">
        <f>INDEX('WSH Backcast - NEP'!$B$12:$AG$122, MATCH('ALL Backcast - WINEP NEP'!$C75, 'WSH Backcast - NEP'!$C$12:$C$122, 0), MATCH('ALL Backcast - WINEP NEP'!E$13, 'WSH Backcast - NEP'!$B$13:$AG$13, 0))</f>
        <v>Categorisation</v>
      </c>
      <c r="F75" t="str">
        <f>INDEX('WSH Backcast - NEP'!$B$12:$AG$122, MATCH('ALL Backcast - WINEP NEP'!$C75, 'WSH Backcast - NEP'!$C$12:$C$122, 0), MATCH('ALL Backcast - WINEP NEP'!F$13, 'WSH Backcast - NEP'!$B$13:$AG$13, 0))</f>
        <v>Included</v>
      </c>
      <c r="H75" t="str">
        <f>INDEX('WSH Backcast - NEP'!$B$12:$AG$122, MATCH('ALL Backcast - WINEP NEP'!$C75, 'WSH Backcast - NEP'!$C$12:$C$122, 0), MATCH('ALL Backcast - WINEP NEP'!H$13, 'WSH Backcast - NEP'!$B$13:$AG$13, 0))</f>
        <v>Excellent</v>
      </c>
      <c r="I75" t="str">
        <f>INDEX('WSH Backcast - NEP'!$B$12:$AG$122, MATCH('ALL Backcast - WINEP NEP'!$C75, 'WSH Backcast - NEP'!$C$12:$C$122, 0), MATCH('ALL Backcast - WINEP NEP'!I$13, 'WSH Backcast - NEP'!$B$13:$AG$13, 0))</f>
        <v>Excellent</v>
      </c>
      <c r="J75" t="str">
        <f>INDEX('WSH Backcast - NEP'!$B$12:$AG$122, MATCH('ALL Backcast - WINEP NEP'!$C75, 'WSH Backcast - NEP'!$C$12:$C$122, 0), MATCH('ALL Backcast - WINEP NEP'!J$13, 'WSH Backcast - NEP'!$B$13:$AG$13, 0))</f>
        <v>Excellent</v>
      </c>
      <c r="K75" t="str">
        <f>INDEX('WSH Backcast - NEP'!$B$12:$AG$122, MATCH('ALL Backcast - WINEP NEP'!$C75, 'WSH Backcast - NEP'!$C$12:$C$122, 0), MATCH('ALL Backcast - WINEP NEP'!K$13, 'WSH Backcast - NEP'!$B$13:$AG$13, 0))</f>
        <v>Excellent</v>
      </c>
      <c r="L75" t="str">
        <f>INDEX('WSH Backcast - NEP'!$B$12:$AG$122, MATCH('ALL Backcast - WINEP NEP'!$C75, 'WSH Backcast - NEP'!$C$12:$C$122, 0), MATCH('ALL Backcast - WINEP NEP'!L$13, 'WSH Backcast - NEP'!$B$13:$AG$13, 0))</f>
        <v>Excellent</v>
      </c>
      <c r="M75" t="str">
        <f>INDEX('WSH Backcast - NEP'!$B$12:$AG$122, MATCH('ALL Backcast - WINEP NEP'!$C75, 'WSH Backcast - NEP'!$C$12:$C$122, 0), MATCH('ALL Backcast - WINEP NEP'!M$13, 'WSH Backcast - NEP'!$B$13:$AG$13, 0))</f>
        <v>Excellent</v>
      </c>
      <c r="N75" t="str">
        <f>INDEX('WSH Backcast - NEP'!$B$12:$AG$122, MATCH('ALL Backcast - WINEP NEP'!$C75, 'WSH Backcast - NEP'!$C$12:$C$122, 0), MATCH('ALL Backcast - WINEP NEP'!N$13, 'WSH Backcast - NEP'!$B$13:$AG$13, 0))</f>
        <v>Excellent</v>
      </c>
      <c r="O75" t="str">
        <f>INDEX('WSH Backcast - NEP'!$B$12:$AG$122, MATCH('ALL Backcast - WINEP NEP'!$C75, 'WSH Backcast - NEP'!$C$12:$C$122, 0), MATCH('ALL Backcast - WINEP NEP'!O$13, 'WSH Backcast - NEP'!$B$13:$AG$13, 0))</f>
        <v>Excellent</v>
      </c>
      <c r="P75">
        <f>INDEX('WSH Backcast - NEP'!$B$12:$AG$122, MATCH('ALL Backcast - WINEP NEP'!$C75, 'WSH Backcast - NEP'!$C$12:$C$122, 0), MATCH('ALL Backcast - WINEP NEP'!P$13, 'WSH Backcast - NEP'!$B$13:$AG$13, 0))</f>
        <v>0</v>
      </c>
      <c r="Q75" t="str">
        <f>INDEX('WSH Backcast - NEP'!$B$12:$AG$122, MATCH('ALL Backcast - WINEP NEP'!$C75, 'WSH Backcast - NEP'!$C$12:$C$122, 0), MATCH('ALL Backcast - WINEP NEP'!Q$13, 'WSH Backcast - NEP'!$B$13:$AG$13, 0))</f>
        <v>Excellent</v>
      </c>
      <c r="R75" t="str">
        <f>INDEX('WSH Backcast - NEP'!$B$12:$AG$122, MATCH('ALL Backcast - WINEP NEP'!$C75, 'WSH Backcast - NEP'!$C$12:$C$122, 0), MATCH('ALL Backcast - WINEP NEP'!R$13, 'WSH Backcast - NEP'!$B$13:$AG$13, 0))</f>
        <v>Excellent</v>
      </c>
      <c r="S75" t="str">
        <f>INDEX('WSH Backcast - NEP'!$B$12:$AG$122, MATCH('ALL Backcast - WINEP NEP'!$C75, 'WSH Backcast - NEP'!$C$12:$C$122, 0), MATCH('ALL Backcast - WINEP NEP'!S$13, 'WSH Backcast - NEP'!$B$13:$AG$13, 0))</f>
        <v>Excellent</v>
      </c>
      <c r="T75" t="str">
        <f>INDEX('WSH Backcast - NEP'!$B$12:$AG$122, MATCH('ALL Backcast - WINEP NEP'!$C75, 'WSH Backcast - NEP'!$C$12:$C$122, 0), MATCH('ALL Backcast - WINEP NEP'!T$13, 'WSH Backcast - NEP'!$B$13:$AG$13, 0))</f>
        <v>Excellent</v>
      </c>
      <c r="U75" t="str">
        <f>INDEX('WSH Backcast - NEP'!$B$12:$AG$122, MATCH('ALL Backcast - WINEP NEP'!$C75, 'WSH Backcast - NEP'!$C$12:$C$122, 0), MATCH('ALL Backcast - WINEP NEP'!U$13, 'WSH Backcast - NEP'!$B$13:$AG$13, 0))</f>
        <v>Excellent</v>
      </c>
      <c r="V75" t="str">
        <f>INDEX('WSH Backcast - NEP'!$B$12:$AG$122, MATCH('ALL Backcast - WINEP NEP'!$C75, 'WSH Backcast - NEP'!$C$12:$C$122, 0), MATCH('ALL Backcast - WINEP NEP'!V$13, 'WSH Backcast - NEP'!$B$13:$AG$13, 0))</f>
        <v>Excellent</v>
      </c>
      <c r="W75">
        <f>INDEX('WSH Backcast - NEP'!$B$12:$AG$122, MATCH('ALL Backcast - WINEP NEP'!$C75, 'WSH Backcast - NEP'!$C$12:$C$122, 0), MATCH('ALL Backcast - WINEP NEP'!W$13, 'WSH Backcast - NEP'!$B$13:$AG$13, 0))</f>
        <v>0</v>
      </c>
      <c r="X75">
        <f>INDEX('WSH Backcast - NEP'!$B$12:$AG$122, MATCH('ALL Backcast - WINEP NEP'!$C75, 'WSH Backcast - NEP'!$C$12:$C$122, 0), MATCH('ALL Backcast - WINEP NEP'!X$13, 'WSH Backcast - NEP'!$B$13:$AG$13, 0))</f>
        <v>0</v>
      </c>
      <c r="Y75">
        <f>INDEX('WSH Backcast - NEP'!$B$12:$AG$122, MATCH('ALL Backcast - WINEP NEP'!$C75, 'WSH Backcast - NEP'!$C$12:$C$122, 0), MATCH('ALL Backcast - WINEP NEP'!Y$13, 'WSH Backcast - NEP'!$B$13:$AG$13, 0))</f>
        <v>0</v>
      </c>
      <c r="Z75" t="str">
        <f>INDEX('WSH Backcast - NEP'!$B$12:$AG$122, MATCH('ALL Backcast - WINEP NEP'!$C75, 'WSH Backcast - NEP'!$C$12:$C$122, 0), MATCH('ALL Backcast - WINEP NEP'!Z$13, 'WSH Backcast - NEP'!$B$13:$AG$13, 0))</f>
        <v>N</v>
      </c>
      <c r="AB75" t="str">
        <f t="shared" si="0"/>
        <v>N</v>
      </c>
    </row>
    <row r="76" spans="2:28">
      <c r="B76" t="s">
        <v>232</v>
      </c>
      <c r="C76" t="s">
        <v>381</v>
      </c>
      <c r="D76" t="str">
        <f>INDEX('WSH Backcast - NEP'!$B$12:$AG$122, MATCH('ALL Backcast - WINEP NEP'!$C76, 'WSH Backcast - NEP'!$C$12:$C$122, 0), MATCH('ALL Backcast - WINEP NEP'!D$13, 'WSH Backcast - NEP'!$B$13:$AG$13, 0))</f>
        <v>coastal</v>
      </c>
      <c r="E76" t="str">
        <f>INDEX('WSH Backcast - NEP'!$B$12:$AG$122, MATCH('ALL Backcast - WINEP NEP'!$C76, 'WSH Backcast - NEP'!$C$12:$C$122, 0), MATCH('ALL Backcast - WINEP NEP'!E$13, 'WSH Backcast - NEP'!$B$13:$AG$13, 0))</f>
        <v>Categorisation</v>
      </c>
      <c r="F76" t="str">
        <f>INDEX('WSH Backcast - NEP'!$B$12:$AG$122, MATCH('ALL Backcast - WINEP NEP'!$C76, 'WSH Backcast - NEP'!$C$12:$C$122, 0), MATCH('ALL Backcast - WINEP NEP'!F$13, 'WSH Backcast - NEP'!$B$13:$AG$13, 0))</f>
        <v>Included</v>
      </c>
      <c r="H76" t="str">
        <f>INDEX('WSH Backcast - NEP'!$B$12:$AG$122, MATCH('ALL Backcast - WINEP NEP'!$C76, 'WSH Backcast - NEP'!$C$12:$C$122, 0), MATCH('ALL Backcast - WINEP NEP'!H$13, 'WSH Backcast - NEP'!$B$13:$AG$13, 0))</f>
        <v>Excellent</v>
      </c>
      <c r="I76" t="str">
        <f>INDEX('WSH Backcast - NEP'!$B$12:$AG$122, MATCH('ALL Backcast - WINEP NEP'!$C76, 'WSH Backcast - NEP'!$C$12:$C$122, 0), MATCH('ALL Backcast - WINEP NEP'!I$13, 'WSH Backcast - NEP'!$B$13:$AG$13, 0))</f>
        <v>Excellent</v>
      </c>
      <c r="J76" t="str">
        <f>INDEX('WSH Backcast - NEP'!$B$12:$AG$122, MATCH('ALL Backcast - WINEP NEP'!$C76, 'WSH Backcast - NEP'!$C$12:$C$122, 0), MATCH('ALL Backcast - WINEP NEP'!J$13, 'WSH Backcast - NEP'!$B$13:$AG$13, 0))</f>
        <v>Excellent</v>
      </c>
      <c r="K76" t="str">
        <f>INDEX('WSH Backcast - NEP'!$B$12:$AG$122, MATCH('ALL Backcast - WINEP NEP'!$C76, 'WSH Backcast - NEP'!$C$12:$C$122, 0), MATCH('ALL Backcast - WINEP NEP'!K$13, 'WSH Backcast - NEP'!$B$13:$AG$13, 0))</f>
        <v>Excellent</v>
      </c>
      <c r="L76" t="str">
        <f>INDEX('WSH Backcast - NEP'!$B$12:$AG$122, MATCH('ALL Backcast - WINEP NEP'!$C76, 'WSH Backcast - NEP'!$C$12:$C$122, 0), MATCH('ALL Backcast - WINEP NEP'!L$13, 'WSH Backcast - NEP'!$B$13:$AG$13, 0))</f>
        <v>Good</v>
      </c>
      <c r="M76" t="str">
        <f>INDEX('WSH Backcast - NEP'!$B$12:$AG$122, MATCH('ALL Backcast - WINEP NEP'!$C76, 'WSH Backcast - NEP'!$C$12:$C$122, 0), MATCH('ALL Backcast - WINEP NEP'!M$13, 'WSH Backcast - NEP'!$B$13:$AG$13, 0))</f>
        <v>Excellent</v>
      </c>
      <c r="N76" t="str">
        <f>INDEX('WSH Backcast - NEP'!$B$12:$AG$122, MATCH('ALL Backcast - WINEP NEP'!$C76, 'WSH Backcast - NEP'!$C$12:$C$122, 0), MATCH('ALL Backcast - WINEP NEP'!N$13, 'WSH Backcast - NEP'!$B$13:$AG$13, 0))</f>
        <v>Good</v>
      </c>
      <c r="O76" t="str">
        <f>INDEX('WSH Backcast - NEP'!$B$12:$AG$122, MATCH('ALL Backcast - WINEP NEP'!$C76, 'WSH Backcast - NEP'!$C$12:$C$122, 0), MATCH('ALL Backcast - WINEP NEP'!O$13, 'WSH Backcast - NEP'!$B$13:$AG$13, 0))</f>
        <v>Good</v>
      </c>
      <c r="P76">
        <f>INDEX('WSH Backcast - NEP'!$B$12:$AG$122, MATCH('ALL Backcast - WINEP NEP'!$C76, 'WSH Backcast - NEP'!$C$12:$C$122, 0), MATCH('ALL Backcast - WINEP NEP'!P$13, 'WSH Backcast - NEP'!$B$13:$AG$13, 0))</f>
        <v>0</v>
      </c>
      <c r="Q76" t="str">
        <f>INDEX('WSH Backcast - NEP'!$B$12:$AG$122, MATCH('ALL Backcast - WINEP NEP'!$C76, 'WSH Backcast - NEP'!$C$12:$C$122, 0), MATCH('ALL Backcast - WINEP NEP'!Q$13, 'WSH Backcast - NEP'!$B$13:$AG$13, 0))</f>
        <v>Good</v>
      </c>
      <c r="R76" t="str">
        <f>INDEX('WSH Backcast - NEP'!$B$12:$AG$122, MATCH('ALL Backcast - WINEP NEP'!$C76, 'WSH Backcast - NEP'!$C$12:$C$122, 0), MATCH('ALL Backcast - WINEP NEP'!R$13, 'WSH Backcast - NEP'!$B$13:$AG$13, 0))</f>
        <v>Good</v>
      </c>
      <c r="S76" t="str">
        <f>INDEX('WSH Backcast - NEP'!$B$12:$AG$122, MATCH('ALL Backcast - WINEP NEP'!$C76, 'WSH Backcast - NEP'!$C$12:$C$122, 0), MATCH('ALL Backcast - WINEP NEP'!S$13, 'WSH Backcast - NEP'!$B$13:$AG$13, 0))</f>
        <v>Good</v>
      </c>
      <c r="T76" t="str">
        <f>INDEX('WSH Backcast - NEP'!$B$12:$AG$122, MATCH('ALL Backcast - WINEP NEP'!$C76, 'WSH Backcast - NEP'!$C$12:$C$122, 0), MATCH('ALL Backcast - WINEP NEP'!T$13, 'WSH Backcast - NEP'!$B$13:$AG$13, 0))</f>
        <v>Good</v>
      </c>
      <c r="U76" t="str">
        <f>INDEX('WSH Backcast - NEP'!$B$12:$AG$122, MATCH('ALL Backcast - WINEP NEP'!$C76, 'WSH Backcast - NEP'!$C$12:$C$122, 0), MATCH('ALL Backcast - WINEP NEP'!U$13, 'WSH Backcast - NEP'!$B$13:$AG$13, 0))</f>
        <v>Good</v>
      </c>
      <c r="V76" t="str">
        <f>INDEX('WSH Backcast - NEP'!$B$12:$AG$122, MATCH('ALL Backcast - WINEP NEP'!$C76, 'WSH Backcast - NEP'!$C$12:$C$122, 0), MATCH('ALL Backcast - WINEP NEP'!V$13, 'WSH Backcast - NEP'!$B$13:$AG$13, 0))</f>
        <v>Good</v>
      </c>
      <c r="W76">
        <f>INDEX('WSH Backcast - NEP'!$B$12:$AG$122, MATCH('ALL Backcast - WINEP NEP'!$C76, 'WSH Backcast - NEP'!$C$12:$C$122, 0), MATCH('ALL Backcast - WINEP NEP'!W$13, 'WSH Backcast - NEP'!$B$13:$AG$13, 0))</f>
        <v>0</v>
      </c>
      <c r="X76">
        <f>INDEX('WSH Backcast - NEP'!$B$12:$AG$122, MATCH('ALL Backcast - WINEP NEP'!$C76, 'WSH Backcast - NEP'!$C$12:$C$122, 0), MATCH('ALL Backcast - WINEP NEP'!X$13, 'WSH Backcast - NEP'!$B$13:$AG$13, 0))</f>
        <v>0</v>
      </c>
      <c r="Y76">
        <f>INDEX('WSH Backcast - NEP'!$B$12:$AG$122, MATCH('ALL Backcast - WINEP NEP'!$C76, 'WSH Backcast - NEP'!$C$12:$C$122, 0), MATCH('ALL Backcast - WINEP NEP'!Y$13, 'WSH Backcast - NEP'!$B$13:$AG$13, 0))</f>
        <v>0</v>
      </c>
      <c r="Z76" t="str">
        <f>INDEX('WSH Backcast - NEP'!$B$12:$AG$122, MATCH('ALL Backcast - WINEP NEP'!$C76, 'WSH Backcast - NEP'!$C$12:$C$122, 0), MATCH('ALL Backcast - WINEP NEP'!Z$13, 'WSH Backcast - NEP'!$B$13:$AG$13, 0))</f>
        <v>N</v>
      </c>
      <c r="AB76" t="str">
        <f t="shared" si="0"/>
        <v>N</v>
      </c>
    </row>
    <row r="77" spans="2:28">
      <c r="B77" t="s">
        <v>232</v>
      </c>
      <c r="C77" t="s">
        <v>382</v>
      </c>
      <c r="D77" t="str">
        <f>INDEX('WSH Backcast - NEP'!$B$12:$AG$122, MATCH('ALL Backcast - WINEP NEP'!$C77, 'WSH Backcast - NEP'!$C$12:$C$122, 0), MATCH('ALL Backcast - WINEP NEP'!D$13, 'WSH Backcast - NEP'!$B$13:$AG$13, 0))</f>
        <v>coastal</v>
      </c>
      <c r="E77" t="str">
        <f>INDEX('WSH Backcast - NEP'!$B$12:$AG$122, MATCH('ALL Backcast - WINEP NEP'!$C77, 'WSH Backcast - NEP'!$C$12:$C$122, 0), MATCH('ALL Backcast - WINEP NEP'!E$13, 'WSH Backcast - NEP'!$B$13:$AG$13, 0))</f>
        <v>Categorisation</v>
      </c>
      <c r="F77" t="str">
        <f>INDEX('WSH Backcast - NEP'!$B$12:$AG$122, MATCH('ALL Backcast - WINEP NEP'!$C77, 'WSH Backcast - NEP'!$C$12:$C$122, 0), MATCH('ALL Backcast - WINEP NEP'!F$13, 'WSH Backcast - NEP'!$B$13:$AG$13, 0))</f>
        <v>Included</v>
      </c>
      <c r="H77" t="str">
        <f>INDEX('WSH Backcast - NEP'!$B$12:$AG$122, MATCH('ALL Backcast - WINEP NEP'!$C77, 'WSH Backcast - NEP'!$C$12:$C$122, 0), MATCH('ALL Backcast - WINEP NEP'!H$13, 'WSH Backcast - NEP'!$B$13:$AG$13, 0))</f>
        <v>Good</v>
      </c>
      <c r="I77" t="str">
        <f>INDEX('WSH Backcast - NEP'!$B$12:$AG$122, MATCH('ALL Backcast - WINEP NEP'!$C77, 'WSH Backcast - NEP'!$C$12:$C$122, 0), MATCH('ALL Backcast - WINEP NEP'!I$13, 'WSH Backcast - NEP'!$B$13:$AG$13, 0))</f>
        <v>Good</v>
      </c>
      <c r="J77" t="str">
        <f>INDEX('WSH Backcast - NEP'!$B$12:$AG$122, MATCH('ALL Backcast - WINEP NEP'!$C77, 'WSH Backcast - NEP'!$C$12:$C$122, 0), MATCH('ALL Backcast - WINEP NEP'!J$13, 'WSH Backcast - NEP'!$B$13:$AG$13, 0))</f>
        <v>Good</v>
      </c>
      <c r="K77" t="str">
        <f>INDEX('WSH Backcast - NEP'!$B$12:$AG$122, MATCH('ALL Backcast - WINEP NEP'!$C77, 'WSH Backcast - NEP'!$C$12:$C$122, 0), MATCH('ALL Backcast - WINEP NEP'!K$13, 'WSH Backcast - NEP'!$B$13:$AG$13, 0))</f>
        <v>Good</v>
      </c>
      <c r="L77" t="str">
        <f>INDEX('WSH Backcast - NEP'!$B$12:$AG$122, MATCH('ALL Backcast - WINEP NEP'!$C77, 'WSH Backcast - NEP'!$C$12:$C$122, 0), MATCH('ALL Backcast - WINEP NEP'!L$13, 'WSH Backcast - NEP'!$B$13:$AG$13, 0))</f>
        <v>Good</v>
      </c>
      <c r="M77" t="str">
        <f>INDEX('WSH Backcast - NEP'!$B$12:$AG$122, MATCH('ALL Backcast - WINEP NEP'!$C77, 'WSH Backcast - NEP'!$C$12:$C$122, 0), MATCH('ALL Backcast - WINEP NEP'!M$13, 'WSH Backcast - NEP'!$B$13:$AG$13, 0))</f>
        <v>Good</v>
      </c>
      <c r="N77" t="str">
        <f>INDEX('WSH Backcast - NEP'!$B$12:$AG$122, MATCH('ALL Backcast - WINEP NEP'!$C77, 'WSH Backcast - NEP'!$C$12:$C$122, 0), MATCH('ALL Backcast - WINEP NEP'!N$13, 'WSH Backcast - NEP'!$B$13:$AG$13, 0))</f>
        <v>Good</v>
      </c>
      <c r="O77" t="str">
        <f>INDEX('WSH Backcast - NEP'!$B$12:$AG$122, MATCH('ALL Backcast - WINEP NEP'!$C77, 'WSH Backcast - NEP'!$C$12:$C$122, 0), MATCH('ALL Backcast - WINEP NEP'!O$13, 'WSH Backcast - NEP'!$B$13:$AG$13, 0))</f>
        <v>Good</v>
      </c>
      <c r="P77">
        <f>INDEX('WSH Backcast - NEP'!$B$12:$AG$122, MATCH('ALL Backcast - WINEP NEP'!$C77, 'WSH Backcast - NEP'!$C$12:$C$122, 0), MATCH('ALL Backcast - WINEP NEP'!P$13, 'WSH Backcast - NEP'!$B$13:$AG$13, 0))</f>
        <v>0</v>
      </c>
      <c r="Q77" t="str">
        <f>INDEX('WSH Backcast - NEP'!$B$12:$AG$122, MATCH('ALL Backcast - WINEP NEP'!$C77, 'WSH Backcast - NEP'!$C$12:$C$122, 0), MATCH('ALL Backcast - WINEP NEP'!Q$13, 'WSH Backcast - NEP'!$B$13:$AG$13, 0))</f>
        <v>Excellent</v>
      </c>
      <c r="R77" t="str">
        <f>INDEX('WSH Backcast - NEP'!$B$12:$AG$122, MATCH('ALL Backcast - WINEP NEP'!$C77, 'WSH Backcast - NEP'!$C$12:$C$122, 0), MATCH('ALL Backcast - WINEP NEP'!R$13, 'WSH Backcast - NEP'!$B$13:$AG$13, 0))</f>
        <v>Excellent</v>
      </c>
      <c r="S77" t="str">
        <f>INDEX('WSH Backcast - NEP'!$B$12:$AG$122, MATCH('ALL Backcast - WINEP NEP'!$C77, 'WSH Backcast - NEP'!$C$12:$C$122, 0), MATCH('ALL Backcast - WINEP NEP'!S$13, 'WSH Backcast - NEP'!$B$13:$AG$13, 0))</f>
        <v>Excellent</v>
      </c>
      <c r="T77" t="str">
        <f>INDEX('WSH Backcast - NEP'!$B$12:$AG$122, MATCH('ALL Backcast - WINEP NEP'!$C77, 'WSH Backcast - NEP'!$C$12:$C$122, 0), MATCH('ALL Backcast - WINEP NEP'!T$13, 'WSH Backcast - NEP'!$B$13:$AG$13, 0))</f>
        <v>Excellent</v>
      </c>
      <c r="U77" t="str">
        <f>INDEX('WSH Backcast - NEP'!$B$12:$AG$122, MATCH('ALL Backcast - WINEP NEP'!$C77, 'WSH Backcast - NEP'!$C$12:$C$122, 0), MATCH('ALL Backcast - WINEP NEP'!U$13, 'WSH Backcast - NEP'!$B$13:$AG$13, 0))</f>
        <v>Excellent</v>
      </c>
      <c r="V77" t="str">
        <f>INDEX('WSH Backcast - NEP'!$B$12:$AG$122, MATCH('ALL Backcast - WINEP NEP'!$C77, 'WSH Backcast - NEP'!$C$12:$C$122, 0), MATCH('ALL Backcast - WINEP NEP'!V$13, 'WSH Backcast - NEP'!$B$13:$AG$13, 0))</f>
        <v>Excellent</v>
      </c>
      <c r="W77">
        <f>INDEX('WSH Backcast - NEP'!$B$12:$AG$122, MATCH('ALL Backcast - WINEP NEP'!$C77, 'WSH Backcast - NEP'!$C$12:$C$122, 0), MATCH('ALL Backcast - WINEP NEP'!W$13, 'WSH Backcast - NEP'!$B$13:$AG$13, 0))</f>
        <v>0</v>
      </c>
      <c r="X77">
        <f>INDEX('WSH Backcast - NEP'!$B$12:$AG$122, MATCH('ALL Backcast - WINEP NEP'!$C77, 'WSH Backcast - NEP'!$C$12:$C$122, 0), MATCH('ALL Backcast - WINEP NEP'!X$13, 'WSH Backcast - NEP'!$B$13:$AG$13, 0))</f>
        <v>0</v>
      </c>
      <c r="Y77">
        <f>INDEX('WSH Backcast - NEP'!$B$12:$AG$122, MATCH('ALL Backcast - WINEP NEP'!$C77, 'WSH Backcast - NEP'!$C$12:$C$122, 0), MATCH('ALL Backcast - WINEP NEP'!Y$13, 'WSH Backcast - NEP'!$B$13:$AG$13, 0))</f>
        <v>0</v>
      </c>
      <c r="Z77" t="str">
        <f>INDEX('WSH Backcast - NEP'!$B$12:$AG$122, MATCH('ALL Backcast - WINEP NEP'!$C77, 'WSH Backcast - NEP'!$C$12:$C$122, 0), MATCH('ALL Backcast - WINEP NEP'!Z$13, 'WSH Backcast - NEP'!$B$13:$AG$13, 0))</f>
        <v>N</v>
      </c>
      <c r="AB77" t="str">
        <f t="shared" si="0"/>
        <v>N</v>
      </c>
    </row>
    <row r="78" spans="2:28">
      <c r="B78" t="s">
        <v>232</v>
      </c>
      <c r="C78" t="s">
        <v>383</v>
      </c>
      <c r="D78" t="str">
        <f>INDEX('WSH Backcast - NEP'!$B$12:$AG$122, MATCH('ALL Backcast - WINEP NEP'!$C78, 'WSH Backcast - NEP'!$C$12:$C$122, 0), MATCH('ALL Backcast - WINEP NEP'!D$13, 'WSH Backcast - NEP'!$B$13:$AG$13, 0))</f>
        <v>coastal</v>
      </c>
      <c r="E78" t="str">
        <f>INDEX('WSH Backcast - NEP'!$B$12:$AG$122, MATCH('ALL Backcast - WINEP NEP'!$C78, 'WSH Backcast - NEP'!$C$12:$C$122, 0), MATCH('ALL Backcast - WINEP NEP'!E$13, 'WSH Backcast - NEP'!$B$13:$AG$13, 0))</f>
        <v>Categorisation</v>
      </c>
      <c r="F78" t="str">
        <f>INDEX('WSH Backcast - NEP'!$B$12:$AG$122, MATCH('ALL Backcast - WINEP NEP'!$C78, 'WSH Backcast - NEP'!$C$12:$C$122, 0), MATCH('ALL Backcast - WINEP NEP'!F$13, 'WSH Backcast - NEP'!$B$13:$AG$13, 0))</f>
        <v>Included</v>
      </c>
      <c r="H78" t="str">
        <f>INDEX('WSH Backcast - NEP'!$B$12:$AG$122, MATCH('ALL Backcast - WINEP NEP'!$C78, 'WSH Backcast - NEP'!$C$12:$C$122, 0), MATCH('ALL Backcast - WINEP NEP'!H$13, 'WSH Backcast - NEP'!$B$13:$AG$13, 0))</f>
        <v>Excellent</v>
      </c>
      <c r="I78" t="str">
        <f>INDEX('WSH Backcast - NEP'!$B$12:$AG$122, MATCH('ALL Backcast - WINEP NEP'!$C78, 'WSH Backcast - NEP'!$C$12:$C$122, 0), MATCH('ALL Backcast - WINEP NEP'!I$13, 'WSH Backcast - NEP'!$B$13:$AG$13, 0))</f>
        <v>Excellent</v>
      </c>
      <c r="J78" t="str">
        <f>INDEX('WSH Backcast - NEP'!$B$12:$AG$122, MATCH('ALL Backcast - WINEP NEP'!$C78, 'WSH Backcast - NEP'!$C$12:$C$122, 0), MATCH('ALL Backcast - WINEP NEP'!J$13, 'WSH Backcast - NEP'!$B$13:$AG$13, 0))</f>
        <v>Excellent</v>
      </c>
      <c r="K78" t="str">
        <f>INDEX('WSH Backcast - NEP'!$B$12:$AG$122, MATCH('ALL Backcast - WINEP NEP'!$C78, 'WSH Backcast - NEP'!$C$12:$C$122, 0), MATCH('ALL Backcast - WINEP NEP'!K$13, 'WSH Backcast - NEP'!$B$13:$AG$13, 0))</f>
        <v>Excellent</v>
      </c>
      <c r="L78" t="str">
        <f>INDEX('WSH Backcast - NEP'!$B$12:$AG$122, MATCH('ALL Backcast - WINEP NEP'!$C78, 'WSH Backcast - NEP'!$C$12:$C$122, 0), MATCH('ALL Backcast - WINEP NEP'!L$13, 'WSH Backcast - NEP'!$B$13:$AG$13, 0))</f>
        <v>Excellent</v>
      </c>
      <c r="M78" t="str">
        <f>INDEX('WSH Backcast - NEP'!$B$12:$AG$122, MATCH('ALL Backcast - WINEP NEP'!$C78, 'WSH Backcast - NEP'!$C$12:$C$122, 0), MATCH('ALL Backcast - WINEP NEP'!M$13, 'WSH Backcast - NEP'!$B$13:$AG$13, 0))</f>
        <v>Excellent</v>
      </c>
      <c r="N78" t="str">
        <f>INDEX('WSH Backcast - NEP'!$B$12:$AG$122, MATCH('ALL Backcast - WINEP NEP'!$C78, 'WSH Backcast - NEP'!$C$12:$C$122, 0), MATCH('ALL Backcast - WINEP NEP'!N$13, 'WSH Backcast - NEP'!$B$13:$AG$13, 0))</f>
        <v>Excellent</v>
      </c>
      <c r="O78" t="str">
        <f>INDEX('WSH Backcast - NEP'!$B$12:$AG$122, MATCH('ALL Backcast - WINEP NEP'!$C78, 'WSH Backcast - NEP'!$C$12:$C$122, 0), MATCH('ALL Backcast - WINEP NEP'!O$13, 'WSH Backcast - NEP'!$B$13:$AG$13, 0))</f>
        <v>Excellent</v>
      </c>
      <c r="P78">
        <f>INDEX('WSH Backcast - NEP'!$B$12:$AG$122, MATCH('ALL Backcast - WINEP NEP'!$C78, 'WSH Backcast - NEP'!$C$12:$C$122, 0), MATCH('ALL Backcast - WINEP NEP'!P$13, 'WSH Backcast - NEP'!$B$13:$AG$13, 0))</f>
        <v>0</v>
      </c>
      <c r="Q78" t="str">
        <f>INDEX('WSH Backcast - NEP'!$B$12:$AG$122, MATCH('ALL Backcast - WINEP NEP'!$C78, 'WSH Backcast - NEP'!$C$12:$C$122, 0), MATCH('ALL Backcast - WINEP NEP'!Q$13, 'WSH Backcast - NEP'!$B$13:$AG$13, 0))</f>
        <v>Excellent</v>
      </c>
      <c r="R78" t="str">
        <f>INDEX('WSH Backcast - NEP'!$B$12:$AG$122, MATCH('ALL Backcast - WINEP NEP'!$C78, 'WSH Backcast - NEP'!$C$12:$C$122, 0), MATCH('ALL Backcast - WINEP NEP'!R$13, 'WSH Backcast - NEP'!$B$13:$AG$13, 0))</f>
        <v>Excellent</v>
      </c>
      <c r="S78" t="str">
        <f>INDEX('WSH Backcast - NEP'!$B$12:$AG$122, MATCH('ALL Backcast - WINEP NEP'!$C78, 'WSH Backcast - NEP'!$C$12:$C$122, 0), MATCH('ALL Backcast - WINEP NEP'!S$13, 'WSH Backcast - NEP'!$B$13:$AG$13, 0))</f>
        <v>Excellent</v>
      </c>
      <c r="T78" t="str">
        <f>INDEX('WSH Backcast - NEP'!$B$12:$AG$122, MATCH('ALL Backcast - WINEP NEP'!$C78, 'WSH Backcast - NEP'!$C$12:$C$122, 0), MATCH('ALL Backcast - WINEP NEP'!T$13, 'WSH Backcast - NEP'!$B$13:$AG$13, 0))</f>
        <v>Excellent</v>
      </c>
      <c r="U78" t="str">
        <f>INDEX('WSH Backcast - NEP'!$B$12:$AG$122, MATCH('ALL Backcast - WINEP NEP'!$C78, 'WSH Backcast - NEP'!$C$12:$C$122, 0), MATCH('ALL Backcast - WINEP NEP'!U$13, 'WSH Backcast - NEP'!$B$13:$AG$13, 0))</f>
        <v>Excellent</v>
      </c>
      <c r="V78" t="str">
        <f>INDEX('WSH Backcast - NEP'!$B$12:$AG$122, MATCH('ALL Backcast - WINEP NEP'!$C78, 'WSH Backcast - NEP'!$C$12:$C$122, 0), MATCH('ALL Backcast - WINEP NEP'!V$13, 'WSH Backcast - NEP'!$B$13:$AG$13, 0))</f>
        <v>Excellent</v>
      </c>
      <c r="W78">
        <f>INDEX('WSH Backcast - NEP'!$B$12:$AG$122, MATCH('ALL Backcast - WINEP NEP'!$C78, 'WSH Backcast - NEP'!$C$12:$C$122, 0), MATCH('ALL Backcast - WINEP NEP'!W$13, 'WSH Backcast - NEP'!$B$13:$AG$13, 0))</f>
        <v>0</v>
      </c>
      <c r="X78">
        <f>INDEX('WSH Backcast - NEP'!$B$12:$AG$122, MATCH('ALL Backcast - WINEP NEP'!$C78, 'WSH Backcast - NEP'!$C$12:$C$122, 0), MATCH('ALL Backcast - WINEP NEP'!X$13, 'WSH Backcast - NEP'!$B$13:$AG$13, 0))</f>
        <v>0</v>
      </c>
      <c r="Y78">
        <f>INDEX('WSH Backcast - NEP'!$B$12:$AG$122, MATCH('ALL Backcast - WINEP NEP'!$C78, 'WSH Backcast - NEP'!$C$12:$C$122, 0), MATCH('ALL Backcast - WINEP NEP'!Y$13, 'WSH Backcast - NEP'!$B$13:$AG$13, 0))</f>
        <v>0</v>
      </c>
      <c r="Z78" t="str">
        <f>INDEX('WSH Backcast - NEP'!$B$12:$AG$122, MATCH('ALL Backcast - WINEP NEP'!$C78, 'WSH Backcast - NEP'!$C$12:$C$122, 0), MATCH('ALL Backcast - WINEP NEP'!Z$13, 'WSH Backcast - NEP'!$B$13:$AG$13, 0))</f>
        <v>N</v>
      </c>
      <c r="AB78" t="str">
        <f t="shared" ref="AB78:AB141" si="1">IF(OR(ISNUMBER(SEARCH("IMP", X78)), ISNUMBER(SEARCH("ND ", X78))), "Y", "N")</f>
        <v>N</v>
      </c>
    </row>
    <row r="79" spans="2:28">
      <c r="B79" t="s">
        <v>232</v>
      </c>
      <c r="C79" t="s">
        <v>384</v>
      </c>
      <c r="D79" t="str">
        <f>INDEX('WSH Backcast - NEP'!$B$12:$AG$122, MATCH('ALL Backcast - WINEP NEP'!$C79, 'WSH Backcast - NEP'!$C$12:$C$122, 0), MATCH('ALL Backcast - WINEP NEP'!D$13, 'WSH Backcast - NEP'!$B$13:$AG$13, 0))</f>
        <v>coastal</v>
      </c>
      <c r="E79" t="str">
        <f>INDEX('WSH Backcast - NEP'!$B$12:$AG$122, MATCH('ALL Backcast - WINEP NEP'!$C79, 'WSH Backcast - NEP'!$C$12:$C$122, 0), MATCH('ALL Backcast - WINEP NEP'!E$13, 'WSH Backcast - NEP'!$B$13:$AG$13, 0))</f>
        <v>Categorisation</v>
      </c>
      <c r="F79" t="str">
        <f>INDEX('WSH Backcast - NEP'!$B$12:$AG$122, MATCH('ALL Backcast - WINEP NEP'!$C79, 'WSH Backcast - NEP'!$C$12:$C$122, 0), MATCH('ALL Backcast - WINEP NEP'!F$13, 'WSH Backcast - NEP'!$B$13:$AG$13, 0))</f>
        <v>Included</v>
      </c>
      <c r="H79" t="str">
        <f>INDEX('WSH Backcast - NEP'!$B$12:$AG$122, MATCH('ALL Backcast - WINEP NEP'!$C79, 'WSH Backcast - NEP'!$C$12:$C$122, 0), MATCH('ALL Backcast - WINEP NEP'!H$13, 'WSH Backcast - NEP'!$B$13:$AG$13, 0))</f>
        <v>Excellent</v>
      </c>
      <c r="I79" t="str">
        <f>INDEX('WSH Backcast - NEP'!$B$12:$AG$122, MATCH('ALL Backcast - WINEP NEP'!$C79, 'WSH Backcast - NEP'!$C$12:$C$122, 0), MATCH('ALL Backcast - WINEP NEP'!I$13, 'WSH Backcast - NEP'!$B$13:$AG$13, 0))</f>
        <v>Excellent</v>
      </c>
      <c r="J79" t="str">
        <f>INDEX('WSH Backcast - NEP'!$B$12:$AG$122, MATCH('ALL Backcast - WINEP NEP'!$C79, 'WSH Backcast - NEP'!$C$12:$C$122, 0), MATCH('ALL Backcast - WINEP NEP'!J$13, 'WSH Backcast - NEP'!$B$13:$AG$13, 0))</f>
        <v>Excellent</v>
      </c>
      <c r="K79" t="str">
        <f>INDEX('WSH Backcast - NEP'!$B$12:$AG$122, MATCH('ALL Backcast - WINEP NEP'!$C79, 'WSH Backcast - NEP'!$C$12:$C$122, 0), MATCH('ALL Backcast - WINEP NEP'!K$13, 'WSH Backcast - NEP'!$B$13:$AG$13, 0))</f>
        <v>Excellent</v>
      </c>
      <c r="L79" t="str">
        <f>INDEX('WSH Backcast - NEP'!$B$12:$AG$122, MATCH('ALL Backcast - WINEP NEP'!$C79, 'WSH Backcast - NEP'!$C$12:$C$122, 0), MATCH('ALL Backcast - WINEP NEP'!L$13, 'WSH Backcast - NEP'!$B$13:$AG$13, 0))</f>
        <v>Excellent</v>
      </c>
      <c r="M79" t="str">
        <f>INDEX('WSH Backcast - NEP'!$B$12:$AG$122, MATCH('ALL Backcast - WINEP NEP'!$C79, 'WSH Backcast - NEP'!$C$12:$C$122, 0), MATCH('ALL Backcast - WINEP NEP'!M$13, 'WSH Backcast - NEP'!$B$13:$AG$13, 0))</f>
        <v>Excellent</v>
      </c>
      <c r="N79" t="str">
        <f>INDEX('WSH Backcast - NEP'!$B$12:$AG$122, MATCH('ALL Backcast - WINEP NEP'!$C79, 'WSH Backcast - NEP'!$C$12:$C$122, 0), MATCH('ALL Backcast - WINEP NEP'!N$13, 'WSH Backcast - NEP'!$B$13:$AG$13, 0))</f>
        <v>Excellent</v>
      </c>
      <c r="O79" t="str">
        <f>INDEX('WSH Backcast - NEP'!$B$12:$AG$122, MATCH('ALL Backcast - WINEP NEP'!$C79, 'WSH Backcast - NEP'!$C$12:$C$122, 0), MATCH('ALL Backcast - WINEP NEP'!O$13, 'WSH Backcast - NEP'!$B$13:$AG$13, 0))</f>
        <v>Excellent</v>
      </c>
      <c r="P79">
        <f>INDEX('WSH Backcast - NEP'!$B$12:$AG$122, MATCH('ALL Backcast - WINEP NEP'!$C79, 'WSH Backcast - NEP'!$C$12:$C$122, 0), MATCH('ALL Backcast - WINEP NEP'!P$13, 'WSH Backcast - NEP'!$B$13:$AG$13, 0))</f>
        <v>0</v>
      </c>
      <c r="Q79" t="str">
        <f>INDEX('WSH Backcast - NEP'!$B$12:$AG$122, MATCH('ALL Backcast - WINEP NEP'!$C79, 'WSH Backcast - NEP'!$C$12:$C$122, 0), MATCH('ALL Backcast - WINEP NEP'!Q$13, 'WSH Backcast - NEP'!$B$13:$AG$13, 0))</f>
        <v>Excellent</v>
      </c>
      <c r="R79" t="str">
        <f>INDEX('WSH Backcast - NEP'!$B$12:$AG$122, MATCH('ALL Backcast - WINEP NEP'!$C79, 'WSH Backcast - NEP'!$C$12:$C$122, 0), MATCH('ALL Backcast - WINEP NEP'!R$13, 'WSH Backcast - NEP'!$B$13:$AG$13, 0))</f>
        <v>Excellent</v>
      </c>
      <c r="S79" t="str">
        <f>INDEX('WSH Backcast - NEP'!$B$12:$AG$122, MATCH('ALL Backcast - WINEP NEP'!$C79, 'WSH Backcast - NEP'!$C$12:$C$122, 0), MATCH('ALL Backcast - WINEP NEP'!S$13, 'WSH Backcast - NEP'!$B$13:$AG$13, 0))</f>
        <v>Excellent</v>
      </c>
      <c r="T79" t="str">
        <f>INDEX('WSH Backcast - NEP'!$B$12:$AG$122, MATCH('ALL Backcast - WINEP NEP'!$C79, 'WSH Backcast - NEP'!$C$12:$C$122, 0), MATCH('ALL Backcast - WINEP NEP'!T$13, 'WSH Backcast - NEP'!$B$13:$AG$13, 0))</f>
        <v>Excellent</v>
      </c>
      <c r="U79" t="str">
        <f>INDEX('WSH Backcast - NEP'!$B$12:$AG$122, MATCH('ALL Backcast - WINEP NEP'!$C79, 'WSH Backcast - NEP'!$C$12:$C$122, 0), MATCH('ALL Backcast - WINEP NEP'!U$13, 'WSH Backcast - NEP'!$B$13:$AG$13, 0))</f>
        <v>Excellent</v>
      </c>
      <c r="V79" t="str">
        <f>INDEX('WSH Backcast - NEP'!$B$12:$AG$122, MATCH('ALL Backcast - WINEP NEP'!$C79, 'WSH Backcast - NEP'!$C$12:$C$122, 0), MATCH('ALL Backcast - WINEP NEP'!V$13, 'WSH Backcast - NEP'!$B$13:$AG$13, 0))</f>
        <v>Excellent</v>
      </c>
      <c r="W79">
        <f>INDEX('WSH Backcast - NEP'!$B$12:$AG$122, MATCH('ALL Backcast - WINEP NEP'!$C79, 'WSH Backcast - NEP'!$C$12:$C$122, 0), MATCH('ALL Backcast - WINEP NEP'!W$13, 'WSH Backcast - NEP'!$B$13:$AG$13, 0))</f>
        <v>0</v>
      </c>
      <c r="X79">
        <f>INDEX('WSH Backcast - NEP'!$B$12:$AG$122, MATCH('ALL Backcast - WINEP NEP'!$C79, 'WSH Backcast - NEP'!$C$12:$C$122, 0), MATCH('ALL Backcast - WINEP NEP'!X$13, 'WSH Backcast - NEP'!$B$13:$AG$13, 0))</f>
        <v>0</v>
      </c>
      <c r="Y79">
        <f>INDEX('WSH Backcast - NEP'!$B$12:$AG$122, MATCH('ALL Backcast - WINEP NEP'!$C79, 'WSH Backcast - NEP'!$C$12:$C$122, 0), MATCH('ALL Backcast - WINEP NEP'!Y$13, 'WSH Backcast - NEP'!$B$13:$AG$13, 0))</f>
        <v>0</v>
      </c>
      <c r="Z79" t="str">
        <f>INDEX('WSH Backcast - NEP'!$B$12:$AG$122, MATCH('ALL Backcast - WINEP NEP'!$C79, 'WSH Backcast - NEP'!$C$12:$C$122, 0), MATCH('ALL Backcast - WINEP NEP'!Z$13, 'WSH Backcast - NEP'!$B$13:$AG$13, 0))</f>
        <v>N</v>
      </c>
      <c r="AB79" t="str">
        <f t="shared" si="1"/>
        <v>N</v>
      </c>
    </row>
    <row r="80" spans="2:28">
      <c r="B80" t="s">
        <v>232</v>
      </c>
      <c r="C80" t="s">
        <v>385</v>
      </c>
      <c r="D80" t="str">
        <f>INDEX('WSH Backcast - NEP'!$B$12:$AG$122, MATCH('ALL Backcast - WINEP NEP'!$C80, 'WSH Backcast - NEP'!$C$12:$C$122, 0), MATCH('ALL Backcast - WINEP NEP'!D$13, 'WSH Backcast - NEP'!$B$13:$AG$13, 0))</f>
        <v>coastal</v>
      </c>
      <c r="E80" t="str">
        <f>INDEX('WSH Backcast - NEP'!$B$12:$AG$122, MATCH('ALL Backcast - WINEP NEP'!$C80, 'WSH Backcast - NEP'!$C$12:$C$122, 0), MATCH('ALL Backcast - WINEP NEP'!E$13, 'WSH Backcast - NEP'!$B$13:$AG$13, 0))</f>
        <v>Categorisation</v>
      </c>
      <c r="F80" t="str">
        <f>INDEX('WSH Backcast - NEP'!$B$12:$AG$122, MATCH('ALL Backcast - WINEP NEP'!$C80, 'WSH Backcast - NEP'!$C$12:$C$122, 0), MATCH('ALL Backcast - WINEP NEP'!F$13, 'WSH Backcast - NEP'!$B$13:$AG$13, 0))</f>
        <v>Included</v>
      </c>
      <c r="H80" t="str">
        <f>INDEX('WSH Backcast - NEP'!$B$12:$AG$122, MATCH('ALL Backcast - WINEP NEP'!$C80, 'WSH Backcast - NEP'!$C$12:$C$122, 0), MATCH('ALL Backcast - WINEP NEP'!H$13, 'WSH Backcast - NEP'!$B$13:$AG$13, 0))</f>
        <v>Excellent</v>
      </c>
      <c r="I80" t="str">
        <f>INDEX('WSH Backcast - NEP'!$B$12:$AG$122, MATCH('ALL Backcast - WINEP NEP'!$C80, 'WSH Backcast - NEP'!$C$12:$C$122, 0), MATCH('ALL Backcast - WINEP NEP'!I$13, 'WSH Backcast - NEP'!$B$13:$AG$13, 0))</f>
        <v>Excellent</v>
      </c>
      <c r="J80" t="str">
        <f>INDEX('WSH Backcast - NEP'!$B$12:$AG$122, MATCH('ALL Backcast - WINEP NEP'!$C80, 'WSH Backcast - NEP'!$C$12:$C$122, 0), MATCH('ALL Backcast - WINEP NEP'!J$13, 'WSH Backcast - NEP'!$B$13:$AG$13, 0))</f>
        <v>Excellent</v>
      </c>
      <c r="K80" t="str">
        <f>INDEX('WSH Backcast - NEP'!$B$12:$AG$122, MATCH('ALL Backcast - WINEP NEP'!$C80, 'WSH Backcast - NEP'!$C$12:$C$122, 0), MATCH('ALL Backcast - WINEP NEP'!K$13, 'WSH Backcast - NEP'!$B$13:$AG$13, 0))</f>
        <v>Excellent</v>
      </c>
      <c r="L80" t="str">
        <f>INDEX('WSH Backcast - NEP'!$B$12:$AG$122, MATCH('ALL Backcast - WINEP NEP'!$C80, 'WSH Backcast - NEP'!$C$12:$C$122, 0), MATCH('ALL Backcast - WINEP NEP'!L$13, 'WSH Backcast - NEP'!$B$13:$AG$13, 0))</f>
        <v>Excellent</v>
      </c>
      <c r="M80" t="str">
        <f>INDEX('WSH Backcast - NEP'!$B$12:$AG$122, MATCH('ALL Backcast - WINEP NEP'!$C80, 'WSH Backcast - NEP'!$C$12:$C$122, 0), MATCH('ALL Backcast - WINEP NEP'!M$13, 'WSH Backcast - NEP'!$B$13:$AG$13, 0))</f>
        <v>Excellent</v>
      </c>
      <c r="N80" t="str">
        <f>INDEX('WSH Backcast - NEP'!$B$12:$AG$122, MATCH('ALL Backcast - WINEP NEP'!$C80, 'WSH Backcast - NEP'!$C$12:$C$122, 0), MATCH('ALL Backcast - WINEP NEP'!N$13, 'WSH Backcast - NEP'!$B$13:$AG$13, 0))</f>
        <v>Excellent</v>
      </c>
      <c r="O80" t="str">
        <f>INDEX('WSH Backcast - NEP'!$B$12:$AG$122, MATCH('ALL Backcast - WINEP NEP'!$C80, 'WSH Backcast - NEP'!$C$12:$C$122, 0), MATCH('ALL Backcast - WINEP NEP'!O$13, 'WSH Backcast - NEP'!$B$13:$AG$13, 0))</f>
        <v>Excellent</v>
      </c>
      <c r="P80">
        <f>INDEX('WSH Backcast - NEP'!$B$12:$AG$122, MATCH('ALL Backcast - WINEP NEP'!$C80, 'WSH Backcast - NEP'!$C$12:$C$122, 0), MATCH('ALL Backcast - WINEP NEP'!P$13, 'WSH Backcast - NEP'!$B$13:$AG$13, 0))</f>
        <v>0</v>
      </c>
      <c r="Q80" t="str">
        <f>INDEX('WSH Backcast - NEP'!$B$12:$AG$122, MATCH('ALL Backcast - WINEP NEP'!$C80, 'WSH Backcast - NEP'!$C$12:$C$122, 0), MATCH('ALL Backcast - WINEP NEP'!Q$13, 'WSH Backcast - NEP'!$B$13:$AG$13, 0))</f>
        <v>Excellent</v>
      </c>
      <c r="R80" t="str">
        <f>INDEX('WSH Backcast - NEP'!$B$12:$AG$122, MATCH('ALL Backcast - WINEP NEP'!$C80, 'WSH Backcast - NEP'!$C$12:$C$122, 0), MATCH('ALL Backcast - WINEP NEP'!R$13, 'WSH Backcast - NEP'!$B$13:$AG$13, 0))</f>
        <v>Excellent</v>
      </c>
      <c r="S80" t="str">
        <f>INDEX('WSH Backcast - NEP'!$B$12:$AG$122, MATCH('ALL Backcast - WINEP NEP'!$C80, 'WSH Backcast - NEP'!$C$12:$C$122, 0), MATCH('ALL Backcast - WINEP NEP'!S$13, 'WSH Backcast - NEP'!$B$13:$AG$13, 0))</f>
        <v>Excellent</v>
      </c>
      <c r="T80" t="str">
        <f>INDEX('WSH Backcast - NEP'!$B$12:$AG$122, MATCH('ALL Backcast - WINEP NEP'!$C80, 'WSH Backcast - NEP'!$C$12:$C$122, 0), MATCH('ALL Backcast - WINEP NEP'!T$13, 'WSH Backcast - NEP'!$B$13:$AG$13, 0))</f>
        <v>Excellent</v>
      </c>
      <c r="U80" t="str">
        <f>INDEX('WSH Backcast - NEP'!$B$12:$AG$122, MATCH('ALL Backcast - WINEP NEP'!$C80, 'WSH Backcast - NEP'!$C$12:$C$122, 0), MATCH('ALL Backcast - WINEP NEP'!U$13, 'WSH Backcast - NEP'!$B$13:$AG$13, 0))</f>
        <v>Excellent</v>
      </c>
      <c r="V80" t="str">
        <f>INDEX('WSH Backcast - NEP'!$B$12:$AG$122, MATCH('ALL Backcast - WINEP NEP'!$C80, 'WSH Backcast - NEP'!$C$12:$C$122, 0), MATCH('ALL Backcast - WINEP NEP'!V$13, 'WSH Backcast - NEP'!$B$13:$AG$13, 0))</f>
        <v>Excellent</v>
      </c>
      <c r="W80">
        <f>INDEX('WSH Backcast - NEP'!$B$12:$AG$122, MATCH('ALL Backcast - WINEP NEP'!$C80, 'WSH Backcast - NEP'!$C$12:$C$122, 0), MATCH('ALL Backcast - WINEP NEP'!W$13, 'WSH Backcast - NEP'!$B$13:$AG$13, 0))</f>
        <v>0</v>
      </c>
      <c r="X80">
        <f>INDEX('WSH Backcast - NEP'!$B$12:$AG$122, MATCH('ALL Backcast - WINEP NEP'!$C80, 'WSH Backcast - NEP'!$C$12:$C$122, 0), MATCH('ALL Backcast - WINEP NEP'!X$13, 'WSH Backcast - NEP'!$B$13:$AG$13, 0))</f>
        <v>0</v>
      </c>
      <c r="Y80">
        <f>INDEX('WSH Backcast - NEP'!$B$12:$AG$122, MATCH('ALL Backcast - WINEP NEP'!$C80, 'WSH Backcast - NEP'!$C$12:$C$122, 0), MATCH('ALL Backcast - WINEP NEP'!Y$13, 'WSH Backcast - NEP'!$B$13:$AG$13, 0))</f>
        <v>0</v>
      </c>
      <c r="Z80" t="str">
        <f>INDEX('WSH Backcast - NEP'!$B$12:$AG$122, MATCH('ALL Backcast - WINEP NEP'!$C80, 'WSH Backcast - NEP'!$C$12:$C$122, 0), MATCH('ALL Backcast - WINEP NEP'!Z$13, 'WSH Backcast - NEP'!$B$13:$AG$13, 0))</f>
        <v>N</v>
      </c>
      <c r="AB80" t="str">
        <f t="shared" si="1"/>
        <v>N</v>
      </c>
    </row>
    <row r="81" spans="2:28">
      <c r="B81" t="s">
        <v>232</v>
      </c>
      <c r="C81" t="s">
        <v>386</v>
      </c>
      <c r="D81" t="str">
        <f>INDEX('WSH Backcast - NEP'!$B$12:$AG$122, MATCH('ALL Backcast - WINEP NEP'!$C81, 'WSH Backcast - NEP'!$C$12:$C$122, 0), MATCH('ALL Backcast - WINEP NEP'!D$13, 'WSH Backcast - NEP'!$B$13:$AG$13, 0))</f>
        <v>coastal</v>
      </c>
      <c r="E81" t="str">
        <f>INDEX('WSH Backcast - NEP'!$B$12:$AG$122, MATCH('ALL Backcast - WINEP NEP'!$C81, 'WSH Backcast - NEP'!$C$12:$C$122, 0), MATCH('ALL Backcast - WINEP NEP'!E$13, 'WSH Backcast - NEP'!$B$13:$AG$13, 0))</f>
        <v>Categorisation</v>
      </c>
      <c r="F81" t="str">
        <f>INDEX('WSH Backcast - NEP'!$B$12:$AG$122, MATCH('ALL Backcast - WINEP NEP'!$C81, 'WSH Backcast - NEP'!$C$12:$C$122, 0), MATCH('ALL Backcast - WINEP NEP'!F$13, 'WSH Backcast - NEP'!$B$13:$AG$13, 0))</f>
        <v>Included</v>
      </c>
      <c r="H81" t="str">
        <f>INDEX('WSH Backcast - NEP'!$B$12:$AG$122, MATCH('ALL Backcast - WINEP NEP'!$C81, 'WSH Backcast - NEP'!$C$12:$C$122, 0), MATCH('ALL Backcast - WINEP NEP'!H$13, 'WSH Backcast - NEP'!$B$13:$AG$13, 0))</f>
        <v>Excellent</v>
      </c>
      <c r="I81" t="str">
        <f>INDEX('WSH Backcast - NEP'!$B$12:$AG$122, MATCH('ALL Backcast - WINEP NEP'!$C81, 'WSH Backcast - NEP'!$C$12:$C$122, 0), MATCH('ALL Backcast - WINEP NEP'!I$13, 'WSH Backcast - NEP'!$B$13:$AG$13, 0))</f>
        <v>Excellent</v>
      </c>
      <c r="J81" t="str">
        <f>INDEX('WSH Backcast - NEP'!$B$12:$AG$122, MATCH('ALL Backcast - WINEP NEP'!$C81, 'WSH Backcast - NEP'!$C$12:$C$122, 0), MATCH('ALL Backcast - WINEP NEP'!J$13, 'WSH Backcast - NEP'!$B$13:$AG$13, 0))</f>
        <v>Excellent</v>
      </c>
      <c r="K81" t="str">
        <f>INDEX('WSH Backcast - NEP'!$B$12:$AG$122, MATCH('ALL Backcast - WINEP NEP'!$C81, 'WSH Backcast - NEP'!$C$12:$C$122, 0), MATCH('ALL Backcast - WINEP NEP'!K$13, 'WSH Backcast - NEP'!$B$13:$AG$13, 0))</f>
        <v>Excellent</v>
      </c>
      <c r="L81" t="str">
        <f>INDEX('WSH Backcast - NEP'!$B$12:$AG$122, MATCH('ALL Backcast - WINEP NEP'!$C81, 'WSH Backcast - NEP'!$C$12:$C$122, 0), MATCH('ALL Backcast - WINEP NEP'!L$13, 'WSH Backcast - NEP'!$B$13:$AG$13, 0))</f>
        <v>Excellent</v>
      </c>
      <c r="M81" t="str">
        <f>INDEX('WSH Backcast - NEP'!$B$12:$AG$122, MATCH('ALL Backcast - WINEP NEP'!$C81, 'WSH Backcast - NEP'!$C$12:$C$122, 0), MATCH('ALL Backcast - WINEP NEP'!M$13, 'WSH Backcast - NEP'!$B$13:$AG$13, 0))</f>
        <v>Excellent</v>
      </c>
      <c r="N81" t="str">
        <f>INDEX('WSH Backcast - NEP'!$B$12:$AG$122, MATCH('ALL Backcast - WINEP NEP'!$C81, 'WSH Backcast - NEP'!$C$12:$C$122, 0), MATCH('ALL Backcast - WINEP NEP'!N$13, 'WSH Backcast - NEP'!$B$13:$AG$13, 0))</f>
        <v>Excellent</v>
      </c>
      <c r="O81" t="str">
        <f>INDEX('WSH Backcast - NEP'!$B$12:$AG$122, MATCH('ALL Backcast - WINEP NEP'!$C81, 'WSH Backcast - NEP'!$C$12:$C$122, 0), MATCH('ALL Backcast - WINEP NEP'!O$13, 'WSH Backcast - NEP'!$B$13:$AG$13, 0))</f>
        <v>Excellent</v>
      </c>
      <c r="P81">
        <f>INDEX('WSH Backcast - NEP'!$B$12:$AG$122, MATCH('ALL Backcast - WINEP NEP'!$C81, 'WSH Backcast - NEP'!$C$12:$C$122, 0), MATCH('ALL Backcast - WINEP NEP'!P$13, 'WSH Backcast - NEP'!$B$13:$AG$13, 0))</f>
        <v>0</v>
      </c>
      <c r="Q81" t="str">
        <f>INDEX('WSH Backcast - NEP'!$B$12:$AG$122, MATCH('ALL Backcast - WINEP NEP'!$C81, 'WSH Backcast - NEP'!$C$12:$C$122, 0), MATCH('ALL Backcast - WINEP NEP'!Q$13, 'WSH Backcast - NEP'!$B$13:$AG$13, 0))</f>
        <v>Excellent</v>
      </c>
      <c r="R81" t="str">
        <f>INDEX('WSH Backcast - NEP'!$B$12:$AG$122, MATCH('ALL Backcast - WINEP NEP'!$C81, 'WSH Backcast - NEP'!$C$12:$C$122, 0), MATCH('ALL Backcast - WINEP NEP'!R$13, 'WSH Backcast - NEP'!$B$13:$AG$13, 0))</f>
        <v>Excellent</v>
      </c>
      <c r="S81" t="str">
        <f>INDEX('WSH Backcast - NEP'!$B$12:$AG$122, MATCH('ALL Backcast - WINEP NEP'!$C81, 'WSH Backcast - NEP'!$C$12:$C$122, 0), MATCH('ALL Backcast - WINEP NEP'!S$13, 'WSH Backcast - NEP'!$B$13:$AG$13, 0))</f>
        <v>Excellent</v>
      </c>
      <c r="T81" t="str">
        <f>INDEX('WSH Backcast - NEP'!$B$12:$AG$122, MATCH('ALL Backcast - WINEP NEP'!$C81, 'WSH Backcast - NEP'!$C$12:$C$122, 0), MATCH('ALL Backcast - WINEP NEP'!T$13, 'WSH Backcast - NEP'!$B$13:$AG$13, 0))</f>
        <v>Excellent</v>
      </c>
      <c r="U81" t="str">
        <f>INDEX('WSH Backcast - NEP'!$B$12:$AG$122, MATCH('ALL Backcast - WINEP NEP'!$C81, 'WSH Backcast - NEP'!$C$12:$C$122, 0), MATCH('ALL Backcast - WINEP NEP'!U$13, 'WSH Backcast - NEP'!$B$13:$AG$13, 0))</f>
        <v>Excellent</v>
      </c>
      <c r="V81" t="str">
        <f>INDEX('WSH Backcast - NEP'!$B$12:$AG$122, MATCH('ALL Backcast - WINEP NEP'!$C81, 'WSH Backcast - NEP'!$C$12:$C$122, 0), MATCH('ALL Backcast - WINEP NEP'!V$13, 'WSH Backcast - NEP'!$B$13:$AG$13, 0))</f>
        <v>Excellent</v>
      </c>
      <c r="W81">
        <f>INDEX('WSH Backcast - NEP'!$B$12:$AG$122, MATCH('ALL Backcast - WINEP NEP'!$C81, 'WSH Backcast - NEP'!$C$12:$C$122, 0), MATCH('ALL Backcast - WINEP NEP'!W$13, 'WSH Backcast - NEP'!$B$13:$AG$13, 0))</f>
        <v>0</v>
      </c>
      <c r="X81">
        <f>INDEX('WSH Backcast - NEP'!$B$12:$AG$122, MATCH('ALL Backcast - WINEP NEP'!$C81, 'WSH Backcast - NEP'!$C$12:$C$122, 0), MATCH('ALL Backcast - WINEP NEP'!X$13, 'WSH Backcast - NEP'!$B$13:$AG$13, 0))</f>
        <v>0</v>
      </c>
      <c r="Y81">
        <f>INDEX('WSH Backcast - NEP'!$B$12:$AG$122, MATCH('ALL Backcast - WINEP NEP'!$C81, 'WSH Backcast - NEP'!$C$12:$C$122, 0), MATCH('ALL Backcast - WINEP NEP'!Y$13, 'WSH Backcast - NEP'!$B$13:$AG$13, 0))</f>
        <v>0</v>
      </c>
      <c r="Z81" t="str">
        <f>INDEX('WSH Backcast - NEP'!$B$12:$AG$122, MATCH('ALL Backcast - WINEP NEP'!$C81, 'WSH Backcast - NEP'!$C$12:$C$122, 0), MATCH('ALL Backcast - WINEP NEP'!Z$13, 'WSH Backcast - NEP'!$B$13:$AG$13, 0))</f>
        <v>N</v>
      </c>
      <c r="AB81" t="str">
        <f t="shared" si="1"/>
        <v>N</v>
      </c>
    </row>
    <row r="82" spans="2:28">
      <c r="B82" t="s">
        <v>232</v>
      </c>
      <c r="C82" t="s">
        <v>387</v>
      </c>
      <c r="D82" t="str">
        <f>INDEX('WSH Backcast - NEP'!$B$12:$AG$122, MATCH('ALL Backcast - WINEP NEP'!$C82, 'WSH Backcast - NEP'!$C$12:$C$122, 0), MATCH('ALL Backcast - WINEP NEP'!D$13, 'WSH Backcast - NEP'!$B$13:$AG$13, 0))</f>
        <v>coastal</v>
      </c>
      <c r="E82" t="str">
        <f>INDEX('WSH Backcast - NEP'!$B$12:$AG$122, MATCH('ALL Backcast - WINEP NEP'!$C82, 'WSH Backcast - NEP'!$C$12:$C$122, 0), MATCH('ALL Backcast - WINEP NEP'!E$13, 'WSH Backcast - NEP'!$B$13:$AG$13, 0))</f>
        <v>Categorisation</v>
      </c>
      <c r="F82" t="str">
        <f>INDEX('WSH Backcast - NEP'!$B$12:$AG$122, MATCH('ALL Backcast - WINEP NEP'!$C82, 'WSH Backcast - NEP'!$C$12:$C$122, 0), MATCH('ALL Backcast - WINEP NEP'!F$13, 'WSH Backcast - NEP'!$B$13:$AG$13, 0))</f>
        <v>Included</v>
      </c>
      <c r="H82" t="str">
        <f>INDEX('WSH Backcast - NEP'!$B$12:$AG$122, MATCH('ALL Backcast - WINEP NEP'!$C82, 'WSH Backcast - NEP'!$C$12:$C$122, 0), MATCH('ALL Backcast - WINEP NEP'!H$13, 'WSH Backcast - NEP'!$B$13:$AG$13, 0))</f>
        <v>Good</v>
      </c>
      <c r="I82" t="str">
        <f>INDEX('WSH Backcast - NEP'!$B$12:$AG$122, MATCH('ALL Backcast - WINEP NEP'!$C82, 'WSH Backcast - NEP'!$C$12:$C$122, 0), MATCH('ALL Backcast - WINEP NEP'!I$13, 'WSH Backcast - NEP'!$B$13:$AG$13, 0))</f>
        <v>Good</v>
      </c>
      <c r="J82" t="str">
        <f>INDEX('WSH Backcast - NEP'!$B$12:$AG$122, MATCH('ALL Backcast - WINEP NEP'!$C82, 'WSH Backcast - NEP'!$C$12:$C$122, 0), MATCH('ALL Backcast - WINEP NEP'!J$13, 'WSH Backcast - NEP'!$B$13:$AG$13, 0))</f>
        <v>Good</v>
      </c>
      <c r="K82" t="str">
        <f>INDEX('WSH Backcast - NEP'!$B$12:$AG$122, MATCH('ALL Backcast - WINEP NEP'!$C82, 'WSH Backcast - NEP'!$C$12:$C$122, 0), MATCH('ALL Backcast - WINEP NEP'!K$13, 'WSH Backcast - NEP'!$B$13:$AG$13, 0))</f>
        <v>Excellent</v>
      </c>
      <c r="L82" t="str">
        <f>INDEX('WSH Backcast - NEP'!$B$12:$AG$122, MATCH('ALL Backcast - WINEP NEP'!$C82, 'WSH Backcast - NEP'!$C$12:$C$122, 0), MATCH('ALL Backcast - WINEP NEP'!L$13, 'WSH Backcast - NEP'!$B$13:$AG$13, 0))</f>
        <v>Excellent</v>
      </c>
      <c r="M82" t="str">
        <f>INDEX('WSH Backcast - NEP'!$B$12:$AG$122, MATCH('ALL Backcast - WINEP NEP'!$C82, 'WSH Backcast - NEP'!$C$12:$C$122, 0), MATCH('ALL Backcast - WINEP NEP'!M$13, 'WSH Backcast - NEP'!$B$13:$AG$13, 0))</f>
        <v>Excellent</v>
      </c>
      <c r="N82" t="str">
        <f>INDEX('WSH Backcast - NEP'!$B$12:$AG$122, MATCH('ALL Backcast - WINEP NEP'!$C82, 'WSH Backcast - NEP'!$C$12:$C$122, 0), MATCH('ALL Backcast - WINEP NEP'!N$13, 'WSH Backcast - NEP'!$B$13:$AG$13, 0))</f>
        <v>Excellent</v>
      </c>
      <c r="O82" t="str">
        <f>INDEX('WSH Backcast - NEP'!$B$12:$AG$122, MATCH('ALL Backcast - WINEP NEP'!$C82, 'WSH Backcast - NEP'!$C$12:$C$122, 0), MATCH('ALL Backcast - WINEP NEP'!O$13, 'WSH Backcast - NEP'!$B$13:$AG$13, 0))</f>
        <v>Excellent</v>
      </c>
      <c r="P82">
        <f>INDEX('WSH Backcast - NEP'!$B$12:$AG$122, MATCH('ALL Backcast - WINEP NEP'!$C82, 'WSH Backcast - NEP'!$C$12:$C$122, 0), MATCH('ALL Backcast - WINEP NEP'!P$13, 'WSH Backcast - NEP'!$B$13:$AG$13, 0))</f>
        <v>0</v>
      </c>
      <c r="Q82" t="str">
        <f>INDEX('WSH Backcast - NEP'!$B$12:$AG$122, MATCH('ALL Backcast - WINEP NEP'!$C82, 'WSH Backcast - NEP'!$C$12:$C$122, 0), MATCH('ALL Backcast - WINEP NEP'!Q$13, 'WSH Backcast - NEP'!$B$13:$AG$13, 0))</f>
        <v>Excellent</v>
      </c>
      <c r="R82" t="str">
        <f>INDEX('WSH Backcast - NEP'!$B$12:$AG$122, MATCH('ALL Backcast - WINEP NEP'!$C82, 'WSH Backcast - NEP'!$C$12:$C$122, 0), MATCH('ALL Backcast - WINEP NEP'!R$13, 'WSH Backcast - NEP'!$B$13:$AG$13, 0))</f>
        <v>Excellent</v>
      </c>
      <c r="S82" t="str">
        <f>INDEX('WSH Backcast - NEP'!$B$12:$AG$122, MATCH('ALL Backcast - WINEP NEP'!$C82, 'WSH Backcast - NEP'!$C$12:$C$122, 0), MATCH('ALL Backcast - WINEP NEP'!S$13, 'WSH Backcast - NEP'!$B$13:$AG$13, 0))</f>
        <v>Excellent</v>
      </c>
      <c r="T82" t="str">
        <f>INDEX('WSH Backcast - NEP'!$B$12:$AG$122, MATCH('ALL Backcast - WINEP NEP'!$C82, 'WSH Backcast - NEP'!$C$12:$C$122, 0), MATCH('ALL Backcast - WINEP NEP'!T$13, 'WSH Backcast - NEP'!$B$13:$AG$13, 0))</f>
        <v>Excellent</v>
      </c>
      <c r="U82" t="str">
        <f>INDEX('WSH Backcast - NEP'!$B$12:$AG$122, MATCH('ALL Backcast - WINEP NEP'!$C82, 'WSH Backcast - NEP'!$C$12:$C$122, 0), MATCH('ALL Backcast - WINEP NEP'!U$13, 'WSH Backcast - NEP'!$B$13:$AG$13, 0))</f>
        <v>Excellent</v>
      </c>
      <c r="V82" t="str">
        <f>INDEX('WSH Backcast - NEP'!$B$12:$AG$122, MATCH('ALL Backcast - WINEP NEP'!$C82, 'WSH Backcast - NEP'!$C$12:$C$122, 0), MATCH('ALL Backcast - WINEP NEP'!V$13, 'WSH Backcast - NEP'!$B$13:$AG$13, 0))</f>
        <v>Excellent</v>
      </c>
      <c r="W82">
        <f>INDEX('WSH Backcast - NEP'!$B$12:$AG$122, MATCH('ALL Backcast - WINEP NEP'!$C82, 'WSH Backcast - NEP'!$C$12:$C$122, 0), MATCH('ALL Backcast - WINEP NEP'!W$13, 'WSH Backcast - NEP'!$B$13:$AG$13, 0))</f>
        <v>0</v>
      </c>
      <c r="X82">
        <f>INDEX('WSH Backcast - NEP'!$B$12:$AG$122, MATCH('ALL Backcast - WINEP NEP'!$C82, 'WSH Backcast - NEP'!$C$12:$C$122, 0), MATCH('ALL Backcast - WINEP NEP'!X$13, 'WSH Backcast - NEP'!$B$13:$AG$13, 0))</f>
        <v>0</v>
      </c>
      <c r="Y82">
        <f>INDEX('WSH Backcast - NEP'!$B$12:$AG$122, MATCH('ALL Backcast - WINEP NEP'!$C82, 'WSH Backcast - NEP'!$C$12:$C$122, 0), MATCH('ALL Backcast - WINEP NEP'!Y$13, 'WSH Backcast - NEP'!$B$13:$AG$13, 0))</f>
        <v>0</v>
      </c>
      <c r="Z82" t="str">
        <f>INDEX('WSH Backcast - NEP'!$B$12:$AG$122, MATCH('ALL Backcast - WINEP NEP'!$C82, 'WSH Backcast - NEP'!$C$12:$C$122, 0), MATCH('ALL Backcast - WINEP NEP'!Z$13, 'WSH Backcast - NEP'!$B$13:$AG$13, 0))</f>
        <v>N</v>
      </c>
      <c r="AB82" t="str">
        <f t="shared" si="1"/>
        <v>N</v>
      </c>
    </row>
    <row r="83" spans="2:28">
      <c r="B83" t="s">
        <v>232</v>
      </c>
      <c r="C83" t="s">
        <v>388</v>
      </c>
      <c r="D83" t="str">
        <f>INDEX('WSH Backcast - NEP'!$B$12:$AG$122, MATCH('ALL Backcast - WINEP NEP'!$C83, 'WSH Backcast - NEP'!$C$12:$C$122, 0), MATCH('ALL Backcast - WINEP NEP'!D$13, 'WSH Backcast - NEP'!$B$13:$AG$13, 0))</f>
        <v>coastal</v>
      </c>
      <c r="E83" t="str">
        <f>INDEX('WSH Backcast - NEP'!$B$12:$AG$122, MATCH('ALL Backcast - WINEP NEP'!$C83, 'WSH Backcast - NEP'!$C$12:$C$122, 0), MATCH('ALL Backcast - WINEP NEP'!E$13, 'WSH Backcast - NEP'!$B$13:$AG$13, 0))</f>
        <v>Categorisation</v>
      </c>
      <c r="F83" t="str">
        <f>INDEX('WSH Backcast - NEP'!$B$12:$AG$122, MATCH('ALL Backcast - WINEP NEP'!$C83, 'WSH Backcast - NEP'!$C$12:$C$122, 0), MATCH('ALL Backcast - WINEP NEP'!F$13, 'WSH Backcast - NEP'!$B$13:$AG$13, 0))</f>
        <v>Included</v>
      </c>
      <c r="H83" t="str">
        <f>INDEX('WSH Backcast - NEP'!$B$12:$AG$122, MATCH('ALL Backcast - WINEP NEP'!$C83, 'WSH Backcast - NEP'!$C$12:$C$122, 0), MATCH('ALL Backcast - WINEP NEP'!H$13, 'WSH Backcast - NEP'!$B$13:$AG$13, 0))</f>
        <v>Excellent</v>
      </c>
      <c r="I83" t="str">
        <f>INDEX('WSH Backcast - NEP'!$B$12:$AG$122, MATCH('ALL Backcast - WINEP NEP'!$C83, 'WSH Backcast - NEP'!$C$12:$C$122, 0), MATCH('ALL Backcast - WINEP NEP'!I$13, 'WSH Backcast - NEP'!$B$13:$AG$13, 0))</f>
        <v>Excellent</v>
      </c>
      <c r="J83" t="str">
        <f>INDEX('WSH Backcast - NEP'!$B$12:$AG$122, MATCH('ALL Backcast - WINEP NEP'!$C83, 'WSH Backcast - NEP'!$C$12:$C$122, 0), MATCH('ALL Backcast - WINEP NEP'!J$13, 'WSH Backcast - NEP'!$B$13:$AG$13, 0))</f>
        <v>Excellent</v>
      </c>
      <c r="K83" t="str">
        <f>INDEX('WSH Backcast - NEP'!$B$12:$AG$122, MATCH('ALL Backcast - WINEP NEP'!$C83, 'WSH Backcast - NEP'!$C$12:$C$122, 0), MATCH('ALL Backcast - WINEP NEP'!K$13, 'WSH Backcast - NEP'!$B$13:$AG$13, 0))</f>
        <v>Excellent</v>
      </c>
      <c r="L83" t="str">
        <f>INDEX('WSH Backcast - NEP'!$B$12:$AG$122, MATCH('ALL Backcast - WINEP NEP'!$C83, 'WSH Backcast - NEP'!$C$12:$C$122, 0), MATCH('ALL Backcast - WINEP NEP'!L$13, 'WSH Backcast - NEP'!$B$13:$AG$13, 0))</f>
        <v>Excellent</v>
      </c>
      <c r="M83" t="str">
        <f>INDEX('WSH Backcast - NEP'!$B$12:$AG$122, MATCH('ALL Backcast - WINEP NEP'!$C83, 'WSH Backcast - NEP'!$C$12:$C$122, 0), MATCH('ALL Backcast - WINEP NEP'!M$13, 'WSH Backcast - NEP'!$B$13:$AG$13, 0))</f>
        <v>Excellent</v>
      </c>
      <c r="N83" t="str">
        <f>INDEX('WSH Backcast - NEP'!$B$12:$AG$122, MATCH('ALL Backcast - WINEP NEP'!$C83, 'WSH Backcast - NEP'!$C$12:$C$122, 0), MATCH('ALL Backcast - WINEP NEP'!N$13, 'WSH Backcast - NEP'!$B$13:$AG$13, 0))</f>
        <v>Excellent</v>
      </c>
      <c r="O83" t="str">
        <f>INDEX('WSH Backcast - NEP'!$B$12:$AG$122, MATCH('ALL Backcast - WINEP NEP'!$C83, 'WSH Backcast - NEP'!$C$12:$C$122, 0), MATCH('ALL Backcast - WINEP NEP'!O$13, 'WSH Backcast - NEP'!$B$13:$AG$13, 0))</f>
        <v>Excellent</v>
      </c>
      <c r="P83">
        <f>INDEX('WSH Backcast - NEP'!$B$12:$AG$122, MATCH('ALL Backcast - WINEP NEP'!$C83, 'WSH Backcast - NEP'!$C$12:$C$122, 0), MATCH('ALL Backcast - WINEP NEP'!P$13, 'WSH Backcast - NEP'!$B$13:$AG$13, 0))</f>
        <v>0</v>
      </c>
      <c r="Q83" t="str">
        <f>INDEX('WSH Backcast - NEP'!$B$12:$AG$122, MATCH('ALL Backcast - WINEP NEP'!$C83, 'WSH Backcast - NEP'!$C$12:$C$122, 0), MATCH('ALL Backcast - WINEP NEP'!Q$13, 'WSH Backcast - NEP'!$B$13:$AG$13, 0))</f>
        <v>Excellent</v>
      </c>
      <c r="R83" t="str">
        <f>INDEX('WSH Backcast - NEP'!$B$12:$AG$122, MATCH('ALL Backcast - WINEP NEP'!$C83, 'WSH Backcast - NEP'!$C$12:$C$122, 0), MATCH('ALL Backcast - WINEP NEP'!R$13, 'WSH Backcast - NEP'!$B$13:$AG$13, 0))</f>
        <v>Excellent</v>
      </c>
      <c r="S83" t="str">
        <f>INDEX('WSH Backcast - NEP'!$B$12:$AG$122, MATCH('ALL Backcast - WINEP NEP'!$C83, 'WSH Backcast - NEP'!$C$12:$C$122, 0), MATCH('ALL Backcast - WINEP NEP'!S$13, 'WSH Backcast - NEP'!$B$13:$AG$13, 0))</f>
        <v>Excellent</v>
      </c>
      <c r="T83" t="str">
        <f>INDEX('WSH Backcast - NEP'!$B$12:$AG$122, MATCH('ALL Backcast - WINEP NEP'!$C83, 'WSH Backcast - NEP'!$C$12:$C$122, 0), MATCH('ALL Backcast - WINEP NEP'!T$13, 'WSH Backcast - NEP'!$B$13:$AG$13, 0))</f>
        <v>Excellent</v>
      </c>
      <c r="U83" t="str">
        <f>INDEX('WSH Backcast - NEP'!$B$12:$AG$122, MATCH('ALL Backcast - WINEP NEP'!$C83, 'WSH Backcast - NEP'!$C$12:$C$122, 0), MATCH('ALL Backcast - WINEP NEP'!U$13, 'WSH Backcast - NEP'!$B$13:$AG$13, 0))</f>
        <v>Excellent</v>
      </c>
      <c r="V83" t="str">
        <f>INDEX('WSH Backcast - NEP'!$B$12:$AG$122, MATCH('ALL Backcast - WINEP NEP'!$C83, 'WSH Backcast - NEP'!$C$12:$C$122, 0), MATCH('ALL Backcast - WINEP NEP'!V$13, 'WSH Backcast - NEP'!$B$13:$AG$13, 0))</f>
        <v>Excellent</v>
      </c>
      <c r="W83">
        <f>INDEX('WSH Backcast - NEP'!$B$12:$AG$122, MATCH('ALL Backcast - WINEP NEP'!$C83, 'WSH Backcast - NEP'!$C$12:$C$122, 0), MATCH('ALL Backcast - WINEP NEP'!W$13, 'WSH Backcast - NEP'!$B$13:$AG$13, 0))</f>
        <v>0</v>
      </c>
      <c r="X83">
        <f>INDEX('WSH Backcast - NEP'!$B$12:$AG$122, MATCH('ALL Backcast - WINEP NEP'!$C83, 'WSH Backcast - NEP'!$C$12:$C$122, 0), MATCH('ALL Backcast - WINEP NEP'!X$13, 'WSH Backcast - NEP'!$B$13:$AG$13, 0))</f>
        <v>0</v>
      </c>
      <c r="Y83">
        <f>INDEX('WSH Backcast - NEP'!$B$12:$AG$122, MATCH('ALL Backcast - WINEP NEP'!$C83, 'WSH Backcast - NEP'!$C$12:$C$122, 0), MATCH('ALL Backcast - WINEP NEP'!Y$13, 'WSH Backcast - NEP'!$B$13:$AG$13, 0))</f>
        <v>0</v>
      </c>
      <c r="Z83" t="str">
        <f>INDEX('WSH Backcast - NEP'!$B$12:$AG$122, MATCH('ALL Backcast - WINEP NEP'!$C83, 'WSH Backcast - NEP'!$C$12:$C$122, 0), MATCH('ALL Backcast - WINEP NEP'!Z$13, 'WSH Backcast - NEP'!$B$13:$AG$13, 0))</f>
        <v>N</v>
      </c>
      <c r="AB83" t="str">
        <f t="shared" si="1"/>
        <v>N</v>
      </c>
    </row>
    <row r="84" spans="2:28">
      <c r="B84" t="s">
        <v>232</v>
      </c>
      <c r="C84" t="s">
        <v>389</v>
      </c>
      <c r="D84" t="str">
        <f>INDEX('WSH Backcast - NEP'!$B$12:$AG$122, MATCH('ALL Backcast - WINEP NEP'!$C84, 'WSH Backcast - NEP'!$C$12:$C$122, 0), MATCH('ALL Backcast - WINEP NEP'!D$13, 'WSH Backcast - NEP'!$B$13:$AG$13, 0))</f>
        <v>coastal</v>
      </c>
      <c r="E84" t="str">
        <f>INDEX('WSH Backcast - NEP'!$B$12:$AG$122, MATCH('ALL Backcast - WINEP NEP'!$C84, 'WSH Backcast - NEP'!$C$12:$C$122, 0), MATCH('ALL Backcast - WINEP NEP'!E$13, 'WSH Backcast - NEP'!$B$13:$AG$13, 0))</f>
        <v>Categorisation</v>
      </c>
      <c r="F84" t="str">
        <f>INDEX('WSH Backcast - NEP'!$B$12:$AG$122, MATCH('ALL Backcast - WINEP NEP'!$C84, 'WSH Backcast - NEP'!$C$12:$C$122, 0), MATCH('ALL Backcast - WINEP NEP'!F$13, 'WSH Backcast - NEP'!$B$13:$AG$13, 0))</f>
        <v>Included</v>
      </c>
      <c r="H84" t="str">
        <f>INDEX('WSH Backcast - NEP'!$B$12:$AG$122, MATCH('ALL Backcast - WINEP NEP'!$C84, 'WSH Backcast - NEP'!$C$12:$C$122, 0), MATCH('ALL Backcast - WINEP NEP'!H$13, 'WSH Backcast - NEP'!$B$13:$AG$13, 0))</f>
        <v>Excellent</v>
      </c>
      <c r="I84" t="str">
        <f>INDEX('WSH Backcast - NEP'!$B$12:$AG$122, MATCH('ALL Backcast - WINEP NEP'!$C84, 'WSH Backcast - NEP'!$C$12:$C$122, 0), MATCH('ALL Backcast - WINEP NEP'!I$13, 'WSH Backcast - NEP'!$B$13:$AG$13, 0))</f>
        <v>Excellent</v>
      </c>
      <c r="J84" t="str">
        <f>INDEX('WSH Backcast - NEP'!$B$12:$AG$122, MATCH('ALL Backcast - WINEP NEP'!$C84, 'WSH Backcast - NEP'!$C$12:$C$122, 0), MATCH('ALL Backcast - WINEP NEP'!J$13, 'WSH Backcast - NEP'!$B$13:$AG$13, 0))</f>
        <v>Excellent</v>
      </c>
      <c r="K84" t="str">
        <f>INDEX('WSH Backcast - NEP'!$B$12:$AG$122, MATCH('ALL Backcast - WINEP NEP'!$C84, 'WSH Backcast - NEP'!$C$12:$C$122, 0), MATCH('ALL Backcast - WINEP NEP'!K$13, 'WSH Backcast - NEP'!$B$13:$AG$13, 0))</f>
        <v>Excellent</v>
      </c>
      <c r="L84" t="str">
        <f>INDEX('WSH Backcast - NEP'!$B$12:$AG$122, MATCH('ALL Backcast - WINEP NEP'!$C84, 'WSH Backcast - NEP'!$C$12:$C$122, 0), MATCH('ALL Backcast - WINEP NEP'!L$13, 'WSH Backcast - NEP'!$B$13:$AG$13, 0))</f>
        <v>Excellent</v>
      </c>
      <c r="M84" t="str">
        <f>INDEX('WSH Backcast - NEP'!$B$12:$AG$122, MATCH('ALL Backcast - WINEP NEP'!$C84, 'WSH Backcast - NEP'!$C$12:$C$122, 0), MATCH('ALL Backcast - WINEP NEP'!M$13, 'WSH Backcast - NEP'!$B$13:$AG$13, 0))</f>
        <v>Excellent</v>
      </c>
      <c r="N84" t="str">
        <f>INDEX('WSH Backcast - NEP'!$B$12:$AG$122, MATCH('ALL Backcast - WINEP NEP'!$C84, 'WSH Backcast - NEP'!$C$12:$C$122, 0), MATCH('ALL Backcast - WINEP NEP'!N$13, 'WSH Backcast - NEP'!$B$13:$AG$13, 0))</f>
        <v>Excellent</v>
      </c>
      <c r="O84" t="str">
        <f>INDEX('WSH Backcast - NEP'!$B$12:$AG$122, MATCH('ALL Backcast - WINEP NEP'!$C84, 'WSH Backcast - NEP'!$C$12:$C$122, 0), MATCH('ALL Backcast - WINEP NEP'!O$13, 'WSH Backcast - NEP'!$B$13:$AG$13, 0))</f>
        <v>Excellent</v>
      </c>
      <c r="P84">
        <f>INDEX('WSH Backcast - NEP'!$B$12:$AG$122, MATCH('ALL Backcast - WINEP NEP'!$C84, 'WSH Backcast - NEP'!$C$12:$C$122, 0), MATCH('ALL Backcast - WINEP NEP'!P$13, 'WSH Backcast - NEP'!$B$13:$AG$13, 0))</f>
        <v>0</v>
      </c>
      <c r="Q84" t="str">
        <f>INDEX('WSH Backcast - NEP'!$B$12:$AG$122, MATCH('ALL Backcast - WINEP NEP'!$C84, 'WSH Backcast - NEP'!$C$12:$C$122, 0), MATCH('ALL Backcast - WINEP NEP'!Q$13, 'WSH Backcast - NEP'!$B$13:$AG$13, 0))</f>
        <v>Excellent</v>
      </c>
      <c r="R84" t="str">
        <f>INDEX('WSH Backcast - NEP'!$B$12:$AG$122, MATCH('ALL Backcast - WINEP NEP'!$C84, 'WSH Backcast - NEP'!$C$12:$C$122, 0), MATCH('ALL Backcast - WINEP NEP'!R$13, 'WSH Backcast - NEP'!$B$13:$AG$13, 0))</f>
        <v>Excellent</v>
      </c>
      <c r="S84" t="str">
        <f>INDEX('WSH Backcast - NEP'!$B$12:$AG$122, MATCH('ALL Backcast - WINEP NEP'!$C84, 'WSH Backcast - NEP'!$C$12:$C$122, 0), MATCH('ALL Backcast - WINEP NEP'!S$13, 'WSH Backcast - NEP'!$B$13:$AG$13, 0))</f>
        <v>Excellent</v>
      </c>
      <c r="T84" t="str">
        <f>INDEX('WSH Backcast - NEP'!$B$12:$AG$122, MATCH('ALL Backcast - WINEP NEP'!$C84, 'WSH Backcast - NEP'!$C$12:$C$122, 0), MATCH('ALL Backcast - WINEP NEP'!T$13, 'WSH Backcast - NEP'!$B$13:$AG$13, 0))</f>
        <v>Excellent</v>
      </c>
      <c r="U84" t="str">
        <f>INDEX('WSH Backcast - NEP'!$B$12:$AG$122, MATCH('ALL Backcast - WINEP NEP'!$C84, 'WSH Backcast - NEP'!$C$12:$C$122, 0), MATCH('ALL Backcast - WINEP NEP'!U$13, 'WSH Backcast - NEP'!$B$13:$AG$13, 0))</f>
        <v>Excellent</v>
      </c>
      <c r="V84" t="str">
        <f>INDEX('WSH Backcast - NEP'!$B$12:$AG$122, MATCH('ALL Backcast - WINEP NEP'!$C84, 'WSH Backcast - NEP'!$C$12:$C$122, 0), MATCH('ALL Backcast - WINEP NEP'!V$13, 'WSH Backcast - NEP'!$B$13:$AG$13, 0))</f>
        <v>Excellent</v>
      </c>
      <c r="W84">
        <f>INDEX('WSH Backcast - NEP'!$B$12:$AG$122, MATCH('ALL Backcast - WINEP NEP'!$C84, 'WSH Backcast - NEP'!$C$12:$C$122, 0), MATCH('ALL Backcast - WINEP NEP'!W$13, 'WSH Backcast - NEP'!$B$13:$AG$13, 0))</f>
        <v>0</v>
      </c>
      <c r="X84">
        <f>INDEX('WSH Backcast - NEP'!$B$12:$AG$122, MATCH('ALL Backcast - WINEP NEP'!$C84, 'WSH Backcast - NEP'!$C$12:$C$122, 0), MATCH('ALL Backcast - WINEP NEP'!X$13, 'WSH Backcast - NEP'!$B$13:$AG$13, 0))</f>
        <v>0</v>
      </c>
      <c r="Y84">
        <f>INDEX('WSH Backcast - NEP'!$B$12:$AG$122, MATCH('ALL Backcast - WINEP NEP'!$C84, 'WSH Backcast - NEP'!$C$12:$C$122, 0), MATCH('ALL Backcast - WINEP NEP'!Y$13, 'WSH Backcast - NEP'!$B$13:$AG$13, 0))</f>
        <v>0</v>
      </c>
      <c r="Z84" t="str">
        <f>INDEX('WSH Backcast - NEP'!$B$12:$AG$122, MATCH('ALL Backcast - WINEP NEP'!$C84, 'WSH Backcast - NEP'!$C$12:$C$122, 0), MATCH('ALL Backcast - WINEP NEP'!Z$13, 'WSH Backcast - NEP'!$B$13:$AG$13, 0))</f>
        <v>N</v>
      </c>
      <c r="AB84" t="str">
        <f t="shared" si="1"/>
        <v>N</v>
      </c>
    </row>
    <row r="85" spans="2:28">
      <c r="B85" t="s">
        <v>232</v>
      </c>
      <c r="C85" t="s">
        <v>390</v>
      </c>
      <c r="D85" t="str">
        <f>INDEX('WSH Backcast - NEP'!$B$12:$AG$122, MATCH('ALL Backcast - WINEP NEP'!$C85, 'WSH Backcast - NEP'!$C$12:$C$122, 0), MATCH('ALL Backcast - WINEP NEP'!D$13, 'WSH Backcast - NEP'!$B$13:$AG$13, 0))</f>
        <v>coastal</v>
      </c>
      <c r="E85" t="str">
        <f>INDEX('WSH Backcast - NEP'!$B$12:$AG$122, MATCH('ALL Backcast - WINEP NEP'!$C85, 'WSH Backcast - NEP'!$C$12:$C$122, 0), MATCH('ALL Backcast - WINEP NEP'!E$13, 'WSH Backcast - NEP'!$B$13:$AG$13, 0))</f>
        <v>Categorisation</v>
      </c>
      <c r="F85" t="str">
        <f>INDEX('WSH Backcast - NEP'!$B$12:$AG$122, MATCH('ALL Backcast - WINEP NEP'!$C85, 'WSH Backcast - NEP'!$C$12:$C$122, 0), MATCH('ALL Backcast - WINEP NEP'!F$13, 'WSH Backcast - NEP'!$B$13:$AG$13, 0))</f>
        <v>Included</v>
      </c>
      <c r="H85" t="str">
        <f>INDEX('WSH Backcast - NEP'!$B$12:$AG$122, MATCH('ALL Backcast - WINEP NEP'!$C85, 'WSH Backcast - NEP'!$C$12:$C$122, 0), MATCH('ALL Backcast - WINEP NEP'!H$13, 'WSH Backcast - NEP'!$B$13:$AG$13, 0))</f>
        <v>Excellent</v>
      </c>
      <c r="I85" t="str">
        <f>INDEX('WSH Backcast - NEP'!$B$12:$AG$122, MATCH('ALL Backcast - WINEP NEP'!$C85, 'WSH Backcast - NEP'!$C$12:$C$122, 0), MATCH('ALL Backcast - WINEP NEP'!I$13, 'WSH Backcast - NEP'!$B$13:$AG$13, 0))</f>
        <v>Excellent</v>
      </c>
      <c r="J85" t="str">
        <f>INDEX('WSH Backcast - NEP'!$B$12:$AG$122, MATCH('ALL Backcast - WINEP NEP'!$C85, 'WSH Backcast - NEP'!$C$12:$C$122, 0), MATCH('ALL Backcast - WINEP NEP'!J$13, 'WSH Backcast - NEP'!$B$13:$AG$13, 0))</f>
        <v>Good</v>
      </c>
      <c r="K85" t="str">
        <f>INDEX('WSH Backcast - NEP'!$B$12:$AG$122, MATCH('ALL Backcast - WINEP NEP'!$C85, 'WSH Backcast - NEP'!$C$12:$C$122, 0), MATCH('ALL Backcast - WINEP NEP'!K$13, 'WSH Backcast - NEP'!$B$13:$AG$13, 0))</f>
        <v>Good</v>
      </c>
      <c r="L85" t="str">
        <f>INDEX('WSH Backcast - NEP'!$B$12:$AG$122, MATCH('ALL Backcast - WINEP NEP'!$C85, 'WSH Backcast - NEP'!$C$12:$C$122, 0), MATCH('ALL Backcast - WINEP NEP'!L$13, 'WSH Backcast - NEP'!$B$13:$AG$13, 0))</f>
        <v>Excellent</v>
      </c>
      <c r="M85" t="str">
        <f>INDEX('WSH Backcast - NEP'!$B$12:$AG$122, MATCH('ALL Backcast - WINEP NEP'!$C85, 'WSH Backcast - NEP'!$C$12:$C$122, 0), MATCH('ALL Backcast - WINEP NEP'!M$13, 'WSH Backcast - NEP'!$B$13:$AG$13, 0))</f>
        <v>Excellent</v>
      </c>
      <c r="N85" t="str">
        <f>INDEX('WSH Backcast - NEP'!$B$12:$AG$122, MATCH('ALL Backcast - WINEP NEP'!$C85, 'WSH Backcast - NEP'!$C$12:$C$122, 0), MATCH('ALL Backcast - WINEP NEP'!N$13, 'WSH Backcast - NEP'!$B$13:$AG$13, 0))</f>
        <v>Excellent</v>
      </c>
      <c r="O85" t="str">
        <f>INDEX('WSH Backcast - NEP'!$B$12:$AG$122, MATCH('ALL Backcast - WINEP NEP'!$C85, 'WSH Backcast - NEP'!$C$12:$C$122, 0), MATCH('ALL Backcast - WINEP NEP'!O$13, 'WSH Backcast - NEP'!$B$13:$AG$13, 0))</f>
        <v>Excellent</v>
      </c>
      <c r="P85">
        <f>INDEX('WSH Backcast - NEP'!$B$12:$AG$122, MATCH('ALL Backcast - WINEP NEP'!$C85, 'WSH Backcast - NEP'!$C$12:$C$122, 0), MATCH('ALL Backcast - WINEP NEP'!P$13, 'WSH Backcast - NEP'!$B$13:$AG$13, 0))</f>
        <v>0</v>
      </c>
      <c r="Q85" t="str">
        <f>INDEX('WSH Backcast - NEP'!$B$12:$AG$122, MATCH('ALL Backcast - WINEP NEP'!$C85, 'WSH Backcast - NEP'!$C$12:$C$122, 0), MATCH('ALL Backcast - WINEP NEP'!Q$13, 'WSH Backcast - NEP'!$B$13:$AG$13, 0))</f>
        <v>Excellent</v>
      </c>
      <c r="R85" t="str">
        <f>INDEX('WSH Backcast - NEP'!$B$12:$AG$122, MATCH('ALL Backcast - WINEP NEP'!$C85, 'WSH Backcast - NEP'!$C$12:$C$122, 0), MATCH('ALL Backcast - WINEP NEP'!R$13, 'WSH Backcast - NEP'!$B$13:$AG$13, 0))</f>
        <v>Excellent</v>
      </c>
      <c r="S85" t="str">
        <f>INDEX('WSH Backcast - NEP'!$B$12:$AG$122, MATCH('ALL Backcast - WINEP NEP'!$C85, 'WSH Backcast - NEP'!$C$12:$C$122, 0), MATCH('ALL Backcast - WINEP NEP'!S$13, 'WSH Backcast - NEP'!$B$13:$AG$13, 0))</f>
        <v>Excellent</v>
      </c>
      <c r="T85" t="str">
        <f>INDEX('WSH Backcast - NEP'!$B$12:$AG$122, MATCH('ALL Backcast - WINEP NEP'!$C85, 'WSH Backcast - NEP'!$C$12:$C$122, 0), MATCH('ALL Backcast - WINEP NEP'!T$13, 'WSH Backcast - NEP'!$B$13:$AG$13, 0))</f>
        <v>Excellent</v>
      </c>
      <c r="U85" t="str">
        <f>INDEX('WSH Backcast - NEP'!$B$12:$AG$122, MATCH('ALL Backcast - WINEP NEP'!$C85, 'WSH Backcast - NEP'!$C$12:$C$122, 0), MATCH('ALL Backcast - WINEP NEP'!U$13, 'WSH Backcast - NEP'!$B$13:$AG$13, 0))</f>
        <v>Excellent</v>
      </c>
      <c r="V85" t="str">
        <f>INDEX('WSH Backcast - NEP'!$B$12:$AG$122, MATCH('ALL Backcast - WINEP NEP'!$C85, 'WSH Backcast - NEP'!$C$12:$C$122, 0), MATCH('ALL Backcast - WINEP NEP'!V$13, 'WSH Backcast - NEP'!$B$13:$AG$13, 0))</f>
        <v>Excellent</v>
      </c>
      <c r="W85">
        <f>INDEX('WSH Backcast - NEP'!$B$12:$AG$122, MATCH('ALL Backcast - WINEP NEP'!$C85, 'WSH Backcast - NEP'!$C$12:$C$122, 0), MATCH('ALL Backcast - WINEP NEP'!W$13, 'WSH Backcast - NEP'!$B$13:$AG$13, 0))</f>
        <v>0</v>
      </c>
      <c r="X85">
        <f>INDEX('WSH Backcast - NEP'!$B$12:$AG$122, MATCH('ALL Backcast - WINEP NEP'!$C85, 'WSH Backcast - NEP'!$C$12:$C$122, 0), MATCH('ALL Backcast - WINEP NEP'!X$13, 'WSH Backcast - NEP'!$B$13:$AG$13, 0))</f>
        <v>0</v>
      </c>
      <c r="Y85">
        <f>INDEX('WSH Backcast - NEP'!$B$12:$AG$122, MATCH('ALL Backcast - WINEP NEP'!$C85, 'WSH Backcast - NEP'!$C$12:$C$122, 0), MATCH('ALL Backcast - WINEP NEP'!Y$13, 'WSH Backcast - NEP'!$B$13:$AG$13, 0))</f>
        <v>0</v>
      </c>
      <c r="Z85" t="str">
        <f>INDEX('WSH Backcast - NEP'!$B$12:$AG$122, MATCH('ALL Backcast - WINEP NEP'!$C85, 'WSH Backcast - NEP'!$C$12:$C$122, 0), MATCH('ALL Backcast - WINEP NEP'!Z$13, 'WSH Backcast - NEP'!$B$13:$AG$13, 0))</f>
        <v>N</v>
      </c>
      <c r="AB85" t="str">
        <f t="shared" si="1"/>
        <v>N</v>
      </c>
    </row>
    <row r="86" spans="2:28">
      <c r="B86" t="s">
        <v>232</v>
      </c>
      <c r="C86" t="s">
        <v>391</v>
      </c>
      <c r="D86" t="str">
        <f>INDEX('WSH Backcast - NEP'!$B$12:$AG$122, MATCH('ALL Backcast - WINEP NEP'!$C86, 'WSH Backcast - NEP'!$C$12:$C$122, 0), MATCH('ALL Backcast - WINEP NEP'!D$13, 'WSH Backcast - NEP'!$B$13:$AG$13, 0))</f>
        <v>coastal</v>
      </c>
      <c r="E86" t="str">
        <f>INDEX('WSH Backcast - NEP'!$B$12:$AG$122, MATCH('ALL Backcast - WINEP NEP'!$C86, 'WSH Backcast - NEP'!$C$12:$C$122, 0), MATCH('ALL Backcast - WINEP NEP'!E$13, 'WSH Backcast - NEP'!$B$13:$AG$13, 0))</f>
        <v>Categorisation</v>
      </c>
      <c r="F86" t="str">
        <f>INDEX('WSH Backcast - NEP'!$B$12:$AG$122, MATCH('ALL Backcast - WINEP NEP'!$C86, 'WSH Backcast - NEP'!$C$12:$C$122, 0), MATCH('ALL Backcast - WINEP NEP'!F$13, 'WSH Backcast - NEP'!$B$13:$AG$13, 0))</f>
        <v>Included</v>
      </c>
      <c r="H86" t="str">
        <f>INDEX('WSH Backcast - NEP'!$B$12:$AG$122, MATCH('ALL Backcast - WINEP NEP'!$C86, 'WSH Backcast - NEP'!$C$12:$C$122, 0), MATCH('ALL Backcast - WINEP NEP'!H$13, 'WSH Backcast - NEP'!$B$13:$AG$13, 0))</f>
        <v>Excellent</v>
      </c>
      <c r="I86" t="str">
        <f>INDEX('WSH Backcast - NEP'!$B$12:$AG$122, MATCH('ALL Backcast - WINEP NEP'!$C86, 'WSH Backcast - NEP'!$C$12:$C$122, 0), MATCH('ALL Backcast - WINEP NEP'!I$13, 'WSH Backcast - NEP'!$B$13:$AG$13, 0))</f>
        <v>Excellent</v>
      </c>
      <c r="J86" t="str">
        <f>INDEX('WSH Backcast - NEP'!$B$12:$AG$122, MATCH('ALL Backcast - WINEP NEP'!$C86, 'WSH Backcast - NEP'!$C$12:$C$122, 0), MATCH('ALL Backcast - WINEP NEP'!J$13, 'WSH Backcast - NEP'!$B$13:$AG$13, 0))</f>
        <v>Excellent</v>
      </c>
      <c r="K86" t="str">
        <f>INDEX('WSH Backcast - NEP'!$B$12:$AG$122, MATCH('ALL Backcast - WINEP NEP'!$C86, 'WSH Backcast - NEP'!$C$12:$C$122, 0), MATCH('ALL Backcast - WINEP NEP'!K$13, 'WSH Backcast - NEP'!$B$13:$AG$13, 0))</f>
        <v>Excellent</v>
      </c>
      <c r="L86" t="str">
        <f>INDEX('WSH Backcast - NEP'!$B$12:$AG$122, MATCH('ALL Backcast - WINEP NEP'!$C86, 'WSH Backcast - NEP'!$C$12:$C$122, 0), MATCH('ALL Backcast - WINEP NEP'!L$13, 'WSH Backcast - NEP'!$B$13:$AG$13, 0))</f>
        <v>Excellent</v>
      </c>
      <c r="M86" t="str">
        <f>INDEX('WSH Backcast - NEP'!$B$12:$AG$122, MATCH('ALL Backcast - WINEP NEP'!$C86, 'WSH Backcast - NEP'!$C$12:$C$122, 0), MATCH('ALL Backcast - WINEP NEP'!M$13, 'WSH Backcast - NEP'!$B$13:$AG$13, 0))</f>
        <v>Excellent</v>
      </c>
      <c r="N86" t="str">
        <f>INDEX('WSH Backcast - NEP'!$B$12:$AG$122, MATCH('ALL Backcast - WINEP NEP'!$C86, 'WSH Backcast - NEP'!$C$12:$C$122, 0), MATCH('ALL Backcast - WINEP NEP'!N$13, 'WSH Backcast - NEP'!$B$13:$AG$13, 0))</f>
        <v>Excellent</v>
      </c>
      <c r="O86" t="str">
        <f>INDEX('WSH Backcast - NEP'!$B$12:$AG$122, MATCH('ALL Backcast - WINEP NEP'!$C86, 'WSH Backcast - NEP'!$C$12:$C$122, 0), MATCH('ALL Backcast - WINEP NEP'!O$13, 'WSH Backcast - NEP'!$B$13:$AG$13, 0))</f>
        <v>Excellent</v>
      </c>
      <c r="P86">
        <f>INDEX('WSH Backcast - NEP'!$B$12:$AG$122, MATCH('ALL Backcast - WINEP NEP'!$C86, 'WSH Backcast - NEP'!$C$12:$C$122, 0), MATCH('ALL Backcast - WINEP NEP'!P$13, 'WSH Backcast - NEP'!$B$13:$AG$13, 0))</f>
        <v>0</v>
      </c>
      <c r="Q86" t="str">
        <f>INDEX('WSH Backcast - NEP'!$B$12:$AG$122, MATCH('ALL Backcast - WINEP NEP'!$C86, 'WSH Backcast - NEP'!$C$12:$C$122, 0), MATCH('ALL Backcast - WINEP NEP'!Q$13, 'WSH Backcast - NEP'!$B$13:$AG$13, 0))</f>
        <v>Excellent</v>
      </c>
      <c r="R86" t="str">
        <f>INDEX('WSH Backcast - NEP'!$B$12:$AG$122, MATCH('ALL Backcast - WINEP NEP'!$C86, 'WSH Backcast - NEP'!$C$12:$C$122, 0), MATCH('ALL Backcast - WINEP NEP'!R$13, 'WSH Backcast - NEP'!$B$13:$AG$13, 0))</f>
        <v>Excellent</v>
      </c>
      <c r="S86" t="str">
        <f>INDEX('WSH Backcast - NEP'!$B$12:$AG$122, MATCH('ALL Backcast - WINEP NEP'!$C86, 'WSH Backcast - NEP'!$C$12:$C$122, 0), MATCH('ALL Backcast - WINEP NEP'!S$13, 'WSH Backcast - NEP'!$B$13:$AG$13, 0))</f>
        <v>Excellent</v>
      </c>
      <c r="T86" t="str">
        <f>INDEX('WSH Backcast - NEP'!$B$12:$AG$122, MATCH('ALL Backcast - WINEP NEP'!$C86, 'WSH Backcast - NEP'!$C$12:$C$122, 0), MATCH('ALL Backcast - WINEP NEP'!T$13, 'WSH Backcast - NEP'!$B$13:$AG$13, 0))</f>
        <v>Excellent</v>
      </c>
      <c r="U86" t="str">
        <f>INDEX('WSH Backcast - NEP'!$B$12:$AG$122, MATCH('ALL Backcast - WINEP NEP'!$C86, 'WSH Backcast - NEP'!$C$12:$C$122, 0), MATCH('ALL Backcast - WINEP NEP'!U$13, 'WSH Backcast - NEP'!$B$13:$AG$13, 0))</f>
        <v>Excellent</v>
      </c>
      <c r="V86" t="str">
        <f>INDEX('WSH Backcast - NEP'!$B$12:$AG$122, MATCH('ALL Backcast - WINEP NEP'!$C86, 'WSH Backcast - NEP'!$C$12:$C$122, 0), MATCH('ALL Backcast - WINEP NEP'!V$13, 'WSH Backcast - NEP'!$B$13:$AG$13, 0))</f>
        <v>Excellent</v>
      </c>
      <c r="W86">
        <f>INDEX('WSH Backcast - NEP'!$B$12:$AG$122, MATCH('ALL Backcast - WINEP NEP'!$C86, 'WSH Backcast - NEP'!$C$12:$C$122, 0), MATCH('ALL Backcast - WINEP NEP'!W$13, 'WSH Backcast - NEP'!$B$13:$AG$13, 0))</f>
        <v>0</v>
      </c>
      <c r="X86">
        <f>INDEX('WSH Backcast - NEP'!$B$12:$AG$122, MATCH('ALL Backcast - WINEP NEP'!$C86, 'WSH Backcast - NEP'!$C$12:$C$122, 0), MATCH('ALL Backcast - WINEP NEP'!X$13, 'WSH Backcast - NEP'!$B$13:$AG$13, 0))</f>
        <v>0</v>
      </c>
      <c r="Y86">
        <f>INDEX('WSH Backcast - NEP'!$B$12:$AG$122, MATCH('ALL Backcast - WINEP NEP'!$C86, 'WSH Backcast - NEP'!$C$12:$C$122, 0), MATCH('ALL Backcast - WINEP NEP'!Y$13, 'WSH Backcast - NEP'!$B$13:$AG$13, 0))</f>
        <v>0</v>
      </c>
      <c r="Z86" t="str">
        <f>INDEX('WSH Backcast - NEP'!$B$12:$AG$122, MATCH('ALL Backcast - WINEP NEP'!$C86, 'WSH Backcast - NEP'!$C$12:$C$122, 0), MATCH('ALL Backcast - WINEP NEP'!Z$13, 'WSH Backcast - NEP'!$B$13:$AG$13, 0))</f>
        <v>N</v>
      </c>
      <c r="AB86" t="str">
        <f t="shared" si="1"/>
        <v>N</v>
      </c>
    </row>
    <row r="87" spans="2:28">
      <c r="B87" t="s">
        <v>232</v>
      </c>
      <c r="C87" t="s">
        <v>392</v>
      </c>
      <c r="D87" t="str">
        <f>INDEX('WSH Backcast - NEP'!$B$12:$AG$122, MATCH('ALL Backcast - WINEP NEP'!$C87, 'WSH Backcast - NEP'!$C$12:$C$122, 0), MATCH('ALL Backcast - WINEP NEP'!D$13, 'WSH Backcast - NEP'!$B$13:$AG$13, 0))</f>
        <v>coastal</v>
      </c>
      <c r="E87" t="str">
        <f>INDEX('WSH Backcast - NEP'!$B$12:$AG$122, MATCH('ALL Backcast - WINEP NEP'!$C87, 'WSH Backcast - NEP'!$C$12:$C$122, 0), MATCH('ALL Backcast - WINEP NEP'!E$13, 'WSH Backcast - NEP'!$B$13:$AG$13, 0))</f>
        <v>Categorisation</v>
      </c>
      <c r="F87" t="str">
        <f>INDEX('WSH Backcast - NEP'!$B$12:$AG$122, MATCH('ALL Backcast - WINEP NEP'!$C87, 'WSH Backcast - NEP'!$C$12:$C$122, 0), MATCH('ALL Backcast - WINEP NEP'!F$13, 'WSH Backcast - NEP'!$B$13:$AG$13, 0))</f>
        <v>Included</v>
      </c>
      <c r="H87" t="str">
        <f>INDEX('WSH Backcast - NEP'!$B$12:$AG$122, MATCH('ALL Backcast - WINEP NEP'!$C87, 'WSH Backcast - NEP'!$C$12:$C$122, 0), MATCH('ALL Backcast - WINEP NEP'!H$13, 'WSH Backcast - NEP'!$B$13:$AG$13, 0))</f>
        <v>Excellent</v>
      </c>
      <c r="I87" t="str">
        <f>INDEX('WSH Backcast - NEP'!$B$12:$AG$122, MATCH('ALL Backcast - WINEP NEP'!$C87, 'WSH Backcast - NEP'!$C$12:$C$122, 0), MATCH('ALL Backcast - WINEP NEP'!I$13, 'WSH Backcast - NEP'!$B$13:$AG$13, 0))</f>
        <v>Excellent</v>
      </c>
      <c r="J87" t="str">
        <f>INDEX('WSH Backcast - NEP'!$B$12:$AG$122, MATCH('ALL Backcast - WINEP NEP'!$C87, 'WSH Backcast - NEP'!$C$12:$C$122, 0), MATCH('ALL Backcast - WINEP NEP'!J$13, 'WSH Backcast - NEP'!$B$13:$AG$13, 0))</f>
        <v>Excellent</v>
      </c>
      <c r="K87" t="str">
        <f>INDEX('WSH Backcast - NEP'!$B$12:$AG$122, MATCH('ALL Backcast - WINEP NEP'!$C87, 'WSH Backcast - NEP'!$C$12:$C$122, 0), MATCH('ALL Backcast - WINEP NEP'!K$13, 'WSH Backcast - NEP'!$B$13:$AG$13, 0))</f>
        <v>Excellent</v>
      </c>
      <c r="L87" t="str">
        <f>INDEX('WSH Backcast - NEP'!$B$12:$AG$122, MATCH('ALL Backcast - WINEP NEP'!$C87, 'WSH Backcast - NEP'!$C$12:$C$122, 0), MATCH('ALL Backcast - WINEP NEP'!L$13, 'WSH Backcast - NEP'!$B$13:$AG$13, 0))</f>
        <v>Excellent</v>
      </c>
      <c r="M87" t="str">
        <f>INDEX('WSH Backcast - NEP'!$B$12:$AG$122, MATCH('ALL Backcast - WINEP NEP'!$C87, 'WSH Backcast - NEP'!$C$12:$C$122, 0), MATCH('ALL Backcast - WINEP NEP'!M$13, 'WSH Backcast - NEP'!$B$13:$AG$13, 0))</f>
        <v>Excellent</v>
      </c>
      <c r="N87" t="str">
        <f>INDEX('WSH Backcast - NEP'!$B$12:$AG$122, MATCH('ALL Backcast - WINEP NEP'!$C87, 'WSH Backcast - NEP'!$C$12:$C$122, 0), MATCH('ALL Backcast - WINEP NEP'!N$13, 'WSH Backcast - NEP'!$B$13:$AG$13, 0))</f>
        <v>Excellent</v>
      </c>
      <c r="O87" t="str">
        <f>INDEX('WSH Backcast - NEP'!$B$12:$AG$122, MATCH('ALL Backcast - WINEP NEP'!$C87, 'WSH Backcast - NEP'!$C$12:$C$122, 0), MATCH('ALL Backcast - WINEP NEP'!O$13, 'WSH Backcast - NEP'!$B$13:$AG$13, 0))</f>
        <v>Excellent</v>
      </c>
      <c r="P87">
        <f>INDEX('WSH Backcast - NEP'!$B$12:$AG$122, MATCH('ALL Backcast - WINEP NEP'!$C87, 'WSH Backcast - NEP'!$C$12:$C$122, 0), MATCH('ALL Backcast - WINEP NEP'!P$13, 'WSH Backcast - NEP'!$B$13:$AG$13, 0))</f>
        <v>0</v>
      </c>
      <c r="Q87" t="str">
        <f>INDEX('WSH Backcast - NEP'!$B$12:$AG$122, MATCH('ALL Backcast - WINEP NEP'!$C87, 'WSH Backcast - NEP'!$C$12:$C$122, 0), MATCH('ALL Backcast - WINEP NEP'!Q$13, 'WSH Backcast - NEP'!$B$13:$AG$13, 0))</f>
        <v>Excellent</v>
      </c>
      <c r="R87" t="str">
        <f>INDEX('WSH Backcast - NEP'!$B$12:$AG$122, MATCH('ALL Backcast - WINEP NEP'!$C87, 'WSH Backcast - NEP'!$C$12:$C$122, 0), MATCH('ALL Backcast - WINEP NEP'!R$13, 'WSH Backcast - NEP'!$B$13:$AG$13, 0))</f>
        <v>Excellent</v>
      </c>
      <c r="S87" t="str">
        <f>INDEX('WSH Backcast - NEP'!$B$12:$AG$122, MATCH('ALL Backcast - WINEP NEP'!$C87, 'WSH Backcast - NEP'!$C$12:$C$122, 0), MATCH('ALL Backcast - WINEP NEP'!S$13, 'WSH Backcast - NEP'!$B$13:$AG$13, 0))</f>
        <v>Excellent</v>
      </c>
      <c r="T87" t="str">
        <f>INDEX('WSH Backcast - NEP'!$B$12:$AG$122, MATCH('ALL Backcast - WINEP NEP'!$C87, 'WSH Backcast - NEP'!$C$12:$C$122, 0), MATCH('ALL Backcast - WINEP NEP'!T$13, 'WSH Backcast - NEP'!$B$13:$AG$13, 0))</f>
        <v>Excellent</v>
      </c>
      <c r="U87" t="str">
        <f>INDEX('WSH Backcast - NEP'!$B$12:$AG$122, MATCH('ALL Backcast - WINEP NEP'!$C87, 'WSH Backcast - NEP'!$C$12:$C$122, 0), MATCH('ALL Backcast - WINEP NEP'!U$13, 'WSH Backcast - NEP'!$B$13:$AG$13, 0))</f>
        <v>Excellent</v>
      </c>
      <c r="V87" t="str">
        <f>INDEX('WSH Backcast - NEP'!$B$12:$AG$122, MATCH('ALL Backcast - WINEP NEP'!$C87, 'WSH Backcast - NEP'!$C$12:$C$122, 0), MATCH('ALL Backcast - WINEP NEP'!V$13, 'WSH Backcast - NEP'!$B$13:$AG$13, 0))</f>
        <v>Excellent</v>
      </c>
      <c r="W87">
        <f>INDEX('WSH Backcast - NEP'!$B$12:$AG$122, MATCH('ALL Backcast - WINEP NEP'!$C87, 'WSH Backcast - NEP'!$C$12:$C$122, 0), MATCH('ALL Backcast - WINEP NEP'!W$13, 'WSH Backcast - NEP'!$B$13:$AG$13, 0))</f>
        <v>0</v>
      </c>
      <c r="X87">
        <f>INDEX('WSH Backcast - NEP'!$B$12:$AG$122, MATCH('ALL Backcast - WINEP NEP'!$C87, 'WSH Backcast - NEP'!$C$12:$C$122, 0), MATCH('ALL Backcast - WINEP NEP'!X$13, 'WSH Backcast - NEP'!$B$13:$AG$13, 0))</f>
        <v>0</v>
      </c>
      <c r="Y87">
        <f>INDEX('WSH Backcast - NEP'!$B$12:$AG$122, MATCH('ALL Backcast - WINEP NEP'!$C87, 'WSH Backcast - NEP'!$C$12:$C$122, 0), MATCH('ALL Backcast - WINEP NEP'!Y$13, 'WSH Backcast - NEP'!$B$13:$AG$13, 0))</f>
        <v>0</v>
      </c>
      <c r="Z87" t="str">
        <f>INDEX('WSH Backcast - NEP'!$B$12:$AG$122, MATCH('ALL Backcast - WINEP NEP'!$C87, 'WSH Backcast - NEP'!$C$12:$C$122, 0), MATCH('ALL Backcast - WINEP NEP'!Z$13, 'WSH Backcast - NEP'!$B$13:$AG$13, 0))</f>
        <v>N</v>
      </c>
      <c r="AB87" t="str">
        <f t="shared" si="1"/>
        <v>N</v>
      </c>
    </row>
    <row r="88" spans="2:28">
      <c r="B88" t="s">
        <v>232</v>
      </c>
      <c r="C88" t="s">
        <v>393</v>
      </c>
      <c r="D88" t="str">
        <f>INDEX('WSH Backcast - NEP'!$B$12:$AG$122, MATCH('ALL Backcast - WINEP NEP'!$C88, 'WSH Backcast - NEP'!$C$12:$C$122, 0), MATCH('ALL Backcast - WINEP NEP'!D$13, 'WSH Backcast - NEP'!$B$13:$AG$13, 0))</f>
        <v>coastal</v>
      </c>
      <c r="E88" t="str">
        <f>INDEX('WSH Backcast - NEP'!$B$12:$AG$122, MATCH('ALL Backcast - WINEP NEP'!$C88, 'WSH Backcast - NEP'!$C$12:$C$122, 0), MATCH('ALL Backcast - WINEP NEP'!E$13, 'WSH Backcast - NEP'!$B$13:$AG$13, 0))</f>
        <v>Categorisation</v>
      </c>
      <c r="F88" t="str">
        <f>INDEX('WSH Backcast - NEP'!$B$12:$AG$122, MATCH('ALL Backcast - WINEP NEP'!$C88, 'WSH Backcast - NEP'!$C$12:$C$122, 0), MATCH('ALL Backcast - WINEP NEP'!F$13, 'WSH Backcast - NEP'!$B$13:$AG$13, 0))</f>
        <v>Included</v>
      </c>
      <c r="H88" t="str">
        <f>INDEX('WSH Backcast - NEP'!$B$12:$AG$122, MATCH('ALL Backcast - WINEP NEP'!$C88, 'WSH Backcast - NEP'!$C$12:$C$122, 0), MATCH('ALL Backcast - WINEP NEP'!H$13, 'WSH Backcast - NEP'!$B$13:$AG$13, 0))</f>
        <v>Excellent</v>
      </c>
      <c r="I88" t="str">
        <f>INDEX('WSH Backcast - NEP'!$B$12:$AG$122, MATCH('ALL Backcast - WINEP NEP'!$C88, 'WSH Backcast - NEP'!$C$12:$C$122, 0), MATCH('ALL Backcast - WINEP NEP'!I$13, 'WSH Backcast - NEP'!$B$13:$AG$13, 0))</f>
        <v>Excellent</v>
      </c>
      <c r="J88" t="str">
        <f>INDEX('WSH Backcast - NEP'!$B$12:$AG$122, MATCH('ALL Backcast - WINEP NEP'!$C88, 'WSH Backcast - NEP'!$C$12:$C$122, 0), MATCH('ALL Backcast - WINEP NEP'!J$13, 'WSH Backcast - NEP'!$B$13:$AG$13, 0))</f>
        <v>Excellent</v>
      </c>
      <c r="K88" t="str">
        <f>INDEX('WSH Backcast - NEP'!$B$12:$AG$122, MATCH('ALL Backcast - WINEP NEP'!$C88, 'WSH Backcast - NEP'!$C$12:$C$122, 0), MATCH('ALL Backcast - WINEP NEP'!K$13, 'WSH Backcast - NEP'!$B$13:$AG$13, 0))</f>
        <v>Excellent</v>
      </c>
      <c r="L88" t="str">
        <f>INDEX('WSH Backcast - NEP'!$B$12:$AG$122, MATCH('ALL Backcast - WINEP NEP'!$C88, 'WSH Backcast - NEP'!$C$12:$C$122, 0), MATCH('ALL Backcast - WINEP NEP'!L$13, 'WSH Backcast - NEP'!$B$13:$AG$13, 0))</f>
        <v>Excellent</v>
      </c>
      <c r="M88" t="str">
        <f>INDEX('WSH Backcast - NEP'!$B$12:$AG$122, MATCH('ALL Backcast - WINEP NEP'!$C88, 'WSH Backcast - NEP'!$C$12:$C$122, 0), MATCH('ALL Backcast - WINEP NEP'!M$13, 'WSH Backcast - NEP'!$B$13:$AG$13, 0))</f>
        <v>Excellent</v>
      </c>
      <c r="N88" t="str">
        <f>INDEX('WSH Backcast - NEP'!$B$12:$AG$122, MATCH('ALL Backcast - WINEP NEP'!$C88, 'WSH Backcast - NEP'!$C$12:$C$122, 0), MATCH('ALL Backcast - WINEP NEP'!N$13, 'WSH Backcast - NEP'!$B$13:$AG$13, 0))</f>
        <v>Excellent</v>
      </c>
      <c r="O88" t="str">
        <f>INDEX('WSH Backcast - NEP'!$B$12:$AG$122, MATCH('ALL Backcast - WINEP NEP'!$C88, 'WSH Backcast - NEP'!$C$12:$C$122, 0), MATCH('ALL Backcast - WINEP NEP'!O$13, 'WSH Backcast - NEP'!$B$13:$AG$13, 0))</f>
        <v>Excellent</v>
      </c>
      <c r="P88">
        <f>INDEX('WSH Backcast - NEP'!$B$12:$AG$122, MATCH('ALL Backcast - WINEP NEP'!$C88, 'WSH Backcast - NEP'!$C$12:$C$122, 0), MATCH('ALL Backcast - WINEP NEP'!P$13, 'WSH Backcast - NEP'!$B$13:$AG$13, 0))</f>
        <v>0</v>
      </c>
      <c r="Q88" t="str">
        <f>INDEX('WSH Backcast - NEP'!$B$12:$AG$122, MATCH('ALL Backcast - WINEP NEP'!$C88, 'WSH Backcast - NEP'!$C$12:$C$122, 0), MATCH('ALL Backcast - WINEP NEP'!Q$13, 'WSH Backcast - NEP'!$B$13:$AG$13, 0))</f>
        <v>Excellent</v>
      </c>
      <c r="R88" t="str">
        <f>INDEX('WSH Backcast - NEP'!$B$12:$AG$122, MATCH('ALL Backcast - WINEP NEP'!$C88, 'WSH Backcast - NEP'!$C$12:$C$122, 0), MATCH('ALL Backcast - WINEP NEP'!R$13, 'WSH Backcast - NEP'!$B$13:$AG$13, 0))</f>
        <v>Excellent</v>
      </c>
      <c r="S88" t="str">
        <f>INDEX('WSH Backcast - NEP'!$B$12:$AG$122, MATCH('ALL Backcast - WINEP NEP'!$C88, 'WSH Backcast - NEP'!$C$12:$C$122, 0), MATCH('ALL Backcast - WINEP NEP'!S$13, 'WSH Backcast - NEP'!$B$13:$AG$13, 0))</f>
        <v>Excellent</v>
      </c>
      <c r="T88" t="str">
        <f>INDEX('WSH Backcast - NEP'!$B$12:$AG$122, MATCH('ALL Backcast - WINEP NEP'!$C88, 'WSH Backcast - NEP'!$C$12:$C$122, 0), MATCH('ALL Backcast - WINEP NEP'!T$13, 'WSH Backcast - NEP'!$B$13:$AG$13, 0))</f>
        <v>Excellent</v>
      </c>
      <c r="U88" t="str">
        <f>INDEX('WSH Backcast - NEP'!$B$12:$AG$122, MATCH('ALL Backcast - WINEP NEP'!$C88, 'WSH Backcast - NEP'!$C$12:$C$122, 0), MATCH('ALL Backcast - WINEP NEP'!U$13, 'WSH Backcast - NEP'!$B$13:$AG$13, 0))</f>
        <v>Excellent</v>
      </c>
      <c r="V88" t="str">
        <f>INDEX('WSH Backcast - NEP'!$B$12:$AG$122, MATCH('ALL Backcast - WINEP NEP'!$C88, 'WSH Backcast - NEP'!$C$12:$C$122, 0), MATCH('ALL Backcast - WINEP NEP'!V$13, 'WSH Backcast - NEP'!$B$13:$AG$13, 0))</f>
        <v>Excellent</v>
      </c>
      <c r="W88">
        <f>INDEX('WSH Backcast - NEP'!$B$12:$AG$122, MATCH('ALL Backcast - WINEP NEP'!$C88, 'WSH Backcast - NEP'!$C$12:$C$122, 0), MATCH('ALL Backcast - WINEP NEP'!W$13, 'WSH Backcast - NEP'!$B$13:$AG$13, 0))</f>
        <v>0</v>
      </c>
      <c r="X88">
        <f>INDEX('WSH Backcast - NEP'!$B$12:$AG$122, MATCH('ALL Backcast - WINEP NEP'!$C88, 'WSH Backcast - NEP'!$C$12:$C$122, 0), MATCH('ALL Backcast - WINEP NEP'!X$13, 'WSH Backcast - NEP'!$B$13:$AG$13, 0))</f>
        <v>0</v>
      </c>
      <c r="Y88">
        <f>INDEX('WSH Backcast - NEP'!$B$12:$AG$122, MATCH('ALL Backcast - WINEP NEP'!$C88, 'WSH Backcast - NEP'!$C$12:$C$122, 0), MATCH('ALL Backcast - WINEP NEP'!Y$13, 'WSH Backcast - NEP'!$B$13:$AG$13, 0))</f>
        <v>0</v>
      </c>
      <c r="Z88" t="str">
        <f>INDEX('WSH Backcast - NEP'!$B$12:$AG$122, MATCH('ALL Backcast - WINEP NEP'!$C88, 'WSH Backcast - NEP'!$C$12:$C$122, 0), MATCH('ALL Backcast - WINEP NEP'!Z$13, 'WSH Backcast - NEP'!$B$13:$AG$13, 0))</f>
        <v>N</v>
      </c>
      <c r="AB88" t="str">
        <f t="shared" si="1"/>
        <v>N</v>
      </c>
    </row>
    <row r="89" spans="2:28">
      <c r="B89" t="s">
        <v>232</v>
      </c>
      <c r="C89" t="s">
        <v>394</v>
      </c>
      <c r="D89" t="str">
        <f>INDEX('WSH Backcast - NEP'!$B$12:$AG$122, MATCH('ALL Backcast - WINEP NEP'!$C89, 'WSH Backcast - NEP'!$C$12:$C$122, 0), MATCH('ALL Backcast - WINEP NEP'!D$13, 'WSH Backcast - NEP'!$B$13:$AG$13, 0))</f>
        <v>coastal</v>
      </c>
      <c r="E89" t="str">
        <f>INDEX('WSH Backcast - NEP'!$B$12:$AG$122, MATCH('ALL Backcast - WINEP NEP'!$C89, 'WSH Backcast - NEP'!$C$12:$C$122, 0), MATCH('ALL Backcast - WINEP NEP'!E$13, 'WSH Backcast - NEP'!$B$13:$AG$13, 0))</f>
        <v>Categorisation</v>
      </c>
      <c r="F89" t="str">
        <f>INDEX('WSH Backcast - NEP'!$B$12:$AG$122, MATCH('ALL Backcast - WINEP NEP'!$C89, 'WSH Backcast - NEP'!$C$12:$C$122, 0), MATCH('ALL Backcast - WINEP NEP'!F$13, 'WSH Backcast - NEP'!$B$13:$AG$13, 0))</f>
        <v>Included</v>
      </c>
      <c r="H89" t="str">
        <f>INDEX('WSH Backcast - NEP'!$B$12:$AG$122, MATCH('ALL Backcast - WINEP NEP'!$C89, 'WSH Backcast - NEP'!$C$12:$C$122, 0), MATCH('ALL Backcast - WINEP NEP'!H$13, 'WSH Backcast - NEP'!$B$13:$AG$13, 0))</f>
        <v>Excellent</v>
      </c>
      <c r="I89" t="str">
        <f>INDEX('WSH Backcast - NEP'!$B$12:$AG$122, MATCH('ALL Backcast - WINEP NEP'!$C89, 'WSH Backcast - NEP'!$C$12:$C$122, 0), MATCH('ALL Backcast - WINEP NEP'!I$13, 'WSH Backcast - NEP'!$B$13:$AG$13, 0))</f>
        <v>Excellent</v>
      </c>
      <c r="J89" t="str">
        <f>INDEX('WSH Backcast - NEP'!$B$12:$AG$122, MATCH('ALL Backcast - WINEP NEP'!$C89, 'WSH Backcast - NEP'!$C$12:$C$122, 0), MATCH('ALL Backcast - WINEP NEP'!J$13, 'WSH Backcast - NEP'!$B$13:$AG$13, 0))</f>
        <v>Excellent</v>
      </c>
      <c r="K89" t="str">
        <f>INDEX('WSH Backcast - NEP'!$B$12:$AG$122, MATCH('ALL Backcast - WINEP NEP'!$C89, 'WSH Backcast - NEP'!$C$12:$C$122, 0), MATCH('ALL Backcast - WINEP NEP'!K$13, 'WSH Backcast - NEP'!$B$13:$AG$13, 0))</f>
        <v>Excellent</v>
      </c>
      <c r="L89" t="str">
        <f>INDEX('WSH Backcast - NEP'!$B$12:$AG$122, MATCH('ALL Backcast - WINEP NEP'!$C89, 'WSH Backcast - NEP'!$C$12:$C$122, 0), MATCH('ALL Backcast - WINEP NEP'!L$13, 'WSH Backcast - NEP'!$B$13:$AG$13, 0))</f>
        <v>Excellent</v>
      </c>
      <c r="M89" t="str">
        <f>INDEX('WSH Backcast - NEP'!$B$12:$AG$122, MATCH('ALL Backcast - WINEP NEP'!$C89, 'WSH Backcast - NEP'!$C$12:$C$122, 0), MATCH('ALL Backcast - WINEP NEP'!M$13, 'WSH Backcast - NEP'!$B$13:$AG$13, 0))</f>
        <v>Excellent</v>
      </c>
      <c r="N89" t="str">
        <f>INDEX('WSH Backcast - NEP'!$B$12:$AG$122, MATCH('ALL Backcast - WINEP NEP'!$C89, 'WSH Backcast - NEP'!$C$12:$C$122, 0), MATCH('ALL Backcast - WINEP NEP'!N$13, 'WSH Backcast - NEP'!$B$13:$AG$13, 0))</f>
        <v>Excellent</v>
      </c>
      <c r="O89" t="str">
        <f>INDEX('WSH Backcast - NEP'!$B$12:$AG$122, MATCH('ALL Backcast - WINEP NEP'!$C89, 'WSH Backcast - NEP'!$C$12:$C$122, 0), MATCH('ALL Backcast - WINEP NEP'!O$13, 'WSH Backcast - NEP'!$B$13:$AG$13, 0))</f>
        <v>Excellent</v>
      </c>
      <c r="P89">
        <f>INDEX('WSH Backcast - NEP'!$B$12:$AG$122, MATCH('ALL Backcast - WINEP NEP'!$C89, 'WSH Backcast - NEP'!$C$12:$C$122, 0), MATCH('ALL Backcast - WINEP NEP'!P$13, 'WSH Backcast - NEP'!$B$13:$AG$13, 0))</f>
        <v>0</v>
      </c>
      <c r="Q89" t="str">
        <f>INDEX('WSH Backcast - NEP'!$B$12:$AG$122, MATCH('ALL Backcast - WINEP NEP'!$C89, 'WSH Backcast - NEP'!$C$12:$C$122, 0), MATCH('ALL Backcast - WINEP NEP'!Q$13, 'WSH Backcast - NEP'!$B$13:$AG$13, 0))</f>
        <v>Excellent</v>
      </c>
      <c r="R89" t="str">
        <f>INDEX('WSH Backcast - NEP'!$B$12:$AG$122, MATCH('ALL Backcast - WINEP NEP'!$C89, 'WSH Backcast - NEP'!$C$12:$C$122, 0), MATCH('ALL Backcast - WINEP NEP'!R$13, 'WSH Backcast - NEP'!$B$13:$AG$13, 0))</f>
        <v>Excellent</v>
      </c>
      <c r="S89" t="str">
        <f>INDEX('WSH Backcast - NEP'!$B$12:$AG$122, MATCH('ALL Backcast - WINEP NEP'!$C89, 'WSH Backcast - NEP'!$C$12:$C$122, 0), MATCH('ALL Backcast - WINEP NEP'!S$13, 'WSH Backcast - NEP'!$B$13:$AG$13, 0))</f>
        <v>Excellent</v>
      </c>
      <c r="T89" t="str">
        <f>INDEX('WSH Backcast - NEP'!$B$12:$AG$122, MATCH('ALL Backcast - WINEP NEP'!$C89, 'WSH Backcast - NEP'!$C$12:$C$122, 0), MATCH('ALL Backcast - WINEP NEP'!T$13, 'WSH Backcast - NEP'!$B$13:$AG$13, 0))</f>
        <v>Excellent</v>
      </c>
      <c r="U89" t="str">
        <f>INDEX('WSH Backcast - NEP'!$B$12:$AG$122, MATCH('ALL Backcast - WINEP NEP'!$C89, 'WSH Backcast - NEP'!$C$12:$C$122, 0), MATCH('ALL Backcast - WINEP NEP'!U$13, 'WSH Backcast - NEP'!$B$13:$AG$13, 0))</f>
        <v>Excellent</v>
      </c>
      <c r="V89" t="str">
        <f>INDEX('WSH Backcast - NEP'!$B$12:$AG$122, MATCH('ALL Backcast - WINEP NEP'!$C89, 'WSH Backcast - NEP'!$C$12:$C$122, 0), MATCH('ALL Backcast - WINEP NEP'!V$13, 'WSH Backcast - NEP'!$B$13:$AG$13, 0))</f>
        <v>Excellent</v>
      </c>
      <c r="W89">
        <f>INDEX('WSH Backcast - NEP'!$B$12:$AG$122, MATCH('ALL Backcast - WINEP NEP'!$C89, 'WSH Backcast - NEP'!$C$12:$C$122, 0), MATCH('ALL Backcast - WINEP NEP'!W$13, 'WSH Backcast - NEP'!$B$13:$AG$13, 0))</f>
        <v>0</v>
      </c>
      <c r="X89">
        <f>INDEX('WSH Backcast - NEP'!$B$12:$AG$122, MATCH('ALL Backcast - WINEP NEP'!$C89, 'WSH Backcast - NEP'!$C$12:$C$122, 0), MATCH('ALL Backcast - WINEP NEP'!X$13, 'WSH Backcast - NEP'!$B$13:$AG$13, 0))</f>
        <v>0</v>
      </c>
      <c r="Y89">
        <f>INDEX('WSH Backcast - NEP'!$B$12:$AG$122, MATCH('ALL Backcast - WINEP NEP'!$C89, 'WSH Backcast - NEP'!$C$12:$C$122, 0), MATCH('ALL Backcast - WINEP NEP'!Y$13, 'WSH Backcast - NEP'!$B$13:$AG$13, 0))</f>
        <v>0</v>
      </c>
      <c r="Z89" t="str">
        <f>INDEX('WSH Backcast - NEP'!$B$12:$AG$122, MATCH('ALL Backcast - WINEP NEP'!$C89, 'WSH Backcast - NEP'!$C$12:$C$122, 0), MATCH('ALL Backcast - WINEP NEP'!Z$13, 'WSH Backcast - NEP'!$B$13:$AG$13, 0))</f>
        <v>N</v>
      </c>
      <c r="AB89" t="str">
        <f t="shared" si="1"/>
        <v>N</v>
      </c>
    </row>
    <row r="90" spans="2:28">
      <c r="B90" t="s">
        <v>232</v>
      </c>
      <c r="C90" t="s">
        <v>395</v>
      </c>
      <c r="D90" t="str">
        <f>INDEX('WSH Backcast - NEP'!$B$12:$AG$122, MATCH('ALL Backcast - WINEP NEP'!$C90, 'WSH Backcast - NEP'!$C$12:$C$122, 0), MATCH('ALL Backcast - WINEP NEP'!D$13, 'WSH Backcast - NEP'!$B$13:$AG$13, 0))</f>
        <v>coastal</v>
      </c>
      <c r="E90" t="str">
        <f>INDEX('WSH Backcast - NEP'!$B$12:$AG$122, MATCH('ALL Backcast - WINEP NEP'!$C90, 'WSH Backcast - NEP'!$C$12:$C$122, 0), MATCH('ALL Backcast - WINEP NEP'!E$13, 'WSH Backcast - NEP'!$B$13:$AG$13, 0))</f>
        <v>Categorisation</v>
      </c>
      <c r="F90" t="str">
        <f>INDEX('WSH Backcast - NEP'!$B$12:$AG$122, MATCH('ALL Backcast - WINEP NEP'!$C90, 'WSH Backcast - NEP'!$C$12:$C$122, 0), MATCH('ALL Backcast - WINEP NEP'!F$13, 'WSH Backcast - NEP'!$B$13:$AG$13, 0))</f>
        <v>Included</v>
      </c>
      <c r="H90" t="str">
        <f>INDEX('WSH Backcast - NEP'!$B$12:$AG$122, MATCH('ALL Backcast - WINEP NEP'!$C90, 'WSH Backcast - NEP'!$C$12:$C$122, 0), MATCH('ALL Backcast - WINEP NEP'!H$13, 'WSH Backcast - NEP'!$B$13:$AG$13, 0))</f>
        <v>Poor</v>
      </c>
      <c r="I90" t="str">
        <f>INDEX('WSH Backcast - NEP'!$B$12:$AG$122, MATCH('ALL Backcast - WINEP NEP'!$C90, 'WSH Backcast - NEP'!$C$12:$C$122, 0), MATCH('ALL Backcast - WINEP NEP'!I$13, 'WSH Backcast - NEP'!$B$13:$AG$13, 0))</f>
        <v>Sufficient</v>
      </c>
      <c r="J90" t="str">
        <f>INDEX('WSH Backcast - NEP'!$B$12:$AG$122, MATCH('ALL Backcast - WINEP NEP'!$C90, 'WSH Backcast - NEP'!$C$12:$C$122, 0), MATCH('ALL Backcast - WINEP NEP'!J$13, 'WSH Backcast - NEP'!$B$13:$AG$13, 0))</f>
        <v>Poor</v>
      </c>
      <c r="K90" t="str">
        <f>INDEX('WSH Backcast - NEP'!$B$12:$AG$122, MATCH('ALL Backcast - WINEP NEP'!$C90, 'WSH Backcast - NEP'!$C$12:$C$122, 0), MATCH('ALL Backcast - WINEP NEP'!K$13, 'WSH Backcast - NEP'!$B$13:$AG$13, 0))</f>
        <v>Sufficient</v>
      </c>
      <c r="L90" t="str">
        <f>INDEX('WSH Backcast - NEP'!$B$12:$AG$122, MATCH('ALL Backcast - WINEP NEP'!$C90, 'WSH Backcast - NEP'!$C$12:$C$122, 0), MATCH('ALL Backcast - WINEP NEP'!L$13, 'WSH Backcast - NEP'!$B$13:$AG$13, 0))</f>
        <v>Sufficient</v>
      </c>
      <c r="M90" t="str">
        <f>INDEX('WSH Backcast - NEP'!$B$12:$AG$122, MATCH('ALL Backcast - WINEP NEP'!$C90, 'WSH Backcast - NEP'!$C$12:$C$122, 0), MATCH('ALL Backcast - WINEP NEP'!M$13, 'WSH Backcast - NEP'!$B$13:$AG$13, 0))</f>
        <v>Sufficient</v>
      </c>
      <c r="N90" t="str">
        <f>INDEX('WSH Backcast - NEP'!$B$12:$AG$122, MATCH('ALL Backcast - WINEP NEP'!$C90, 'WSH Backcast - NEP'!$C$12:$C$122, 0), MATCH('ALL Backcast - WINEP NEP'!N$13, 'WSH Backcast - NEP'!$B$13:$AG$13, 0))</f>
        <v>Good</v>
      </c>
      <c r="O90" t="str">
        <f>INDEX('WSH Backcast - NEP'!$B$12:$AG$122, MATCH('ALL Backcast - WINEP NEP'!$C90, 'WSH Backcast - NEP'!$C$12:$C$122, 0), MATCH('ALL Backcast - WINEP NEP'!O$13, 'WSH Backcast - NEP'!$B$13:$AG$13, 0))</f>
        <v>Good</v>
      </c>
      <c r="P90">
        <f>INDEX('WSH Backcast - NEP'!$B$12:$AG$122, MATCH('ALL Backcast - WINEP NEP'!$C90, 'WSH Backcast - NEP'!$C$12:$C$122, 0), MATCH('ALL Backcast - WINEP NEP'!P$13, 'WSH Backcast - NEP'!$B$13:$AG$13, 0))</f>
        <v>0</v>
      </c>
      <c r="Q90" t="str">
        <f>INDEX('WSH Backcast - NEP'!$B$12:$AG$122, MATCH('ALL Backcast - WINEP NEP'!$C90, 'WSH Backcast - NEP'!$C$12:$C$122, 0), MATCH('ALL Backcast - WINEP NEP'!Q$13, 'WSH Backcast - NEP'!$B$13:$AG$13, 0))</f>
        <v>Sufficient</v>
      </c>
      <c r="R90" t="str">
        <f>INDEX('WSH Backcast - NEP'!$B$12:$AG$122, MATCH('ALL Backcast - WINEP NEP'!$C90, 'WSH Backcast - NEP'!$C$12:$C$122, 0), MATCH('ALL Backcast - WINEP NEP'!R$13, 'WSH Backcast - NEP'!$B$13:$AG$13, 0))</f>
        <v>Sufficient</v>
      </c>
      <c r="S90" t="str">
        <f>INDEX('WSH Backcast - NEP'!$B$12:$AG$122, MATCH('ALL Backcast - WINEP NEP'!$C90, 'WSH Backcast - NEP'!$C$12:$C$122, 0), MATCH('ALL Backcast - WINEP NEP'!S$13, 'WSH Backcast - NEP'!$B$13:$AG$13, 0))</f>
        <v>Sufficient</v>
      </c>
      <c r="T90" t="str">
        <f>INDEX('WSH Backcast - NEP'!$B$12:$AG$122, MATCH('ALL Backcast - WINEP NEP'!$C90, 'WSH Backcast - NEP'!$C$12:$C$122, 0), MATCH('ALL Backcast - WINEP NEP'!T$13, 'WSH Backcast - NEP'!$B$13:$AG$13, 0))</f>
        <v>Sufficient</v>
      </c>
      <c r="U90" t="str">
        <f>INDEX('WSH Backcast - NEP'!$B$12:$AG$122, MATCH('ALL Backcast - WINEP NEP'!$C90, 'WSH Backcast - NEP'!$C$12:$C$122, 0), MATCH('ALL Backcast - WINEP NEP'!U$13, 'WSH Backcast - NEP'!$B$13:$AG$13, 0))</f>
        <v>Sufficient</v>
      </c>
      <c r="V90" t="str">
        <f>INDEX('WSH Backcast - NEP'!$B$12:$AG$122, MATCH('ALL Backcast - WINEP NEP'!$C90, 'WSH Backcast - NEP'!$C$12:$C$122, 0), MATCH('ALL Backcast - WINEP NEP'!V$13, 'WSH Backcast - NEP'!$B$13:$AG$13, 0))</f>
        <v>Sufficient</v>
      </c>
      <c r="W90">
        <f>INDEX('WSH Backcast - NEP'!$B$12:$AG$122, MATCH('ALL Backcast - WINEP NEP'!$C90, 'WSH Backcast - NEP'!$C$12:$C$122, 0), MATCH('ALL Backcast - WINEP NEP'!W$13, 'WSH Backcast - NEP'!$B$13:$AG$13, 0))</f>
        <v>0</v>
      </c>
      <c r="X90">
        <f>INDEX('WSH Backcast - NEP'!$B$12:$AG$122, MATCH('ALL Backcast - WINEP NEP'!$C90, 'WSH Backcast - NEP'!$C$12:$C$122, 0), MATCH('ALL Backcast - WINEP NEP'!X$13, 'WSH Backcast - NEP'!$B$13:$AG$13, 0))</f>
        <v>0</v>
      </c>
      <c r="Y90" t="str">
        <f>INDEX('WSH Backcast - NEP'!$B$12:$AG$122, MATCH('ALL Backcast - WINEP NEP'!$C90, 'WSH Backcast - NEP'!$C$12:$C$122, 0), MATCH('ALL Backcast - WINEP NEP'!Y$13, 'WSH Backcast - NEP'!$B$13:$AG$13, 0))</f>
        <v>Historic performance at sufficient so accept company forecast.</v>
      </c>
      <c r="Z90" t="str">
        <f>INDEX('WSH Backcast - NEP'!$B$12:$AG$122, MATCH('ALL Backcast - WINEP NEP'!$C90, 'WSH Backcast - NEP'!$C$12:$C$122, 0), MATCH('ALL Backcast - WINEP NEP'!Z$13, 'WSH Backcast - NEP'!$B$13:$AG$13, 0))</f>
        <v>N</v>
      </c>
      <c r="AB90" t="str">
        <f t="shared" si="1"/>
        <v>N</v>
      </c>
    </row>
    <row r="91" spans="2:28">
      <c r="B91" t="s">
        <v>232</v>
      </c>
      <c r="C91" t="s">
        <v>396</v>
      </c>
      <c r="D91" t="str">
        <f>INDEX('WSH Backcast - NEP'!$B$12:$AG$122, MATCH('ALL Backcast - WINEP NEP'!$C91, 'WSH Backcast - NEP'!$C$12:$C$122, 0), MATCH('ALL Backcast - WINEP NEP'!D$13, 'WSH Backcast - NEP'!$B$13:$AG$13, 0))</f>
        <v>coastal</v>
      </c>
      <c r="E91" t="str">
        <f>INDEX('WSH Backcast - NEP'!$B$12:$AG$122, MATCH('ALL Backcast - WINEP NEP'!$C91, 'WSH Backcast - NEP'!$C$12:$C$122, 0), MATCH('ALL Backcast - WINEP NEP'!E$13, 'WSH Backcast - NEP'!$B$13:$AG$13, 0))</f>
        <v>Categorisation</v>
      </c>
      <c r="F91" t="str">
        <f>INDEX('WSH Backcast - NEP'!$B$12:$AG$122, MATCH('ALL Backcast - WINEP NEP'!$C91, 'WSH Backcast - NEP'!$C$12:$C$122, 0), MATCH('ALL Backcast - WINEP NEP'!F$13, 'WSH Backcast - NEP'!$B$13:$AG$13, 0))</f>
        <v>Included</v>
      </c>
      <c r="H91" t="str">
        <f>INDEX('WSH Backcast - NEP'!$B$12:$AG$122, MATCH('ALL Backcast - WINEP NEP'!$C91, 'WSH Backcast - NEP'!$C$12:$C$122, 0), MATCH('ALL Backcast - WINEP NEP'!H$13, 'WSH Backcast - NEP'!$B$13:$AG$13, 0))</f>
        <v>Excellent</v>
      </c>
      <c r="I91" t="str">
        <f>INDEX('WSH Backcast - NEP'!$B$12:$AG$122, MATCH('ALL Backcast - WINEP NEP'!$C91, 'WSH Backcast - NEP'!$C$12:$C$122, 0), MATCH('ALL Backcast - WINEP NEP'!I$13, 'WSH Backcast - NEP'!$B$13:$AG$13, 0))</f>
        <v>Excellent</v>
      </c>
      <c r="J91" t="str">
        <f>INDEX('WSH Backcast - NEP'!$B$12:$AG$122, MATCH('ALL Backcast - WINEP NEP'!$C91, 'WSH Backcast - NEP'!$C$12:$C$122, 0), MATCH('ALL Backcast - WINEP NEP'!J$13, 'WSH Backcast - NEP'!$B$13:$AG$13, 0))</f>
        <v>Excellent</v>
      </c>
      <c r="K91" t="str">
        <f>INDEX('WSH Backcast - NEP'!$B$12:$AG$122, MATCH('ALL Backcast - WINEP NEP'!$C91, 'WSH Backcast - NEP'!$C$12:$C$122, 0), MATCH('ALL Backcast - WINEP NEP'!K$13, 'WSH Backcast - NEP'!$B$13:$AG$13, 0))</f>
        <v>Excellent</v>
      </c>
      <c r="L91" t="str">
        <f>INDEX('WSH Backcast - NEP'!$B$12:$AG$122, MATCH('ALL Backcast - WINEP NEP'!$C91, 'WSH Backcast - NEP'!$C$12:$C$122, 0), MATCH('ALL Backcast - WINEP NEP'!L$13, 'WSH Backcast - NEP'!$B$13:$AG$13, 0))</f>
        <v>Excellent</v>
      </c>
      <c r="M91" t="str">
        <f>INDEX('WSH Backcast - NEP'!$B$12:$AG$122, MATCH('ALL Backcast - WINEP NEP'!$C91, 'WSH Backcast - NEP'!$C$12:$C$122, 0), MATCH('ALL Backcast - WINEP NEP'!M$13, 'WSH Backcast - NEP'!$B$13:$AG$13, 0))</f>
        <v>Excellent</v>
      </c>
      <c r="N91" t="str">
        <f>INDEX('WSH Backcast - NEP'!$B$12:$AG$122, MATCH('ALL Backcast - WINEP NEP'!$C91, 'WSH Backcast - NEP'!$C$12:$C$122, 0), MATCH('ALL Backcast - WINEP NEP'!N$13, 'WSH Backcast - NEP'!$B$13:$AG$13, 0))</f>
        <v>Excellent</v>
      </c>
      <c r="O91" t="str">
        <f>INDEX('WSH Backcast - NEP'!$B$12:$AG$122, MATCH('ALL Backcast - WINEP NEP'!$C91, 'WSH Backcast - NEP'!$C$12:$C$122, 0), MATCH('ALL Backcast - WINEP NEP'!O$13, 'WSH Backcast - NEP'!$B$13:$AG$13, 0))</f>
        <v>Excellent</v>
      </c>
      <c r="P91">
        <f>INDEX('WSH Backcast - NEP'!$B$12:$AG$122, MATCH('ALL Backcast - WINEP NEP'!$C91, 'WSH Backcast - NEP'!$C$12:$C$122, 0), MATCH('ALL Backcast - WINEP NEP'!P$13, 'WSH Backcast - NEP'!$B$13:$AG$13, 0))</f>
        <v>0</v>
      </c>
      <c r="Q91" t="str">
        <f>INDEX('WSH Backcast - NEP'!$B$12:$AG$122, MATCH('ALL Backcast - WINEP NEP'!$C91, 'WSH Backcast - NEP'!$C$12:$C$122, 0), MATCH('ALL Backcast - WINEP NEP'!Q$13, 'WSH Backcast - NEP'!$B$13:$AG$13, 0))</f>
        <v>Excellent</v>
      </c>
      <c r="R91" t="str">
        <f>INDEX('WSH Backcast - NEP'!$B$12:$AG$122, MATCH('ALL Backcast - WINEP NEP'!$C91, 'WSH Backcast - NEP'!$C$12:$C$122, 0), MATCH('ALL Backcast - WINEP NEP'!R$13, 'WSH Backcast - NEP'!$B$13:$AG$13, 0))</f>
        <v>Excellent</v>
      </c>
      <c r="S91" t="str">
        <f>INDEX('WSH Backcast - NEP'!$B$12:$AG$122, MATCH('ALL Backcast - WINEP NEP'!$C91, 'WSH Backcast - NEP'!$C$12:$C$122, 0), MATCH('ALL Backcast - WINEP NEP'!S$13, 'WSH Backcast - NEP'!$B$13:$AG$13, 0))</f>
        <v>Excellent</v>
      </c>
      <c r="T91" t="str">
        <f>INDEX('WSH Backcast - NEP'!$B$12:$AG$122, MATCH('ALL Backcast - WINEP NEP'!$C91, 'WSH Backcast - NEP'!$C$12:$C$122, 0), MATCH('ALL Backcast - WINEP NEP'!T$13, 'WSH Backcast - NEP'!$B$13:$AG$13, 0))</f>
        <v>Excellent</v>
      </c>
      <c r="U91" t="str">
        <f>INDEX('WSH Backcast - NEP'!$B$12:$AG$122, MATCH('ALL Backcast - WINEP NEP'!$C91, 'WSH Backcast - NEP'!$C$12:$C$122, 0), MATCH('ALL Backcast - WINEP NEP'!U$13, 'WSH Backcast - NEP'!$B$13:$AG$13, 0))</f>
        <v>Excellent</v>
      </c>
      <c r="V91" t="str">
        <f>INDEX('WSH Backcast - NEP'!$B$12:$AG$122, MATCH('ALL Backcast - WINEP NEP'!$C91, 'WSH Backcast - NEP'!$C$12:$C$122, 0), MATCH('ALL Backcast - WINEP NEP'!V$13, 'WSH Backcast - NEP'!$B$13:$AG$13, 0))</f>
        <v>Excellent</v>
      </c>
      <c r="W91">
        <f>INDEX('WSH Backcast - NEP'!$B$12:$AG$122, MATCH('ALL Backcast - WINEP NEP'!$C91, 'WSH Backcast - NEP'!$C$12:$C$122, 0), MATCH('ALL Backcast - WINEP NEP'!W$13, 'WSH Backcast - NEP'!$B$13:$AG$13, 0))</f>
        <v>0</v>
      </c>
      <c r="X91">
        <f>INDEX('WSH Backcast - NEP'!$B$12:$AG$122, MATCH('ALL Backcast - WINEP NEP'!$C91, 'WSH Backcast - NEP'!$C$12:$C$122, 0), MATCH('ALL Backcast - WINEP NEP'!X$13, 'WSH Backcast - NEP'!$B$13:$AG$13, 0))</f>
        <v>0</v>
      </c>
      <c r="Y91">
        <f>INDEX('WSH Backcast - NEP'!$B$12:$AG$122, MATCH('ALL Backcast - WINEP NEP'!$C91, 'WSH Backcast - NEP'!$C$12:$C$122, 0), MATCH('ALL Backcast - WINEP NEP'!Y$13, 'WSH Backcast - NEP'!$B$13:$AG$13, 0))</f>
        <v>0</v>
      </c>
      <c r="Z91" t="str">
        <f>INDEX('WSH Backcast - NEP'!$B$12:$AG$122, MATCH('ALL Backcast - WINEP NEP'!$C91, 'WSH Backcast - NEP'!$C$12:$C$122, 0), MATCH('ALL Backcast - WINEP NEP'!Z$13, 'WSH Backcast - NEP'!$B$13:$AG$13, 0))</f>
        <v>N</v>
      </c>
      <c r="AB91" t="str">
        <f t="shared" si="1"/>
        <v>N</v>
      </c>
    </row>
    <row r="92" spans="2:28">
      <c r="B92" t="s">
        <v>232</v>
      </c>
      <c r="C92" t="s">
        <v>397</v>
      </c>
      <c r="D92" t="str">
        <f>INDEX('WSH Backcast - NEP'!$B$12:$AG$122, MATCH('ALL Backcast - WINEP NEP'!$C92, 'WSH Backcast - NEP'!$C$12:$C$122, 0), MATCH('ALL Backcast - WINEP NEP'!D$13, 'WSH Backcast - NEP'!$B$13:$AG$13, 0))</f>
        <v>coastal</v>
      </c>
      <c r="E92" t="str">
        <f>INDEX('WSH Backcast - NEP'!$B$12:$AG$122, MATCH('ALL Backcast - WINEP NEP'!$C92, 'WSH Backcast - NEP'!$C$12:$C$122, 0), MATCH('ALL Backcast - WINEP NEP'!E$13, 'WSH Backcast - NEP'!$B$13:$AG$13, 0))</f>
        <v>Categorisation</v>
      </c>
      <c r="F92" t="str">
        <f>INDEX('WSH Backcast - NEP'!$B$12:$AG$122, MATCH('ALL Backcast - WINEP NEP'!$C92, 'WSH Backcast - NEP'!$C$12:$C$122, 0), MATCH('ALL Backcast - WINEP NEP'!F$13, 'WSH Backcast - NEP'!$B$13:$AG$13, 0))</f>
        <v>Included</v>
      </c>
      <c r="H92" t="str">
        <f>INDEX('WSH Backcast - NEP'!$B$12:$AG$122, MATCH('ALL Backcast - WINEP NEP'!$C92, 'WSH Backcast - NEP'!$C$12:$C$122, 0), MATCH('ALL Backcast - WINEP NEP'!H$13, 'WSH Backcast - NEP'!$B$13:$AG$13, 0))</f>
        <v>Excellent</v>
      </c>
      <c r="I92" t="str">
        <f>INDEX('WSH Backcast - NEP'!$B$12:$AG$122, MATCH('ALL Backcast - WINEP NEP'!$C92, 'WSH Backcast - NEP'!$C$12:$C$122, 0), MATCH('ALL Backcast - WINEP NEP'!I$13, 'WSH Backcast - NEP'!$B$13:$AG$13, 0))</f>
        <v>Excellent</v>
      </c>
      <c r="J92" t="str">
        <f>INDEX('WSH Backcast - NEP'!$B$12:$AG$122, MATCH('ALL Backcast - WINEP NEP'!$C92, 'WSH Backcast - NEP'!$C$12:$C$122, 0), MATCH('ALL Backcast - WINEP NEP'!J$13, 'WSH Backcast - NEP'!$B$13:$AG$13, 0))</f>
        <v>Excellent</v>
      </c>
      <c r="K92" t="str">
        <f>INDEX('WSH Backcast - NEP'!$B$12:$AG$122, MATCH('ALL Backcast - WINEP NEP'!$C92, 'WSH Backcast - NEP'!$C$12:$C$122, 0), MATCH('ALL Backcast - WINEP NEP'!K$13, 'WSH Backcast - NEP'!$B$13:$AG$13, 0))</f>
        <v>Excellent</v>
      </c>
      <c r="L92" t="str">
        <f>INDEX('WSH Backcast - NEP'!$B$12:$AG$122, MATCH('ALL Backcast - WINEP NEP'!$C92, 'WSH Backcast - NEP'!$C$12:$C$122, 0), MATCH('ALL Backcast - WINEP NEP'!L$13, 'WSH Backcast - NEP'!$B$13:$AG$13, 0))</f>
        <v>Excellent</v>
      </c>
      <c r="M92" t="str">
        <f>INDEX('WSH Backcast - NEP'!$B$12:$AG$122, MATCH('ALL Backcast - WINEP NEP'!$C92, 'WSH Backcast - NEP'!$C$12:$C$122, 0), MATCH('ALL Backcast - WINEP NEP'!M$13, 'WSH Backcast - NEP'!$B$13:$AG$13, 0))</f>
        <v>Excellent</v>
      </c>
      <c r="N92" t="str">
        <f>INDEX('WSH Backcast - NEP'!$B$12:$AG$122, MATCH('ALL Backcast - WINEP NEP'!$C92, 'WSH Backcast - NEP'!$C$12:$C$122, 0), MATCH('ALL Backcast - WINEP NEP'!N$13, 'WSH Backcast - NEP'!$B$13:$AG$13, 0))</f>
        <v>Excellent</v>
      </c>
      <c r="O92" t="str">
        <f>INDEX('WSH Backcast - NEP'!$B$12:$AG$122, MATCH('ALL Backcast - WINEP NEP'!$C92, 'WSH Backcast - NEP'!$C$12:$C$122, 0), MATCH('ALL Backcast - WINEP NEP'!O$13, 'WSH Backcast - NEP'!$B$13:$AG$13, 0))</f>
        <v>Excellent</v>
      </c>
      <c r="P92">
        <f>INDEX('WSH Backcast - NEP'!$B$12:$AG$122, MATCH('ALL Backcast - WINEP NEP'!$C92, 'WSH Backcast - NEP'!$C$12:$C$122, 0), MATCH('ALL Backcast - WINEP NEP'!P$13, 'WSH Backcast - NEP'!$B$13:$AG$13, 0))</f>
        <v>0</v>
      </c>
      <c r="Q92" t="str">
        <f>INDEX('WSH Backcast - NEP'!$B$12:$AG$122, MATCH('ALL Backcast - WINEP NEP'!$C92, 'WSH Backcast - NEP'!$C$12:$C$122, 0), MATCH('ALL Backcast - WINEP NEP'!Q$13, 'WSH Backcast - NEP'!$B$13:$AG$13, 0))</f>
        <v>Excellent</v>
      </c>
      <c r="R92" t="str">
        <f>INDEX('WSH Backcast - NEP'!$B$12:$AG$122, MATCH('ALL Backcast - WINEP NEP'!$C92, 'WSH Backcast - NEP'!$C$12:$C$122, 0), MATCH('ALL Backcast - WINEP NEP'!R$13, 'WSH Backcast - NEP'!$B$13:$AG$13, 0))</f>
        <v>Excellent</v>
      </c>
      <c r="S92" t="str">
        <f>INDEX('WSH Backcast - NEP'!$B$12:$AG$122, MATCH('ALL Backcast - WINEP NEP'!$C92, 'WSH Backcast - NEP'!$C$12:$C$122, 0), MATCH('ALL Backcast - WINEP NEP'!S$13, 'WSH Backcast - NEP'!$B$13:$AG$13, 0))</f>
        <v>Excellent</v>
      </c>
      <c r="T92" t="str">
        <f>INDEX('WSH Backcast - NEP'!$B$12:$AG$122, MATCH('ALL Backcast - WINEP NEP'!$C92, 'WSH Backcast - NEP'!$C$12:$C$122, 0), MATCH('ALL Backcast - WINEP NEP'!T$13, 'WSH Backcast - NEP'!$B$13:$AG$13, 0))</f>
        <v>Excellent</v>
      </c>
      <c r="U92" t="str">
        <f>INDEX('WSH Backcast - NEP'!$B$12:$AG$122, MATCH('ALL Backcast - WINEP NEP'!$C92, 'WSH Backcast - NEP'!$C$12:$C$122, 0), MATCH('ALL Backcast - WINEP NEP'!U$13, 'WSH Backcast - NEP'!$B$13:$AG$13, 0))</f>
        <v>Excellent</v>
      </c>
      <c r="V92" t="str">
        <f>INDEX('WSH Backcast - NEP'!$B$12:$AG$122, MATCH('ALL Backcast - WINEP NEP'!$C92, 'WSH Backcast - NEP'!$C$12:$C$122, 0), MATCH('ALL Backcast - WINEP NEP'!V$13, 'WSH Backcast - NEP'!$B$13:$AG$13, 0))</f>
        <v>Excellent</v>
      </c>
      <c r="W92">
        <f>INDEX('WSH Backcast - NEP'!$B$12:$AG$122, MATCH('ALL Backcast - WINEP NEP'!$C92, 'WSH Backcast - NEP'!$C$12:$C$122, 0), MATCH('ALL Backcast - WINEP NEP'!W$13, 'WSH Backcast - NEP'!$B$13:$AG$13, 0))</f>
        <v>0</v>
      </c>
      <c r="X92">
        <f>INDEX('WSH Backcast - NEP'!$B$12:$AG$122, MATCH('ALL Backcast - WINEP NEP'!$C92, 'WSH Backcast - NEP'!$C$12:$C$122, 0), MATCH('ALL Backcast - WINEP NEP'!X$13, 'WSH Backcast - NEP'!$B$13:$AG$13, 0))</f>
        <v>0</v>
      </c>
      <c r="Y92">
        <f>INDEX('WSH Backcast - NEP'!$B$12:$AG$122, MATCH('ALL Backcast - WINEP NEP'!$C92, 'WSH Backcast - NEP'!$C$12:$C$122, 0), MATCH('ALL Backcast - WINEP NEP'!Y$13, 'WSH Backcast - NEP'!$B$13:$AG$13, 0))</f>
        <v>0</v>
      </c>
      <c r="Z92" t="str">
        <f>INDEX('WSH Backcast - NEP'!$B$12:$AG$122, MATCH('ALL Backcast - WINEP NEP'!$C92, 'WSH Backcast - NEP'!$C$12:$C$122, 0), MATCH('ALL Backcast - WINEP NEP'!Z$13, 'WSH Backcast - NEP'!$B$13:$AG$13, 0))</f>
        <v>N</v>
      </c>
      <c r="AB92" t="str">
        <f t="shared" si="1"/>
        <v>N</v>
      </c>
    </row>
    <row r="93" spans="2:28">
      <c r="B93" t="s">
        <v>232</v>
      </c>
      <c r="C93" t="s">
        <v>398</v>
      </c>
      <c r="D93" t="str">
        <f>INDEX('WSH Backcast - NEP'!$B$12:$AG$122, MATCH('ALL Backcast - WINEP NEP'!$C93, 'WSH Backcast - NEP'!$C$12:$C$122, 0), MATCH('ALL Backcast - WINEP NEP'!D$13, 'WSH Backcast - NEP'!$B$13:$AG$13, 0))</f>
        <v>coastal</v>
      </c>
      <c r="E93" t="str">
        <f>INDEX('WSH Backcast - NEP'!$B$12:$AG$122, MATCH('ALL Backcast - WINEP NEP'!$C93, 'WSH Backcast - NEP'!$C$12:$C$122, 0), MATCH('ALL Backcast - WINEP NEP'!E$13, 'WSH Backcast - NEP'!$B$13:$AG$13, 0))</f>
        <v>Categorisation</v>
      </c>
      <c r="F93" t="str">
        <f>INDEX('WSH Backcast - NEP'!$B$12:$AG$122, MATCH('ALL Backcast - WINEP NEP'!$C93, 'WSH Backcast - NEP'!$C$12:$C$122, 0), MATCH('ALL Backcast - WINEP NEP'!F$13, 'WSH Backcast - NEP'!$B$13:$AG$13, 0))</f>
        <v>Included</v>
      </c>
      <c r="H93" t="str">
        <f>INDEX('WSH Backcast - NEP'!$B$12:$AG$122, MATCH('ALL Backcast - WINEP NEP'!$C93, 'WSH Backcast - NEP'!$C$12:$C$122, 0), MATCH('ALL Backcast - WINEP NEP'!H$13, 'WSH Backcast - NEP'!$B$13:$AG$13, 0))</f>
        <v>Good</v>
      </c>
      <c r="I93" t="str">
        <f>INDEX('WSH Backcast - NEP'!$B$12:$AG$122, MATCH('ALL Backcast - WINEP NEP'!$C93, 'WSH Backcast - NEP'!$C$12:$C$122, 0), MATCH('ALL Backcast - WINEP NEP'!I$13, 'WSH Backcast - NEP'!$B$13:$AG$13, 0))</f>
        <v>Good</v>
      </c>
      <c r="J93" t="str">
        <f>INDEX('WSH Backcast - NEP'!$B$12:$AG$122, MATCH('ALL Backcast - WINEP NEP'!$C93, 'WSH Backcast - NEP'!$C$12:$C$122, 0), MATCH('ALL Backcast - WINEP NEP'!J$13, 'WSH Backcast - NEP'!$B$13:$AG$13, 0))</f>
        <v>Good</v>
      </c>
      <c r="K93" t="str">
        <f>INDEX('WSH Backcast - NEP'!$B$12:$AG$122, MATCH('ALL Backcast - WINEP NEP'!$C93, 'WSH Backcast - NEP'!$C$12:$C$122, 0), MATCH('ALL Backcast - WINEP NEP'!K$13, 'WSH Backcast - NEP'!$B$13:$AG$13, 0))</f>
        <v>Good</v>
      </c>
      <c r="L93" t="str">
        <f>INDEX('WSH Backcast - NEP'!$B$12:$AG$122, MATCH('ALL Backcast - WINEP NEP'!$C93, 'WSH Backcast - NEP'!$C$12:$C$122, 0), MATCH('ALL Backcast - WINEP NEP'!L$13, 'WSH Backcast - NEP'!$B$13:$AG$13, 0))</f>
        <v>Good</v>
      </c>
      <c r="M93" t="str">
        <f>INDEX('WSH Backcast - NEP'!$B$12:$AG$122, MATCH('ALL Backcast - WINEP NEP'!$C93, 'WSH Backcast - NEP'!$C$12:$C$122, 0), MATCH('ALL Backcast - WINEP NEP'!M$13, 'WSH Backcast - NEP'!$B$13:$AG$13, 0))</f>
        <v>Good</v>
      </c>
      <c r="N93" t="str">
        <f>INDEX('WSH Backcast - NEP'!$B$12:$AG$122, MATCH('ALL Backcast - WINEP NEP'!$C93, 'WSH Backcast - NEP'!$C$12:$C$122, 0), MATCH('ALL Backcast - WINEP NEP'!N$13, 'WSH Backcast - NEP'!$B$13:$AG$13, 0))</f>
        <v>Good</v>
      </c>
      <c r="O93" t="str">
        <f>INDEX('WSH Backcast - NEP'!$B$12:$AG$122, MATCH('ALL Backcast - WINEP NEP'!$C93, 'WSH Backcast - NEP'!$C$12:$C$122, 0), MATCH('ALL Backcast - WINEP NEP'!O$13, 'WSH Backcast - NEP'!$B$13:$AG$13, 0))</f>
        <v>Good</v>
      </c>
      <c r="P93">
        <f>INDEX('WSH Backcast - NEP'!$B$12:$AG$122, MATCH('ALL Backcast - WINEP NEP'!$C93, 'WSH Backcast - NEP'!$C$12:$C$122, 0), MATCH('ALL Backcast - WINEP NEP'!P$13, 'WSH Backcast - NEP'!$B$13:$AG$13, 0))</f>
        <v>0</v>
      </c>
      <c r="Q93" t="str">
        <f>INDEX('WSH Backcast - NEP'!$B$12:$AG$122, MATCH('ALL Backcast - WINEP NEP'!$C93, 'WSH Backcast - NEP'!$C$12:$C$122, 0), MATCH('ALL Backcast - WINEP NEP'!Q$13, 'WSH Backcast - NEP'!$B$13:$AG$13, 0))</f>
        <v>Good</v>
      </c>
      <c r="R93" t="str">
        <f>INDEX('WSH Backcast - NEP'!$B$12:$AG$122, MATCH('ALL Backcast - WINEP NEP'!$C93, 'WSH Backcast - NEP'!$C$12:$C$122, 0), MATCH('ALL Backcast - WINEP NEP'!R$13, 'WSH Backcast - NEP'!$B$13:$AG$13, 0))</f>
        <v>Good</v>
      </c>
      <c r="S93" t="str">
        <f>INDEX('WSH Backcast - NEP'!$B$12:$AG$122, MATCH('ALL Backcast - WINEP NEP'!$C93, 'WSH Backcast - NEP'!$C$12:$C$122, 0), MATCH('ALL Backcast - WINEP NEP'!S$13, 'WSH Backcast - NEP'!$B$13:$AG$13, 0))</f>
        <v>Good</v>
      </c>
      <c r="T93" t="str">
        <f>INDEX('WSH Backcast - NEP'!$B$12:$AG$122, MATCH('ALL Backcast - WINEP NEP'!$C93, 'WSH Backcast - NEP'!$C$12:$C$122, 0), MATCH('ALL Backcast - WINEP NEP'!T$13, 'WSH Backcast - NEP'!$B$13:$AG$13, 0))</f>
        <v>Good</v>
      </c>
      <c r="U93" t="str">
        <f>INDEX('WSH Backcast - NEP'!$B$12:$AG$122, MATCH('ALL Backcast - WINEP NEP'!$C93, 'WSH Backcast - NEP'!$C$12:$C$122, 0), MATCH('ALL Backcast - WINEP NEP'!U$13, 'WSH Backcast - NEP'!$B$13:$AG$13, 0))</f>
        <v>Good</v>
      </c>
      <c r="V93" t="str">
        <f>INDEX('WSH Backcast - NEP'!$B$12:$AG$122, MATCH('ALL Backcast - WINEP NEP'!$C93, 'WSH Backcast - NEP'!$C$12:$C$122, 0), MATCH('ALL Backcast - WINEP NEP'!V$13, 'WSH Backcast - NEP'!$B$13:$AG$13, 0))</f>
        <v>Good</v>
      </c>
      <c r="W93">
        <f>INDEX('WSH Backcast - NEP'!$B$12:$AG$122, MATCH('ALL Backcast - WINEP NEP'!$C93, 'WSH Backcast - NEP'!$C$12:$C$122, 0), MATCH('ALL Backcast - WINEP NEP'!W$13, 'WSH Backcast - NEP'!$B$13:$AG$13, 0))</f>
        <v>0</v>
      </c>
      <c r="X93">
        <f>INDEX('WSH Backcast - NEP'!$B$12:$AG$122, MATCH('ALL Backcast - WINEP NEP'!$C93, 'WSH Backcast - NEP'!$C$12:$C$122, 0), MATCH('ALL Backcast - WINEP NEP'!X$13, 'WSH Backcast - NEP'!$B$13:$AG$13, 0))</f>
        <v>0</v>
      </c>
      <c r="Y93">
        <f>INDEX('WSH Backcast - NEP'!$B$12:$AG$122, MATCH('ALL Backcast - WINEP NEP'!$C93, 'WSH Backcast - NEP'!$C$12:$C$122, 0), MATCH('ALL Backcast - WINEP NEP'!Y$13, 'WSH Backcast - NEP'!$B$13:$AG$13, 0))</f>
        <v>0</v>
      </c>
      <c r="Z93" t="str">
        <f>INDEX('WSH Backcast - NEP'!$B$12:$AG$122, MATCH('ALL Backcast - WINEP NEP'!$C93, 'WSH Backcast - NEP'!$C$12:$C$122, 0), MATCH('ALL Backcast - WINEP NEP'!Z$13, 'WSH Backcast - NEP'!$B$13:$AG$13, 0))</f>
        <v>N</v>
      </c>
      <c r="AB93" t="str">
        <f t="shared" si="1"/>
        <v>N</v>
      </c>
    </row>
    <row r="94" spans="2:28">
      <c r="B94" t="s">
        <v>232</v>
      </c>
      <c r="C94" t="s">
        <v>399</v>
      </c>
      <c r="D94" t="str">
        <f>INDEX('WSH Backcast - NEP'!$B$12:$AG$122, MATCH('ALL Backcast - WINEP NEP'!$C94, 'WSH Backcast - NEP'!$C$12:$C$122, 0), MATCH('ALL Backcast - WINEP NEP'!D$13, 'WSH Backcast - NEP'!$B$13:$AG$13, 0))</f>
        <v>coastal</v>
      </c>
      <c r="E94" t="str">
        <f>INDEX('WSH Backcast - NEP'!$B$12:$AG$122, MATCH('ALL Backcast - WINEP NEP'!$C94, 'WSH Backcast - NEP'!$C$12:$C$122, 0), MATCH('ALL Backcast - WINEP NEP'!E$13, 'WSH Backcast - NEP'!$B$13:$AG$13, 0))</f>
        <v>Categorisation</v>
      </c>
      <c r="F94" t="str">
        <f>INDEX('WSH Backcast - NEP'!$B$12:$AG$122, MATCH('ALL Backcast - WINEP NEP'!$C94, 'WSH Backcast - NEP'!$C$12:$C$122, 0), MATCH('ALL Backcast - WINEP NEP'!F$13, 'WSH Backcast - NEP'!$B$13:$AG$13, 0))</f>
        <v>Included</v>
      </c>
      <c r="H94" t="str">
        <f>INDEX('WSH Backcast - NEP'!$B$12:$AG$122, MATCH('ALL Backcast - WINEP NEP'!$C94, 'WSH Backcast - NEP'!$C$12:$C$122, 0), MATCH('ALL Backcast - WINEP NEP'!H$13, 'WSH Backcast - NEP'!$B$13:$AG$13, 0))</f>
        <v>Excellent</v>
      </c>
      <c r="I94" t="str">
        <f>INDEX('WSH Backcast - NEP'!$B$12:$AG$122, MATCH('ALL Backcast - WINEP NEP'!$C94, 'WSH Backcast - NEP'!$C$12:$C$122, 0), MATCH('ALL Backcast - WINEP NEP'!I$13, 'WSH Backcast - NEP'!$B$13:$AG$13, 0))</f>
        <v>Excellent</v>
      </c>
      <c r="J94" t="str">
        <f>INDEX('WSH Backcast - NEP'!$B$12:$AG$122, MATCH('ALL Backcast - WINEP NEP'!$C94, 'WSH Backcast - NEP'!$C$12:$C$122, 0), MATCH('ALL Backcast - WINEP NEP'!J$13, 'WSH Backcast - NEP'!$B$13:$AG$13, 0))</f>
        <v>Excellent</v>
      </c>
      <c r="K94" t="str">
        <f>INDEX('WSH Backcast - NEP'!$B$12:$AG$122, MATCH('ALL Backcast - WINEP NEP'!$C94, 'WSH Backcast - NEP'!$C$12:$C$122, 0), MATCH('ALL Backcast - WINEP NEP'!K$13, 'WSH Backcast - NEP'!$B$13:$AG$13, 0))</f>
        <v>Excellent</v>
      </c>
      <c r="L94" t="str">
        <f>INDEX('WSH Backcast - NEP'!$B$12:$AG$122, MATCH('ALL Backcast - WINEP NEP'!$C94, 'WSH Backcast - NEP'!$C$12:$C$122, 0), MATCH('ALL Backcast - WINEP NEP'!L$13, 'WSH Backcast - NEP'!$B$13:$AG$13, 0))</f>
        <v>Excellent</v>
      </c>
      <c r="M94" t="str">
        <f>INDEX('WSH Backcast - NEP'!$B$12:$AG$122, MATCH('ALL Backcast - WINEP NEP'!$C94, 'WSH Backcast - NEP'!$C$12:$C$122, 0), MATCH('ALL Backcast - WINEP NEP'!M$13, 'WSH Backcast - NEP'!$B$13:$AG$13, 0))</f>
        <v>Excellent</v>
      </c>
      <c r="N94" t="str">
        <f>INDEX('WSH Backcast - NEP'!$B$12:$AG$122, MATCH('ALL Backcast - WINEP NEP'!$C94, 'WSH Backcast - NEP'!$C$12:$C$122, 0), MATCH('ALL Backcast - WINEP NEP'!N$13, 'WSH Backcast - NEP'!$B$13:$AG$13, 0))</f>
        <v>Excellent</v>
      </c>
      <c r="O94" t="str">
        <f>INDEX('WSH Backcast - NEP'!$B$12:$AG$122, MATCH('ALL Backcast - WINEP NEP'!$C94, 'WSH Backcast - NEP'!$C$12:$C$122, 0), MATCH('ALL Backcast - WINEP NEP'!O$13, 'WSH Backcast - NEP'!$B$13:$AG$13, 0))</f>
        <v>Excellent</v>
      </c>
      <c r="P94">
        <f>INDEX('WSH Backcast - NEP'!$B$12:$AG$122, MATCH('ALL Backcast - WINEP NEP'!$C94, 'WSH Backcast - NEP'!$C$12:$C$122, 0), MATCH('ALL Backcast - WINEP NEP'!P$13, 'WSH Backcast - NEP'!$B$13:$AG$13, 0))</f>
        <v>0</v>
      </c>
      <c r="Q94" t="str">
        <f>INDEX('WSH Backcast - NEP'!$B$12:$AG$122, MATCH('ALL Backcast - WINEP NEP'!$C94, 'WSH Backcast - NEP'!$C$12:$C$122, 0), MATCH('ALL Backcast - WINEP NEP'!Q$13, 'WSH Backcast - NEP'!$B$13:$AG$13, 0))</f>
        <v>Excellent</v>
      </c>
      <c r="R94" t="str">
        <f>INDEX('WSH Backcast - NEP'!$B$12:$AG$122, MATCH('ALL Backcast - WINEP NEP'!$C94, 'WSH Backcast - NEP'!$C$12:$C$122, 0), MATCH('ALL Backcast - WINEP NEP'!R$13, 'WSH Backcast - NEP'!$B$13:$AG$13, 0))</f>
        <v>Excellent</v>
      </c>
      <c r="S94" t="str">
        <f>INDEX('WSH Backcast - NEP'!$B$12:$AG$122, MATCH('ALL Backcast - WINEP NEP'!$C94, 'WSH Backcast - NEP'!$C$12:$C$122, 0), MATCH('ALL Backcast - WINEP NEP'!S$13, 'WSH Backcast - NEP'!$B$13:$AG$13, 0))</f>
        <v>Excellent</v>
      </c>
      <c r="T94" t="str">
        <f>INDEX('WSH Backcast - NEP'!$B$12:$AG$122, MATCH('ALL Backcast - WINEP NEP'!$C94, 'WSH Backcast - NEP'!$C$12:$C$122, 0), MATCH('ALL Backcast - WINEP NEP'!T$13, 'WSH Backcast - NEP'!$B$13:$AG$13, 0))</f>
        <v>Excellent</v>
      </c>
      <c r="U94" t="str">
        <f>INDEX('WSH Backcast - NEP'!$B$12:$AG$122, MATCH('ALL Backcast - WINEP NEP'!$C94, 'WSH Backcast - NEP'!$C$12:$C$122, 0), MATCH('ALL Backcast - WINEP NEP'!U$13, 'WSH Backcast - NEP'!$B$13:$AG$13, 0))</f>
        <v>Excellent</v>
      </c>
      <c r="V94" t="str">
        <f>INDEX('WSH Backcast - NEP'!$B$12:$AG$122, MATCH('ALL Backcast - WINEP NEP'!$C94, 'WSH Backcast - NEP'!$C$12:$C$122, 0), MATCH('ALL Backcast - WINEP NEP'!V$13, 'WSH Backcast - NEP'!$B$13:$AG$13, 0))</f>
        <v>Excellent</v>
      </c>
      <c r="W94">
        <f>INDEX('WSH Backcast - NEP'!$B$12:$AG$122, MATCH('ALL Backcast - WINEP NEP'!$C94, 'WSH Backcast - NEP'!$C$12:$C$122, 0), MATCH('ALL Backcast - WINEP NEP'!W$13, 'WSH Backcast - NEP'!$B$13:$AG$13, 0))</f>
        <v>0</v>
      </c>
      <c r="X94">
        <f>INDEX('WSH Backcast - NEP'!$B$12:$AG$122, MATCH('ALL Backcast - WINEP NEP'!$C94, 'WSH Backcast - NEP'!$C$12:$C$122, 0), MATCH('ALL Backcast - WINEP NEP'!X$13, 'WSH Backcast - NEP'!$B$13:$AG$13, 0))</f>
        <v>0</v>
      </c>
      <c r="Y94">
        <f>INDEX('WSH Backcast - NEP'!$B$12:$AG$122, MATCH('ALL Backcast - WINEP NEP'!$C94, 'WSH Backcast - NEP'!$C$12:$C$122, 0), MATCH('ALL Backcast - WINEP NEP'!Y$13, 'WSH Backcast - NEP'!$B$13:$AG$13, 0))</f>
        <v>0</v>
      </c>
      <c r="Z94" t="str">
        <f>INDEX('WSH Backcast - NEP'!$B$12:$AG$122, MATCH('ALL Backcast - WINEP NEP'!$C94, 'WSH Backcast - NEP'!$C$12:$C$122, 0), MATCH('ALL Backcast - WINEP NEP'!Z$13, 'WSH Backcast - NEP'!$B$13:$AG$13, 0))</f>
        <v>N</v>
      </c>
      <c r="AB94" t="str">
        <f t="shared" si="1"/>
        <v>N</v>
      </c>
    </row>
    <row r="95" spans="2:28">
      <c r="B95" t="s">
        <v>232</v>
      </c>
      <c r="C95" t="s">
        <v>400</v>
      </c>
      <c r="D95" t="str">
        <f>INDEX('WSH Backcast - NEP'!$B$12:$AG$122, MATCH('ALL Backcast - WINEP NEP'!$C95, 'WSH Backcast - NEP'!$C$12:$C$122, 0), MATCH('ALL Backcast - WINEP NEP'!D$13, 'WSH Backcast - NEP'!$B$13:$AG$13, 0))</f>
        <v>coastal</v>
      </c>
      <c r="E95" t="str">
        <f>INDEX('WSH Backcast - NEP'!$B$12:$AG$122, MATCH('ALL Backcast - WINEP NEP'!$C95, 'WSH Backcast - NEP'!$C$12:$C$122, 0), MATCH('ALL Backcast - WINEP NEP'!E$13, 'WSH Backcast - NEP'!$B$13:$AG$13, 0))</f>
        <v>Categorisation</v>
      </c>
      <c r="F95" t="str">
        <f>INDEX('WSH Backcast - NEP'!$B$12:$AG$122, MATCH('ALL Backcast - WINEP NEP'!$C95, 'WSH Backcast - NEP'!$C$12:$C$122, 0), MATCH('ALL Backcast - WINEP NEP'!F$13, 'WSH Backcast - NEP'!$B$13:$AG$13, 0))</f>
        <v>Included</v>
      </c>
      <c r="H95" t="str">
        <f>INDEX('WSH Backcast - NEP'!$B$12:$AG$122, MATCH('ALL Backcast - WINEP NEP'!$C95, 'WSH Backcast - NEP'!$C$12:$C$122, 0), MATCH('ALL Backcast - WINEP NEP'!H$13, 'WSH Backcast - NEP'!$B$13:$AG$13, 0))</f>
        <v>Excellent (backcast)</v>
      </c>
      <c r="I95" t="str">
        <f>INDEX('WSH Backcast - NEP'!$B$12:$AG$122, MATCH('ALL Backcast - WINEP NEP'!$C95, 'WSH Backcast - NEP'!$C$12:$C$122, 0), MATCH('ALL Backcast - WINEP NEP'!I$13, 'WSH Backcast - NEP'!$B$13:$AG$13, 0))</f>
        <v>Excellent (backcast)</v>
      </c>
      <c r="J95" t="str">
        <f>INDEX('WSH Backcast - NEP'!$B$12:$AG$122, MATCH('ALL Backcast - WINEP NEP'!$C95, 'WSH Backcast - NEP'!$C$12:$C$122, 0), MATCH('ALL Backcast - WINEP NEP'!J$13, 'WSH Backcast - NEP'!$B$13:$AG$13, 0))</f>
        <v>Excellent (backcast)</v>
      </c>
      <c r="K95" t="str">
        <f>INDEX('WSH Backcast - NEP'!$B$12:$AG$122, MATCH('ALL Backcast - WINEP NEP'!$C95, 'WSH Backcast - NEP'!$C$12:$C$122, 0), MATCH('ALL Backcast - WINEP NEP'!K$13, 'WSH Backcast - NEP'!$B$13:$AG$13, 0))</f>
        <v>Excellent (backcast)</v>
      </c>
      <c r="L95" t="str">
        <f>INDEX('WSH Backcast - NEP'!$B$12:$AG$122, MATCH('ALL Backcast - WINEP NEP'!$C95, 'WSH Backcast - NEP'!$C$12:$C$122, 0), MATCH('ALL Backcast - WINEP NEP'!L$13, 'WSH Backcast - NEP'!$B$13:$AG$13, 0))</f>
        <v>Excellent (backcast)</v>
      </c>
      <c r="M95" t="str">
        <f>INDEX('WSH Backcast - NEP'!$B$12:$AG$122, MATCH('ALL Backcast - WINEP NEP'!$C95, 'WSH Backcast - NEP'!$C$12:$C$122, 0), MATCH('ALL Backcast - WINEP NEP'!M$13, 'WSH Backcast - NEP'!$B$13:$AG$13, 0))</f>
        <v>Excellent (backcast)</v>
      </c>
      <c r="N95" t="str">
        <f>INDEX('WSH Backcast - NEP'!$B$12:$AG$122, MATCH('ALL Backcast - WINEP NEP'!$C95, 'WSH Backcast - NEP'!$C$12:$C$122, 0), MATCH('ALL Backcast - WINEP NEP'!N$13, 'WSH Backcast - NEP'!$B$13:$AG$13, 0))</f>
        <v>Excellent (backcast)</v>
      </c>
      <c r="O95" t="str">
        <f>INDEX('WSH Backcast - NEP'!$B$12:$AG$122, MATCH('ALL Backcast - WINEP NEP'!$C95, 'WSH Backcast - NEP'!$C$12:$C$122, 0), MATCH('ALL Backcast - WINEP NEP'!O$13, 'WSH Backcast - NEP'!$B$13:$AG$13, 0))</f>
        <v>Excellent</v>
      </c>
      <c r="P95">
        <f>INDEX('WSH Backcast - NEP'!$B$12:$AG$122, MATCH('ALL Backcast - WINEP NEP'!$C95, 'WSH Backcast - NEP'!$C$12:$C$122, 0), MATCH('ALL Backcast - WINEP NEP'!P$13, 'WSH Backcast - NEP'!$B$13:$AG$13, 0))</f>
        <v>0</v>
      </c>
      <c r="Q95" t="str">
        <f>INDEX('WSH Backcast - NEP'!$B$12:$AG$122, MATCH('ALL Backcast - WINEP NEP'!$C95, 'WSH Backcast - NEP'!$C$12:$C$122, 0), MATCH('ALL Backcast - WINEP NEP'!Q$13, 'WSH Backcast - NEP'!$B$13:$AG$13, 0))</f>
        <v>Excellent</v>
      </c>
      <c r="R95" t="str">
        <f>INDEX('WSH Backcast - NEP'!$B$12:$AG$122, MATCH('ALL Backcast - WINEP NEP'!$C95, 'WSH Backcast - NEP'!$C$12:$C$122, 0), MATCH('ALL Backcast - WINEP NEP'!R$13, 'WSH Backcast - NEP'!$B$13:$AG$13, 0))</f>
        <v>Excellent</v>
      </c>
      <c r="S95" t="str">
        <f>INDEX('WSH Backcast - NEP'!$B$12:$AG$122, MATCH('ALL Backcast - WINEP NEP'!$C95, 'WSH Backcast - NEP'!$C$12:$C$122, 0), MATCH('ALL Backcast - WINEP NEP'!S$13, 'WSH Backcast - NEP'!$B$13:$AG$13, 0))</f>
        <v>Excellent</v>
      </c>
      <c r="T95" t="str">
        <f>INDEX('WSH Backcast - NEP'!$B$12:$AG$122, MATCH('ALL Backcast - WINEP NEP'!$C95, 'WSH Backcast - NEP'!$C$12:$C$122, 0), MATCH('ALL Backcast - WINEP NEP'!T$13, 'WSH Backcast - NEP'!$B$13:$AG$13, 0))</f>
        <v>Excellent</v>
      </c>
      <c r="U95" t="str">
        <f>INDEX('WSH Backcast - NEP'!$B$12:$AG$122, MATCH('ALL Backcast - WINEP NEP'!$C95, 'WSH Backcast - NEP'!$C$12:$C$122, 0), MATCH('ALL Backcast - WINEP NEP'!U$13, 'WSH Backcast - NEP'!$B$13:$AG$13, 0))</f>
        <v>Excellent</v>
      </c>
      <c r="V95" t="str">
        <f>INDEX('WSH Backcast - NEP'!$B$12:$AG$122, MATCH('ALL Backcast - WINEP NEP'!$C95, 'WSH Backcast - NEP'!$C$12:$C$122, 0), MATCH('ALL Backcast - WINEP NEP'!V$13, 'WSH Backcast - NEP'!$B$13:$AG$13, 0))</f>
        <v>Excellent</v>
      </c>
      <c r="W95">
        <f>INDEX('WSH Backcast - NEP'!$B$12:$AG$122, MATCH('ALL Backcast - WINEP NEP'!$C95, 'WSH Backcast - NEP'!$C$12:$C$122, 0), MATCH('ALL Backcast - WINEP NEP'!W$13, 'WSH Backcast - NEP'!$B$13:$AG$13, 0))</f>
        <v>0</v>
      </c>
      <c r="X95">
        <f>INDEX('WSH Backcast - NEP'!$B$12:$AG$122, MATCH('ALL Backcast - WINEP NEP'!$C95, 'WSH Backcast - NEP'!$C$12:$C$122, 0), MATCH('ALL Backcast - WINEP NEP'!X$13, 'WSH Backcast - NEP'!$B$13:$AG$13, 0))</f>
        <v>0</v>
      </c>
      <c r="Y95">
        <f>INDEX('WSH Backcast - NEP'!$B$12:$AG$122, MATCH('ALL Backcast - WINEP NEP'!$C95, 'WSH Backcast - NEP'!$C$12:$C$122, 0), MATCH('ALL Backcast - WINEP NEP'!Y$13, 'WSH Backcast - NEP'!$B$13:$AG$13, 0))</f>
        <v>0</v>
      </c>
      <c r="Z95" t="str">
        <f>INDEX('WSH Backcast - NEP'!$B$12:$AG$122, MATCH('ALL Backcast - WINEP NEP'!$C95, 'WSH Backcast - NEP'!$C$12:$C$122, 0), MATCH('ALL Backcast - WINEP NEP'!Z$13, 'WSH Backcast - NEP'!$B$13:$AG$13, 0))</f>
        <v>N</v>
      </c>
      <c r="AB95" t="str">
        <f t="shared" si="1"/>
        <v>N</v>
      </c>
    </row>
    <row r="96" spans="2:28">
      <c r="B96" t="s">
        <v>232</v>
      </c>
      <c r="C96" t="s">
        <v>401</v>
      </c>
      <c r="D96" t="str">
        <f>INDEX('WSH Backcast - NEP'!$B$12:$AG$122, MATCH('ALL Backcast - WINEP NEP'!$C96, 'WSH Backcast - NEP'!$C$12:$C$122, 0), MATCH('ALL Backcast - WINEP NEP'!D$13, 'WSH Backcast - NEP'!$B$13:$AG$13, 0))</f>
        <v>coastal</v>
      </c>
      <c r="E96" t="str">
        <f>INDEX('WSH Backcast - NEP'!$B$12:$AG$122, MATCH('ALL Backcast - WINEP NEP'!$C96, 'WSH Backcast - NEP'!$C$12:$C$122, 0), MATCH('ALL Backcast - WINEP NEP'!E$13, 'WSH Backcast - NEP'!$B$13:$AG$13, 0))</f>
        <v>Categorisation</v>
      </c>
      <c r="F96" t="str">
        <f>INDEX('WSH Backcast - NEP'!$B$12:$AG$122, MATCH('ALL Backcast - WINEP NEP'!$C96, 'WSH Backcast - NEP'!$C$12:$C$122, 0), MATCH('ALL Backcast - WINEP NEP'!F$13, 'WSH Backcast - NEP'!$B$13:$AG$13, 0))</f>
        <v>Included</v>
      </c>
      <c r="H96" t="str">
        <f>INDEX('WSH Backcast - NEP'!$B$12:$AG$122, MATCH('ALL Backcast - WINEP NEP'!$C96, 'WSH Backcast - NEP'!$C$12:$C$122, 0), MATCH('ALL Backcast - WINEP NEP'!H$13, 'WSH Backcast - NEP'!$B$13:$AG$13, 0))</f>
        <v>Excellent</v>
      </c>
      <c r="I96" t="str">
        <f>INDEX('WSH Backcast - NEP'!$B$12:$AG$122, MATCH('ALL Backcast - WINEP NEP'!$C96, 'WSH Backcast - NEP'!$C$12:$C$122, 0), MATCH('ALL Backcast - WINEP NEP'!I$13, 'WSH Backcast - NEP'!$B$13:$AG$13, 0))</f>
        <v>Excellent</v>
      </c>
      <c r="J96" t="str">
        <f>INDEX('WSH Backcast - NEP'!$B$12:$AG$122, MATCH('ALL Backcast - WINEP NEP'!$C96, 'WSH Backcast - NEP'!$C$12:$C$122, 0), MATCH('ALL Backcast - WINEP NEP'!J$13, 'WSH Backcast - NEP'!$B$13:$AG$13, 0))</f>
        <v>Excellent</v>
      </c>
      <c r="K96" t="str">
        <f>INDEX('WSH Backcast - NEP'!$B$12:$AG$122, MATCH('ALL Backcast - WINEP NEP'!$C96, 'WSH Backcast - NEP'!$C$12:$C$122, 0), MATCH('ALL Backcast - WINEP NEP'!K$13, 'WSH Backcast - NEP'!$B$13:$AG$13, 0))</f>
        <v>Excellent</v>
      </c>
      <c r="L96" t="str">
        <f>INDEX('WSH Backcast - NEP'!$B$12:$AG$122, MATCH('ALL Backcast - WINEP NEP'!$C96, 'WSH Backcast - NEP'!$C$12:$C$122, 0), MATCH('ALL Backcast - WINEP NEP'!L$13, 'WSH Backcast - NEP'!$B$13:$AG$13, 0))</f>
        <v>Excellent</v>
      </c>
      <c r="M96" t="str">
        <f>INDEX('WSH Backcast - NEP'!$B$12:$AG$122, MATCH('ALL Backcast - WINEP NEP'!$C96, 'WSH Backcast - NEP'!$C$12:$C$122, 0), MATCH('ALL Backcast - WINEP NEP'!M$13, 'WSH Backcast - NEP'!$B$13:$AG$13, 0))</f>
        <v>Excellent</v>
      </c>
      <c r="N96" t="str">
        <f>INDEX('WSH Backcast - NEP'!$B$12:$AG$122, MATCH('ALL Backcast - WINEP NEP'!$C96, 'WSH Backcast - NEP'!$C$12:$C$122, 0), MATCH('ALL Backcast - WINEP NEP'!N$13, 'WSH Backcast - NEP'!$B$13:$AG$13, 0))</f>
        <v>Excellent</v>
      </c>
      <c r="O96" t="str">
        <f>INDEX('WSH Backcast - NEP'!$B$12:$AG$122, MATCH('ALL Backcast - WINEP NEP'!$C96, 'WSH Backcast - NEP'!$C$12:$C$122, 0), MATCH('ALL Backcast - WINEP NEP'!O$13, 'WSH Backcast - NEP'!$B$13:$AG$13, 0))</f>
        <v>Excellent</v>
      </c>
      <c r="P96">
        <f>INDEX('WSH Backcast - NEP'!$B$12:$AG$122, MATCH('ALL Backcast - WINEP NEP'!$C96, 'WSH Backcast - NEP'!$C$12:$C$122, 0), MATCH('ALL Backcast - WINEP NEP'!P$13, 'WSH Backcast - NEP'!$B$13:$AG$13, 0))</f>
        <v>0</v>
      </c>
      <c r="Q96" t="str">
        <f>INDEX('WSH Backcast - NEP'!$B$12:$AG$122, MATCH('ALL Backcast - WINEP NEP'!$C96, 'WSH Backcast - NEP'!$C$12:$C$122, 0), MATCH('ALL Backcast - WINEP NEP'!Q$13, 'WSH Backcast - NEP'!$B$13:$AG$13, 0))</f>
        <v>Excellent</v>
      </c>
      <c r="R96" t="str">
        <f>INDEX('WSH Backcast - NEP'!$B$12:$AG$122, MATCH('ALL Backcast - WINEP NEP'!$C96, 'WSH Backcast - NEP'!$C$12:$C$122, 0), MATCH('ALL Backcast - WINEP NEP'!R$13, 'WSH Backcast - NEP'!$B$13:$AG$13, 0))</f>
        <v>Excellent</v>
      </c>
      <c r="S96" t="str">
        <f>INDEX('WSH Backcast - NEP'!$B$12:$AG$122, MATCH('ALL Backcast - WINEP NEP'!$C96, 'WSH Backcast - NEP'!$C$12:$C$122, 0), MATCH('ALL Backcast - WINEP NEP'!S$13, 'WSH Backcast - NEP'!$B$13:$AG$13, 0))</f>
        <v>Excellent</v>
      </c>
      <c r="T96" t="str">
        <f>INDEX('WSH Backcast - NEP'!$B$12:$AG$122, MATCH('ALL Backcast - WINEP NEP'!$C96, 'WSH Backcast - NEP'!$C$12:$C$122, 0), MATCH('ALL Backcast - WINEP NEP'!T$13, 'WSH Backcast - NEP'!$B$13:$AG$13, 0))</f>
        <v>Excellent</v>
      </c>
      <c r="U96" t="str">
        <f>INDEX('WSH Backcast - NEP'!$B$12:$AG$122, MATCH('ALL Backcast - WINEP NEP'!$C96, 'WSH Backcast - NEP'!$C$12:$C$122, 0), MATCH('ALL Backcast - WINEP NEP'!U$13, 'WSH Backcast - NEP'!$B$13:$AG$13, 0))</f>
        <v>Excellent</v>
      </c>
      <c r="V96" t="str">
        <f>INDEX('WSH Backcast - NEP'!$B$12:$AG$122, MATCH('ALL Backcast - WINEP NEP'!$C96, 'WSH Backcast - NEP'!$C$12:$C$122, 0), MATCH('ALL Backcast - WINEP NEP'!V$13, 'WSH Backcast - NEP'!$B$13:$AG$13, 0))</f>
        <v>Excellent</v>
      </c>
      <c r="W96">
        <f>INDEX('WSH Backcast - NEP'!$B$12:$AG$122, MATCH('ALL Backcast - WINEP NEP'!$C96, 'WSH Backcast - NEP'!$C$12:$C$122, 0), MATCH('ALL Backcast - WINEP NEP'!W$13, 'WSH Backcast - NEP'!$B$13:$AG$13, 0))</f>
        <v>0</v>
      </c>
      <c r="X96">
        <f>INDEX('WSH Backcast - NEP'!$B$12:$AG$122, MATCH('ALL Backcast - WINEP NEP'!$C96, 'WSH Backcast - NEP'!$C$12:$C$122, 0), MATCH('ALL Backcast - WINEP NEP'!X$13, 'WSH Backcast - NEP'!$B$13:$AG$13, 0))</f>
        <v>0</v>
      </c>
      <c r="Y96">
        <f>INDEX('WSH Backcast - NEP'!$B$12:$AG$122, MATCH('ALL Backcast - WINEP NEP'!$C96, 'WSH Backcast - NEP'!$C$12:$C$122, 0), MATCH('ALL Backcast - WINEP NEP'!Y$13, 'WSH Backcast - NEP'!$B$13:$AG$13, 0))</f>
        <v>0</v>
      </c>
      <c r="Z96" t="str">
        <f>INDEX('WSH Backcast - NEP'!$B$12:$AG$122, MATCH('ALL Backcast - WINEP NEP'!$C96, 'WSH Backcast - NEP'!$C$12:$C$122, 0), MATCH('ALL Backcast - WINEP NEP'!Z$13, 'WSH Backcast - NEP'!$B$13:$AG$13, 0))</f>
        <v>N</v>
      </c>
      <c r="AB96" t="str">
        <f t="shared" si="1"/>
        <v>N</v>
      </c>
    </row>
    <row r="97" spans="2:28">
      <c r="B97" t="s">
        <v>232</v>
      </c>
      <c r="C97" t="s">
        <v>402</v>
      </c>
      <c r="D97" t="str">
        <f>INDEX('WSH Backcast - NEP'!$B$12:$AG$122, MATCH('ALL Backcast - WINEP NEP'!$C97, 'WSH Backcast - NEP'!$C$12:$C$122, 0), MATCH('ALL Backcast - WINEP NEP'!D$13, 'WSH Backcast - NEP'!$B$13:$AG$13, 0))</f>
        <v>coastal</v>
      </c>
      <c r="E97" t="str">
        <f>INDEX('WSH Backcast - NEP'!$B$12:$AG$122, MATCH('ALL Backcast - WINEP NEP'!$C97, 'WSH Backcast - NEP'!$C$12:$C$122, 0), MATCH('ALL Backcast - WINEP NEP'!E$13, 'WSH Backcast - NEP'!$B$13:$AG$13, 0))</f>
        <v>Categorisation</v>
      </c>
      <c r="F97" t="str">
        <f>INDEX('WSH Backcast - NEP'!$B$12:$AG$122, MATCH('ALL Backcast - WINEP NEP'!$C97, 'WSH Backcast - NEP'!$C$12:$C$122, 0), MATCH('ALL Backcast - WINEP NEP'!F$13, 'WSH Backcast - NEP'!$B$13:$AG$13, 0))</f>
        <v>Included</v>
      </c>
      <c r="H97" t="str">
        <f>INDEX('WSH Backcast - NEP'!$B$12:$AG$122, MATCH('ALL Backcast - WINEP NEP'!$C97, 'WSH Backcast - NEP'!$C$12:$C$122, 0), MATCH('ALL Backcast - WINEP NEP'!H$13, 'WSH Backcast - NEP'!$B$13:$AG$13, 0))</f>
        <v>Excellent (backcast)</v>
      </c>
      <c r="I97" t="str">
        <f>INDEX('WSH Backcast - NEP'!$B$12:$AG$122, MATCH('ALL Backcast - WINEP NEP'!$C97, 'WSH Backcast - NEP'!$C$12:$C$122, 0), MATCH('ALL Backcast - WINEP NEP'!I$13, 'WSH Backcast - NEP'!$B$13:$AG$13, 0))</f>
        <v>Excellent (backcast)</v>
      </c>
      <c r="J97" t="str">
        <f>INDEX('WSH Backcast - NEP'!$B$12:$AG$122, MATCH('ALL Backcast - WINEP NEP'!$C97, 'WSH Backcast - NEP'!$C$12:$C$122, 0), MATCH('ALL Backcast - WINEP NEP'!J$13, 'WSH Backcast - NEP'!$B$13:$AG$13, 0))</f>
        <v>Excellent (backcast)</v>
      </c>
      <c r="K97" t="str">
        <f>INDEX('WSH Backcast - NEP'!$B$12:$AG$122, MATCH('ALL Backcast - WINEP NEP'!$C97, 'WSH Backcast - NEP'!$C$12:$C$122, 0), MATCH('ALL Backcast - WINEP NEP'!K$13, 'WSH Backcast - NEP'!$B$13:$AG$13, 0))</f>
        <v>Excellent (backcast)</v>
      </c>
      <c r="L97" t="str">
        <f>INDEX('WSH Backcast - NEP'!$B$12:$AG$122, MATCH('ALL Backcast - WINEP NEP'!$C97, 'WSH Backcast - NEP'!$C$12:$C$122, 0), MATCH('ALL Backcast - WINEP NEP'!L$13, 'WSH Backcast - NEP'!$B$13:$AG$13, 0))</f>
        <v>Excellent</v>
      </c>
      <c r="M97" t="str">
        <f>INDEX('WSH Backcast - NEP'!$B$12:$AG$122, MATCH('ALL Backcast - WINEP NEP'!$C97, 'WSH Backcast - NEP'!$C$12:$C$122, 0), MATCH('ALL Backcast - WINEP NEP'!M$13, 'WSH Backcast - NEP'!$B$13:$AG$13, 0))</f>
        <v>Excellent</v>
      </c>
      <c r="N97" t="str">
        <f>INDEX('WSH Backcast - NEP'!$B$12:$AG$122, MATCH('ALL Backcast - WINEP NEP'!$C97, 'WSH Backcast - NEP'!$C$12:$C$122, 0), MATCH('ALL Backcast - WINEP NEP'!N$13, 'WSH Backcast - NEP'!$B$13:$AG$13, 0))</f>
        <v>Excellent</v>
      </c>
      <c r="O97" t="str">
        <f>INDEX('WSH Backcast - NEP'!$B$12:$AG$122, MATCH('ALL Backcast - WINEP NEP'!$C97, 'WSH Backcast - NEP'!$C$12:$C$122, 0), MATCH('ALL Backcast - WINEP NEP'!O$13, 'WSH Backcast - NEP'!$B$13:$AG$13, 0))</f>
        <v>Excellent</v>
      </c>
      <c r="P97">
        <f>INDEX('WSH Backcast - NEP'!$B$12:$AG$122, MATCH('ALL Backcast - WINEP NEP'!$C97, 'WSH Backcast - NEP'!$C$12:$C$122, 0), MATCH('ALL Backcast - WINEP NEP'!P$13, 'WSH Backcast - NEP'!$B$13:$AG$13, 0))</f>
        <v>0</v>
      </c>
      <c r="Q97" t="str">
        <f>INDEX('WSH Backcast - NEP'!$B$12:$AG$122, MATCH('ALL Backcast - WINEP NEP'!$C97, 'WSH Backcast - NEP'!$C$12:$C$122, 0), MATCH('ALL Backcast - WINEP NEP'!Q$13, 'WSH Backcast - NEP'!$B$13:$AG$13, 0))</f>
        <v>Excellent</v>
      </c>
      <c r="R97" t="str">
        <f>INDEX('WSH Backcast - NEP'!$B$12:$AG$122, MATCH('ALL Backcast - WINEP NEP'!$C97, 'WSH Backcast - NEP'!$C$12:$C$122, 0), MATCH('ALL Backcast - WINEP NEP'!R$13, 'WSH Backcast - NEP'!$B$13:$AG$13, 0))</f>
        <v>Excellent</v>
      </c>
      <c r="S97" t="str">
        <f>INDEX('WSH Backcast - NEP'!$B$12:$AG$122, MATCH('ALL Backcast - WINEP NEP'!$C97, 'WSH Backcast - NEP'!$C$12:$C$122, 0), MATCH('ALL Backcast - WINEP NEP'!S$13, 'WSH Backcast - NEP'!$B$13:$AG$13, 0))</f>
        <v>Excellent</v>
      </c>
      <c r="T97" t="str">
        <f>INDEX('WSH Backcast - NEP'!$B$12:$AG$122, MATCH('ALL Backcast - WINEP NEP'!$C97, 'WSH Backcast - NEP'!$C$12:$C$122, 0), MATCH('ALL Backcast - WINEP NEP'!T$13, 'WSH Backcast - NEP'!$B$13:$AG$13, 0))</f>
        <v>Excellent</v>
      </c>
      <c r="U97" t="str">
        <f>INDEX('WSH Backcast - NEP'!$B$12:$AG$122, MATCH('ALL Backcast - WINEP NEP'!$C97, 'WSH Backcast - NEP'!$C$12:$C$122, 0), MATCH('ALL Backcast - WINEP NEP'!U$13, 'WSH Backcast - NEP'!$B$13:$AG$13, 0))</f>
        <v>Excellent</v>
      </c>
      <c r="V97" t="str">
        <f>INDEX('WSH Backcast - NEP'!$B$12:$AG$122, MATCH('ALL Backcast - WINEP NEP'!$C97, 'WSH Backcast - NEP'!$C$12:$C$122, 0), MATCH('ALL Backcast - WINEP NEP'!V$13, 'WSH Backcast - NEP'!$B$13:$AG$13, 0))</f>
        <v>Excellent</v>
      </c>
      <c r="W97">
        <f>INDEX('WSH Backcast - NEP'!$B$12:$AG$122, MATCH('ALL Backcast - WINEP NEP'!$C97, 'WSH Backcast - NEP'!$C$12:$C$122, 0), MATCH('ALL Backcast - WINEP NEP'!W$13, 'WSH Backcast - NEP'!$B$13:$AG$13, 0))</f>
        <v>0</v>
      </c>
      <c r="X97">
        <f>INDEX('WSH Backcast - NEP'!$B$12:$AG$122, MATCH('ALL Backcast - WINEP NEP'!$C97, 'WSH Backcast - NEP'!$C$12:$C$122, 0), MATCH('ALL Backcast - WINEP NEP'!X$13, 'WSH Backcast - NEP'!$B$13:$AG$13, 0))</f>
        <v>0</v>
      </c>
      <c r="Y97">
        <f>INDEX('WSH Backcast - NEP'!$B$12:$AG$122, MATCH('ALL Backcast - WINEP NEP'!$C97, 'WSH Backcast - NEP'!$C$12:$C$122, 0), MATCH('ALL Backcast - WINEP NEP'!Y$13, 'WSH Backcast - NEP'!$B$13:$AG$13, 0))</f>
        <v>0</v>
      </c>
      <c r="Z97" t="str">
        <f>INDEX('WSH Backcast - NEP'!$B$12:$AG$122, MATCH('ALL Backcast - WINEP NEP'!$C97, 'WSH Backcast - NEP'!$C$12:$C$122, 0), MATCH('ALL Backcast - WINEP NEP'!Z$13, 'WSH Backcast - NEP'!$B$13:$AG$13, 0))</f>
        <v>N</v>
      </c>
      <c r="AB97" t="str">
        <f t="shared" si="1"/>
        <v>N</v>
      </c>
    </row>
    <row r="98" spans="2:28">
      <c r="B98" t="s">
        <v>232</v>
      </c>
      <c r="C98" t="s">
        <v>403</v>
      </c>
      <c r="D98" t="str">
        <f>INDEX('WSH Backcast - NEP'!$B$12:$AG$122, MATCH('ALL Backcast - WINEP NEP'!$C98, 'WSH Backcast - NEP'!$C$12:$C$122, 0), MATCH('ALL Backcast - WINEP NEP'!D$13, 'WSH Backcast - NEP'!$B$13:$AG$13, 0))</f>
        <v>coastal</v>
      </c>
      <c r="E98" t="str">
        <f>INDEX('WSH Backcast - NEP'!$B$12:$AG$122, MATCH('ALL Backcast - WINEP NEP'!$C98, 'WSH Backcast - NEP'!$C$12:$C$122, 0), MATCH('ALL Backcast - WINEP NEP'!E$13, 'WSH Backcast - NEP'!$B$13:$AG$13, 0))</f>
        <v>Categorisation</v>
      </c>
      <c r="F98" t="str">
        <f>INDEX('WSH Backcast - NEP'!$B$12:$AG$122, MATCH('ALL Backcast - WINEP NEP'!$C98, 'WSH Backcast - NEP'!$C$12:$C$122, 0), MATCH('ALL Backcast - WINEP NEP'!F$13, 'WSH Backcast - NEP'!$B$13:$AG$13, 0))</f>
        <v>Included</v>
      </c>
      <c r="H98" t="str">
        <f>INDEX('WSH Backcast - NEP'!$B$12:$AG$122, MATCH('ALL Backcast - WINEP NEP'!$C98, 'WSH Backcast - NEP'!$C$12:$C$122, 0), MATCH('ALL Backcast - WINEP NEP'!H$13, 'WSH Backcast - NEP'!$B$13:$AG$13, 0))</f>
        <v>Excellent</v>
      </c>
      <c r="I98" t="str">
        <f>INDEX('WSH Backcast - NEP'!$B$12:$AG$122, MATCH('ALL Backcast - WINEP NEP'!$C98, 'WSH Backcast - NEP'!$C$12:$C$122, 0), MATCH('ALL Backcast - WINEP NEP'!I$13, 'WSH Backcast - NEP'!$B$13:$AG$13, 0))</f>
        <v>Excellent</v>
      </c>
      <c r="J98" t="str">
        <f>INDEX('WSH Backcast - NEP'!$B$12:$AG$122, MATCH('ALL Backcast - WINEP NEP'!$C98, 'WSH Backcast - NEP'!$C$12:$C$122, 0), MATCH('ALL Backcast - WINEP NEP'!J$13, 'WSH Backcast - NEP'!$B$13:$AG$13, 0))</f>
        <v>Excellent</v>
      </c>
      <c r="K98" t="str">
        <f>INDEX('WSH Backcast - NEP'!$B$12:$AG$122, MATCH('ALL Backcast - WINEP NEP'!$C98, 'WSH Backcast - NEP'!$C$12:$C$122, 0), MATCH('ALL Backcast - WINEP NEP'!K$13, 'WSH Backcast - NEP'!$B$13:$AG$13, 0))</f>
        <v>Excellent</v>
      </c>
      <c r="L98" t="str">
        <f>INDEX('WSH Backcast - NEP'!$B$12:$AG$122, MATCH('ALL Backcast - WINEP NEP'!$C98, 'WSH Backcast - NEP'!$C$12:$C$122, 0), MATCH('ALL Backcast - WINEP NEP'!L$13, 'WSH Backcast - NEP'!$B$13:$AG$13, 0))</f>
        <v>Excellent</v>
      </c>
      <c r="M98" t="str">
        <f>INDEX('WSH Backcast - NEP'!$B$12:$AG$122, MATCH('ALL Backcast - WINEP NEP'!$C98, 'WSH Backcast - NEP'!$C$12:$C$122, 0), MATCH('ALL Backcast - WINEP NEP'!M$13, 'WSH Backcast - NEP'!$B$13:$AG$13, 0))</f>
        <v>Excellent</v>
      </c>
      <c r="N98" t="str">
        <f>INDEX('WSH Backcast - NEP'!$B$12:$AG$122, MATCH('ALL Backcast - WINEP NEP'!$C98, 'WSH Backcast - NEP'!$C$12:$C$122, 0), MATCH('ALL Backcast - WINEP NEP'!N$13, 'WSH Backcast - NEP'!$B$13:$AG$13, 0))</f>
        <v>Excellent</v>
      </c>
      <c r="O98" t="str">
        <f>INDEX('WSH Backcast - NEP'!$B$12:$AG$122, MATCH('ALL Backcast - WINEP NEP'!$C98, 'WSH Backcast - NEP'!$C$12:$C$122, 0), MATCH('ALL Backcast - WINEP NEP'!O$13, 'WSH Backcast - NEP'!$B$13:$AG$13, 0))</f>
        <v>Excellent</v>
      </c>
      <c r="P98">
        <f>INDEX('WSH Backcast - NEP'!$B$12:$AG$122, MATCH('ALL Backcast - WINEP NEP'!$C98, 'WSH Backcast - NEP'!$C$12:$C$122, 0), MATCH('ALL Backcast - WINEP NEP'!P$13, 'WSH Backcast - NEP'!$B$13:$AG$13, 0))</f>
        <v>0</v>
      </c>
      <c r="Q98" t="str">
        <f>INDEX('WSH Backcast - NEP'!$B$12:$AG$122, MATCH('ALL Backcast - WINEP NEP'!$C98, 'WSH Backcast - NEP'!$C$12:$C$122, 0), MATCH('ALL Backcast - WINEP NEP'!Q$13, 'WSH Backcast - NEP'!$B$13:$AG$13, 0))</f>
        <v>Excellent</v>
      </c>
      <c r="R98" t="str">
        <f>INDEX('WSH Backcast - NEP'!$B$12:$AG$122, MATCH('ALL Backcast - WINEP NEP'!$C98, 'WSH Backcast - NEP'!$C$12:$C$122, 0), MATCH('ALL Backcast - WINEP NEP'!R$13, 'WSH Backcast - NEP'!$B$13:$AG$13, 0))</f>
        <v>Excellent</v>
      </c>
      <c r="S98" t="str">
        <f>INDEX('WSH Backcast - NEP'!$B$12:$AG$122, MATCH('ALL Backcast - WINEP NEP'!$C98, 'WSH Backcast - NEP'!$C$12:$C$122, 0), MATCH('ALL Backcast - WINEP NEP'!S$13, 'WSH Backcast - NEP'!$B$13:$AG$13, 0))</f>
        <v>Excellent</v>
      </c>
      <c r="T98" t="str">
        <f>INDEX('WSH Backcast - NEP'!$B$12:$AG$122, MATCH('ALL Backcast - WINEP NEP'!$C98, 'WSH Backcast - NEP'!$C$12:$C$122, 0), MATCH('ALL Backcast - WINEP NEP'!T$13, 'WSH Backcast - NEP'!$B$13:$AG$13, 0))</f>
        <v>Excellent</v>
      </c>
      <c r="U98" t="str">
        <f>INDEX('WSH Backcast - NEP'!$B$12:$AG$122, MATCH('ALL Backcast - WINEP NEP'!$C98, 'WSH Backcast - NEP'!$C$12:$C$122, 0), MATCH('ALL Backcast - WINEP NEP'!U$13, 'WSH Backcast - NEP'!$B$13:$AG$13, 0))</f>
        <v>Excellent</v>
      </c>
      <c r="V98" t="str">
        <f>INDEX('WSH Backcast - NEP'!$B$12:$AG$122, MATCH('ALL Backcast - WINEP NEP'!$C98, 'WSH Backcast - NEP'!$C$12:$C$122, 0), MATCH('ALL Backcast - WINEP NEP'!V$13, 'WSH Backcast - NEP'!$B$13:$AG$13, 0))</f>
        <v>Excellent</v>
      </c>
      <c r="W98">
        <f>INDEX('WSH Backcast - NEP'!$B$12:$AG$122, MATCH('ALL Backcast - WINEP NEP'!$C98, 'WSH Backcast - NEP'!$C$12:$C$122, 0), MATCH('ALL Backcast - WINEP NEP'!W$13, 'WSH Backcast - NEP'!$B$13:$AG$13, 0))</f>
        <v>0</v>
      </c>
      <c r="X98">
        <f>INDEX('WSH Backcast - NEP'!$B$12:$AG$122, MATCH('ALL Backcast - WINEP NEP'!$C98, 'WSH Backcast - NEP'!$C$12:$C$122, 0), MATCH('ALL Backcast - WINEP NEP'!X$13, 'WSH Backcast - NEP'!$B$13:$AG$13, 0))</f>
        <v>0</v>
      </c>
      <c r="Y98">
        <f>INDEX('WSH Backcast - NEP'!$B$12:$AG$122, MATCH('ALL Backcast - WINEP NEP'!$C98, 'WSH Backcast - NEP'!$C$12:$C$122, 0), MATCH('ALL Backcast - WINEP NEP'!Y$13, 'WSH Backcast - NEP'!$B$13:$AG$13, 0))</f>
        <v>0</v>
      </c>
      <c r="Z98" t="str">
        <f>INDEX('WSH Backcast - NEP'!$B$12:$AG$122, MATCH('ALL Backcast - WINEP NEP'!$C98, 'WSH Backcast - NEP'!$C$12:$C$122, 0), MATCH('ALL Backcast - WINEP NEP'!Z$13, 'WSH Backcast - NEP'!$B$13:$AG$13, 0))</f>
        <v>N</v>
      </c>
      <c r="AB98" t="str">
        <f t="shared" si="1"/>
        <v>N</v>
      </c>
    </row>
    <row r="99" spans="2:28">
      <c r="B99" t="s">
        <v>232</v>
      </c>
      <c r="C99" t="s">
        <v>404</v>
      </c>
      <c r="D99" t="str">
        <f>INDEX('WSH Backcast - NEP'!$B$12:$AG$122, MATCH('ALL Backcast - WINEP NEP'!$C99, 'WSH Backcast - NEP'!$C$12:$C$122, 0), MATCH('ALL Backcast - WINEP NEP'!D$13, 'WSH Backcast - NEP'!$B$13:$AG$13, 0))</f>
        <v>coastal</v>
      </c>
      <c r="E99" t="str">
        <f>INDEX('WSH Backcast - NEP'!$B$12:$AG$122, MATCH('ALL Backcast - WINEP NEP'!$C99, 'WSH Backcast - NEP'!$C$12:$C$122, 0), MATCH('ALL Backcast - WINEP NEP'!E$13, 'WSH Backcast - NEP'!$B$13:$AG$13, 0))</f>
        <v>Categorisation</v>
      </c>
      <c r="F99" t="str">
        <f>INDEX('WSH Backcast - NEP'!$B$12:$AG$122, MATCH('ALL Backcast - WINEP NEP'!$C99, 'WSH Backcast - NEP'!$C$12:$C$122, 0), MATCH('ALL Backcast - WINEP NEP'!F$13, 'WSH Backcast - NEP'!$B$13:$AG$13, 0))</f>
        <v>Included</v>
      </c>
      <c r="H99" t="str">
        <f>INDEX('WSH Backcast - NEP'!$B$12:$AG$122, MATCH('ALL Backcast - WINEP NEP'!$C99, 'WSH Backcast - NEP'!$C$12:$C$122, 0), MATCH('ALL Backcast - WINEP NEP'!H$13, 'WSH Backcast - NEP'!$B$13:$AG$13, 0))</f>
        <v>Excellent</v>
      </c>
      <c r="I99" t="str">
        <f>INDEX('WSH Backcast - NEP'!$B$12:$AG$122, MATCH('ALL Backcast - WINEP NEP'!$C99, 'WSH Backcast - NEP'!$C$12:$C$122, 0), MATCH('ALL Backcast - WINEP NEP'!I$13, 'WSH Backcast - NEP'!$B$13:$AG$13, 0))</f>
        <v>Excellent</v>
      </c>
      <c r="J99" t="str">
        <f>INDEX('WSH Backcast - NEP'!$B$12:$AG$122, MATCH('ALL Backcast - WINEP NEP'!$C99, 'WSH Backcast - NEP'!$C$12:$C$122, 0), MATCH('ALL Backcast - WINEP NEP'!J$13, 'WSH Backcast - NEP'!$B$13:$AG$13, 0))</f>
        <v>Excellent</v>
      </c>
      <c r="K99" t="str">
        <f>INDEX('WSH Backcast - NEP'!$B$12:$AG$122, MATCH('ALL Backcast - WINEP NEP'!$C99, 'WSH Backcast - NEP'!$C$12:$C$122, 0), MATCH('ALL Backcast - WINEP NEP'!K$13, 'WSH Backcast - NEP'!$B$13:$AG$13, 0))</f>
        <v>Excellent</v>
      </c>
      <c r="L99" t="str">
        <f>INDEX('WSH Backcast - NEP'!$B$12:$AG$122, MATCH('ALL Backcast - WINEP NEP'!$C99, 'WSH Backcast - NEP'!$C$12:$C$122, 0), MATCH('ALL Backcast - WINEP NEP'!L$13, 'WSH Backcast - NEP'!$B$13:$AG$13, 0))</f>
        <v>Excellent</v>
      </c>
      <c r="M99" t="str">
        <f>INDEX('WSH Backcast - NEP'!$B$12:$AG$122, MATCH('ALL Backcast - WINEP NEP'!$C99, 'WSH Backcast - NEP'!$C$12:$C$122, 0), MATCH('ALL Backcast - WINEP NEP'!M$13, 'WSH Backcast - NEP'!$B$13:$AG$13, 0))</f>
        <v>Excellent</v>
      </c>
      <c r="N99" t="str">
        <f>INDEX('WSH Backcast - NEP'!$B$12:$AG$122, MATCH('ALL Backcast - WINEP NEP'!$C99, 'WSH Backcast - NEP'!$C$12:$C$122, 0), MATCH('ALL Backcast - WINEP NEP'!N$13, 'WSH Backcast - NEP'!$B$13:$AG$13, 0))</f>
        <v>Excellent</v>
      </c>
      <c r="O99" t="str">
        <f>INDEX('WSH Backcast - NEP'!$B$12:$AG$122, MATCH('ALL Backcast - WINEP NEP'!$C99, 'WSH Backcast - NEP'!$C$12:$C$122, 0), MATCH('ALL Backcast - WINEP NEP'!O$13, 'WSH Backcast - NEP'!$B$13:$AG$13, 0))</f>
        <v>Excellent</v>
      </c>
      <c r="P99">
        <f>INDEX('WSH Backcast - NEP'!$B$12:$AG$122, MATCH('ALL Backcast - WINEP NEP'!$C99, 'WSH Backcast - NEP'!$C$12:$C$122, 0), MATCH('ALL Backcast - WINEP NEP'!P$13, 'WSH Backcast - NEP'!$B$13:$AG$13, 0))</f>
        <v>0</v>
      </c>
      <c r="Q99" t="str">
        <f>INDEX('WSH Backcast - NEP'!$B$12:$AG$122, MATCH('ALL Backcast - WINEP NEP'!$C99, 'WSH Backcast - NEP'!$C$12:$C$122, 0), MATCH('ALL Backcast - WINEP NEP'!Q$13, 'WSH Backcast - NEP'!$B$13:$AG$13, 0))</f>
        <v>Excellent</v>
      </c>
      <c r="R99" t="str">
        <f>INDEX('WSH Backcast - NEP'!$B$12:$AG$122, MATCH('ALL Backcast - WINEP NEP'!$C99, 'WSH Backcast - NEP'!$C$12:$C$122, 0), MATCH('ALL Backcast - WINEP NEP'!R$13, 'WSH Backcast - NEP'!$B$13:$AG$13, 0))</f>
        <v>Excellent</v>
      </c>
      <c r="S99" t="str">
        <f>INDEX('WSH Backcast - NEP'!$B$12:$AG$122, MATCH('ALL Backcast - WINEP NEP'!$C99, 'WSH Backcast - NEP'!$C$12:$C$122, 0), MATCH('ALL Backcast - WINEP NEP'!S$13, 'WSH Backcast - NEP'!$B$13:$AG$13, 0))</f>
        <v>Excellent</v>
      </c>
      <c r="T99" t="str">
        <f>INDEX('WSH Backcast - NEP'!$B$12:$AG$122, MATCH('ALL Backcast - WINEP NEP'!$C99, 'WSH Backcast - NEP'!$C$12:$C$122, 0), MATCH('ALL Backcast - WINEP NEP'!T$13, 'WSH Backcast - NEP'!$B$13:$AG$13, 0))</f>
        <v>Excellent</v>
      </c>
      <c r="U99" t="str">
        <f>INDEX('WSH Backcast - NEP'!$B$12:$AG$122, MATCH('ALL Backcast - WINEP NEP'!$C99, 'WSH Backcast - NEP'!$C$12:$C$122, 0), MATCH('ALL Backcast - WINEP NEP'!U$13, 'WSH Backcast - NEP'!$B$13:$AG$13, 0))</f>
        <v>Excellent</v>
      </c>
      <c r="V99" t="str">
        <f>INDEX('WSH Backcast - NEP'!$B$12:$AG$122, MATCH('ALL Backcast - WINEP NEP'!$C99, 'WSH Backcast - NEP'!$C$12:$C$122, 0), MATCH('ALL Backcast - WINEP NEP'!V$13, 'WSH Backcast - NEP'!$B$13:$AG$13, 0))</f>
        <v>Excellent</v>
      </c>
      <c r="W99">
        <f>INDEX('WSH Backcast - NEP'!$B$12:$AG$122, MATCH('ALL Backcast - WINEP NEP'!$C99, 'WSH Backcast - NEP'!$C$12:$C$122, 0), MATCH('ALL Backcast - WINEP NEP'!W$13, 'WSH Backcast - NEP'!$B$13:$AG$13, 0))</f>
        <v>0</v>
      </c>
      <c r="X99">
        <f>INDEX('WSH Backcast - NEP'!$B$12:$AG$122, MATCH('ALL Backcast - WINEP NEP'!$C99, 'WSH Backcast - NEP'!$C$12:$C$122, 0), MATCH('ALL Backcast - WINEP NEP'!X$13, 'WSH Backcast - NEP'!$B$13:$AG$13, 0))</f>
        <v>0</v>
      </c>
      <c r="Y99">
        <f>INDEX('WSH Backcast - NEP'!$B$12:$AG$122, MATCH('ALL Backcast - WINEP NEP'!$C99, 'WSH Backcast - NEP'!$C$12:$C$122, 0), MATCH('ALL Backcast - WINEP NEP'!Y$13, 'WSH Backcast - NEP'!$B$13:$AG$13, 0))</f>
        <v>0</v>
      </c>
      <c r="Z99" t="str">
        <f>INDEX('WSH Backcast - NEP'!$B$12:$AG$122, MATCH('ALL Backcast - WINEP NEP'!$C99, 'WSH Backcast - NEP'!$C$12:$C$122, 0), MATCH('ALL Backcast - WINEP NEP'!Z$13, 'WSH Backcast - NEP'!$B$13:$AG$13, 0))</f>
        <v>N</v>
      </c>
      <c r="AB99" t="str">
        <f t="shared" si="1"/>
        <v>N</v>
      </c>
    </row>
    <row r="100" spans="2:28">
      <c r="B100" t="s">
        <v>232</v>
      </c>
      <c r="C100" t="s">
        <v>405</v>
      </c>
      <c r="D100" t="str">
        <f>INDEX('WSH Backcast - NEP'!$B$12:$AG$122, MATCH('ALL Backcast - WINEP NEP'!$C100, 'WSH Backcast - NEP'!$C$12:$C$122, 0), MATCH('ALL Backcast - WINEP NEP'!D$13, 'WSH Backcast - NEP'!$B$13:$AG$13, 0))</f>
        <v>coastal</v>
      </c>
      <c r="E100" t="str">
        <f>INDEX('WSH Backcast - NEP'!$B$12:$AG$122, MATCH('ALL Backcast - WINEP NEP'!$C100, 'WSH Backcast - NEP'!$C$12:$C$122, 0), MATCH('ALL Backcast - WINEP NEP'!E$13, 'WSH Backcast - NEP'!$B$13:$AG$13, 0))</f>
        <v>Categorisation</v>
      </c>
      <c r="F100" t="str">
        <f>INDEX('WSH Backcast - NEP'!$B$12:$AG$122, MATCH('ALL Backcast - WINEP NEP'!$C100, 'WSH Backcast - NEP'!$C$12:$C$122, 0), MATCH('ALL Backcast - WINEP NEP'!F$13, 'WSH Backcast - NEP'!$B$13:$AG$13, 0))</f>
        <v>Included</v>
      </c>
      <c r="H100" t="str">
        <f>INDEX('WSH Backcast - NEP'!$B$12:$AG$122, MATCH('ALL Backcast - WINEP NEP'!$C100, 'WSH Backcast - NEP'!$C$12:$C$122, 0), MATCH('ALL Backcast - WINEP NEP'!H$13, 'WSH Backcast - NEP'!$B$13:$AG$13, 0))</f>
        <v>Good</v>
      </c>
      <c r="I100" t="str">
        <f>INDEX('WSH Backcast - NEP'!$B$12:$AG$122, MATCH('ALL Backcast - WINEP NEP'!$C100, 'WSH Backcast - NEP'!$C$12:$C$122, 0), MATCH('ALL Backcast - WINEP NEP'!I$13, 'WSH Backcast - NEP'!$B$13:$AG$13, 0))</f>
        <v>Excellent</v>
      </c>
      <c r="J100" t="str">
        <f>INDEX('WSH Backcast - NEP'!$B$12:$AG$122, MATCH('ALL Backcast - WINEP NEP'!$C100, 'WSH Backcast - NEP'!$C$12:$C$122, 0), MATCH('ALL Backcast - WINEP NEP'!J$13, 'WSH Backcast - NEP'!$B$13:$AG$13, 0))</f>
        <v>Excellent</v>
      </c>
      <c r="K100" t="str">
        <f>INDEX('WSH Backcast - NEP'!$B$12:$AG$122, MATCH('ALL Backcast - WINEP NEP'!$C100, 'WSH Backcast - NEP'!$C$12:$C$122, 0), MATCH('ALL Backcast - WINEP NEP'!K$13, 'WSH Backcast - NEP'!$B$13:$AG$13, 0))</f>
        <v>Excellent</v>
      </c>
      <c r="L100" t="str">
        <f>INDEX('WSH Backcast - NEP'!$B$12:$AG$122, MATCH('ALL Backcast - WINEP NEP'!$C100, 'WSH Backcast - NEP'!$C$12:$C$122, 0), MATCH('ALL Backcast - WINEP NEP'!L$13, 'WSH Backcast - NEP'!$B$13:$AG$13, 0))</f>
        <v>Good</v>
      </c>
      <c r="M100" t="str">
        <f>INDEX('WSH Backcast - NEP'!$B$12:$AG$122, MATCH('ALL Backcast - WINEP NEP'!$C100, 'WSH Backcast - NEP'!$C$12:$C$122, 0), MATCH('ALL Backcast - WINEP NEP'!M$13, 'WSH Backcast - NEP'!$B$13:$AG$13, 0))</f>
        <v>Good</v>
      </c>
      <c r="N100" t="str">
        <f>INDEX('WSH Backcast - NEP'!$B$12:$AG$122, MATCH('ALL Backcast - WINEP NEP'!$C100, 'WSH Backcast - NEP'!$C$12:$C$122, 0), MATCH('ALL Backcast - WINEP NEP'!N$13, 'WSH Backcast - NEP'!$B$13:$AG$13, 0))</f>
        <v>Good</v>
      </c>
      <c r="O100" t="str">
        <f>INDEX('WSH Backcast - NEP'!$B$12:$AG$122, MATCH('ALL Backcast - WINEP NEP'!$C100, 'WSH Backcast - NEP'!$C$12:$C$122, 0), MATCH('ALL Backcast - WINEP NEP'!O$13, 'WSH Backcast - NEP'!$B$13:$AG$13, 0))</f>
        <v>Sufficient</v>
      </c>
      <c r="P100">
        <f>INDEX('WSH Backcast - NEP'!$B$12:$AG$122, MATCH('ALL Backcast - WINEP NEP'!$C100, 'WSH Backcast - NEP'!$C$12:$C$122, 0), MATCH('ALL Backcast - WINEP NEP'!P$13, 'WSH Backcast - NEP'!$B$13:$AG$13, 0))</f>
        <v>0</v>
      </c>
      <c r="Q100" t="str">
        <f>INDEX('WSH Backcast - NEP'!$B$12:$AG$122, MATCH('ALL Backcast - WINEP NEP'!$C100, 'WSH Backcast - NEP'!$C$12:$C$122, 0), MATCH('ALL Backcast - WINEP NEP'!Q$13, 'WSH Backcast - NEP'!$B$13:$AG$13, 0))</f>
        <v>Sufficient</v>
      </c>
      <c r="R100" t="str">
        <f>INDEX('WSH Backcast - NEP'!$B$12:$AG$122, MATCH('ALL Backcast - WINEP NEP'!$C100, 'WSH Backcast - NEP'!$C$12:$C$122, 0), MATCH('ALL Backcast - WINEP NEP'!R$13, 'WSH Backcast - NEP'!$B$13:$AG$13, 0))</f>
        <v>Sufficient</v>
      </c>
      <c r="S100" t="str">
        <f>INDEX('WSH Backcast - NEP'!$B$12:$AG$122, MATCH('ALL Backcast - WINEP NEP'!$C100, 'WSH Backcast - NEP'!$C$12:$C$122, 0), MATCH('ALL Backcast - WINEP NEP'!S$13, 'WSH Backcast - NEP'!$B$13:$AG$13, 0))</f>
        <v>Sufficient</v>
      </c>
      <c r="T100" t="str">
        <f>INDEX('WSH Backcast - NEP'!$B$12:$AG$122, MATCH('ALL Backcast - WINEP NEP'!$C100, 'WSH Backcast - NEP'!$C$12:$C$122, 0), MATCH('ALL Backcast - WINEP NEP'!T$13, 'WSH Backcast - NEP'!$B$13:$AG$13, 0))</f>
        <v>Sufficient</v>
      </c>
      <c r="U100" t="str">
        <f>INDEX('WSH Backcast - NEP'!$B$12:$AG$122, MATCH('ALL Backcast - WINEP NEP'!$C100, 'WSH Backcast - NEP'!$C$12:$C$122, 0), MATCH('ALL Backcast - WINEP NEP'!U$13, 'WSH Backcast - NEP'!$B$13:$AG$13, 0))</f>
        <v>Sufficient</v>
      </c>
      <c r="V100" t="str">
        <f>INDEX('WSH Backcast - NEP'!$B$12:$AG$122, MATCH('ALL Backcast - WINEP NEP'!$C100, 'WSH Backcast - NEP'!$C$12:$C$122, 0), MATCH('ALL Backcast - WINEP NEP'!V$13, 'WSH Backcast - NEP'!$B$13:$AG$13, 0))</f>
        <v>Sufficient</v>
      </c>
      <c r="W100">
        <f>INDEX('WSH Backcast - NEP'!$B$12:$AG$122, MATCH('ALL Backcast - WINEP NEP'!$C100, 'WSH Backcast - NEP'!$C$12:$C$122, 0), MATCH('ALL Backcast - WINEP NEP'!W$13, 'WSH Backcast - NEP'!$B$13:$AG$13, 0))</f>
        <v>0</v>
      </c>
      <c r="X100">
        <f>INDEX('WSH Backcast - NEP'!$B$12:$AG$122, MATCH('ALL Backcast - WINEP NEP'!$C100, 'WSH Backcast - NEP'!$C$12:$C$122, 0), MATCH('ALL Backcast - WINEP NEP'!X$13, 'WSH Backcast - NEP'!$B$13:$AG$13, 0))</f>
        <v>0</v>
      </c>
      <c r="Y100" t="str">
        <f>INDEX('WSH Backcast - NEP'!$B$12:$AG$122, MATCH('ALL Backcast - WINEP NEP'!$C100, 'WSH Backcast - NEP'!$C$12:$C$122, 0), MATCH('ALL Backcast - WINEP NEP'!Y$13, 'WSH Backcast - NEP'!$B$13:$AG$13, 0))</f>
        <v>Historical performance at good so push forecast to good</v>
      </c>
      <c r="Z100" t="str">
        <f>INDEX('WSH Backcast - NEP'!$B$12:$AG$122, MATCH('ALL Backcast - WINEP NEP'!$C100, 'WSH Backcast - NEP'!$C$12:$C$122, 0), MATCH('ALL Backcast - WINEP NEP'!Z$13, 'WSH Backcast - NEP'!$B$13:$AG$13, 0))</f>
        <v>Y</v>
      </c>
      <c r="AB100" t="str">
        <f t="shared" si="1"/>
        <v>N</v>
      </c>
    </row>
    <row r="101" spans="2:28">
      <c r="B101" t="s">
        <v>232</v>
      </c>
      <c r="C101" t="s">
        <v>406</v>
      </c>
      <c r="D101" t="str">
        <f>INDEX('WSH Backcast - NEP'!$B$12:$AG$122, MATCH('ALL Backcast - WINEP NEP'!$C101, 'WSH Backcast - NEP'!$C$12:$C$122, 0), MATCH('ALL Backcast - WINEP NEP'!D$13, 'WSH Backcast - NEP'!$B$13:$AG$13, 0))</f>
        <v>coastal</v>
      </c>
      <c r="E101" t="str">
        <f>INDEX('WSH Backcast - NEP'!$B$12:$AG$122, MATCH('ALL Backcast - WINEP NEP'!$C101, 'WSH Backcast - NEP'!$C$12:$C$122, 0), MATCH('ALL Backcast - WINEP NEP'!E$13, 'WSH Backcast - NEP'!$B$13:$AG$13, 0))</f>
        <v>Categorisation</v>
      </c>
      <c r="F101" t="str">
        <f>INDEX('WSH Backcast - NEP'!$B$12:$AG$122, MATCH('ALL Backcast - WINEP NEP'!$C101, 'WSH Backcast - NEP'!$C$12:$C$122, 0), MATCH('ALL Backcast - WINEP NEP'!F$13, 'WSH Backcast - NEP'!$B$13:$AG$13, 0))</f>
        <v>Included</v>
      </c>
      <c r="H101" t="str">
        <f>INDEX('WSH Backcast - NEP'!$B$12:$AG$122, MATCH('ALL Backcast - WINEP NEP'!$C101, 'WSH Backcast - NEP'!$C$12:$C$122, 0), MATCH('ALL Backcast - WINEP NEP'!H$13, 'WSH Backcast - NEP'!$B$13:$AG$13, 0))</f>
        <v>Excellent</v>
      </c>
      <c r="I101" t="str">
        <f>INDEX('WSH Backcast - NEP'!$B$12:$AG$122, MATCH('ALL Backcast - WINEP NEP'!$C101, 'WSH Backcast - NEP'!$C$12:$C$122, 0), MATCH('ALL Backcast - WINEP NEP'!I$13, 'WSH Backcast - NEP'!$B$13:$AG$13, 0))</f>
        <v>Excellent</v>
      </c>
      <c r="J101" t="str">
        <f>INDEX('WSH Backcast - NEP'!$B$12:$AG$122, MATCH('ALL Backcast - WINEP NEP'!$C101, 'WSH Backcast - NEP'!$C$12:$C$122, 0), MATCH('ALL Backcast - WINEP NEP'!J$13, 'WSH Backcast - NEP'!$B$13:$AG$13, 0))</f>
        <v>Excellent</v>
      </c>
      <c r="K101" t="str">
        <f>INDEX('WSH Backcast - NEP'!$B$12:$AG$122, MATCH('ALL Backcast - WINEP NEP'!$C101, 'WSH Backcast - NEP'!$C$12:$C$122, 0), MATCH('ALL Backcast - WINEP NEP'!K$13, 'WSH Backcast - NEP'!$B$13:$AG$13, 0))</f>
        <v>Excellent</v>
      </c>
      <c r="L101" t="str">
        <f>INDEX('WSH Backcast - NEP'!$B$12:$AG$122, MATCH('ALL Backcast - WINEP NEP'!$C101, 'WSH Backcast - NEP'!$C$12:$C$122, 0), MATCH('ALL Backcast - WINEP NEP'!L$13, 'WSH Backcast - NEP'!$B$13:$AG$13, 0))</f>
        <v>Excellent</v>
      </c>
      <c r="M101" t="str">
        <f>INDEX('WSH Backcast - NEP'!$B$12:$AG$122, MATCH('ALL Backcast - WINEP NEP'!$C101, 'WSH Backcast - NEP'!$C$12:$C$122, 0), MATCH('ALL Backcast - WINEP NEP'!M$13, 'WSH Backcast - NEP'!$B$13:$AG$13, 0))</f>
        <v>Excellent</v>
      </c>
      <c r="N101" t="str">
        <f>INDEX('WSH Backcast - NEP'!$B$12:$AG$122, MATCH('ALL Backcast - WINEP NEP'!$C101, 'WSH Backcast - NEP'!$C$12:$C$122, 0), MATCH('ALL Backcast - WINEP NEP'!N$13, 'WSH Backcast - NEP'!$B$13:$AG$13, 0))</f>
        <v>Excellent</v>
      </c>
      <c r="O101" t="str">
        <f>INDEX('WSH Backcast - NEP'!$B$12:$AG$122, MATCH('ALL Backcast - WINEP NEP'!$C101, 'WSH Backcast - NEP'!$C$12:$C$122, 0), MATCH('ALL Backcast - WINEP NEP'!O$13, 'WSH Backcast - NEP'!$B$13:$AG$13, 0))</f>
        <v>Excellent</v>
      </c>
      <c r="P101">
        <f>INDEX('WSH Backcast - NEP'!$B$12:$AG$122, MATCH('ALL Backcast - WINEP NEP'!$C101, 'WSH Backcast - NEP'!$C$12:$C$122, 0), MATCH('ALL Backcast - WINEP NEP'!P$13, 'WSH Backcast - NEP'!$B$13:$AG$13, 0))</f>
        <v>0</v>
      </c>
      <c r="Q101" t="str">
        <f>INDEX('WSH Backcast - NEP'!$B$12:$AG$122, MATCH('ALL Backcast - WINEP NEP'!$C101, 'WSH Backcast - NEP'!$C$12:$C$122, 0), MATCH('ALL Backcast - WINEP NEP'!Q$13, 'WSH Backcast - NEP'!$B$13:$AG$13, 0))</f>
        <v>Excellent</v>
      </c>
      <c r="R101" t="str">
        <f>INDEX('WSH Backcast - NEP'!$B$12:$AG$122, MATCH('ALL Backcast - WINEP NEP'!$C101, 'WSH Backcast - NEP'!$C$12:$C$122, 0), MATCH('ALL Backcast - WINEP NEP'!R$13, 'WSH Backcast - NEP'!$B$13:$AG$13, 0))</f>
        <v>Excellent</v>
      </c>
      <c r="S101" t="str">
        <f>INDEX('WSH Backcast - NEP'!$B$12:$AG$122, MATCH('ALL Backcast - WINEP NEP'!$C101, 'WSH Backcast - NEP'!$C$12:$C$122, 0), MATCH('ALL Backcast - WINEP NEP'!S$13, 'WSH Backcast - NEP'!$B$13:$AG$13, 0))</f>
        <v>Excellent</v>
      </c>
      <c r="T101" t="str">
        <f>INDEX('WSH Backcast - NEP'!$B$12:$AG$122, MATCH('ALL Backcast - WINEP NEP'!$C101, 'WSH Backcast - NEP'!$C$12:$C$122, 0), MATCH('ALL Backcast - WINEP NEP'!T$13, 'WSH Backcast - NEP'!$B$13:$AG$13, 0))</f>
        <v>Excellent</v>
      </c>
      <c r="U101" t="str">
        <f>INDEX('WSH Backcast - NEP'!$B$12:$AG$122, MATCH('ALL Backcast - WINEP NEP'!$C101, 'WSH Backcast - NEP'!$C$12:$C$122, 0), MATCH('ALL Backcast - WINEP NEP'!U$13, 'WSH Backcast - NEP'!$B$13:$AG$13, 0))</f>
        <v>Excellent</v>
      </c>
      <c r="V101" t="str">
        <f>INDEX('WSH Backcast - NEP'!$B$12:$AG$122, MATCH('ALL Backcast - WINEP NEP'!$C101, 'WSH Backcast - NEP'!$C$12:$C$122, 0), MATCH('ALL Backcast - WINEP NEP'!V$13, 'WSH Backcast - NEP'!$B$13:$AG$13, 0))</f>
        <v>Excellent</v>
      </c>
      <c r="W101">
        <f>INDEX('WSH Backcast - NEP'!$B$12:$AG$122, MATCH('ALL Backcast - WINEP NEP'!$C101, 'WSH Backcast - NEP'!$C$12:$C$122, 0), MATCH('ALL Backcast - WINEP NEP'!W$13, 'WSH Backcast - NEP'!$B$13:$AG$13, 0))</f>
        <v>0</v>
      </c>
      <c r="X101">
        <f>INDEX('WSH Backcast - NEP'!$B$12:$AG$122, MATCH('ALL Backcast - WINEP NEP'!$C101, 'WSH Backcast - NEP'!$C$12:$C$122, 0), MATCH('ALL Backcast - WINEP NEP'!X$13, 'WSH Backcast - NEP'!$B$13:$AG$13, 0))</f>
        <v>0</v>
      </c>
      <c r="Y101">
        <f>INDEX('WSH Backcast - NEP'!$B$12:$AG$122, MATCH('ALL Backcast - WINEP NEP'!$C101, 'WSH Backcast - NEP'!$C$12:$C$122, 0), MATCH('ALL Backcast - WINEP NEP'!Y$13, 'WSH Backcast - NEP'!$B$13:$AG$13, 0))</f>
        <v>0</v>
      </c>
      <c r="Z101" t="str">
        <f>INDEX('WSH Backcast - NEP'!$B$12:$AG$122, MATCH('ALL Backcast - WINEP NEP'!$C101, 'WSH Backcast - NEP'!$C$12:$C$122, 0), MATCH('ALL Backcast - WINEP NEP'!Z$13, 'WSH Backcast - NEP'!$B$13:$AG$13, 0))</f>
        <v>N</v>
      </c>
      <c r="AB101" t="str">
        <f t="shared" si="1"/>
        <v>N</v>
      </c>
    </row>
    <row r="102" spans="2:28">
      <c r="B102" t="s">
        <v>232</v>
      </c>
      <c r="C102" t="s">
        <v>407</v>
      </c>
      <c r="D102" t="str">
        <f>INDEX('WSH Backcast - NEP'!$B$12:$AG$122, MATCH('ALL Backcast - WINEP NEP'!$C102, 'WSH Backcast - NEP'!$C$12:$C$122, 0), MATCH('ALL Backcast - WINEP NEP'!D$13, 'WSH Backcast - NEP'!$B$13:$AG$13, 0))</f>
        <v>coastal</v>
      </c>
      <c r="E102" t="str">
        <f>INDEX('WSH Backcast - NEP'!$B$12:$AG$122, MATCH('ALL Backcast - WINEP NEP'!$C102, 'WSH Backcast - NEP'!$C$12:$C$122, 0), MATCH('ALL Backcast - WINEP NEP'!E$13, 'WSH Backcast - NEP'!$B$13:$AG$13, 0))</f>
        <v>Categorisation</v>
      </c>
      <c r="F102" t="str">
        <f>INDEX('WSH Backcast - NEP'!$B$12:$AG$122, MATCH('ALL Backcast - WINEP NEP'!$C102, 'WSH Backcast - NEP'!$C$12:$C$122, 0), MATCH('ALL Backcast - WINEP NEP'!F$13, 'WSH Backcast - NEP'!$B$13:$AG$13, 0))</f>
        <v>Included</v>
      </c>
      <c r="H102" t="str">
        <f>INDEX('WSH Backcast - NEP'!$B$12:$AG$122, MATCH('ALL Backcast - WINEP NEP'!$C102, 'WSH Backcast - NEP'!$C$12:$C$122, 0), MATCH('ALL Backcast - WINEP NEP'!H$13, 'WSH Backcast - NEP'!$B$13:$AG$13, 0))</f>
        <v>Excellent</v>
      </c>
      <c r="I102" t="str">
        <f>INDEX('WSH Backcast - NEP'!$B$12:$AG$122, MATCH('ALL Backcast - WINEP NEP'!$C102, 'WSH Backcast - NEP'!$C$12:$C$122, 0), MATCH('ALL Backcast - WINEP NEP'!I$13, 'WSH Backcast - NEP'!$B$13:$AG$13, 0))</f>
        <v>Excellent</v>
      </c>
      <c r="J102" t="str">
        <f>INDEX('WSH Backcast - NEP'!$B$12:$AG$122, MATCH('ALL Backcast - WINEP NEP'!$C102, 'WSH Backcast - NEP'!$C$12:$C$122, 0), MATCH('ALL Backcast - WINEP NEP'!J$13, 'WSH Backcast - NEP'!$B$13:$AG$13, 0))</f>
        <v>Excellent</v>
      </c>
      <c r="K102" t="str">
        <f>INDEX('WSH Backcast - NEP'!$B$12:$AG$122, MATCH('ALL Backcast - WINEP NEP'!$C102, 'WSH Backcast - NEP'!$C$12:$C$122, 0), MATCH('ALL Backcast - WINEP NEP'!K$13, 'WSH Backcast - NEP'!$B$13:$AG$13, 0))</f>
        <v>Excellent</v>
      </c>
      <c r="L102" t="str">
        <f>INDEX('WSH Backcast - NEP'!$B$12:$AG$122, MATCH('ALL Backcast - WINEP NEP'!$C102, 'WSH Backcast - NEP'!$C$12:$C$122, 0), MATCH('ALL Backcast - WINEP NEP'!L$13, 'WSH Backcast - NEP'!$B$13:$AG$13, 0))</f>
        <v>Excellent</v>
      </c>
      <c r="M102" t="str">
        <f>INDEX('WSH Backcast - NEP'!$B$12:$AG$122, MATCH('ALL Backcast - WINEP NEP'!$C102, 'WSH Backcast - NEP'!$C$12:$C$122, 0), MATCH('ALL Backcast - WINEP NEP'!M$13, 'WSH Backcast - NEP'!$B$13:$AG$13, 0))</f>
        <v>Excellent</v>
      </c>
      <c r="N102" t="str">
        <f>INDEX('WSH Backcast - NEP'!$B$12:$AG$122, MATCH('ALL Backcast - WINEP NEP'!$C102, 'WSH Backcast - NEP'!$C$12:$C$122, 0), MATCH('ALL Backcast - WINEP NEP'!N$13, 'WSH Backcast - NEP'!$B$13:$AG$13, 0))</f>
        <v>Excellent</v>
      </c>
      <c r="O102" t="str">
        <f>INDEX('WSH Backcast - NEP'!$B$12:$AG$122, MATCH('ALL Backcast - WINEP NEP'!$C102, 'WSH Backcast - NEP'!$C$12:$C$122, 0), MATCH('ALL Backcast - WINEP NEP'!O$13, 'WSH Backcast - NEP'!$B$13:$AG$13, 0))</f>
        <v>Excellent</v>
      </c>
      <c r="P102">
        <f>INDEX('WSH Backcast - NEP'!$B$12:$AG$122, MATCH('ALL Backcast - WINEP NEP'!$C102, 'WSH Backcast - NEP'!$C$12:$C$122, 0), MATCH('ALL Backcast - WINEP NEP'!P$13, 'WSH Backcast - NEP'!$B$13:$AG$13, 0))</f>
        <v>0</v>
      </c>
      <c r="Q102" t="str">
        <f>INDEX('WSH Backcast - NEP'!$B$12:$AG$122, MATCH('ALL Backcast - WINEP NEP'!$C102, 'WSH Backcast - NEP'!$C$12:$C$122, 0), MATCH('ALL Backcast - WINEP NEP'!Q$13, 'WSH Backcast - NEP'!$B$13:$AG$13, 0))</f>
        <v>Excellent</v>
      </c>
      <c r="R102" t="str">
        <f>INDEX('WSH Backcast - NEP'!$B$12:$AG$122, MATCH('ALL Backcast - WINEP NEP'!$C102, 'WSH Backcast - NEP'!$C$12:$C$122, 0), MATCH('ALL Backcast - WINEP NEP'!R$13, 'WSH Backcast - NEP'!$B$13:$AG$13, 0))</f>
        <v>Excellent</v>
      </c>
      <c r="S102" t="str">
        <f>INDEX('WSH Backcast - NEP'!$B$12:$AG$122, MATCH('ALL Backcast - WINEP NEP'!$C102, 'WSH Backcast - NEP'!$C$12:$C$122, 0), MATCH('ALL Backcast - WINEP NEP'!S$13, 'WSH Backcast - NEP'!$B$13:$AG$13, 0))</f>
        <v>Excellent</v>
      </c>
      <c r="T102" t="str">
        <f>INDEX('WSH Backcast - NEP'!$B$12:$AG$122, MATCH('ALL Backcast - WINEP NEP'!$C102, 'WSH Backcast - NEP'!$C$12:$C$122, 0), MATCH('ALL Backcast - WINEP NEP'!T$13, 'WSH Backcast - NEP'!$B$13:$AG$13, 0))</f>
        <v>Excellent</v>
      </c>
      <c r="U102" t="str">
        <f>INDEX('WSH Backcast - NEP'!$B$12:$AG$122, MATCH('ALL Backcast - WINEP NEP'!$C102, 'WSH Backcast - NEP'!$C$12:$C$122, 0), MATCH('ALL Backcast - WINEP NEP'!U$13, 'WSH Backcast - NEP'!$B$13:$AG$13, 0))</f>
        <v>Excellent</v>
      </c>
      <c r="V102" t="str">
        <f>INDEX('WSH Backcast - NEP'!$B$12:$AG$122, MATCH('ALL Backcast - WINEP NEP'!$C102, 'WSH Backcast - NEP'!$C$12:$C$122, 0), MATCH('ALL Backcast - WINEP NEP'!V$13, 'WSH Backcast - NEP'!$B$13:$AG$13, 0))</f>
        <v>Excellent</v>
      </c>
      <c r="W102">
        <f>INDEX('WSH Backcast - NEP'!$B$12:$AG$122, MATCH('ALL Backcast - WINEP NEP'!$C102, 'WSH Backcast - NEP'!$C$12:$C$122, 0), MATCH('ALL Backcast - WINEP NEP'!W$13, 'WSH Backcast - NEP'!$B$13:$AG$13, 0))</f>
        <v>0</v>
      </c>
      <c r="X102">
        <f>INDEX('WSH Backcast - NEP'!$B$12:$AG$122, MATCH('ALL Backcast - WINEP NEP'!$C102, 'WSH Backcast - NEP'!$C$12:$C$122, 0), MATCH('ALL Backcast - WINEP NEP'!X$13, 'WSH Backcast - NEP'!$B$13:$AG$13, 0))</f>
        <v>0</v>
      </c>
      <c r="Y102">
        <f>INDEX('WSH Backcast - NEP'!$B$12:$AG$122, MATCH('ALL Backcast - WINEP NEP'!$C102, 'WSH Backcast - NEP'!$C$12:$C$122, 0), MATCH('ALL Backcast - WINEP NEP'!Y$13, 'WSH Backcast - NEP'!$B$13:$AG$13, 0))</f>
        <v>0</v>
      </c>
      <c r="Z102" t="str">
        <f>INDEX('WSH Backcast - NEP'!$B$12:$AG$122, MATCH('ALL Backcast - WINEP NEP'!$C102, 'WSH Backcast - NEP'!$C$12:$C$122, 0), MATCH('ALL Backcast - WINEP NEP'!Z$13, 'WSH Backcast - NEP'!$B$13:$AG$13, 0))</f>
        <v>N</v>
      </c>
      <c r="AB102" t="str">
        <f t="shared" si="1"/>
        <v>N</v>
      </c>
    </row>
    <row r="103" spans="2:28">
      <c r="B103" t="s">
        <v>232</v>
      </c>
      <c r="C103" t="s">
        <v>408</v>
      </c>
      <c r="D103" t="str">
        <f>INDEX('WSH Backcast - NEP'!$B$12:$AG$122, MATCH('ALL Backcast - WINEP NEP'!$C103, 'WSH Backcast - NEP'!$C$12:$C$122, 0), MATCH('ALL Backcast - WINEP NEP'!D$13, 'WSH Backcast - NEP'!$B$13:$AG$13, 0))</f>
        <v>coastal</v>
      </c>
      <c r="E103" t="str">
        <f>INDEX('WSH Backcast - NEP'!$B$12:$AG$122, MATCH('ALL Backcast - WINEP NEP'!$C103, 'WSH Backcast - NEP'!$C$12:$C$122, 0), MATCH('ALL Backcast - WINEP NEP'!E$13, 'WSH Backcast - NEP'!$B$13:$AG$13, 0))</f>
        <v>Categorisation</v>
      </c>
      <c r="F103" t="str">
        <f>INDEX('WSH Backcast - NEP'!$B$12:$AG$122, MATCH('ALL Backcast - WINEP NEP'!$C103, 'WSH Backcast - NEP'!$C$12:$C$122, 0), MATCH('ALL Backcast - WINEP NEP'!F$13, 'WSH Backcast - NEP'!$B$13:$AG$13, 0))</f>
        <v>Included</v>
      </c>
      <c r="H103" t="str">
        <f>INDEX('WSH Backcast - NEP'!$B$12:$AG$122, MATCH('ALL Backcast - WINEP NEP'!$C103, 'WSH Backcast - NEP'!$C$12:$C$122, 0), MATCH('ALL Backcast - WINEP NEP'!H$13, 'WSH Backcast - NEP'!$B$13:$AG$13, 0))</f>
        <v>Excellent</v>
      </c>
      <c r="I103" t="str">
        <f>INDEX('WSH Backcast - NEP'!$B$12:$AG$122, MATCH('ALL Backcast - WINEP NEP'!$C103, 'WSH Backcast - NEP'!$C$12:$C$122, 0), MATCH('ALL Backcast - WINEP NEP'!I$13, 'WSH Backcast - NEP'!$B$13:$AG$13, 0))</f>
        <v>Excellent</v>
      </c>
      <c r="J103" t="str">
        <f>INDEX('WSH Backcast - NEP'!$B$12:$AG$122, MATCH('ALL Backcast - WINEP NEP'!$C103, 'WSH Backcast - NEP'!$C$12:$C$122, 0), MATCH('ALL Backcast - WINEP NEP'!J$13, 'WSH Backcast - NEP'!$B$13:$AG$13, 0))</f>
        <v>Excellent</v>
      </c>
      <c r="K103" t="str">
        <f>INDEX('WSH Backcast - NEP'!$B$12:$AG$122, MATCH('ALL Backcast - WINEP NEP'!$C103, 'WSH Backcast - NEP'!$C$12:$C$122, 0), MATCH('ALL Backcast - WINEP NEP'!K$13, 'WSH Backcast - NEP'!$B$13:$AG$13, 0))</f>
        <v>Excellent</v>
      </c>
      <c r="L103" t="str">
        <f>INDEX('WSH Backcast - NEP'!$B$12:$AG$122, MATCH('ALL Backcast - WINEP NEP'!$C103, 'WSH Backcast - NEP'!$C$12:$C$122, 0), MATCH('ALL Backcast - WINEP NEP'!L$13, 'WSH Backcast - NEP'!$B$13:$AG$13, 0))</f>
        <v>Excellent</v>
      </c>
      <c r="M103" t="str">
        <f>INDEX('WSH Backcast - NEP'!$B$12:$AG$122, MATCH('ALL Backcast - WINEP NEP'!$C103, 'WSH Backcast - NEP'!$C$12:$C$122, 0), MATCH('ALL Backcast - WINEP NEP'!M$13, 'WSH Backcast - NEP'!$B$13:$AG$13, 0))</f>
        <v>Excellent</v>
      </c>
      <c r="N103" t="str">
        <f>INDEX('WSH Backcast - NEP'!$B$12:$AG$122, MATCH('ALL Backcast - WINEP NEP'!$C103, 'WSH Backcast - NEP'!$C$12:$C$122, 0), MATCH('ALL Backcast - WINEP NEP'!N$13, 'WSH Backcast - NEP'!$B$13:$AG$13, 0))</f>
        <v>Excellent</v>
      </c>
      <c r="O103" t="str">
        <f>INDEX('WSH Backcast - NEP'!$B$12:$AG$122, MATCH('ALL Backcast - WINEP NEP'!$C103, 'WSH Backcast - NEP'!$C$12:$C$122, 0), MATCH('ALL Backcast - WINEP NEP'!O$13, 'WSH Backcast - NEP'!$B$13:$AG$13, 0))</f>
        <v>Excellent</v>
      </c>
      <c r="P103">
        <f>INDEX('WSH Backcast - NEP'!$B$12:$AG$122, MATCH('ALL Backcast - WINEP NEP'!$C103, 'WSH Backcast - NEP'!$C$12:$C$122, 0), MATCH('ALL Backcast - WINEP NEP'!P$13, 'WSH Backcast - NEP'!$B$13:$AG$13, 0))</f>
        <v>0</v>
      </c>
      <c r="Q103" t="str">
        <f>INDEX('WSH Backcast - NEP'!$B$12:$AG$122, MATCH('ALL Backcast - WINEP NEP'!$C103, 'WSH Backcast - NEP'!$C$12:$C$122, 0), MATCH('ALL Backcast - WINEP NEP'!Q$13, 'WSH Backcast - NEP'!$B$13:$AG$13, 0))</f>
        <v>Excellent</v>
      </c>
      <c r="R103" t="str">
        <f>INDEX('WSH Backcast - NEP'!$B$12:$AG$122, MATCH('ALL Backcast - WINEP NEP'!$C103, 'WSH Backcast - NEP'!$C$12:$C$122, 0), MATCH('ALL Backcast - WINEP NEP'!R$13, 'WSH Backcast - NEP'!$B$13:$AG$13, 0))</f>
        <v>Excellent</v>
      </c>
      <c r="S103" t="str">
        <f>INDEX('WSH Backcast - NEP'!$B$12:$AG$122, MATCH('ALL Backcast - WINEP NEP'!$C103, 'WSH Backcast - NEP'!$C$12:$C$122, 0), MATCH('ALL Backcast - WINEP NEP'!S$13, 'WSH Backcast - NEP'!$B$13:$AG$13, 0))</f>
        <v>Excellent</v>
      </c>
      <c r="T103" t="str">
        <f>INDEX('WSH Backcast - NEP'!$B$12:$AG$122, MATCH('ALL Backcast - WINEP NEP'!$C103, 'WSH Backcast - NEP'!$C$12:$C$122, 0), MATCH('ALL Backcast - WINEP NEP'!T$13, 'WSH Backcast - NEP'!$B$13:$AG$13, 0))</f>
        <v>Excellent</v>
      </c>
      <c r="U103" t="str">
        <f>INDEX('WSH Backcast - NEP'!$B$12:$AG$122, MATCH('ALL Backcast - WINEP NEP'!$C103, 'WSH Backcast - NEP'!$C$12:$C$122, 0), MATCH('ALL Backcast - WINEP NEP'!U$13, 'WSH Backcast - NEP'!$B$13:$AG$13, 0))</f>
        <v>Excellent</v>
      </c>
      <c r="V103" t="str">
        <f>INDEX('WSH Backcast - NEP'!$B$12:$AG$122, MATCH('ALL Backcast - WINEP NEP'!$C103, 'WSH Backcast - NEP'!$C$12:$C$122, 0), MATCH('ALL Backcast - WINEP NEP'!V$13, 'WSH Backcast - NEP'!$B$13:$AG$13, 0))</f>
        <v>Excellent</v>
      </c>
      <c r="W103">
        <f>INDEX('WSH Backcast - NEP'!$B$12:$AG$122, MATCH('ALL Backcast - WINEP NEP'!$C103, 'WSH Backcast - NEP'!$C$12:$C$122, 0), MATCH('ALL Backcast - WINEP NEP'!W$13, 'WSH Backcast - NEP'!$B$13:$AG$13, 0))</f>
        <v>0</v>
      </c>
      <c r="X103">
        <f>INDEX('WSH Backcast - NEP'!$B$12:$AG$122, MATCH('ALL Backcast - WINEP NEP'!$C103, 'WSH Backcast - NEP'!$C$12:$C$122, 0), MATCH('ALL Backcast - WINEP NEP'!X$13, 'WSH Backcast - NEP'!$B$13:$AG$13, 0))</f>
        <v>0</v>
      </c>
      <c r="Y103">
        <f>INDEX('WSH Backcast - NEP'!$B$12:$AG$122, MATCH('ALL Backcast - WINEP NEP'!$C103, 'WSH Backcast - NEP'!$C$12:$C$122, 0), MATCH('ALL Backcast - WINEP NEP'!Y$13, 'WSH Backcast - NEP'!$B$13:$AG$13, 0))</f>
        <v>0</v>
      </c>
      <c r="Z103" t="str">
        <f>INDEX('WSH Backcast - NEP'!$B$12:$AG$122, MATCH('ALL Backcast - WINEP NEP'!$C103, 'WSH Backcast - NEP'!$C$12:$C$122, 0), MATCH('ALL Backcast - WINEP NEP'!Z$13, 'WSH Backcast - NEP'!$B$13:$AG$13, 0))</f>
        <v>N</v>
      </c>
      <c r="AB103" t="str">
        <f t="shared" si="1"/>
        <v>N</v>
      </c>
    </row>
    <row r="104" spans="2:28">
      <c r="B104" t="s">
        <v>232</v>
      </c>
      <c r="C104" t="s">
        <v>409</v>
      </c>
      <c r="D104" t="str">
        <f>INDEX('WSH Backcast - NEP'!$B$12:$AG$122, MATCH('ALL Backcast - WINEP NEP'!$C104, 'WSH Backcast - NEP'!$C$12:$C$122, 0), MATCH('ALL Backcast - WINEP NEP'!D$13, 'WSH Backcast - NEP'!$B$13:$AG$13, 0))</f>
        <v>coastal</v>
      </c>
      <c r="E104" t="str">
        <f>INDEX('WSH Backcast - NEP'!$B$12:$AG$122, MATCH('ALL Backcast - WINEP NEP'!$C104, 'WSH Backcast - NEP'!$C$12:$C$122, 0), MATCH('ALL Backcast - WINEP NEP'!E$13, 'WSH Backcast - NEP'!$B$13:$AG$13, 0))</f>
        <v>Categorisation</v>
      </c>
      <c r="F104" t="str">
        <f>INDEX('WSH Backcast - NEP'!$B$12:$AG$122, MATCH('ALL Backcast - WINEP NEP'!$C104, 'WSH Backcast - NEP'!$C$12:$C$122, 0), MATCH('ALL Backcast - WINEP NEP'!F$13, 'WSH Backcast - NEP'!$B$13:$AG$13, 0))</f>
        <v>Included</v>
      </c>
      <c r="H104" t="str">
        <f>INDEX('WSH Backcast - NEP'!$B$12:$AG$122, MATCH('ALL Backcast - WINEP NEP'!$C104, 'WSH Backcast - NEP'!$C$12:$C$122, 0), MATCH('ALL Backcast - WINEP NEP'!H$13, 'WSH Backcast - NEP'!$B$13:$AG$13, 0))</f>
        <v>Excellent</v>
      </c>
      <c r="I104" t="str">
        <f>INDEX('WSH Backcast - NEP'!$B$12:$AG$122, MATCH('ALL Backcast - WINEP NEP'!$C104, 'WSH Backcast - NEP'!$C$12:$C$122, 0), MATCH('ALL Backcast - WINEP NEP'!I$13, 'WSH Backcast - NEP'!$B$13:$AG$13, 0))</f>
        <v>Excellent</v>
      </c>
      <c r="J104" t="str">
        <f>INDEX('WSH Backcast - NEP'!$B$12:$AG$122, MATCH('ALL Backcast - WINEP NEP'!$C104, 'WSH Backcast - NEP'!$C$12:$C$122, 0), MATCH('ALL Backcast - WINEP NEP'!J$13, 'WSH Backcast - NEP'!$B$13:$AG$13, 0))</f>
        <v>Excellent</v>
      </c>
      <c r="K104" t="str">
        <f>INDEX('WSH Backcast - NEP'!$B$12:$AG$122, MATCH('ALL Backcast - WINEP NEP'!$C104, 'WSH Backcast - NEP'!$C$12:$C$122, 0), MATCH('ALL Backcast - WINEP NEP'!K$13, 'WSH Backcast - NEP'!$B$13:$AG$13, 0))</f>
        <v>Excellent</v>
      </c>
      <c r="L104" t="str">
        <f>INDEX('WSH Backcast - NEP'!$B$12:$AG$122, MATCH('ALL Backcast - WINEP NEP'!$C104, 'WSH Backcast - NEP'!$C$12:$C$122, 0), MATCH('ALL Backcast - WINEP NEP'!L$13, 'WSH Backcast - NEP'!$B$13:$AG$13, 0))</f>
        <v>Excellent</v>
      </c>
      <c r="M104" t="str">
        <f>INDEX('WSH Backcast - NEP'!$B$12:$AG$122, MATCH('ALL Backcast - WINEP NEP'!$C104, 'WSH Backcast - NEP'!$C$12:$C$122, 0), MATCH('ALL Backcast - WINEP NEP'!M$13, 'WSH Backcast - NEP'!$B$13:$AG$13, 0))</f>
        <v>Excellent</v>
      </c>
      <c r="N104" t="str">
        <f>INDEX('WSH Backcast - NEP'!$B$12:$AG$122, MATCH('ALL Backcast - WINEP NEP'!$C104, 'WSH Backcast - NEP'!$C$12:$C$122, 0), MATCH('ALL Backcast - WINEP NEP'!N$13, 'WSH Backcast - NEP'!$B$13:$AG$13, 0))</f>
        <v>Excellent</v>
      </c>
      <c r="O104" t="str">
        <f>INDEX('WSH Backcast - NEP'!$B$12:$AG$122, MATCH('ALL Backcast - WINEP NEP'!$C104, 'WSH Backcast - NEP'!$C$12:$C$122, 0), MATCH('ALL Backcast - WINEP NEP'!O$13, 'WSH Backcast - NEP'!$B$13:$AG$13, 0))</f>
        <v>Excellent</v>
      </c>
      <c r="P104">
        <f>INDEX('WSH Backcast - NEP'!$B$12:$AG$122, MATCH('ALL Backcast - WINEP NEP'!$C104, 'WSH Backcast - NEP'!$C$12:$C$122, 0), MATCH('ALL Backcast - WINEP NEP'!P$13, 'WSH Backcast - NEP'!$B$13:$AG$13, 0))</f>
        <v>0</v>
      </c>
      <c r="Q104" t="str">
        <f>INDEX('WSH Backcast - NEP'!$B$12:$AG$122, MATCH('ALL Backcast - WINEP NEP'!$C104, 'WSH Backcast - NEP'!$C$12:$C$122, 0), MATCH('ALL Backcast - WINEP NEP'!Q$13, 'WSH Backcast - NEP'!$B$13:$AG$13, 0))</f>
        <v>Excellent</v>
      </c>
      <c r="R104" t="str">
        <f>INDEX('WSH Backcast - NEP'!$B$12:$AG$122, MATCH('ALL Backcast - WINEP NEP'!$C104, 'WSH Backcast - NEP'!$C$12:$C$122, 0), MATCH('ALL Backcast - WINEP NEP'!R$13, 'WSH Backcast - NEP'!$B$13:$AG$13, 0))</f>
        <v>Excellent</v>
      </c>
      <c r="S104" t="str">
        <f>INDEX('WSH Backcast - NEP'!$B$12:$AG$122, MATCH('ALL Backcast - WINEP NEP'!$C104, 'WSH Backcast - NEP'!$C$12:$C$122, 0), MATCH('ALL Backcast - WINEP NEP'!S$13, 'WSH Backcast - NEP'!$B$13:$AG$13, 0))</f>
        <v>Excellent</v>
      </c>
      <c r="T104" t="str">
        <f>INDEX('WSH Backcast - NEP'!$B$12:$AG$122, MATCH('ALL Backcast - WINEP NEP'!$C104, 'WSH Backcast - NEP'!$C$12:$C$122, 0), MATCH('ALL Backcast - WINEP NEP'!T$13, 'WSH Backcast - NEP'!$B$13:$AG$13, 0))</f>
        <v>Excellent</v>
      </c>
      <c r="U104" t="str">
        <f>INDEX('WSH Backcast - NEP'!$B$12:$AG$122, MATCH('ALL Backcast - WINEP NEP'!$C104, 'WSH Backcast - NEP'!$C$12:$C$122, 0), MATCH('ALL Backcast - WINEP NEP'!U$13, 'WSH Backcast - NEP'!$B$13:$AG$13, 0))</f>
        <v>Excellent</v>
      </c>
      <c r="V104" t="str">
        <f>INDEX('WSH Backcast - NEP'!$B$12:$AG$122, MATCH('ALL Backcast - WINEP NEP'!$C104, 'WSH Backcast - NEP'!$C$12:$C$122, 0), MATCH('ALL Backcast - WINEP NEP'!V$13, 'WSH Backcast - NEP'!$B$13:$AG$13, 0))</f>
        <v>Excellent</v>
      </c>
      <c r="W104">
        <f>INDEX('WSH Backcast - NEP'!$B$12:$AG$122, MATCH('ALL Backcast - WINEP NEP'!$C104, 'WSH Backcast - NEP'!$C$12:$C$122, 0), MATCH('ALL Backcast - WINEP NEP'!W$13, 'WSH Backcast - NEP'!$B$13:$AG$13, 0))</f>
        <v>0</v>
      </c>
      <c r="X104">
        <f>INDEX('WSH Backcast - NEP'!$B$12:$AG$122, MATCH('ALL Backcast - WINEP NEP'!$C104, 'WSH Backcast - NEP'!$C$12:$C$122, 0), MATCH('ALL Backcast - WINEP NEP'!X$13, 'WSH Backcast - NEP'!$B$13:$AG$13, 0))</f>
        <v>0</v>
      </c>
      <c r="Y104">
        <f>INDEX('WSH Backcast - NEP'!$B$12:$AG$122, MATCH('ALL Backcast - WINEP NEP'!$C104, 'WSH Backcast - NEP'!$C$12:$C$122, 0), MATCH('ALL Backcast - WINEP NEP'!Y$13, 'WSH Backcast - NEP'!$B$13:$AG$13, 0))</f>
        <v>0</v>
      </c>
      <c r="Z104" t="str">
        <f>INDEX('WSH Backcast - NEP'!$B$12:$AG$122, MATCH('ALL Backcast - WINEP NEP'!$C104, 'WSH Backcast - NEP'!$C$12:$C$122, 0), MATCH('ALL Backcast - WINEP NEP'!Z$13, 'WSH Backcast - NEP'!$B$13:$AG$13, 0))</f>
        <v>N</v>
      </c>
      <c r="AB104" t="str">
        <f t="shared" si="1"/>
        <v>N</v>
      </c>
    </row>
    <row r="105" spans="2:28">
      <c r="B105" t="s">
        <v>232</v>
      </c>
      <c r="C105" t="s">
        <v>410</v>
      </c>
      <c r="D105" t="str">
        <f>INDEX('WSH Backcast - NEP'!$B$12:$AG$122, MATCH('ALL Backcast - WINEP NEP'!$C105, 'WSH Backcast - NEP'!$C$12:$C$122, 0), MATCH('ALL Backcast - WINEP NEP'!D$13, 'WSH Backcast - NEP'!$B$13:$AG$13, 0))</f>
        <v>coastal</v>
      </c>
      <c r="E105" t="str">
        <f>INDEX('WSH Backcast - NEP'!$B$12:$AG$122, MATCH('ALL Backcast - WINEP NEP'!$C105, 'WSH Backcast - NEP'!$C$12:$C$122, 0), MATCH('ALL Backcast - WINEP NEP'!E$13, 'WSH Backcast - NEP'!$B$13:$AG$13, 0))</f>
        <v>Categorisation</v>
      </c>
      <c r="F105" t="str">
        <f>INDEX('WSH Backcast - NEP'!$B$12:$AG$122, MATCH('ALL Backcast - WINEP NEP'!$C105, 'WSH Backcast - NEP'!$C$12:$C$122, 0), MATCH('ALL Backcast - WINEP NEP'!F$13, 'WSH Backcast - NEP'!$B$13:$AG$13, 0))</f>
        <v>Included</v>
      </c>
      <c r="H105" t="str">
        <f>INDEX('WSH Backcast - NEP'!$B$12:$AG$122, MATCH('ALL Backcast - WINEP NEP'!$C105, 'WSH Backcast - NEP'!$C$12:$C$122, 0), MATCH('ALL Backcast - WINEP NEP'!H$13, 'WSH Backcast - NEP'!$B$13:$AG$13, 0))</f>
        <v>Excellent</v>
      </c>
      <c r="I105" t="str">
        <f>INDEX('WSH Backcast - NEP'!$B$12:$AG$122, MATCH('ALL Backcast - WINEP NEP'!$C105, 'WSH Backcast - NEP'!$C$12:$C$122, 0), MATCH('ALL Backcast - WINEP NEP'!I$13, 'WSH Backcast - NEP'!$B$13:$AG$13, 0))</f>
        <v>Excellent</v>
      </c>
      <c r="J105" t="str">
        <f>INDEX('WSH Backcast - NEP'!$B$12:$AG$122, MATCH('ALL Backcast - WINEP NEP'!$C105, 'WSH Backcast - NEP'!$C$12:$C$122, 0), MATCH('ALL Backcast - WINEP NEP'!J$13, 'WSH Backcast - NEP'!$B$13:$AG$13, 0))</f>
        <v>Excellent</v>
      </c>
      <c r="K105" t="str">
        <f>INDEX('WSH Backcast - NEP'!$B$12:$AG$122, MATCH('ALL Backcast - WINEP NEP'!$C105, 'WSH Backcast - NEP'!$C$12:$C$122, 0), MATCH('ALL Backcast - WINEP NEP'!K$13, 'WSH Backcast - NEP'!$B$13:$AG$13, 0))</f>
        <v>Excellent</v>
      </c>
      <c r="L105" t="str">
        <f>INDEX('WSH Backcast - NEP'!$B$12:$AG$122, MATCH('ALL Backcast - WINEP NEP'!$C105, 'WSH Backcast - NEP'!$C$12:$C$122, 0), MATCH('ALL Backcast - WINEP NEP'!L$13, 'WSH Backcast - NEP'!$B$13:$AG$13, 0))</f>
        <v>Excellent</v>
      </c>
      <c r="M105" t="str">
        <f>INDEX('WSH Backcast - NEP'!$B$12:$AG$122, MATCH('ALL Backcast - WINEP NEP'!$C105, 'WSH Backcast - NEP'!$C$12:$C$122, 0), MATCH('ALL Backcast - WINEP NEP'!M$13, 'WSH Backcast - NEP'!$B$13:$AG$13, 0))</f>
        <v>Excellent</v>
      </c>
      <c r="N105" t="str">
        <f>INDEX('WSH Backcast - NEP'!$B$12:$AG$122, MATCH('ALL Backcast - WINEP NEP'!$C105, 'WSH Backcast - NEP'!$C$12:$C$122, 0), MATCH('ALL Backcast - WINEP NEP'!N$13, 'WSH Backcast - NEP'!$B$13:$AG$13, 0))</f>
        <v>Excellent</v>
      </c>
      <c r="O105" t="str">
        <f>INDEX('WSH Backcast - NEP'!$B$12:$AG$122, MATCH('ALL Backcast - WINEP NEP'!$C105, 'WSH Backcast - NEP'!$C$12:$C$122, 0), MATCH('ALL Backcast - WINEP NEP'!O$13, 'WSH Backcast - NEP'!$B$13:$AG$13, 0))</f>
        <v>Excellent</v>
      </c>
      <c r="P105">
        <f>INDEX('WSH Backcast - NEP'!$B$12:$AG$122, MATCH('ALL Backcast - WINEP NEP'!$C105, 'WSH Backcast - NEP'!$C$12:$C$122, 0), MATCH('ALL Backcast - WINEP NEP'!P$13, 'WSH Backcast - NEP'!$B$13:$AG$13, 0))</f>
        <v>0</v>
      </c>
      <c r="Q105" t="str">
        <f>INDEX('WSH Backcast - NEP'!$B$12:$AG$122, MATCH('ALL Backcast - WINEP NEP'!$C105, 'WSH Backcast - NEP'!$C$12:$C$122, 0), MATCH('ALL Backcast - WINEP NEP'!Q$13, 'WSH Backcast - NEP'!$B$13:$AG$13, 0))</f>
        <v>Excellent</v>
      </c>
      <c r="R105" t="str">
        <f>INDEX('WSH Backcast - NEP'!$B$12:$AG$122, MATCH('ALL Backcast - WINEP NEP'!$C105, 'WSH Backcast - NEP'!$C$12:$C$122, 0), MATCH('ALL Backcast - WINEP NEP'!R$13, 'WSH Backcast - NEP'!$B$13:$AG$13, 0))</f>
        <v>Excellent</v>
      </c>
      <c r="S105" t="str">
        <f>INDEX('WSH Backcast - NEP'!$B$12:$AG$122, MATCH('ALL Backcast - WINEP NEP'!$C105, 'WSH Backcast - NEP'!$C$12:$C$122, 0), MATCH('ALL Backcast - WINEP NEP'!S$13, 'WSH Backcast - NEP'!$B$13:$AG$13, 0))</f>
        <v>Excellent</v>
      </c>
      <c r="T105" t="str">
        <f>INDEX('WSH Backcast - NEP'!$B$12:$AG$122, MATCH('ALL Backcast - WINEP NEP'!$C105, 'WSH Backcast - NEP'!$C$12:$C$122, 0), MATCH('ALL Backcast - WINEP NEP'!T$13, 'WSH Backcast - NEP'!$B$13:$AG$13, 0))</f>
        <v>Excellent</v>
      </c>
      <c r="U105" t="str">
        <f>INDEX('WSH Backcast - NEP'!$B$12:$AG$122, MATCH('ALL Backcast - WINEP NEP'!$C105, 'WSH Backcast - NEP'!$C$12:$C$122, 0), MATCH('ALL Backcast - WINEP NEP'!U$13, 'WSH Backcast - NEP'!$B$13:$AG$13, 0))</f>
        <v>Excellent</v>
      </c>
      <c r="V105" t="str">
        <f>INDEX('WSH Backcast - NEP'!$B$12:$AG$122, MATCH('ALL Backcast - WINEP NEP'!$C105, 'WSH Backcast - NEP'!$C$12:$C$122, 0), MATCH('ALL Backcast - WINEP NEP'!V$13, 'WSH Backcast - NEP'!$B$13:$AG$13, 0))</f>
        <v>Excellent</v>
      </c>
      <c r="W105">
        <f>INDEX('WSH Backcast - NEP'!$B$12:$AG$122, MATCH('ALL Backcast - WINEP NEP'!$C105, 'WSH Backcast - NEP'!$C$12:$C$122, 0), MATCH('ALL Backcast - WINEP NEP'!W$13, 'WSH Backcast - NEP'!$B$13:$AG$13, 0))</f>
        <v>0</v>
      </c>
      <c r="X105">
        <f>INDEX('WSH Backcast - NEP'!$B$12:$AG$122, MATCH('ALL Backcast - WINEP NEP'!$C105, 'WSH Backcast - NEP'!$C$12:$C$122, 0), MATCH('ALL Backcast - WINEP NEP'!X$13, 'WSH Backcast - NEP'!$B$13:$AG$13, 0))</f>
        <v>0</v>
      </c>
      <c r="Y105">
        <f>INDEX('WSH Backcast - NEP'!$B$12:$AG$122, MATCH('ALL Backcast - WINEP NEP'!$C105, 'WSH Backcast - NEP'!$C$12:$C$122, 0), MATCH('ALL Backcast - WINEP NEP'!Y$13, 'WSH Backcast - NEP'!$B$13:$AG$13, 0))</f>
        <v>0</v>
      </c>
      <c r="Z105" t="str">
        <f>INDEX('WSH Backcast - NEP'!$B$12:$AG$122, MATCH('ALL Backcast - WINEP NEP'!$C105, 'WSH Backcast - NEP'!$C$12:$C$122, 0), MATCH('ALL Backcast - WINEP NEP'!Z$13, 'WSH Backcast - NEP'!$B$13:$AG$13, 0))</f>
        <v>N</v>
      </c>
      <c r="AB105" t="str">
        <f t="shared" si="1"/>
        <v>N</v>
      </c>
    </row>
    <row r="106" spans="2:28">
      <c r="B106" t="s">
        <v>232</v>
      </c>
      <c r="C106" t="s">
        <v>411</v>
      </c>
      <c r="D106" t="str">
        <f>INDEX('WSH Backcast - NEP'!$B$12:$AG$122, MATCH('ALL Backcast - WINEP NEP'!$C106, 'WSH Backcast - NEP'!$C$12:$C$122, 0), MATCH('ALL Backcast - WINEP NEP'!D$13, 'WSH Backcast - NEP'!$B$13:$AG$13, 0))</f>
        <v>coastal</v>
      </c>
      <c r="E106" t="str">
        <f>INDEX('WSH Backcast - NEP'!$B$12:$AG$122, MATCH('ALL Backcast - WINEP NEP'!$C106, 'WSH Backcast - NEP'!$C$12:$C$122, 0), MATCH('ALL Backcast - WINEP NEP'!E$13, 'WSH Backcast - NEP'!$B$13:$AG$13, 0))</f>
        <v>Categorisation</v>
      </c>
      <c r="F106" t="str">
        <f>INDEX('WSH Backcast - NEP'!$B$12:$AG$122, MATCH('ALL Backcast - WINEP NEP'!$C106, 'WSH Backcast - NEP'!$C$12:$C$122, 0), MATCH('ALL Backcast - WINEP NEP'!F$13, 'WSH Backcast - NEP'!$B$13:$AG$13, 0))</f>
        <v>Included</v>
      </c>
      <c r="H106" t="str">
        <f>INDEX('WSH Backcast - NEP'!$B$12:$AG$122, MATCH('ALL Backcast - WINEP NEP'!$C106, 'WSH Backcast - NEP'!$C$12:$C$122, 0), MATCH('ALL Backcast - WINEP NEP'!H$13, 'WSH Backcast - NEP'!$B$13:$AG$13, 0))</f>
        <v>Excellent</v>
      </c>
      <c r="I106" t="str">
        <f>INDEX('WSH Backcast - NEP'!$B$12:$AG$122, MATCH('ALL Backcast - WINEP NEP'!$C106, 'WSH Backcast - NEP'!$C$12:$C$122, 0), MATCH('ALL Backcast - WINEP NEP'!I$13, 'WSH Backcast - NEP'!$B$13:$AG$13, 0))</f>
        <v>Excellent</v>
      </c>
      <c r="J106" t="str">
        <f>INDEX('WSH Backcast - NEP'!$B$12:$AG$122, MATCH('ALL Backcast - WINEP NEP'!$C106, 'WSH Backcast - NEP'!$C$12:$C$122, 0), MATCH('ALL Backcast - WINEP NEP'!J$13, 'WSH Backcast - NEP'!$B$13:$AG$13, 0))</f>
        <v>Excellent</v>
      </c>
      <c r="K106" t="str">
        <f>INDEX('WSH Backcast - NEP'!$B$12:$AG$122, MATCH('ALL Backcast - WINEP NEP'!$C106, 'WSH Backcast - NEP'!$C$12:$C$122, 0), MATCH('ALL Backcast - WINEP NEP'!K$13, 'WSH Backcast - NEP'!$B$13:$AG$13, 0))</f>
        <v>Excellent</v>
      </c>
      <c r="L106" t="str">
        <f>INDEX('WSH Backcast - NEP'!$B$12:$AG$122, MATCH('ALL Backcast - WINEP NEP'!$C106, 'WSH Backcast - NEP'!$C$12:$C$122, 0), MATCH('ALL Backcast - WINEP NEP'!L$13, 'WSH Backcast - NEP'!$B$13:$AG$13, 0))</f>
        <v>Excellent</v>
      </c>
      <c r="M106" t="str">
        <f>INDEX('WSH Backcast - NEP'!$B$12:$AG$122, MATCH('ALL Backcast - WINEP NEP'!$C106, 'WSH Backcast - NEP'!$C$12:$C$122, 0), MATCH('ALL Backcast - WINEP NEP'!M$13, 'WSH Backcast - NEP'!$B$13:$AG$13, 0))</f>
        <v>Excellent</v>
      </c>
      <c r="N106" t="str">
        <f>INDEX('WSH Backcast - NEP'!$B$12:$AG$122, MATCH('ALL Backcast - WINEP NEP'!$C106, 'WSH Backcast - NEP'!$C$12:$C$122, 0), MATCH('ALL Backcast - WINEP NEP'!N$13, 'WSH Backcast - NEP'!$B$13:$AG$13, 0))</f>
        <v>Excellent</v>
      </c>
      <c r="O106" t="str">
        <f>INDEX('WSH Backcast - NEP'!$B$12:$AG$122, MATCH('ALL Backcast - WINEP NEP'!$C106, 'WSH Backcast - NEP'!$C$12:$C$122, 0), MATCH('ALL Backcast - WINEP NEP'!O$13, 'WSH Backcast - NEP'!$B$13:$AG$13, 0))</f>
        <v>Excellent</v>
      </c>
      <c r="P106">
        <f>INDEX('WSH Backcast - NEP'!$B$12:$AG$122, MATCH('ALL Backcast - WINEP NEP'!$C106, 'WSH Backcast - NEP'!$C$12:$C$122, 0), MATCH('ALL Backcast - WINEP NEP'!P$13, 'WSH Backcast - NEP'!$B$13:$AG$13, 0))</f>
        <v>0</v>
      </c>
      <c r="Q106" t="str">
        <f>INDEX('WSH Backcast - NEP'!$B$12:$AG$122, MATCH('ALL Backcast - WINEP NEP'!$C106, 'WSH Backcast - NEP'!$C$12:$C$122, 0), MATCH('ALL Backcast - WINEP NEP'!Q$13, 'WSH Backcast - NEP'!$B$13:$AG$13, 0))</f>
        <v>Excellent</v>
      </c>
      <c r="R106" t="str">
        <f>INDEX('WSH Backcast - NEP'!$B$12:$AG$122, MATCH('ALL Backcast - WINEP NEP'!$C106, 'WSH Backcast - NEP'!$C$12:$C$122, 0), MATCH('ALL Backcast - WINEP NEP'!R$13, 'WSH Backcast - NEP'!$B$13:$AG$13, 0))</f>
        <v>Excellent</v>
      </c>
      <c r="S106" t="str">
        <f>INDEX('WSH Backcast - NEP'!$B$12:$AG$122, MATCH('ALL Backcast - WINEP NEP'!$C106, 'WSH Backcast - NEP'!$C$12:$C$122, 0), MATCH('ALL Backcast - WINEP NEP'!S$13, 'WSH Backcast - NEP'!$B$13:$AG$13, 0))</f>
        <v>Excellent</v>
      </c>
      <c r="T106" t="str">
        <f>INDEX('WSH Backcast - NEP'!$B$12:$AG$122, MATCH('ALL Backcast - WINEP NEP'!$C106, 'WSH Backcast - NEP'!$C$12:$C$122, 0), MATCH('ALL Backcast - WINEP NEP'!T$13, 'WSH Backcast - NEP'!$B$13:$AG$13, 0))</f>
        <v>Excellent</v>
      </c>
      <c r="U106" t="str">
        <f>INDEX('WSH Backcast - NEP'!$B$12:$AG$122, MATCH('ALL Backcast - WINEP NEP'!$C106, 'WSH Backcast - NEP'!$C$12:$C$122, 0), MATCH('ALL Backcast - WINEP NEP'!U$13, 'WSH Backcast - NEP'!$B$13:$AG$13, 0))</f>
        <v>Excellent</v>
      </c>
      <c r="V106" t="str">
        <f>INDEX('WSH Backcast - NEP'!$B$12:$AG$122, MATCH('ALL Backcast - WINEP NEP'!$C106, 'WSH Backcast - NEP'!$C$12:$C$122, 0), MATCH('ALL Backcast - WINEP NEP'!V$13, 'WSH Backcast - NEP'!$B$13:$AG$13, 0))</f>
        <v>Excellent</v>
      </c>
      <c r="W106">
        <f>INDEX('WSH Backcast - NEP'!$B$12:$AG$122, MATCH('ALL Backcast - WINEP NEP'!$C106, 'WSH Backcast - NEP'!$C$12:$C$122, 0), MATCH('ALL Backcast - WINEP NEP'!W$13, 'WSH Backcast - NEP'!$B$13:$AG$13, 0))</f>
        <v>0</v>
      </c>
      <c r="X106">
        <f>INDEX('WSH Backcast - NEP'!$B$12:$AG$122, MATCH('ALL Backcast - WINEP NEP'!$C106, 'WSH Backcast - NEP'!$C$12:$C$122, 0), MATCH('ALL Backcast - WINEP NEP'!X$13, 'WSH Backcast - NEP'!$B$13:$AG$13, 0))</f>
        <v>0</v>
      </c>
      <c r="Y106">
        <f>INDEX('WSH Backcast - NEP'!$B$12:$AG$122, MATCH('ALL Backcast - WINEP NEP'!$C106, 'WSH Backcast - NEP'!$C$12:$C$122, 0), MATCH('ALL Backcast - WINEP NEP'!Y$13, 'WSH Backcast - NEP'!$B$13:$AG$13, 0))</f>
        <v>0</v>
      </c>
      <c r="Z106" t="str">
        <f>INDEX('WSH Backcast - NEP'!$B$12:$AG$122, MATCH('ALL Backcast - WINEP NEP'!$C106, 'WSH Backcast - NEP'!$C$12:$C$122, 0), MATCH('ALL Backcast - WINEP NEP'!Z$13, 'WSH Backcast - NEP'!$B$13:$AG$13, 0))</f>
        <v>N</v>
      </c>
      <c r="AB106" t="str">
        <f t="shared" si="1"/>
        <v>N</v>
      </c>
    </row>
    <row r="107" spans="2:28">
      <c r="B107" t="s">
        <v>232</v>
      </c>
      <c r="C107" t="s">
        <v>412</v>
      </c>
      <c r="D107" t="str">
        <f>INDEX('WSH Backcast - NEP'!$B$12:$AG$122, MATCH('ALL Backcast - WINEP NEP'!$C107, 'WSH Backcast - NEP'!$C$12:$C$122, 0), MATCH('ALL Backcast - WINEP NEP'!D$13, 'WSH Backcast - NEP'!$B$13:$AG$13, 0))</f>
        <v>coastal</v>
      </c>
      <c r="E107" t="str">
        <f>INDEX('WSH Backcast - NEP'!$B$12:$AG$122, MATCH('ALL Backcast - WINEP NEP'!$C107, 'WSH Backcast - NEP'!$C$12:$C$122, 0), MATCH('ALL Backcast - WINEP NEP'!E$13, 'WSH Backcast - NEP'!$B$13:$AG$13, 0))</f>
        <v>Categorisation</v>
      </c>
      <c r="F107" t="str">
        <f>INDEX('WSH Backcast - NEP'!$B$12:$AG$122, MATCH('ALL Backcast - WINEP NEP'!$C107, 'WSH Backcast - NEP'!$C$12:$C$122, 0), MATCH('ALL Backcast - WINEP NEP'!F$13, 'WSH Backcast - NEP'!$B$13:$AG$13, 0))</f>
        <v>Included</v>
      </c>
      <c r="H107" t="str">
        <f>INDEX('WSH Backcast - NEP'!$B$12:$AG$122, MATCH('ALL Backcast - WINEP NEP'!$C107, 'WSH Backcast - NEP'!$C$12:$C$122, 0), MATCH('ALL Backcast - WINEP NEP'!H$13, 'WSH Backcast - NEP'!$B$13:$AG$13, 0))</f>
        <v>Excellent (backcast)</v>
      </c>
      <c r="I107" t="str">
        <f>INDEX('WSH Backcast - NEP'!$B$12:$AG$122, MATCH('ALL Backcast - WINEP NEP'!$C107, 'WSH Backcast - NEP'!$C$12:$C$122, 0), MATCH('ALL Backcast - WINEP NEP'!I$13, 'WSH Backcast - NEP'!$B$13:$AG$13, 0))</f>
        <v>Excellent (backcast)</v>
      </c>
      <c r="J107" t="str">
        <f>INDEX('WSH Backcast - NEP'!$B$12:$AG$122, MATCH('ALL Backcast - WINEP NEP'!$C107, 'WSH Backcast - NEP'!$C$12:$C$122, 0), MATCH('ALL Backcast - WINEP NEP'!J$13, 'WSH Backcast - NEP'!$B$13:$AG$13, 0))</f>
        <v>Excellent</v>
      </c>
      <c r="K107" t="str">
        <f>INDEX('WSH Backcast - NEP'!$B$12:$AG$122, MATCH('ALL Backcast - WINEP NEP'!$C107, 'WSH Backcast - NEP'!$C$12:$C$122, 0), MATCH('ALL Backcast - WINEP NEP'!K$13, 'WSH Backcast - NEP'!$B$13:$AG$13, 0))</f>
        <v>Excellent</v>
      </c>
      <c r="L107" t="str">
        <f>INDEX('WSH Backcast - NEP'!$B$12:$AG$122, MATCH('ALL Backcast - WINEP NEP'!$C107, 'WSH Backcast - NEP'!$C$12:$C$122, 0), MATCH('ALL Backcast - WINEP NEP'!L$13, 'WSH Backcast - NEP'!$B$13:$AG$13, 0))</f>
        <v>Excellent</v>
      </c>
      <c r="M107" t="str">
        <f>INDEX('WSH Backcast - NEP'!$B$12:$AG$122, MATCH('ALL Backcast - WINEP NEP'!$C107, 'WSH Backcast - NEP'!$C$12:$C$122, 0), MATCH('ALL Backcast - WINEP NEP'!M$13, 'WSH Backcast - NEP'!$B$13:$AG$13, 0))</f>
        <v>Excellent</v>
      </c>
      <c r="N107" t="str">
        <f>INDEX('WSH Backcast - NEP'!$B$12:$AG$122, MATCH('ALL Backcast - WINEP NEP'!$C107, 'WSH Backcast - NEP'!$C$12:$C$122, 0), MATCH('ALL Backcast - WINEP NEP'!N$13, 'WSH Backcast - NEP'!$B$13:$AG$13, 0))</f>
        <v>Excellent</v>
      </c>
      <c r="O107" t="str">
        <f>INDEX('WSH Backcast - NEP'!$B$12:$AG$122, MATCH('ALL Backcast - WINEP NEP'!$C107, 'WSH Backcast - NEP'!$C$12:$C$122, 0), MATCH('ALL Backcast - WINEP NEP'!O$13, 'WSH Backcast - NEP'!$B$13:$AG$13, 0))</f>
        <v>Excellent</v>
      </c>
      <c r="P107">
        <f>INDEX('WSH Backcast - NEP'!$B$12:$AG$122, MATCH('ALL Backcast - WINEP NEP'!$C107, 'WSH Backcast - NEP'!$C$12:$C$122, 0), MATCH('ALL Backcast - WINEP NEP'!P$13, 'WSH Backcast - NEP'!$B$13:$AG$13, 0))</f>
        <v>0</v>
      </c>
      <c r="Q107" t="str">
        <f>INDEX('WSH Backcast - NEP'!$B$12:$AG$122, MATCH('ALL Backcast - WINEP NEP'!$C107, 'WSH Backcast - NEP'!$C$12:$C$122, 0), MATCH('ALL Backcast - WINEP NEP'!Q$13, 'WSH Backcast - NEP'!$B$13:$AG$13, 0))</f>
        <v>Excellent</v>
      </c>
      <c r="R107" t="str">
        <f>INDEX('WSH Backcast - NEP'!$B$12:$AG$122, MATCH('ALL Backcast - WINEP NEP'!$C107, 'WSH Backcast - NEP'!$C$12:$C$122, 0), MATCH('ALL Backcast - WINEP NEP'!R$13, 'WSH Backcast - NEP'!$B$13:$AG$13, 0))</f>
        <v>Excellent</v>
      </c>
      <c r="S107" t="str">
        <f>INDEX('WSH Backcast - NEP'!$B$12:$AG$122, MATCH('ALL Backcast - WINEP NEP'!$C107, 'WSH Backcast - NEP'!$C$12:$C$122, 0), MATCH('ALL Backcast - WINEP NEP'!S$13, 'WSH Backcast - NEP'!$B$13:$AG$13, 0))</f>
        <v>Excellent</v>
      </c>
      <c r="T107" t="str">
        <f>INDEX('WSH Backcast - NEP'!$B$12:$AG$122, MATCH('ALL Backcast - WINEP NEP'!$C107, 'WSH Backcast - NEP'!$C$12:$C$122, 0), MATCH('ALL Backcast - WINEP NEP'!T$13, 'WSH Backcast - NEP'!$B$13:$AG$13, 0))</f>
        <v>Excellent</v>
      </c>
      <c r="U107" t="str">
        <f>INDEX('WSH Backcast - NEP'!$B$12:$AG$122, MATCH('ALL Backcast - WINEP NEP'!$C107, 'WSH Backcast - NEP'!$C$12:$C$122, 0), MATCH('ALL Backcast - WINEP NEP'!U$13, 'WSH Backcast - NEP'!$B$13:$AG$13, 0))</f>
        <v>Excellent</v>
      </c>
      <c r="V107" t="str">
        <f>INDEX('WSH Backcast - NEP'!$B$12:$AG$122, MATCH('ALL Backcast - WINEP NEP'!$C107, 'WSH Backcast - NEP'!$C$12:$C$122, 0), MATCH('ALL Backcast - WINEP NEP'!V$13, 'WSH Backcast - NEP'!$B$13:$AG$13, 0))</f>
        <v>Excellent</v>
      </c>
      <c r="W107">
        <f>INDEX('WSH Backcast - NEP'!$B$12:$AG$122, MATCH('ALL Backcast - WINEP NEP'!$C107, 'WSH Backcast - NEP'!$C$12:$C$122, 0), MATCH('ALL Backcast - WINEP NEP'!W$13, 'WSH Backcast - NEP'!$B$13:$AG$13, 0))</f>
        <v>0</v>
      </c>
      <c r="X107">
        <f>INDEX('WSH Backcast - NEP'!$B$12:$AG$122, MATCH('ALL Backcast - WINEP NEP'!$C107, 'WSH Backcast - NEP'!$C$12:$C$122, 0), MATCH('ALL Backcast - WINEP NEP'!X$13, 'WSH Backcast - NEP'!$B$13:$AG$13, 0))</f>
        <v>0</v>
      </c>
      <c r="Y107">
        <f>INDEX('WSH Backcast - NEP'!$B$12:$AG$122, MATCH('ALL Backcast - WINEP NEP'!$C107, 'WSH Backcast - NEP'!$C$12:$C$122, 0), MATCH('ALL Backcast - WINEP NEP'!Y$13, 'WSH Backcast - NEP'!$B$13:$AG$13, 0))</f>
        <v>0</v>
      </c>
      <c r="Z107" t="str">
        <f>INDEX('WSH Backcast - NEP'!$B$12:$AG$122, MATCH('ALL Backcast - WINEP NEP'!$C107, 'WSH Backcast - NEP'!$C$12:$C$122, 0), MATCH('ALL Backcast - WINEP NEP'!Z$13, 'WSH Backcast - NEP'!$B$13:$AG$13, 0))</f>
        <v>N</v>
      </c>
      <c r="AB107" t="str">
        <f t="shared" si="1"/>
        <v>N</v>
      </c>
    </row>
    <row r="108" spans="2:28">
      <c r="B108" t="s">
        <v>232</v>
      </c>
      <c r="C108" t="s">
        <v>413</v>
      </c>
      <c r="D108" t="str">
        <f>INDEX('WSH Backcast - NEP'!$B$12:$AG$122, MATCH('ALL Backcast - WINEP NEP'!$C108, 'WSH Backcast - NEP'!$C$12:$C$122, 0), MATCH('ALL Backcast - WINEP NEP'!D$13, 'WSH Backcast - NEP'!$B$13:$AG$13, 0))</f>
        <v>coastal</v>
      </c>
      <c r="E108" t="str">
        <f>INDEX('WSH Backcast - NEP'!$B$12:$AG$122, MATCH('ALL Backcast - WINEP NEP'!$C108, 'WSH Backcast - NEP'!$C$12:$C$122, 0), MATCH('ALL Backcast - WINEP NEP'!E$13, 'WSH Backcast - NEP'!$B$13:$AG$13, 0))</f>
        <v>Categorisation</v>
      </c>
      <c r="F108" t="str">
        <f>INDEX('WSH Backcast - NEP'!$B$12:$AG$122, MATCH('ALL Backcast - WINEP NEP'!$C108, 'WSH Backcast - NEP'!$C$12:$C$122, 0), MATCH('ALL Backcast - WINEP NEP'!F$13, 'WSH Backcast - NEP'!$B$13:$AG$13, 0))</f>
        <v>Included</v>
      </c>
      <c r="H108" t="str">
        <f>INDEX('WSH Backcast - NEP'!$B$12:$AG$122, MATCH('ALL Backcast - WINEP NEP'!$C108, 'WSH Backcast - NEP'!$C$12:$C$122, 0), MATCH('ALL Backcast - WINEP NEP'!H$13, 'WSH Backcast - NEP'!$B$13:$AG$13, 0))</f>
        <v>Excellent</v>
      </c>
      <c r="I108" t="str">
        <f>INDEX('WSH Backcast - NEP'!$B$12:$AG$122, MATCH('ALL Backcast - WINEP NEP'!$C108, 'WSH Backcast - NEP'!$C$12:$C$122, 0), MATCH('ALL Backcast - WINEP NEP'!I$13, 'WSH Backcast - NEP'!$B$13:$AG$13, 0))</f>
        <v>Excellent</v>
      </c>
      <c r="J108" t="str">
        <f>INDEX('WSH Backcast - NEP'!$B$12:$AG$122, MATCH('ALL Backcast - WINEP NEP'!$C108, 'WSH Backcast - NEP'!$C$12:$C$122, 0), MATCH('ALL Backcast - WINEP NEP'!J$13, 'WSH Backcast - NEP'!$B$13:$AG$13, 0))</f>
        <v>Excellent</v>
      </c>
      <c r="K108" t="str">
        <f>INDEX('WSH Backcast - NEP'!$B$12:$AG$122, MATCH('ALL Backcast - WINEP NEP'!$C108, 'WSH Backcast - NEP'!$C$12:$C$122, 0), MATCH('ALL Backcast - WINEP NEP'!K$13, 'WSH Backcast - NEP'!$B$13:$AG$13, 0))</f>
        <v>Excellent</v>
      </c>
      <c r="L108" t="str">
        <f>INDEX('WSH Backcast - NEP'!$B$12:$AG$122, MATCH('ALL Backcast - WINEP NEP'!$C108, 'WSH Backcast - NEP'!$C$12:$C$122, 0), MATCH('ALL Backcast - WINEP NEP'!L$13, 'WSH Backcast - NEP'!$B$13:$AG$13, 0))</f>
        <v>Excellent</v>
      </c>
      <c r="M108" t="str">
        <f>INDEX('WSH Backcast - NEP'!$B$12:$AG$122, MATCH('ALL Backcast - WINEP NEP'!$C108, 'WSH Backcast - NEP'!$C$12:$C$122, 0), MATCH('ALL Backcast - WINEP NEP'!M$13, 'WSH Backcast - NEP'!$B$13:$AG$13, 0))</f>
        <v>Excellent</v>
      </c>
      <c r="N108" t="str">
        <f>INDEX('WSH Backcast - NEP'!$B$12:$AG$122, MATCH('ALL Backcast - WINEP NEP'!$C108, 'WSH Backcast - NEP'!$C$12:$C$122, 0), MATCH('ALL Backcast - WINEP NEP'!N$13, 'WSH Backcast - NEP'!$B$13:$AG$13, 0))</f>
        <v>Excellent</v>
      </c>
      <c r="O108" t="str">
        <f>INDEX('WSH Backcast - NEP'!$B$12:$AG$122, MATCH('ALL Backcast - WINEP NEP'!$C108, 'WSH Backcast - NEP'!$C$12:$C$122, 0), MATCH('ALL Backcast - WINEP NEP'!O$13, 'WSH Backcast - NEP'!$B$13:$AG$13, 0))</f>
        <v>Excellent</v>
      </c>
      <c r="P108">
        <f>INDEX('WSH Backcast - NEP'!$B$12:$AG$122, MATCH('ALL Backcast - WINEP NEP'!$C108, 'WSH Backcast - NEP'!$C$12:$C$122, 0), MATCH('ALL Backcast - WINEP NEP'!P$13, 'WSH Backcast - NEP'!$B$13:$AG$13, 0))</f>
        <v>0</v>
      </c>
      <c r="Q108" t="str">
        <f>INDEX('WSH Backcast - NEP'!$B$12:$AG$122, MATCH('ALL Backcast - WINEP NEP'!$C108, 'WSH Backcast - NEP'!$C$12:$C$122, 0), MATCH('ALL Backcast - WINEP NEP'!Q$13, 'WSH Backcast - NEP'!$B$13:$AG$13, 0))</f>
        <v>Excellent</v>
      </c>
      <c r="R108" t="str">
        <f>INDEX('WSH Backcast - NEP'!$B$12:$AG$122, MATCH('ALL Backcast - WINEP NEP'!$C108, 'WSH Backcast - NEP'!$C$12:$C$122, 0), MATCH('ALL Backcast - WINEP NEP'!R$13, 'WSH Backcast - NEP'!$B$13:$AG$13, 0))</f>
        <v>Excellent</v>
      </c>
      <c r="S108" t="str">
        <f>INDEX('WSH Backcast - NEP'!$B$12:$AG$122, MATCH('ALL Backcast - WINEP NEP'!$C108, 'WSH Backcast - NEP'!$C$12:$C$122, 0), MATCH('ALL Backcast - WINEP NEP'!S$13, 'WSH Backcast - NEP'!$B$13:$AG$13, 0))</f>
        <v>Excellent</v>
      </c>
      <c r="T108" t="str">
        <f>INDEX('WSH Backcast - NEP'!$B$12:$AG$122, MATCH('ALL Backcast - WINEP NEP'!$C108, 'WSH Backcast - NEP'!$C$12:$C$122, 0), MATCH('ALL Backcast - WINEP NEP'!T$13, 'WSH Backcast - NEP'!$B$13:$AG$13, 0))</f>
        <v>Excellent</v>
      </c>
      <c r="U108" t="str">
        <f>INDEX('WSH Backcast - NEP'!$B$12:$AG$122, MATCH('ALL Backcast - WINEP NEP'!$C108, 'WSH Backcast - NEP'!$C$12:$C$122, 0), MATCH('ALL Backcast - WINEP NEP'!U$13, 'WSH Backcast - NEP'!$B$13:$AG$13, 0))</f>
        <v>Excellent</v>
      </c>
      <c r="V108" t="str">
        <f>INDEX('WSH Backcast - NEP'!$B$12:$AG$122, MATCH('ALL Backcast - WINEP NEP'!$C108, 'WSH Backcast - NEP'!$C$12:$C$122, 0), MATCH('ALL Backcast - WINEP NEP'!V$13, 'WSH Backcast - NEP'!$B$13:$AG$13, 0))</f>
        <v>Excellent</v>
      </c>
      <c r="W108">
        <f>INDEX('WSH Backcast - NEP'!$B$12:$AG$122, MATCH('ALL Backcast - WINEP NEP'!$C108, 'WSH Backcast - NEP'!$C$12:$C$122, 0), MATCH('ALL Backcast - WINEP NEP'!W$13, 'WSH Backcast - NEP'!$B$13:$AG$13, 0))</f>
        <v>0</v>
      </c>
      <c r="X108">
        <f>INDEX('WSH Backcast - NEP'!$B$12:$AG$122, MATCH('ALL Backcast - WINEP NEP'!$C108, 'WSH Backcast - NEP'!$C$12:$C$122, 0), MATCH('ALL Backcast - WINEP NEP'!X$13, 'WSH Backcast - NEP'!$B$13:$AG$13, 0))</f>
        <v>0</v>
      </c>
      <c r="Y108">
        <f>INDEX('WSH Backcast - NEP'!$B$12:$AG$122, MATCH('ALL Backcast - WINEP NEP'!$C108, 'WSH Backcast - NEP'!$C$12:$C$122, 0), MATCH('ALL Backcast - WINEP NEP'!Y$13, 'WSH Backcast - NEP'!$B$13:$AG$13, 0))</f>
        <v>0</v>
      </c>
      <c r="Z108" t="str">
        <f>INDEX('WSH Backcast - NEP'!$B$12:$AG$122, MATCH('ALL Backcast - WINEP NEP'!$C108, 'WSH Backcast - NEP'!$C$12:$C$122, 0), MATCH('ALL Backcast - WINEP NEP'!Z$13, 'WSH Backcast - NEP'!$B$13:$AG$13, 0))</f>
        <v>N</v>
      </c>
      <c r="AB108" t="str">
        <f t="shared" si="1"/>
        <v>N</v>
      </c>
    </row>
    <row r="109" spans="2:28">
      <c r="B109" t="s">
        <v>232</v>
      </c>
      <c r="C109" t="s">
        <v>414</v>
      </c>
      <c r="D109" t="str">
        <f>INDEX('WSH Backcast - NEP'!$B$12:$AG$122, MATCH('ALL Backcast - WINEP NEP'!$C109, 'WSH Backcast - NEP'!$C$12:$C$122, 0), MATCH('ALL Backcast - WINEP NEP'!D$13, 'WSH Backcast - NEP'!$B$13:$AG$13, 0))</f>
        <v>coastal</v>
      </c>
      <c r="E109" t="str">
        <f>INDEX('WSH Backcast - NEP'!$B$12:$AG$122, MATCH('ALL Backcast - WINEP NEP'!$C109, 'WSH Backcast - NEP'!$C$12:$C$122, 0), MATCH('ALL Backcast - WINEP NEP'!E$13, 'WSH Backcast - NEP'!$B$13:$AG$13, 0))</f>
        <v>Categorisation</v>
      </c>
      <c r="F109" t="str">
        <f>INDEX('WSH Backcast - NEP'!$B$12:$AG$122, MATCH('ALL Backcast - WINEP NEP'!$C109, 'WSH Backcast - NEP'!$C$12:$C$122, 0), MATCH('ALL Backcast - WINEP NEP'!F$13, 'WSH Backcast - NEP'!$B$13:$AG$13, 0))</f>
        <v>Included</v>
      </c>
      <c r="H109" t="str">
        <f>INDEX('WSH Backcast - NEP'!$B$12:$AG$122, MATCH('ALL Backcast - WINEP NEP'!$C109, 'WSH Backcast - NEP'!$C$12:$C$122, 0), MATCH('ALL Backcast - WINEP NEP'!H$13, 'WSH Backcast - NEP'!$B$13:$AG$13, 0))</f>
        <v>Good</v>
      </c>
      <c r="I109" t="str">
        <f>INDEX('WSH Backcast - NEP'!$B$12:$AG$122, MATCH('ALL Backcast - WINEP NEP'!$C109, 'WSH Backcast - NEP'!$C$12:$C$122, 0), MATCH('ALL Backcast - WINEP NEP'!I$13, 'WSH Backcast - NEP'!$B$13:$AG$13, 0))</f>
        <v>Good</v>
      </c>
      <c r="J109" t="str">
        <f>INDEX('WSH Backcast - NEP'!$B$12:$AG$122, MATCH('ALL Backcast - WINEP NEP'!$C109, 'WSH Backcast - NEP'!$C$12:$C$122, 0), MATCH('ALL Backcast - WINEP NEP'!J$13, 'WSH Backcast - NEP'!$B$13:$AG$13, 0))</f>
        <v>Good</v>
      </c>
      <c r="K109" t="str">
        <f>INDEX('WSH Backcast - NEP'!$B$12:$AG$122, MATCH('ALL Backcast - WINEP NEP'!$C109, 'WSH Backcast - NEP'!$C$12:$C$122, 0), MATCH('ALL Backcast - WINEP NEP'!K$13, 'WSH Backcast - NEP'!$B$13:$AG$13, 0))</f>
        <v>Sufficient</v>
      </c>
      <c r="L109" t="str">
        <f>INDEX('WSH Backcast - NEP'!$B$12:$AG$122, MATCH('ALL Backcast - WINEP NEP'!$C109, 'WSH Backcast - NEP'!$C$12:$C$122, 0), MATCH('ALL Backcast - WINEP NEP'!L$13, 'WSH Backcast - NEP'!$B$13:$AG$13, 0))</f>
        <v>Good</v>
      </c>
      <c r="M109" t="str">
        <f>INDEX('WSH Backcast - NEP'!$B$12:$AG$122, MATCH('ALL Backcast - WINEP NEP'!$C109, 'WSH Backcast - NEP'!$C$12:$C$122, 0), MATCH('ALL Backcast - WINEP NEP'!M$13, 'WSH Backcast - NEP'!$B$13:$AG$13, 0))</f>
        <v>Sufficient</v>
      </c>
      <c r="N109" t="str">
        <f>INDEX('WSH Backcast - NEP'!$B$12:$AG$122, MATCH('ALL Backcast - WINEP NEP'!$C109, 'WSH Backcast - NEP'!$C$12:$C$122, 0), MATCH('ALL Backcast - WINEP NEP'!N$13, 'WSH Backcast - NEP'!$B$13:$AG$13, 0))</f>
        <v>Sufficient</v>
      </c>
      <c r="O109" t="str">
        <f>INDEX('WSH Backcast - NEP'!$B$12:$AG$122, MATCH('ALL Backcast - WINEP NEP'!$C109, 'WSH Backcast - NEP'!$C$12:$C$122, 0), MATCH('ALL Backcast - WINEP NEP'!O$13, 'WSH Backcast - NEP'!$B$13:$AG$13, 0))</f>
        <v>Sufficient</v>
      </c>
      <c r="P109">
        <f>INDEX('WSH Backcast - NEP'!$B$12:$AG$122, MATCH('ALL Backcast - WINEP NEP'!$C109, 'WSH Backcast - NEP'!$C$12:$C$122, 0), MATCH('ALL Backcast - WINEP NEP'!P$13, 'WSH Backcast - NEP'!$B$13:$AG$13, 0))</f>
        <v>0</v>
      </c>
      <c r="Q109" t="str">
        <f>INDEX('WSH Backcast - NEP'!$B$12:$AG$122, MATCH('ALL Backcast - WINEP NEP'!$C109, 'WSH Backcast - NEP'!$C$12:$C$122, 0), MATCH('ALL Backcast - WINEP NEP'!Q$13, 'WSH Backcast - NEP'!$B$13:$AG$13, 0))</f>
        <v>Sufficient</v>
      </c>
      <c r="R109" t="str">
        <f>INDEX('WSH Backcast - NEP'!$B$12:$AG$122, MATCH('ALL Backcast - WINEP NEP'!$C109, 'WSH Backcast - NEP'!$C$12:$C$122, 0), MATCH('ALL Backcast - WINEP NEP'!R$13, 'WSH Backcast - NEP'!$B$13:$AG$13, 0))</f>
        <v>Sufficient</v>
      </c>
      <c r="S109" t="str">
        <f>INDEX('WSH Backcast - NEP'!$B$12:$AG$122, MATCH('ALL Backcast - WINEP NEP'!$C109, 'WSH Backcast - NEP'!$C$12:$C$122, 0), MATCH('ALL Backcast - WINEP NEP'!S$13, 'WSH Backcast - NEP'!$B$13:$AG$13, 0))</f>
        <v>Sufficient</v>
      </c>
      <c r="T109" t="str">
        <f>INDEX('WSH Backcast - NEP'!$B$12:$AG$122, MATCH('ALL Backcast - WINEP NEP'!$C109, 'WSH Backcast - NEP'!$C$12:$C$122, 0), MATCH('ALL Backcast - WINEP NEP'!T$13, 'WSH Backcast - NEP'!$B$13:$AG$13, 0))</f>
        <v>Sufficient</v>
      </c>
      <c r="U109" t="str">
        <f>INDEX('WSH Backcast - NEP'!$B$12:$AG$122, MATCH('ALL Backcast - WINEP NEP'!$C109, 'WSH Backcast - NEP'!$C$12:$C$122, 0), MATCH('ALL Backcast - WINEP NEP'!U$13, 'WSH Backcast - NEP'!$B$13:$AG$13, 0))</f>
        <v>Sufficient</v>
      </c>
      <c r="V109" t="str">
        <f>INDEX('WSH Backcast - NEP'!$B$12:$AG$122, MATCH('ALL Backcast - WINEP NEP'!$C109, 'WSH Backcast - NEP'!$C$12:$C$122, 0), MATCH('ALL Backcast - WINEP NEP'!V$13, 'WSH Backcast - NEP'!$B$13:$AG$13, 0))</f>
        <v>Sufficient</v>
      </c>
      <c r="W109" t="str">
        <f>INDEX('WSH Backcast - NEP'!$B$12:$AG$122, MATCH('ALL Backcast - WINEP NEP'!$C109, 'WSH Backcast - NEP'!$C$12:$C$122, 0), MATCH('ALL Backcast - WINEP NEP'!W$13, 'WSH Backcast - NEP'!$B$13:$AG$13, 0))</f>
        <v>Y but consistent sufficient now</v>
      </c>
      <c r="X109" t="str">
        <f>INDEX('WSH Backcast - NEP'!$B$12:$AG$122, MATCH('ALL Backcast - WINEP NEP'!$C109, 'WSH Backcast - NEP'!$C$12:$C$122, 0), MATCH('ALL Backcast - WINEP NEP'!X$13, 'WSH Backcast - NEP'!$B$13:$AG$13, 0))</f>
        <v>DCWW100530 Actions within NEP for AMP7, completion in AMP8</v>
      </c>
      <c r="Y109">
        <f>INDEX('WSH Backcast - NEP'!$B$12:$AG$122, MATCH('ALL Backcast - WINEP NEP'!$C109, 'WSH Backcast - NEP'!$C$12:$C$122, 0), MATCH('ALL Backcast - WINEP NEP'!Y$13, 'WSH Backcast - NEP'!$B$13:$AG$13, 0))</f>
        <v>0</v>
      </c>
      <c r="Z109" t="str">
        <f>INDEX('WSH Backcast - NEP'!$B$12:$AG$122, MATCH('ALL Backcast - WINEP NEP'!$C109, 'WSH Backcast - NEP'!$C$12:$C$122, 0), MATCH('ALL Backcast - WINEP NEP'!Z$13, 'WSH Backcast - NEP'!$B$13:$AG$13, 0))</f>
        <v>N</v>
      </c>
      <c r="AB109" t="str">
        <f t="shared" si="1"/>
        <v>N</v>
      </c>
    </row>
    <row r="110" spans="2:28">
      <c r="B110" t="s">
        <v>232</v>
      </c>
      <c r="C110" t="s">
        <v>415</v>
      </c>
      <c r="D110" t="str">
        <f>INDEX('WSH Backcast - NEP'!$B$12:$AG$122, MATCH('ALL Backcast - WINEP NEP'!$C110, 'WSH Backcast - NEP'!$C$12:$C$122, 0), MATCH('ALL Backcast - WINEP NEP'!D$13, 'WSH Backcast - NEP'!$B$13:$AG$13, 0))</f>
        <v>coastal</v>
      </c>
      <c r="E110" t="str">
        <f>INDEX('WSH Backcast - NEP'!$B$12:$AG$122, MATCH('ALL Backcast - WINEP NEP'!$C110, 'WSH Backcast - NEP'!$C$12:$C$122, 0), MATCH('ALL Backcast - WINEP NEP'!E$13, 'WSH Backcast - NEP'!$B$13:$AG$13, 0))</f>
        <v>Categorisation</v>
      </c>
      <c r="F110" t="str">
        <f>INDEX('WSH Backcast - NEP'!$B$12:$AG$122, MATCH('ALL Backcast - WINEP NEP'!$C110, 'WSH Backcast - NEP'!$C$12:$C$122, 0), MATCH('ALL Backcast - WINEP NEP'!F$13, 'WSH Backcast - NEP'!$B$13:$AG$13, 0))</f>
        <v>Included</v>
      </c>
      <c r="H110" t="str">
        <f>INDEX('WSH Backcast - NEP'!$B$12:$AG$122, MATCH('ALL Backcast - WINEP NEP'!$C110, 'WSH Backcast - NEP'!$C$12:$C$122, 0), MATCH('ALL Backcast - WINEP NEP'!H$13, 'WSH Backcast - NEP'!$B$13:$AG$13, 0))</f>
        <v>Excellent</v>
      </c>
      <c r="I110" t="str">
        <f>INDEX('WSH Backcast - NEP'!$B$12:$AG$122, MATCH('ALL Backcast - WINEP NEP'!$C110, 'WSH Backcast - NEP'!$C$12:$C$122, 0), MATCH('ALL Backcast - WINEP NEP'!I$13, 'WSH Backcast - NEP'!$B$13:$AG$13, 0))</f>
        <v>Excellent</v>
      </c>
      <c r="J110" t="str">
        <f>INDEX('WSH Backcast - NEP'!$B$12:$AG$122, MATCH('ALL Backcast - WINEP NEP'!$C110, 'WSH Backcast - NEP'!$C$12:$C$122, 0), MATCH('ALL Backcast - WINEP NEP'!J$13, 'WSH Backcast - NEP'!$B$13:$AG$13, 0))</f>
        <v>Good</v>
      </c>
      <c r="K110" t="str">
        <f>INDEX('WSH Backcast - NEP'!$B$12:$AG$122, MATCH('ALL Backcast - WINEP NEP'!$C110, 'WSH Backcast - NEP'!$C$12:$C$122, 0), MATCH('ALL Backcast - WINEP NEP'!K$13, 'WSH Backcast - NEP'!$B$13:$AG$13, 0))</f>
        <v>Good</v>
      </c>
      <c r="L110" t="str">
        <f>INDEX('WSH Backcast - NEP'!$B$12:$AG$122, MATCH('ALL Backcast - WINEP NEP'!$C110, 'WSH Backcast - NEP'!$C$12:$C$122, 0), MATCH('ALL Backcast - WINEP NEP'!L$13, 'WSH Backcast - NEP'!$B$13:$AG$13, 0))</f>
        <v>Good</v>
      </c>
      <c r="M110" t="str">
        <f>INDEX('WSH Backcast - NEP'!$B$12:$AG$122, MATCH('ALL Backcast - WINEP NEP'!$C110, 'WSH Backcast - NEP'!$C$12:$C$122, 0), MATCH('ALL Backcast - WINEP NEP'!M$13, 'WSH Backcast - NEP'!$B$13:$AG$13, 0))</f>
        <v>Sufficient</v>
      </c>
      <c r="N110" t="str">
        <f>INDEX('WSH Backcast - NEP'!$B$12:$AG$122, MATCH('ALL Backcast - WINEP NEP'!$C110, 'WSH Backcast - NEP'!$C$12:$C$122, 0), MATCH('ALL Backcast - WINEP NEP'!N$13, 'WSH Backcast - NEP'!$B$13:$AG$13, 0))</f>
        <v>Good</v>
      </c>
      <c r="O110" t="str">
        <f>INDEX('WSH Backcast - NEP'!$B$12:$AG$122, MATCH('ALL Backcast - WINEP NEP'!$C110, 'WSH Backcast - NEP'!$C$12:$C$122, 0), MATCH('ALL Backcast - WINEP NEP'!O$13, 'WSH Backcast - NEP'!$B$13:$AG$13, 0))</f>
        <v>Sufficient</v>
      </c>
      <c r="P110">
        <f>INDEX('WSH Backcast - NEP'!$B$12:$AG$122, MATCH('ALL Backcast - WINEP NEP'!$C110, 'WSH Backcast - NEP'!$C$12:$C$122, 0), MATCH('ALL Backcast - WINEP NEP'!P$13, 'WSH Backcast - NEP'!$B$13:$AG$13, 0))</f>
        <v>0</v>
      </c>
      <c r="Q110" t="str">
        <f>INDEX('WSH Backcast - NEP'!$B$12:$AG$122, MATCH('ALL Backcast - WINEP NEP'!$C110, 'WSH Backcast - NEP'!$C$12:$C$122, 0), MATCH('ALL Backcast - WINEP NEP'!Q$13, 'WSH Backcast - NEP'!$B$13:$AG$13, 0))</f>
        <v>Good</v>
      </c>
      <c r="R110" t="str">
        <f>INDEX('WSH Backcast - NEP'!$B$12:$AG$122, MATCH('ALL Backcast - WINEP NEP'!$C110, 'WSH Backcast - NEP'!$C$12:$C$122, 0), MATCH('ALL Backcast - WINEP NEP'!R$13, 'WSH Backcast - NEP'!$B$13:$AG$13, 0))</f>
        <v>Good</v>
      </c>
      <c r="S110" t="str">
        <f>INDEX('WSH Backcast - NEP'!$B$12:$AG$122, MATCH('ALL Backcast - WINEP NEP'!$C110, 'WSH Backcast - NEP'!$C$12:$C$122, 0), MATCH('ALL Backcast - WINEP NEP'!S$13, 'WSH Backcast - NEP'!$B$13:$AG$13, 0))</f>
        <v>Good</v>
      </c>
      <c r="T110" t="str">
        <f>INDEX('WSH Backcast - NEP'!$B$12:$AG$122, MATCH('ALL Backcast - WINEP NEP'!$C110, 'WSH Backcast - NEP'!$C$12:$C$122, 0), MATCH('ALL Backcast - WINEP NEP'!T$13, 'WSH Backcast - NEP'!$B$13:$AG$13, 0))</f>
        <v>Good</v>
      </c>
      <c r="U110" t="str">
        <f>INDEX('WSH Backcast - NEP'!$B$12:$AG$122, MATCH('ALL Backcast - WINEP NEP'!$C110, 'WSH Backcast - NEP'!$C$12:$C$122, 0), MATCH('ALL Backcast - WINEP NEP'!U$13, 'WSH Backcast - NEP'!$B$13:$AG$13, 0))</f>
        <v>Good</v>
      </c>
      <c r="V110" t="str">
        <f>INDEX('WSH Backcast - NEP'!$B$12:$AG$122, MATCH('ALL Backcast - WINEP NEP'!$C110, 'WSH Backcast - NEP'!$C$12:$C$122, 0), MATCH('ALL Backcast - WINEP NEP'!V$13, 'WSH Backcast - NEP'!$B$13:$AG$13, 0))</f>
        <v>Good</v>
      </c>
      <c r="W110">
        <f>INDEX('WSH Backcast - NEP'!$B$12:$AG$122, MATCH('ALL Backcast - WINEP NEP'!$C110, 'WSH Backcast - NEP'!$C$12:$C$122, 0), MATCH('ALL Backcast - WINEP NEP'!W$13, 'WSH Backcast - NEP'!$B$13:$AG$13, 0))</f>
        <v>0</v>
      </c>
      <c r="X110">
        <f>INDEX('WSH Backcast - NEP'!$B$12:$AG$122, MATCH('ALL Backcast - WINEP NEP'!$C110, 'WSH Backcast - NEP'!$C$12:$C$122, 0), MATCH('ALL Backcast - WINEP NEP'!X$13, 'WSH Backcast - NEP'!$B$13:$AG$13, 0))</f>
        <v>0</v>
      </c>
      <c r="Y110">
        <f>INDEX('WSH Backcast - NEP'!$B$12:$AG$122, MATCH('ALL Backcast - WINEP NEP'!$C110, 'WSH Backcast - NEP'!$C$12:$C$122, 0), MATCH('ALL Backcast - WINEP NEP'!Y$13, 'WSH Backcast - NEP'!$B$13:$AG$13, 0))</f>
        <v>0</v>
      </c>
      <c r="Z110" t="str">
        <f>INDEX('WSH Backcast - NEP'!$B$12:$AG$122, MATCH('ALL Backcast - WINEP NEP'!$C110, 'WSH Backcast - NEP'!$C$12:$C$122, 0), MATCH('ALL Backcast - WINEP NEP'!Z$13, 'WSH Backcast - NEP'!$B$13:$AG$13, 0))</f>
        <v>N</v>
      </c>
      <c r="AB110" t="str">
        <f t="shared" si="1"/>
        <v>N</v>
      </c>
    </row>
    <row r="111" spans="2:28">
      <c r="B111" t="s">
        <v>232</v>
      </c>
      <c r="C111" t="s">
        <v>416</v>
      </c>
      <c r="D111" t="str">
        <f>INDEX('WSH Backcast - NEP'!$B$12:$AG$122, MATCH('ALL Backcast - WINEP NEP'!$C111, 'WSH Backcast - NEP'!$C$12:$C$122, 0), MATCH('ALL Backcast - WINEP NEP'!D$13, 'WSH Backcast - NEP'!$B$13:$AG$13, 0))</f>
        <v>coastal</v>
      </c>
      <c r="E111" t="str">
        <f>INDEX('WSH Backcast - NEP'!$B$12:$AG$122, MATCH('ALL Backcast - WINEP NEP'!$C111, 'WSH Backcast - NEP'!$C$12:$C$122, 0), MATCH('ALL Backcast - WINEP NEP'!E$13, 'WSH Backcast - NEP'!$B$13:$AG$13, 0))</f>
        <v>Categorisation</v>
      </c>
      <c r="F111" t="str">
        <f>INDEX('WSH Backcast - NEP'!$B$12:$AG$122, MATCH('ALL Backcast - WINEP NEP'!$C111, 'WSH Backcast - NEP'!$C$12:$C$122, 0), MATCH('ALL Backcast - WINEP NEP'!F$13, 'WSH Backcast - NEP'!$B$13:$AG$13, 0))</f>
        <v>Included</v>
      </c>
      <c r="H111" t="str">
        <f>INDEX('WSH Backcast - NEP'!$B$12:$AG$122, MATCH('ALL Backcast - WINEP NEP'!$C111, 'WSH Backcast - NEP'!$C$12:$C$122, 0), MATCH('ALL Backcast - WINEP NEP'!H$13, 'WSH Backcast - NEP'!$B$13:$AG$13, 0))</f>
        <v>Excellent</v>
      </c>
      <c r="I111" t="str">
        <f>INDEX('WSH Backcast - NEP'!$B$12:$AG$122, MATCH('ALL Backcast - WINEP NEP'!$C111, 'WSH Backcast - NEP'!$C$12:$C$122, 0), MATCH('ALL Backcast - WINEP NEP'!I$13, 'WSH Backcast - NEP'!$B$13:$AG$13, 0))</f>
        <v>Excellent</v>
      </c>
      <c r="J111" t="str">
        <f>INDEX('WSH Backcast - NEP'!$B$12:$AG$122, MATCH('ALL Backcast - WINEP NEP'!$C111, 'WSH Backcast - NEP'!$C$12:$C$122, 0), MATCH('ALL Backcast - WINEP NEP'!J$13, 'WSH Backcast - NEP'!$B$13:$AG$13, 0))</f>
        <v>Excellent</v>
      </c>
      <c r="K111" t="str">
        <f>INDEX('WSH Backcast - NEP'!$B$12:$AG$122, MATCH('ALL Backcast - WINEP NEP'!$C111, 'WSH Backcast - NEP'!$C$12:$C$122, 0), MATCH('ALL Backcast - WINEP NEP'!K$13, 'WSH Backcast - NEP'!$B$13:$AG$13, 0))</f>
        <v>Excellent</v>
      </c>
      <c r="L111" t="str">
        <f>INDEX('WSH Backcast - NEP'!$B$12:$AG$122, MATCH('ALL Backcast - WINEP NEP'!$C111, 'WSH Backcast - NEP'!$C$12:$C$122, 0), MATCH('ALL Backcast - WINEP NEP'!L$13, 'WSH Backcast - NEP'!$B$13:$AG$13, 0))</f>
        <v>Excellent</v>
      </c>
      <c r="M111" t="str">
        <f>INDEX('WSH Backcast - NEP'!$B$12:$AG$122, MATCH('ALL Backcast - WINEP NEP'!$C111, 'WSH Backcast - NEP'!$C$12:$C$122, 0), MATCH('ALL Backcast - WINEP NEP'!M$13, 'WSH Backcast - NEP'!$B$13:$AG$13, 0))</f>
        <v>Excellent</v>
      </c>
      <c r="N111" t="str">
        <f>INDEX('WSH Backcast - NEP'!$B$12:$AG$122, MATCH('ALL Backcast - WINEP NEP'!$C111, 'WSH Backcast - NEP'!$C$12:$C$122, 0), MATCH('ALL Backcast - WINEP NEP'!N$13, 'WSH Backcast - NEP'!$B$13:$AG$13, 0))</f>
        <v>Excellent</v>
      </c>
      <c r="O111" t="str">
        <f>INDEX('WSH Backcast - NEP'!$B$12:$AG$122, MATCH('ALL Backcast - WINEP NEP'!$C111, 'WSH Backcast - NEP'!$C$12:$C$122, 0), MATCH('ALL Backcast - WINEP NEP'!O$13, 'WSH Backcast - NEP'!$B$13:$AG$13, 0))</f>
        <v>Excellent</v>
      </c>
      <c r="P111">
        <f>INDEX('WSH Backcast - NEP'!$B$12:$AG$122, MATCH('ALL Backcast - WINEP NEP'!$C111, 'WSH Backcast - NEP'!$C$12:$C$122, 0), MATCH('ALL Backcast - WINEP NEP'!P$13, 'WSH Backcast - NEP'!$B$13:$AG$13, 0))</f>
        <v>0</v>
      </c>
      <c r="Q111" t="str">
        <f>INDEX('WSH Backcast - NEP'!$B$12:$AG$122, MATCH('ALL Backcast - WINEP NEP'!$C111, 'WSH Backcast - NEP'!$C$12:$C$122, 0), MATCH('ALL Backcast - WINEP NEP'!Q$13, 'WSH Backcast - NEP'!$B$13:$AG$13, 0))</f>
        <v>Excellent</v>
      </c>
      <c r="R111" t="str">
        <f>INDEX('WSH Backcast - NEP'!$B$12:$AG$122, MATCH('ALL Backcast - WINEP NEP'!$C111, 'WSH Backcast - NEP'!$C$12:$C$122, 0), MATCH('ALL Backcast - WINEP NEP'!R$13, 'WSH Backcast - NEP'!$B$13:$AG$13, 0))</f>
        <v>Excellent</v>
      </c>
      <c r="S111" t="str">
        <f>INDEX('WSH Backcast - NEP'!$B$12:$AG$122, MATCH('ALL Backcast - WINEP NEP'!$C111, 'WSH Backcast - NEP'!$C$12:$C$122, 0), MATCH('ALL Backcast - WINEP NEP'!S$13, 'WSH Backcast - NEP'!$B$13:$AG$13, 0))</f>
        <v>Excellent</v>
      </c>
      <c r="T111" t="str">
        <f>INDEX('WSH Backcast - NEP'!$B$12:$AG$122, MATCH('ALL Backcast - WINEP NEP'!$C111, 'WSH Backcast - NEP'!$C$12:$C$122, 0), MATCH('ALL Backcast - WINEP NEP'!T$13, 'WSH Backcast - NEP'!$B$13:$AG$13, 0))</f>
        <v>Excellent</v>
      </c>
      <c r="U111" t="str">
        <f>INDEX('WSH Backcast - NEP'!$B$12:$AG$122, MATCH('ALL Backcast - WINEP NEP'!$C111, 'WSH Backcast - NEP'!$C$12:$C$122, 0), MATCH('ALL Backcast - WINEP NEP'!U$13, 'WSH Backcast - NEP'!$B$13:$AG$13, 0))</f>
        <v>Excellent</v>
      </c>
      <c r="V111" t="str">
        <f>INDEX('WSH Backcast - NEP'!$B$12:$AG$122, MATCH('ALL Backcast - WINEP NEP'!$C111, 'WSH Backcast - NEP'!$C$12:$C$122, 0), MATCH('ALL Backcast - WINEP NEP'!V$13, 'WSH Backcast - NEP'!$B$13:$AG$13, 0))</f>
        <v>Excellent</v>
      </c>
      <c r="W111">
        <f>INDEX('WSH Backcast - NEP'!$B$12:$AG$122, MATCH('ALL Backcast - WINEP NEP'!$C111, 'WSH Backcast - NEP'!$C$12:$C$122, 0), MATCH('ALL Backcast - WINEP NEP'!W$13, 'WSH Backcast - NEP'!$B$13:$AG$13, 0))</f>
        <v>0</v>
      </c>
      <c r="X111">
        <f>INDEX('WSH Backcast - NEP'!$B$12:$AG$122, MATCH('ALL Backcast - WINEP NEP'!$C111, 'WSH Backcast - NEP'!$C$12:$C$122, 0), MATCH('ALL Backcast - WINEP NEP'!X$13, 'WSH Backcast - NEP'!$B$13:$AG$13, 0))</f>
        <v>0</v>
      </c>
      <c r="Y111">
        <f>INDEX('WSH Backcast - NEP'!$B$12:$AG$122, MATCH('ALL Backcast - WINEP NEP'!$C111, 'WSH Backcast - NEP'!$C$12:$C$122, 0), MATCH('ALL Backcast - WINEP NEP'!Y$13, 'WSH Backcast - NEP'!$B$13:$AG$13, 0))</f>
        <v>0</v>
      </c>
      <c r="Z111" t="str">
        <f>INDEX('WSH Backcast - NEP'!$B$12:$AG$122, MATCH('ALL Backcast - WINEP NEP'!$C111, 'WSH Backcast - NEP'!$C$12:$C$122, 0), MATCH('ALL Backcast - WINEP NEP'!Z$13, 'WSH Backcast - NEP'!$B$13:$AG$13, 0))</f>
        <v>N</v>
      </c>
      <c r="AB111" t="str">
        <f t="shared" si="1"/>
        <v>N</v>
      </c>
    </row>
    <row r="112" spans="2:28">
      <c r="B112" t="s">
        <v>232</v>
      </c>
      <c r="C112" t="s">
        <v>417</v>
      </c>
      <c r="D112" t="str">
        <f>INDEX('WSH Backcast - NEP'!$B$12:$AG$122, MATCH('ALL Backcast - WINEP NEP'!$C112, 'WSH Backcast - NEP'!$C$12:$C$122, 0), MATCH('ALL Backcast - WINEP NEP'!D$13, 'WSH Backcast - NEP'!$B$13:$AG$13, 0))</f>
        <v>coastal</v>
      </c>
      <c r="E112" t="str">
        <f>INDEX('WSH Backcast - NEP'!$B$12:$AG$122, MATCH('ALL Backcast - WINEP NEP'!$C112, 'WSH Backcast - NEP'!$C$12:$C$122, 0), MATCH('ALL Backcast - WINEP NEP'!E$13, 'WSH Backcast - NEP'!$B$13:$AG$13, 0))</f>
        <v>Categorisation</v>
      </c>
      <c r="F112" t="str">
        <f>INDEX('WSH Backcast - NEP'!$B$12:$AG$122, MATCH('ALL Backcast - WINEP NEP'!$C112, 'WSH Backcast - NEP'!$C$12:$C$122, 0), MATCH('ALL Backcast - WINEP NEP'!F$13, 'WSH Backcast - NEP'!$B$13:$AG$13, 0))</f>
        <v>Included</v>
      </c>
      <c r="H112" t="str">
        <f>INDEX('WSH Backcast - NEP'!$B$12:$AG$122, MATCH('ALL Backcast - WINEP NEP'!$C112, 'WSH Backcast - NEP'!$C$12:$C$122, 0), MATCH('ALL Backcast - WINEP NEP'!H$13, 'WSH Backcast - NEP'!$B$13:$AG$13, 0))</f>
        <v>Good</v>
      </c>
      <c r="I112" t="str">
        <f>INDEX('WSH Backcast - NEP'!$B$12:$AG$122, MATCH('ALL Backcast - WINEP NEP'!$C112, 'WSH Backcast - NEP'!$C$12:$C$122, 0), MATCH('ALL Backcast - WINEP NEP'!I$13, 'WSH Backcast - NEP'!$B$13:$AG$13, 0))</f>
        <v>Good</v>
      </c>
      <c r="J112" t="str">
        <f>INDEX('WSH Backcast - NEP'!$B$12:$AG$122, MATCH('ALL Backcast - WINEP NEP'!$C112, 'WSH Backcast - NEP'!$C$12:$C$122, 0), MATCH('ALL Backcast - WINEP NEP'!J$13, 'WSH Backcast - NEP'!$B$13:$AG$13, 0))</f>
        <v>Excellent</v>
      </c>
      <c r="K112" t="str">
        <f>INDEX('WSH Backcast - NEP'!$B$12:$AG$122, MATCH('ALL Backcast - WINEP NEP'!$C112, 'WSH Backcast - NEP'!$C$12:$C$122, 0), MATCH('ALL Backcast - WINEP NEP'!K$13, 'WSH Backcast - NEP'!$B$13:$AG$13, 0))</f>
        <v>Excellent</v>
      </c>
      <c r="L112" t="str">
        <f>INDEX('WSH Backcast - NEP'!$B$12:$AG$122, MATCH('ALL Backcast - WINEP NEP'!$C112, 'WSH Backcast - NEP'!$C$12:$C$122, 0), MATCH('ALL Backcast - WINEP NEP'!L$13, 'WSH Backcast - NEP'!$B$13:$AG$13, 0))</f>
        <v>Excellent</v>
      </c>
      <c r="M112" t="str">
        <f>INDEX('WSH Backcast - NEP'!$B$12:$AG$122, MATCH('ALL Backcast - WINEP NEP'!$C112, 'WSH Backcast - NEP'!$C$12:$C$122, 0), MATCH('ALL Backcast - WINEP NEP'!M$13, 'WSH Backcast - NEP'!$B$13:$AG$13, 0))</f>
        <v>Excellent</v>
      </c>
      <c r="N112" t="str">
        <f>INDEX('WSH Backcast - NEP'!$B$12:$AG$122, MATCH('ALL Backcast - WINEP NEP'!$C112, 'WSH Backcast - NEP'!$C$12:$C$122, 0), MATCH('ALL Backcast - WINEP NEP'!N$13, 'WSH Backcast - NEP'!$B$13:$AG$13, 0))</f>
        <v>Excellent</v>
      </c>
      <c r="O112" t="str">
        <f>INDEX('WSH Backcast - NEP'!$B$12:$AG$122, MATCH('ALL Backcast - WINEP NEP'!$C112, 'WSH Backcast - NEP'!$C$12:$C$122, 0), MATCH('ALL Backcast - WINEP NEP'!O$13, 'WSH Backcast - NEP'!$B$13:$AG$13, 0))</f>
        <v>Good</v>
      </c>
      <c r="P112">
        <f>INDEX('WSH Backcast - NEP'!$B$12:$AG$122, MATCH('ALL Backcast - WINEP NEP'!$C112, 'WSH Backcast - NEP'!$C$12:$C$122, 0), MATCH('ALL Backcast - WINEP NEP'!P$13, 'WSH Backcast - NEP'!$B$13:$AG$13, 0))</f>
        <v>0</v>
      </c>
      <c r="Q112" t="str">
        <f>INDEX('WSH Backcast - NEP'!$B$12:$AG$122, MATCH('ALL Backcast - WINEP NEP'!$C112, 'WSH Backcast - NEP'!$C$12:$C$122, 0), MATCH('ALL Backcast - WINEP NEP'!Q$13, 'WSH Backcast - NEP'!$B$13:$AG$13, 0))</f>
        <v>Excellent</v>
      </c>
      <c r="R112" t="str">
        <f>INDEX('WSH Backcast - NEP'!$B$12:$AG$122, MATCH('ALL Backcast - WINEP NEP'!$C112, 'WSH Backcast - NEP'!$C$12:$C$122, 0), MATCH('ALL Backcast - WINEP NEP'!R$13, 'WSH Backcast - NEP'!$B$13:$AG$13, 0))</f>
        <v>Excellent</v>
      </c>
      <c r="S112" t="str">
        <f>INDEX('WSH Backcast - NEP'!$B$12:$AG$122, MATCH('ALL Backcast - WINEP NEP'!$C112, 'WSH Backcast - NEP'!$C$12:$C$122, 0), MATCH('ALL Backcast - WINEP NEP'!S$13, 'WSH Backcast - NEP'!$B$13:$AG$13, 0))</f>
        <v>Excellent</v>
      </c>
      <c r="T112" t="str">
        <f>INDEX('WSH Backcast - NEP'!$B$12:$AG$122, MATCH('ALL Backcast - WINEP NEP'!$C112, 'WSH Backcast - NEP'!$C$12:$C$122, 0), MATCH('ALL Backcast - WINEP NEP'!T$13, 'WSH Backcast - NEP'!$B$13:$AG$13, 0))</f>
        <v>Excellent</v>
      </c>
      <c r="U112" t="str">
        <f>INDEX('WSH Backcast - NEP'!$B$12:$AG$122, MATCH('ALL Backcast - WINEP NEP'!$C112, 'WSH Backcast - NEP'!$C$12:$C$122, 0), MATCH('ALL Backcast - WINEP NEP'!U$13, 'WSH Backcast - NEP'!$B$13:$AG$13, 0))</f>
        <v>Excellent</v>
      </c>
      <c r="V112" t="str">
        <f>INDEX('WSH Backcast - NEP'!$B$12:$AG$122, MATCH('ALL Backcast - WINEP NEP'!$C112, 'WSH Backcast - NEP'!$C$12:$C$122, 0), MATCH('ALL Backcast - WINEP NEP'!V$13, 'WSH Backcast - NEP'!$B$13:$AG$13, 0))</f>
        <v>Excellent</v>
      </c>
      <c r="W112">
        <f>INDEX('WSH Backcast - NEP'!$B$12:$AG$122, MATCH('ALL Backcast - WINEP NEP'!$C112, 'WSH Backcast - NEP'!$C$12:$C$122, 0), MATCH('ALL Backcast - WINEP NEP'!W$13, 'WSH Backcast - NEP'!$B$13:$AG$13, 0))</f>
        <v>0</v>
      </c>
      <c r="X112">
        <f>INDEX('WSH Backcast - NEP'!$B$12:$AG$122, MATCH('ALL Backcast - WINEP NEP'!$C112, 'WSH Backcast - NEP'!$C$12:$C$122, 0), MATCH('ALL Backcast - WINEP NEP'!X$13, 'WSH Backcast - NEP'!$B$13:$AG$13, 0))</f>
        <v>0</v>
      </c>
      <c r="Y112">
        <f>INDEX('WSH Backcast - NEP'!$B$12:$AG$122, MATCH('ALL Backcast - WINEP NEP'!$C112, 'WSH Backcast - NEP'!$C$12:$C$122, 0), MATCH('ALL Backcast - WINEP NEP'!Y$13, 'WSH Backcast - NEP'!$B$13:$AG$13, 0))</f>
        <v>0</v>
      </c>
      <c r="Z112" t="str">
        <f>INDEX('WSH Backcast - NEP'!$B$12:$AG$122, MATCH('ALL Backcast - WINEP NEP'!$C112, 'WSH Backcast - NEP'!$C$12:$C$122, 0), MATCH('ALL Backcast - WINEP NEP'!Z$13, 'WSH Backcast - NEP'!$B$13:$AG$13, 0))</f>
        <v>N</v>
      </c>
      <c r="AB112" t="str">
        <f t="shared" si="1"/>
        <v>N</v>
      </c>
    </row>
    <row r="113" spans="2:28">
      <c r="B113" t="s">
        <v>232</v>
      </c>
      <c r="C113" t="s">
        <v>418</v>
      </c>
      <c r="D113" t="str">
        <f>INDEX('WSH Backcast - NEP'!$B$12:$AG$122, MATCH('ALL Backcast - WINEP NEP'!$C113, 'WSH Backcast - NEP'!$C$12:$C$122, 0), MATCH('ALL Backcast - WINEP NEP'!D$13, 'WSH Backcast - NEP'!$B$13:$AG$13, 0))</f>
        <v>coastal</v>
      </c>
      <c r="E113" t="str">
        <f>INDEX('WSH Backcast - NEP'!$B$12:$AG$122, MATCH('ALL Backcast - WINEP NEP'!$C113, 'WSH Backcast - NEP'!$C$12:$C$122, 0), MATCH('ALL Backcast - WINEP NEP'!E$13, 'WSH Backcast - NEP'!$B$13:$AG$13, 0))</f>
        <v>Categorisation</v>
      </c>
      <c r="F113" t="str">
        <f>INDEX('WSH Backcast - NEP'!$B$12:$AG$122, MATCH('ALL Backcast - WINEP NEP'!$C113, 'WSH Backcast - NEP'!$C$12:$C$122, 0), MATCH('ALL Backcast - WINEP NEP'!F$13, 'WSH Backcast - NEP'!$B$13:$AG$13, 0))</f>
        <v>Included</v>
      </c>
      <c r="H113" t="str">
        <f>INDEX('WSH Backcast - NEP'!$B$12:$AG$122, MATCH('ALL Backcast - WINEP NEP'!$C113, 'WSH Backcast - NEP'!$C$12:$C$122, 0), MATCH('ALL Backcast - WINEP NEP'!H$13, 'WSH Backcast - NEP'!$B$13:$AG$13, 0))</f>
        <v>Good</v>
      </c>
      <c r="I113" t="str">
        <f>INDEX('WSH Backcast - NEP'!$B$12:$AG$122, MATCH('ALL Backcast - WINEP NEP'!$C113, 'WSH Backcast - NEP'!$C$12:$C$122, 0), MATCH('ALL Backcast - WINEP NEP'!I$13, 'WSH Backcast - NEP'!$B$13:$AG$13, 0))</f>
        <v>Good</v>
      </c>
      <c r="J113" t="str">
        <f>INDEX('WSH Backcast - NEP'!$B$12:$AG$122, MATCH('ALL Backcast - WINEP NEP'!$C113, 'WSH Backcast - NEP'!$C$12:$C$122, 0), MATCH('ALL Backcast - WINEP NEP'!J$13, 'WSH Backcast - NEP'!$B$13:$AG$13, 0))</f>
        <v>Good</v>
      </c>
      <c r="K113" t="str">
        <f>INDEX('WSH Backcast - NEP'!$B$12:$AG$122, MATCH('ALL Backcast - WINEP NEP'!$C113, 'WSH Backcast - NEP'!$C$12:$C$122, 0), MATCH('ALL Backcast - WINEP NEP'!K$13, 'WSH Backcast - NEP'!$B$13:$AG$13, 0))</f>
        <v>Good</v>
      </c>
      <c r="L113" t="str">
        <f>INDEX('WSH Backcast - NEP'!$B$12:$AG$122, MATCH('ALL Backcast - WINEP NEP'!$C113, 'WSH Backcast - NEP'!$C$12:$C$122, 0), MATCH('ALL Backcast - WINEP NEP'!L$13, 'WSH Backcast - NEP'!$B$13:$AG$13, 0))</f>
        <v>Excellent</v>
      </c>
      <c r="M113" t="str">
        <f>INDEX('WSH Backcast - NEP'!$B$12:$AG$122, MATCH('ALL Backcast - WINEP NEP'!$C113, 'WSH Backcast - NEP'!$C$12:$C$122, 0), MATCH('ALL Backcast - WINEP NEP'!M$13, 'WSH Backcast - NEP'!$B$13:$AG$13, 0))</f>
        <v>Excellent</v>
      </c>
      <c r="N113" t="str">
        <f>INDEX('WSH Backcast - NEP'!$B$12:$AG$122, MATCH('ALL Backcast - WINEP NEP'!$C113, 'WSH Backcast - NEP'!$C$12:$C$122, 0), MATCH('ALL Backcast - WINEP NEP'!N$13, 'WSH Backcast - NEP'!$B$13:$AG$13, 0))</f>
        <v>Excellent</v>
      </c>
      <c r="O113" t="str">
        <f>INDEX('WSH Backcast - NEP'!$B$12:$AG$122, MATCH('ALL Backcast - WINEP NEP'!$C113, 'WSH Backcast - NEP'!$C$12:$C$122, 0), MATCH('ALL Backcast - WINEP NEP'!O$13, 'WSH Backcast - NEP'!$B$13:$AG$13, 0))</f>
        <v>Excellent</v>
      </c>
      <c r="P113">
        <f>INDEX('WSH Backcast - NEP'!$B$12:$AG$122, MATCH('ALL Backcast - WINEP NEP'!$C113, 'WSH Backcast - NEP'!$C$12:$C$122, 0), MATCH('ALL Backcast - WINEP NEP'!P$13, 'WSH Backcast - NEP'!$B$13:$AG$13, 0))</f>
        <v>0</v>
      </c>
      <c r="Q113" t="str">
        <f>INDEX('WSH Backcast - NEP'!$B$12:$AG$122, MATCH('ALL Backcast - WINEP NEP'!$C113, 'WSH Backcast - NEP'!$C$12:$C$122, 0), MATCH('ALL Backcast - WINEP NEP'!Q$13, 'WSH Backcast - NEP'!$B$13:$AG$13, 0))</f>
        <v>Excellent</v>
      </c>
      <c r="R113" t="str">
        <f>INDEX('WSH Backcast - NEP'!$B$12:$AG$122, MATCH('ALL Backcast - WINEP NEP'!$C113, 'WSH Backcast - NEP'!$C$12:$C$122, 0), MATCH('ALL Backcast - WINEP NEP'!R$13, 'WSH Backcast - NEP'!$B$13:$AG$13, 0))</f>
        <v>Excellent</v>
      </c>
      <c r="S113" t="str">
        <f>INDEX('WSH Backcast - NEP'!$B$12:$AG$122, MATCH('ALL Backcast - WINEP NEP'!$C113, 'WSH Backcast - NEP'!$C$12:$C$122, 0), MATCH('ALL Backcast - WINEP NEP'!S$13, 'WSH Backcast - NEP'!$B$13:$AG$13, 0))</f>
        <v>Excellent</v>
      </c>
      <c r="T113" t="str">
        <f>INDEX('WSH Backcast - NEP'!$B$12:$AG$122, MATCH('ALL Backcast - WINEP NEP'!$C113, 'WSH Backcast - NEP'!$C$12:$C$122, 0), MATCH('ALL Backcast - WINEP NEP'!T$13, 'WSH Backcast - NEP'!$B$13:$AG$13, 0))</f>
        <v>Excellent</v>
      </c>
      <c r="U113" t="str">
        <f>INDEX('WSH Backcast - NEP'!$B$12:$AG$122, MATCH('ALL Backcast - WINEP NEP'!$C113, 'WSH Backcast - NEP'!$C$12:$C$122, 0), MATCH('ALL Backcast - WINEP NEP'!U$13, 'WSH Backcast - NEP'!$B$13:$AG$13, 0))</f>
        <v>Excellent</v>
      </c>
      <c r="V113" t="str">
        <f>INDEX('WSH Backcast - NEP'!$B$12:$AG$122, MATCH('ALL Backcast - WINEP NEP'!$C113, 'WSH Backcast - NEP'!$C$12:$C$122, 0), MATCH('ALL Backcast - WINEP NEP'!V$13, 'WSH Backcast - NEP'!$B$13:$AG$13, 0))</f>
        <v>Excellent</v>
      </c>
      <c r="W113">
        <f>INDEX('WSH Backcast - NEP'!$B$12:$AG$122, MATCH('ALL Backcast - WINEP NEP'!$C113, 'WSH Backcast - NEP'!$C$12:$C$122, 0), MATCH('ALL Backcast - WINEP NEP'!W$13, 'WSH Backcast - NEP'!$B$13:$AG$13, 0))</f>
        <v>0</v>
      </c>
      <c r="X113">
        <f>INDEX('WSH Backcast - NEP'!$B$12:$AG$122, MATCH('ALL Backcast - WINEP NEP'!$C113, 'WSH Backcast - NEP'!$C$12:$C$122, 0), MATCH('ALL Backcast - WINEP NEP'!X$13, 'WSH Backcast - NEP'!$B$13:$AG$13, 0))</f>
        <v>0</v>
      </c>
      <c r="Y113">
        <f>INDEX('WSH Backcast - NEP'!$B$12:$AG$122, MATCH('ALL Backcast - WINEP NEP'!$C113, 'WSH Backcast - NEP'!$C$12:$C$122, 0), MATCH('ALL Backcast - WINEP NEP'!Y$13, 'WSH Backcast - NEP'!$B$13:$AG$13, 0))</f>
        <v>0</v>
      </c>
      <c r="Z113" t="str">
        <f>INDEX('WSH Backcast - NEP'!$B$12:$AG$122, MATCH('ALL Backcast - WINEP NEP'!$C113, 'WSH Backcast - NEP'!$C$12:$C$122, 0), MATCH('ALL Backcast - WINEP NEP'!Z$13, 'WSH Backcast - NEP'!$B$13:$AG$13, 0))</f>
        <v>N</v>
      </c>
      <c r="AB113" t="str">
        <f t="shared" si="1"/>
        <v>N</v>
      </c>
    </row>
    <row r="114" spans="2:28">
      <c r="B114" t="s">
        <v>232</v>
      </c>
      <c r="C114" t="s">
        <v>419</v>
      </c>
      <c r="D114" t="str">
        <f>INDEX('WSH Backcast - NEP'!$B$12:$AG$122, MATCH('ALL Backcast - WINEP NEP'!$C114, 'WSH Backcast - NEP'!$C$12:$C$122, 0), MATCH('ALL Backcast - WINEP NEP'!D$13, 'WSH Backcast - NEP'!$B$13:$AG$13, 0))</f>
        <v>coastal</v>
      </c>
      <c r="E114" t="str">
        <f>INDEX('WSH Backcast - NEP'!$B$12:$AG$122, MATCH('ALL Backcast - WINEP NEP'!$C114, 'WSH Backcast - NEP'!$C$12:$C$122, 0), MATCH('ALL Backcast - WINEP NEP'!E$13, 'WSH Backcast - NEP'!$B$13:$AG$13, 0))</f>
        <v>Categorisation</v>
      </c>
      <c r="F114" t="str">
        <f>INDEX('WSH Backcast - NEP'!$B$12:$AG$122, MATCH('ALL Backcast - WINEP NEP'!$C114, 'WSH Backcast - NEP'!$C$12:$C$122, 0), MATCH('ALL Backcast - WINEP NEP'!F$13, 'WSH Backcast - NEP'!$B$13:$AG$13, 0))</f>
        <v>Included</v>
      </c>
      <c r="H114" t="str">
        <f>INDEX('WSH Backcast - NEP'!$B$12:$AG$122, MATCH('ALL Backcast - WINEP NEP'!$C114, 'WSH Backcast - NEP'!$C$12:$C$122, 0), MATCH('ALL Backcast - WINEP NEP'!H$13, 'WSH Backcast - NEP'!$B$13:$AG$13, 0))</f>
        <v>Excellent</v>
      </c>
      <c r="I114" t="str">
        <f>INDEX('WSH Backcast - NEP'!$B$12:$AG$122, MATCH('ALL Backcast - WINEP NEP'!$C114, 'WSH Backcast - NEP'!$C$12:$C$122, 0), MATCH('ALL Backcast - WINEP NEP'!I$13, 'WSH Backcast - NEP'!$B$13:$AG$13, 0))</f>
        <v>Excellent</v>
      </c>
      <c r="J114" t="str">
        <f>INDEX('WSH Backcast - NEP'!$B$12:$AG$122, MATCH('ALL Backcast - WINEP NEP'!$C114, 'WSH Backcast - NEP'!$C$12:$C$122, 0), MATCH('ALL Backcast - WINEP NEP'!J$13, 'WSH Backcast - NEP'!$B$13:$AG$13, 0))</f>
        <v>Excellent</v>
      </c>
      <c r="K114" t="str">
        <f>INDEX('WSH Backcast - NEP'!$B$12:$AG$122, MATCH('ALL Backcast - WINEP NEP'!$C114, 'WSH Backcast - NEP'!$C$12:$C$122, 0), MATCH('ALL Backcast - WINEP NEP'!K$13, 'WSH Backcast - NEP'!$B$13:$AG$13, 0))</f>
        <v>Excellent</v>
      </c>
      <c r="L114" t="str">
        <f>INDEX('WSH Backcast - NEP'!$B$12:$AG$122, MATCH('ALL Backcast - WINEP NEP'!$C114, 'WSH Backcast - NEP'!$C$12:$C$122, 0), MATCH('ALL Backcast - WINEP NEP'!L$13, 'WSH Backcast - NEP'!$B$13:$AG$13, 0))</f>
        <v>Excellent</v>
      </c>
      <c r="M114" t="str">
        <f>INDEX('WSH Backcast - NEP'!$B$12:$AG$122, MATCH('ALL Backcast - WINEP NEP'!$C114, 'WSH Backcast - NEP'!$C$12:$C$122, 0), MATCH('ALL Backcast - WINEP NEP'!M$13, 'WSH Backcast - NEP'!$B$13:$AG$13, 0))</f>
        <v>Excellent</v>
      </c>
      <c r="N114" t="str">
        <f>INDEX('WSH Backcast - NEP'!$B$12:$AG$122, MATCH('ALL Backcast - WINEP NEP'!$C114, 'WSH Backcast - NEP'!$C$12:$C$122, 0), MATCH('ALL Backcast - WINEP NEP'!N$13, 'WSH Backcast - NEP'!$B$13:$AG$13, 0))</f>
        <v>Excellent</v>
      </c>
      <c r="O114" t="str">
        <f>INDEX('WSH Backcast - NEP'!$B$12:$AG$122, MATCH('ALL Backcast - WINEP NEP'!$C114, 'WSH Backcast - NEP'!$C$12:$C$122, 0), MATCH('ALL Backcast - WINEP NEP'!O$13, 'WSH Backcast - NEP'!$B$13:$AG$13, 0))</f>
        <v>Excellent</v>
      </c>
      <c r="P114">
        <f>INDEX('WSH Backcast - NEP'!$B$12:$AG$122, MATCH('ALL Backcast - WINEP NEP'!$C114, 'WSH Backcast - NEP'!$C$12:$C$122, 0), MATCH('ALL Backcast - WINEP NEP'!P$13, 'WSH Backcast - NEP'!$B$13:$AG$13, 0))</f>
        <v>0</v>
      </c>
      <c r="Q114" t="str">
        <f>INDEX('WSH Backcast - NEP'!$B$12:$AG$122, MATCH('ALL Backcast - WINEP NEP'!$C114, 'WSH Backcast - NEP'!$C$12:$C$122, 0), MATCH('ALL Backcast - WINEP NEP'!Q$13, 'WSH Backcast - NEP'!$B$13:$AG$13, 0))</f>
        <v>Excellent</v>
      </c>
      <c r="R114" t="str">
        <f>INDEX('WSH Backcast - NEP'!$B$12:$AG$122, MATCH('ALL Backcast - WINEP NEP'!$C114, 'WSH Backcast - NEP'!$C$12:$C$122, 0), MATCH('ALL Backcast - WINEP NEP'!R$13, 'WSH Backcast - NEP'!$B$13:$AG$13, 0))</f>
        <v>Excellent</v>
      </c>
      <c r="S114" t="str">
        <f>INDEX('WSH Backcast - NEP'!$B$12:$AG$122, MATCH('ALL Backcast - WINEP NEP'!$C114, 'WSH Backcast - NEP'!$C$12:$C$122, 0), MATCH('ALL Backcast - WINEP NEP'!S$13, 'WSH Backcast - NEP'!$B$13:$AG$13, 0))</f>
        <v>Excellent</v>
      </c>
      <c r="T114" t="str">
        <f>INDEX('WSH Backcast - NEP'!$B$12:$AG$122, MATCH('ALL Backcast - WINEP NEP'!$C114, 'WSH Backcast - NEP'!$C$12:$C$122, 0), MATCH('ALL Backcast - WINEP NEP'!T$13, 'WSH Backcast - NEP'!$B$13:$AG$13, 0))</f>
        <v>Excellent</v>
      </c>
      <c r="U114" t="str">
        <f>INDEX('WSH Backcast - NEP'!$B$12:$AG$122, MATCH('ALL Backcast - WINEP NEP'!$C114, 'WSH Backcast - NEP'!$C$12:$C$122, 0), MATCH('ALL Backcast - WINEP NEP'!U$13, 'WSH Backcast - NEP'!$B$13:$AG$13, 0))</f>
        <v>Excellent</v>
      </c>
      <c r="V114" t="str">
        <f>INDEX('WSH Backcast - NEP'!$B$12:$AG$122, MATCH('ALL Backcast - WINEP NEP'!$C114, 'WSH Backcast - NEP'!$C$12:$C$122, 0), MATCH('ALL Backcast - WINEP NEP'!V$13, 'WSH Backcast - NEP'!$B$13:$AG$13, 0))</f>
        <v>Excellent</v>
      </c>
      <c r="W114">
        <f>INDEX('WSH Backcast - NEP'!$B$12:$AG$122, MATCH('ALL Backcast - WINEP NEP'!$C114, 'WSH Backcast - NEP'!$C$12:$C$122, 0), MATCH('ALL Backcast - WINEP NEP'!W$13, 'WSH Backcast - NEP'!$B$13:$AG$13, 0))</f>
        <v>0</v>
      </c>
      <c r="X114">
        <f>INDEX('WSH Backcast - NEP'!$B$12:$AG$122, MATCH('ALL Backcast - WINEP NEP'!$C114, 'WSH Backcast - NEP'!$C$12:$C$122, 0), MATCH('ALL Backcast - WINEP NEP'!X$13, 'WSH Backcast - NEP'!$B$13:$AG$13, 0))</f>
        <v>0</v>
      </c>
      <c r="Y114">
        <f>INDEX('WSH Backcast - NEP'!$B$12:$AG$122, MATCH('ALL Backcast - WINEP NEP'!$C114, 'WSH Backcast - NEP'!$C$12:$C$122, 0), MATCH('ALL Backcast - WINEP NEP'!Y$13, 'WSH Backcast - NEP'!$B$13:$AG$13, 0))</f>
        <v>0</v>
      </c>
      <c r="Z114" t="str">
        <f>INDEX('WSH Backcast - NEP'!$B$12:$AG$122, MATCH('ALL Backcast - WINEP NEP'!$C114, 'WSH Backcast - NEP'!$C$12:$C$122, 0), MATCH('ALL Backcast - WINEP NEP'!Z$13, 'WSH Backcast - NEP'!$B$13:$AG$13, 0))</f>
        <v>N</v>
      </c>
      <c r="AB114" t="str">
        <f t="shared" si="1"/>
        <v>N</v>
      </c>
    </row>
    <row r="115" spans="2:28">
      <c r="B115" t="s">
        <v>232</v>
      </c>
      <c r="C115" t="s">
        <v>420</v>
      </c>
      <c r="D115" t="str">
        <f>INDEX('WSH Backcast - NEP'!$B$12:$AG$122, MATCH('ALL Backcast - WINEP NEP'!$C115, 'WSH Backcast - NEP'!$C$12:$C$122, 0), MATCH('ALL Backcast - WINEP NEP'!D$13, 'WSH Backcast - NEP'!$B$13:$AG$13, 0))</f>
        <v>coastal</v>
      </c>
      <c r="E115" t="str">
        <f>INDEX('WSH Backcast - NEP'!$B$12:$AG$122, MATCH('ALL Backcast - WINEP NEP'!$C115, 'WSH Backcast - NEP'!$C$12:$C$122, 0), MATCH('ALL Backcast - WINEP NEP'!E$13, 'WSH Backcast - NEP'!$B$13:$AG$13, 0))</f>
        <v>Categorisation</v>
      </c>
      <c r="F115" t="str">
        <f>INDEX('WSH Backcast - NEP'!$B$12:$AG$122, MATCH('ALL Backcast - WINEP NEP'!$C115, 'WSH Backcast - NEP'!$C$12:$C$122, 0), MATCH('ALL Backcast - WINEP NEP'!F$13, 'WSH Backcast - NEP'!$B$13:$AG$13, 0))</f>
        <v>Included</v>
      </c>
      <c r="H115" t="str">
        <f>INDEX('WSH Backcast - NEP'!$B$12:$AG$122, MATCH('ALL Backcast - WINEP NEP'!$C115, 'WSH Backcast - NEP'!$C$12:$C$122, 0), MATCH('ALL Backcast - WINEP NEP'!H$13, 'WSH Backcast - NEP'!$B$13:$AG$13, 0))</f>
        <v>Excellent</v>
      </c>
      <c r="I115" t="str">
        <f>INDEX('WSH Backcast - NEP'!$B$12:$AG$122, MATCH('ALL Backcast - WINEP NEP'!$C115, 'WSH Backcast - NEP'!$C$12:$C$122, 0), MATCH('ALL Backcast - WINEP NEP'!I$13, 'WSH Backcast - NEP'!$B$13:$AG$13, 0))</f>
        <v>Excellent</v>
      </c>
      <c r="J115" t="str">
        <f>INDEX('WSH Backcast - NEP'!$B$12:$AG$122, MATCH('ALL Backcast - WINEP NEP'!$C115, 'WSH Backcast - NEP'!$C$12:$C$122, 0), MATCH('ALL Backcast - WINEP NEP'!J$13, 'WSH Backcast - NEP'!$B$13:$AG$13, 0))</f>
        <v>Excellent</v>
      </c>
      <c r="K115" t="str">
        <f>INDEX('WSH Backcast - NEP'!$B$12:$AG$122, MATCH('ALL Backcast - WINEP NEP'!$C115, 'WSH Backcast - NEP'!$C$12:$C$122, 0), MATCH('ALL Backcast - WINEP NEP'!K$13, 'WSH Backcast - NEP'!$B$13:$AG$13, 0))</f>
        <v>Excellent</v>
      </c>
      <c r="L115" t="str">
        <f>INDEX('WSH Backcast - NEP'!$B$12:$AG$122, MATCH('ALL Backcast - WINEP NEP'!$C115, 'WSH Backcast - NEP'!$C$12:$C$122, 0), MATCH('ALL Backcast - WINEP NEP'!L$13, 'WSH Backcast - NEP'!$B$13:$AG$13, 0))</f>
        <v>Excellent</v>
      </c>
      <c r="M115" t="str">
        <f>INDEX('WSH Backcast - NEP'!$B$12:$AG$122, MATCH('ALL Backcast - WINEP NEP'!$C115, 'WSH Backcast - NEP'!$C$12:$C$122, 0), MATCH('ALL Backcast - WINEP NEP'!M$13, 'WSH Backcast - NEP'!$B$13:$AG$13, 0))</f>
        <v>Excellent</v>
      </c>
      <c r="N115" t="str">
        <f>INDEX('WSH Backcast - NEP'!$B$12:$AG$122, MATCH('ALL Backcast - WINEP NEP'!$C115, 'WSH Backcast - NEP'!$C$12:$C$122, 0), MATCH('ALL Backcast - WINEP NEP'!N$13, 'WSH Backcast - NEP'!$B$13:$AG$13, 0))</f>
        <v>Good</v>
      </c>
      <c r="O115" t="str">
        <f>INDEX('WSH Backcast - NEP'!$B$12:$AG$122, MATCH('ALL Backcast - WINEP NEP'!$C115, 'WSH Backcast - NEP'!$C$12:$C$122, 0), MATCH('ALL Backcast - WINEP NEP'!O$13, 'WSH Backcast - NEP'!$B$13:$AG$13, 0))</f>
        <v>Excellent</v>
      </c>
      <c r="P115">
        <f>INDEX('WSH Backcast - NEP'!$B$12:$AG$122, MATCH('ALL Backcast - WINEP NEP'!$C115, 'WSH Backcast - NEP'!$C$12:$C$122, 0), MATCH('ALL Backcast - WINEP NEP'!P$13, 'WSH Backcast - NEP'!$B$13:$AG$13, 0))</f>
        <v>0</v>
      </c>
      <c r="Q115" t="str">
        <f>INDEX('WSH Backcast - NEP'!$B$12:$AG$122, MATCH('ALL Backcast - WINEP NEP'!$C115, 'WSH Backcast - NEP'!$C$12:$C$122, 0), MATCH('ALL Backcast - WINEP NEP'!Q$13, 'WSH Backcast - NEP'!$B$13:$AG$13, 0))</f>
        <v>Good</v>
      </c>
      <c r="R115" t="str">
        <f>INDEX('WSH Backcast - NEP'!$B$12:$AG$122, MATCH('ALL Backcast - WINEP NEP'!$C115, 'WSH Backcast - NEP'!$C$12:$C$122, 0), MATCH('ALL Backcast - WINEP NEP'!R$13, 'WSH Backcast - NEP'!$B$13:$AG$13, 0))</f>
        <v>Good</v>
      </c>
      <c r="S115" t="str">
        <f>INDEX('WSH Backcast - NEP'!$B$12:$AG$122, MATCH('ALL Backcast - WINEP NEP'!$C115, 'WSH Backcast - NEP'!$C$12:$C$122, 0), MATCH('ALL Backcast - WINEP NEP'!S$13, 'WSH Backcast - NEP'!$B$13:$AG$13, 0))</f>
        <v>Good</v>
      </c>
      <c r="T115" t="str">
        <f>INDEX('WSH Backcast - NEP'!$B$12:$AG$122, MATCH('ALL Backcast - WINEP NEP'!$C115, 'WSH Backcast - NEP'!$C$12:$C$122, 0), MATCH('ALL Backcast - WINEP NEP'!T$13, 'WSH Backcast - NEP'!$B$13:$AG$13, 0))</f>
        <v>Good</v>
      </c>
      <c r="U115" t="str">
        <f>INDEX('WSH Backcast - NEP'!$B$12:$AG$122, MATCH('ALL Backcast - WINEP NEP'!$C115, 'WSH Backcast - NEP'!$C$12:$C$122, 0), MATCH('ALL Backcast - WINEP NEP'!U$13, 'WSH Backcast - NEP'!$B$13:$AG$13, 0))</f>
        <v>Good</v>
      </c>
      <c r="V115" t="str">
        <f>INDEX('WSH Backcast - NEP'!$B$12:$AG$122, MATCH('ALL Backcast - WINEP NEP'!$C115, 'WSH Backcast - NEP'!$C$12:$C$122, 0), MATCH('ALL Backcast - WINEP NEP'!V$13, 'WSH Backcast - NEP'!$B$13:$AG$13, 0))</f>
        <v>Good</v>
      </c>
      <c r="W115">
        <f>INDEX('WSH Backcast - NEP'!$B$12:$AG$122, MATCH('ALL Backcast - WINEP NEP'!$C115, 'WSH Backcast - NEP'!$C$12:$C$122, 0), MATCH('ALL Backcast - WINEP NEP'!W$13, 'WSH Backcast - NEP'!$B$13:$AG$13, 0))</f>
        <v>0</v>
      </c>
      <c r="X115">
        <f>INDEX('WSH Backcast - NEP'!$B$12:$AG$122, MATCH('ALL Backcast - WINEP NEP'!$C115, 'WSH Backcast - NEP'!$C$12:$C$122, 0), MATCH('ALL Backcast - WINEP NEP'!X$13, 'WSH Backcast - NEP'!$B$13:$AG$13, 0))</f>
        <v>0</v>
      </c>
      <c r="Y115" t="str">
        <f>INDEX('WSH Backcast - NEP'!$B$12:$AG$122, MATCH('ALL Backcast - WINEP NEP'!$C115, 'WSH Backcast - NEP'!$C$12:$C$122, 0), MATCH('ALL Backcast - WINEP NEP'!Y$13, 'WSH Backcast - NEP'!$B$13:$AG$13, 0))</f>
        <v>Historic performance at excellent so push forecast to excellent</v>
      </c>
      <c r="Z115" t="str">
        <f>INDEX('WSH Backcast - NEP'!$B$12:$AG$122, MATCH('ALL Backcast - WINEP NEP'!$C115, 'WSH Backcast - NEP'!$C$12:$C$122, 0), MATCH('ALL Backcast - WINEP NEP'!Z$13, 'WSH Backcast - NEP'!$B$13:$AG$13, 0))</f>
        <v>Y</v>
      </c>
      <c r="AB115" t="str">
        <f t="shared" si="1"/>
        <v>N</v>
      </c>
    </row>
    <row r="116" spans="2:28">
      <c r="B116" t="s">
        <v>232</v>
      </c>
      <c r="C116" t="s">
        <v>421</v>
      </c>
      <c r="D116" t="str">
        <f>INDEX('WSH Backcast - NEP'!$B$12:$AG$122, MATCH('ALL Backcast - WINEP NEP'!$C116, 'WSH Backcast - NEP'!$C$12:$C$122, 0), MATCH('ALL Backcast - WINEP NEP'!D$13, 'WSH Backcast - NEP'!$B$13:$AG$13, 0))</f>
        <v>coastal</v>
      </c>
      <c r="E116" t="str">
        <f>INDEX('WSH Backcast - NEP'!$B$12:$AG$122, MATCH('ALL Backcast - WINEP NEP'!$C116, 'WSH Backcast - NEP'!$C$12:$C$122, 0), MATCH('ALL Backcast - WINEP NEP'!E$13, 'WSH Backcast - NEP'!$B$13:$AG$13, 0))</f>
        <v>Categorisation</v>
      </c>
      <c r="F116" t="str">
        <f>INDEX('WSH Backcast - NEP'!$B$12:$AG$122, MATCH('ALL Backcast - WINEP NEP'!$C116, 'WSH Backcast - NEP'!$C$12:$C$122, 0), MATCH('ALL Backcast - WINEP NEP'!F$13, 'WSH Backcast - NEP'!$B$13:$AG$13, 0))</f>
        <v>Included</v>
      </c>
      <c r="H116" t="str">
        <f>INDEX('WSH Backcast - NEP'!$B$12:$AG$122, MATCH('ALL Backcast - WINEP NEP'!$C116, 'WSH Backcast - NEP'!$C$12:$C$122, 0), MATCH('ALL Backcast - WINEP NEP'!H$13, 'WSH Backcast - NEP'!$B$13:$AG$13, 0))</f>
        <v>Excellent</v>
      </c>
      <c r="I116" t="str">
        <f>INDEX('WSH Backcast - NEP'!$B$12:$AG$122, MATCH('ALL Backcast - WINEP NEP'!$C116, 'WSH Backcast - NEP'!$C$12:$C$122, 0), MATCH('ALL Backcast - WINEP NEP'!I$13, 'WSH Backcast - NEP'!$B$13:$AG$13, 0))</f>
        <v>Excellent</v>
      </c>
      <c r="J116" t="str">
        <f>INDEX('WSH Backcast - NEP'!$B$12:$AG$122, MATCH('ALL Backcast - WINEP NEP'!$C116, 'WSH Backcast - NEP'!$C$12:$C$122, 0), MATCH('ALL Backcast - WINEP NEP'!J$13, 'WSH Backcast - NEP'!$B$13:$AG$13, 0))</f>
        <v>Excellent</v>
      </c>
      <c r="K116" t="str">
        <f>INDEX('WSH Backcast - NEP'!$B$12:$AG$122, MATCH('ALL Backcast - WINEP NEP'!$C116, 'WSH Backcast - NEP'!$C$12:$C$122, 0), MATCH('ALL Backcast - WINEP NEP'!K$13, 'WSH Backcast - NEP'!$B$13:$AG$13, 0))</f>
        <v>Excellent</v>
      </c>
      <c r="L116" t="str">
        <f>INDEX('WSH Backcast - NEP'!$B$12:$AG$122, MATCH('ALL Backcast - WINEP NEP'!$C116, 'WSH Backcast - NEP'!$C$12:$C$122, 0), MATCH('ALL Backcast - WINEP NEP'!L$13, 'WSH Backcast - NEP'!$B$13:$AG$13, 0))</f>
        <v>Excellent</v>
      </c>
      <c r="M116" t="str">
        <f>INDEX('WSH Backcast - NEP'!$B$12:$AG$122, MATCH('ALL Backcast - WINEP NEP'!$C116, 'WSH Backcast - NEP'!$C$12:$C$122, 0), MATCH('ALL Backcast - WINEP NEP'!M$13, 'WSH Backcast - NEP'!$B$13:$AG$13, 0))</f>
        <v>Excellent</v>
      </c>
      <c r="N116" t="str">
        <f>INDEX('WSH Backcast - NEP'!$B$12:$AG$122, MATCH('ALL Backcast - WINEP NEP'!$C116, 'WSH Backcast - NEP'!$C$12:$C$122, 0), MATCH('ALL Backcast - WINEP NEP'!N$13, 'WSH Backcast - NEP'!$B$13:$AG$13, 0))</f>
        <v>Excellent</v>
      </c>
      <c r="O116" t="str">
        <f>INDEX('WSH Backcast - NEP'!$B$12:$AG$122, MATCH('ALL Backcast - WINEP NEP'!$C116, 'WSH Backcast - NEP'!$C$12:$C$122, 0), MATCH('ALL Backcast - WINEP NEP'!O$13, 'WSH Backcast - NEP'!$B$13:$AG$13, 0))</f>
        <v>Excellent</v>
      </c>
      <c r="P116">
        <f>INDEX('WSH Backcast - NEP'!$B$12:$AG$122, MATCH('ALL Backcast - WINEP NEP'!$C116, 'WSH Backcast - NEP'!$C$12:$C$122, 0), MATCH('ALL Backcast - WINEP NEP'!P$13, 'WSH Backcast - NEP'!$B$13:$AG$13, 0))</f>
        <v>0</v>
      </c>
      <c r="Q116" t="str">
        <f>INDEX('WSH Backcast - NEP'!$B$12:$AG$122, MATCH('ALL Backcast - WINEP NEP'!$C116, 'WSH Backcast - NEP'!$C$12:$C$122, 0), MATCH('ALL Backcast - WINEP NEP'!Q$13, 'WSH Backcast - NEP'!$B$13:$AG$13, 0))</f>
        <v>Excellent</v>
      </c>
      <c r="R116" t="str">
        <f>INDEX('WSH Backcast - NEP'!$B$12:$AG$122, MATCH('ALL Backcast - WINEP NEP'!$C116, 'WSH Backcast - NEP'!$C$12:$C$122, 0), MATCH('ALL Backcast - WINEP NEP'!R$13, 'WSH Backcast - NEP'!$B$13:$AG$13, 0))</f>
        <v>Excellent</v>
      </c>
      <c r="S116" t="str">
        <f>INDEX('WSH Backcast - NEP'!$B$12:$AG$122, MATCH('ALL Backcast - WINEP NEP'!$C116, 'WSH Backcast - NEP'!$C$12:$C$122, 0), MATCH('ALL Backcast - WINEP NEP'!S$13, 'WSH Backcast - NEP'!$B$13:$AG$13, 0))</f>
        <v>Excellent</v>
      </c>
      <c r="T116" t="str">
        <f>INDEX('WSH Backcast - NEP'!$B$12:$AG$122, MATCH('ALL Backcast - WINEP NEP'!$C116, 'WSH Backcast - NEP'!$C$12:$C$122, 0), MATCH('ALL Backcast - WINEP NEP'!T$13, 'WSH Backcast - NEP'!$B$13:$AG$13, 0))</f>
        <v>Excellent</v>
      </c>
      <c r="U116" t="str">
        <f>INDEX('WSH Backcast - NEP'!$B$12:$AG$122, MATCH('ALL Backcast - WINEP NEP'!$C116, 'WSH Backcast - NEP'!$C$12:$C$122, 0), MATCH('ALL Backcast - WINEP NEP'!U$13, 'WSH Backcast - NEP'!$B$13:$AG$13, 0))</f>
        <v>Excellent</v>
      </c>
      <c r="V116" t="str">
        <f>INDEX('WSH Backcast - NEP'!$B$12:$AG$122, MATCH('ALL Backcast - WINEP NEP'!$C116, 'WSH Backcast - NEP'!$C$12:$C$122, 0), MATCH('ALL Backcast - WINEP NEP'!V$13, 'WSH Backcast - NEP'!$B$13:$AG$13, 0))</f>
        <v>Excellent</v>
      </c>
      <c r="W116">
        <f>INDEX('WSH Backcast - NEP'!$B$12:$AG$122, MATCH('ALL Backcast - WINEP NEP'!$C116, 'WSH Backcast - NEP'!$C$12:$C$122, 0), MATCH('ALL Backcast - WINEP NEP'!W$13, 'WSH Backcast - NEP'!$B$13:$AG$13, 0))</f>
        <v>0</v>
      </c>
      <c r="X116">
        <f>INDEX('WSH Backcast - NEP'!$B$12:$AG$122, MATCH('ALL Backcast - WINEP NEP'!$C116, 'WSH Backcast - NEP'!$C$12:$C$122, 0), MATCH('ALL Backcast - WINEP NEP'!X$13, 'WSH Backcast - NEP'!$B$13:$AG$13, 0))</f>
        <v>0</v>
      </c>
      <c r="Y116">
        <f>INDEX('WSH Backcast - NEP'!$B$12:$AG$122, MATCH('ALL Backcast - WINEP NEP'!$C116, 'WSH Backcast - NEP'!$C$12:$C$122, 0), MATCH('ALL Backcast - WINEP NEP'!Y$13, 'WSH Backcast - NEP'!$B$13:$AG$13, 0))</f>
        <v>0</v>
      </c>
      <c r="Z116" t="str">
        <f>INDEX('WSH Backcast - NEP'!$B$12:$AG$122, MATCH('ALL Backcast - WINEP NEP'!$C116, 'WSH Backcast - NEP'!$C$12:$C$122, 0), MATCH('ALL Backcast - WINEP NEP'!Z$13, 'WSH Backcast - NEP'!$B$13:$AG$13, 0))</f>
        <v>N</v>
      </c>
      <c r="AB116" t="str">
        <f t="shared" si="1"/>
        <v>N</v>
      </c>
    </row>
    <row r="117" spans="2:28">
      <c r="B117" t="s">
        <v>232</v>
      </c>
      <c r="C117" t="s">
        <v>422</v>
      </c>
      <c r="D117" t="str">
        <f>INDEX('WSH Backcast - NEP'!$B$12:$AG$122, MATCH('ALL Backcast - WINEP NEP'!$C117, 'WSH Backcast - NEP'!$C$12:$C$122, 0), MATCH('ALL Backcast - WINEP NEP'!D$13, 'WSH Backcast - NEP'!$B$13:$AG$13, 0))</f>
        <v>coastal</v>
      </c>
      <c r="E117" t="str">
        <f>INDEX('WSH Backcast - NEP'!$B$12:$AG$122, MATCH('ALL Backcast - WINEP NEP'!$C117, 'WSH Backcast - NEP'!$C$12:$C$122, 0), MATCH('ALL Backcast - WINEP NEP'!E$13, 'WSH Backcast - NEP'!$B$13:$AG$13, 0))</f>
        <v>Categorisation</v>
      </c>
      <c r="F117" t="str">
        <f>INDEX('WSH Backcast - NEP'!$B$12:$AG$122, MATCH('ALL Backcast - WINEP NEP'!$C117, 'WSH Backcast - NEP'!$C$12:$C$122, 0), MATCH('ALL Backcast - WINEP NEP'!F$13, 'WSH Backcast - NEP'!$B$13:$AG$13, 0))</f>
        <v>Included</v>
      </c>
      <c r="H117" t="str">
        <f>INDEX('WSH Backcast - NEP'!$B$12:$AG$122, MATCH('ALL Backcast - WINEP NEP'!$C117, 'WSH Backcast - NEP'!$C$12:$C$122, 0), MATCH('ALL Backcast - WINEP NEP'!H$13, 'WSH Backcast - NEP'!$B$13:$AG$13, 0))</f>
        <v>Good</v>
      </c>
      <c r="I117" t="str">
        <f>INDEX('WSH Backcast - NEP'!$B$12:$AG$122, MATCH('ALL Backcast - WINEP NEP'!$C117, 'WSH Backcast - NEP'!$C$12:$C$122, 0), MATCH('ALL Backcast - WINEP NEP'!I$13, 'WSH Backcast - NEP'!$B$13:$AG$13, 0))</f>
        <v>Good</v>
      </c>
      <c r="J117" t="str">
        <f>INDEX('WSH Backcast - NEP'!$B$12:$AG$122, MATCH('ALL Backcast - WINEP NEP'!$C117, 'WSH Backcast - NEP'!$C$12:$C$122, 0), MATCH('ALL Backcast - WINEP NEP'!J$13, 'WSH Backcast - NEP'!$B$13:$AG$13, 0))</f>
        <v>Good</v>
      </c>
      <c r="K117" t="str">
        <f>INDEX('WSH Backcast - NEP'!$B$12:$AG$122, MATCH('ALL Backcast - WINEP NEP'!$C117, 'WSH Backcast - NEP'!$C$12:$C$122, 0), MATCH('ALL Backcast - WINEP NEP'!K$13, 'WSH Backcast - NEP'!$B$13:$AG$13, 0))</f>
        <v>Good</v>
      </c>
      <c r="L117" t="str">
        <f>INDEX('WSH Backcast - NEP'!$B$12:$AG$122, MATCH('ALL Backcast - WINEP NEP'!$C117, 'WSH Backcast - NEP'!$C$12:$C$122, 0), MATCH('ALL Backcast - WINEP NEP'!L$13, 'WSH Backcast - NEP'!$B$13:$AG$13, 0))</f>
        <v>Sufficient</v>
      </c>
      <c r="M117" t="str">
        <f>INDEX('WSH Backcast - NEP'!$B$12:$AG$122, MATCH('ALL Backcast - WINEP NEP'!$C117, 'WSH Backcast - NEP'!$C$12:$C$122, 0), MATCH('ALL Backcast - WINEP NEP'!M$13, 'WSH Backcast - NEP'!$B$13:$AG$13, 0))</f>
        <v>Sufficient</v>
      </c>
      <c r="N117" t="str">
        <f>INDEX('WSH Backcast - NEP'!$B$12:$AG$122, MATCH('ALL Backcast - WINEP NEP'!$C117, 'WSH Backcast - NEP'!$C$12:$C$122, 0), MATCH('ALL Backcast - WINEP NEP'!N$13, 'WSH Backcast - NEP'!$B$13:$AG$13, 0))</f>
        <v>Sufficient</v>
      </c>
      <c r="O117" t="str">
        <f>INDEX('WSH Backcast - NEP'!$B$12:$AG$122, MATCH('ALL Backcast - WINEP NEP'!$C117, 'WSH Backcast - NEP'!$C$12:$C$122, 0), MATCH('ALL Backcast - WINEP NEP'!O$13, 'WSH Backcast - NEP'!$B$13:$AG$13, 0))</f>
        <v>Good</v>
      </c>
      <c r="P117">
        <f>INDEX('WSH Backcast - NEP'!$B$12:$AG$122, MATCH('ALL Backcast - WINEP NEP'!$C117, 'WSH Backcast - NEP'!$C$12:$C$122, 0), MATCH('ALL Backcast - WINEP NEP'!P$13, 'WSH Backcast - NEP'!$B$13:$AG$13, 0))</f>
        <v>0</v>
      </c>
      <c r="Q117" t="str">
        <f>INDEX('WSH Backcast - NEP'!$B$12:$AG$122, MATCH('ALL Backcast - WINEP NEP'!$C117, 'WSH Backcast - NEP'!$C$12:$C$122, 0), MATCH('ALL Backcast - WINEP NEP'!Q$13, 'WSH Backcast - NEP'!$B$13:$AG$13, 0))</f>
        <v>Sufficient</v>
      </c>
      <c r="R117" t="str">
        <f>INDEX('WSH Backcast - NEP'!$B$12:$AG$122, MATCH('ALL Backcast - WINEP NEP'!$C117, 'WSH Backcast - NEP'!$C$12:$C$122, 0), MATCH('ALL Backcast - WINEP NEP'!R$13, 'WSH Backcast - NEP'!$B$13:$AG$13, 0))</f>
        <v>Sufficient</v>
      </c>
      <c r="S117" t="str">
        <f>INDEX('WSH Backcast - NEP'!$B$12:$AG$122, MATCH('ALL Backcast - WINEP NEP'!$C117, 'WSH Backcast - NEP'!$C$12:$C$122, 0), MATCH('ALL Backcast - WINEP NEP'!S$13, 'WSH Backcast - NEP'!$B$13:$AG$13, 0))</f>
        <v>Sufficient</v>
      </c>
      <c r="T117" t="str">
        <f>INDEX('WSH Backcast - NEP'!$B$12:$AG$122, MATCH('ALL Backcast - WINEP NEP'!$C117, 'WSH Backcast - NEP'!$C$12:$C$122, 0), MATCH('ALL Backcast - WINEP NEP'!T$13, 'WSH Backcast - NEP'!$B$13:$AG$13, 0))</f>
        <v>Sufficient</v>
      </c>
      <c r="U117" t="str">
        <f>INDEX('WSH Backcast - NEP'!$B$12:$AG$122, MATCH('ALL Backcast - WINEP NEP'!$C117, 'WSH Backcast - NEP'!$C$12:$C$122, 0), MATCH('ALL Backcast - WINEP NEP'!U$13, 'WSH Backcast - NEP'!$B$13:$AG$13, 0))</f>
        <v>Sufficient</v>
      </c>
      <c r="V117" t="str">
        <f>INDEX('WSH Backcast - NEP'!$B$12:$AG$122, MATCH('ALL Backcast - WINEP NEP'!$C117, 'WSH Backcast - NEP'!$C$12:$C$122, 0), MATCH('ALL Backcast - WINEP NEP'!V$13, 'WSH Backcast - NEP'!$B$13:$AG$13, 0))</f>
        <v>Sufficient</v>
      </c>
      <c r="W117" t="str">
        <f>INDEX('WSH Backcast - NEP'!$B$12:$AG$122, MATCH('ALL Backcast - WINEP NEP'!$C117, 'WSH Backcast - NEP'!$C$12:$C$122, 0), MATCH('ALL Backcast - WINEP NEP'!W$13, 'WSH Backcast - NEP'!$B$13:$AG$13, 0))</f>
        <v>Y but consistent sufficient</v>
      </c>
      <c r="X117">
        <f>INDEX('WSH Backcast - NEP'!$B$12:$AG$122, MATCH('ALL Backcast - WINEP NEP'!$C117, 'WSH Backcast - NEP'!$C$12:$C$122, 0), MATCH('ALL Backcast - WINEP NEP'!X$13, 'WSH Backcast - NEP'!$B$13:$AG$13, 0))</f>
        <v>0</v>
      </c>
      <c r="Y117">
        <f>INDEX('WSH Backcast - NEP'!$B$12:$AG$122, MATCH('ALL Backcast - WINEP NEP'!$C117, 'WSH Backcast - NEP'!$C$12:$C$122, 0), MATCH('ALL Backcast - WINEP NEP'!Y$13, 'WSH Backcast - NEP'!$B$13:$AG$13, 0))</f>
        <v>0</v>
      </c>
      <c r="Z117" t="str">
        <f>INDEX('WSH Backcast - NEP'!$B$12:$AG$122, MATCH('ALL Backcast - WINEP NEP'!$C117, 'WSH Backcast - NEP'!$C$12:$C$122, 0), MATCH('ALL Backcast - WINEP NEP'!Z$13, 'WSH Backcast - NEP'!$B$13:$AG$13, 0))</f>
        <v>N</v>
      </c>
      <c r="AB117" t="str">
        <f t="shared" si="1"/>
        <v>N</v>
      </c>
    </row>
    <row r="118" spans="2:28">
      <c r="B118" t="s">
        <v>232</v>
      </c>
      <c r="C118" t="s">
        <v>423</v>
      </c>
      <c r="D118" t="str">
        <f>INDEX('WSH Backcast - NEP'!$B$12:$AG$122, MATCH('ALL Backcast - WINEP NEP'!$C118, 'WSH Backcast - NEP'!$C$12:$C$122, 0), MATCH('ALL Backcast - WINEP NEP'!D$13, 'WSH Backcast - NEP'!$B$13:$AG$13, 0))</f>
        <v>coastal</v>
      </c>
      <c r="E118" t="str">
        <f>INDEX('WSH Backcast - NEP'!$B$12:$AG$122, MATCH('ALL Backcast - WINEP NEP'!$C118, 'WSH Backcast - NEP'!$C$12:$C$122, 0), MATCH('ALL Backcast - WINEP NEP'!E$13, 'WSH Backcast - NEP'!$B$13:$AG$13, 0))</f>
        <v>Categorisation</v>
      </c>
      <c r="F118" t="str">
        <f>INDEX('WSH Backcast - NEP'!$B$12:$AG$122, MATCH('ALL Backcast - WINEP NEP'!$C118, 'WSH Backcast - NEP'!$C$12:$C$122, 0), MATCH('ALL Backcast - WINEP NEP'!F$13, 'WSH Backcast - NEP'!$B$13:$AG$13, 0))</f>
        <v>Included</v>
      </c>
      <c r="H118" t="str">
        <f>INDEX('WSH Backcast - NEP'!$B$12:$AG$122, MATCH('ALL Backcast - WINEP NEP'!$C118, 'WSH Backcast - NEP'!$C$12:$C$122, 0), MATCH('ALL Backcast - WINEP NEP'!H$13, 'WSH Backcast - NEP'!$B$13:$AG$13, 0))</f>
        <v>Sufficient</v>
      </c>
      <c r="I118" t="str">
        <f>INDEX('WSH Backcast - NEP'!$B$12:$AG$122, MATCH('ALL Backcast - WINEP NEP'!$C118, 'WSH Backcast - NEP'!$C$12:$C$122, 0), MATCH('ALL Backcast - WINEP NEP'!I$13, 'WSH Backcast - NEP'!$B$13:$AG$13, 0))</f>
        <v>Excellent</v>
      </c>
      <c r="J118" t="str">
        <f>INDEX('WSH Backcast - NEP'!$B$12:$AG$122, MATCH('ALL Backcast - WINEP NEP'!$C118, 'WSH Backcast - NEP'!$C$12:$C$122, 0), MATCH('ALL Backcast - WINEP NEP'!J$13, 'WSH Backcast - NEP'!$B$13:$AG$13, 0))</f>
        <v>Excellent</v>
      </c>
      <c r="K118" t="str">
        <f>INDEX('WSH Backcast - NEP'!$B$12:$AG$122, MATCH('ALL Backcast - WINEP NEP'!$C118, 'WSH Backcast - NEP'!$C$12:$C$122, 0), MATCH('ALL Backcast - WINEP NEP'!K$13, 'WSH Backcast - NEP'!$B$13:$AG$13, 0))</f>
        <v>Excellent</v>
      </c>
      <c r="L118" t="str">
        <f>INDEX('WSH Backcast - NEP'!$B$12:$AG$122, MATCH('ALL Backcast - WINEP NEP'!$C118, 'WSH Backcast - NEP'!$C$12:$C$122, 0), MATCH('ALL Backcast - WINEP NEP'!L$13, 'WSH Backcast - NEP'!$B$13:$AG$13, 0))</f>
        <v>Excellent</v>
      </c>
      <c r="M118" t="str">
        <f>INDEX('WSH Backcast - NEP'!$B$12:$AG$122, MATCH('ALL Backcast - WINEP NEP'!$C118, 'WSH Backcast - NEP'!$C$12:$C$122, 0), MATCH('ALL Backcast - WINEP NEP'!M$13, 'WSH Backcast - NEP'!$B$13:$AG$13, 0))</f>
        <v>Excellent</v>
      </c>
      <c r="N118" t="str">
        <f>INDEX('WSH Backcast - NEP'!$B$12:$AG$122, MATCH('ALL Backcast - WINEP NEP'!$C118, 'WSH Backcast - NEP'!$C$12:$C$122, 0), MATCH('ALL Backcast - WINEP NEP'!N$13, 'WSH Backcast - NEP'!$B$13:$AG$13, 0))</f>
        <v>Good</v>
      </c>
      <c r="O118" t="str">
        <f>INDEX('WSH Backcast - NEP'!$B$12:$AG$122, MATCH('ALL Backcast - WINEP NEP'!$C118, 'WSH Backcast - NEP'!$C$12:$C$122, 0), MATCH('ALL Backcast - WINEP NEP'!O$13, 'WSH Backcast - NEP'!$B$13:$AG$13, 0))</f>
        <v>Excellent</v>
      </c>
      <c r="P118">
        <f>INDEX('WSH Backcast - NEP'!$B$12:$AG$122, MATCH('ALL Backcast - WINEP NEP'!$C118, 'WSH Backcast - NEP'!$C$12:$C$122, 0), MATCH('ALL Backcast - WINEP NEP'!P$13, 'WSH Backcast - NEP'!$B$13:$AG$13, 0))</f>
        <v>0</v>
      </c>
      <c r="Q118" t="str">
        <f>INDEX('WSH Backcast - NEP'!$B$12:$AG$122, MATCH('ALL Backcast - WINEP NEP'!$C118, 'WSH Backcast - NEP'!$C$12:$C$122, 0), MATCH('ALL Backcast - WINEP NEP'!Q$13, 'WSH Backcast - NEP'!$B$13:$AG$13, 0))</f>
        <v>Good</v>
      </c>
      <c r="R118" t="str">
        <f>INDEX('WSH Backcast - NEP'!$B$12:$AG$122, MATCH('ALL Backcast - WINEP NEP'!$C118, 'WSH Backcast - NEP'!$C$12:$C$122, 0), MATCH('ALL Backcast - WINEP NEP'!R$13, 'WSH Backcast - NEP'!$B$13:$AG$13, 0))</f>
        <v>Good</v>
      </c>
      <c r="S118" t="str">
        <f>INDEX('WSH Backcast - NEP'!$B$12:$AG$122, MATCH('ALL Backcast - WINEP NEP'!$C118, 'WSH Backcast - NEP'!$C$12:$C$122, 0), MATCH('ALL Backcast - WINEP NEP'!S$13, 'WSH Backcast - NEP'!$B$13:$AG$13, 0))</f>
        <v>Good</v>
      </c>
      <c r="T118" t="str">
        <f>INDEX('WSH Backcast - NEP'!$B$12:$AG$122, MATCH('ALL Backcast - WINEP NEP'!$C118, 'WSH Backcast - NEP'!$C$12:$C$122, 0), MATCH('ALL Backcast - WINEP NEP'!T$13, 'WSH Backcast - NEP'!$B$13:$AG$13, 0))</f>
        <v>Good</v>
      </c>
      <c r="U118" t="str">
        <f>INDEX('WSH Backcast - NEP'!$B$12:$AG$122, MATCH('ALL Backcast - WINEP NEP'!$C118, 'WSH Backcast - NEP'!$C$12:$C$122, 0), MATCH('ALL Backcast - WINEP NEP'!U$13, 'WSH Backcast - NEP'!$B$13:$AG$13, 0))</f>
        <v>Good</v>
      </c>
      <c r="V118" t="str">
        <f>INDEX('WSH Backcast - NEP'!$B$12:$AG$122, MATCH('ALL Backcast - WINEP NEP'!$C118, 'WSH Backcast - NEP'!$C$12:$C$122, 0), MATCH('ALL Backcast - WINEP NEP'!V$13, 'WSH Backcast - NEP'!$B$13:$AG$13, 0))</f>
        <v>Good</v>
      </c>
      <c r="W118" t="str">
        <f>INDEX('WSH Backcast - NEP'!$B$12:$AG$122, MATCH('ALL Backcast - WINEP NEP'!$C118, 'WSH Backcast - NEP'!$C$12:$C$122, 0), MATCH('ALL Backcast - WINEP NEP'!W$13, 'WSH Backcast - NEP'!$B$13:$AG$13, 0))</f>
        <v>Y</v>
      </c>
      <c r="X118">
        <f>INDEX('WSH Backcast - NEP'!$B$12:$AG$122, MATCH('ALL Backcast - WINEP NEP'!$C118, 'WSH Backcast - NEP'!$C$12:$C$122, 0), MATCH('ALL Backcast - WINEP NEP'!X$13, 'WSH Backcast - NEP'!$B$13:$AG$13, 0))</f>
        <v>0</v>
      </c>
      <c r="Y118" t="str">
        <f>INDEX('WSH Backcast - NEP'!$B$12:$AG$122, MATCH('ALL Backcast - WINEP NEP'!$C118, 'WSH Backcast - NEP'!$C$12:$C$122, 0), MATCH('ALL Backcast - WINEP NEP'!Y$13, 'WSH Backcast - NEP'!$B$13:$AG$13, 0))</f>
        <v>Adjust to excellent, no historical performance justification for good</v>
      </c>
      <c r="Z118" t="str">
        <f>INDEX('WSH Backcast - NEP'!$B$12:$AG$122, MATCH('ALL Backcast - WINEP NEP'!$C118, 'WSH Backcast - NEP'!$C$12:$C$122, 0), MATCH('ALL Backcast - WINEP NEP'!Z$13, 'WSH Backcast - NEP'!$B$13:$AG$13, 0))</f>
        <v>Y</v>
      </c>
      <c r="AB118" t="str">
        <f t="shared" si="1"/>
        <v>N</v>
      </c>
    </row>
    <row r="119" spans="2:28">
      <c r="B119" t="s">
        <v>232</v>
      </c>
      <c r="C119" t="s">
        <v>424</v>
      </c>
      <c r="D119" t="str">
        <f>INDEX('WSH Backcast - NEP'!$B$12:$AG$122, MATCH('ALL Backcast - WINEP NEP'!$C119, 'WSH Backcast - NEP'!$C$12:$C$122, 0), MATCH('ALL Backcast - WINEP NEP'!D$13, 'WSH Backcast - NEP'!$B$13:$AG$13, 0))</f>
        <v>coastal</v>
      </c>
      <c r="E119" t="str">
        <f>INDEX('WSH Backcast - NEP'!$B$12:$AG$122, MATCH('ALL Backcast - WINEP NEP'!$C119, 'WSH Backcast - NEP'!$C$12:$C$122, 0), MATCH('ALL Backcast - WINEP NEP'!E$13, 'WSH Backcast - NEP'!$B$13:$AG$13, 0))</f>
        <v>Categorisation</v>
      </c>
      <c r="F119" t="str">
        <f>INDEX('WSH Backcast - NEP'!$B$12:$AG$122, MATCH('ALL Backcast - WINEP NEP'!$C119, 'WSH Backcast - NEP'!$C$12:$C$122, 0), MATCH('ALL Backcast - WINEP NEP'!F$13, 'WSH Backcast - NEP'!$B$13:$AG$13, 0))</f>
        <v>Included</v>
      </c>
      <c r="H119" t="str">
        <f>INDEX('WSH Backcast - NEP'!$B$12:$AG$122, MATCH('ALL Backcast - WINEP NEP'!$C119, 'WSH Backcast - NEP'!$C$12:$C$122, 0), MATCH('ALL Backcast - WINEP NEP'!H$13, 'WSH Backcast - NEP'!$B$13:$AG$13, 0))</f>
        <v>Excellent</v>
      </c>
      <c r="I119" t="str">
        <f>INDEX('WSH Backcast - NEP'!$B$12:$AG$122, MATCH('ALL Backcast - WINEP NEP'!$C119, 'WSH Backcast - NEP'!$C$12:$C$122, 0), MATCH('ALL Backcast - WINEP NEP'!I$13, 'WSH Backcast - NEP'!$B$13:$AG$13, 0))</f>
        <v>Excellent</v>
      </c>
      <c r="J119" t="str">
        <f>INDEX('WSH Backcast - NEP'!$B$12:$AG$122, MATCH('ALL Backcast - WINEP NEP'!$C119, 'WSH Backcast - NEP'!$C$12:$C$122, 0), MATCH('ALL Backcast - WINEP NEP'!J$13, 'WSH Backcast - NEP'!$B$13:$AG$13, 0))</f>
        <v>Excellent</v>
      </c>
      <c r="K119" t="str">
        <f>INDEX('WSH Backcast - NEP'!$B$12:$AG$122, MATCH('ALL Backcast - WINEP NEP'!$C119, 'WSH Backcast - NEP'!$C$12:$C$122, 0), MATCH('ALL Backcast - WINEP NEP'!K$13, 'WSH Backcast - NEP'!$B$13:$AG$13, 0))</f>
        <v>Excellent</v>
      </c>
      <c r="L119" t="str">
        <f>INDEX('WSH Backcast - NEP'!$B$12:$AG$122, MATCH('ALL Backcast - WINEP NEP'!$C119, 'WSH Backcast - NEP'!$C$12:$C$122, 0), MATCH('ALL Backcast - WINEP NEP'!L$13, 'WSH Backcast - NEP'!$B$13:$AG$13, 0))</f>
        <v>Excellent</v>
      </c>
      <c r="M119" t="str">
        <f>INDEX('WSH Backcast - NEP'!$B$12:$AG$122, MATCH('ALL Backcast - WINEP NEP'!$C119, 'WSH Backcast - NEP'!$C$12:$C$122, 0), MATCH('ALL Backcast - WINEP NEP'!M$13, 'WSH Backcast - NEP'!$B$13:$AG$13, 0))</f>
        <v>Excellent</v>
      </c>
      <c r="N119" t="str">
        <f>INDEX('WSH Backcast - NEP'!$B$12:$AG$122, MATCH('ALL Backcast - WINEP NEP'!$C119, 'WSH Backcast - NEP'!$C$12:$C$122, 0), MATCH('ALL Backcast - WINEP NEP'!N$13, 'WSH Backcast - NEP'!$B$13:$AG$13, 0))</f>
        <v>Excellent</v>
      </c>
      <c r="O119" t="str">
        <f>INDEX('WSH Backcast - NEP'!$B$12:$AG$122, MATCH('ALL Backcast - WINEP NEP'!$C119, 'WSH Backcast - NEP'!$C$12:$C$122, 0), MATCH('ALL Backcast - WINEP NEP'!O$13, 'WSH Backcast - NEP'!$B$13:$AG$13, 0))</f>
        <v>Excellent</v>
      </c>
      <c r="P119">
        <f>INDEX('WSH Backcast - NEP'!$B$12:$AG$122, MATCH('ALL Backcast - WINEP NEP'!$C119, 'WSH Backcast - NEP'!$C$12:$C$122, 0), MATCH('ALL Backcast - WINEP NEP'!P$13, 'WSH Backcast - NEP'!$B$13:$AG$13, 0))</f>
        <v>0</v>
      </c>
      <c r="Q119" t="str">
        <f>INDEX('WSH Backcast - NEP'!$B$12:$AG$122, MATCH('ALL Backcast - WINEP NEP'!$C119, 'WSH Backcast - NEP'!$C$12:$C$122, 0), MATCH('ALL Backcast - WINEP NEP'!Q$13, 'WSH Backcast - NEP'!$B$13:$AG$13, 0))</f>
        <v>Excellent</v>
      </c>
      <c r="R119" t="str">
        <f>INDEX('WSH Backcast - NEP'!$B$12:$AG$122, MATCH('ALL Backcast - WINEP NEP'!$C119, 'WSH Backcast - NEP'!$C$12:$C$122, 0), MATCH('ALL Backcast - WINEP NEP'!R$13, 'WSH Backcast - NEP'!$B$13:$AG$13, 0))</f>
        <v>Excellent</v>
      </c>
      <c r="S119" t="str">
        <f>INDEX('WSH Backcast - NEP'!$B$12:$AG$122, MATCH('ALL Backcast - WINEP NEP'!$C119, 'WSH Backcast - NEP'!$C$12:$C$122, 0), MATCH('ALL Backcast - WINEP NEP'!S$13, 'WSH Backcast - NEP'!$B$13:$AG$13, 0))</f>
        <v>Excellent</v>
      </c>
      <c r="T119" t="str">
        <f>INDEX('WSH Backcast - NEP'!$B$12:$AG$122, MATCH('ALL Backcast - WINEP NEP'!$C119, 'WSH Backcast - NEP'!$C$12:$C$122, 0), MATCH('ALL Backcast - WINEP NEP'!T$13, 'WSH Backcast - NEP'!$B$13:$AG$13, 0))</f>
        <v>Excellent</v>
      </c>
      <c r="U119" t="str">
        <f>INDEX('WSH Backcast - NEP'!$B$12:$AG$122, MATCH('ALL Backcast - WINEP NEP'!$C119, 'WSH Backcast - NEP'!$C$12:$C$122, 0), MATCH('ALL Backcast - WINEP NEP'!U$13, 'WSH Backcast - NEP'!$B$13:$AG$13, 0))</f>
        <v>Excellent</v>
      </c>
      <c r="V119" t="str">
        <f>INDEX('WSH Backcast - NEP'!$B$12:$AG$122, MATCH('ALL Backcast - WINEP NEP'!$C119, 'WSH Backcast - NEP'!$C$12:$C$122, 0), MATCH('ALL Backcast - WINEP NEP'!V$13, 'WSH Backcast - NEP'!$B$13:$AG$13, 0))</f>
        <v>Excellent</v>
      </c>
      <c r="W119">
        <f>INDEX('WSH Backcast - NEP'!$B$12:$AG$122, MATCH('ALL Backcast - WINEP NEP'!$C119, 'WSH Backcast - NEP'!$C$12:$C$122, 0), MATCH('ALL Backcast - WINEP NEP'!W$13, 'WSH Backcast - NEP'!$B$13:$AG$13, 0))</f>
        <v>0</v>
      </c>
      <c r="X119">
        <f>INDEX('WSH Backcast - NEP'!$B$12:$AG$122, MATCH('ALL Backcast - WINEP NEP'!$C119, 'WSH Backcast - NEP'!$C$12:$C$122, 0), MATCH('ALL Backcast - WINEP NEP'!X$13, 'WSH Backcast - NEP'!$B$13:$AG$13, 0))</f>
        <v>0</v>
      </c>
      <c r="Y119">
        <f>INDEX('WSH Backcast - NEP'!$B$12:$AG$122, MATCH('ALL Backcast - WINEP NEP'!$C119, 'WSH Backcast - NEP'!$C$12:$C$122, 0), MATCH('ALL Backcast - WINEP NEP'!Y$13, 'WSH Backcast - NEP'!$B$13:$AG$13, 0))</f>
        <v>0</v>
      </c>
      <c r="Z119" t="str">
        <f>INDEX('WSH Backcast - NEP'!$B$12:$AG$122, MATCH('ALL Backcast - WINEP NEP'!$C119, 'WSH Backcast - NEP'!$C$12:$C$122, 0), MATCH('ALL Backcast - WINEP NEP'!Z$13, 'WSH Backcast - NEP'!$B$13:$AG$13, 0))</f>
        <v>N</v>
      </c>
      <c r="AB119" t="str">
        <f t="shared" si="1"/>
        <v>N</v>
      </c>
    </row>
    <row r="120" spans="2:28">
      <c r="B120" t="s">
        <v>232</v>
      </c>
      <c r="C120" t="s">
        <v>425</v>
      </c>
      <c r="D120" t="str">
        <f>INDEX('WSH Backcast - NEP'!$B$12:$AG$122, MATCH('ALL Backcast - WINEP NEP'!$C120, 'WSH Backcast - NEP'!$C$12:$C$122, 0), MATCH('ALL Backcast - WINEP NEP'!D$13, 'WSH Backcast - NEP'!$B$13:$AG$13, 0))</f>
        <v>coastal</v>
      </c>
      <c r="E120" t="str">
        <f>INDEX('WSH Backcast - NEP'!$B$12:$AG$122, MATCH('ALL Backcast - WINEP NEP'!$C120, 'WSH Backcast - NEP'!$C$12:$C$122, 0), MATCH('ALL Backcast - WINEP NEP'!E$13, 'WSH Backcast - NEP'!$B$13:$AG$13, 0))</f>
        <v>Categorisation</v>
      </c>
      <c r="F120" t="str">
        <f>INDEX('WSH Backcast - NEP'!$B$12:$AG$122, MATCH('ALL Backcast - WINEP NEP'!$C120, 'WSH Backcast - NEP'!$C$12:$C$122, 0), MATCH('ALL Backcast - WINEP NEP'!F$13, 'WSH Backcast - NEP'!$B$13:$AG$13, 0))</f>
        <v>Included</v>
      </c>
      <c r="H120" t="str">
        <f>INDEX('WSH Backcast - NEP'!$B$12:$AG$122, MATCH('ALL Backcast - WINEP NEP'!$C120, 'WSH Backcast - NEP'!$C$12:$C$122, 0), MATCH('ALL Backcast - WINEP NEP'!H$13, 'WSH Backcast - NEP'!$B$13:$AG$13, 0))</f>
        <v>Excellent</v>
      </c>
      <c r="I120" t="str">
        <f>INDEX('WSH Backcast - NEP'!$B$12:$AG$122, MATCH('ALL Backcast - WINEP NEP'!$C120, 'WSH Backcast - NEP'!$C$12:$C$122, 0), MATCH('ALL Backcast - WINEP NEP'!I$13, 'WSH Backcast - NEP'!$B$13:$AG$13, 0))</f>
        <v>Excellent</v>
      </c>
      <c r="J120" t="str">
        <f>INDEX('WSH Backcast - NEP'!$B$12:$AG$122, MATCH('ALL Backcast - WINEP NEP'!$C120, 'WSH Backcast - NEP'!$C$12:$C$122, 0), MATCH('ALL Backcast - WINEP NEP'!J$13, 'WSH Backcast - NEP'!$B$13:$AG$13, 0))</f>
        <v>Excellent</v>
      </c>
      <c r="K120" t="str">
        <f>INDEX('WSH Backcast - NEP'!$B$12:$AG$122, MATCH('ALL Backcast - WINEP NEP'!$C120, 'WSH Backcast - NEP'!$C$12:$C$122, 0), MATCH('ALL Backcast - WINEP NEP'!K$13, 'WSH Backcast - NEP'!$B$13:$AG$13, 0))</f>
        <v>Excellent</v>
      </c>
      <c r="L120" t="str">
        <f>INDEX('WSH Backcast - NEP'!$B$12:$AG$122, MATCH('ALL Backcast - WINEP NEP'!$C120, 'WSH Backcast - NEP'!$C$12:$C$122, 0), MATCH('ALL Backcast - WINEP NEP'!L$13, 'WSH Backcast - NEP'!$B$13:$AG$13, 0))</f>
        <v>Excellent</v>
      </c>
      <c r="M120" t="str">
        <f>INDEX('WSH Backcast - NEP'!$B$12:$AG$122, MATCH('ALL Backcast - WINEP NEP'!$C120, 'WSH Backcast - NEP'!$C$12:$C$122, 0), MATCH('ALL Backcast - WINEP NEP'!M$13, 'WSH Backcast - NEP'!$B$13:$AG$13, 0))</f>
        <v>Excellent</v>
      </c>
      <c r="N120" t="str">
        <f>INDEX('WSH Backcast - NEP'!$B$12:$AG$122, MATCH('ALL Backcast - WINEP NEP'!$C120, 'WSH Backcast - NEP'!$C$12:$C$122, 0), MATCH('ALL Backcast - WINEP NEP'!N$13, 'WSH Backcast - NEP'!$B$13:$AG$13, 0))</f>
        <v>Excellent</v>
      </c>
      <c r="O120" t="str">
        <f>INDEX('WSH Backcast - NEP'!$B$12:$AG$122, MATCH('ALL Backcast - WINEP NEP'!$C120, 'WSH Backcast - NEP'!$C$12:$C$122, 0), MATCH('ALL Backcast - WINEP NEP'!O$13, 'WSH Backcast - NEP'!$B$13:$AG$13, 0))</f>
        <v>Excellent</v>
      </c>
      <c r="P120">
        <f>INDEX('WSH Backcast - NEP'!$B$12:$AG$122, MATCH('ALL Backcast - WINEP NEP'!$C120, 'WSH Backcast - NEP'!$C$12:$C$122, 0), MATCH('ALL Backcast - WINEP NEP'!P$13, 'WSH Backcast - NEP'!$B$13:$AG$13, 0))</f>
        <v>0</v>
      </c>
      <c r="Q120" t="str">
        <f>INDEX('WSH Backcast - NEP'!$B$12:$AG$122, MATCH('ALL Backcast - WINEP NEP'!$C120, 'WSH Backcast - NEP'!$C$12:$C$122, 0), MATCH('ALL Backcast - WINEP NEP'!Q$13, 'WSH Backcast - NEP'!$B$13:$AG$13, 0))</f>
        <v>Excellent</v>
      </c>
      <c r="R120" t="str">
        <f>INDEX('WSH Backcast - NEP'!$B$12:$AG$122, MATCH('ALL Backcast - WINEP NEP'!$C120, 'WSH Backcast - NEP'!$C$12:$C$122, 0), MATCH('ALL Backcast - WINEP NEP'!R$13, 'WSH Backcast - NEP'!$B$13:$AG$13, 0))</f>
        <v>Excellent</v>
      </c>
      <c r="S120" t="str">
        <f>INDEX('WSH Backcast - NEP'!$B$12:$AG$122, MATCH('ALL Backcast - WINEP NEP'!$C120, 'WSH Backcast - NEP'!$C$12:$C$122, 0), MATCH('ALL Backcast - WINEP NEP'!S$13, 'WSH Backcast - NEP'!$B$13:$AG$13, 0))</f>
        <v>Excellent</v>
      </c>
      <c r="T120" t="str">
        <f>INDEX('WSH Backcast - NEP'!$B$12:$AG$122, MATCH('ALL Backcast - WINEP NEP'!$C120, 'WSH Backcast - NEP'!$C$12:$C$122, 0), MATCH('ALL Backcast - WINEP NEP'!T$13, 'WSH Backcast - NEP'!$B$13:$AG$13, 0))</f>
        <v>Excellent</v>
      </c>
      <c r="U120" t="str">
        <f>INDEX('WSH Backcast - NEP'!$B$12:$AG$122, MATCH('ALL Backcast - WINEP NEP'!$C120, 'WSH Backcast - NEP'!$C$12:$C$122, 0), MATCH('ALL Backcast - WINEP NEP'!U$13, 'WSH Backcast - NEP'!$B$13:$AG$13, 0))</f>
        <v>Excellent</v>
      </c>
      <c r="V120" t="str">
        <f>INDEX('WSH Backcast - NEP'!$B$12:$AG$122, MATCH('ALL Backcast - WINEP NEP'!$C120, 'WSH Backcast - NEP'!$C$12:$C$122, 0), MATCH('ALL Backcast - WINEP NEP'!V$13, 'WSH Backcast - NEP'!$B$13:$AG$13, 0))</f>
        <v>Excellent</v>
      </c>
      <c r="W120">
        <f>INDEX('WSH Backcast - NEP'!$B$12:$AG$122, MATCH('ALL Backcast - WINEP NEP'!$C120, 'WSH Backcast - NEP'!$C$12:$C$122, 0), MATCH('ALL Backcast - WINEP NEP'!W$13, 'WSH Backcast - NEP'!$B$13:$AG$13, 0))</f>
        <v>0</v>
      </c>
      <c r="X120">
        <f>INDEX('WSH Backcast - NEP'!$B$12:$AG$122, MATCH('ALL Backcast - WINEP NEP'!$C120, 'WSH Backcast - NEP'!$C$12:$C$122, 0), MATCH('ALL Backcast - WINEP NEP'!X$13, 'WSH Backcast - NEP'!$B$13:$AG$13, 0))</f>
        <v>0</v>
      </c>
      <c r="Y120">
        <f>INDEX('WSH Backcast - NEP'!$B$12:$AG$122, MATCH('ALL Backcast - WINEP NEP'!$C120, 'WSH Backcast - NEP'!$C$12:$C$122, 0), MATCH('ALL Backcast - WINEP NEP'!Y$13, 'WSH Backcast - NEP'!$B$13:$AG$13, 0))</f>
        <v>0</v>
      </c>
      <c r="Z120" t="str">
        <f>INDEX('WSH Backcast - NEP'!$B$12:$AG$122, MATCH('ALL Backcast - WINEP NEP'!$C120, 'WSH Backcast - NEP'!$C$12:$C$122, 0), MATCH('ALL Backcast - WINEP NEP'!Z$13, 'WSH Backcast - NEP'!$B$13:$AG$13, 0))</f>
        <v>N</v>
      </c>
      <c r="AB120" t="str">
        <f t="shared" si="1"/>
        <v>N</v>
      </c>
    </row>
    <row r="121" spans="2:28">
      <c r="B121" t="s">
        <v>232</v>
      </c>
      <c r="C121" t="s">
        <v>426</v>
      </c>
      <c r="D121" t="str">
        <f>INDEX('WSH Backcast - NEP'!$B$12:$AG$122, MATCH('ALL Backcast - WINEP NEP'!$C121, 'WSH Backcast - NEP'!$C$12:$C$122, 0), MATCH('ALL Backcast - WINEP NEP'!D$13, 'WSH Backcast - NEP'!$B$13:$AG$13, 0))</f>
        <v>coastal</v>
      </c>
      <c r="E121" t="str">
        <f>INDEX('WSH Backcast - NEP'!$B$12:$AG$122, MATCH('ALL Backcast - WINEP NEP'!$C121, 'WSH Backcast - NEP'!$C$12:$C$122, 0), MATCH('ALL Backcast - WINEP NEP'!E$13, 'WSH Backcast - NEP'!$B$13:$AG$13, 0))</f>
        <v>Categorisation</v>
      </c>
      <c r="F121" t="str">
        <f>INDEX('WSH Backcast - NEP'!$B$12:$AG$122, MATCH('ALL Backcast - WINEP NEP'!$C121, 'WSH Backcast - NEP'!$C$12:$C$122, 0), MATCH('ALL Backcast - WINEP NEP'!F$13, 'WSH Backcast - NEP'!$B$13:$AG$13, 0))</f>
        <v>Included</v>
      </c>
      <c r="H121" t="str">
        <f>INDEX('WSH Backcast - NEP'!$B$12:$AG$122, MATCH('ALL Backcast - WINEP NEP'!$C121, 'WSH Backcast - NEP'!$C$12:$C$122, 0), MATCH('ALL Backcast - WINEP NEP'!H$13, 'WSH Backcast - NEP'!$B$13:$AG$13, 0))</f>
        <v>Excellent</v>
      </c>
      <c r="I121" t="str">
        <f>INDEX('WSH Backcast - NEP'!$B$12:$AG$122, MATCH('ALL Backcast - WINEP NEP'!$C121, 'WSH Backcast - NEP'!$C$12:$C$122, 0), MATCH('ALL Backcast - WINEP NEP'!I$13, 'WSH Backcast - NEP'!$B$13:$AG$13, 0))</f>
        <v>Excellent</v>
      </c>
      <c r="J121" t="str">
        <f>INDEX('WSH Backcast - NEP'!$B$12:$AG$122, MATCH('ALL Backcast - WINEP NEP'!$C121, 'WSH Backcast - NEP'!$C$12:$C$122, 0), MATCH('ALL Backcast - WINEP NEP'!J$13, 'WSH Backcast - NEP'!$B$13:$AG$13, 0))</f>
        <v>Excellent</v>
      </c>
      <c r="K121" t="str">
        <f>INDEX('WSH Backcast - NEP'!$B$12:$AG$122, MATCH('ALL Backcast - WINEP NEP'!$C121, 'WSH Backcast - NEP'!$C$12:$C$122, 0), MATCH('ALL Backcast - WINEP NEP'!K$13, 'WSH Backcast - NEP'!$B$13:$AG$13, 0))</f>
        <v>Excellent</v>
      </c>
      <c r="L121" t="str">
        <f>INDEX('WSH Backcast - NEP'!$B$12:$AG$122, MATCH('ALL Backcast - WINEP NEP'!$C121, 'WSH Backcast - NEP'!$C$12:$C$122, 0), MATCH('ALL Backcast - WINEP NEP'!L$13, 'WSH Backcast - NEP'!$B$13:$AG$13, 0))</f>
        <v>Excellent</v>
      </c>
      <c r="M121" t="str">
        <f>INDEX('WSH Backcast - NEP'!$B$12:$AG$122, MATCH('ALL Backcast - WINEP NEP'!$C121, 'WSH Backcast - NEP'!$C$12:$C$122, 0), MATCH('ALL Backcast - WINEP NEP'!M$13, 'WSH Backcast - NEP'!$B$13:$AG$13, 0))</f>
        <v>Excellent</v>
      </c>
      <c r="N121" t="str">
        <f>INDEX('WSH Backcast - NEP'!$B$12:$AG$122, MATCH('ALL Backcast - WINEP NEP'!$C121, 'WSH Backcast - NEP'!$C$12:$C$122, 0), MATCH('ALL Backcast - WINEP NEP'!N$13, 'WSH Backcast - NEP'!$B$13:$AG$13, 0))</f>
        <v>Excellent</v>
      </c>
      <c r="O121" t="str">
        <f>INDEX('WSH Backcast - NEP'!$B$12:$AG$122, MATCH('ALL Backcast - WINEP NEP'!$C121, 'WSH Backcast - NEP'!$C$12:$C$122, 0), MATCH('ALL Backcast - WINEP NEP'!O$13, 'WSH Backcast - NEP'!$B$13:$AG$13, 0))</f>
        <v>Excellent</v>
      </c>
      <c r="P121">
        <f>INDEX('WSH Backcast - NEP'!$B$12:$AG$122, MATCH('ALL Backcast - WINEP NEP'!$C121, 'WSH Backcast - NEP'!$C$12:$C$122, 0), MATCH('ALL Backcast - WINEP NEP'!P$13, 'WSH Backcast - NEP'!$B$13:$AG$13, 0))</f>
        <v>0</v>
      </c>
      <c r="Q121" t="str">
        <f>INDEX('WSH Backcast - NEP'!$B$12:$AG$122, MATCH('ALL Backcast - WINEP NEP'!$C121, 'WSH Backcast - NEP'!$C$12:$C$122, 0), MATCH('ALL Backcast - WINEP NEP'!Q$13, 'WSH Backcast - NEP'!$B$13:$AG$13, 0))</f>
        <v>Excellent</v>
      </c>
      <c r="R121" t="str">
        <f>INDEX('WSH Backcast - NEP'!$B$12:$AG$122, MATCH('ALL Backcast - WINEP NEP'!$C121, 'WSH Backcast - NEP'!$C$12:$C$122, 0), MATCH('ALL Backcast - WINEP NEP'!R$13, 'WSH Backcast - NEP'!$B$13:$AG$13, 0))</f>
        <v>Excellent</v>
      </c>
      <c r="S121" t="str">
        <f>INDEX('WSH Backcast - NEP'!$B$12:$AG$122, MATCH('ALL Backcast - WINEP NEP'!$C121, 'WSH Backcast - NEP'!$C$12:$C$122, 0), MATCH('ALL Backcast - WINEP NEP'!S$13, 'WSH Backcast - NEP'!$B$13:$AG$13, 0))</f>
        <v>Excellent</v>
      </c>
      <c r="T121" t="str">
        <f>INDEX('WSH Backcast - NEP'!$B$12:$AG$122, MATCH('ALL Backcast - WINEP NEP'!$C121, 'WSH Backcast - NEP'!$C$12:$C$122, 0), MATCH('ALL Backcast - WINEP NEP'!T$13, 'WSH Backcast - NEP'!$B$13:$AG$13, 0))</f>
        <v>Excellent</v>
      </c>
      <c r="U121" t="str">
        <f>INDEX('WSH Backcast - NEP'!$B$12:$AG$122, MATCH('ALL Backcast - WINEP NEP'!$C121, 'WSH Backcast - NEP'!$C$12:$C$122, 0), MATCH('ALL Backcast - WINEP NEP'!U$13, 'WSH Backcast - NEP'!$B$13:$AG$13, 0))</f>
        <v>Excellent</v>
      </c>
      <c r="V121" t="str">
        <f>INDEX('WSH Backcast - NEP'!$B$12:$AG$122, MATCH('ALL Backcast - WINEP NEP'!$C121, 'WSH Backcast - NEP'!$C$12:$C$122, 0), MATCH('ALL Backcast - WINEP NEP'!V$13, 'WSH Backcast - NEP'!$B$13:$AG$13, 0))</f>
        <v>Excellent</v>
      </c>
      <c r="W121">
        <f>INDEX('WSH Backcast - NEP'!$B$12:$AG$122, MATCH('ALL Backcast - WINEP NEP'!$C121, 'WSH Backcast - NEP'!$C$12:$C$122, 0), MATCH('ALL Backcast - WINEP NEP'!W$13, 'WSH Backcast - NEP'!$B$13:$AG$13, 0))</f>
        <v>0</v>
      </c>
      <c r="X121">
        <f>INDEX('WSH Backcast - NEP'!$B$12:$AG$122, MATCH('ALL Backcast - WINEP NEP'!$C121, 'WSH Backcast - NEP'!$C$12:$C$122, 0), MATCH('ALL Backcast - WINEP NEP'!X$13, 'WSH Backcast - NEP'!$B$13:$AG$13, 0))</f>
        <v>0</v>
      </c>
      <c r="Y121">
        <f>INDEX('WSH Backcast - NEP'!$B$12:$AG$122, MATCH('ALL Backcast - WINEP NEP'!$C121, 'WSH Backcast - NEP'!$C$12:$C$122, 0), MATCH('ALL Backcast - WINEP NEP'!Y$13, 'WSH Backcast - NEP'!$B$13:$AG$13, 0))</f>
        <v>0</v>
      </c>
      <c r="Z121" t="str">
        <f>INDEX('WSH Backcast - NEP'!$B$12:$AG$122, MATCH('ALL Backcast - WINEP NEP'!$C121, 'WSH Backcast - NEP'!$C$12:$C$122, 0), MATCH('ALL Backcast - WINEP NEP'!Z$13, 'WSH Backcast - NEP'!$B$13:$AG$13, 0))</f>
        <v>N</v>
      </c>
      <c r="AB121" t="str">
        <f t="shared" si="1"/>
        <v>N</v>
      </c>
    </row>
    <row r="122" spans="2:28">
      <c r="B122" t="s">
        <v>232</v>
      </c>
      <c r="C122" t="s">
        <v>427</v>
      </c>
      <c r="D122" t="str">
        <f>INDEX('WSH Backcast - NEP'!$B$12:$AG$122, MATCH('ALL Backcast - WINEP NEP'!$C122, 'WSH Backcast - NEP'!$C$12:$C$122, 0), MATCH('ALL Backcast - WINEP NEP'!D$13, 'WSH Backcast - NEP'!$B$13:$AG$13, 0))</f>
        <v>inland</v>
      </c>
      <c r="E122" t="str">
        <f>INDEX('WSH Backcast - NEP'!$B$12:$AG$122, MATCH('ALL Backcast - WINEP NEP'!$C122, 'WSH Backcast - NEP'!$C$12:$C$122, 0), MATCH('ALL Backcast - WINEP NEP'!E$13, 'WSH Backcast - NEP'!$B$13:$AG$13, 0))</f>
        <v>Categorisation</v>
      </c>
      <c r="F122" t="str">
        <f>INDEX('WSH Backcast - NEP'!$B$12:$AG$122, MATCH('ALL Backcast - WINEP NEP'!$C122, 'WSH Backcast - NEP'!$C$12:$C$122, 0), MATCH('ALL Backcast - WINEP NEP'!F$13, 'WSH Backcast - NEP'!$B$13:$AG$13, 0))</f>
        <v>Included</v>
      </c>
      <c r="H122" t="str">
        <f>INDEX('WSH Backcast - NEP'!$B$12:$AG$122, MATCH('ALL Backcast - WINEP NEP'!$C122, 'WSH Backcast - NEP'!$C$12:$C$122, 0), MATCH('ALL Backcast - WINEP NEP'!H$13, 'WSH Backcast - NEP'!$B$13:$AG$13, 0))</f>
        <v>Excellent</v>
      </c>
      <c r="I122" t="str">
        <f>INDEX('WSH Backcast - NEP'!$B$12:$AG$122, MATCH('ALL Backcast - WINEP NEP'!$C122, 'WSH Backcast - NEP'!$C$12:$C$122, 0), MATCH('ALL Backcast - WINEP NEP'!I$13, 'WSH Backcast - NEP'!$B$13:$AG$13, 0))</f>
        <v>Excellent</v>
      </c>
      <c r="J122" t="str">
        <f>INDEX('WSH Backcast - NEP'!$B$12:$AG$122, MATCH('ALL Backcast - WINEP NEP'!$C122, 'WSH Backcast - NEP'!$C$12:$C$122, 0), MATCH('ALL Backcast - WINEP NEP'!J$13, 'WSH Backcast - NEP'!$B$13:$AG$13, 0))</f>
        <v>Excellent</v>
      </c>
      <c r="K122" t="str">
        <f>INDEX('WSH Backcast - NEP'!$B$12:$AG$122, MATCH('ALL Backcast - WINEP NEP'!$C122, 'WSH Backcast - NEP'!$C$12:$C$122, 0), MATCH('ALL Backcast - WINEP NEP'!K$13, 'WSH Backcast - NEP'!$B$13:$AG$13, 0))</f>
        <v>Excellent</v>
      </c>
      <c r="L122" t="str">
        <f>INDEX('WSH Backcast - NEP'!$B$12:$AG$122, MATCH('ALL Backcast - WINEP NEP'!$C122, 'WSH Backcast - NEP'!$C$12:$C$122, 0), MATCH('ALL Backcast - WINEP NEP'!L$13, 'WSH Backcast - NEP'!$B$13:$AG$13, 0))</f>
        <v>Excellent</v>
      </c>
      <c r="M122" t="str">
        <f>INDEX('WSH Backcast - NEP'!$B$12:$AG$122, MATCH('ALL Backcast - WINEP NEP'!$C122, 'WSH Backcast - NEP'!$C$12:$C$122, 0), MATCH('ALL Backcast - WINEP NEP'!M$13, 'WSH Backcast - NEP'!$B$13:$AG$13, 0))</f>
        <v>Excellent</v>
      </c>
      <c r="N122" t="str">
        <f>INDEX('WSH Backcast - NEP'!$B$12:$AG$122, MATCH('ALL Backcast - WINEP NEP'!$C122, 'WSH Backcast - NEP'!$C$12:$C$122, 0), MATCH('ALL Backcast - WINEP NEP'!N$13, 'WSH Backcast - NEP'!$B$13:$AG$13, 0))</f>
        <v>Excellent</v>
      </c>
      <c r="O122" t="str">
        <f>INDEX('WSH Backcast - NEP'!$B$12:$AG$122, MATCH('ALL Backcast - WINEP NEP'!$C122, 'WSH Backcast - NEP'!$C$12:$C$122, 0), MATCH('ALL Backcast - WINEP NEP'!O$13, 'WSH Backcast - NEP'!$B$13:$AG$13, 0))</f>
        <v>Excellent</v>
      </c>
      <c r="P122">
        <f>INDEX('WSH Backcast - NEP'!$B$12:$AG$122, MATCH('ALL Backcast - WINEP NEP'!$C122, 'WSH Backcast - NEP'!$C$12:$C$122, 0), MATCH('ALL Backcast - WINEP NEP'!P$13, 'WSH Backcast - NEP'!$B$13:$AG$13, 0))</f>
        <v>0</v>
      </c>
      <c r="Q122" t="str">
        <f>INDEX('WSH Backcast - NEP'!$B$12:$AG$122, MATCH('ALL Backcast - WINEP NEP'!$C122, 'WSH Backcast - NEP'!$C$12:$C$122, 0), MATCH('ALL Backcast - WINEP NEP'!Q$13, 'WSH Backcast - NEP'!$B$13:$AG$13, 0))</f>
        <v>Excellent</v>
      </c>
      <c r="R122" t="str">
        <f>INDEX('WSH Backcast - NEP'!$B$12:$AG$122, MATCH('ALL Backcast - WINEP NEP'!$C122, 'WSH Backcast - NEP'!$C$12:$C$122, 0), MATCH('ALL Backcast - WINEP NEP'!R$13, 'WSH Backcast - NEP'!$B$13:$AG$13, 0))</f>
        <v>Excellent</v>
      </c>
      <c r="S122" t="str">
        <f>INDEX('WSH Backcast - NEP'!$B$12:$AG$122, MATCH('ALL Backcast - WINEP NEP'!$C122, 'WSH Backcast - NEP'!$C$12:$C$122, 0), MATCH('ALL Backcast - WINEP NEP'!S$13, 'WSH Backcast - NEP'!$B$13:$AG$13, 0))</f>
        <v>Excellent</v>
      </c>
      <c r="T122" t="str">
        <f>INDEX('WSH Backcast - NEP'!$B$12:$AG$122, MATCH('ALL Backcast - WINEP NEP'!$C122, 'WSH Backcast - NEP'!$C$12:$C$122, 0), MATCH('ALL Backcast - WINEP NEP'!T$13, 'WSH Backcast - NEP'!$B$13:$AG$13, 0))</f>
        <v>Excellent</v>
      </c>
      <c r="U122" t="str">
        <f>INDEX('WSH Backcast - NEP'!$B$12:$AG$122, MATCH('ALL Backcast - WINEP NEP'!$C122, 'WSH Backcast - NEP'!$C$12:$C$122, 0), MATCH('ALL Backcast - WINEP NEP'!U$13, 'WSH Backcast - NEP'!$B$13:$AG$13, 0))</f>
        <v>Excellent</v>
      </c>
      <c r="V122" t="str">
        <f>INDEX('WSH Backcast - NEP'!$B$12:$AG$122, MATCH('ALL Backcast - WINEP NEP'!$C122, 'WSH Backcast - NEP'!$C$12:$C$122, 0), MATCH('ALL Backcast - WINEP NEP'!V$13, 'WSH Backcast - NEP'!$B$13:$AG$13, 0))</f>
        <v>Excellent</v>
      </c>
      <c r="W122">
        <f>INDEX('WSH Backcast - NEP'!$B$12:$AG$122, MATCH('ALL Backcast - WINEP NEP'!$C122, 'WSH Backcast - NEP'!$C$12:$C$122, 0), MATCH('ALL Backcast - WINEP NEP'!W$13, 'WSH Backcast - NEP'!$B$13:$AG$13, 0))</f>
        <v>0</v>
      </c>
      <c r="X122">
        <f>INDEX('WSH Backcast - NEP'!$B$12:$AG$122, MATCH('ALL Backcast - WINEP NEP'!$C122, 'WSH Backcast - NEP'!$C$12:$C$122, 0), MATCH('ALL Backcast - WINEP NEP'!X$13, 'WSH Backcast - NEP'!$B$13:$AG$13, 0))</f>
        <v>0</v>
      </c>
      <c r="Y122">
        <f>INDEX('WSH Backcast - NEP'!$B$12:$AG$122, MATCH('ALL Backcast - WINEP NEP'!$C122, 'WSH Backcast - NEP'!$C$12:$C$122, 0), MATCH('ALL Backcast - WINEP NEP'!Y$13, 'WSH Backcast - NEP'!$B$13:$AG$13, 0))</f>
        <v>0</v>
      </c>
      <c r="Z122" t="str">
        <f>INDEX('WSH Backcast - NEP'!$B$12:$AG$122, MATCH('ALL Backcast - WINEP NEP'!$C122, 'WSH Backcast - NEP'!$C$12:$C$122, 0), MATCH('ALL Backcast - WINEP NEP'!Z$13, 'WSH Backcast - NEP'!$B$13:$AG$13, 0))</f>
        <v>N</v>
      </c>
      <c r="AB122" t="str">
        <f t="shared" si="1"/>
        <v>N</v>
      </c>
    </row>
    <row r="123" spans="2:28">
      <c r="B123" t="s">
        <v>232</v>
      </c>
      <c r="C123" t="s">
        <v>429</v>
      </c>
      <c r="D123" t="str">
        <f>INDEX('WSH Backcast - NEP'!$B$12:$AG$122, MATCH('ALL Backcast - WINEP NEP'!$C123, 'WSH Backcast - NEP'!$C$12:$C$122, 0), MATCH('ALL Backcast - WINEP NEP'!D$13, 'WSH Backcast - NEP'!$B$13:$AG$13, 0))</f>
        <v>coastal</v>
      </c>
      <c r="E123" t="str">
        <f>INDEX('WSH Backcast - NEP'!$B$12:$AG$122, MATCH('ALL Backcast - WINEP NEP'!$C123, 'WSH Backcast - NEP'!$C$12:$C$122, 0), MATCH('ALL Backcast - WINEP NEP'!E$13, 'WSH Backcast - NEP'!$B$13:$AG$13, 0))</f>
        <v>Categorisation</v>
      </c>
      <c r="F123" t="str">
        <f>INDEX('WSH Backcast - NEP'!$B$12:$AG$122, MATCH('ALL Backcast - WINEP NEP'!$C123, 'WSH Backcast - NEP'!$C$12:$C$122, 0), MATCH('ALL Backcast - WINEP NEP'!F$13, 'WSH Backcast - NEP'!$B$13:$AG$13, 0))</f>
        <v>Included</v>
      </c>
      <c r="H123" t="str">
        <f>INDEX('WSH Backcast - NEP'!$B$12:$AG$122, MATCH('ALL Backcast - WINEP NEP'!$C123, 'WSH Backcast - NEP'!$C$12:$C$122, 0), MATCH('ALL Backcast - WINEP NEP'!H$13, 'WSH Backcast - NEP'!$B$13:$AG$13, 0))</f>
        <v>Excellent</v>
      </c>
      <c r="I123" t="str">
        <f>INDEX('WSH Backcast - NEP'!$B$12:$AG$122, MATCH('ALL Backcast - WINEP NEP'!$C123, 'WSH Backcast - NEP'!$C$12:$C$122, 0), MATCH('ALL Backcast - WINEP NEP'!I$13, 'WSH Backcast - NEP'!$B$13:$AG$13, 0))</f>
        <v>Excellent</v>
      </c>
      <c r="J123" t="str">
        <f>INDEX('WSH Backcast - NEP'!$B$12:$AG$122, MATCH('ALL Backcast - WINEP NEP'!$C123, 'WSH Backcast - NEP'!$C$12:$C$122, 0), MATCH('ALL Backcast - WINEP NEP'!J$13, 'WSH Backcast - NEP'!$B$13:$AG$13, 0))</f>
        <v>Excellent</v>
      </c>
      <c r="K123" t="str">
        <f>INDEX('WSH Backcast - NEP'!$B$12:$AG$122, MATCH('ALL Backcast - WINEP NEP'!$C123, 'WSH Backcast - NEP'!$C$12:$C$122, 0), MATCH('ALL Backcast - WINEP NEP'!K$13, 'WSH Backcast - NEP'!$B$13:$AG$13, 0))</f>
        <v>Excellent</v>
      </c>
      <c r="L123" t="str">
        <f>INDEX('WSH Backcast - NEP'!$B$12:$AG$122, MATCH('ALL Backcast - WINEP NEP'!$C123, 'WSH Backcast - NEP'!$C$12:$C$122, 0), MATCH('ALL Backcast - WINEP NEP'!L$13, 'WSH Backcast - NEP'!$B$13:$AG$13, 0))</f>
        <v>Excellent</v>
      </c>
      <c r="M123" t="str">
        <f>INDEX('WSH Backcast - NEP'!$B$12:$AG$122, MATCH('ALL Backcast - WINEP NEP'!$C123, 'WSH Backcast - NEP'!$C$12:$C$122, 0), MATCH('ALL Backcast - WINEP NEP'!M$13, 'WSH Backcast - NEP'!$B$13:$AG$13, 0))</f>
        <v>Excellent</v>
      </c>
      <c r="N123" t="str">
        <f>INDEX('WSH Backcast - NEP'!$B$12:$AG$122, MATCH('ALL Backcast - WINEP NEP'!$C123, 'WSH Backcast - NEP'!$C$12:$C$122, 0), MATCH('ALL Backcast - WINEP NEP'!N$13, 'WSH Backcast - NEP'!$B$13:$AG$13, 0))</f>
        <v>Excellent</v>
      </c>
      <c r="O123" t="str">
        <f>INDEX('WSH Backcast - NEP'!$B$12:$AG$122, MATCH('ALL Backcast - WINEP NEP'!$C123, 'WSH Backcast - NEP'!$C$12:$C$122, 0), MATCH('ALL Backcast - WINEP NEP'!O$13, 'WSH Backcast - NEP'!$B$13:$AG$13, 0))</f>
        <v>Excellent</v>
      </c>
      <c r="P123">
        <f>INDEX('WSH Backcast - NEP'!$B$12:$AG$122, MATCH('ALL Backcast - WINEP NEP'!$C123, 'WSH Backcast - NEP'!$C$12:$C$122, 0), MATCH('ALL Backcast - WINEP NEP'!P$13, 'WSH Backcast - NEP'!$B$13:$AG$13, 0))</f>
        <v>0</v>
      </c>
      <c r="Q123" t="str">
        <f>INDEX('WSH Backcast - NEP'!$B$12:$AG$122, MATCH('ALL Backcast - WINEP NEP'!$C123, 'WSH Backcast - NEP'!$C$12:$C$122, 0), MATCH('ALL Backcast - WINEP NEP'!Q$13, 'WSH Backcast - NEP'!$B$13:$AG$13, 0))</f>
        <v>Excellent</v>
      </c>
      <c r="R123" t="str">
        <f>INDEX('WSH Backcast - NEP'!$B$12:$AG$122, MATCH('ALL Backcast - WINEP NEP'!$C123, 'WSH Backcast - NEP'!$C$12:$C$122, 0), MATCH('ALL Backcast - WINEP NEP'!R$13, 'WSH Backcast - NEP'!$B$13:$AG$13, 0))</f>
        <v>Excellent</v>
      </c>
      <c r="S123" t="str">
        <f>INDEX('WSH Backcast - NEP'!$B$12:$AG$122, MATCH('ALL Backcast - WINEP NEP'!$C123, 'WSH Backcast - NEP'!$C$12:$C$122, 0), MATCH('ALL Backcast - WINEP NEP'!S$13, 'WSH Backcast - NEP'!$B$13:$AG$13, 0))</f>
        <v>Excellent</v>
      </c>
      <c r="T123" t="str">
        <f>INDEX('WSH Backcast - NEP'!$B$12:$AG$122, MATCH('ALL Backcast - WINEP NEP'!$C123, 'WSH Backcast - NEP'!$C$12:$C$122, 0), MATCH('ALL Backcast - WINEP NEP'!T$13, 'WSH Backcast - NEP'!$B$13:$AG$13, 0))</f>
        <v>Excellent</v>
      </c>
      <c r="U123" t="str">
        <f>INDEX('WSH Backcast - NEP'!$B$12:$AG$122, MATCH('ALL Backcast - WINEP NEP'!$C123, 'WSH Backcast - NEP'!$C$12:$C$122, 0), MATCH('ALL Backcast - WINEP NEP'!U$13, 'WSH Backcast - NEP'!$B$13:$AG$13, 0))</f>
        <v>Excellent</v>
      </c>
      <c r="V123" t="str">
        <f>INDEX('WSH Backcast - NEP'!$B$12:$AG$122, MATCH('ALL Backcast - WINEP NEP'!$C123, 'WSH Backcast - NEP'!$C$12:$C$122, 0), MATCH('ALL Backcast - WINEP NEP'!V$13, 'WSH Backcast - NEP'!$B$13:$AG$13, 0))</f>
        <v>Excellent</v>
      </c>
      <c r="W123">
        <f>INDEX('WSH Backcast - NEP'!$B$12:$AG$122, MATCH('ALL Backcast - WINEP NEP'!$C123, 'WSH Backcast - NEP'!$C$12:$C$122, 0), MATCH('ALL Backcast - WINEP NEP'!W$13, 'WSH Backcast - NEP'!$B$13:$AG$13, 0))</f>
        <v>0</v>
      </c>
      <c r="X123">
        <f>INDEX('WSH Backcast - NEP'!$B$12:$AG$122, MATCH('ALL Backcast - WINEP NEP'!$C123, 'WSH Backcast - NEP'!$C$12:$C$122, 0), MATCH('ALL Backcast - WINEP NEP'!X$13, 'WSH Backcast - NEP'!$B$13:$AG$13, 0))</f>
        <v>0</v>
      </c>
      <c r="Y123">
        <f>INDEX('WSH Backcast - NEP'!$B$12:$AG$122, MATCH('ALL Backcast - WINEP NEP'!$C123, 'WSH Backcast - NEP'!$C$12:$C$122, 0), MATCH('ALL Backcast - WINEP NEP'!Y$13, 'WSH Backcast - NEP'!$B$13:$AG$13, 0))</f>
        <v>0</v>
      </c>
      <c r="Z123" t="str">
        <f>INDEX('WSH Backcast - NEP'!$B$12:$AG$122, MATCH('ALL Backcast - WINEP NEP'!$C123, 'WSH Backcast - NEP'!$C$12:$C$122, 0), MATCH('ALL Backcast - WINEP NEP'!Z$13, 'WSH Backcast - NEP'!$B$13:$AG$13, 0))</f>
        <v>N</v>
      </c>
      <c r="AB123" t="str">
        <f t="shared" si="1"/>
        <v>N</v>
      </c>
    </row>
    <row r="124" spans="2:28">
      <c r="B124" t="s">
        <v>232</v>
      </c>
      <c r="C124" t="s">
        <v>430</v>
      </c>
      <c r="D124" t="str">
        <f>INDEX('WSH Backcast - NEP'!$B$12:$AG$122, MATCH('ALL Backcast - WINEP NEP'!$C124, 'WSH Backcast - NEP'!$C$12:$C$122, 0), MATCH('ALL Backcast - WINEP NEP'!D$13, 'WSH Backcast - NEP'!$B$13:$AG$13, 0))</f>
        <v>coastal</v>
      </c>
      <c r="E124" t="str">
        <f>INDEX('WSH Backcast - NEP'!$B$12:$AG$122, MATCH('ALL Backcast - WINEP NEP'!$C124, 'WSH Backcast - NEP'!$C$12:$C$122, 0), MATCH('ALL Backcast - WINEP NEP'!E$13, 'WSH Backcast - NEP'!$B$13:$AG$13, 0))</f>
        <v>Categorisation</v>
      </c>
      <c r="F124" t="str">
        <f>INDEX('WSH Backcast - NEP'!$B$12:$AG$122, MATCH('ALL Backcast - WINEP NEP'!$C124, 'WSH Backcast - NEP'!$C$12:$C$122, 0), MATCH('ALL Backcast - WINEP NEP'!F$13, 'WSH Backcast - NEP'!$B$13:$AG$13, 0))</f>
        <v>Included</v>
      </c>
      <c r="H124" t="str">
        <f>INDEX('WSH Backcast - NEP'!$B$12:$AG$122, MATCH('ALL Backcast - WINEP NEP'!$C124, 'WSH Backcast - NEP'!$C$12:$C$122, 0), MATCH('ALL Backcast - WINEP NEP'!H$13, 'WSH Backcast - NEP'!$B$13:$AG$13, 0))</f>
        <v>Excellent</v>
      </c>
      <c r="I124" t="str">
        <f>INDEX('WSH Backcast - NEP'!$B$12:$AG$122, MATCH('ALL Backcast - WINEP NEP'!$C124, 'WSH Backcast - NEP'!$C$12:$C$122, 0), MATCH('ALL Backcast - WINEP NEP'!I$13, 'WSH Backcast - NEP'!$B$13:$AG$13, 0))</f>
        <v>Excellent</v>
      </c>
      <c r="J124" t="str">
        <f>INDEX('WSH Backcast - NEP'!$B$12:$AG$122, MATCH('ALL Backcast - WINEP NEP'!$C124, 'WSH Backcast - NEP'!$C$12:$C$122, 0), MATCH('ALL Backcast - WINEP NEP'!J$13, 'WSH Backcast - NEP'!$B$13:$AG$13, 0))</f>
        <v>Excellent</v>
      </c>
      <c r="K124" t="str">
        <f>INDEX('WSH Backcast - NEP'!$B$12:$AG$122, MATCH('ALL Backcast - WINEP NEP'!$C124, 'WSH Backcast - NEP'!$C$12:$C$122, 0), MATCH('ALL Backcast - WINEP NEP'!K$13, 'WSH Backcast - NEP'!$B$13:$AG$13, 0))</f>
        <v>Excellent</v>
      </c>
      <c r="L124" t="str">
        <f>INDEX('WSH Backcast - NEP'!$B$12:$AG$122, MATCH('ALL Backcast - WINEP NEP'!$C124, 'WSH Backcast - NEP'!$C$12:$C$122, 0), MATCH('ALL Backcast - WINEP NEP'!L$13, 'WSH Backcast - NEP'!$B$13:$AG$13, 0))</f>
        <v>Excellent</v>
      </c>
      <c r="M124" t="str">
        <f>INDEX('WSH Backcast - NEP'!$B$12:$AG$122, MATCH('ALL Backcast - WINEP NEP'!$C124, 'WSH Backcast - NEP'!$C$12:$C$122, 0), MATCH('ALL Backcast - WINEP NEP'!M$13, 'WSH Backcast - NEP'!$B$13:$AG$13, 0))</f>
        <v>Excellent</v>
      </c>
      <c r="N124" t="str">
        <f>INDEX('WSH Backcast - NEP'!$B$12:$AG$122, MATCH('ALL Backcast - WINEP NEP'!$C124, 'WSH Backcast - NEP'!$C$12:$C$122, 0), MATCH('ALL Backcast - WINEP NEP'!N$13, 'WSH Backcast - NEP'!$B$13:$AG$13, 0))</f>
        <v>Excellent</v>
      </c>
      <c r="O124" t="str">
        <f>INDEX('WSH Backcast - NEP'!$B$12:$AG$122, MATCH('ALL Backcast - WINEP NEP'!$C124, 'WSH Backcast - NEP'!$C$12:$C$122, 0), MATCH('ALL Backcast - WINEP NEP'!O$13, 'WSH Backcast - NEP'!$B$13:$AG$13, 0))</f>
        <v>Excellent</v>
      </c>
      <c r="P124">
        <f>INDEX('WSH Backcast - NEP'!$B$12:$AG$122, MATCH('ALL Backcast - WINEP NEP'!$C124, 'WSH Backcast - NEP'!$C$12:$C$122, 0), MATCH('ALL Backcast - WINEP NEP'!P$13, 'WSH Backcast - NEP'!$B$13:$AG$13, 0))</f>
        <v>0</v>
      </c>
      <c r="Q124" t="str">
        <f>INDEX('WSH Backcast - NEP'!$B$12:$AG$122, MATCH('ALL Backcast - WINEP NEP'!$C124, 'WSH Backcast - NEP'!$C$12:$C$122, 0), MATCH('ALL Backcast - WINEP NEP'!Q$13, 'WSH Backcast - NEP'!$B$13:$AG$13, 0))</f>
        <v>Excellent</v>
      </c>
      <c r="R124" t="str">
        <f>INDEX('WSH Backcast - NEP'!$B$12:$AG$122, MATCH('ALL Backcast - WINEP NEP'!$C124, 'WSH Backcast - NEP'!$C$12:$C$122, 0), MATCH('ALL Backcast - WINEP NEP'!R$13, 'WSH Backcast - NEP'!$B$13:$AG$13, 0))</f>
        <v>Excellent</v>
      </c>
      <c r="S124" t="str">
        <f>INDEX('WSH Backcast - NEP'!$B$12:$AG$122, MATCH('ALL Backcast - WINEP NEP'!$C124, 'WSH Backcast - NEP'!$C$12:$C$122, 0), MATCH('ALL Backcast - WINEP NEP'!S$13, 'WSH Backcast - NEP'!$B$13:$AG$13, 0))</f>
        <v>Excellent</v>
      </c>
      <c r="T124" t="str">
        <f>INDEX('WSH Backcast - NEP'!$B$12:$AG$122, MATCH('ALL Backcast - WINEP NEP'!$C124, 'WSH Backcast - NEP'!$C$12:$C$122, 0), MATCH('ALL Backcast - WINEP NEP'!T$13, 'WSH Backcast - NEP'!$B$13:$AG$13, 0))</f>
        <v>Excellent</v>
      </c>
      <c r="U124" t="str">
        <f>INDEX('WSH Backcast - NEP'!$B$12:$AG$122, MATCH('ALL Backcast - WINEP NEP'!$C124, 'WSH Backcast - NEP'!$C$12:$C$122, 0), MATCH('ALL Backcast - WINEP NEP'!U$13, 'WSH Backcast - NEP'!$B$13:$AG$13, 0))</f>
        <v>Excellent</v>
      </c>
      <c r="V124" t="str">
        <f>INDEX('WSH Backcast - NEP'!$B$12:$AG$122, MATCH('ALL Backcast - WINEP NEP'!$C124, 'WSH Backcast - NEP'!$C$12:$C$122, 0), MATCH('ALL Backcast - WINEP NEP'!V$13, 'WSH Backcast - NEP'!$B$13:$AG$13, 0))</f>
        <v>Excellent</v>
      </c>
      <c r="W124">
        <f>INDEX('WSH Backcast - NEP'!$B$12:$AG$122, MATCH('ALL Backcast - WINEP NEP'!$C124, 'WSH Backcast - NEP'!$C$12:$C$122, 0), MATCH('ALL Backcast - WINEP NEP'!W$13, 'WSH Backcast - NEP'!$B$13:$AG$13, 0))</f>
        <v>0</v>
      </c>
      <c r="X124">
        <f>INDEX('WSH Backcast - NEP'!$B$12:$AG$122, MATCH('ALL Backcast - WINEP NEP'!$C124, 'WSH Backcast - NEP'!$C$12:$C$122, 0), MATCH('ALL Backcast - WINEP NEP'!X$13, 'WSH Backcast - NEP'!$B$13:$AG$13, 0))</f>
        <v>0</v>
      </c>
      <c r="Y124">
        <f>INDEX('WSH Backcast - NEP'!$B$12:$AG$122, MATCH('ALL Backcast - WINEP NEP'!$C124, 'WSH Backcast - NEP'!$C$12:$C$122, 0), MATCH('ALL Backcast - WINEP NEP'!Y$13, 'WSH Backcast - NEP'!$B$13:$AG$13, 0))</f>
        <v>0</v>
      </c>
      <c r="Z124" t="str">
        <f>INDEX('WSH Backcast - NEP'!$B$12:$AG$122, MATCH('ALL Backcast - WINEP NEP'!$C124, 'WSH Backcast - NEP'!$C$12:$C$122, 0), MATCH('ALL Backcast - WINEP NEP'!Z$13, 'WSH Backcast - NEP'!$B$13:$AG$13, 0))</f>
        <v>N</v>
      </c>
      <c r="AB124" t="str">
        <f t="shared" si="1"/>
        <v>N</v>
      </c>
    </row>
    <row r="125" spans="2:28">
      <c r="B125" t="s">
        <v>232</v>
      </c>
      <c r="C125" t="s">
        <v>431</v>
      </c>
      <c r="D125" t="str">
        <f>INDEX('WSH Backcast - NEP'!$B$12:$AG$122, MATCH('ALL Backcast - WINEP NEP'!$C125, 'WSH Backcast - NEP'!$C$12:$C$122, 0), MATCH('ALL Backcast - WINEP NEP'!D$13, 'WSH Backcast - NEP'!$B$13:$AG$13, 0))</f>
        <v>coastal</v>
      </c>
      <c r="E125" t="str">
        <f>INDEX('WSH Backcast - NEP'!$B$12:$AG$122, MATCH('ALL Backcast - WINEP NEP'!$C125, 'WSH Backcast - NEP'!$C$12:$C$122, 0), MATCH('ALL Backcast - WINEP NEP'!E$13, 'WSH Backcast - NEP'!$B$13:$AG$13, 0))</f>
        <v>Categorisation</v>
      </c>
      <c r="F125" t="str">
        <f>INDEX('WSH Backcast - NEP'!$B$12:$AG$122, MATCH('ALL Backcast - WINEP NEP'!$C125, 'WSH Backcast - NEP'!$C$12:$C$122, 0), MATCH('ALL Backcast - WINEP NEP'!F$13, 'WSH Backcast - NEP'!$B$13:$AG$13, 0))</f>
        <v>Included</v>
      </c>
      <c r="H125" t="str">
        <f>INDEX('WSH Backcast - NEP'!$B$12:$AG$122, MATCH('ALL Backcast - WINEP NEP'!$C125, 'WSH Backcast - NEP'!$C$12:$C$122, 0), MATCH('ALL Backcast - WINEP NEP'!H$13, 'WSH Backcast - NEP'!$B$13:$AG$13, 0))</f>
        <v>Excellent</v>
      </c>
      <c r="I125" t="str">
        <f>INDEX('WSH Backcast - NEP'!$B$12:$AG$122, MATCH('ALL Backcast - WINEP NEP'!$C125, 'WSH Backcast - NEP'!$C$12:$C$122, 0), MATCH('ALL Backcast - WINEP NEP'!I$13, 'WSH Backcast - NEP'!$B$13:$AG$13, 0))</f>
        <v>Excellent</v>
      </c>
      <c r="J125" t="str">
        <f>INDEX('WSH Backcast - NEP'!$B$12:$AG$122, MATCH('ALL Backcast - WINEP NEP'!$C125, 'WSH Backcast - NEP'!$C$12:$C$122, 0), MATCH('ALL Backcast - WINEP NEP'!J$13, 'WSH Backcast - NEP'!$B$13:$AG$13, 0))</f>
        <v>Good</v>
      </c>
      <c r="K125" t="str">
        <f>INDEX('WSH Backcast - NEP'!$B$12:$AG$122, MATCH('ALL Backcast - WINEP NEP'!$C125, 'WSH Backcast - NEP'!$C$12:$C$122, 0), MATCH('ALL Backcast - WINEP NEP'!K$13, 'WSH Backcast - NEP'!$B$13:$AG$13, 0))</f>
        <v>Good</v>
      </c>
      <c r="L125" t="str">
        <f>INDEX('WSH Backcast - NEP'!$B$12:$AG$122, MATCH('ALL Backcast - WINEP NEP'!$C125, 'WSH Backcast - NEP'!$C$12:$C$122, 0), MATCH('ALL Backcast - WINEP NEP'!L$13, 'WSH Backcast - NEP'!$B$13:$AG$13, 0))</f>
        <v>Sufficient</v>
      </c>
      <c r="M125" t="str">
        <f>INDEX('WSH Backcast - NEP'!$B$12:$AG$122, MATCH('ALL Backcast - WINEP NEP'!$C125, 'WSH Backcast - NEP'!$C$12:$C$122, 0), MATCH('ALL Backcast - WINEP NEP'!M$13, 'WSH Backcast - NEP'!$B$13:$AG$13, 0))</f>
        <v>Sufficient</v>
      </c>
      <c r="N125" t="str">
        <f>INDEX('WSH Backcast - NEP'!$B$12:$AG$122, MATCH('ALL Backcast - WINEP NEP'!$C125, 'WSH Backcast - NEP'!$C$12:$C$122, 0), MATCH('ALL Backcast - WINEP NEP'!N$13, 'WSH Backcast - NEP'!$B$13:$AG$13, 0))</f>
        <v>Sufficient</v>
      </c>
      <c r="O125" t="str">
        <f>INDEX('WSH Backcast - NEP'!$B$12:$AG$122, MATCH('ALL Backcast - WINEP NEP'!$C125, 'WSH Backcast - NEP'!$C$12:$C$122, 0), MATCH('ALL Backcast - WINEP NEP'!O$13, 'WSH Backcast - NEP'!$B$13:$AG$13, 0))</f>
        <v>Poor</v>
      </c>
      <c r="P125">
        <f>INDEX('WSH Backcast - NEP'!$B$12:$AG$122, MATCH('ALL Backcast - WINEP NEP'!$C125, 'WSH Backcast - NEP'!$C$12:$C$122, 0), MATCH('ALL Backcast - WINEP NEP'!P$13, 'WSH Backcast - NEP'!$B$13:$AG$13, 0))</f>
        <v>0</v>
      </c>
      <c r="Q125" t="str">
        <f>INDEX('WSH Backcast - NEP'!$B$12:$AG$122, MATCH('ALL Backcast - WINEP NEP'!$C125, 'WSH Backcast - NEP'!$C$12:$C$122, 0), MATCH('ALL Backcast - WINEP NEP'!Q$13, 'WSH Backcast - NEP'!$B$13:$AG$13, 0))</f>
        <v>Sufficient</v>
      </c>
      <c r="R125" t="str">
        <f>INDEX('WSH Backcast - NEP'!$B$12:$AG$122, MATCH('ALL Backcast - WINEP NEP'!$C125, 'WSH Backcast - NEP'!$C$12:$C$122, 0), MATCH('ALL Backcast - WINEP NEP'!R$13, 'WSH Backcast - NEP'!$B$13:$AG$13, 0))</f>
        <v>Sufficient</v>
      </c>
      <c r="S125" t="str">
        <f>INDEX('WSH Backcast - NEP'!$B$12:$AG$122, MATCH('ALL Backcast - WINEP NEP'!$C125, 'WSH Backcast - NEP'!$C$12:$C$122, 0), MATCH('ALL Backcast - WINEP NEP'!S$13, 'WSH Backcast - NEP'!$B$13:$AG$13, 0))</f>
        <v>Sufficient</v>
      </c>
      <c r="T125" t="str">
        <f>INDEX('WSH Backcast - NEP'!$B$12:$AG$122, MATCH('ALL Backcast - WINEP NEP'!$C125, 'WSH Backcast - NEP'!$C$12:$C$122, 0), MATCH('ALL Backcast - WINEP NEP'!T$13, 'WSH Backcast - NEP'!$B$13:$AG$13, 0))</f>
        <v>Sufficient</v>
      </c>
      <c r="U125" t="str">
        <f>INDEX('WSH Backcast - NEP'!$B$12:$AG$122, MATCH('ALL Backcast - WINEP NEP'!$C125, 'WSH Backcast - NEP'!$C$12:$C$122, 0), MATCH('ALL Backcast - WINEP NEP'!U$13, 'WSH Backcast - NEP'!$B$13:$AG$13, 0))</f>
        <v>Sufficient</v>
      </c>
      <c r="V125" t="str">
        <f>INDEX('WSH Backcast - NEP'!$B$12:$AG$122, MATCH('ALL Backcast - WINEP NEP'!$C125, 'WSH Backcast - NEP'!$C$12:$C$122, 0), MATCH('ALL Backcast - WINEP NEP'!V$13, 'WSH Backcast - NEP'!$B$13:$AG$13, 0))</f>
        <v>Sufficient</v>
      </c>
      <c r="W125">
        <f>INDEX('WSH Backcast - NEP'!$B$12:$AG$122, MATCH('ALL Backcast - WINEP NEP'!$C125, 'WSH Backcast - NEP'!$C$12:$C$122, 0), MATCH('ALL Backcast - WINEP NEP'!W$13, 'WSH Backcast - NEP'!$B$13:$AG$13, 0))</f>
        <v>0</v>
      </c>
      <c r="X125">
        <f>INDEX('WSH Backcast - NEP'!$B$12:$AG$122, MATCH('ALL Backcast - WINEP NEP'!$C125, 'WSH Backcast - NEP'!$C$12:$C$122, 0), MATCH('ALL Backcast - WINEP NEP'!X$13, 'WSH Backcast - NEP'!$B$13:$AG$13, 0))</f>
        <v>0</v>
      </c>
      <c r="Y125">
        <f>INDEX('WSH Backcast - NEP'!$B$12:$AG$122, MATCH('ALL Backcast - WINEP NEP'!$C125, 'WSH Backcast - NEP'!$C$12:$C$122, 0), MATCH('ALL Backcast - WINEP NEP'!Y$13, 'WSH Backcast - NEP'!$B$13:$AG$13, 0))</f>
        <v>0</v>
      </c>
      <c r="Z125" t="str">
        <f>INDEX('WSH Backcast - NEP'!$B$12:$AG$122, MATCH('ALL Backcast - WINEP NEP'!$C125, 'WSH Backcast - NEP'!$C$12:$C$122, 0), MATCH('ALL Backcast - WINEP NEP'!Z$13, 'WSH Backcast - NEP'!$B$13:$AG$13, 0))</f>
        <v>N</v>
      </c>
      <c r="AB125" t="str">
        <f t="shared" si="1"/>
        <v>N</v>
      </c>
    </row>
    <row r="126" spans="2:28">
      <c r="B126" t="s">
        <v>232</v>
      </c>
      <c r="C126" t="s">
        <v>432</v>
      </c>
      <c r="D126" t="str">
        <f>INDEX('WSH Backcast - NEP'!$B$12:$AG$122, MATCH('ALL Backcast - WINEP NEP'!$C126, 'WSH Backcast - NEP'!$C$12:$C$122, 0), MATCH('ALL Backcast - WINEP NEP'!D$13, 'WSH Backcast - NEP'!$B$13:$AG$13, 0))</f>
        <v>coastal</v>
      </c>
      <c r="E126" t="str">
        <f>INDEX('WSH Backcast - NEP'!$B$12:$AG$122, MATCH('ALL Backcast - WINEP NEP'!$C126, 'WSH Backcast - NEP'!$C$12:$C$122, 0), MATCH('ALL Backcast - WINEP NEP'!E$13, 'WSH Backcast - NEP'!$B$13:$AG$13, 0))</f>
        <v>Categorisation</v>
      </c>
      <c r="F126" t="str">
        <f>INDEX('WSH Backcast - NEP'!$B$12:$AG$122, MATCH('ALL Backcast - WINEP NEP'!$C126, 'WSH Backcast - NEP'!$C$12:$C$122, 0), MATCH('ALL Backcast - WINEP NEP'!F$13, 'WSH Backcast - NEP'!$B$13:$AG$13, 0))</f>
        <v>Included</v>
      </c>
      <c r="H126" t="str">
        <f>INDEX('WSH Backcast - NEP'!$B$12:$AG$122, MATCH('ALL Backcast - WINEP NEP'!$C126, 'WSH Backcast - NEP'!$C$12:$C$122, 0), MATCH('ALL Backcast - WINEP NEP'!H$13, 'WSH Backcast - NEP'!$B$13:$AG$13, 0))</f>
        <v>Excellent</v>
      </c>
      <c r="I126" t="str">
        <f>INDEX('WSH Backcast - NEP'!$B$12:$AG$122, MATCH('ALL Backcast - WINEP NEP'!$C126, 'WSH Backcast - NEP'!$C$12:$C$122, 0), MATCH('ALL Backcast - WINEP NEP'!I$13, 'WSH Backcast - NEP'!$B$13:$AG$13, 0))</f>
        <v>Excellent</v>
      </c>
      <c r="J126" t="str">
        <f>INDEX('WSH Backcast - NEP'!$B$12:$AG$122, MATCH('ALL Backcast - WINEP NEP'!$C126, 'WSH Backcast - NEP'!$C$12:$C$122, 0), MATCH('ALL Backcast - WINEP NEP'!J$13, 'WSH Backcast - NEP'!$B$13:$AG$13, 0))</f>
        <v>Excellent</v>
      </c>
      <c r="K126" t="str">
        <f>INDEX('WSH Backcast - NEP'!$B$12:$AG$122, MATCH('ALL Backcast - WINEP NEP'!$C126, 'WSH Backcast - NEP'!$C$12:$C$122, 0), MATCH('ALL Backcast - WINEP NEP'!K$13, 'WSH Backcast - NEP'!$B$13:$AG$13, 0))</f>
        <v>Excellent</v>
      </c>
      <c r="L126" t="str">
        <f>INDEX('WSH Backcast - NEP'!$B$12:$AG$122, MATCH('ALL Backcast - WINEP NEP'!$C126, 'WSH Backcast - NEP'!$C$12:$C$122, 0), MATCH('ALL Backcast - WINEP NEP'!L$13, 'WSH Backcast - NEP'!$B$13:$AG$13, 0))</f>
        <v>Excellent</v>
      </c>
      <c r="M126" t="str">
        <f>INDEX('WSH Backcast - NEP'!$B$12:$AG$122, MATCH('ALL Backcast - WINEP NEP'!$C126, 'WSH Backcast - NEP'!$C$12:$C$122, 0), MATCH('ALL Backcast - WINEP NEP'!M$13, 'WSH Backcast - NEP'!$B$13:$AG$13, 0))</f>
        <v>Excellent</v>
      </c>
      <c r="N126" t="str">
        <f>INDEX('WSH Backcast - NEP'!$B$12:$AG$122, MATCH('ALL Backcast - WINEP NEP'!$C126, 'WSH Backcast - NEP'!$C$12:$C$122, 0), MATCH('ALL Backcast - WINEP NEP'!N$13, 'WSH Backcast - NEP'!$B$13:$AG$13, 0))</f>
        <v>Excellent</v>
      </c>
      <c r="O126" t="str">
        <f>INDEX('WSH Backcast - NEP'!$B$12:$AG$122, MATCH('ALL Backcast - WINEP NEP'!$C126, 'WSH Backcast - NEP'!$C$12:$C$122, 0), MATCH('ALL Backcast - WINEP NEP'!O$13, 'WSH Backcast - NEP'!$B$13:$AG$13, 0))</f>
        <v>Excellent</v>
      </c>
      <c r="P126">
        <f>INDEX('WSH Backcast - NEP'!$B$12:$AG$122, MATCH('ALL Backcast - WINEP NEP'!$C126, 'WSH Backcast - NEP'!$C$12:$C$122, 0), MATCH('ALL Backcast - WINEP NEP'!P$13, 'WSH Backcast - NEP'!$B$13:$AG$13, 0))</f>
        <v>0</v>
      </c>
      <c r="Q126" t="str">
        <f>INDEX('WSH Backcast - NEP'!$B$12:$AG$122, MATCH('ALL Backcast - WINEP NEP'!$C126, 'WSH Backcast - NEP'!$C$12:$C$122, 0), MATCH('ALL Backcast - WINEP NEP'!Q$13, 'WSH Backcast - NEP'!$B$13:$AG$13, 0))</f>
        <v>Excellent</v>
      </c>
      <c r="R126" t="str">
        <f>INDEX('WSH Backcast - NEP'!$B$12:$AG$122, MATCH('ALL Backcast - WINEP NEP'!$C126, 'WSH Backcast - NEP'!$C$12:$C$122, 0), MATCH('ALL Backcast - WINEP NEP'!R$13, 'WSH Backcast - NEP'!$B$13:$AG$13, 0))</f>
        <v>Excellent</v>
      </c>
      <c r="S126" t="str">
        <f>INDEX('WSH Backcast - NEP'!$B$12:$AG$122, MATCH('ALL Backcast - WINEP NEP'!$C126, 'WSH Backcast - NEP'!$C$12:$C$122, 0), MATCH('ALL Backcast - WINEP NEP'!S$13, 'WSH Backcast - NEP'!$B$13:$AG$13, 0))</f>
        <v>Excellent</v>
      </c>
      <c r="T126" t="str">
        <f>INDEX('WSH Backcast - NEP'!$B$12:$AG$122, MATCH('ALL Backcast - WINEP NEP'!$C126, 'WSH Backcast - NEP'!$C$12:$C$122, 0), MATCH('ALL Backcast - WINEP NEP'!T$13, 'WSH Backcast - NEP'!$B$13:$AG$13, 0))</f>
        <v>Excellent</v>
      </c>
      <c r="U126" t="str">
        <f>INDEX('WSH Backcast - NEP'!$B$12:$AG$122, MATCH('ALL Backcast - WINEP NEP'!$C126, 'WSH Backcast - NEP'!$C$12:$C$122, 0), MATCH('ALL Backcast - WINEP NEP'!U$13, 'WSH Backcast - NEP'!$B$13:$AG$13, 0))</f>
        <v>Excellent</v>
      </c>
      <c r="V126" t="str">
        <f>INDEX('WSH Backcast - NEP'!$B$12:$AG$122, MATCH('ALL Backcast - WINEP NEP'!$C126, 'WSH Backcast - NEP'!$C$12:$C$122, 0), MATCH('ALL Backcast - WINEP NEP'!V$13, 'WSH Backcast - NEP'!$B$13:$AG$13, 0))</f>
        <v>Excellent</v>
      </c>
      <c r="W126">
        <f>INDEX('WSH Backcast - NEP'!$B$12:$AG$122, MATCH('ALL Backcast - WINEP NEP'!$C126, 'WSH Backcast - NEP'!$C$12:$C$122, 0), MATCH('ALL Backcast - WINEP NEP'!W$13, 'WSH Backcast - NEP'!$B$13:$AG$13, 0))</f>
        <v>0</v>
      </c>
      <c r="X126">
        <f>INDEX('WSH Backcast - NEP'!$B$12:$AG$122, MATCH('ALL Backcast - WINEP NEP'!$C126, 'WSH Backcast - NEP'!$C$12:$C$122, 0), MATCH('ALL Backcast - WINEP NEP'!X$13, 'WSH Backcast - NEP'!$B$13:$AG$13, 0))</f>
        <v>0</v>
      </c>
      <c r="Y126">
        <f>INDEX('WSH Backcast - NEP'!$B$12:$AG$122, MATCH('ALL Backcast - WINEP NEP'!$C126, 'WSH Backcast - NEP'!$C$12:$C$122, 0), MATCH('ALL Backcast - WINEP NEP'!Y$13, 'WSH Backcast - NEP'!$B$13:$AG$13, 0))</f>
        <v>0</v>
      </c>
      <c r="Z126" t="str">
        <f>INDEX('WSH Backcast - NEP'!$B$12:$AG$122, MATCH('ALL Backcast - WINEP NEP'!$C126, 'WSH Backcast - NEP'!$C$12:$C$122, 0), MATCH('ALL Backcast - WINEP NEP'!Z$13, 'WSH Backcast - NEP'!$B$13:$AG$13, 0))</f>
        <v>N</v>
      </c>
      <c r="AB126" t="str">
        <f t="shared" si="1"/>
        <v>N</v>
      </c>
    </row>
    <row r="127" spans="2:28">
      <c r="B127" t="s">
        <v>232</v>
      </c>
      <c r="C127" t="s">
        <v>433</v>
      </c>
      <c r="D127" t="str">
        <f>INDEX('WSH Backcast - NEP'!$B$12:$AG$122, MATCH('ALL Backcast - WINEP NEP'!$C127, 'WSH Backcast - NEP'!$C$12:$C$122, 0), MATCH('ALL Backcast - WINEP NEP'!D$13, 'WSH Backcast - NEP'!$B$13:$AG$13, 0))</f>
        <v>coastal</v>
      </c>
      <c r="E127" t="str">
        <f>INDEX('WSH Backcast - NEP'!$B$12:$AG$122, MATCH('ALL Backcast - WINEP NEP'!$C127, 'WSH Backcast - NEP'!$C$12:$C$122, 0), MATCH('ALL Backcast - WINEP NEP'!E$13, 'WSH Backcast - NEP'!$B$13:$AG$13, 0))</f>
        <v>Categorisation</v>
      </c>
      <c r="F127" t="str">
        <f>INDEX('WSH Backcast - NEP'!$B$12:$AG$122, MATCH('ALL Backcast - WINEP NEP'!$C127, 'WSH Backcast - NEP'!$C$12:$C$122, 0), MATCH('ALL Backcast - WINEP NEP'!F$13, 'WSH Backcast - NEP'!$B$13:$AG$13, 0))</f>
        <v>Included</v>
      </c>
      <c r="H127" t="str">
        <f>INDEX('WSH Backcast - NEP'!$B$12:$AG$122, MATCH('ALL Backcast - WINEP NEP'!$C127, 'WSH Backcast - NEP'!$C$12:$C$122, 0), MATCH('ALL Backcast - WINEP NEP'!H$13, 'WSH Backcast - NEP'!$B$13:$AG$13, 0))</f>
        <v>Excellent</v>
      </c>
      <c r="I127" t="str">
        <f>INDEX('WSH Backcast - NEP'!$B$12:$AG$122, MATCH('ALL Backcast - WINEP NEP'!$C127, 'WSH Backcast - NEP'!$C$12:$C$122, 0), MATCH('ALL Backcast - WINEP NEP'!I$13, 'WSH Backcast - NEP'!$B$13:$AG$13, 0))</f>
        <v>Excellent</v>
      </c>
      <c r="J127" t="str">
        <f>INDEX('WSH Backcast - NEP'!$B$12:$AG$122, MATCH('ALL Backcast - WINEP NEP'!$C127, 'WSH Backcast - NEP'!$C$12:$C$122, 0), MATCH('ALL Backcast - WINEP NEP'!J$13, 'WSH Backcast - NEP'!$B$13:$AG$13, 0))</f>
        <v>Excellent</v>
      </c>
      <c r="K127" t="str">
        <f>INDEX('WSH Backcast - NEP'!$B$12:$AG$122, MATCH('ALL Backcast - WINEP NEP'!$C127, 'WSH Backcast - NEP'!$C$12:$C$122, 0), MATCH('ALL Backcast - WINEP NEP'!K$13, 'WSH Backcast - NEP'!$B$13:$AG$13, 0))</f>
        <v>Excellent</v>
      </c>
      <c r="L127" t="str">
        <f>INDEX('WSH Backcast - NEP'!$B$12:$AG$122, MATCH('ALL Backcast - WINEP NEP'!$C127, 'WSH Backcast - NEP'!$C$12:$C$122, 0), MATCH('ALL Backcast - WINEP NEP'!L$13, 'WSH Backcast - NEP'!$B$13:$AG$13, 0))</f>
        <v>Excellent</v>
      </c>
      <c r="M127" t="str">
        <f>INDEX('WSH Backcast - NEP'!$B$12:$AG$122, MATCH('ALL Backcast - WINEP NEP'!$C127, 'WSH Backcast - NEP'!$C$12:$C$122, 0), MATCH('ALL Backcast - WINEP NEP'!M$13, 'WSH Backcast - NEP'!$B$13:$AG$13, 0))</f>
        <v>Excellent</v>
      </c>
      <c r="N127" t="str">
        <f>INDEX('WSH Backcast - NEP'!$B$12:$AG$122, MATCH('ALL Backcast - WINEP NEP'!$C127, 'WSH Backcast - NEP'!$C$12:$C$122, 0), MATCH('ALL Backcast - WINEP NEP'!N$13, 'WSH Backcast - NEP'!$B$13:$AG$13, 0))</f>
        <v>Excellent</v>
      </c>
      <c r="O127" t="str">
        <f>INDEX('WSH Backcast - NEP'!$B$12:$AG$122, MATCH('ALL Backcast - WINEP NEP'!$C127, 'WSH Backcast - NEP'!$C$12:$C$122, 0), MATCH('ALL Backcast - WINEP NEP'!O$13, 'WSH Backcast - NEP'!$B$13:$AG$13, 0))</f>
        <v>Excellent</v>
      </c>
      <c r="P127">
        <f>INDEX('WSH Backcast - NEP'!$B$12:$AG$122, MATCH('ALL Backcast - WINEP NEP'!$C127, 'WSH Backcast - NEP'!$C$12:$C$122, 0), MATCH('ALL Backcast - WINEP NEP'!P$13, 'WSH Backcast - NEP'!$B$13:$AG$13, 0))</f>
        <v>0</v>
      </c>
      <c r="Q127" t="str">
        <f>INDEX('WSH Backcast - NEP'!$B$12:$AG$122, MATCH('ALL Backcast - WINEP NEP'!$C127, 'WSH Backcast - NEP'!$C$12:$C$122, 0), MATCH('ALL Backcast - WINEP NEP'!Q$13, 'WSH Backcast - NEP'!$B$13:$AG$13, 0))</f>
        <v>Excellent</v>
      </c>
      <c r="R127" t="str">
        <f>INDEX('WSH Backcast - NEP'!$B$12:$AG$122, MATCH('ALL Backcast - WINEP NEP'!$C127, 'WSH Backcast - NEP'!$C$12:$C$122, 0), MATCH('ALL Backcast - WINEP NEP'!R$13, 'WSH Backcast - NEP'!$B$13:$AG$13, 0))</f>
        <v>Excellent</v>
      </c>
      <c r="S127" t="str">
        <f>INDEX('WSH Backcast - NEP'!$B$12:$AG$122, MATCH('ALL Backcast - WINEP NEP'!$C127, 'WSH Backcast - NEP'!$C$12:$C$122, 0), MATCH('ALL Backcast - WINEP NEP'!S$13, 'WSH Backcast - NEP'!$B$13:$AG$13, 0))</f>
        <v>Excellent</v>
      </c>
      <c r="T127" t="str">
        <f>INDEX('WSH Backcast - NEP'!$B$12:$AG$122, MATCH('ALL Backcast - WINEP NEP'!$C127, 'WSH Backcast - NEP'!$C$12:$C$122, 0), MATCH('ALL Backcast - WINEP NEP'!T$13, 'WSH Backcast - NEP'!$B$13:$AG$13, 0))</f>
        <v>Excellent</v>
      </c>
      <c r="U127" t="str">
        <f>INDEX('WSH Backcast - NEP'!$B$12:$AG$122, MATCH('ALL Backcast - WINEP NEP'!$C127, 'WSH Backcast - NEP'!$C$12:$C$122, 0), MATCH('ALL Backcast - WINEP NEP'!U$13, 'WSH Backcast - NEP'!$B$13:$AG$13, 0))</f>
        <v>Excellent</v>
      </c>
      <c r="V127" t="str">
        <f>INDEX('WSH Backcast - NEP'!$B$12:$AG$122, MATCH('ALL Backcast - WINEP NEP'!$C127, 'WSH Backcast - NEP'!$C$12:$C$122, 0), MATCH('ALL Backcast - WINEP NEP'!V$13, 'WSH Backcast - NEP'!$B$13:$AG$13, 0))</f>
        <v>Excellent</v>
      </c>
      <c r="W127">
        <f>INDEX('WSH Backcast - NEP'!$B$12:$AG$122, MATCH('ALL Backcast - WINEP NEP'!$C127, 'WSH Backcast - NEP'!$C$12:$C$122, 0), MATCH('ALL Backcast - WINEP NEP'!W$13, 'WSH Backcast - NEP'!$B$13:$AG$13, 0))</f>
        <v>0</v>
      </c>
      <c r="X127">
        <f>INDEX('WSH Backcast - NEP'!$B$12:$AG$122, MATCH('ALL Backcast - WINEP NEP'!$C127, 'WSH Backcast - NEP'!$C$12:$C$122, 0), MATCH('ALL Backcast - WINEP NEP'!X$13, 'WSH Backcast - NEP'!$B$13:$AG$13, 0))</f>
        <v>0</v>
      </c>
      <c r="Y127">
        <f>INDEX('WSH Backcast - NEP'!$B$12:$AG$122, MATCH('ALL Backcast - WINEP NEP'!$C127, 'WSH Backcast - NEP'!$C$12:$C$122, 0), MATCH('ALL Backcast - WINEP NEP'!Y$13, 'WSH Backcast - NEP'!$B$13:$AG$13, 0))</f>
        <v>0</v>
      </c>
      <c r="Z127" t="str">
        <f>INDEX('WSH Backcast - NEP'!$B$12:$AG$122, MATCH('ALL Backcast - WINEP NEP'!$C127, 'WSH Backcast - NEP'!$C$12:$C$122, 0), MATCH('ALL Backcast - WINEP NEP'!Z$13, 'WSH Backcast - NEP'!$B$13:$AG$13, 0))</f>
        <v>N</v>
      </c>
      <c r="AB127" t="str">
        <f t="shared" si="1"/>
        <v>N</v>
      </c>
    </row>
    <row r="128" spans="2:28">
      <c r="B128" t="s">
        <v>232</v>
      </c>
      <c r="C128" t="s">
        <v>434</v>
      </c>
      <c r="D128" t="str">
        <f>INDEX('WSH Backcast - NEP'!$B$12:$AG$122, MATCH('ALL Backcast - WINEP NEP'!$C128, 'WSH Backcast - NEP'!$C$12:$C$122, 0), MATCH('ALL Backcast - WINEP NEP'!D$13, 'WSH Backcast - NEP'!$B$13:$AG$13, 0))</f>
        <v>coastal</v>
      </c>
      <c r="E128" t="str">
        <f>INDEX('WSH Backcast - NEP'!$B$12:$AG$122, MATCH('ALL Backcast - WINEP NEP'!$C128, 'WSH Backcast - NEP'!$C$12:$C$122, 0), MATCH('ALL Backcast - WINEP NEP'!E$13, 'WSH Backcast - NEP'!$B$13:$AG$13, 0))</f>
        <v>Categorisation</v>
      </c>
      <c r="F128" t="str">
        <f>INDEX('WSH Backcast - NEP'!$B$12:$AG$122, MATCH('ALL Backcast - WINEP NEP'!$C128, 'WSH Backcast - NEP'!$C$12:$C$122, 0), MATCH('ALL Backcast - WINEP NEP'!F$13, 'WSH Backcast - NEP'!$B$13:$AG$13, 0))</f>
        <v>Included</v>
      </c>
      <c r="H128" t="str">
        <f>INDEX('WSH Backcast - NEP'!$B$12:$AG$122, MATCH('ALL Backcast - WINEP NEP'!$C128, 'WSH Backcast - NEP'!$C$12:$C$122, 0), MATCH('ALL Backcast - WINEP NEP'!H$13, 'WSH Backcast - NEP'!$B$13:$AG$13, 0))</f>
        <v>Excellent</v>
      </c>
      <c r="I128" t="str">
        <f>INDEX('WSH Backcast - NEP'!$B$12:$AG$122, MATCH('ALL Backcast - WINEP NEP'!$C128, 'WSH Backcast - NEP'!$C$12:$C$122, 0), MATCH('ALL Backcast - WINEP NEP'!I$13, 'WSH Backcast - NEP'!$B$13:$AG$13, 0))</f>
        <v>Excellent</v>
      </c>
      <c r="J128" t="str">
        <f>INDEX('WSH Backcast - NEP'!$B$12:$AG$122, MATCH('ALL Backcast - WINEP NEP'!$C128, 'WSH Backcast - NEP'!$C$12:$C$122, 0), MATCH('ALL Backcast - WINEP NEP'!J$13, 'WSH Backcast - NEP'!$B$13:$AG$13, 0))</f>
        <v>Good</v>
      </c>
      <c r="K128" t="str">
        <f>INDEX('WSH Backcast - NEP'!$B$12:$AG$122, MATCH('ALL Backcast - WINEP NEP'!$C128, 'WSH Backcast - NEP'!$C$12:$C$122, 0), MATCH('ALL Backcast - WINEP NEP'!K$13, 'WSH Backcast - NEP'!$B$13:$AG$13, 0))</f>
        <v>Excellent</v>
      </c>
      <c r="L128" t="str">
        <f>INDEX('WSH Backcast - NEP'!$B$12:$AG$122, MATCH('ALL Backcast - WINEP NEP'!$C128, 'WSH Backcast - NEP'!$C$12:$C$122, 0), MATCH('ALL Backcast - WINEP NEP'!L$13, 'WSH Backcast - NEP'!$B$13:$AG$13, 0))</f>
        <v>Excellent</v>
      </c>
      <c r="M128" t="str">
        <f>INDEX('WSH Backcast - NEP'!$B$12:$AG$122, MATCH('ALL Backcast - WINEP NEP'!$C128, 'WSH Backcast - NEP'!$C$12:$C$122, 0), MATCH('ALL Backcast - WINEP NEP'!M$13, 'WSH Backcast - NEP'!$B$13:$AG$13, 0))</f>
        <v>Excellent</v>
      </c>
      <c r="N128" t="str">
        <f>INDEX('WSH Backcast - NEP'!$B$12:$AG$122, MATCH('ALL Backcast - WINEP NEP'!$C128, 'WSH Backcast - NEP'!$C$12:$C$122, 0), MATCH('ALL Backcast - WINEP NEP'!N$13, 'WSH Backcast - NEP'!$B$13:$AG$13, 0))</f>
        <v>Excellent</v>
      </c>
      <c r="O128" t="str">
        <f>INDEX('WSH Backcast - NEP'!$B$12:$AG$122, MATCH('ALL Backcast - WINEP NEP'!$C128, 'WSH Backcast - NEP'!$C$12:$C$122, 0), MATCH('ALL Backcast - WINEP NEP'!O$13, 'WSH Backcast - NEP'!$B$13:$AG$13, 0))</f>
        <v>Excellent</v>
      </c>
      <c r="P128">
        <f>INDEX('WSH Backcast - NEP'!$B$12:$AG$122, MATCH('ALL Backcast - WINEP NEP'!$C128, 'WSH Backcast - NEP'!$C$12:$C$122, 0), MATCH('ALL Backcast - WINEP NEP'!P$13, 'WSH Backcast - NEP'!$B$13:$AG$13, 0))</f>
        <v>0</v>
      </c>
      <c r="Q128" t="str">
        <f>INDEX('WSH Backcast - NEP'!$B$12:$AG$122, MATCH('ALL Backcast - WINEP NEP'!$C128, 'WSH Backcast - NEP'!$C$12:$C$122, 0), MATCH('ALL Backcast - WINEP NEP'!Q$13, 'WSH Backcast - NEP'!$B$13:$AG$13, 0))</f>
        <v>Excellent</v>
      </c>
      <c r="R128" t="str">
        <f>INDEX('WSH Backcast - NEP'!$B$12:$AG$122, MATCH('ALL Backcast - WINEP NEP'!$C128, 'WSH Backcast - NEP'!$C$12:$C$122, 0), MATCH('ALL Backcast - WINEP NEP'!R$13, 'WSH Backcast - NEP'!$B$13:$AG$13, 0))</f>
        <v>Excellent</v>
      </c>
      <c r="S128" t="str">
        <f>INDEX('WSH Backcast - NEP'!$B$12:$AG$122, MATCH('ALL Backcast - WINEP NEP'!$C128, 'WSH Backcast - NEP'!$C$12:$C$122, 0), MATCH('ALL Backcast - WINEP NEP'!S$13, 'WSH Backcast - NEP'!$B$13:$AG$13, 0))</f>
        <v>Excellent</v>
      </c>
      <c r="T128" t="str">
        <f>INDEX('WSH Backcast - NEP'!$B$12:$AG$122, MATCH('ALL Backcast - WINEP NEP'!$C128, 'WSH Backcast - NEP'!$C$12:$C$122, 0), MATCH('ALL Backcast - WINEP NEP'!T$13, 'WSH Backcast - NEP'!$B$13:$AG$13, 0))</f>
        <v>Excellent</v>
      </c>
      <c r="U128" t="str">
        <f>INDEX('WSH Backcast - NEP'!$B$12:$AG$122, MATCH('ALL Backcast - WINEP NEP'!$C128, 'WSH Backcast - NEP'!$C$12:$C$122, 0), MATCH('ALL Backcast - WINEP NEP'!U$13, 'WSH Backcast - NEP'!$B$13:$AG$13, 0))</f>
        <v>Excellent</v>
      </c>
      <c r="V128" t="str">
        <f>INDEX('WSH Backcast - NEP'!$B$12:$AG$122, MATCH('ALL Backcast - WINEP NEP'!$C128, 'WSH Backcast - NEP'!$C$12:$C$122, 0), MATCH('ALL Backcast - WINEP NEP'!V$13, 'WSH Backcast - NEP'!$B$13:$AG$13, 0))</f>
        <v>Excellent</v>
      </c>
      <c r="W128">
        <f>INDEX('WSH Backcast - NEP'!$B$12:$AG$122, MATCH('ALL Backcast - WINEP NEP'!$C128, 'WSH Backcast - NEP'!$C$12:$C$122, 0), MATCH('ALL Backcast - WINEP NEP'!W$13, 'WSH Backcast - NEP'!$B$13:$AG$13, 0))</f>
        <v>0</v>
      </c>
      <c r="X128">
        <f>INDEX('WSH Backcast - NEP'!$B$12:$AG$122, MATCH('ALL Backcast - WINEP NEP'!$C128, 'WSH Backcast - NEP'!$C$12:$C$122, 0), MATCH('ALL Backcast - WINEP NEP'!X$13, 'WSH Backcast - NEP'!$B$13:$AG$13, 0))</f>
        <v>0</v>
      </c>
      <c r="Y128">
        <f>INDEX('WSH Backcast - NEP'!$B$12:$AG$122, MATCH('ALL Backcast - WINEP NEP'!$C128, 'WSH Backcast - NEP'!$C$12:$C$122, 0), MATCH('ALL Backcast - WINEP NEP'!Y$13, 'WSH Backcast - NEP'!$B$13:$AG$13, 0))</f>
        <v>0</v>
      </c>
      <c r="Z128" t="str">
        <f>INDEX('WSH Backcast - NEP'!$B$12:$AG$122, MATCH('ALL Backcast - WINEP NEP'!$C128, 'WSH Backcast - NEP'!$C$12:$C$122, 0), MATCH('ALL Backcast - WINEP NEP'!Z$13, 'WSH Backcast - NEP'!$B$13:$AG$13, 0))</f>
        <v>N</v>
      </c>
      <c r="AB128" t="str">
        <f t="shared" si="1"/>
        <v>N</v>
      </c>
    </row>
    <row r="129" spans="2:28">
      <c r="B129" t="s">
        <v>232</v>
      </c>
      <c r="C129" t="s">
        <v>435</v>
      </c>
      <c r="D129" t="str">
        <f>INDEX('WSH Backcast - NEP'!$B$12:$AG$122, MATCH('ALL Backcast - WINEP NEP'!$C129, 'WSH Backcast - NEP'!$C$12:$C$122, 0), MATCH('ALL Backcast - WINEP NEP'!D$13, 'WSH Backcast - NEP'!$B$13:$AG$13, 0))</f>
        <v>coastal</v>
      </c>
      <c r="E129" t="str">
        <f>INDEX('WSH Backcast - NEP'!$B$12:$AG$122, MATCH('ALL Backcast - WINEP NEP'!$C129, 'WSH Backcast - NEP'!$C$12:$C$122, 0), MATCH('ALL Backcast - WINEP NEP'!E$13, 'WSH Backcast - NEP'!$B$13:$AG$13, 0))</f>
        <v>Categorisation</v>
      </c>
      <c r="F129" t="str">
        <f>INDEX('WSH Backcast - NEP'!$B$12:$AG$122, MATCH('ALL Backcast - WINEP NEP'!$C129, 'WSH Backcast - NEP'!$C$12:$C$122, 0), MATCH('ALL Backcast - WINEP NEP'!F$13, 'WSH Backcast - NEP'!$B$13:$AG$13, 0))</f>
        <v>Included</v>
      </c>
      <c r="H129" t="str">
        <f>INDEX('WSH Backcast - NEP'!$B$12:$AG$122, MATCH('ALL Backcast - WINEP NEP'!$C129, 'WSH Backcast - NEP'!$C$12:$C$122, 0), MATCH('ALL Backcast - WINEP NEP'!H$13, 'WSH Backcast - NEP'!$B$13:$AG$13, 0))</f>
        <v>Excellent</v>
      </c>
      <c r="I129" t="str">
        <f>INDEX('WSH Backcast - NEP'!$B$12:$AG$122, MATCH('ALL Backcast - WINEP NEP'!$C129, 'WSH Backcast - NEP'!$C$12:$C$122, 0), MATCH('ALL Backcast - WINEP NEP'!I$13, 'WSH Backcast - NEP'!$B$13:$AG$13, 0))</f>
        <v>Excellent</v>
      </c>
      <c r="J129" t="str">
        <f>INDEX('WSH Backcast - NEP'!$B$12:$AG$122, MATCH('ALL Backcast - WINEP NEP'!$C129, 'WSH Backcast - NEP'!$C$12:$C$122, 0), MATCH('ALL Backcast - WINEP NEP'!J$13, 'WSH Backcast - NEP'!$B$13:$AG$13, 0))</f>
        <v>Excellent</v>
      </c>
      <c r="K129" t="str">
        <f>INDEX('WSH Backcast - NEP'!$B$12:$AG$122, MATCH('ALL Backcast - WINEP NEP'!$C129, 'WSH Backcast - NEP'!$C$12:$C$122, 0), MATCH('ALL Backcast - WINEP NEP'!K$13, 'WSH Backcast - NEP'!$B$13:$AG$13, 0))</f>
        <v>Excellent</v>
      </c>
      <c r="L129" t="str">
        <f>INDEX('WSH Backcast - NEP'!$B$12:$AG$122, MATCH('ALL Backcast - WINEP NEP'!$C129, 'WSH Backcast - NEP'!$C$12:$C$122, 0), MATCH('ALL Backcast - WINEP NEP'!L$13, 'WSH Backcast - NEP'!$B$13:$AG$13, 0))</f>
        <v>Excellent</v>
      </c>
      <c r="M129" t="str">
        <f>INDEX('WSH Backcast - NEP'!$B$12:$AG$122, MATCH('ALL Backcast - WINEP NEP'!$C129, 'WSH Backcast - NEP'!$C$12:$C$122, 0), MATCH('ALL Backcast - WINEP NEP'!M$13, 'WSH Backcast - NEP'!$B$13:$AG$13, 0))</f>
        <v>Excellent</v>
      </c>
      <c r="N129" t="str">
        <f>INDEX('WSH Backcast - NEP'!$B$12:$AG$122, MATCH('ALL Backcast - WINEP NEP'!$C129, 'WSH Backcast - NEP'!$C$12:$C$122, 0), MATCH('ALL Backcast - WINEP NEP'!N$13, 'WSH Backcast - NEP'!$B$13:$AG$13, 0))</f>
        <v>Excellent</v>
      </c>
      <c r="O129" t="str">
        <f>INDEX('WSH Backcast - NEP'!$B$12:$AG$122, MATCH('ALL Backcast - WINEP NEP'!$C129, 'WSH Backcast - NEP'!$C$12:$C$122, 0), MATCH('ALL Backcast - WINEP NEP'!O$13, 'WSH Backcast - NEP'!$B$13:$AG$13, 0))</f>
        <v>Excellent</v>
      </c>
      <c r="P129">
        <f>INDEX('WSH Backcast - NEP'!$B$12:$AG$122, MATCH('ALL Backcast - WINEP NEP'!$C129, 'WSH Backcast - NEP'!$C$12:$C$122, 0), MATCH('ALL Backcast - WINEP NEP'!P$13, 'WSH Backcast - NEP'!$B$13:$AG$13, 0))</f>
        <v>0</v>
      </c>
      <c r="Q129" t="str">
        <f>INDEX('WSH Backcast - NEP'!$B$12:$AG$122, MATCH('ALL Backcast - WINEP NEP'!$C129, 'WSH Backcast - NEP'!$C$12:$C$122, 0), MATCH('ALL Backcast - WINEP NEP'!Q$13, 'WSH Backcast - NEP'!$B$13:$AG$13, 0))</f>
        <v>Excellent</v>
      </c>
      <c r="R129" t="str">
        <f>INDEX('WSH Backcast - NEP'!$B$12:$AG$122, MATCH('ALL Backcast - WINEP NEP'!$C129, 'WSH Backcast - NEP'!$C$12:$C$122, 0), MATCH('ALL Backcast - WINEP NEP'!R$13, 'WSH Backcast - NEP'!$B$13:$AG$13, 0))</f>
        <v>Excellent</v>
      </c>
      <c r="S129" t="str">
        <f>INDEX('WSH Backcast - NEP'!$B$12:$AG$122, MATCH('ALL Backcast - WINEP NEP'!$C129, 'WSH Backcast - NEP'!$C$12:$C$122, 0), MATCH('ALL Backcast - WINEP NEP'!S$13, 'WSH Backcast - NEP'!$B$13:$AG$13, 0))</f>
        <v>Excellent</v>
      </c>
      <c r="T129" t="str">
        <f>INDEX('WSH Backcast - NEP'!$B$12:$AG$122, MATCH('ALL Backcast - WINEP NEP'!$C129, 'WSH Backcast - NEP'!$C$12:$C$122, 0), MATCH('ALL Backcast - WINEP NEP'!T$13, 'WSH Backcast - NEP'!$B$13:$AG$13, 0))</f>
        <v>Excellent</v>
      </c>
      <c r="U129" t="str">
        <f>INDEX('WSH Backcast - NEP'!$B$12:$AG$122, MATCH('ALL Backcast - WINEP NEP'!$C129, 'WSH Backcast - NEP'!$C$12:$C$122, 0), MATCH('ALL Backcast - WINEP NEP'!U$13, 'WSH Backcast - NEP'!$B$13:$AG$13, 0))</f>
        <v>Excellent</v>
      </c>
      <c r="V129" t="str">
        <f>INDEX('WSH Backcast - NEP'!$B$12:$AG$122, MATCH('ALL Backcast - WINEP NEP'!$C129, 'WSH Backcast - NEP'!$C$12:$C$122, 0), MATCH('ALL Backcast - WINEP NEP'!V$13, 'WSH Backcast - NEP'!$B$13:$AG$13, 0))</f>
        <v>Excellent</v>
      </c>
      <c r="W129">
        <f>INDEX('WSH Backcast - NEP'!$B$12:$AG$122, MATCH('ALL Backcast - WINEP NEP'!$C129, 'WSH Backcast - NEP'!$C$12:$C$122, 0), MATCH('ALL Backcast - WINEP NEP'!W$13, 'WSH Backcast - NEP'!$B$13:$AG$13, 0))</f>
        <v>0</v>
      </c>
      <c r="X129">
        <f>INDEX('WSH Backcast - NEP'!$B$12:$AG$122, MATCH('ALL Backcast - WINEP NEP'!$C129, 'WSH Backcast - NEP'!$C$12:$C$122, 0), MATCH('ALL Backcast - WINEP NEP'!X$13, 'WSH Backcast - NEP'!$B$13:$AG$13, 0))</f>
        <v>0</v>
      </c>
      <c r="Y129">
        <f>INDEX('WSH Backcast - NEP'!$B$12:$AG$122, MATCH('ALL Backcast - WINEP NEP'!$C129, 'WSH Backcast - NEP'!$C$12:$C$122, 0), MATCH('ALL Backcast - WINEP NEP'!Y$13, 'WSH Backcast - NEP'!$B$13:$AG$13, 0))</f>
        <v>0</v>
      </c>
      <c r="Z129" t="str">
        <f>INDEX('WSH Backcast - NEP'!$B$12:$AG$122, MATCH('ALL Backcast - WINEP NEP'!$C129, 'WSH Backcast - NEP'!$C$12:$C$122, 0), MATCH('ALL Backcast - WINEP NEP'!Z$13, 'WSH Backcast - NEP'!$B$13:$AG$13, 0))</f>
        <v>N</v>
      </c>
      <c r="AB129" t="str">
        <f t="shared" si="1"/>
        <v>N</v>
      </c>
    </row>
    <row r="130" spans="2:28">
      <c r="B130" t="s">
        <v>232</v>
      </c>
      <c r="C130" t="s">
        <v>436</v>
      </c>
      <c r="D130" t="str">
        <f>INDEX('WSH Backcast - NEP'!$B$12:$AG$122, MATCH('ALL Backcast - WINEP NEP'!$C130, 'WSH Backcast - NEP'!$C$12:$C$122, 0), MATCH('ALL Backcast - WINEP NEP'!D$13, 'WSH Backcast - NEP'!$B$13:$AG$13, 0))</f>
        <v>coastal</v>
      </c>
      <c r="E130" t="str">
        <f>INDEX('WSH Backcast - NEP'!$B$12:$AG$122, MATCH('ALL Backcast - WINEP NEP'!$C130, 'WSH Backcast - NEP'!$C$12:$C$122, 0), MATCH('ALL Backcast - WINEP NEP'!E$13, 'WSH Backcast - NEP'!$B$13:$AG$13, 0))</f>
        <v>Categorisation</v>
      </c>
      <c r="F130" t="str">
        <f>INDEX('WSH Backcast - NEP'!$B$12:$AG$122, MATCH('ALL Backcast - WINEP NEP'!$C130, 'WSH Backcast - NEP'!$C$12:$C$122, 0), MATCH('ALL Backcast - WINEP NEP'!F$13, 'WSH Backcast - NEP'!$B$13:$AG$13, 0))</f>
        <v>Included</v>
      </c>
      <c r="H130" t="str">
        <f>INDEX('WSH Backcast - NEP'!$B$12:$AG$122, MATCH('ALL Backcast - WINEP NEP'!$C130, 'WSH Backcast - NEP'!$C$12:$C$122, 0), MATCH('ALL Backcast - WINEP NEP'!H$13, 'WSH Backcast - NEP'!$B$13:$AG$13, 0))</f>
        <v>Excellent</v>
      </c>
      <c r="I130" t="str">
        <f>INDEX('WSH Backcast - NEP'!$B$12:$AG$122, MATCH('ALL Backcast - WINEP NEP'!$C130, 'WSH Backcast - NEP'!$C$12:$C$122, 0), MATCH('ALL Backcast - WINEP NEP'!I$13, 'WSH Backcast - NEP'!$B$13:$AG$13, 0))</f>
        <v>Excellent</v>
      </c>
      <c r="J130" t="str">
        <f>INDEX('WSH Backcast - NEP'!$B$12:$AG$122, MATCH('ALL Backcast - WINEP NEP'!$C130, 'WSH Backcast - NEP'!$C$12:$C$122, 0), MATCH('ALL Backcast - WINEP NEP'!J$13, 'WSH Backcast - NEP'!$B$13:$AG$13, 0))</f>
        <v>Excellent</v>
      </c>
      <c r="K130" t="str">
        <f>INDEX('WSH Backcast - NEP'!$B$12:$AG$122, MATCH('ALL Backcast - WINEP NEP'!$C130, 'WSH Backcast - NEP'!$C$12:$C$122, 0), MATCH('ALL Backcast - WINEP NEP'!K$13, 'WSH Backcast - NEP'!$B$13:$AG$13, 0))</f>
        <v>Excellent</v>
      </c>
      <c r="L130" t="str">
        <f>INDEX('WSH Backcast - NEP'!$B$12:$AG$122, MATCH('ALL Backcast - WINEP NEP'!$C130, 'WSH Backcast - NEP'!$C$12:$C$122, 0), MATCH('ALL Backcast - WINEP NEP'!L$13, 'WSH Backcast - NEP'!$B$13:$AG$13, 0))</f>
        <v>Excellent</v>
      </c>
      <c r="M130" t="str">
        <f>INDEX('WSH Backcast - NEP'!$B$12:$AG$122, MATCH('ALL Backcast - WINEP NEP'!$C130, 'WSH Backcast - NEP'!$C$12:$C$122, 0), MATCH('ALL Backcast - WINEP NEP'!M$13, 'WSH Backcast - NEP'!$B$13:$AG$13, 0))</f>
        <v>Excellent</v>
      </c>
      <c r="N130" t="str">
        <f>INDEX('WSH Backcast - NEP'!$B$12:$AG$122, MATCH('ALL Backcast - WINEP NEP'!$C130, 'WSH Backcast - NEP'!$C$12:$C$122, 0), MATCH('ALL Backcast - WINEP NEP'!N$13, 'WSH Backcast - NEP'!$B$13:$AG$13, 0))</f>
        <v>Good</v>
      </c>
      <c r="O130" t="str">
        <f>INDEX('WSH Backcast - NEP'!$B$12:$AG$122, MATCH('ALL Backcast - WINEP NEP'!$C130, 'WSH Backcast - NEP'!$C$12:$C$122, 0), MATCH('ALL Backcast - WINEP NEP'!O$13, 'WSH Backcast - NEP'!$B$13:$AG$13, 0))</f>
        <v>Good</v>
      </c>
      <c r="P130">
        <f>INDEX('WSH Backcast - NEP'!$B$12:$AG$122, MATCH('ALL Backcast - WINEP NEP'!$C130, 'WSH Backcast - NEP'!$C$12:$C$122, 0), MATCH('ALL Backcast - WINEP NEP'!P$13, 'WSH Backcast - NEP'!$B$13:$AG$13, 0))</f>
        <v>0</v>
      </c>
      <c r="Q130" t="str">
        <f>INDEX('WSH Backcast - NEP'!$B$12:$AG$122, MATCH('ALL Backcast - WINEP NEP'!$C130, 'WSH Backcast - NEP'!$C$12:$C$122, 0), MATCH('ALL Backcast - WINEP NEP'!Q$13, 'WSH Backcast - NEP'!$B$13:$AG$13, 0))</f>
        <v>Good</v>
      </c>
      <c r="R130" t="str">
        <f>INDEX('WSH Backcast - NEP'!$B$12:$AG$122, MATCH('ALL Backcast - WINEP NEP'!$C130, 'WSH Backcast - NEP'!$C$12:$C$122, 0), MATCH('ALL Backcast - WINEP NEP'!R$13, 'WSH Backcast - NEP'!$B$13:$AG$13, 0))</f>
        <v>Good</v>
      </c>
      <c r="S130" t="str">
        <f>INDEX('WSH Backcast - NEP'!$B$12:$AG$122, MATCH('ALL Backcast - WINEP NEP'!$C130, 'WSH Backcast - NEP'!$C$12:$C$122, 0), MATCH('ALL Backcast - WINEP NEP'!S$13, 'WSH Backcast - NEP'!$B$13:$AG$13, 0))</f>
        <v>Good</v>
      </c>
      <c r="T130" t="str">
        <f>INDEX('WSH Backcast - NEP'!$B$12:$AG$122, MATCH('ALL Backcast - WINEP NEP'!$C130, 'WSH Backcast - NEP'!$C$12:$C$122, 0), MATCH('ALL Backcast - WINEP NEP'!T$13, 'WSH Backcast - NEP'!$B$13:$AG$13, 0))</f>
        <v>Good</v>
      </c>
      <c r="U130" t="str">
        <f>INDEX('WSH Backcast - NEP'!$B$12:$AG$122, MATCH('ALL Backcast - WINEP NEP'!$C130, 'WSH Backcast - NEP'!$C$12:$C$122, 0), MATCH('ALL Backcast - WINEP NEP'!U$13, 'WSH Backcast - NEP'!$B$13:$AG$13, 0))</f>
        <v>Good</v>
      </c>
      <c r="V130" t="str">
        <f>INDEX('WSH Backcast - NEP'!$B$12:$AG$122, MATCH('ALL Backcast - WINEP NEP'!$C130, 'WSH Backcast - NEP'!$C$12:$C$122, 0), MATCH('ALL Backcast - WINEP NEP'!V$13, 'WSH Backcast - NEP'!$B$13:$AG$13, 0))</f>
        <v>Good</v>
      </c>
      <c r="W130">
        <f>INDEX('WSH Backcast - NEP'!$B$12:$AG$122, MATCH('ALL Backcast - WINEP NEP'!$C130, 'WSH Backcast - NEP'!$C$12:$C$122, 0), MATCH('ALL Backcast - WINEP NEP'!W$13, 'WSH Backcast - NEP'!$B$13:$AG$13, 0))</f>
        <v>0</v>
      </c>
      <c r="X130">
        <f>INDEX('WSH Backcast - NEP'!$B$12:$AG$122, MATCH('ALL Backcast - WINEP NEP'!$C130, 'WSH Backcast - NEP'!$C$12:$C$122, 0), MATCH('ALL Backcast - WINEP NEP'!X$13, 'WSH Backcast - NEP'!$B$13:$AG$13, 0))</f>
        <v>0</v>
      </c>
      <c r="Y130">
        <f>INDEX('WSH Backcast - NEP'!$B$12:$AG$122, MATCH('ALL Backcast - WINEP NEP'!$C130, 'WSH Backcast - NEP'!$C$12:$C$122, 0), MATCH('ALL Backcast - WINEP NEP'!Y$13, 'WSH Backcast - NEP'!$B$13:$AG$13, 0))</f>
        <v>0</v>
      </c>
      <c r="Z130" t="str">
        <f>INDEX('WSH Backcast - NEP'!$B$12:$AG$122, MATCH('ALL Backcast - WINEP NEP'!$C130, 'WSH Backcast - NEP'!$C$12:$C$122, 0), MATCH('ALL Backcast - WINEP NEP'!Z$13, 'WSH Backcast - NEP'!$B$13:$AG$13, 0))</f>
        <v>N</v>
      </c>
      <c r="AB130" t="str">
        <f t="shared" si="1"/>
        <v>N</v>
      </c>
    </row>
    <row r="131" spans="2:28">
      <c r="B131" t="s">
        <v>232</v>
      </c>
      <c r="C131" t="s">
        <v>437</v>
      </c>
      <c r="D131" t="str">
        <f>INDEX('WSH Backcast - NEP'!$B$12:$AG$122, MATCH('ALL Backcast - WINEP NEP'!$C131, 'WSH Backcast - NEP'!$C$12:$C$122, 0), MATCH('ALL Backcast - WINEP NEP'!D$13, 'WSH Backcast - NEP'!$B$13:$AG$13, 0))</f>
        <v>coastal</v>
      </c>
      <c r="E131" t="str">
        <f>INDEX('WSH Backcast - NEP'!$B$12:$AG$122, MATCH('ALL Backcast - WINEP NEP'!$C131, 'WSH Backcast - NEP'!$C$12:$C$122, 0), MATCH('ALL Backcast - WINEP NEP'!E$13, 'WSH Backcast - NEP'!$B$13:$AG$13, 0))</f>
        <v>Categorisation</v>
      </c>
      <c r="F131" t="str">
        <f>INDEX('WSH Backcast - NEP'!$B$12:$AG$122, MATCH('ALL Backcast - WINEP NEP'!$C131, 'WSH Backcast - NEP'!$C$12:$C$122, 0), MATCH('ALL Backcast - WINEP NEP'!F$13, 'WSH Backcast - NEP'!$B$13:$AG$13, 0))</f>
        <v>Included</v>
      </c>
      <c r="H131" t="str">
        <f>INDEX('WSH Backcast - NEP'!$B$12:$AG$122, MATCH('ALL Backcast - WINEP NEP'!$C131, 'WSH Backcast - NEP'!$C$12:$C$122, 0), MATCH('ALL Backcast - WINEP NEP'!H$13, 'WSH Backcast - NEP'!$B$13:$AG$13, 0))</f>
        <v>Sufficient</v>
      </c>
      <c r="I131" t="str">
        <f>INDEX('WSH Backcast - NEP'!$B$12:$AG$122, MATCH('ALL Backcast - WINEP NEP'!$C131, 'WSH Backcast - NEP'!$C$12:$C$122, 0), MATCH('ALL Backcast - WINEP NEP'!I$13, 'WSH Backcast - NEP'!$B$13:$AG$13, 0))</f>
        <v>Sufficient</v>
      </c>
      <c r="J131" t="str">
        <f>INDEX('WSH Backcast - NEP'!$B$12:$AG$122, MATCH('ALL Backcast - WINEP NEP'!$C131, 'WSH Backcast - NEP'!$C$12:$C$122, 0), MATCH('ALL Backcast - WINEP NEP'!J$13, 'WSH Backcast - NEP'!$B$13:$AG$13, 0))</f>
        <v>Sufficient</v>
      </c>
      <c r="K131" t="str">
        <f>INDEX('WSH Backcast - NEP'!$B$12:$AG$122, MATCH('ALL Backcast - WINEP NEP'!$C131, 'WSH Backcast - NEP'!$C$12:$C$122, 0), MATCH('ALL Backcast - WINEP NEP'!K$13, 'WSH Backcast - NEP'!$B$13:$AG$13, 0))</f>
        <v>Sufficient</v>
      </c>
      <c r="L131" t="str">
        <f>INDEX('WSH Backcast - NEP'!$B$12:$AG$122, MATCH('ALL Backcast - WINEP NEP'!$C131, 'WSH Backcast - NEP'!$C$12:$C$122, 0), MATCH('ALL Backcast - WINEP NEP'!L$13, 'WSH Backcast - NEP'!$B$13:$AG$13, 0))</f>
        <v>Good</v>
      </c>
      <c r="M131" t="str">
        <f>INDEX('WSH Backcast - NEP'!$B$12:$AG$122, MATCH('ALL Backcast - WINEP NEP'!$C131, 'WSH Backcast - NEP'!$C$12:$C$122, 0), MATCH('ALL Backcast - WINEP NEP'!M$13, 'WSH Backcast - NEP'!$B$13:$AG$13, 0))</f>
        <v>Good</v>
      </c>
      <c r="N131" t="str">
        <f>INDEX('WSH Backcast - NEP'!$B$12:$AG$122, MATCH('ALL Backcast - WINEP NEP'!$C131, 'WSH Backcast - NEP'!$C$12:$C$122, 0), MATCH('ALL Backcast - WINEP NEP'!N$13, 'WSH Backcast - NEP'!$B$13:$AG$13, 0))</f>
        <v>Good</v>
      </c>
      <c r="O131" t="str">
        <f>INDEX('WSH Backcast - NEP'!$B$12:$AG$122, MATCH('ALL Backcast - WINEP NEP'!$C131, 'WSH Backcast - NEP'!$C$12:$C$122, 0), MATCH('ALL Backcast - WINEP NEP'!O$13, 'WSH Backcast - NEP'!$B$13:$AG$13, 0))</f>
        <v>Good</v>
      </c>
      <c r="P131">
        <f>INDEX('WSH Backcast - NEP'!$B$12:$AG$122, MATCH('ALL Backcast - WINEP NEP'!$C131, 'WSH Backcast - NEP'!$C$12:$C$122, 0), MATCH('ALL Backcast - WINEP NEP'!P$13, 'WSH Backcast - NEP'!$B$13:$AG$13, 0))</f>
        <v>0</v>
      </c>
      <c r="Q131" t="str">
        <f>INDEX('WSH Backcast - NEP'!$B$12:$AG$122, MATCH('ALL Backcast - WINEP NEP'!$C131, 'WSH Backcast - NEP'!$C$12:$C$122, 0), MATCH('ALL Backcast - WINEP NEP'!Q$13, 'WSH Backcast - NEP'!$B$13:$AG$13, 0))</f>
        <v>Good</v>
      </c>
      <c r="R131" t="str">
        <f>INDEX('WSH Backcast - NEP'!$B$12:$AG$122, MATCH('ALL Backcast - WINEP NEP'!$C131, 'WSH Backcast - NEP'!$C$12:$C$122, 0), MATCH('ALL Backcast - WINEP NEP'!R$13, 'WSH Backcast - NEP'!$B$13:$AG$13, 0))</f>
        <v>Good</v>
      </c>
      <c r="S131" t="str">
        <f>INDEX('WSH Backcast - NEP'!$B$12:$AG$122, MATCH('ALL Backcast - WINEP NEP'!$C131, 'WSH Backcast - NEP'!$C$12:$C$122, 0), MATCH('ALL Backcast - WINEP NEP'!S$13, 'WSH Backcast - NEP'!$B$13:$AG$13, 0))</f>
        <v>Good</v>
      </c>
      <c r="T131" t="str">
        <f>INDEX('WSH Backcast - NEP'!$B$12:$AG$122, MATCH('ALL Backcast - WINEP NEP'!$C131, 'WSH Backcast - NEP'!$C$12:$C$122, 0), MATCH('ALL Backcast - WINEP NEP'!T$13, 'WSH Backcast - NEP'!$B$13:$AG$13, 0))</f>
        <v>Good</v>
      </c>
      <c r="U131" t="str">
        <f>INDEX('WSH Backcast - NEP'!$B$12:$AG$122, MATCH('ALL Backcast - WINEP NEP'!$C131, 'WSH Backcast - NEP'!$C$12:$C$122, 0), MATCH('ALL Backcast - WINEP NEP'!U$13, 'WSH Backcast - NEP'!$B$13:$AG$13, 0))</f>
        <v>Good</v>
      </c>
      <c r="V131" t="str">
        <f>INDEX('WSH Backcast - NEP'!$B$12:$AG$122, MATCH('ALL Backcast - WINEP NEP'!$C131, 'WSH Backcast - NEP'!$C$12:$C$122, 0), MATCH('ALL Backcast - WINEP NEP'!V$13, 'WSH Backcast - NEP'!$B$13:$AG$13, 0))</f>
        <v>Good</v>
      </c>
      <c r="W131">
        <f>INDEX('WSH Backcast - NEP'!$B$12:$AG$122, MATCH('ALL Backcast - WINEP NEP'!$C131, 'WSH Backcast - NEP'!$C$12:$C$122, 0), MATCH('ALL Backcast - WINEP NEP'!W$13, 'WSH Backcast - NEP'!$B$13:$AG$13, 0))</f>
        <v>0</v>
      </c>
      <c r="X131">
        <f>INDEX('WSH Backcast - NEP'!$B$12:$AG$122, MATCH('ALL Backcast - WINEP NEP'!$C131, 'WSH Backcast - NEP'!$C$12:$C$122, 0), MATCH('ALL Backcast - WINEP NEP'!X$13, 'WSH Backcast - NEP'!$B$13:$AG$13, 0))</f>
        <v>0</v>
      </c>
      <c r="Y131">
        <f>INDEX('WSH Backcast - NEP'!$B$12:$AG$122, MATCH('ALL Backcast - WINEP NEP'!$C131, 'WSH Backcast - NEP'!$C$12:$C$122, 0), MATCH('ALL Backcast - WINEP NEP'!Y$13, 'WSH Backcast - NEP'!$B$13:$AG$13, 0))</f>
        <v>0</v>
      </c>
      <c r="Z131" t="str">
        <f>INDEX('WSH Backcast - NEP'!$B$12:$AG$122, MATCH('ALL Backcast - WINEP NEP'!$C131, 'WSH Backcast - NEP'!$C$12:$C$122, 0), MATCH('ALL Backcast - WINEP NEP'!Z$13, 'WSH Backcast - NEP'!$B$13:$AG$13, 0))</f>
        <v>N</v>
      </c>
      <c r="AB131" t="str">
        <f t="shared" si="1"/>
        <v>N</v>
      </c>
    </row>
    <row r="132" spans="2:28">
      <c r="B132" t="s">
        <v>232</v>
      </c>
      <c r="C132" t="s">
        <v>438</v>
      </c>
      <c r="D132" t="str">
        <f>INDEX('WSH Backcast - NEP'!$B$12:$AG$122, MATCH('ALL Backcast - WINEP NEP'!$C132, 'WSH Backcast - NEP'!$C$12:$C$122, 0), MATCH('ALL Backcast - WINEP NEP'!D$13, 'WSH Backcast - NEP'!$B$13:$AG$13, 0))</f>
        <v>coastal</v>
      </c>
      <c r="E132" t="str">
        <f>INDEX('WSH Backcast - NEP'!$B$12:$AG$122, MATCH('ALL Backcast - WINEP NEP'!$C132, 'WSH Backcast - NEP'!$C$12:$C$122, 0), MATCH('ALL Backcast - WINEP NEP'!E$13, 'WSH Backcast - NEP'!$B$13:$AG$13, 0))</f>
        <v>Categorisation</v>
      </c>
      <c r="F132" t="str">
        <f>INDEX('WSH Backcast - NEP'!$B$12:$AG$122, MATCH('ALL Backcast - WINEP NEP'!$C132, 'WSH Backcast - NEP'!$C$12:$C$122, 0), MATCH('ALL Backcast - WINEP NEP'!F$13, 'WSH Backcast - NEP'!$B$13:$AG$13, 0))</f>
        <v>Included</v>
      </c>
      <c r="H132" t="str">
        <f>INDEX('WSH Backcast - NEP'!$B$12:$AG$122, MATCH('ALL Backcast - WINEP NEP'!$C132, 'WSH Backcast - NEP'!$C$12:$C$122, 0), MATCH('ALL Backcast - WINEP NEP'!H$13, 'WSH Backcast - NEP'!$B$13:$AG$13, 0))</f>
        <v>Excellent</v>
      </c>
      <c r="I132" t="str">
        <f>INDEX('WSH Backcast - NEP'!$B$12:$AG$122, MATCH('ALL Backcast - WINEP NEP'!$C132, 'WSH Backcast - NEP'!$C$12:$C$122, 0), MATCH('ALL Backcast - WINEP NEP'!I$13, 'WSH Backcast - NEP'!$B$13:$AG$13, 0))</f>
        <v>Excellent</v>
      </c>
      <c r="J132" t="str">
        <f>INDEX('WSH Backcast - NEP'!$B$12:$AG$122, MATCH('ALL Backcast - WINEP NEP'!$C132, 'WSH Backcast - NEP'!$C$12:$C$122, 0), MATCH('ALL Backcast - WINEP NEP'!J$13, 'WSH Backcast - NEP'!$B$13:$AG$13, 0))</f>
        <v>Excellent</v>
      </c>
      <c r="K132" t="str">
        <f>INDEX('WSH Backcast - NEP'!$B$12:$AG$122, MATCH('ALL Backcast - WINEP NEP'!$C132, 'WSH Backcast - NEP'!$C$12:$C$122, 0), MATCH('ALL Backcast - WINEP NEP'!K$13, 'WSH Backcast - NEP'!$B$13:$AG$13, 0))</f>
        <v>Excellent</v>
      </c>
      <c r="L132" t="str">
        <f>INDEX('WSH Backcast - NEP'!$B$12:$AG$122, MATCH('ALL Backcast - WINEP NEP'!$C132, 'WSH Backcast - NEP'!$C$12:$C$122, 0), MATCH('ALL Backcast - WINEP NEP'!L$13, 'WSH Backcast - NEP'!$B$13:$AG$13, 0))</f>
        <v>Excellent</v>
      </c>
      <c r="M132" t="str">
        <f>INDEX('WSH Backcast - NEP'!$B$12:$AG$122, MATCH('ALL Backcast - WINEP NEP'!$C132, 'WSH Backcast - NEP'!$C$12:$C$122, 0), MATCH('ALL Backcast - WINEP NEP'!M$13, 'WSH Backcast - NEP'!$B$13:$AG$13, 0))</f>
        <v>Excellent</v>
      </c>
      <c r="N132" t="str">
        <f>INDEX('WSH Backcast - NEP'!$B$12:$AG$122, MATCH('ALL Backcast - WINEP NEP'!$C132, 'WSH Backcast - NEP'!$C$12:$C$122, 0), MATCH('ALL Backcast - WINEP NEP'!N$13, 'WSH Backcast - NEP'!$B$13:$AG$13, 0))</f>
        <v>Excellent</v>
      </c>
      <c r="O132" t="str">
        <f>INDEX('WSH Backcast - NEP'!$B$12:$AG$122, MATCH('ALL Backcast - WINEP NEP'!$C132, 'WSH Backcast - NEP'!$C$12:$C$122, 0), MATCH('ALL Backcast - WINEP NEP'!O$13, 'WSH Backcast - NEP'!$B$13:$AG$13, 0))</f>
        <v>Excellent</v>
      </c>
      <c r="P132">
        <f>INDEX('WSH Backcast - NEP'!$B$12:$AG$122, MATCH('ALL Backcast - WINEP NEP'!$C132, 'WSH Backcast - NEP'!$C$12:$C$122, 0), MATCH('ALL Backcast - WINEP NEP'!P$13, 'WSH Backcast - NEP'!$B$13:$AG$13, 0))</f>
        <v>0</v>
      </c>
      <c r="Q132" t="str">
        <f>INDEX('WSH Backcast - NEP'!$B$12:$AG$122, MATCH('ALL Backcast - WINEP NEP'!$C132, 'WSH Backcast - NEP'!$C$12:$C$122, 0), MATCH('ALL Backcast - WINEP NEP'!Q$13, 'WSH Backcast - NEP'!$B$13:$AG$13, 0))</f>
        <v>Excellent</v>
      </c>
      <c r="R132" t="str">
        <f>INDEX('WSH Backcast - NEP'!$B$12:$AG$122, MATCH('ALL Backcast - WINEP NEP'!$C132, 'WSH Backcast - NEP'!$C$12:$C$122, 0), MATCH('ALL Backcast - WINEP NEP'!R$13, 'WSH Backcast - NEP'!$B$13:$AG$13, 0))</f>
        <v>Excellent</v>
      </c>
      <c r="S132" t="str">
        <f>INDEX('WSH Backcast - NEP'!$B$12:$AG$122, MATCH('ALL Backcast - WINEP NEP'!$C132, 'WSH Backcast - NEP'!$C$12:$C$122, 0), MATCH('ALL Backcast - WINEP NEP'!S$13, 'WSH Backcast - NEP'!$B$13:$AG$13, 0))</f>
        <v>Excellent</v>
      </c>
      <c r="T132" t="str">
        <f>INDEX('WSH Backcast - NEP'!$B$12:$AG$122, MATCH('ALL Backcast - WINEP NEP'!$C132, 'WSH Backcast - NEP'!$C$12:$C$122, 0), MATCH('ALL Backcast - WINEP NEP'!T$13, 'WSH Backcast - NEP'!$B$13:$AG$13, 0))</f>
        <v>Excellent</v>
      </c>
      <c r="U132" t="str">
        <f>INDEX('WSH Backcast - NEP'!$B$12:$AG$122, MATCH('ALL Backcast - WINEP NEP'!$C132, 'WSH Backcast - NEP'!$C$12:$C$122, 0), MATCH('ALL Backcast - WINEP NEP'!U$13, 'WSH Backcast - NEP'!$B$13:$AG$13, 0))</f>
        <v>Excellent</v>
      </c>
      <c r="V132" t="str">
        <f>INDEX('WSH Backcast - NEP'!$B$12:$AG$122, MATCH('ALL Backcast - WINEP NEP'!$C132, 'WSH Backcast - NEP'!$C$12:$C$122, 0), MATCH('ALL Backcast - WINEP NEP'!V$13, 'WSH Backcast - NEP'!$B$13:$AG$13, 0))</f>
        <v>Excellent</v>
      </c>
      <c r="W132">
        <f>INDEX('WSH Backcast - NEP'!$B$12:$AG$122, MATCH('ALL Backcast - WINEP NEP'!$C132, 'WSH Backcast - NEP'!$C$12:$C$122, 0), MATCH('ALL Backcast - WINEP NEP'!W$13, 'WSH Backcast - NEP'!$B$13:$AG$13, 0))</f>
        <v>0</v>
      </c>
      <c r="X132">
        <f>INDEX('WSH Backcast - NEP'!$B$12:$AG$122, MATCH('ALL Backcast - WINEP NEP'!$C132, 'WSH Backcast - NEP'!$C$12:$C$122, 0), MATCH('ALL Backcast - WINEP NEP'!X$13, 'WSH Backcast - NEP'!$B$13:$AG$13, 0))</f>
        <v>0</v>
      </c>
      <c r="Y132">
        <f>INDEX('WSH Backcast - NEP'!$B$12:$AG$122, MATCH('ALL Backcast - WINEP NEP'!$C132, 'WSH Backcast - NEP'!$C$12:$C$122, 0), MATCH('ALL Backcast - WINEP NEP'!Y$13, 'WSH Backcast - NEP'!$B$13:$AG$13, 0))</f>
        <v>0</v>
      </c>
      <c r="Z132" t="str">
        <f>INDEX('WSH Backcast - NEP'!$B$12:$AG$122, MATCH('ALL Backcast - WINEP NEP'!$C132, 'WSH Backcast - NEP'!$C$12:$C$122, 0), MATCH('ALL Backcast - WINEP NEP'!Z$13, 'WSH Backcast - NEP'!$B$13:$AG$13, 0))</f>
        <v>N</v>
      </c>
      <c r="AB132" t="str">
        <f t="shared" si="1"/>
        <v>N</v>
      </c>
    </row>
    <row r="133" spans="2:28">
      <c r="B133" t="s">
        <v>232</v>
      </c>
      <c r="C133" t="s">
        <v>439</v>
      </c>
      <c r="D133" t="str">
        <f>INDEX('WSH Backcast - NEP'!$B$12:$AG$122, MATCH('ALL Backcast - WINEP NEP'!$C133, 'WSH Backcast - NEP'!$C$12:$C$122, 0), MATCH('ALL Backcast - WINEP NEP'!D$13, 'WSH Backcast - NEP'!$B$13:$AG$13, 0))</f>
        <v>coastal</v>
      </c>
      <c r="E133" t="str">
        <f>INDEX('WSH Backcast - NEP'!$B$12:$AG$122, MATCH('ALL Backcast - WINEP NEP'!$C133, 'WSH Backcast - NEP'!$C$12:$C$122, 0), MATCH('ALL Backcast - WINEP NEP'!E$13, 'WSH Backcast - NEP'!$B$13:$AG$13, 0))</f>
        <v>Categorisation</v>
      </c>
      <c r="F133" t="str">
        <f>INDEX('WSH Backcast - NEP'!$B$12:$AG$122, MATCH('ALL Backcast - WINEP NEP'!$C133, 'WSH Backcast - NEP'!$C$12:$C$122, 0), MATCH('ALL Backcast - WINEP NEP'!F$13, 'WSH Backcast - NEP'!$B$13:$AG$13, 0))</f>
        <v>Included</v>
      </c>
      <c r="H133" t="str">
        <f>INDEX('WSH Backcast - NEP'!$B$12:$AG$122, MATCH('ALL Backcast - WINEP NEP'!$C133, 'WSH Backcast - NEP'!$C$12:$C$122, 0), MATCH('ALL Backcast - WINEP NEP'!H$13, 'WSH Backcast - NEP'!$B$13:$AG$13, 0))</f>
        <v>Good</v>
      </c>
      <c r="I133" t="str">
        <f>INDEX('WSH Backcast - NEP'!$B$12:$AG$122, MATCH('ALL Backcast - WINEP NEP'!$C133, 'WSH Backcast - NEP'!$C$12:$C$122, 0), MATCH('ALL Backcast - WINEP NEP'!I$13, 'WSH Backcast - NEP'!$B$13:$AG$13, 0))</f>
        <v>Excellent</v>
      </c>
      <c r="J133" t="str">
        <f>INDEX('WSH Backcast - NEP'!$B$12:$AG$122, MATCH('ALL Backcast - WINEP NEP'!$C133, 'WSH Backcast - NEP'!$C$12:$C$122, 0), MATCH('ALL Backcast - WINEP NEP'!J$13, 'WSH Backcast - NEP'!$B$13:$AG$13, 0))</f>
        <v>Good</v>
      </c>
      <c r="K133" t="str">
        <f>INDEX('WSH Backcast - NEP'!$B$12:$AG$122, MATCH('ALL Backcast - WINEP NEP'!$C133, 'WSH Backcast - NEP'!$C$12:$C$122, 0), MATCH('ALL Backcast - WINEP NEP'!K$13, 'WSH Backcast - NEP'!$B$13:$AG$13, 0))</f>
        <v>Good</v>
      </c>
      <c r="L133" t="str">
        <f>INDEX('WSH Backcast - NEP'!$B$12:$AG$122, MATCH('ALL Backcast - WINEP NEP'!$C133, 'WSH Backcast - NEP'!$C$12:$C$122, 0), MATCH('ALL Backcast - WINEP NEP'!L$13, 'WSH Backcast - NEP'!$B$13:$AG$13, 0))</f>
        <v>Good</v>
      </c>
      <c r="M133" t="str">
        <f>INDEX('WSH Backcast - NEP'!$B$12:$AG$122, MATCH('ALL Backcast - WINEP NEP'!$C133, 'WSH Backcast - NEP'!$C$12:$C$122, 0), MATCH('ALL Backcast - WINEP NEP'!M$13, 'WSH Backcast - NEP'!$B$13:$AG$13, 0))</f>
        <v>Good</v>
      </c>
      <c r="N133" t="str">
        <f>INDEX('WSH Backcast - NEP'!$B$12:$AG$122, MATCH('ALL Backcast - WINEP NEP'!$C133, 'WSH Backcast - NEP'!$C$12:$C$122, 0), MATCH('ALL Backcast - WINEP NEP'!N$13, 'WSH Backcast - NEP'!$B$13:$AG$13, 0))</f>
        <v>Excellent</v>
      </c>
      <c r="O133" t="str">
        <f>INDEX('WSH Backcast - NEP'!$B$12:$AG$122, MATCH('ALL Backcast - WINEP NEP'!$C133, 'WSH Backcast - NEP'!$C$12:$C$122, 0), MATCH('ALL Backcast - WINEP NEP'!O$13, 'WSH Backcast - NEP'!$B$13:$AG$13, 0))</f>
        <v>Excellent</v>
      </c>
      <c r="P133">
        <f>INDEX('WSH Backcast - NEP'!$B$12:$AG$122, MATCH('ALL Backcast - WINEP NEP'!$C133, 'WSH Backcast - NEP'!$C$12:$C$122, 0), MATCH('ALL Backcast - WINEP NEP'!P$13, 'WSH Backcast - NEP'!$B$13:$AG$13, 0))</f>
        <v>0</v>
      </c>
      <c r="Q133" t="str">
        <f>INDEX('WSH Backcast - NEP'!$B$12:$AG$122, MATCH('ALL Backcast - WINEP NEP'!$C133, 'WSH Backcast - NEP'!$C$12:$C$122, 0), MATCH('ALL Backcast - WINEP NEP'!Q$13, 'WSH Backcast - NEP'!$B$13:$AG$13, 0))</f>
        <v>Excellent</v>
      </c>
      <c r="R133" t="str">
        <f>INDEX('WSH Backcast - NEP'!$B$12:$AG$122, MATCH('ALL Backcast - WINEP NEP'!$C133, 'WSH Backcast - NEP'!$C$12:$C$122, 0), MATCH('ALL Backcast - WINEP NEP'!R$13, 'WSH Backcast - NEP'!$B$13:$AG$13, 0))</f>
        <v>Excellent</v>
      </c>
      <c r="S133" t="str">
        <f>INDEX('WSH Backcast - NEP'!$B$12:$AG$122, MATCH('ALL Backcast - WINEP NEP'!$C133, 'WSH Backcast - NEP'!$C$12:$C$122, 0), MATCH('ALL Backcast - WINEP NEP'!S$13, 'WSH Backcast - NEP'!$B$13:$AG$13, 0))</f>
        <v>Excellent</v>
      </c>
      <c r="T133" t="str">
        <f>INDEX('WSH Backcast - NEP'!$B$12:$AG$122, MATCH('ALL Backcast - WINEP NEP'!$C133, 'WSH Backcast - NEP'!$C$12:$C$122, 0), MATCH('ALL Backcast - WINEP NEP'!T$13, 'WSH Backcast - NEP'!$B$13:$AG$13, 0))</f>
        <v>Excellent</v>
      </c>
      <c r="U133" t="str">
        <f>INDEX('WSH Backcast - NEP'!$B$12:$AG$122, MATCH('ALL Backcast - WINEP NEP'!$C133, 'WSH Backcast - NEP'!$C$12:$C$122, 0), MATCH('ALL Backcast - WINEP NEP'!U$13, 'WSH Backcast - NEP'!$B$13:$AG$13, 0))</f>
        <v>Excellent</v>
      </c>
      <c r="V133" t="str">
        <f>INDEX('WSH Backcast - NEP'!$B$12:$AG$122, MATCH('ALL Backcast - WINEP NEP'!$C133, 'WSH Backcast - NEP'!$C$12:$C$122, 0), MATCH('ALL Backcast - WINEP NEP'!V$13, 'WSH Backcast - NEP'!$B$13:$AG$13, 0))</f>
        <v>Excellent</v>
      </c>
      <c r="W133">
        <f>INDEX('WSH Backcast - NEP'!$B$12:$AG$122, MATCH('ALL Backcast - WINEP NEP'!$C133, 'WSH Backcast - NEP'!$C$12:$C$122, 0), MATCH('ALL Backcast - WINEP NEP'!W$13, 'WSH Backcast - NEP'!$B$13:$AG$13, 0))</f>
        <v>0</v>
      </c>
      <c r="X133">
        <f>INDEX('WSH Backcast - NEP'!$B$12:$AG$122, MATCH('ALL Backcast - WINEP NEP'!$C133, 'WSH Backcast - NEP'!$C$12:$C$122, 0), MATCH('ALL Backcast - WINEP NEP'!X$13, 'WSH Backcast - NEP'!$B$13:$AG$13, 0))</f>
        <v>0</v>
      </c>
      <c r="Y133">
        <f>INDEX('WSH Backcast - NEP'!$B$12:$AG$122, MATCH('ALL Backcast - WINEP NEP'!$C133, 'WSH Backcast - NEP'!$C$12:$C$122, 0), MATCH('ALL Backcast - WINEP NEP'!Y$13, 'WSH Backcast - NEP'!$B$13:$AG$13, 0))</f>
        <v>0</v>
      </c>
      <c r="Z133" t="str">
        <f>INDEX('WSH Backcast - NEP'!$B$12:$AG$122, MATCH('ALL Backcast - WINEP NEP'!$C133, 'WSH Backcast - NEP'!$C$12:$C$122, 0), MATCH('ALL Backcast - WINEP NEP'!Z$13, 'WSH Backcast - NEP'!$B$13:$AG$13, 0))</f>
        <v>N</v>
      </c>
      <c r="AB133" t="str">
        <f t="shared" si="1"/>
        <v>N</v>
      </c>
    </row>
    <row r="134" spans="2:28">
      <c r="B134" t="s">
        <v>232</v>
      </c>
      <c r="C134" t="s">
        <v>440</v>
      </c>
      <c r="D134" t="str">
        <f>INDEX('WSH Backcast - NEP'!$B$12:$AG$122, MATCH('ALL Backcast - WINEP NEP'!$C134, 'WSH Backcast - NEP'!$C$12:$C$122, 0), MATCH('ALL Backcast - WINEP NEP'!D$13, 'WSH Backcast - NEP'!$B$13:$AG$13, 0))</f>
        <v>coastal</v>
      </c>
      <c r="E134" t="str">
        <f>INDEX('WSH Backcast - NEP'!$B$12:$AG$122, MATCH('ALL Backcast - WINEP NEP'!$C134, 'WSH Backcast - NEP'!$C$12:$C$122, 0), MATCH('ALL Backcast - WINEP NEP'!E$13, 'WSH Backcast - NEP'!$B$13:$AG$13, 0))</f>
        <v>Categorisation</v>
      </c>
      <c r="F134" t="str">
        <f>INDEX('WSH Backcast - NEP'!$B$12:$AG$122, MATCH('ALL Backcast - WINEP NEP'!$C134, 'WSH Backcast - NEP'!$C$12:$C$122, 0), MATCH('ALL Backcast - WINEP NEP'!F$13, 'WSH Backcast - NEP'!$B$13:$AG$13, 0))</f>
        <v>Included</v>
      </c>
      <c r="H134" t="str">
        <f>INDEX('WSH Backcast - NEP'!$B$12:$AG$122, MATCH('ALL Backcast - WINEP NEP'!$C134, 'WSH Backcast - NEP'!$C$12:$C$122, 0), MATCH('ALL Backcast - WINEP NEP'!H$13, 'WSH Backcast - NEP'!$B$13:$AG$13, 0))</f>
        <v>Good</v>
      </c>
      <c r="I134" t="str">
        <f>INDEX('WSH Backcast - NEP'!$B$12:$AG$122, MATCH('ALL Backcast - WINEP NEP'!$C134, 'WSH Backcast - NEP'!$C$12:$C$122, 0), MATCH('ALL Backcast - WINEP NEP'!I$13, 'WSH Backcast - NEP'!$B$13:$AG$13, 0))</f>
        <v>Sufficient</v>
      </c>
      <c r="J134" t="str">
        <f>INDEX('WSH Backcast - NEP'!$B$12:$AG$122, MATCH('ALL Backcast - WINEP NEP'!$C134, 'WSH Backcast - NEP'!$C$12:$C$122, 0), MATCH('ALL Backcast - WINEP NEP'!J$13, 'WSH Backcast - NEP'!$B$13:$AG$13, 0))</f>
        <v>Sufficient</v>
      </c>
      <c r="K134" t="str">
        <f>INDEX('WSH Backcast - NEP'!$B$12:$AG$122, MATCH('ALL Backcast - WINEP NEP'!$C134, 'WSH Backcast - NEP'!$C$12:$C$122, 0), MATCH('ALL Backcast - WINEP NEP'!K$13, 'WSH Backcast - NEP'!$B$13:$AG$13, 0))</f>
        <v>Good</v>
      </c>
      <c r="L134" t="str">
        <f>INDEX('WSH Backcast - NEP'!$B$12:$AG$122, MATCH('ALL Backcast - WINEP NEP'!$C134, 'WSH Backcast - NEP'!$C$12:$C$122, 0), MATCH('ALL Backcast - WINEP NEP'!L$13, 'WSH Backcast - NEP'!$B$13:$AG$13, 0))</f>
        <v>Good</v>
      </c>
      <c r="M134" t="str">
        <f>INDEX('WSH Backcast - NEP'!$B$12:$AG$122, MATCH('ALL Backcast - WINEP NEP'!$C134, 'WSH Backcast - NEP'!$C$12:$C$122, 0), MATCH('ALL Backcast - WINEP NEP'!M$13, 'WSH Backcast - NEP'!$B$13:$AG$13, 0))</f>
        <v>Good</v>
      </c>
      <c r="N134" t="str">
        <f>INDEX('WSH Backcast - NEP'!$B$12:$AG$122, MATCH('ALL Backcast - WINEP NEP'!$C134, 'WSH Backcast - NEP'!$C$12:$C$122, 0), MATCH('ALL Backcast - WINEP NEP'!N$13, 'WSH Backcast - NEP'!$B$13:$AG$13, 0))</f>
        <v>Good</v>
      </c>
      <c r="O134" t="str">
        <f>INDEX('WSH Backcast - NEP'!$B$12:$AG$122, MATCH('ALL Backcast - WINEP NEP'!$C134, 'WSH Backcast - NEP'!$C$12:$C$122, 0), MATCH('ALL Backcast - WINEP NEP'!O$13, 'WSH Backcast - NEP'!$B$13:$AG$13, 0))</f>
        <v>Excellent</v>
      </c>
      <c r="P134">
        <f>INDEX('WSH Backcast - NEP'!$B$12:$AG$122, MATCH('ALL Backcast - WINEP NEP'!$C134, 'WSH Backcast - NEP'!$C$12:$C$122, 0), MATCH('ALL Backcast - WINEP NEP'!P$13, 'WSH Backcast - NEP'!$B$13:$AG$13, 0))</f>
        <v>0</v>
      </c>
      <c r="Q134" t="str">
        <f>INDEX('WSH Backcast - NEP'!$B$12:$AG$122, MATCH('ALL Backcast - WINEP NEP'!$C134, 'WSH Backcast - NEP'!$C$12:$C$122, 0), MATCH('ALL Backcast - WINEP NEP'!Q$13, 'WSH Backcast - NEP'!$B$13:$AG$13, 0))</f>
        <v>Excellent</v>
      </c>
      <c r="R134" t="str">
        <f>INDEX('WSH Backcast - NEP'!$B$12:$AG$122, MATCH('ALL Backcast - WINEP NEP'!$C134, 'WSH Backcast - NEP'!$C$12:$C$122, 0), MATCH('ALL Backcast - WINEP NEP'!R$13, 'WSH Backcast - NEP'!$B$13:$AG$13, 0))</f>
        <v>Excellent</v>
      </c>
      <c r="S134" t="str">
        <f>INDEX('WSH Backcast - NEP'!$B$12:$AG$122, MATCH('ALL Backcast - WINEP NEP'!$C134, 'WSH Backcast - NEP'!$C$12:$C$122, 0), MATCH('ALL Backcast - WINEP NEP'!S$13, 'WSH Backcast - NEP'!$B$13:$AG$13, 0))</f>
        <v>Excellent</v>
      </c>
      <c r="T134" t="str">
        <f>INDEX('WSH Backcast - NEP'!$B$12:$AG$122, MATCH('ALL Backcast - WINEP NEP'!$C134, 'WSH Backcast - NEP'!$C$12:$C$122, 0), MATCH('ALL Backcast - WINEP NEP'!T$13, 'WSH Backcast - NEP'!$B$13:$AG$13, 0))</f>
        <v>Excellent</v>
      </c>
      <c r="U134" t="str">
        <f>INDEX('WSH Backcast - NEP'!$B$12:$AG$122, MATCH('ALL Backcast - WINEP NEP'!$C134, 'WSH Backcast - NEP'!$C$12:$C$122, 0), MATCH('ALL Backcast - WINEP NEP'!U$13, 'WSH Backcast - NEP'!$B$13:$AG$13, 0))</f>
        <v>Excellent</v>
      </c>
      <c r="V134" t="str">
        <f>INDEX('WSH Backcast - NEP'!$B$12:$AG$122, MATCH('ALL Backcast - WINEP NEP'!$C134, 'WSH Backcast - NEP'!$C$12:$C$122, 0), MATCH('ALL Backcast - WINEP NEP'!V$13, 'WSH Backcast - NEP'!$B$13:$AG$13, 0))</f>
        <v>Excellent</v>
      </c>
      <c r="W134">
        <f>INDEX('WSH Backcast - NEP'!$B$12:$AG$122, MATCH('ALL Backcast - WINEP NEP'!$C134, 'WSH Backcast - NEP'!$C$12:$C$122, 0), MATCH('ALL Backcast - WINEP NEP'!W$13, 'WSH Backcast - NEP'!$B$13:$AG$13, 0))</f>
        <v>0</v>
      </c>
      <c r="X134">
        <f>INDEX('WSH Backcast - NEP'!$B$12:$AG$122, MATCH('ALL Backcast - WINEP NEP'!$C134, 'WSH Backcast - NEP'!$C$12:$C$122, 0), MATCH('ALL Backcast - WINEP NEP'!X$13, 'WSH Backcast - NEP'!$B$13:$AG$13, 0))</f>
        <v>0</v>
      </c>
      <c r="Y134">
        <f>INDEX('WSH Backcast - NEP'!$B$12:$AG$122, MATCH('ALL Backcast - WINEP NEP'!$C134, 'WSH Backcast - NEP'!$C$12:$C$122, 0), MATCH('ALL Backcast - WINEP NEP'!Y$13, 'WSH Backcast - NEP'!$B$13:$AG$13, 0))</f>
        <v>0</v>
      </c>
      <c r="Z134" t="str">
        <f>INDEX('WSH Backcast - NEP'!$B$12:$AG$122, MATCH('ALL Backcast - WINEP NEP'!$C134, 'WSH Backcast - NEP'!$C$12:$C$122, 0), MATCH('ALL Backcast - WINEP NEP'!Z$13, 'WSH Backcast - NEP'!$B$13:$AG$13, 0))</f>
        <v>N</v>
      </c>
      <c r="AB134" t="str">
        <f t="shared" si="1"/>
        <v>N</v>
      </c>
    </row>
    <row r="135" spans="2:28">
      <c r="B135" t="s">
        <v>232</v>
      </c>
      <c r="C135" t="s">
        <v>441</v>
      </c>
      <c r="D135" t="str">
        <f>INDEX('WSH Backcast - NEP'!$B$12:$AG$122, MATCH('ALL Backcast - WINEP NEP'!$C135, 'WSH Backcast - NEP'!$C$12:$C$122, 0), MATCH('ALL Backcast - WINEP NEP'!D$13, 'WSH Backcast - NEP'!$B$13:$AG$13, 0))</f>
        <v>coastal</v>
      </c>
      <c r="E135" t="str">
        <f>INDEX('WSH Backcast - NEP'!$B$12:$AG$122, MATCH('ALL Backcast - WINEP NEP'!$C135, 'WSH Backcast - NEP'!$C$12:$C$122, 0), MATCH('ALL Backcast - WINEP NEP'!E$13, 'WSH Backcast - NEP'!$B$13:$AG$13, 0))</f>
        <v>Categorisation</v>
      </c>
      <c r="F135" t="str">
        <f>INDEX('WSH Backcast - NEP'!$B$12:$AG$122, MATCH('ALL Backcast - WINEP NEP'!$C135, 'WSH Backcast - NEP'!$C$12:$C$122, 0), MATCH('ALL Backcast - WINEP NEP'!F$13, 'WSH Backcast - NEP'!$B$13:$AG$13, 0))</f>
        <v>Included</v>
      </c>
      <c r="H135" t="str">
        <f>INDEX('WSH Backcast - NEP'!$B$12:$AG$122, MATCH('ALL Backcast - WINEP NEP'!$C135, 'WSH Backcast - NEP'!$C$12:$C$122, 0), MATCH('ALL Backcast - WINEP NEP'!H$13, 'WSH Backcast - NEP'!$B$13:$AG$13, 0))</f>
        <v>Excellent</v>
      </c>
      <c r="I135" t="str">
        <f>INDEX('WSH Backcast - NEP'!$B$12:$AG$122, MATCH('ALL Backcast - WINEP NEP'!$C135, 'WSH Backcast - NEP'!$C$12:$C$122, 0), MATCH('ALL Backcast - WINEP NEP'!I$13, 'WSH Backcast - NEP'!$B$13:$AG$13, 0))</f>
        <v>Excellent</v>
      </c>
      <c r="J135" t="str">
        <f>INDEX('WSH Backcast - NEP'!$B$12:$AG$122, MATCH('ALL Backcast - WINEP NEP'!$C135, 'WSH Backcast - NEP'!$C$12:$C$122, 0), MATCH('ALL Backcast - WINEP NEP'!J$13, 'WSH Backcast - NEP'!$B$13:$AG$13, 0))</f>
        <v>Excellent</v>
      </c>
      <c r="K135" t="str">
        <f>INDEX('WSH Backcast - NEP'!$B$12:$AG$122, MATCH('ALL Backcast - WINEP NEP'!$C135, 'WSH Backcast - NEP'!$C$12:$C$122, 0), MATCH('ALL Backcast - WINEP NEP'!K$13, 'WSH Backcast - NEP'!$B$13:$AG$13, 0))</f>
        <v>Excellent</v>
      </c>
      <c r="L135" t="str">
        <f>INDEX('WSH Backcast - NEP'!$B$12:$AG$122, MATCH('ALL Backcast - WINEP NEP'!$C135, 'WSH Backcast - NEP'!$C$12:$C$122, 0), MATCH('ALL Backcast - WINEP NEP'!L$13, 'WSH Backcast - NEP'!$B$13:$AG$13, 0))</f>
        <v>Excellent</v>
      </c>
      <c r="M135" t="str">
        <f>INDEX('WSH Backcast - NEP'!$B$12:$AG$122, MATCH('ALL Backcast - WINEP NEP'!$C135, 'WSH Backcast - NEP'!$C$12:$C$122, 0), MATCH('ALL Backcast - WINEP NEP'!M$13, 'WSH Backcast - NEP'!$B$13:$AG$13, 0))</f>
        <v>Excellent</v>
      </c>
      <c r="N135" t="str">
        <f>INDEX('WSH Backcast - NEP'!$B$12:$AG$122, MATCH('ALL Backcast - WINEP NEP'!$C135, 'WSH Backcast - NEP'!$C$12:$C$122, 0), MATCH('ALL Backcast - WINEP NEP'!N$13, 'WSH Backcast - NEP'!$B$13:$AG$13, 0))</f>
        <v>Excellent</v>
      </c>
      <c r="O135" t="str">
        <f>INDEX('WSH Backcast - NEP'!$B$12:$AG$122, MATCH('ALL Backcast - WINEP NEP'!$C135, 'WSH Backcast - NEP'!$C$12:$C$122, 0), MATCH('ALL Backcast - WINEP NEP'!O$13, 'WSH Backcast - NEP'!$B$13:$AG$13, 0))</f>
        <v>Excellent</v>
      </c>
      <c r="P135">
        <f>INDEX('WSH Backcast - NEP'!$B$12:$AG$122, MATCH('ALL Backcast - WINEP NEP'!$C135, 'WSH Backcast - NEP'!$C$12:$C$122, 0), MATCH('ALL Backcast - WINEP NEP'!P$13, 'WSH Backcast - NEP'!$B$13:$AG$13, 0))</f>
        <v>0</v>
      </c>
      <c r="Q135" t="str">
        <f>INDEX('WSH Backcast - NEP'!$B$12:$AG$122, MATCH('ALL Backcast - WINEP NEP'!$C135, 'WSH Backcast - NEP'!$C$12:$C$122, 0), MATCH('ALL Backcast - WINEP NEP'!Q$13, 'WSH Backcast - NEP'!$B$13:$AG$13, 0))</f>
        <v>Excellent</v>
      </c>
      <c r="R135" t="str">
        <f>INDEX('WSH Backcast - NEP'!$B$12:$AG$122, MATCH('ALL Backcast - WINEP NEP'!$C135, 'WSH Backcast - NEP'!$C$12:$C$122, 0), MATCH('ALL Backcast - WINEP NEP'!R$13, 'WSH Backcast - NEP'!$B$13:$AG$13, 0))</f>
        <v>Excellent</v>
      </c>
      <c r="S135" t="str">
        <f>INDEX('WSH Backcast - NEP'!$B$12:$AG$122, MATCH('ALL Backcast - WINEP NEP'!$C135, 'WSH Backcast - NEP'!$C$12:$C$122, 0), MATCH('ALL Backcast - WINEP NEP'!S$13, 'WSH Backcast - NEP'!$B$13:$AG$13, 0))</f>
        <v>Excellent</v>
      </c>
      <c r="T135" t="str">
        <f>INDEX('WSH Backcast - NEP'!$B$12:$AG$122, MATCH('ALL Backcast - WINEP NEP'!$C135, 'WSH Backcast - NEP'!$C$12:$C$122, 0), MATCH('ALL Backcast - WINEP NEP'!T$13, 'WSH Backcast - NEP'!$B$13:$AG$13, 0))</f>
        <v>Excellent</v>
      </c>
      <c r="U135" t="str">
        <f>INDEX('WSH Backcast - NEP'!$B$12:$AG$122, MATCH('ALL Backcast - WINEP NEP'!$C135, 'WSH Backcast - NEP'!$C$12:$C$122, 0), MATCH('ALL Backcast - WINEP NEP'!U$13, 'WSH Backcast - NEP'!$B$13:$AG$13, 0))</f>
        <v>Excellent</v>
      </c>
      <c r="V135" t="str">
        <f>INDEX('WSH Backcast - NEP'!$B$12:$AG$122, MATCH('ALL Backcast - WINEP NEP'!$C135, 'WSH Backcast - NEP'!$C$12:$C$122, 0), MATCH('ALL Backcast - WINEP NEP'!V$13, 'WSH Backcast - NEP'!$B$13:$AG$13, 0))</f>
        <v>Excellent</v>
      </c>
      <c r="W135">
        <f>INDEX('WSH Backcast - NEP'!$B$12:$AG$122, MATCH('ALL Backcast - WINEP NEP'!$C135, 'WSH Backcast - NEP'!$C$12:$C$122, 0), MATCH('ALL Backcast - WINEP NEP'!W$13, 'WSH Backcast - NEP'!$B$13:$AG$13, 0))</f>
        <v>0</v>
      </c>
      <c r="X135">
        <f>INDEX('WSH Backcast - NEP'!$B$12:$AG$122, MATCH('ALL Backcast - WINEP NEP'!$C135, 'WSH Backcast - NEP'!$C$12:$C$122, 0), MATCH('ALL Backcast - WINEP NEP'!X$13, 'WSH Backcast - NEP'!$B$13:$AG$13, 0))</f>
        <v>0</v>
      </c>
      <c r="Y135">
        <f>INDEX('WSH Backcast - NEP'!$B$12:$AG$122, MATCH('ALL Backcast - WINEP NEP'!$C135, 'WSH Backcast - NEP'!$C$12:$C$122, 0), MATCH('ALL Backcast - WINEP NEP'!Y$13, 'WSH Backcast - NEP'!$B$13:$AG$13, 0))</f>
        <v>0</v>
      </c>
      <c r="Z135" t="str">
        <f>INDEX('WSH Backcast - NEP'!$B$12:$AG$122, MATCH('ALL Backcast - WINEP NEP'!$C135, 'WSH Backcast - NEP'!$C$12:$C$122, 0), MATCH('ALL Backcast - WINEP NEP'!Z$13, 'WSH Backcast - NEP'!$B$13:$AG$13, 0))</f>
        <v>N</v>
      </c>
      <c r="AB135" t="str">
        <f t="shared" si="1"/>
        <v>N</v>
      </c>
    </row>
    <row r="136" spans="2:28">
      <c r="B136" t="s">
        <v>232</v>
      </c>
      <c r="C136" t="s">
        <v>442</v>
      </c>
      <c r="D136" t="str">
        <f>INDEX('WSH Backcast - NEP'!$B$12:$AG$122, MATCH('ALL Backcast - WINEP NEP'!$C136, 'WSH Backcast - NEP'!$C$12:$C$122, 0), MATCH('ALL Backcast - WINEP NEP'!D$13, 'WSH Backcast - NEP'!$B$13:$AG$13, 0))</f>
        <v>coastal</v>
      </c>
      <c r="E136" t="str">
        <f>INDEX('WSH Backcast - NEP'!$B$12:$AG$122, MATCH('ALL Backcast - WINEP NEP'!$C136, 'WSH Backcast - NEP'!$C$12:$C$122, 0), MATCH('ALL Backcast - WINEP NEP'!E$13, 'WSH Backcast - NEP'!$B$13:$AG$13, 0))</f>
        <v>Categorisation</v>
      </c>
      <c r="F136" t="str">
        <f>INDEX('WSH Backcast - NEP'!$B$12:$AG$122, MATCH('ALL Backcast - WINEP NEP'!$C136, 'WSH Backcast - NEP'!$C$12:$C$122, 0), MATCH('ALL Backcast - WINEP NEP'!F$13, 'WSH Backcast - NEP'!$B$13:$AG$13, 0))</f>
        <v>Included</v>
      </c>
      <c r="H136" t="str">
        <f>INDEX('WSH Backcast - NEP'!$B$12:$AG$122, MATCH('ALL Backcast - WINEP NEP'!$C136, 'WSH Backcast - NEP'!$C$12:$C$122, 0), MATCH('ALL Backcast - WINEP NEP'!H$13, 'WSH Backcast - NEP'!$B$13:$AG$13, 0))</f>
        <v>Excellent</v>
      </c>
      <c r="I136" t="str">
        <f>INDEX('WSH Backcast - NEP'!$B$12:$AG$122, MATCH('ALL Backcast - WINEP NEP'!$C136, 'WSH Backcast - NEP'!$C$12:$C$122, 0), MATCH('ALL Backcast - WINEP NEP'!I$13, 'WSH Backcast - NEP'!$B$13:$AG$13, 0))</f>
        <v>Excellent</v>
      </c>
      <c r="J136" t="str">
        <f>INDEX('WSH Backcast - NEP'!$B$12:$AG$122, MATCH('ALL Backcast - WINEP NEP'!$C136, 'WSH Backcast - NEP'!$C$12:$C$122, 0), MATCH('ALL Backcast - WINEP NEP'!J$13, 'WSH Backcast - NEP'!$B$13:$AG$13, 0))</f>
        <v>Excellent</v>
      </c>
      <c r="K136" t="str">
        <f>INDEX('WSH Backcast - NEP'!$B$12:$AG$122, MATCH('ALL Backcast - WINEP NEP'!$C136, 'WSH Backcast - NEP'!$C$12:$C$122, 0), MATCH('ALL Backcast - WINEP NEP'!K$13, 'WSH Backcast - NEP'!$B$13:$AG$13, 0))</f>
        <v>Excellent</v>
      </c>
      <c r="L136" t="str">
        <f>INDEX('WSH Backcast - NEP'!$B$12:$AG$122, MATCH('ALL Backcast - WINEP NEP'!$C136, 'WSH Backcast - NEP'!$C$12:$C$122, 0), MATCH('ALL Backcast - WINEP NEP'!L$13, 'WSH Backcast - NEP'!$B$13:$AG$13, 0))</f>
        <v>Excellent</v>
      </c>
      <c r="M136" t="str">
        <f>INDEX('WSH Backcast - NEP'!$B$12:$AG$122, MATCH('ALL Backcast - WINEP NEP'!$C136, 'WSH Backcast - NEP'!$C$12:$C$122, 0), MATCH('ALL Backcast - WINEP NEP'!M$13, 'WSH Backcast - NEP'!$B$13:$AG$13, 0))</f>
        <v>Excellent</v>
      </c>
      <c r="N136" t="str">
        <f>INDEX('WSH Backcast - NEP'!$B$12:$AG$122, MATCH('ALL Backcast - WINEP NEP'!$C136, 'WSH Backcast - NEP'!$C$12:$C$122, 0), MATCH('ALL Backcast - WINEP NEP'!N$13, 'WSH Backcast - NEP'!$B$13:$AG$13, 0))</f>
        <v>Excellent</v>
      </c>
      <c r="O136" t="str">
        <f>INDEX('WSH Backcast - NEP'!$B$12:$AG$122, MATCH('ALL Backcast - WINEP NEP'!$C136, 'WSH Backcast - NEP'!$C$12:$C$122, 0), MATCH('ALL Backcast - WINEP NEP'!O$13, 'WSH Backcast - NEP'!$B$13:$AG$13, 0))</f>
        <v>Excellent</v>
      </c>
      <c r="P136">
        <f>INDEX('WSH Backcast - NEP'!$B$12:$AG$122, MATCH('ALL Backcast - WINEP NEP'!$C136, 'WSH Backcast - NEP'!$C$12:$C$122, 0), MATCH('ALL Backcast - WINEP NEP'!P$13, 'WSH Backcast - NEP'!$B$13:$AG$13, 0))</f>
        <v>0</v>
      </c>
      <c r="Q136" t="str">
        <f>INDEX('WSH Backcast - NEP'!$B$12:$AG$122, MATCH('ALL Backcast - WINEP NEP'!$C136, 'WSH Backcast - NEP'!$C$12:$C$122, 0), MATCH('ALL Backcast - WINEP NEP'!Q$13, 'WSH Backcast - NEP'!$B$13:$AG$13, 0))</f>
        <v>Excellent</v>
      </c>
      <c r="R136" t="str">
        <f>INDEX('WSH Backcast - NEP'!$B$12:$AG$122, MATCH('ALL Backcast - WINEP NEP'!$C136, 'WSH Backcast - NEP'!$C$12:$C$122, 0), MATCH('ALL Backcast - WINEP NEP'!R$13, 'WSH Backcast - NEP'!$B$13:$AG$13, 0))</f>
        <v>Excellent</v>
      </c>
      <c r="S136" t="str">
        <f>INDEX('WSH Backcast - NEP'!$B$12:$AG$122, MATCH('ALL Backcast - WINEP NEP'!$C136, 'WSH Backcast - NEP'!$C$12:$C$122, 0), MATCH('ALL Backcast - WINEP NEP'!S$13, 'WSH Backcast - NEP'!$B$13:$AG$13, 0))</f>
        <v>Excellent</v>
      </c>
      <c r="T136" t="str">
        <f>INDEX('WSH Backcast - NEP'!$B$12:$AG$122, MATCH('ALL Backcast - WINEP NEP'!$C136, 'WSH Backcast - NEP'!$C$12:$C$122, 0), MATCH('ALL Backcast - WINEP NEP'!T$13, 'WSH Backcast - NEP'!$B$13:$AG$13, 0))</f>
        <v>Excellent</v>
      </c>
      <c r="U136" t="str">
        <f>INDEX('WSH Backcast - NEP'!$B$12:$AG$122, MATCH('ALL Backcast - WINEP NEP'!$C136, 'WSH Backcast - NEP'!$C$12:$C$122, 0), MATCH('ALL Backcast - WINEP NEP'!U$13, 'WSH Backcast - NEP'!$B$13:$AG$13, 0))</f>
        <v>Excellent</v>
      </c>
      <c r="V136" t="str">
        <f>INDEX('WSH Backcast - NEP'!$B$12:$AG$122, MATCH('ALL Backcast - WINEP NEP'!$C136, 'WSH Backcast - NEP'!$C$12:$C$122, 0), MATCH('ALL Backcast - WINEP NEP'!V$13, 'WSH Backcast - NEP'!$B$13:$AG$13, 0))</f>
        <v>Excellent</v>
      </c>
      <c r="W136">
        <f>INDEX('WSH Backcast - NEP'!$B$12:$AG$122, MATCH('ALL Backcast - WINEP NEP'!$C136, 'WSH Backcast - NEP'!$C$12:$C$122, 0), MATCH('ALL Backcast - WINEP NEP'!W$13, 'WSH Backcast - NEP'!$B$13:$AG$13, 0))</f>
        <v>0</v>
      </c>
      <c r="X136">
        <f>INDEX('WSH Backcast - NEP'!$B$12:$AG$122, MATCH('ALL Backcast - WINEP NEP'!$C136, 'WSH Backcast - NEP'!$C$12:$C$122, 0), MATCH('ALL Backcast - WINEP NEP'!X$13, 'WSH Backcast - NEP'!$B$13:$AG$13, 0))</f>
        <v>0</v>
      </c>
      <c r="Y136">
        <f>INDEX('WSH Backcast - NEP'!$B$12:$AG$122, MATCH('ALL Backcast - WINEP NEP'!$C136, 'WSH Backcast - NEP'!$C$12:$C$122, 0), MATCH('ALL Backcast - WINEP NEP'!Y$13, 'WSH Backcast - NEP'!$B$13:$AG$13, 0))</f>
        <v>0</v>
      </c>
      <c r="Z136" t="str">
        <f>INDEX('WSH Backcast - NEP'!$B$12:$AG$122, MATCH('ALL Backcast - WINEP NEP'!$C136, 'WSH Backcast - NEP'!$C$12:$C$122, 0), MATCH('ALL Backcast - WINEP NEP'!Z$13, 'WSH Backcast - NEP'!$B$13:$AG$13, 0))</f>
        <v>N</v>
      </c>
      <c r="AB136" t="str">
        <f t="shared" si="1"/>
        <v>N</v>
      </c>
    </row>
    <row r="137" spans="2:28">
      <c r="B137" t="s">
        <v>232</v>
      </c>
      <c r="C137" t="s">
        <v>443</v>
      </c>
      <c r="D137" t="str">
        <f>INDEX('WSH Backcast - NEP'!$B$12:$AG$122, MATCH('ALL Backcast - WINEP NEP'!$C137, 'WSH Backcast - NEP'!$C$12:$C$122, 0), MATCH('ALL Backcast - WINEP NEP'!D$13, 'WSH Backcast - NEP'!$B$13:$AG$13, 0))</f>
        <v>coastal</v>
      </c>
      <c r="E137" t="str">
        <f>INDEX('WSH Backcast - NEP'!$B$12:$AG$122, MATCH('ALL Backcast - WINEP NEP'!$C137, 'WSH Backcast - NEP'!$C$12:$C$122, 0), MATCH('ALL Backcast - WINEP NEP'!E$13, 'WSH Backcast - NEP'!$B$13:$AG$13, 0))</f>
        <v>Categorisation</v>
      </c>
      <c r="F137" t="str">
        <f>INDEX('WSH Backcast - NEP'!$B$12:$AG$122, MATCH('ALL Backcast - WINEP NEP'!$C137, 'WSH Backcast - NEP'!$C$12:$C$122, 0), MATCH('ALL Backcast - WINEP NEP'!F$13, 'WSH Backcast - NEP'!$B$13:$AG$13, 0))</f>
        <v>Included</v>
      </c>
      <c r="H137" t="str">
        <f>INDEX('WSH Backcast - NEP'!$B$12:$AG$122, MATCH('ALL Backcast - WINEP NEP'!$C137, 'WSH Backcast - NEP'!$C$12:$C$122, 0), MATCH('ALL Backcast - WINEP NEP'!H$13, 'WSH Backcast - NEP'!$B$13:$AG$13, 0))</f>
        <v>Excellent</v>
      </c>
      <c r="I137" t="str">
        <f>INDEX('WSH Backcast - NEP'!$B$12:$AG$122, MATCH('ALL Backcast - WINEP NEP'!$C137, 'WSH Backcast - NEP'!$C$12:$C$122, 0), MATCH('ALL Backcast - WINEP NEP'!I$13, 'WSH Backcast - NEP'!$B$13:$AG$13, 0))</f>
        <v>Excellent</v>
      </c>
      <c r="J137" t="str">
        <f>INDEX('WSH Backcast - NEP'!$B$12:$AG$122, MATCH('ALL Backcast - WINEP NEP'!$C137, 'WSH Backcast - NEP'!$C$12:$C$122, 0), MATCH('ALL Backcast - WINEP NEP'!J$13, 'WSH Backcast - NEP'!$B$13:$AG$13, 0))</f>
        <v>Excellent</v>
      </c>
      <c r="K137" t="str">
        <f>INDEX('WSH Backcast - NEP'!$B$12:$AG$122, MATCH('ALL Backcast - WINEP NEP'!$C137, 'WSH Backcast - NEP'!$C$12:$C$122, 0), MATCH('ALL Backcast - WINEP NEP'!K$13, 'WSH Backcast - NEP'!$B$13:$AG$13, 0))</f>
        <v>Excellent</v>
      </c>
      <c r="L137" t="str">
        <f>INDEX('WSH Backcast - NEP'!$B$12:$AG$122, MATCH('ALL Backcast - WINEP NEP'!$C137, 'WSH Backcast - NEP'!$C$12:$C$122, 0), MATCH('ALL Backcast - WINEP NEP'!L$13, 'WSH Backcast - NEP'!$B$13:$AG$13, 0))</f>
        <v>Excellent</v>
      </c>
      <c r="M137" t="str">
        <f>INDEX('WSH Backcast - NEP'!$B$12:$AG$122, MATCH('ALL Backcast - WINEP NEP'!$C137, 'WSH Backcast - NEP'!$C$12:$C$122, 0), MATCH('ALL Backcast - WINEP NEP'!M$13, 'WSH Backcast - NEP'!$B$13:$AG$13, 0))</f>
        <v>Excellent</v>
      </c>
      <c r="N137" t="str">
        <f>INDEX('WSH Backcast - NEP'!$B$12:$AG$122, MATCH('ALL Backcast - WINEP NEP'!$C137, 'WSH Backcast - NEP'!$C$12:$C$122, 0), MATCH('ALL Backcast - WINEP NEP'!N$13, 'WSH Backcast - NEP'!$B$13:$AG$13, 0))</f>
        <v>Excellent</v>
      </c>
      <c r="O137" t="str">
        <f>INDEX('WSH Backcast - NEP'!$B$12:$AG$122, MATCH('ALL Backcast - WINEP NEP'!$C137, 'WSH Backcast - NEP'!$C$12:$C$122, 0), MATCH('ALL Backcast - WINEP NEP'!O$13, 'WSH Backcast - NEP'!$B$13:$AG$13, 0))</f>
        <v>Excellent</v>
      </c>
      <c r="P137">
        <f>INDEX('WSH Backcast - NEP'!$B$12:$AG$122, MATCH('ALL Backcast - WINEP NEP'!$C137, 'WSH Backcast - NEP'!$C$12:$C$122, 0), MATCH('ALL Backcast - WINEP NEP'!P$13, 'WSH Backcast - NEP'!$B$13:$AG$13, 0))</f>
        <v>0</v>
      </c>
      <c r="Q137" t="str">
        <f>INDEX('WSH Backcast - NEP'!$B$12:$AG$122, MATCH('ALL Backcast - WINEP NEP'!$C137, 'WSH Backcast - NEP'!$C$12:$C$122, 0), MATCH('ALL Backcast - WINEP NEP'!Q$13, 'WSH Backcast - NEP'!$B$13:$AG$13, 0))</f>
        <v>Excellent</v>
      </c>
      <c r="R137" t="str">
        <f>INDEX('WSH Backcast - NEP'!$B$12:$AG$122, MATCH('ALL Backcast - WINEP NEP'!$C137, 'WSH Backcast - NEP'!$C$12:$C$122, 0), MATCH('ALL Backcast - WINEP NEP'!R$13, 'WSH Backcast - NEP'!$B$13:$AG$13, 0))</f>
        <v>Excellent</v>
      </c>
      <c r="S137" t="str">
        <f>INDEX('WSH Backcast - NEP'!$B$12:$AG$122, MATCH('ALL Backcast - WINEP NEP'!$C137, 'WSH Backcast - NEP'!$C$12:$C$122, 0), MATCH('ALL Backcast - WINEP NEP'!S$13, 'WSH Backcast - NEP'!$B$13:$AG$13, 0))</f>
        <v>Excellent</v>
      </c>
      <c r="T137" t="str">
        <f>INDEX('WSH Backcast - NEP'!$B$12:$AG$122, MATCH('ALL Backcast - WINEP NEP'!$C137, 'WSH Backcast - NEP'!$C$12:$C$122, 0), MATCH('ALL Backcast - WINEP NEP'!T$13, 'WSH Backcast - NEP'!$B$13:$AG$13, 0))</f>
        <v>Excellent</v>
      </c>
      <c r="U137" t="str">
        <f>INDEX('WSH Backcast - NEP'!$B$12:$AG$122, MATCH('ALL Backcast - WINEP NEP'!$C137, 'WSH Backcast - NEP'!$C$12:$C$122, 0), MATCH('ALL Backcast - WINEP NEP'!U$13, 'WSH Backcast - NEP'!$B$13:$AG$13, 0))</f>
        <v>Excellent</v>
      </c>
      <c r="V137" t="str">
        <f>INDEX('WSH Backcast - NEP'!$B$12:$AG$122, MATCH('ALL Backcast - WINEP NEP'!$C137, 'WSH Backcast - NEP'!$C$12:$C$122, 0), MATCH('ALL Backcast - WINEP NEP'!V$13, 'WSH Backcast - NEP'!$B$13:$AG$13, 0))</f>
        <v>Excellent</v>
      </c>
      <c r="W137">
        <f>INDEX('WSH Backcast - NEP'!$B$12:$AG$122, MATCH('ALL Backcast - WINEP NEP'!$C137, 'WSH Backcast - NEP'!$C$12:$C$122, 0), MATCH('ALL Backcast - WINEP NEP'!W$13, 'WSH Backcast - NEP'!$B$13:$AG$13, 0))</f>
        <v>0</v>
      </c>
      <c r="X137">
        <f>INDEX('WSH Backcast - NEP'!$B$12:$AG$122, MATCH('ALL Backcast - WINEP NEP'!$C137, 'WSH Backcast - NEP'!$C$12:$C$122, 0), MATCH('ALL Backcast - WINEP NEP'!X$13, 'WSH Backcast - NEP'!$B$13:$AG$13, 0))</f>
        <v>0</v>
      </c>
      <c r="Y137">
        <f>INDEX('WSH Backcast - NEP'!$B$12:$AG$122, MATCH('ALL Backcast - WINEP NEP'!$C137, 'WSH Backcast - NEP'!$C$12:$C$122, 0), MATCH('ALL Backcast - WINEP NEP'!Y$13, 'WSH Backcast - NEP'!$B$13:$AG$13, 0))</f>
        <v>0</v>
      </c>
      <c r="Z137" t="str">
        <f>INDEX('WSH Backcast - NEP'!$B$12:$AG$122, MATCH('ALL Backcast - WINEP NEP'!$C137, 'WSH Backcast - NEP'!$C$12:$C$122, 0), MATCH('ALL Backcast - WINEP NEP'!Z$13, 'WSH Backcast - NEP'!$B$13:$AG$13, 0))</f>
        <v>N</v>
      </c>
      <c r="AB137" t="str">
        <f t="shared" si="1"/>
        <v>N</v>
      </c>
    </row>
    <row r="138" spans="2:28">
      <c r="B138" t="s">
        <v>232</v>
      </c>
      <c r="C138" t="s">
        <v>444</v>
      </c>
      <c r="D138" t="str">
        <f>INDEX('WSH Backcast - NEP'!$B$12:$AG$122, MATCH('ALL Backcast - WINEP NEP'!$C138, 'WSH Backcast - NEP'!$C$12:$C$122, 0), MATCH('ALL Backcast - WINEP NEP'!D$13, 'WSH Backcast - NEP'!$B$13:$AG$13, 0))</f>
        <v>coastal</v>
      </c>
      <c r="E138" t="str">
        <f>INDEX('WSH Backcast - NEP'!$B$12:$AG$122, MATCH('ALL Backcast - WINEP NEP'!$C138, 'WSH Backcast - NEP'!$C$12:$C$122, 0), MATCH('ALL Backcast - WINEP NEP'!E$13, 'WSH Backcast - NEP'!$B$13:$AG$13, 0))</f>
        <v>Categorisation</v>
      </c>
      <c r="F138" t="str">
        <f>INDEX('WSH Backcast - NEP'!$B$12:$AG$122, MATCH('ALL Backcast - WINEP NEP'!$C138, 'WSH Backcast - NEP'!$C$12:$C$122, 0), MATCH('ALL Backcast - WINEP NEP'!F$13, 'WSH Backcast - NEP'!$B$13:$AG$13, 0))</f>
        <v>Included</v>
      </c>
      <c r="H138" t="str">
        <f>INDEX('WSH Backcast - NEP'!$B$12:$AG$122, MATCH('ALL Backcast - WINEP NEP'!$C138, 'WSH Backcast - NEP'!$C$12:$C$122, 0), MATCH('ALL Backcast - WINEP NEP'!H$13, 'WSH Backcast - NEP'!$B$13:$AG$13, 0))</f>
        <v>Excellent (backcast)</v>
      </c>
      <c r="I138" t="str">
        <f>INDEX('WSH Backcast - NEP'!$B$12:$AG$122, MATCH('ALL Backcast - WINEP NEP'!$C138, 'WSH Backcast - NEP'!$C$12:$C$122, 0), MATCH('ALL Backcast - WINEP NEP'!I$13, 'WSH Backcast - NEP'!$B$13:$AG$13, 0))</f>
        <v>Excellent (backcast)</v>
      </c>
      <c r="J138" t="str">
        <f>INDEX('WSH Backcast - NEP'!$B$12:$AG$122, MATCH('ALL Backcast - WINEP NEP'!$C138, 'WSH Backcast - NEP'!$C$12:$C$122, 0), MATCH('ALL Backcast - WINEP NEP'!J$13, 'WSH Backcast - NEP'!$B$13:$AG$13, 0))</f>
        <v>Excellent (backcast)</v>
      </c>
      <c r="K138" t="str">
        <f>INDEX('WSH Backcast - NEP'!$B$12:$AG$122, MATCH('ALL Backcast - WINEP NEP'!$C138, 'WSH Backcast - NEP'!$C$12:$C$122, 0), MATCH('ALL Backcast - WINEP NEP'!K$13, 'WSH Backcast - NEP'!$B$13:$AG$13, 0))</f>
        <v>Excellent (backcast)</v>
      </c>
      <c r="L138" t="str">
        <f>INDEX('WSH Backcast - NEP'!$B$12:$AG$122, MATCH('ALL Backcast - WINEP NEP'!$C138, 'WSH Backcast - NEP'!$C$12:$C$122, 0), MATCH('ALL Backcast - WINEP NEP'!L$13, 'WSH Backcast - NEP'!$B$13:$AG$13, 0))</f>
        <v>Excellent (backcast)</v>
      </c>
      <c r="M138" t="str">
        <f>INDEX('WSH Backcast - NEP'!$B$12:$AG$122, MATCH('ALL Backcast - WINEP NEP'!$C138, 'WSH Backcast - NEP'!$C$12:$C$122, 0), MATCH('ALL Backcast - WINEP NEP'!M$13, 'WSH Backcast - NEP'!$B$13:$AG$13, 0))</f>
        <v>Excellent (backcast)</v>
      </c>
      <c r="N138" t="str">
        <f>INDEX('WSH Backcast - NEP'!$B$12:$AG$122, MATCH('ALL Backcast - WINEP NEP'!$C138, 'WSH Backcast - NEP'!$C$12:$C$122, 0), MATCH('ALL Backcast - WINEP NEP'!N$13, 'WSH Backcast - NEP'!$B$13:$AG$13, 0))</f>
        <v>Excellent (backcast)</v>
      </c>
      <c r="O138" t="str">
        <f>INDEX('WSH Backcast - NEP'!$B$12:$AG$122, MATCH('ALL Backcast - WINEP NEP'!$C138, 'WSH Backcast - NEP'!$C$12:$C$122, 0), MATCH('ALL Backcast - WINEP NEP'!O$13, 'WSH Backcast - NEP'!$B$13:$AG$13, 0))</f>
        <v>Excellent</v>
      </c>
      <c r="P138">
        <f>INDEX('WSH Backcast - NEP'!$B$12:$AG$122, MATCH('ALL Backcast - WINEP NEP'!$C138, 'WSH Backcast - NEP'!$C$12:$C$122, 0), MATCH('ALL Backcast - WINEP NEP'!P$13, 'WSH Backcast - NEP'!$B$13:$AG$13, 0))</f>
        <v>0</v>
      </c>
      <c r="Q138" t="str">
        <f>INDEX('WSH Backcast - NEP'!$B$12:$AG$122, MATCH('ALL Backcast - WINEP NEP'!$C138, 'WSH Backcast - NEP'!$C$12:$C$122, 0), MATCH('ALL Backcast - WINEP NEP'!Q$13, 'WSH Backcast - NEP'!$B$13:$AG$13, 0))</f>
        <v>Good</v>
      </c>
      <c r="R138" t="str">
        <f>INDEX('WSH Backcast - NEP'!$B$12:$AG$122, MATCH('ALL Backcast - WINEP NEP'!$C138, 'WSH Backcast - NEP'!$C$12:$C$122, 0), MATCH('ALL Backcast - WINEP NEP'!R$13, 'WSH Backcast - NEP'!$B$13:$AG$13, 0))</f>
        <v>Good</v>
      </c>
      <c r="S138" t="str">
        <f>INDEX('WSH Backcast - NEP'!$B$12:$AG$122, MATCH('ALL Backcast - WINEP NEP'!$C138, 'WSH Backcast - NEP'!$C$12:$C$122, 0), MATCH('ALL Backcast - WINEP NEP'!S$13, 'WSH Backcast - NEP'!$B$13:$AG$13, 0))</f>
        <v>Good</v>
      </c>
      <c r="T138" t="str">
        <f>INDEX('WSH Backcast - NEP'!$B$12:$AG$122, MATCH('ALL Backcast - WINEP NEP'!$C138, 'WSH Backcast - NEP'!$C$12:$C$122, 0), MATCH('ALL Backcast - WINEP NEP'!T$13, 'WSH Backcast - NEP'!$B$13:$AG$13, 0))</f>
        <v>Good</v>
      </c>
      <c r="U138" t="str">
        <f>INDEX('WSH Backcast - NEP'!$B$12:$AG$122, MATCH('ALL Backcast - WINEP NEP'!$C138, 'WSH Backcast - NEP'!$C$12:$C$122, 0), MATCH('ALL Backcast - WINEP NEP'!U$13, 'WSH Backcast - NEP'!$B$13:$AG$13, 0))</f>
        <v>Good</v>
      </c>
      <c r="V138" t="str">
        <f>INDEX('WSH Backcast - NEP'!$B$12:$AG$122, MATCH('ALL Backcast - WINEP NEP'!$C138, 'WSH Backcast - NEP'!$C$12:$C$122, 0), MATCH('ALL Backcast - WINEP NEP'!V$13, 'WSH Backcast - NEP'!$B$13:$AG$13, 0))</f>
        <v>Good</v>
      </c>
      <c r="W138">
        <f>INDEX('WSH Backcast - NEP'!$B$12:$AG$122, MATCH('ALL Backcast - WINEP NEP'!$C138, 'WSH Backcast - NEP'!$C$12:$C$122, 0), MATCH('ALL Backcast - WINEP NEP'!W$13, 'WSH Backcast - NEP'!$B$13:$AG$13, 0))</f>
        <v>0</v>
      </c>
      <c r="X138">
        <f>INDEX('WSH Backcast - NEP'!$B$12:$AG$122, MATCH('ALL Backcast - WINEP NEP'!$C138, 'WSH Backcast - NEP'!$C$12:$C$122, 0), MATCH('ALL Backcast - WINEP NEP'!X$13, 'WSH Backcast - NEP'!$B$13:$AG$13, 0))</f>
        <v>0</v>
      </c>
      <c r="Y138">
        <f>INDEX('WSH Backcast - NEP'!$B$12:$AG$122, MATCH('ALL Backcast - WINEP NEP'!$C138, 'WSH Backcast - NEP'!$C$12:$C$122, 0), MATCH('ALL Backcast - WINEP NEP'!Y$13, 'WSH Backcast - NEP'!$B$13:$AG$13, 0))</f>
        <v>0</v>
      </c>
      <c r="Z138" t="str">
        <f>INDEX('WSH Backcast - NEP'!$B$12:$AG$122, MATCH('ALL Backcast - WINEP NEP'!$C138, 'WSH Backcast - NEP'!$C$12:$C$122, 0), MATCH('ALL Backcast - WINEP NEP'!Z$13, 'WSH Backcast - NEP'!$B$13:$AG$13, 0))</f>
        <v>N</v>
      </c>
      <c r="AB138" t="str">
        <f t="shared" si="1"/>
        <v>N</v>
      </c>
    </row>
    <row r="139" spans="2:28">
      <c r="B139" t="s">
        <v>232</v>
      </c>
      <c r="C139" t="s">
        <v>445</v>
      </c>
      <c r="D139" t="str">
        <f>INDEX('WSH Backcast - NEP'!$B$12:$AG$122, MATCH('ALL Backcast - WINEP NEP'!$C139, 'WSH Backcast - NEP'!$C$12:$C$122, 0), MATCH('ALL Backcast - WINEP NEP'!D$13, 'WSH Backcast - NEP'!$B$13:$AG$13, 0))</f>
        <v>coastal</v>
      </c>
      <c r="E139" t="str">
        <f>INDEX('WSH Backcast - NEP'!$B$12:$AG$122, MATCH('ALL Backcast - WINEP NEP'!$C139, 'WSH Backcast - NEP'!$C$12:$C$122, 0), MATCH('ALL Backcast - WINEP NEP'!E$13, 'WSH Backcast - NEP'!$B$13:$AG$13, 0))</f>
        <v>Categorisation</v>
      </c>
      <c r="F139" t="str">
        <f>INDEX('WSH Backcast - NEP'!$B$12:$AG$122, MATCH('ALL Backcast - WINEP NEP'!$C139, 'WSH Backcast - NEP'!$C$12:$C$122, 0), MATCH('ALL Backcast - WINEP NEP'!F$13, 'WSH Backcast - NEP'!$B$13:$AG$13, 0))</f>
        <v>Included</v>
      </c>
      <c r="H139" t="str">
        <f>INDEX('WSH Backcast - NEP'!$B$12:$AG$122, MATCH('ALL Backcast - WINEP NEP'!$C139, 'WSH Backcast - NEP'!$C$12:$C$122, 0), MATCH('ALL Backcast - WINEP NEP'!H$13, 'WSH Backcast - NEP'!$B$13:$AG$13, 0))</f>
        <v>Excellent</v>
      </c>
      <c r="I139" t="str">
        <f>INDEX('WSH Backcast - NEP'!$B$12:$AG$122, MATCH('ALL Backcast - WINEP NEP'!$C139, 'WSH Backcast - NEP'!$C$12:$C$122, 0), MATCH('ALL Backcast - WINEP NEP'!I$13, 'WSH Backcast - NEP'!$B$13:$AG$13, 0))</f>
        <v>Excellent</v>
      </c>
      <c r="J139" t="str">
        <f>INDEX('WSH Backcast - NEP'!$B$12:$AG$122, MATCH('ALL Backcast - WINEP NEP'!$C139, 'WSH Backcast - NEP'!$C$12:$C$122, 0), MATCH('ALL Backcast - WINEP NEP'!J$13, 'WSH Backcast - NEP'!$B$13:$AG$13, 0))</f>
        <v>Excellent</v>
      </c>
      <c r="K139" t="str">
        <f>INDEX('WSH Backcast - NEP'!$B$12:$AG$122, MATCH('ALL Backcast - WINEP NEP'!$C139, 'WSH Backcast - NEP'!$C$12:$C$122, 0), MATCH('ALL Backcast - WINEP NEP'!K$13, 'WSH Backcast - NEP'!$B$13:$AG$13, 0))</f>
        <v>Good</v>
      </c>
      <c r="L139" t="str">
        <f>INDEX('WSH Backcast - NEP'!$B$12:$AG$122, MATCH('ALL Backcast - WINEP NEP'!$C139, 'WSH Backcast - NEP'!$C$12:$C$122, 0), MATCH('ALL Backcast - WINEP NEP'!L$13, 'WSH Backcast - NEP'!$B$13:$AG$13, 0))</f>
        <v>Excellent</v>
      </c>
      <c r="M139" t="str">
        <f>INDEX('WSH Backcast - NEP'!$B$12:$AG$122, MATCH('ALL Backcast - WINEP NEP'!$C139, 'WSH Backcast - NEP'!$C$12:$C$122, 0), MATCH('ALL Backcast - WINEP NEP'!M$13, 'WSH Backcast - NEP'!$B$13:$AG$13, 0))</f>
        <v>Good</v>
      </c>
      <c r="N139" t="str">
        <f>INDEX('WSH Backcast - NEP'!$B$12:$AG$122, MATCH('ALL Backcast - WINEP NEP'!$C139, 'WSH Backcast - NEP'!$C$12:$C$122, 0), MATCH('ALL Backcast - WINEP NEP'!N$13, 'WSH Backcast - NEP'!$B$13:$AG$13, 0))</f>
        <v>Excellent</v>
      </c>
      <c r="O139" t="str">
        <f>INDEX('WSH Backcast - NEP'!$B$12:$AG$122, MATCH('ALL Backcast - WINEP NEP'!$C139, 'WSH Backcast - NEP'!$C$12:$C$122, 0), MATCH('ALL Backcast - WINEP NEP'!O$13, 'WSH Backcast - NEP'!$B$13:$AG$13, 0))</f>
        <v>Excellent</v>
      </c>
      <c r="P139">
        <f>INDEX('WSH Backcast - NEP'!$B$12:$AG$122, MATCH('ALL Backcast - WINEP NEP'!$C139, 'WSH Backcast - NEP'!$C$12:$C$122, 0), MATCH('ALL Backcast - WINEP NEP'!P$13, 'WSH Backcast - NEP'!$B$13:$AG$13, 0))</f>
        <v>0</v>
      </c>
      <c r="Q139" t="str">
        <f>INDEX('WSH Backcast - NEP'!$B$12:$AG$122, MATCH('ALL Backcast - WINEP NEP'!$C139, 'WSH Backcast - NEP'!$C$12:$C$122, 0), MATCH('ALL Backcast - WINEP NEP'!Q$13, 'WSH Backcast - NEP'!$B$13:$AG$13, 0))</f>
        <v>Excellent</v>
      </c>
      <c r="R139" t="str">
        <f>INDEX('WSH Backcast - NEP'!$B$12:$AG$122, MATCH('ALL Backcast - WINEP NEP'!$C139, 'WSH Backcast - NEP'!$C$12:$C$122, 0), MATCH('ALL Backcast - WINEP NEP'!R$13, 'WSH Backcast - NEP'!$B$13:$AG$13, 0))</f>
        <v>Excellent</v>
      </c>
      <c r="S139" t="str">
        <f>INDEX('WSH Backcast - NEP'!$B$12:$AG$122, MATCH('ALL Backcast - WINEP NEP'!$C139, 'WSH Backcast - NEP'!$C$12:$C$122, 0), MATCH('ALL Backcast - WINEP NEP'!S$13, 'WSH Backcast - NEP'!$B$13:$AG$13, 0))</f>
        <v>Excellent</v>
      </c>
      <c r="T139" t="str">
        <f>INDEX('WSH Backcast - NEP'!$B$12:$AG$122, MATCH('ALL Backcast - WINEP NEP'!$C139, 'WSH Backcast - NEP'!$C$12:$C$122, 0), MATCH('ALL Backcast - WINEP NEP'!T$13, 'WSH Backcast - NEP'!$B$13:$AG$13, 0))</f>
        <v>Excellent</v>
      </c>
      <c r="U139" t="str">
        <f>INDEX('WSH Backcast - NEP'!$B$12:$AG$122, MATCH('ALL Backcast - WINEP NEP'!$C139, 'WSH Backcast - NEP'!$C$12:$C$122, 0), MATCH('ALL Backcast - WINEP NEP'!U$13, 'WSH Backcast - NEP'!$B$13:$AG$13, 0))</f>
        <v>Excellent</v>
      </c>
      <c r="V139" t="str">
        <f>INDEX('WSH Backcast - NEP'!$B$12:$AG$122, MATCH('ALL Backcast - WINEP NEP'!$C139, 'WSH Backcast - NEP'!$C$12:$C$122, 0), MATCH('ALL Backcast - WINEP NEP'!V$13, 'WSH Backcast - NEP'!$B$13:$AG$13, 0))</f>
        <v>Excellent</v>
      </c>
      <c r="W139">
        <f>INDEX('WSH Backcast - NEP'!$B$12:$AG$122, MATCH('ALL Backcast - WINEP NEP'!$C139, 'WSH Backcast - NEP'!$C$12:$C$122, 0), MATCH('ALL Backcast - WINEP NEP'!W$13, 'WSH Backcast - NEP'!$B$13:$AG$13, 0))</f>
        <v>0</v>
      </c>
      <c r="X139">
        <f>INDEX('WSH Backcast - NEP'!$B$12:$AG$122, MATCH('ALL Backcast - WINEP NEP'!$C139, 'WSH Backcast - NEP'!$C$12:$C$122, 0), MATCH('ALL Backcast - WINEP NEP'!X$13, 'WSH Backcast - NEP'!$B$13:$AG$13, 0))</f>
        <v>0</v>
      </c>
      <c r="Y139">
        <f>INDEX('WSH Backcast - NEP'!$B$12:$AG$122, MATCH('ALL Backcast - WINEP NEP'!$C139, 'WSH Backcast - NEP'!$C$12:$C$122, 0), MATCH('ALL Backcast - WINEP NEP'!Y$13, 'WSH Backcast - NEP'!$B$13:$AG$13, 0))</f>
        <v>0</v>
      </c>
      <c r="Z139" t="str">
        <f>INDEX('WSH Backcast - NEP'!$B$12:$AG$122, MATCH('ALL Backcast - WINEP NEP'!$C139, 'WSH Backcast - NEP'!$C$12:$C$122, 0), MATCH('ALL Backcast - WINEP NEP'!Z$13, 'WSH Backcast - NEP'!$B$13:$AG$13, 0))</f>
        <v>N</v>
      </c>
      <c r="AB139" t="str">
        <f t="shared" si="1"/>
        <v>N</v>
      </c>
    </row>
    <row r="140" spans="2:28">
      <c r="B140" t="s">
        <v>232</v>
      </c>
      <c r="C140" t="s">
        <v>446</v>
      </c>
      <c r="D140" t="str">
        <f>INDEX('WSH Backcast - NEP'!$B$12:$AG$122, MATCH('ALL Backcast - WINEP NEP'!$C140, 'WSH Backcast - NEP'!$C$12:$C$122, 0), MATCH('ALL Backcast - WINEP NEP'!D$13, 'WSH Backcast - NEP'!$B$13:$AG$13, 0))</f>
        <v>coastal</v>
      </c>
      <c r="E140" t="str">
        <f>INDEX('WSH Backcast - NEP'!$B$12:$AG$122, MATCH('ALL Backcast - WINEP NEP'!$C140, 'WSH Backcast - NEP'!$C$12:$C$122, 0), MATCH('ALL Backcast - WINEP NEP'!E$13, 'WSH Backcast - NEP'!$B$13:$AG$13, 0))</f>
        <v>Categorisation</v>
      </c>
      <c r="F140" t="str">
        <f>INDEX('WSH Backcast - NEP'!$B$12:$AG$122, MATCH('ALL Backcast - WINEP NEP'!$C140, 'WSH Backcast - NEP'!$C$12:$C$122, 0), MATCH('ALL Backcast - WINEP NEP'!F$13, 'WSH Backcast - NEP'!$B$13:$AG$13, 0))</f>
        <v>Included</v>
      </c>
      <c r="H140" t="str">
        <f>INDEX('WSH Backcast - NEP'!$B$12:$AG$122, MATCH('ALL Backcast - WINEP NEP'!$C140, 'WSH Backcast - NEP'!$C$12:$C$122, 0), MATCH('ALL Backcast - WINEP NEP'!H$13, 'WSH Backcast - NEP'!$B$13:$AG$13, 0))</f>
        <v>Excellent</v>
      </c>
      <c r="I140" t="str">
        <f>INDEX('WSH Backcast - NEP'!$B$12:$AG$122, MATCH('ALL Backcast - WINEP NEP'!$C140, 'WSH Backcast - NEP'!$C$12:$C$122, 0), MATCH('ALL Backcast - WINEP NEP'!I$13, 'WSH Backcast - NEP'!$B$13:$AG$13, 0))</f>
        <v>Excellent</v>
      </c>
      <c r="J140" t="str">
        <f>INDEX('WSH Backcast - NEP'!$B$12:$AG$122, MATCH('ALL Backcast - WINEP NEP'!$C140, 'WSH Backcast - NEP'!$C$12:$C$122, 0), MATCH('ALL Backcast - WINEP NEP'!J$13, 'WSH Backcast - NEP'!$B$13:$AG$13, 0))</f>
        <v>Excellent</v>
      </c>
      <c r="K140" t="str">
        <f>INDEX('WSH Backcast - NEP'!$B$12:$AG$122, MATCH('ALL Backcast - WINEP NEP'!$C140, 'WSH Backcast - NEP'!$C$12:$C$122, 0), MATCH('ALL Backcast - WINEP NEP'!K$13, 'WSH Backcast - NEP'!$B$13:$AG$13, 0))</f>
        <v>Excellent</v>
      </c>
      <c r="L140" t="str">
        <f>INDEX('WSH Backcast - NEP'!$B$12:$AG$122, MATCH('ALL Backcast - WINEP NEP'!$C140, 'WSH Backcast - NEP'!$C$12:$C$122, 0), MATCH('ALL Backcast - WINEP NEP'!L$13, 'WSH Backcast - NEP'!$B$13:$AG$13, 0))</f>
        <v>Excellent</v>
      </c>
      <c r="M140" t="str">
        <f>INDEX('WSH Backcast - NEP'!$B$12:$AG$122, MATCH('ALL Backcast - WINEP NEP'!$C140, 'WSH Backcast - NEP'!$C$12:$C$122, 0), MATCH('ALL Backcast - WINEP NEP'!M$13, 'WSH Backcast - NEP'!$B$13:$AG$13, 0))</f>
        <v>Excellent</v>
      </c>
      <c r="N140" t="str">
        <f>INDEX('WSH Backcast - NEP'!$B$12:$AG$122, MATCH('ALL Backcast - WINEP NEP'!$C140, 'WSH Backcast - NEP'!$C$12:$C$122, 0), MATCH('ALL Backcast - WINEP NEP'!N$13, 'WSH Backcast - NEP'!$B$13:$AG$13, 0))</f>
        <v>Excellent</v>
      </c>
      <c r="O140" t="str">
        <f>INDEX('WSH Backcast - NEP'!$B$12:$AG$122, MATCH('ALL Backcast - WINEP NEP'!$C140, 'WSH Backcast - NEP'!$C$12:$C$122, 0), MATCH('ALL Backcast - WINEP NEP'!O$13, 'WSH Backcast - NEP'!$B$13:$AG$13, 0))</f>
        <v>Excellent</v>
      </c>
      <c r="P140">
        <f>INDEX('WSH Backcast - NEP'!$B$12:$AG$122, MATCH('ALL Backcast - WINEP NEP'!$C140, 'WSH Backcast - NEP'!$C$12:$C$122, 0), MATCH('ALL Backcast - WINEP NEP'!P$13, 'WSH Backcast - NEP'!$B$13:$AG$13, 0))</f>
        <v>0</v>
      </c>
      <c r="Q140" t="str">
        <f>INDEX('WSH Backcast - NEP'!$B$12:$AG$122, MATCH('ALL Backcast - WINEP NEP'!$C140, 'WSH Backcast - NEP'!$C$12:$C$122, 0), MATCH('ALL Backcast - WINEP NEP'!Q$13, 'WSH Backcast - NEP'!$B$13:$AG$13, 0))</f>
        <v>Excellent</v>
      </c>
      <c r="R140" t="str">
        <f>INDEX('WSH Backcast - NEP'!$B$12:$AG$122, MATCH('ALL Backcast - WINEP NEP'!$C140, 'WSH Backcast - NEP'!$C$12:$C$122, 0), MATCH('ALL Backcast - WINEP NEP'!R$13, 'WSH Backcast - NEP'!$B$13:$AG$13, 0))</f>
        <v>Excellent</v>
      </c>
      <c r="S140" t="str">
        <f>INDEX('WSH Backcast - NEP'!$B$12:$AG$122, MATCH('ALL Backcast - WINEP NEP'!$C140, 'WSH Backcast - NEP'!$C$12:$C$122, 0), MATCH('ALL Backcast - WINEP NEP'!S$13, 'WSH Backcast - NEP'!$B$13:$AG$13, 0))</f>
        <v>Excellent</v>
      </c>
      <c r="T140" t="str">
        <f>INDEX('WSH Backcast - NEP'!$B$12:$AG$122, MATCH('ALL Backcast - WINEP NEP'!$C140, 'WSH Backcast - NEP'!$C$12:$C$122, 0), MATCH('ALL Backcast - WINEP NEP'!T$13, 'WSH Backcast - NEP'!$B$13:$AG$13, 0))</f>
        <v>Excellent</v>
      </c>
      <c r="U140" t="str">
        <f>INDEX('WSH Backcast - NEP'!$B$12:$AG$122, MATCH('ALL Backcast - WINEP NEP'!$C140, 'WSH Backcast - NEP'!$C$12:$C$122, 0), MATCH('ALL Backcast - WINEP NEP'!U$13, 'WSH Backcast - NEP'!$B$13:$AG$13, 0))</f>
        <v>Excellent</v>
      </c>
      <c r="V140" t="str">
        <f>INDEX('WSH Backcast - NEP'!$B$12:$AG$122, MATCH('ALL Backcast - WINEP NEP'!$C140, 'WSH Backcast - NEP'!$C$12:$C$122, 0), MATCH('ALL Backcast - WINEP NEP'!V$13, 'WSH Backcast - NEP'!$B$13:$AG$13, 0))</f>
        <v>Excellent</v>
      </c>
      <c r="W140">
        <f>INDEX('WSH Backcast - NEP'!$B$12:$AG$122, MATCH('ALL Backcast - WINEP NEP'!$C140, 'WSH Backcast - NEP'!$C$12:$C$122, 0), MATCH('ALL Backcast - WINEP NEP'!W$13, 'WSH Backcast - NEP'!$B$13:$AG$13, 0))</f>
        <v>0</v>
      </c>
      <c r="X140">
        <f>INDEX('WSH Backcast - NEP'!$B$12:$AG$122, MATCH('ALL Backcast - WINEP NEP'!$C140, 'WSH Backcast - NEP'!$C$12:$C$122, 0), MATCH('ALL Backcast - WINEP NEP'!X$13, 'WSH Backcast - NEP'!$B$13:$AG$13, 0))</f>
        <v>0</v>
      </c>
      <c r="Y140">
        <f>INDEX('WSH Backcast - NEP'!$B$12:$AG$122, MATCH('ALL Backcast - WINEP NEP'!$C140, 'WSH Backcast - NEP'!$C$12:$C$122, 0), MATCH('ALL Backcast - WINEP NEP'!Y$13, 'WSH Backcast - NEP'!$B$13:$AG$13, 0))</f>
        <v>0</v>
      </c>
      <c r="Z140" t="str">
        <f>INDEX('WSH Backcast - NEP'!$B$12:$AG$122, MATCH('ALL Backcast - WINEP NEP'!$C140, 'WSH Backcast - NEP'!$C$12:$C$122, 0), MATCH('ALL Backcast - WINEP NEP'!Z$13, 'WSH Backcast - NEP'!$B$13:$AG$13, 0))</f>
        <v>N</v>
      </c>
      <c r="AB140" t="str">
        <f t="shared" si="1"/>
        <v>N</v>
      </c>
    </row>
    <row r="141" spans="2:28">
      <c r="B141" t="s">
        <v>232</v>
      </c>
      <c r="C141" t="s">
        <v>447</v>
      </c>
      <c r="D141" t="str">
        <f>INDEX('WSH Backcast - NEP'!$B$12:$AG$122, MATCH('ALL Backcast - WINEP NEP'!$C141, 'WSH Backcast - NEP'!$C$12:$C$122, 0), MATCH('ALL Backcast - WINEP NEP'!D$13, 'WSH Backcast - NEP'!$B$13:$AG$13, 0))</f>
        <v>coastal</v>
      </c>
      <c r="E141" t="str">
        <f>INDEX('WSH Backcast - NEP'!$B$12:$AG$122, MATCH('ALL Backcast - WINEP NEP'!$C141, 'WSH Backcast - NEP'!$C$12:$C$122, 0), MATCH('ALL Backcast - WINEP NEP'!E$13, 'WSH Backcast - NEP'!$B$13:$AG$13, 0))</f>
        <v>Categorisation</v>
      </c>
      <c r="F141" t="str">
        <f>INDEX('WSH Backcast - NEP'!$B$12:$AG$122, MATCH('ALL Backcast - WINEP NEP'!$C141, 'WSH Backcast - NEP'!$C$12:$C$122, 0), MATCH('ALL Backcast - WINEP NEP'!F$13, 'WSH Backcast - NEP'!$B$13:$AG$13, 0))</f>
        <v>Included</v>
      </c>
      <c r="H141" t="str">
        <f>INDEX('WSH Backcast - NEP'!$B$12:$AG$122, MATCH('ALL Backcast - WINEP NEP'!$C141, 'WSH Backcast - NEP'!$C$12:$C$122, 0), MATCH('ALL Backcast - WINEP NEP'!H$13, 'WSH Backcast - NEP'!$B$13:$AG$13, 0))</f>
        <v>Good</v>
      </c>
      <c r="I141" t="str">
        <f>INDEX('WSH Backcast - NEP'!$B$12:$AG$122, MATCH('ALL Backcast - WINEP NEP'!$C141, 'WSH Backcast - NEP'!$C$12:$C$122, 0), MATCH('ALL Backcast - WINEP NEP'!I$13, 'WSH Backcast - NEP'!$B$13:$AG$13, 0))</f>
        <v>Excellent</v>
      </c>
      <c r="J141" t="str">
        <f>INDEX('WSH Backcast - NEP'!$B$12:$AG$122, MATCH('ALL Backcast - WINEP NEP'!$C141, 'WSH Backcast - NEP'!$C$12:$C$122, 0), MATCH('ALL Backcast - WINEP NEP'!J$13, 'WSH Backcast - NEP'!$B$13:$AG$13, 0))</f>
        <v>Excellent</v>
      </c>
      <c r="K141" t="str">
        <f>INDEX('WSH Backcast - NEP'!$B$12:$AG$122, MATCH('ALL Backcast - WINEP NEP'!$C141, 'WSH Backcast - NEP'!$C$12:$C$122, 0), MATCH('ALL Backcast - WINEP NEP'!K$13, 'WSH Backcast - NEP'!$B$13:$AG$13, 0))</f>
        <v>Excellent</v>
      </c>
      <c r="L141" t="str">
        <f>INDEX('WSH Backcast - NEP'!$B$12:$AG$122, MATCH('ALL Backcast - WINEP NEP'!$C141, 'WSH Backcast - NEP'!$C$12:$C$122, 0), MATCH('ALL Backcast - WINEP NEP'!L$13, 'WSH Backcast - NEP'!$B$13:$AG$13, 0))</f>
        <v>Excellent</v>
      </c>
      <c r="M141" t="str">
        <f>INDEX('WSH Backcast - NEP'!$B$12:$AG$122, MATCH('ALL Backcast - WINEP NEP'!$C141, 'WSH Backcast - NEP'!$C$12:$C$122, 0), MATCH('ALL Backcast - WINEP NEP'!M$13, 'WSH Backcast - NEP'!$B$13:$AG$13, 0))</f>
        <v>Good</v>
      </c>
      <c r="N141" t="str">
        <f>INDEX('WSH Backcast - NEP'!$B$12:$AG$122, MATCH('ALL Backcast - WINEP NEP'!$C141, 'WSH Backcast - NEP'!$C$12:$C$122, 0), MATCH('ALL Backcast - WINEP NEP'!N$13, 'WSH Backcast - NEP'!$B$13:$AG$13, 0))</f>
        <v>Excellent</v>
      </c>
      <c r="O141" t="str">
        <f>INDEX('WSH Backcast - NEP'!$B$12:$AG$122, MATCH('ALL Backcast - WINEP NEP'!$C141, 'WSH Backcast - NEP'!$C$12:$C$122, 0), MATCH('ALL Backcast - WINEP NEP'!O$13, 'WSH Backcast - NEP'!$B$13:$AG$13, 0))</f>
        <v>Excellent</v>
      </c>
      <c r="P141">
        <f>INDEX('WSH Backcast - NEP'!$B$12:$AG$122, MATCH('ALL Backcast - WINEP NEP'!$C141, 'WSH Backcast - NEP'!$C$12:$C$122, 0), MATCH('ALL Backcast - WINEP NEP'!P$13, 'WSH Backcast - NEP'!$B$13:$AG$13, 0))</f>
        <v>0</v>
      </c>
      <c r="Q141" t="str">
        <f>INDEX('WSH Backcast - NEP'!$B$12:$AG$122, MATCH('ALL Backcast - WINEP NEP'!$C141, 'WSH Backcast - NEP'!$C$12:$C$122, 0), MATCH('ALL Backcast - WINEP NEP'!Q$13, 'WSH Backcast - NEP'!$B$13:$AG$13, 0))</f>
        <v>Excellent</v>
      </c>
      <c r="R141" t="str">
        <f>INDEX('WSH Backcast - NEP'!$B$12:$AG$122, MATCH('ALL Backcast - WINEP NEP'!$C141, 'WSH Backcast - NEP'!$C$12:$C$122, 0), MATCH('ALL Backcast - WINEP NEP'!R$13, 'WSH Backcast - NEP'!$B$13:$AG$13, 0))</f>
        <v>Excellent</v>
      </c>
      <c r="S141" t="str">
        <f>INDEX('WSH Backcast - NEP'!$B$12:$AG$122, MATCH('ALL Backcast - WINEP NEP'!$C141, 'WSH Backcast - NEP'!$C$12:$C$122, 0), MATCH('ALL Backcast - WINEP NEP'!S$13, 'WSH Backcast - NEP'!$B$13:$AG$13, 0))</f>
        <v>Excellent</v>
      </c>
      <c r="T141" t="str">
        <f>INDEX('WSH Backcast - NEP'!$B$12:$AG$122, MATCH('ALL Backcast - WINEP NEP'!$C141, 'WSH Backcast - NEP'!$C$12:$C$122, 0), MATCH('ALL Backcast - WINEP NEP'!T$13, 'WSH Backcast - NEP'!$B$13:$AG$13, 0))</f>
        <v>Excellent</v>
      </c>
      <c r="U141" t="str">
        <f>INDEX('WSH Backcast - NEP'!$B$12:$AG$122, MATCH('ALL Backcast - WINEP NEP'!$C141, 'WSH Backcast - NEP'!$C$12:$C$122, 0), MATCH('ALL Backcast - WINEP NEP'!U$13, 'WSH Backcast - NEP'!$B$13:$AG$13, 0))</f>
        <v>Excellent</v>
      </c>
      <c r="V141" t="str">
        <f>INDEX('WSH Backcast - NEP'!$B$12:$AG$122, MATCH('ALL Backcast - WINEP NEP'!$C141, 'WSH Backcast - NEP'!$C$12:$C$122, 0), MATCH('ALL Backcast - WINEP NEP'!V$13, 'WSH Backcast - NEP'!$B$13:$AG$13, 0))</f>
        <v>Excellent</v>
      </c>
      <c r="W141">
        <f>INDEX('WSH Backcast - NEP'!$B$12:$AG$122, MATCH('ALL Backcast - WINEP NEP'!$C141, 'WSH Backcast - NEP'!$C$12:$C$122, 0), MATCH('ALL Backcast - WINEP NEP'!W$13, 'WSH Backcast - NEP'!$B$13:$AG$13, 0))</f>
        <v>0</v>
      </c>
      <c r="X141">
        <f>INDEX('WSH Backcast - NEP'!$B$12:$AG$122, MATCH('ALL Backcast - WINEP NEP'!$C141, 'WSH Backcast - NEP'!$C$12:$C$122, 0), MATCH('ALL Backcast - WINEP NEP'!X$13, 'WSH Backcast - NEP'!$B$13:$AG$13, 0))</f>
        <v>0</v>
      </c>
      <c r="Y141">
        <f>INDEX('WSH Backcast - NEP'!$B$12:$AG$122, MATCH('ALL Backcast - WINEP NEP'!$C141, 'WSH Backcast - NEP'!$C$12:$C$122, 0), MATCH('ALL Backcast - WINEP NEP'!Y$13, 'WSH Backcast - NEP'!$B$13:$AG$13, 0))</f>
        <v>0</v>
      </c>
      <c r="Z141" t="str">
        <f>INDEX('WSH Backcast - NEP'!$B$12:$AG$122, MATCH('ALL Backcast - WINEP NEP'!$C141, 'WSH Backcast - NEP'!$C$12:$C$122, 0), MATCH('ALL Backcast - WINEP NEP'!Z$13, 'WSH Backcast - NEP'!$B$13:$AG$13, 0))</f>
        <v>N</v>
      </c>
      <c r="AB141" t="str">
        <f t="shared" si="1"/>
        <v>N</v>
      </c>
    </row>
    <row r="142" spans="2:28">
      <c r="B142" t="s">
        <v>232</v>
      </c>
      <c r="C142" t="s">
        <v>448</v>
      </c>
      <c r="D142" t="str">
        <f>INDEX('WSH Backcast - NEP'!$B$12:$AG$122, MATCH('ALL Backcast - WINEP NEP'!$C142, 'WSH Backcast - NEP'!$C$12:$C$122, 0), MATCH('ALL Backcast - WINEP NEP'!D$13, 'WSH Backcast - NEP'!$B$13:$AG$13, 0))</f>
        <v>coastal</v>
      </c>
      <c r="E142" t="str">
        <f>INDEX('WSH Backcast - NEP'!$B$12:$AG$122, MATCH('ALL Backcast - WINEP NEP'!$C142, 'WSH Backcast - NEP'!$C$12:$C$122, 0), MATCH('ALL Backcast - WINEP NEP'!E$13, 'WSH Backcast - NEP'!$B$13:$AG$13, 0))</f>
        <v>Categorisation</v>
      </c>
      <c r="F142" t="str">
        <f>INDEX('WSH Backcast - NEP'!$B$12:$AG$122, MATCH('ALL Backcast - WINEP NEP'!$C142, 'WSH Backcast - NEP'!$C$12:$C$122, 0), MATCH('ALL Backcast - WINEP NEP'!F$13, 'WSH Backcast - NEP'!$B$13:$AG$13, 0))</f>
        <v>Included</v>
      </c>
      <c r="H142" t="str">
        <f>INDEX('WSH Backcast - NEP'!$B$12:$AG$122, MATCH('ALL Backcast - WINEP NEP'!$C142, 'WSH Backcast - NEP'!$C$12:$C$122, 0), MATCH('ALL Backcast - WINEP NEP'!H$13, 'WSH Backcast - NEP'!$B$13:$AG$13, 0))</f>
        <v>Excellent</v>
      </c>
      <c r="I142" t="str">
        <f>INDEX('WSH Backcast - NEP'!$B$12:$AG$122, MATCH('ALL Backcast - WINEP NEP'!$C142, 'WSH Backcast - NEP'!$C$12:$C$122, 0), MATCH('ALL Backcast - WINEP NEP'!I$13, 'WSH Backcast - NEP'!$B$13:$AG$13, 0))</f>
        <v>Excellent</v>
      </c>
      <c r="J142" t="str">
        <f>INDEX('WSH Backcast - NEP'!$B$12:$AG$122, MATCH('ALL Backcast - WINEP NEP'!$C142, 'WSH Backcast - NEP'!$C$12:$C$122, 0), MATCH('ALL Backcast - WINEP NEP'!J$13, 'WSH Backcast - NEP'!$B$13:$AG$13, 0))</f>
        <v>Excellent</v>
      </c>
      <c r="K142" t="str">
        <f>INDEX('WSH Backcast - NEP'!$B$12:$AG$122, MATCH('ALL Backcast - WINEP NEP'!$C142, 'WSH Backcast - NEP'!$C$12:$C$122, 0), MATCH('ALL Backcast - WINEP NEP'!K$13, 'WSH Backcast - NEP'!$B$13:$AG$13, 0))</f>
        <v>Excellent</v>
      </c>
      <c r="L142" t="str">
        <f>INDEX('WSH Backcast - NEP'!$B$12:$AG$122, MATCH('ALL Backcast - WINEP NEP'!$C142, 'WSH Backcast - NEP'!$C$12:$C$122, 0), MATCH('ALL Backcast - WINEP NEP'!L$13, 'WSH Backcast - NEP'!$B$13:$AG$13, 0))</f>
        <v>Excellent</v>
      </c>
      <c r="M142" t="str">
        <f>INDEX('WSH Backcast - NEP'!$B$12:$AG$122, MATCH('ALL Backcast - WINEP NEP'!$C142, 'WSH Backcast - NEP'!$C$12:$C$122, 0), MATCH('ALL Backcast - WINEP NEP'!M$13, 'WSH Backcast - NEP'!$B$13:$AG$13, 0))</f>
        <v>Excellent</v>
      </c>
      <c r="N142" t="str">
        <f>INDEX('WSH Backcast - NEP'!$B$12:$AG$122, MATCH('ALL Backcast - WINEP NEP'!$C142, 'WSH Backcast - NEP'!$C$12:$C$122, 0), MATCH('ALL Backcast - WINEP NEP'!N$13, 'WSH Backcast - NEP'!$B$13:$AG$13, 0))</f>
        <v>Excellent</v>
      </c>
      <c r="O142" t="str">
        <f>INDEX('WSH Backcast - NEP'!$B$12:$AG$122, MATCH('ALL Backcast - WINEP NEP'!$C142, 'WSH Backcast - NEP'!$C$12:$C$122, 0), MATCH('ALL Backcast - WINEP NEP'!O$13, 'WSH Backcast - NEP'!$B$13:$AG$13, 0))</f>
        <v>Excellent</v>
      </c>
      <c r="P142">
        <f>INDEX('WSH Backcast - NEP'!$B$12:$AG$122, MATCH('ALL Backcast - WINEP NEP'!$C142, 'WSH Backcast - NEP'!$C$12:$C$122, 0), MATCH('ALL Backcast - WINEP NEP'!P$13, 'WSH Backcast - NEP'!$B$13:$AG$13, 0))</f>
        <v>0</v>
      </c>
      <c r="Q142" t="str">
        <f>INDEX('WSH Backcast - NEP'!$B$12:$AG$122, MATCH('ALL Backcast - WINEP NEP'!$C142, 'WSH Backcast - NEP'!$C$12:$C$122, 0), MATCH('ALL Backcast - WINEP NEP'!Q$13, 'WSH Backcast - NEP'!$B$13:$AG$13, 0))</f>
        <v>Excellent</v>
      </c>
      <c r="R142" t="str">
        <f>INDEX('WSH Backcast - NEP'!$B$12:$AG$122, MATCH('ALL Backcast - WINEP NEP'!$C142, 'WSH Backcast - NEP'!$C$12:$C$122, 0), MATCH('ALL Backcast - WINEP NEP'!R$13, 'WSH Backcast - NEP'!$B$13:$AG$13, 0))</f>
        <v>Excellent</v>
      </c>
      <c r="S142" t="str">
        <f>INDEX('WSH Backcast - NEP'!$B$12:$AG$122, MATCH('ALL Backcast - WINEP NEP'!$C142, 'WSH Backcast - NEP'!$C$12:$C$122, 0), MATCH('ALL Backcast - WINEP NEP'!S$13, 'WSH Backcast - NEP'!$B$13:$AG$13, 0))</f>
        <v>Excellent</v>
      </c>
      <c r="T142" t="str">
        <f>INDEX('WSH Backcast - NEP'!$B$12:$AG$122, MATCH('ALL Backcast - WINEP NEP'!$C142, 'WSH Backcast - NEP'!$C$12:$C$122, 0), MATCH('ALL Backcast - WINEP NEP'!T$13, 'WSH Backcast - NEP'!$B$13:$AG$13, 0))</f>
        <v>Excellent</v>
      </c>
      <c r="U142" t="str">
        <f>INDEX('WSH Backcast - NEP'!$B$12:$AG$122, MATCH('ALL Backcast - WINEP NEP'!$C142, 'WSH Backcast - NEP'!$C$12:$C$122, 0), MATCH('ALL Backcast - WINEP NEP'!U$13, 'WSH Backcast - NEP'!$B$13:$AG$13, 0))</f>
        <v>Excellent</v>
      </c>
      <c r="V142" t="str">
        <f>INDEX('WSH Backcast - NEP'!$B$12:$AG$122, MATCH('ALL Backcast - WINEP NEP'!$C142, 'WSH Backcast - NEP'!$C$12:$C$122, 0), MATCH('ALL Backcast - WINEP NEP'!V$13, 'WSH Backcast - NEP'!$B$13:$AG$13, 0))</f>
        <v>Excellent</v>
      </c>
      <c r="W142">
        <f>INDEX('WSH Backcast - NEP'!$B$12:$AG$122, MATCH('ALL Backcast - WINEP NEP'!$C142, 'WSH Backcast - NEP'!$C$12:$C$122, 0), MATCH('ALL Backcast - WINEP NEP'!W$13, 'WSH Backcast - NEP'!$B$13:$AG$13, 0))</f>
        <v>0</v>
      </c>
      <c r="X142">
        <f>INDEX('WSH Backcast - NEP'!$B$12:$AG$122, MATCH('ALL Backcast - WINEP NEP'!$C142, 'WSH Backcast - NEP'!$C$12:$C$122, 0), MATCH('ALL Backcast - WINEP NEP'!X$13, 'WSH Backcast - NEP'!$B$13:$AG$13, 0))</f>
        <v>0</v>
      </c>
      <c r="Y142">
        <f>INDEX('WSH Backcast - NEP'!$B$12:$AG$122, MATCH('ALL Backcast - WINEP NEP'!$C142, 'WSH Backcast - NEP'!$C$12:$C$122, 0), MATCH('ALL Backcast - WINEP NEP'!Y$13, 'WSH Backcast - NEP'!$B$13:$AG$13, 0))</f>
        <v>0</v>
      </c>
      <c r="Z142" t="str">
        <f>INDEX('WSH Backcast - NEP'!$B$12:$AG$122, MATCH('ALL Backcast - WINEP NEP'!$C142, 'WSH Backcast - NEP'!$C$12:$C$122, 0), MATCH('ALL Backcast - WINEP NEP'!Z$13, 'WSH Backcast - NEP'!$B$13:$AG$13, 0))</f>
        <v>N</v>
      </c>
      <c r="AB142" t="str">
        <f t="shared" ref="AB142:AB205" si="2">IF(OR(ISNUMBER(SEARCH("IMP", X142)), ISNUMBER(SEARCH("ND ", X142))), "Y", "N")</f>
        <v>N</v>
      </c>
    </row>
    <row r="143" spans="2:28">
      <c r="B143" t="s">
        <v>232</v>
      </c>
      <c r="C143" t="s">
        <v>449</v>
      </c>
      <c r="D143" t="str">
        <f>INDEX('WSH Backcast - NEP'!$B$12:$AG$122, MATCH('ALL Backcast - WINEP NEP'!$C143, 'WSH Backcast - NEP'!$C$12:$C$122, 0), MATCH('ALL Backcast - WINEP NEP'!D$13, 'WSH Backcast - NEP'!$B$13:$AG$13, 0))</f>
        <v>coastal</v>
      </c>
      <c r="E143" t="str">
        <f>INDEX('WSH Backcast - NEP'!$B$12:$AG$122, MATCH('ALL Backcast - WINEP NEP'!$C143, 'WSH Backcast - NEP'!$C$12:$C$122, 0), MATCH('ALL Backcast - WINEP NEP'!E$13, 'WSH Backcast - NEP'!$B$13:$AG$13, 0))</f>
        <v>Categorisation</v>
      </c>
      <c r="F143" t="str">
        <f>INDEX('WSH Backcast - NEP'!$B$12:$AG$122, MATCH('ALL Backcast - WINEP NEP'!$C143, 'WSH Backcast - NEP'!$C$12:$C$122, 0), MATCH('ALL Backcast - WINEP NEP'!F$13, 'WSH Backcast - NEP'!$B$13:$AG$13, 0))</f>
        <v>Included</v>
      </c>
      <c r="H143" t="str">
        <f>INDEX('WSH Backcast - NEP'!$B$12:$AG$122, MATCH('ALL Backcast - WINEP NEP'!$C143, 'WSH Backcast - NEP'!$C$12:$C$122, 0), MATCH('ALL Backcast - WINEP NEP'!H$13, 'WSH Backcast - NEP'!$B$13:$AG$13, 0))</f>
        <v>Excellent</v>
      </c>
      <c r="I143" t="str">
        <f>INDEX('WSH Backcast - NEP'!$B$12:$AG$122, MATCH('ALL Backcast - WINEP NEP'!$C143, 'WSH Backcast - NEP'!$C$12:$C$122, 0), MATCH('ALL Backcast - WINEP NEP'!I$13, 'WSH Backcast - NEP'!$B$13:$AG$13, 0))</f>
        <v>Excellent</v>
      </c>
      <c r="J143" t="str">
        <f>INDEX('WSH Backcast - NEP'!$B$12:$AG$122, MATCH('ALL Backcast - WINEP NEP'!$C143, 'WSH Backcast - NEP'!$C$12:$C$122, 0), MATCH('ALL Backcast - WINEP NEP'!J$13, 'WSH Backcast - NEP'!$B$13:$AG$13, 0))</f>
        <v>Excellent</v>
      </c>
      <c r="K143" t="str">
        <f>INDEX('WSH Backcast - NEP'!$B$12:$AG$122, MATCH('ALL Backcast - WINEP NEP'!$C143, 'WSH Backcast - NEP'!$C$12:$C$122, 0), MATCH('ALL Backcast - WINEP NEP'!K$13, 'WSH Backcast - NEP'!$B$13:$AG$13, 0))</f>
        <v>Excellent</v>
      </c>
      <c r="L143" t="str">
        <f>INDEX('WSH Backcast - NEP'!$B$12:$AG$122, MATCH('ALL Backcast - WINEP NEP'!$C143, 'WSH Backcast - NEP'!$C$12:$C$122, 0), MATCH('ALL Backcast - WINEP NEP'!L$13, 'WSH Backcast - NEP'!$B$13:$AG$13, 0))</f>
        <v>Excellent</v>
      </c>
      <c r="M143" t="str">
        <f>INDEX('WSH Backcast - NEP'!$B$12:$AG$122, MATCH('ALL Backcast - WINEP NEP'!$C143, 'WSH Backcast - NEP'!$C$12:$C$122, 0), MATCH('ALL Backcast - WINEP NEP'!M$13, 'WSH Backcast - NEP'!$B$13:$AG$13, 0))</f>
        <v>Excellent</v>
      </c>
      <c r="N143" t="str">
        <f>INDEX('WSH Backcast - NEP'!$B$12:$AG$122, MATCH('ALL Backcast - WINEP NEP'!$C143, 'WSH Backcast - NEP'!$C$12:$C$122, 0), MATCH('ALL Backcast - WINEP NEP'!N$13, 'WSH Backcast - NEP'!$B$13:$AG$13, 0))</f>
        <v>Excellent</v>
      </c>
      <c r="O143" t="str">
        <f>INDEX('WSH Backcast - NEP'!$B$12:$AG$122, MATCH('ALL Backcast - WINEP NEP'!$C143, 'WSH Backcast - NEP'!$C$12:$C$122, 0), MATCH('ALL Backcast - WINEP NEP'!O$13, 'WSH Backcast - NEP'!$B$13:$AG$13, 0))</f>
        <v>Excellent</v>
      </c>
      <c r="P143">
        <f>INDEX('WSH Backcast - NEP'!$B$12:$AG$122, MATCH('ALL Backcast - WINEP NEP'!$C143, 'WSH Backcast - NEP'!$C$12:$C$122, 0), MATCH('ALL Backcast - WINEP NEP'!P$13, 'WSH Backcast - NEP'!$B$13:$AG$13, 0))</f>
        <v>0</v>
      </c>
      <c r="Q143" t="str">
        <f>INDEX('WSH Backcast - NEP'!$B$12:$AG$122, MATCH('ALL Backcast - WINEP NEP'!$C143, 'WSH Backcast - NEP'!$C$12:$C$122, 0), MATCH('ALL Backcast - WINEP NEP'!Q$13, 'WSH Backcast - NEP'!$B$13:$AG$13, 0))</f>
        <v>Excellent</v>
      </c>
      <c r="R143" t="str">
        <f>INDEX('WSH Backcast - NEP'!$B$12:$AG$122, MATCH('ALL Backcast - WINEP NEP'!$C143, 'WSH Backcast - NEP'!$C$12:$C$122, 0), MATCH('ALL Backcast - WINEP NEP'!R$13, 'WSH Backcast - NEP'!$B$13:$AG$13, 0))</f>
        <v>Excellent</v>
      </c>
      <c r="S143" t="str">
        <f>INDEX('WSH Backcast - NEP'!$B$12:$AG$122, MATCH('ALL Backcast - WINEP NEP'!$C143, 'WSH Backcast - NEP'!$C$12:$C$122, 0), MATCH('ALL Backcast - WINEP NEP'!S$13, 'WSH Backcast - NEP'!$B$13:$AG$13, 0))</f>
        <v>Excellent</v>
      </c>
      <c r="T143" t="str">
        <f>INDEX('WSH Backcast - NEP'!$B$12:$AG$122, MATCH('ALL Backcast - WINEP NEP'!$C143, 'WSH Backcast - NEP'!$C$12:$C$122, 0), MATCH('ALL Backcast - WINEP NEP'!T$13, 'WSH Backcast - NEP'!$B$13:$AG$13, 0))</f>
        <v>Excellent</v>
      </c>
      <c r="U143" t="str">
        <f>INDEX('WSH Backcast - NEP'!$B$12:$AG$122, MATCH('ALL Backcast - WINEP NEP'!$C143, 'WSH Backcast - NEP'!$C$12:$C$122, 0), MATCH('ALL Backcast - WINEP NEP'!U$13, 'WSH Backcast - NEP'!$B$13:$AG$13, 0))</f>
        <v>Excellent</v>
      </c>
      <c r="V143" t="str">
        <f>INDEX('WSH Backcast - NEP'!$B$12:$AG$122, MATCH('ALL Backcast - WINEP NEP'!$C143, 'WSH Backcast - NEP'!$C$12:$C$122, 0), MATCH('ALL Backcast - WINEP NEP'!V$13, 'WSH Backcast - NEP'!$B$13:$AG$13, 0))</f>
        <v>Excellent</v>
      </c>
      <c r="W143">
        <f>INDEX('WSH Backcast - NEP'!$B$12:$AG$122, MATCH('ALL Backcast - WINEP NEP'!$C143, 'WSH Backcast - NEP'!$C$12:$C$122, 0), MATCH('ALL Backcast - WINEP NEP'!W$13, 'WSH Backcast - NEP'!$B$13:$AG$13, 0))</f>
        <v>0</v>
      </c>
      <c r="X143">
        <f>INDEX('WSH Backcast - NEP'!$B$12:$AG$122, MATCH('ALL Backcast - WINEP NEP'!$C143, 'WSH Backcast - NEP'!$C$12:$C$122, 0), MATCH('ALL Backcast - WINEP NEP'!X$13, 'WSH Backcast - NEP'!$B$13:$AG$13, 0))</f>
        <v>0</v>
      </c>
      <c r="Y143">
        <f>INDEX('WSH Backcast - NEP'!$B$12:$AG$122, MATCH('ALL Backcast - WINEP NEP'!$C143, 'WSH Backcast - NEP'!$C$12:$C$122, 0), MATCH('ALL Backcast - WINEP NEP'!Y$13, 'WSH Backcast - NEP'!$B$13:$AG$13, 0))</f>
        <v>0</v>
      </c>
      <c r="Z143" t="str">
        <f>INDEX('WSH Backcast - NEP'!$B$12:$AG$122, MATCH('ALL Backcast - WINEP NEP'!$C143, 'WSH Backcast - NEP'!$C$12:$C$122, 0), MATCH('ALL Backcast - WINEP NEP'!Z$13, 'WSH Backcast - NEP'!$B$13:$AG$13, 0))</f>
        <v>N</v>
      </c>
      <c r="AB143" t="str">
        <f t="shared" si="2"/>
        <v>N</v>
      </c>
    </row>
    <row r="144" spans="2:28">
      <c r="B144" t="s">
        <v>232</v>
      </c>
      <c r="C144" t="s">
        <v>450</v>
      </c>
      <c r="D144" t="str">
        <f>INDEX('WSH Backcast - NEP'!$B$12:$AG$122, MATCH('ALL Backcast - WINEP NEP'!$C144, 'WSH Backcast - NEP'!$C$12:$C$122, 0), MATCH('ALL Backcast - WINEP NEP'!D$13, 'WSH Backcast - NEP'!$B$13:$AG$13, 0))</f>
        <v>coastal</v>
      </c>
      <c r="E144" t="str">
        <f>INDEX('WSH Backcast - NEP'!$B$12:$AG$122, MATCH('ALL Backcast - WINEP NEP'!$C144, 'WSH Backcast - NEP'!$C$12:$C$122, 0), MATCH('ALL Backcast - WINEP NEP'!E$13, 'WSH Backcast - NEP'!$B$13:$AG$13, 0))</f>
        <v>Categorisation</v>
      </c>
      <c r="F144" t="str">
        <f>INDEX('WSH Backcast - NEP'!$B$12:$AG$122, MATCH('ALL Backcast - WINEP NEP'!$C144, 'WSH Backcast - NEP'!$C$12:$C$122, 0), MATCH('ALL Backcast - WINEP NEP'!F$13, 'WSH Backcast - NEP'!$B$13:$AG$13, 0))</f>
        <v>Included</v>
      </c>
      <c r="H144" t="str">
        <f>INDEX('WSH Backcast - NEP'!$B$12:$AG$122, MATCH('ALL Backcast - WINEP NEP'!$C144, 'WSH Backcast - NEP'!$C$12:$C$122, 0), MATCH('ALL Backcast - WINEP NEP'!H$13, 'WSH Backcast - NEP'!$B$13:$AG$13, 0))</f>
        <v>Excellent</v>
      </c>
      <c r="I144" t="str">
        <f>INDEX('WSH Backcast - NEP'!$B$12:$AG$122, MATCH('ALL Backcast - WINEP NEP'!$C144, 'WSH Backcast - NEP'!$C$12:$C$122, 0), MATCH('ALL Backcast - WINEP NEP'!I$13, 'WSH Backcast - NEP'!$B$13:$AG$13, 0))</f>
        <v>Excellent</v>
      </c>
      <c r="J144" t="str">
        <f>INDEX('WSH Backcast - NEP'!$B$12:$AG$122, MATCH('ALL Backcast - WINEP NEP'!$C144, 'WSH Backcast - NEP'!$C$12:$C$122, 0), MATCH('ALL Backcast - WINEP NEP'!J$13, 'WSH Backcast - NEP'!$B$13:$AG$13, 0))</f>
        <v>Excellent</v>
      </c>
      <c r="K144" t="str">
        <f>INDEX('WSH Backcast - NEP'!$B$12:$AG$122, MATCH('ALL Backcast - WINEP NEP'!$C144, 'WSH Backcast - NEP'!$C$12:$C$122, 0), MATCH('ALL Backcast - WINEP NEP'!K$13, 'WSH Backcast - NEP'!$B$13:$AG$13, 0))</f>
        <v>Excellent</v>
      </c>
      <c r="L144" t="str">
        <f>INDEX('WSH Backcast - NEP'!$B$12:$AG$122, MATCH('ALL Backcast - WINEP NEP'!$C144, 'WSH Backcast - NEP'!$C$12:$C$122, 0), MATCH('ALL Backcast - WINEP NEP'!L$13, 'WSH Backcast - NEP'!$B$13:$AG$13, 0))</f>
        <v>Excellent</v>
      </c>
      <c r="M144" t="str">
        <f>INDEX('WSH Backcast - NEP'!$B$12:$AG$122, MATCH('ALL Backcast - WINEP NEP'!$C144, 'WSH Backcast - NEP'!$C$12:$C$122, 0), MATCH('ALL Backcast - WINEP NEP'!M$13, 'WSH Backcast - NEP'!$B$13:$AG$13, 0))</f>
        <v>Excellent</v>
      </c>
      <c r="N144" t="str">
        <f>INDEX('WSH Backcast - NEP'!$B$12:$AG$122, MATCH('ALL Backcast - WINEP NEP'!$C144, 'WSH Backcast - NEP'!$C$12:$C$122, 0), MATCH('ALL Backcast - WINEP NEP'!N$13, 'WSH Backcast - NEP'!$B$13:$AG$13, 0))</f>
        <v>Excellent</v>
      </c>
      <c r="O144" t="str">
        <f>INDEX('WSH Backcast - NEP'!$B$12:$AG$122, MATCH('ALL Backcast - WINEP NEP'!$C144, 'WSH Backcast - NEP'!$C$12:$C$122, 0), MATCH('ALL Backcast - WINEP NEP'!O$13, 'WSH Backcast - NEP'!$B$13:$AG$13, 0))</f>
        <v>Excellent</v>
      </c>
      <c r="P144">
        <f>INDEX('WSH Backcast - NEP'!$B$12:$AG$122, MATCH('ALL Backcast - WINEP NEP'!$C144, 'WSH Backcast - NEP'!$C$12:$C$122, 0), MATCH('ALL Backcast - WINEP NEP'!P$13, 'WSH Backcast - NEP'!$B$13:$AG$13, 0))</f>
        <v>0</v>
      </c>
      <c r="Q144" t="str">
        <f>INDEX('WSH Backcast - NEP'!$B$12:$AG$122, MATCH('ALL Backcast - WINEP NEP'!$C144, 'WSH Backcast - NEP'!$C$12:$C$122, 0), MATCH('ALL Backcast - WINEP NEP'!Q$13, 'WSH Backcast - NEP'!$B$13:$AG$13, 0))</f>
        <v>Excellent</v>
      </c>
      <c r="R144" t="str">
        <f>INDEX('WSH Backcast - NEP'!$B$12:$AG$122, MATCH('ALL Backcast - WINEP NEP'!$C144, 'WSH Backcast - NEP'!$C$12:$C$122, 0), MATCH('ALL Backcast - WINEP NEP'!R$13, 'WSH Backcast - NEP'!$B$13:$AG$13, 0))</f>
        <v>Excellent</v>
      </c>
      <c r="S144" t="str">
        <f>INDEX('WSH Backcast - NEP'!$B$12:$AG$122, MATCH('ALL Backcast - WINEP NEP'!$C144, 'WSH Backcast - NEP'!$C$12:$C$122, 0), MATCH('ALL Backcast - WINEP NEP'!S$13, 'WSH Backcast - NEP'!$B$13:$AG$13, 0))</f>
        <v>Excellent</v>
      </c>
      <c r="T144" t="str">
        <f>INDEX('WSH Backcast - NEP'!$B$12:$AG$122, MATCH('ALL Backcast - WINEP NEP'!$C144, 'WSH Backcast - NEP'!$C$12:$C$122, 0), MATCH('ALL Backcast - WINEP NEP'!T$13, 'WSH Backcast - NEP'!$B$13:$AG$13, 0))</f>
        <v>Excellent</v>
      </c>
      <c r="U144" t="str">
        <f>INDEX('WSH Backcast - NEP'!$B$12:$AG$122, MATCH('ALL Backcast - WINEP NEP'!$C144, 'WSH Backcast - NEP'!$C$12:$C$122, 0), MATCH('ALL Backcast - WINEP NEP'!U$13, 'WSH Backcast - NEP'!$B$13:$AG$13, 0))</f>
        <v>Excellent</v>
      </c>
      <c r="V144" t="str">
        <f>INDEX('WSH Backcast - NEP'!$B$12:$AG$122, MATCH('ALL Backcast - WINEP NEP'!$C144, 'WSH Backcast - NEP'!$C$12:$C$122, 0), MATCH('ALL Backcast - WINEP NEP'!V$13, 'WSH Backcast - NEP'!$B$13:$AG$13, 0))</f>
        <v>Excellent</v>
      </c>
      <c r="W144">
        <f>INDEX('WSH Backcast - NEP'!$B$12:$AG$122, MATCH('ALL Backcast - WINEP NEP'!$C144, 'WSH Backcast - NEP'!$C$12:$C$122, 0), MATCH('ALL Backcast - WINEP NEP'!W$13, 'WSH Backcast - NEP'!$B$13:$AG$13, 0))</f>
        <v>0</v>
      </c>
      <c r="X144">
        <f>INDEX('WSH Backcast - NEP'!$B$12:$AG$122, MATCH('ALL Backcast - WINEP NEP'!$C144, 'WSH Backcast - NEP'!$C$12:$C$122, 0), MATCH('ALL Backcast - WINEP NEP'!X$13, 'WSH Backcast - NEP'!$B$13:$AG$13, 0))</f>
        <v>0</v>
      </c>
      <c r="Y144">
        <f>INDEX('WSH Backcast - NEP'!$B$12:$AG$122, MATCH('ALL Backcast - WINEP NEP'!$C144, 'WSH Backcast - NEP'!$C$12:$C$122, 0), MATCH('ALL Backcast - WINEP NEP'!Y$13, 'WSH Backcast - NEP'!$B$13:$AG$13, 0))</f>
        <v>0</v>
      </c>
      <c r="Z144" t="str">
        <f>INDEX('WSH Backcast - NEP'!$B$12:$AG$122, MATCH('ALL Backcast - WINEP NEP'!$C144, 'WSH Backcast - NEP'!$C$12:$C$122, 0), MATCH('ALL Backcast - WINEP NEP'!Z$13, 'WSH Backcast - NEP'!$B$13:$AG$13, 0))</f>
        <v>N</v>
      </c>
      <c r="AB144" t="str">
        <f t="shared" si="2"/>
        <v>N</v>
      </c>
    </row>
    <row r="145" spans="2:28">
      <c r="B145" t="s">
        <v>232</v>
      </c>
      <c r="C145" t="s">
        <v>451</v>
      </c>
      <c r="D145" t="str">
        <f>INDEX('WSH Backcast - NEP'!$B$12:$AG$122, MATCH('ALL Backcast - WINEP NEP'!$C145, 'WSH Backcast - NEP'!$C$12:$C$122, 0), MATCH('ALL Backcast - WINEP NEP'!D$13, 'WSH Backcast - NEP'!$B$13:$AG$13, 0))</f>
        <v>coastal</v>
      </c>
      <c r="E145" t="str">
        <f>INDEX('WSH Backcast - NEP'!$B$12:$AG$122, MATCH('ALL Backcast - WINEP NEP'!$C145, 'WSH Backcast - NEP'!$C$12:$C$122, 0), MATCH('ALL Backcast - WINEP NEP'!E$13, 'WSH Backcast - NEP'!$B$13:$AG$13, 0))</f>
        <v>Categorisation</v>
      </c>
      <c r="F145" t="str">
        <f>INDEX('WSH Backcast - NEP'!$B$12:$AG$122, MATCH('ALL Backcast - WINEP NEP'!$C145, 'WSH Backcast - NEP'!$C$12:$C$122, 0), MATCH('ALL Backcast - WINEP NEP'!F$13, 'WSH Backcast - NEP'!$B$13:$AG$13, 0))</f>
        <v>Included</v>
      </c>
      <c r="H145" t="str">
        <f>INDEX('WSH Backcast - NEP'!$B$12:$AG$122, MATCH('ALL Backcast - WINEP NEP'!$C145, 'WSH Backcast - NEP'!$C$12:$C$122, 0), MATCH('ALL Backcast - WINEP NEP'!H$13, 'WSH Backcast - NEP'!$B$13:$AG$13, 0))</f>
        <v>Excellent</v>
      </c>
      <c r="I145" t="str">
        <f>INDEX('WSH Backcast - NEP'!$B$12:$AG$122, MATCH('ALL Backcast - WINEP NEP'!$C145, 'WSH Backcast - NEP'!$C$12:$C$122, 0), MATCH('ALL Backcast - WINEP NEP'!I$13, 'WSH Backcast - NEP'!$B$13:$AG$13, 0))</f>
        <v>Excellent</v>
      </c>
      <c r="J145" t="str">
        <f>INDEX('WSH Backcast - NEP'!$B$12:$AG$122, MATCH('ALL Backcast - WINEP NEP'!$C145, 'WSH Backcast - NEP'!$C$12:$C$122, 0), MATCH('ALL Backcast - WINEP NEP'!J$13, 'WSH Backcast - NEP'!$B$13:$AG$13, 0))</f>
        <v>Excellent</v>
      </c>
      <c r="K145" t="str">
        <f>INDEX('WSH Backcast - NEP'!$B$12:$AG$122, MATCH('ALL Backcast - WINEP NEP'!$C145, 'WSH Backcast - NEP'!$C$12:$C$122, 0), MATCH('ALL Backcast - WINEP NEP'!K$13, 'WSH Backcast - NEP'!$B$13:$AG$13, 0))</f>
        <v>Excellent</v>
      </c>
      <c r="L145" t="str">
        <f>INDEX('WSH Backcast - NEP'!$B$12:$AG$122, MATCH('ALL Backcast - WINEP NEP'!$C145, 'WSH Backcast - NEP'!$C$12:$C$122, 0), MATCH('ALL Backcast - WINEP NEP'!L$13, 'WSH Backcast - NEP'!$B$13:$AG$13, 0))</f>
        <v>Excellent</v>
      </c>
      <c r="M145" t="str">
        <f>INDEX('WSH Backcast - NEP'!$B$12:$AG$122, MATCH('ALL Backcast - WINEP NEP'!$C145, 'WSH Backcast - NEP'!$C$12:$C$122, 0), MATCH('ALL Backcast - WINEP NEP'!M$13, 'WSH Backcast - NEP'!$B$13:$AG$13, 0))</f>
        <v>Excellent</v>
      </c>
      <c r="N145" t="str">
        <f>INDEX('WSH Backcast - NEP'!$B$12:$AG$122, MATCH('ALL Backcast - WINEP NEP'!$C145, 'WSH Backcast - NEP'!$C$12:$C$122, 0), MATCH('ALL Backcast - WINEP NEP'!N$13, 'WSH Backcast - NEP'!$B$13:$AG$13, 0))</f>
        <v>Excellent</v>
      </c>
      <c r="O145" t="str">
        <f>INDEX('WSH Backcast - NEP'!$B$12:$AG$122, MATCH('ALL Backcast - WINEP NEP'!$C145, 'WSH Backcast - NEP'!$C$12:$C$122, 0), MATCH('ALL Backcast - WINEP NEP'!O$13, 'WSH Backcast - NEP'!$B$13:$AG$13, 0))</f>
        <v>Excellent</v>
      </c>
      <c r="P145">
        <f>INDEX('WSH Backcast - NEP'!$B$12:$AG$122, MATCH('ALL Backcast - WINEP NEP'!$C145, 'WSH Backcast - NEP'!$C$12:$C$122, 0), MATCH('ALL Backcast - WINEP NEP'!P$13, 'WSH Backcast - NEP'!$B$13:$AG$13, 0))</f>
        <v>0</v>
      </c>
      <c r="Q145" t="str">
        <f>INDEX('WSH Backcast - NEP'!$B$12:$AG$122, MATCH('ALL Backcast - WINEP NEP'!$C145, 'WSH Backcast - NEP'!$C$12:$C$122, 0), MATCH('ALL Backcast - WINEP NEP'!Q$13, 'WSH Backcast - NEP'!$B$13:$AG$13, 0))</f>
        <v>Excellent</v>
      </c>
      <c r="R145" t="str">
        <f>INDEX('WSH Backcast - NEP'!$B$12:$AG$122, MATCH('ALL Backcast - WINEP NEP'!$C145, 'WSH Backcast - NEP'!$C$12:$C$122, 0), MATCH('ALL Backcast - WINEP NEP'!R$13, 'WSH Backcast - NEP'!$B$13:$AG$13, 0))</f>
        <v>Excellent</v>
      </c>
      <c r="S145" t="str">
        <f>INDEX('WSH Backcast - NEP'!$B$12:$AG$122, MATCH('ALL Backcast - WINEP NEP'!$C145, 'WSH Backcast - NEP'!$C$12:$C$122, 0), MATCH('ALL Backcast - WINEP NEP'!S$13, 'WSH Backcast - NEP'!$B$13:$AG$13, 0))</f>
        <v>Excellent</v>
      </c>
      <c r="T145" t="str">
        <f>INDEX('WSH Backcast - NEP'!$B$12:$AG$122, MATCH('ALL Backcast - WINEP NEP'!$C145, 'WSH Backcast - NEP'!$C$12:$C$122, 0), MATCH('ALL Backcast - WINEP NEP'!T$13, 'WSH Backcast - NEP'!$B$13:$AG$13, 0))</f>
        <v>Excellent</v>
      </c>
      <c r="U145" t="str">
        <f>INDEX('WSH Backcast - NEP'!$B$12:$AG$122, MATCH('ALL Backcast - WINEP NEP'!$C145, 'WSH Backcast - NEP'!$C$12:$C$122, 0), MATCH('ALL Backcast - WINEP NEP'!U$13, 'WSH Backcast - NEP'!$B$13:$AG$13, 0))</f>
        <v>Excellent</v>
      </c>
      <c r="V145" t="str">
        <f>INDEX('WSH Backcast - NEP'!$B$12:$AG$122, MATCH('ALL Backcast - WINEP NEP'!$C145, 'WSH Backcast - NEP'!$C$12:$C$122, 0), MATCH('ALL Backcast - WINEP NEP'!V$13, 'WSH Backcast - NEP'!$B$13:$AG$13, 0))</f>
        <v>Excellent</v>
      </c>
      <c r="W145">
        <f>INDEX('WSH Backcast - NEP'!$B$12:$AG$122, MATCH('ALL Backcast - WINEP NEP'!$C145, 'WSH Backcast - NEP'!$C$12:$C$122, 0), MATCH('ALL Backcast - WINEP NEP'!W$13, 'WSH Backcast - NEP'!$B$13:$AG$13, 0))</f>
        <v>0</v>
      </c>
      <c r="X145">
        <f>INDEX('WSH Backcast - NEP'!$B$12:$AG$122, MATCH('ALL Backcast - WINEP NEP'!$C145, 'WSH Backcast - NEP'!$C$12:$C$122, 0), MATCH('ALL Backcast - WINEP NEP'!X$13, 'WSH Backcast - NEP'!$B$13:$AG$13, 0))</f>
        <v>0</v>
      </c>
      <c r="Y145">
        <f>INDEX('WSH Backcast - NEP'!$B$12:$AG$122, MATCH('ALL Backcast - WINEP NEP'!$C145, 'WSH Backcast - NEP'!$C$12:$C$122, 0), MATCH('ALL Backcast - WINEP NEP'!Y$13, 'WSH Backcast - NEP'!$B$13:$AG$13, 0))</f>
        <v>0</v>
      </c>
      <c r="Z145" t="str">
        <f>INDEX('WSH Backcast - NEP'!$B$12:$AG$122, MATCH('ALL Backcast - WINEP NEP'!$C145, 'WSH Backcast - NEP'!$C$12:$C$122, 0), MATCH('ALL Backcast - WINEP NEP'!Z$13, 'WSH Backcast - NEP'!$B$13:$AG$13, 0))</f>
        <v>N</v>
      </c>
      <c r="AB145" t="str">
        <f t="shared" si="2"/>
        <v>N</v>
      </c>
    </row>
    <row r="146" spans="2:28">
      <c r="B146" t="s">
        <v>232</v>
      </c>
      <c r="C146" t="s">
        <v>452</v>
      </c>
      <c r="D146" t="str">
        <f>INDEX('WSH Backcast - NEP'!$B$12:$AG$122, MATCH('ALL Backcast - WINEP NEP'!$C146, 'WSH Backcast - NEP'!$C$12:$C$122, 0), MATCH('ALL Backcast - WINEP NEP'!D$13, 'WSH Backcast - NEP'!$B$13:$AG$13, 0))</f>
        <v>coastal</v>
      </c>
      <c r="E146" t="str">
        <f>INDEX('WSH Backcast - NEP'!$B$12:$AG$122, MATCH('ALL Backcast - WINEP NEP'!$C146, 'WSH Backcast - NEP'!$C$12:$C$122, 0), MATCH('ALL Backcast - WINEP NEP'!E$13, 'WSH Backcast - NEP'!$B$13:$AG$13, 0))</f>
        <v>Categorisation</v>
      </c>
      <c r="F146" t="str">
        <f>INDEX('WSH Backcast - NEP'!$B$12:$AG$122, MATCH('ALL Backcast - WINEP NEP'!$C146, 'WSH Backcast - NEP'!$C$12:$C$122, 0), MATCH('ALL Backcast - WINEP NEP'!F$13, 'WSH Backcast - NEP'!$B$13:$AG$13, 0))</f>
        <v>Included</v>
      </c>
      <c r="H146" t="str">
        <f>INDEX('WSH Backcast - NEP'!$B$12:$AG$122, MATCH('ALL Backcast - WINEP NEP'!$C146, 'WSH Backcast - NEP'!$C$12:$C$122, 0), MATCH('ALL Backcast - WINEP NEP'!H$13, 'WSH Backcast - NEP'!$B$13:$AG$13, 0))</f>
        <v>Excellent</v>
      </c>
      <c r="I146" t="str">
        <f>INDEX('WSH Backcast - NEP'!$B$12:$AG$122, MATCH('ALL Backcast - WINEP NEP'!$C146, 'WSH Backcast - NEP'!$C$12:$C$122, 0), MATCH('ALL Backcast - WINEP NEP'!I$13, 'WSH Backcast - NEP'!$B$13:$AG$13, 0))</f>
        <v>Excellent</v>
      </c>
      <c r="J146" t="str">
        <f>INDEX('WSH Backcast - NEP'!$B$12:$AG$122, MATCH('ALL Backcast - WINEP NEP'!$C146, 'WSH Backcast - NEP'!$C$12:$C$122, 0), MATCH('ALL Backcast - WINEP NEP'!J$13, 'WSH Backcast - NEP'!$B$13:$AG$13, 0))</f>
        <v>Excellent</v>
      </c>
      <c r="K146" t="str">
        <f>INDEX('WSH Backcast - NEP'!$B$12:$AG$122, MATCH('ALL Backcast - WINEP NEP'!$C146, 'WSH Backcast - NEP'!$C$12:$C$122, 0), MATCH('ALL Backcast - WINEP NEP'!K$13, 'WSH Backcast - NEP'!$B$13:$AG$13, 0))</f>
        <v>Excellent</v>
      </c>
      <c r="L146" t="str">
        <f>INDEX('WSH Backcast - NEP'!$B$12:$AG$122, MATCH('ALL Backcast - WINEP NEP'!$C146, 'WSH Backcast - NEP'!$C$12:$C$122, 0), MATCH('ALL Backcast - WINEP NEP'!L$13, 'WSH Backcast - NEP'!$B$13:$AG$13, 0))</f>
        <v>Excellent</v>
      </c>
      <c r="M146" t="str">
        <f>INDEX('WSH Backcast - NEP'!$B$12:$AG$122, MATCH('ALL Backcast - WINEP NEP'!$C146, 'WSH Backcast - NEP'!$C$12:$C$122, 0), MATCH('ALL Backcast - WINEP NEP'!M$13, 'WSH Backcast - NEP'!$B$13:$AG$13, 0))</f>
        <v>Excellent</v>
      </c>
      <c r="N146" t="str">
        <f>INDEX('WSH Backcast - NEP'!$B$12:$AG$122, MATCH('ALL Backcast - WINEP NEP'!$C146, 'WSH Backcast - NEP'!$C$12:$C$122, 0), MATCH('ALL Backcast - WINEP NEP'!N$13, 'WSH Backcast - NEP'!$B$13:$AG$13, 0))</f>
        <v>Excellent</v>
      </c>
      <c r="O146" t="str">
        <f>INDEX('WSH Backcast - NEP'!$B$12:$AG$122, MATCH('ALL Backcast - WINEP NEP'!$C146, 'WSH Backcast - NEP'!$C$12:$C$122, 0), MATCH('ALL Backcast - WINEP NEP'!O$13, 'WSH Backcast - NEP'!$B$13:$AG$13, 0))</f>
        <v>Excellent</v>
      </c>
      <c r="P146">
        <f>INDEX('WSH Backcast - NEP'!$B$12:$AG$122, MATCH('ALL Backcast - WINEP NEP'!$C146, 'WSH Backcast - NEP'!$C$12:$C$122, 0), MATCH('ALL Backcast - WINEP NEP'!P$13, 'WSH Backcast - NEP'!$B$13:$AG$13, 0))</f>
        <v>0</v>
      </c>
      <c r="Q146" t="str">
        <f>INDEX('WSH Backcast - NEP'!$B$12:$AG$122, MATCH('ALL Backcast - WINEP NEP'!$C146, 'WSH Backcast - NEP'!$C$12:$C$122, 0), MATCH('ALL Backcast - WINEP NEP'!Q$13, 'WSH Backcast - NEP'!$B$13:$AG$13, 0))</f>
        <v>Excellent</v>
      </c>
      <c r="R146" t="str">
        <f>INDEX('WSH Backcast - NEP'!$B$12:$AG$122, MATCH('ALL Backcast - WINEP NEP'!$C146, 'WSH Backcast - NEP'!$C$12:$C$122, 0), MATCH('ALL Backcast - WINEP NEP'!R$13, 'WSH Backcast - NEP'!$B$13:$AG$13, 0))</f>
        <v>Excellent</v>
      </c>
      <c r="S146" t="str">
        <f>INDEX('WSH Backcast - NEP'!$B$12:$AG$122, MATCH('ALL Backcast - WINEP NEP'!$C146, 'WSH Backcast - NEP'!$C$12:$C$122, 0), MATCH('ALL Backcast - WINEP NEP'!S$13, 'WSH Backcast - NEP'!$B$13:$AG$13, 0))</f>
        <v>Excellent</v>
      </c>
      <c r="T146" t="str">
        <f>INDEX('WSH Backcast - NEP'!$B$12:$AG$122, MATCH('ALL Backcast - WINEP NEP'!$C146, 'WSH Backcast - NEP'!$C$12:$C$122, 0), MATCH('ALL Backcast - WINEP NEP'!T$13, 'WSH Backcast - NEP'!$B$13:$AG$13, 0))</f>
        <v>Excellent</v>
      </c>
      <c r="U146" t="str">
        <f>INDEX('WSH Backcast - NEP'!$B$12:$AG$122, MATCH('ALL Backcast - WINEP NEP'!$C146, 'WSH Backcast - NEP'!$C$12:$C$122, 0), MATCH('ALL Backcast - WINEP NEP'!U$13, 'WSH Backcast - NEP'!$B$13:$AG$13, 0))</f>
        <v>Excellent</v>
      </c>
      <c r="V146" t="str">
        <f>INDEX('WSH Backcast - NEP'!$B$12:$AG$122, MATCH('ALL Backcast - WINEP NEP'!$C146, 'WSH Backcast - NEP'!$C$12:$C$122, 0), MATCH('ALL Backcast - WINEP NEP'!V$13, 'WSH Backcast - NEP'!$B$13:$AG$13, 0))</f>
        <v>Excellent</v>
      </c>
      <c r="W146">
        <f>INDEX('WSH Backcast - NEP'!$B$12:$AG$122, MATCH('ALL Backcast - WINEP NEP'!$C146, 'WSH Backcast - NEP'!$C$12:$C$122, 0), MATCH('ALL Backcast - WINEP NEP'!W$13, 'WSH Backcast - NEP'!$B$13:$AG$13, 0))</f>
        <v>0</v>
      </c>
      <c r="X146">
        <f>INDEX('WSH Backcast - NEP'!$B$12:$AG$122, MATCH('ALL Backcast - WINEP NEP'!$C146, 'WSH Backcast - NEP'!$C$12:$C$122, 0), MATCH('ALL Backcast - WINEP NEP'!X$13, 'WSH Backcast - NEP'!$B$13:$AG$13, 0))</f>
        <v>0</v>
      </c>
      <c r="Y146">
        <f>INDEX('WSH Backcast - NEP'!$B$12:$AG$122, MATCH('ALL Backcast - WINEP NEP'!$C146, 'WSH Backcast - NEP'!$C$12:$C$122, 0), MATCH('ALL Backcast - WINEP NEP'!Y$13, 'WSH Backcast - NEP'!$B$13:$AG$13, 0))</f>
        <v>0</v>
      </c>
      <c r="Z146" t="str">
        <f>INDEX('WSH Backcast - NEP'!$B$12:$AG$122, MATCH('ALL Backcast - WINEP NEP'!$C146, 'WSH Backcast - NEP'!$C$12:$C$122, 0), MATCH('ALL Backcast - WINEP NEP'!Z$13, 'WSH Backcast - NEP'!$B$13:$AG$13, 0))</f>
        <v>N</v>
      </c>
      <c r="AB146" t="str">
        <f t="shared" si="2"/>
        <v>N</v>
      </c>
    </row>
    <row r="147" spans="2:28">
      <c r="B147" t="s">
        <v>232</v>
      </c>
      <c r="C147" t="s">
        <v>453</v>
      </c>
      <c r="D147" t="str">
        <f>INDEX('WSH Backcast - NEP'!$B$12:$AG$122, MATCH('ALL Backcast - WINEP NEP'!$C147, 'WSH Backcast - NEP'!$C$12:$C$122, 0), MATCH('ALL Backcast - WINEP NEP'!D$13, 'WSH Backcast - NEP'!$B$13:$AG$13, 0))</f>
        <v>coastal</v>
      </c>
      <c r="E147" t="str">
        <f>INDEX('WSH Backcast - NEP'!$B$12:$AG$122, MATCH('ALL Backcast - WINEP NEP'!$C147, 'WSH Backcast - NEP'!$C$12:$C$122, 0), MATCH('ALL Backcast - WINEP NEP'!E$13, 'WSH Backcast - NEP'!$B$13:$AG$13, 0))</f>
        <v>Categorisation</v>
      </c>
      <c r="F147" t="str">
        <f>INDEX('WSH Backcast - NEP'!$B$12:$AG$122, MATCH('ALL Backcast - WINEP NEP'!$C147, 'WSH Backcast - NEP'!$C$12:$C$122, 0), MATCH('ALL Backcast - WINEP NEP'!F$13, 'WSH Backcast - NEP'!$B$13:$AG$13, 0))</f>
        <v>Included</v>
      </c>
      <c r="H147" t="str">
        <f>INDEX('WSH Backcast - NEP'!$B$12:$AG$122, MATCH('ALL Backcast - WINEP NEP'!$C147, 'WSH Backcast - NEP'!$C$12:$C$122, 0), MATCH('ALL Backcast - WINEP NEP'!H$13, 'WSH Backcast - NEP'!$B$13:$AG$13, 0))</f>
        <v>Excellent</v>
      </c>
      <c r="I147" t="str">
        <f>INDEX('WSH Backcast - NEP'!$B$12:$AG$122, MATCH('ALL Backcast - WINEP NEP'!$C147, 'WSH Backcast - NEP'!$C$12:$C$122, 0), MATCH('ALL Backcast - WINEP NEP'!I$13, 'WSH Backcast - NEP'!$B$13:$AG$13, 0))</f>
        <v>Excellent</v>
      </c>
      <c r="J147" t="str">
        <f>INDEX('WSH Backcast - NEP'!$B$12:$AG$122, MATCH('ALL Backcast - WINEP NEP'!$C147, 'WSH Backcast - NEP'!$C$12:$C$122, 0), MATCH('ALL Backcast - WINEP NEP'!J$13, 'WSH Backcast - NEP'!$B$13:$AG$13, 0))</f>
        <v>Excellent</v>
      </c>
      <c r="K147" t="str">
        <f>INDEX('WSH Backcast - NEP'!$B$12:$AG$122, MATCH('ALL Backcast - WINEP NEP'!$C147, 'WSH Backcast - NEP'!$C$12:$C$122, 0), MATCH('ALL Backcast - WINEP NEP'!K$13, 'WSH Backcast - NEP'!$B$13:$AG$13, 0))</f>
        <v>Excellent</v>
      </c>
      <c r="L147" t="str">
        <f>INDEX('WSH Backcast - NEP'!$B$12:$AG$122, MATCH('ALL Backcast - WINEP NEP'!$C147, 'WSH Backcast - NEP'!$C$12:$C$122, 0), MATCH('ALL Backcast - WINEP NEP'!L$13, 'WSH Backcast - NEP'!$B$13:$AG$13, 0))</f>
        <v>Excellent</v>
      </c>
      <c r="M147" t="str">
        <f>INDEX('WSH Backcast - NEP'!$B$12:$AG$122, MATCH('ALL Backcast - WINEP NEP'!$C147, 'WSH Backcast - NEP'!$C$12:$C$122, 0), MATCH('ALL Backcast - WINEP NEP'!M$13, 'WSH Backcast - NEP'!$B$13:$AG$13, 0))</f>
        <v>Excellent</v>
      </c>
      <c r="N147" t="str">
        <f>INDEX('WSH Backcast - NEP'!$B$12:$AG$122, MATCH('ALL Backcast - WINEP NEP'!$C147, 'WSH Backcast - NEP'!$C$12:$C$122, 0), MATCH('ALL Backcast - WINEP NEP'!N$13, 'WSH Backcast - NEP'!$B$13:$AG$13, 0))</f>
        <v>Excellent</v>
      </c>
      <c r="O147" t="str">
        <f>INDEX('WSH Backcast - NEP'!$B$12:$AG$122, MATCH('ALL Backcast - WINEP NEP'!$C147, 'WSH Backcast - NEP'!$C$12:$C$122, 0), MATCH('ALL Backcast - WINEP NEP'!O$13, 'WSH Backcast - NEP'!$B$13:$AG$13, 0))</f>
        <v>Excellent</v>
      </c>
      <c r="P147">
        <f>INDEX('WSH Backcast - NEP'!$B$12:$AG$122, MATCH('ALL Backcast - WINEP NEP'!$C147, 'WSH Backcast - NEP'!$C$12:$C$122, 0), MATCH('ALL Backcast - WINEP NEP'!P$13, 'WSH Backcast - NEP'!$B$13:$AG$13, 0))</f>
        <v>0</v>
      </c>
      <c r="Q147" t="str">
        <f>INDEX('WSH Backcast - NEP'!$B$12:$AG$122, MATCH('ALL Backcast - WINEP NEP'!$C147, 'WSH Backcast - NEP'!$C$12:$C$122, 0), MATCH('ALL Backcast - WINEP NEP'!Q$13, 'WSH Backcast - NEP'!$B$13:$AG$13, 0))</f>
        <v>Excellent</v>
      </c>
      <c r="R147" t="str">
        <f>INDEX('WSH Backcast - NEP'!$B$12:$AG$122, MATCH('ALL Backcast - WINEP NEP'!$C147, 'WSH Backcast - NEP'!$C$12:$C$122, 0), MATCH('ALL Backcast - WINEP NEP'!R$13, 'WSH Backcast - NEP'!$B$13:$AG$13, 0))</f>
        <v>Excellent</v>
      </c>
      <c r="S147" t="str">
        <f>INDEX('WSH Backcast - NEP'!$B$12:$AG$122, MATCH('ALL Backcast - WINEP NEP'!$C147, 'WSH Backcast - NEP'!$C$12:$C$122, 0), MATCH('ALL Backcast - WINEP NEP'!S$13, 'WSH Backcast - NEP'!$B$13:$AG$13, 0))</f>
        <v>Excellent</v>
      </c>
      <c r="T147" t="str">
        <f>INDEX('WSH Backcast - NEP'!$B$12:$AG$122, MATCH('ALL Backcast - WINEP NEP'!$C147, 'WSH Backcast - NEP'!$C$12:$C$122, 0), MATCH('ALL Backcast - WINEP NEP'!T$13, 'WSH Backcast - NEP'!$B$13:$AG$13, 0))</f>
        <v>Excellent</v>
      </c>
      <c r="U147" t="str">
        <f>INDEX('WSH Backcast - NEP'!$B$12:$AG$122, MATCH('ALL Backcast - WINEP NEP'!$C147, 'WSH Backcast - NEP'!$C$12:$C$122, 0), MATCH('ALL Backcast - WINEP NEP'!U$13, 'WSH Backcast - NEP'!$B$13:$AG$13, 0))</f>
        <v>Excellent</v>
      </c>
      <c r="V147" t="str">
        <f>INDEX('WSH Backcast - NEP'!$B$12:$AG$122, MATCH('ALL Backcast - WINEP NEP'!$C147, 'WSH Backcast - NEP'!$C$12:$C$122, 0), MATCH('ALL Backcast - WINEP NEP'!V$13, 'WSH Backcast - NEP'!$B$13:$AG$13, 0))</f>
        <v>Excellent</v>
      </c>
      <c r="W147">
        <f>INDEX('WSH Backcast - NEP'!$B$12:$AG$122, MATCH('ALL Backcast - WINEP NEP'!$C147, 'WSH Backcast - NEP'!$C$12:$C$122, 0), MATCH('ALL Backcast - WINEP NEP'!W$13, 'WSH Backcast - NEP'!$B$13:$AG$13, 0))</f>
        <v>0</v>
      </c>
      <c r="X147">
        <f>INDEX('WSH Backcast - NEP'!$B$12:$AG$122, MATCH('ALL Backcast - WINEP NEP'!$C147, 'WSH Backcast - NEP'!$C$12:$C$122, 0), MATCH('ALL Backcast - WINEP NEP'!X$13, 'WSH Backcast - NEP'!$B$13:$AG$13, 0))</f>
        <v>0</v>
      </c>
      <c r="Y147">
        <f>INDEX('WSH Backcast - NEP'!$B$12:$AG$122, MATCH('ALL Backcast - WINEP NEP'!$C147, 'WSH Backcast - NEP'!$C$12:$C$122, 0), MATCH('ALL Backcast - WINEP NEP'!Y$13, 'WSH Backcast - NEP'!$B$13:$AG$13, 0))</f>
        <v>0</v>
      </c>
      <c r="Z147" t="str">
        <f>INDEX('WSH Backcast - NEP'!$B$12:$AG$122, MATCH('ALL Backcast - WINEP NEP'!$C147, 'WSH Backcast - NEP'!$C$12:$C$122, 0), MATCH('ALL Backcast - WINEP NEP'!Z$13, 'WSH Backcast - NEP'!$B$13:$AG$13, 0))</f>
        <v>N</v>
      </c>
      <c r="AB147" t="str">
        <f t="shared" si="2"/>
        <v>N</v>
      </c>
    </row>
    <row r="148" spans="2:28">
      <c r="B148" t="s">
        <v>232</v>
      </c>
      <c r="C148" t="s">
        <v>454</v>
      </c>
      <c r="D148" t="str">
        <f>INDEX('WSH Backcast - NEP'!$B$12:$AG$122, MATCH('ALL Backcast - WINEP NEP'!$C148, 'WSH Backcast - NEP'!$C$12:$C$122, 0), MATCH('ALL Backcast - WINEP NEP'!D$13, 'WSH Backcast - NEP'!$B$13:$AG$13, 0))</f>
        <v>coastal</v>
      </c>
      <c r="E148" t="str">
        <f>INDEX('WSH Backcast - NEP'!$B$12:$AG$122, MATCH('ALL Backcast - WINEP NEP'!$C148, 'WSH Backcast - NEP'!$C$12:$C$122, 0), MATCH('ALL Backcast - WINEP NEP'!E$13, 'WSH Backcast - NEP'!$B$13:$AG$13, 0))</f>
        <v>Categorisation</v>
      </c>
      <c r="F148" t="str">
        <f>INDEX('WSH Backcast - NEP'!$B$12:$AG$122, MATCH('ALL Backcast - WINEP NEP'!$C148, 'WSH Backcast - NEP'!$C$12:$C$122, 0), MATCH('ALL Backcast - WINEP NEP'!F$13, 'WSH Backcast - NEP'!$B$13:$AG$13, 0))</f>
        <v>Included</v>
      </c>
      <c r="H148" t="str">
        <f>INDEX('WSH Backcast - NEP'!$B$12:$AG$122, MATCH('ALL Backcast - WINEP NEP'!$C148, 'WSH Backcast - NEP'!$C$12:$C$122, 0), MATCH('ALL Backcast - WINEP NEP'!H$13, 'WSH Backcast - NEP'!$B$13:$AG$13, 0))</f>
        <v>Excellent</v>
      </c>
      <c r="I148" t="str">
        <f>INDEX('WSH Backcast - NEP'!$B$12:$AG$122, MATCH('ALL Backcast - WINEP NEP'!$C148, 'WSH Backcast - NEP'!$C$12:$C$122, 0), MATCH('ALL Backcast - WINEP NEP'!I$13, 'WSH Backcast - NEP'!$B$13:$AG$13, 0))</f>
        <v>Excellent</v>
      </c>
      <c r="J148" t="str">
        <f>INDEX('WSH Backcast - NEP'!$B$12:$AG$122, MATCH('ALL Backcast - WINEP NEP'!$C148, 'WSH Backcast - NEP'!$C$12:$C$122, 0), MATCH('ALL Backcast - WINEP NEP'!J$13, 'WSH Backcast - NEP'!$B$13:$AG$13, 0))</f>
        <v>Excellent</v>
      </c>
      <c r="K148" t="str">
        <f>INDEX('WSH Backcast - NEP'!$B$12:$AG$122, MATCH('ALL Backcast - WINEP NEP'!$C148, 'WSH Backcast - NEP'!$C$12:$C$122, 0), MATCH('ALL Backcast - WINEP NEP'!K$13, 'WSH Backcast - NEP'!$B$13:$AG$13, 0))</f>
        <v>Excellent</v>
      </c>
      <c r="L148" t="str">
        <f>INDEX('WSH Backcast - NEP'!$B$12:$AG$122, MATCH('ALL Backcast - WINEP NEP'!$C148, 'WSH Backcast - NEP'!$C$12:$C$122, 0), MATCH('ALL Backcast - WINEP NEP'!L$13, 'WSH Backcast - NEP'!$B$13:$AG$13, 0))</f>
        <v>Excellent</v>
      </c>
      <c r="M148" t="str">
        <f>INDEX('WSH Backcast - NEP'!$B$12:$AG$122, MATCH('ALL Backcast - WINEP NEP'!$C148, 'WSH Backcast - NEP'!$C$12:$C$122, 0), MATCH('ALL Backcast - WINEP NEP'!M$13, 'WSH Backcast - NEP'!$B$13:$AG$13, 0))</f>
        <v>Excellent</v>
      </c>
      <c r="N148" t="str">
        <f>INDEX('WSH Backcast - NEP'!$B$12:$AG$122, MATCH('ALL Backcast - WINEP NEP'!$C148, 'WSH Backcast - NEP'!$C$12:$C$122, 0), MATCH('ALL Backcast - WINEP NEP'!N$13, 'WSH Backcast - NEP'!$B$13:$AG$13, 0))</f>
        <v>Excellent</v>
      </c>
      <c r="O148" t="str">
        <f>INDEX('WSH Backcast - NEP'!$B$12:$AG$122, MATCH('ALL Backcast - WINEP NEP'!$C148, 'WSH Backcast - NEP'!$C$12:$C$122, 0), MATCH('ALL Backcast - WINEP NEP'!O$13, 'WSH Backcast - NEP'!$B$13:$AG$13, 0))</f>
        <v>Excellent</v>
      </c>
      <c r="P148">
        <f>INDEX('WSH Backcast - NEP'!$B$12:$AG$122, MATCH('ALL Backcast - WINEP NEP'!$C148, 'WSH Backcast - NEP'!$C$12:$C$122, 0), MATCH('ALL Backcast - WINEP NEP'!P$13, 'WSH Backcast - NEP'!$B$13:$AG$13, 0))</f>
        <v>0</v>
      </c>
      <c r="Q148" t="str">
        <f>INDEX('WSH Backcast - NEP'!$B$12:$AG$122, MATCH('ALL Backcast - WINEP NEP'!$C148, 'WSH Backcast - NEP'!$C$12:$C$122, 0), MATCH('ALL Backcast - WINEP NEP'!Q$13, 'WSH Backcast - NEP'!$B$13:$AG$13, 0))</f>
        <v>Excellent</v>
      </c>
      <c r="R148" t="str">
        <f>INDEX('WSH Backcast - NEP'!$B$12:$AG$122, MATCH('ALL Backcast - WINEP NEP'!$C148, 'WSH Backcast - NEP'!$C$12:$C$122, 0), MATCH('ALL Backcast - WINEP NEP'!R$13, 'WSH Backcast - NEP'!$B$13:$AG$13, 0))</f>
        <v>Excellent</v>
      </c>
      <c r="S148" t="str">
        <f>INDEX('WSH Backcast - NEP'!$B$12:$AG$122, MATCH('ALL Backcast - WINEP NEP'!$C148, 'WSH Backcast - NEP'!$C$12:$C$122, 0), MATCH('ALL Backcast - WINEP NEP'!S$13, 'WSH Backcast - NEP'!$B$13:$AG$13, 0))</f>
        <v>Excellent</v>
      </c>
      <c r="T148" t="str">
        <f>INDEX('WSH Backcast - NEP'!$B$12:$AG$122, MATCH('ALL Backcast - WINEP NEP'!$C148, 'WSH Backcast - NEP'!$C$12:$C$122, 0), MATCH('ALL Backcast - WINEP NEP'!T$13, 'WSH Backcast - NEP'!$B$13:$AG$13, 0))</f>
        <v>Excellent</v>
      </c>
      <c r="U148" t="str">
        <f>INDEX('WSH Backcast - NEP'!$B$12:$AG$122, MATCH('ALL Backcast - WINEP NEP'!$C148, 'WSH Backcast - NEP'!$C$12:$C$122, 0), MATCH('ALL Backcast - WINEP NEP'!U$13, 'WSH Backcast - NEP'!$B$13:$AG$13, 0))</f>
        <v>Excellent</v>
      </c>
      <c r="V148" t="str">
        <f>INDEX('WSH Backcast - NEP'!$B$12:$AG$122, MATCH('ALL Backcast - WINEP NEP'!$C148, 'WSH Backcast - NEP'!$C$12:$C$122, 0), MATCH('ALL Backcast - WINEP NEP'!V$13, 'WSH Backcast - NEP'!$B$13:$AG$13, 0))</f>
        <v>Excellent</v>
      </c>
      <c r="W148">
        <f>INDEX('WSH Backcast - NEP'!$B$12:$AG$122, MATCH('ALL Backcast - WINEP NEP'!$C148, 'WSH Backcast - NEP'!$C$12:$C$122, 0), MATCH('ALL Backcast - WINEP NEP'!W$13, 'WSH Backcast - NEP'!$B$13:$AG$13, 0))</f>
        <v>0</v>
      </c>
      <c r="X148">
        <f>INDEX('WSH Backcast - NEP'!$B$12:$AG$122, MATCH('ALL Backcast - WINEP NEP'!$C148, 'WSH Backcast - NEP'!$C$12:$C$122, 0), MATCH('ALL Backcast - WINEP NEP'!X$13, 'WSH Backcast - NEP'!$B$13:$AG$13, 0))</f>
        <v>0</v>
      </c>
      <c r="Y148">
        <f>INDEX('WSH Backcast - NEP'!$B$12:$AG$122, MATCH('ALL Backcast - WINEP NEP'!$C148, 'WSH Backcast - NEP'!$C$12:$C$122, 0), MATCH('ALL Backcast - WINEP NEP'!Y$13, 'WSH Backcast - NEP'!$B$13:$AG$13, 0))</f>
        <v>0</v>
      </c>
      <c r="Z148" t="str">
        <f>INDEX('WSH Backcast - NEP'!$B$12:$AG$122, MATCH('ALL Backcast - WINEP NEP'!$C148, 'WSH Backcast - NEP'!$C$12:$C$122, 0), MATCH('ALL Backcast - WINEP NEP'!Z$13, 'WSH Backcast - NEP'!$B$13:$AG$13, 0))</f>
        <v>N</v>
      </c>
      <c r="AB148" t="str">
        <f t="shared" si="2"/>
        <v>N</v>
      </c>
    </row>
    <row r="149" spans="2:28">
      <c r="B149" t="s">
        <v>232</v>
      </c>
      <c r="C149" t="s">
        <v>455</v>
      </c>
      <c r="D149" t="str">
        <f>INDEX('WSH Backcast - NEP'!$B$12:$AG$122, MATCH('ALL Backcast - WINEP NEP'!$C149, 'WSH Backcast - NEP'!$C$12:$C$122, 0), MATCH('ALL Backcast - WINEP NEP'!D$13, 'WSH Backcast - NEP'!$B$13:$AG$13, 0))</f>
        <v>coastal</v>
      </c>
      <c r="E149" t="str">
        <f>INDEX('WSH Backcast - NEP'!$B$12:$AG$122, MATCH('ALL Backcast - WINEP NEP'!$C149, 'WSH Backcast - NEP'!$C$12:$C$122, 0), MATCH('ALL Backcast - WINEP NEP'!E$13, 'WSH Backcast - NEP'!$B$13:$AG$13, 0))</f>
        <v>Categorisation</v>
      </c>
      <c r="F149" t="str">
        <f>INDEX('WSH Backcast - NEP'!$B$12:$AG$122, MATCH('ALL Backcast - WINEP NEP'!$C149, 'WSH Backcast - NEP'!$C$12:$C$122, 0), MATCH('ALL Backcast - WINEP NEP'!F$13, 'WSH Backcast - NEP'!$B$13:$AG$13, 0))</f>
        <v>Included</v>
      </c>
      <c r="H149" t="str">
        <f>INDEX('WSH Backcast - NEP'!$B$12:$AG$122, MATCH('ALL Backcast - WINEP NEP'!$C149, 'WSH Backcast - NEP'!$C$12:$C$122, 0), MATCH('ALL Backcast - WINEP NEP'!H$13, 'WSH Backcast - NEP'!$B$13:$AG$13, 0))</f>
        <v>Excellent</v>
      </c>
      <c r="I149" t="str">
        <f>INDEX('WSH Backcast - NEP'!$B$12:$AG$122, MATCH('ALL Backcast - WINEP NEP'!$C149, 'WSH Backcast - NEP'!$C$12:$C$122, 0), MATCH('ALL Backcast - WINEP NEP'!I$13, 'WSH Backcast - NEP'!$B$13:$AG$13, 0))</f>
        <v>Excellent</v>
      </c>
      <c r="J149" t="str">
        <f>INDEX('WSH Backcast - NEP'!$B$12:$AG$122, MATCH('ALL Backcast - WINEP NEP'!$C149, 'WSH Backcast - NEP'!$C$12:$C$122, 0), MATCH('ALL Backcast - WINEP NEP'!J$13, 'WSH Backcast - NEP'!$B$13:$AG$13, 0))</f>
        <v>Excellent</v>
      </c>
      <c r="K149" t="str">
        <f>INDEX('WSH Backcast - NEP'!$B$12:$AG$122, MATCH('ALL Backcast - WINEP NEP'!$C149, 'WSH Backcast - NEP'!$C$12:$C$122, 0), MATCH('ALL Backcast - WINEP NEP'!K$13, 'WSH Backcast - NEP'!$B$13:$AG$13, 0))</f>
        <v>Excellent</v>
      </c>
      <c r="L149" t="str">
        <f>INDEX('WSH Backcast - NEP'!$B$12:$AG$122, MATCH('ALL Backcast - WINEP NEP'!$C149, 'WSH Backcast - NEP'!$C$12:$C$122, 0), MATCH('ALL Backcast - WINEP NEP'!L$13, 'WSH Backcast - NEP'!$B$13:$AG$13, 0))</f>
        <v>Excellent</v>
      </c>
      <c r="M149" t="str">
        <f>INDEX('WSH Backcast - NEP'!$B$12:$AG$122, MATCH('ALL Backcast - WINEP NEP'!$C149, 'WSH Backcast - NEP'!$C$12:$C$122, 0), MATCH('ALL Backcast - WINEP NEP'!M$13, 'WSH Backcast - NEP'!$B$13:$AG$13, 0))</f>
        <v>Excellent</v>
      </c>
      <c r="N149" t="str">
        <f>INDEX('WSH Backcast - NEP'!$B$12:$AG$122, MATCH('ALL Backcast - WINEP NEP'!$C149, 'WSH Backcast - NEP'!$C$12:$C$122, 0), MATCH('ALL Backcast - WINEP NEP'!N$13, 'WSH Backcast - NEP'!$B$13:$AG$13, 0))</f>
        <v>Excellent</v>
      </c>
      <c r="O149" t="str">
        <f>INDEX('WSH Backcast - NEP'!$B$12:$AG$122, MATCH('ALL Backcast - WINEP NEP'!$C149, 'WSH Backcast - NEP'!$C$12:$C$122, 0), MATCH('ALL Backcast - WINEP NEP'!O$13, 'WSH Backcast - NEP'!$B$13:$AG$13, 0))</f>
        <v>Excellent</v>
      </c>
      <c r="P149">
        <f>INDEX('WSH Backcast - NEP'!$B$12:$AG$122, MATCH('ALL Backcast - WINEP NEP'!$C149, 'WSH Backcast - NEP'!$C$12:$C$122, 0), MATCH('ALL Backcast - WINEP NEP'!P$13, 'WSH Backcast - NEP'!$B$13:$AG$13, 0))</f>
        <v>0</v>
      </c>
      <c r="Q149" t="str">
        <f>INDEX('WSH Backcast - NEP'!$B$12:$AG$122, MATCH('ALL Backcast - WINEP NEP'!$C149, 'WSH Backcast - NEP'!$C$12:$C$122, 0), MATCH('ALL Backcast - WINEP NEP'!Q$13, 'WSH Backcast - NEP'!$B$13:$AG$13, 0))</f>
        <v>Excellent</v>
      </c>
      <c r="R149" t="str">
        <f>INDEX('WSH Backcast - NEP'!$B$12:$AG$122, MATCH('ALL Backcast - WINEP NEP'!$C149, 'WSH Backcast - NEP'!$C$12:$C$122, 0), MATCH('ALL Backcast - WINEP NEP'!R$13, 'WSH Backcast - NEP'!$B$13:$AG$13, 0))</f>
        <v>Excellent</v>
      </c>
      <c r="S149" t="str">
        <f>INDEX('WSH Backcast - NEP'!$B$12:$AG$122, MATCH('ALL Backcast - WINEP NEP'!$C149, 'WSH Backcast - NEP'!$C$12:$C$122, 0), MATCH('ALL Backcast - WINEP NEP'!S$13, 'WSH Backcast - NEP'!$B$13:$AG$13, 0))</f>
        <v>Excellent</v>
      </c>
      <c r="T149" t="str">
        <f>INDEX('WSH Backcast - NEP'!$B$12:$AG$122, MATCH('ALL Backcast - WINEP NEP'!$C149, 'WSH Backcast - NEP'!$C$12:$C$122, 0), MATCH('ALL Backcast - WINEP NEP'!T$13, 'WSH Backcast - NEP'!$B$13:$AG$13, 0))</f>
        <v>Excellent</v>
      </c>
      <c r="U149" t="str">
        <f>INDEX('WSH Backcast - NEP'!$B$12:$AG$122, MATCH('ALL Backcast - WINEP NEP'!$C149, 'WSH Backcast - NEP'!$C$12:$C$122, 0), MATCH('ALL Backcast - WINEP NEP'!U$13, 'WSH Backcast - NEP'!$B$13:$AG$13, 0))</f>
        <v>Excellent</v>
      </c>
      <c r="V149" t="str">
        <f>INDEX('WSH Backcast - NEP'!$B$12:$AG$122, MATCH('ALL Backcast - WINEP NEP'!$C149, 'WSH Backcast - NEP'!$C$12:$C$122, 0), MATCH('ALL Backcast - WINEP NEP'!V$13, 'WSH Backcast - NEP'!$B$13:$AG$13, 0))</f>
        <v>Excellent</v>
      </c>
      <c r="W149">
        <f>INDEX('WSH Backcast - NEP'!$B$12:$AG$122, MATCH('ALL Backcast - WINEP NEP'!$C149, 'WSH Backcast - NEP'!$C$12:$C$122, 0), MATCH('ALL Backcast - WINEP NEP'!W$13, 'WSH Backcast - NEP'!$B$13:$AG$13, 0))</f>
        <v>0</v>
      </c>
      <c r="X149">
        <f>INDEX('WSH Backcast - NEP'!$B$12:$AG$122, MATCH('ALL Backcast - WINEP NEP'!$C149, 'WSH Backcast - NEP'!$C$12:$C$122, 0), MATCH('ALL Backcast - WINEP NEP'!X$13, 'WSH Backcast - NEP'!$B$13:$AG$13, 0))</f>
        <v>0</v>
      </c>
      <c r="Y149">
        <f>INDEX('WSH Backcast - NEP'!$B$12:$AG$122, MATCH('ALL Backcast - WINEP NEP'!$C149, 'WSH Backcast - NEP'!$C$12:$C$122, 0), MATCH('ALL Backcast - WINEP NEP'!Y$13, 'WSH Backcast - NEP'!$B$13:$AG$13, 0))</f>
        <v>0</v>
      </c>
      <c r="Z149" t="str">
        <f>INDEX('WSH Backcast - NEP'!$B$12:$AG$122, MATCH('ALL Backcast - WINEP NEP'!$C149, 'WSH Backcast - NEP'!$C$12:$C$122, 0), MATCH('ALL Backcast - WINEP NEP'!Z$13, 'WSH Backcast - NEP'!$B$13:$AG$13, 0))</f>
        <v>N</v>
      </c>
      <c r="AB149" t="str">
        <f t="shared" si="2"/>
        <v>N</v>
      </c>
    </row>
    <row r="150" spans="2:28">
      <c r="B150" t="s">
        <v>232</v>
      </c>
      <c r="C150" t="s">
        <v>456</v>
      </c>
      <c r="D150" t="str">
        <f>INDEX('WSH Backcast - NEP'!$B$12:$AG$122, MATCH('ALL Backcast - WINEP NEP'!$C150, 'WSH Backcast - NEP'!$C$12:$C$122, 0), MATCH('ALL Backcast - WINEP NEP'!D$13, 'WSH Backcast - NEP'!$B$13:$AG$13, 0))</f>
        <v>coastal</v>
      </c>
      <c r="E150" t="str">
        <f>INDEX('WSH Backcast - NEP'!$B$12:$AG$122, MATCH('ALL Backcast - WINEP NEP'!$C150, 'WSH Backcast - NEP'!$C$12:$C$122, 0), MATCH('ALL Backcast - WINEP NEP'!E$13, 'WSH Backcast - NEP'!$B$13:$AG$13, 0))</f>
        <v>Categorisation</v>
      </c>
      <c r="F150" t="str">
        <f>INDEX('WSH Backcast - NEP'!$B$12:$AG$122, MATCH('ALL Backcast - WINEP NEP'!$C150, 'WSH Backcast - NEP'!$C$12:$C$122, 0), MATCH('ALL Backcast - WINEP NEP'!F$13, 'WSH Backcast - NEP'!$B$13:$AG$13, 0))</f>
        <v>Included</v>
      </c>
      <c r="H150" t="str">
        <f>INDEX('WSH Backcast - NEP'!$B$12:$AG$122, MATCH('ALL Backcast - WINEP NEP'!$C150, 'WSH Backcast - NEP'!$C$12:$C$122, 0), MATCH('ALL Backcast - WINEP NEP'!H$13, 'WSH Backcast - NEP'!$B$13:$AG$13, 0))</f>
        <v>Excellent</v>
      </c>
      <c r="I150" t="str">
        <f>INDEX('WSH Backcast - NEP'!$B$12:$AG$122, MATCH('ALL Backcast - WINEP NEP'!$C150, 'WSH Backcast - NEP'!$C$12:$C$122, 0), MATCH('ALL Backcast - WINEP NEP'!I$13, 'WSH Backcast - NEP'!$B$13:$AG$13, 0))</f>
        <v>Excellent</v>
      </c>
      <c r="J150" t="str">
        <f>INDEX('WSH Backcast - NEP'!$B$12:$AG$122, MATCH('ALL Backcast - WINEP NEP'!$C150, 'WSH Backcast - NEP'!$C$12:$C$122, 0), MATCH('ALL Backcast - WINEP NEP'!J$13, 'WSH Backcast - NEP'!$B$13:$AG$13, 0))</f>
        <v>Excellent</v>
      </c>
      <c r="K150" t="str">
        <f>INDEX('WSH Backcast - NEP'!$B$12:$AG$122, MATCH('ALL Backcast - WINEP NEP'!$C150, 'WSH Backcast - NEP'!$C$12:$C$122, 0), MATCH('ALL Backcast - WINEP NEP'!K$13, 'WSH Backcast - NEP'!$B$13:$AG$13, 0))</f>
        <v>Excellent</v>
      </c>
      <c r="L150" t="str">
        <f>INDEX('WSH Backcast - NEP'!$B$12:$AG$122, MATCH('ALL Backcast - WINEP NEP'!$C150, 'WSH Backcast - NEP'!$C$12:$C$122, 0), MATCH('ALL Backcast - WINEP NEP'!L$13, 'WSH Backcast - NEP'!$B$13:$AG$13, 0))</f>
        <v>Excellent</v>
      </c>
      <c r="M150" t="str">
        <f>INDEX('WSH Backcast - NEP'!$B$12:$AG$122, MATCH('ALL Backcast - WINEP NEP'!$C150, 'WSH Backcast - NEP'!$C$12:$C$122, 0), MATCH('ALL Backcast - WINEP NEP'!M$13, 'WSH Backcast - NEP'!$B$13:$AG$13, 0))</f>
        <v>Excellent</v>
      </c>
      <c r="N150" t="str">
        <f>INDEX('WSH Backcast - NEP'!$B$12:$AG$122, MATCH('ALL Backcast - WINEP NEP'!$C150, 'WSH Backcast - NEP'!$C$12:$C$122, 0), MATCH('ALL Backcast - WINEP NEP'!N$13, 'WSH Backcast - NEP'!$B$13:$AG$13, 0))</f>
        <v>Excellent</v>
      </c>
      <c r="O150" t="str">
        <f>INDEX('WSH Backcast - NEP'!$B$12:$AG$122, MATCH('ALL Backcast - WINEP NEP'!$C150, 'WSH Backcast - NEP'!$C$12:$C$122, 0), MATCH('ALL Backcast - WINEP NEP'!O$13, 'WSH Backcast - NEP'!$B$13:$AG$13, 0))</f>
        <v>Excellent</v>
      </c>
      <c r="P150">
        <f>INDEX('WSH Backcast - NEP'!$B$12:$AG$122, MATCH('ALL Backcast - WINEP NEP'!$C150, 'WSH Backcast - NEP'!$C$12:$C$122, 0), MATCH('ALL Backcast - WINEP NEP'!P$13, 'WSH Backcast - NEP'!$B$13:$AG$13, 0))</f>
        <v>0</v>
      </c>
      <c r="Q150" t="str">
        <f>INDEX('WSH Backcast - NEP'!$B$12:$AG$122, MATCH('ALL Backcast - WINEP NEP'!$C150, 'WSH Backcast - NEP'!$C$12:$C$122, 0), MATCH('ALL Backcast - WINEP NEP'!Q$13, 'WSH Backcast - NEP'!$B$13:$AG$13, 0))</f>
        <v>Excellent</v>
      </c>
      <c r="R150" t="str">
        <f>INDEX('WSH Backcast - NEP'!$B$12:$AG$122, MATCH('ALL Backcast - WINEP NEP'!$C150, 'WSH Backcast - NEP'!$C$12:$C$122, 0), MATCH('ALL Backcast - WINEP NEP'!R$13, 'WSH Backcast - NEP'!$B$13:$AG$13, 0))</f>
        <v>Excellent</v>
      </c>
      <c r="S150" t="str">
        <f>INDEX('WSH Backcast - NEP'!$B$12:$AG$122, MATCH('ALL Backcast - WINEP NEP'!$C150, 'WSH Backcast - NEP'!$C$12:$C$122, 0), MATCH('ALL Backcast - WINEP NEP'!S$13, 'WSH Backcast - NEP'!$B$13:$AG$13, 0))</f>
        <v>Excellent</v>
      </c>
      <c r="T150" t="str">
        <f>INDEX('WSH Backcast - NEP'!$B$12:$AG$122, MATCH('ALL Backcast - WINEP NEP'!$C150, 'WSH Backcast - NEP'!$C$12:$C$122, 0), MATCH('ALL Backcast - WINEP NEP'!T$13, 'WSH Backcast - NEP'!$B$13:$AG$13, 0))</f>
        <v>Excellent</v>
      </c>
      <c r="U150" t="str">
        <f>INDEX('WSH Backcast - NEP'!$B$12:$AG$122, MATCH('ALL Backcast - WINEP NEP'!$C150, 'WSH Backcast - NEP'!$C$12:$C$122, 0), MATCH('ALL Backcast - WINEP NEP'!U$13, 'WSH Backcast - NEP'!$B$13:$AG$13, 0))</f>
        <v>Excellent</v>
      </c>
      <c r="V150" t="str">
        <f>INDEX('WSH Backcast - NEP'!$B$12:$AG$122, MATCH('ALL Backcast - WINEP NEP'!$C150, 'WSH Backcast - NEP'!$C$12:$C$122, 0), MATCH('ALL Backcast - WINEP NEP'!V$13, 'WSH Backcast - NEP'!$B$13:$AG$13, 0))</f>
        <v>Excellent</v>
      </c>
      <c r="W150">
        <f>INDEX('WSH Backcast - NEP'!$B$12:$AG$122, MATCH('ALL Backcast - WINEP NEP'!$C150, 'WSH Backcast - NEP'!$C$12:$C$122, 0), MATCH('ALL Backcast - WINEP NEP'!W$13, 'WSH Backcast - NEP'!$B$13:$AG$13, 0))</f>
        <v>0</v>
      </c>
      <c r="X150">
        <f>INDEX('WSH Backcast - NEP'!$B$12:$AG$122, MATCH('ALL Backcast - WINEP NEP'!$C150, 'WSH Backcast - NEP'!$C$12:$C$122, 0), MATCH('ALL Backcast - WINEP NEP'!X$13, 'WSH Backcast - NEP'!$B$13:$AG$13, 0))</f>
        <v>0</v>
      </c>
      <c r="Y150">
        <f>INDEX('WSH Backcast - NEP'!$B$12:$AG$122, MATCH('ALL Backcast - WINEP NEP'!$C150, 'WSH Backcast - NEP'!$C$12:$C$122, 0), MATCH('ALL Backcast - WINEP NEP'!Y$13, 'WSH Backcast - NEP'!$B$13:$AG$13, 0))</f>
        <v>0</v>
      </c>
      <c r="Z150" t="str">
        <f>INDEX('WSH Backcast - NEP'!$B$12:$AG$122, MATCH('ALL Backcast - WINEP NEP'!$C150, 'WSH Backcast - NEP'!$C$12:$C$122, 0), MATCH('ALL Backcast - WINEP NEP'!Z$13, 'WSH Backcast - NEP'!$B$13:$AG$13, 0))</f>
        <v>N</v>
      </c>
      <c r="AB150" t="str">
        <f t="shared" si="2"/>
        <v>N</v>
      </c>
    </row>
    <row r="151" spans="2:28">
      <c r="B151" t="s">
        <v>232</v>
      </c>
      <c r="C151" t="s">
        <v>457</v>
      </c>
      <c r="D151" t="str">
        <f>INDEX('WSH Backcast - NEP'!$B$12:$AG$122, MATCH('ALL Backcast - WINEP NEP'!$C151, 'WSH Backcast - NEP'!$C$12:$C$122, 0), MATCH('ALL Backcast - WINEP NEP'!D$13, 'WSH Backcast - NEP'!$B$13:$AG$13, 0))</f>
        <v>coastal</v>
      </c>
      <c r="E151" t="str">
        <f>INDEX('WSH Backcast - NEP'!$B$12:$AG$122, MATCH('ALL Backcast - WINEP NEP'!$C151, 'WSH Backcast - NEP'!$C$12:$C$122, 0), MATCH('ALL Backcast - WINEP NEP'!E$13, 'WSH Backcast - NEP'!$B$13:$AG$13, 0))</f>
        <v>Categorisation</v>
      </c>
      <c r="F151" t="str">
        <f>INDEX('WSH Backcast - NEP'!$B$12:$AG$122, MATCH('ALL Backcast - WINEP NEP'!$C151, 'WSH Backcast - NEP'!$C$12:$C$122, 0), MATCH('ALL Backcast - WINEP NEP'!F$13, 'WSH Backcast - NEP'!$B$13:$AG$13, 0))</f>
        <v>Included</v>
      </c>
      <c r="H151" t="str">
        <f>INDEX('WSH Backcast - NEP'!$B$12:$AG$122, MATCH('ALL Backcast - WINEP NEP'!$C151, 'WSH Backcast - NEP'!$C$12:$C$122, 0), MATCH('ALL Backcast - WINEP NEP'!H$13, 'WSH Backcast - NEP'!$B$13:$AG$13, 0))</f>
        <v>Poor</v>
      </c>
      <c r="I151" t="str">
        <f>INDEX('WSH Backcast - NEP'!$B$12:$AG$122, MATCH('ALL Backcast - WINEP NEP'!$C151, 'WSH Backcast - NEP'!$C$12:$C$122, 0), MATCH('ALL Backcast - WINEP NEP'!I$13, 'WSH Backcast - NEP'!$B$13:$AG$13, 0))</f>
        <v>Poor</v>
      </c>
      <c r="J151" t="str">
        <f>INDEX('WSH Backcast - NEP'!$B$12:$AG$122, MATCH('ALL Backcast - WINEP NEP'!$C151, 'WSH Backcast - NEP'!$C$12:$C$122, 0), MATCH('ALL Backcast - WINEP NEP'!J$13, 'WSH Backcast - NEP'!$B$13:$AG$13, 0))</f>
        <v>Poor</v>
      </c>
      <c r="K151" t="str">
        <f>INDEX('WSH Backcast - NEP'!$B$12:$AG$122, MATCH('ALL Backcast - WINEP NEP'!$C151, 'WSH Backcast - NEP'!$C$12:$C$122, 0), MATCH('ALL Backcast - WINEP NEP'!K$13, 'WSH Backcast - NEP'!$B$13:$AG$13, 0))</f>
        <v>Poor</v>
      </c>
      <c r="L151" t="str">
        <f>INDEX('WSH Backcast - NEP'!$B$12:$AG$122, MATCH('ALL Backcast - WINEP NEP'!$C151, 'WSH Backcast - NEP'!$C$12:$C$122, 0), MATCH('ALL Backcast - WINEP NEP'!L$13, 'WSH Backcast - NEP'!$B$13:$AG$13, 0))</f>
        <v>Poor</v>
      </c>
      <c r="M151" t="str">
        <f>INDEX('WSH Backcast - NEP'!$B$12:$AG$122, MATCH('ALL Backcast - WINEP NEP'!$C151, 'WSH Backcast - NEP'!$C$12:$C$122, 0), MATCH('ALL Backcast - WINEP NEP'!M$13, 'WSH Backcast - NEP'!$B$13:$AG$13, 0))</f>
        <v>Poor</v>
      </c>
      <c r="N151" t="str">
        <f>INDEX('WSH Backcast - NEP'!$B$12:$AG$122, MATCH('ALL Backcast - WINEP NEP'!$C151, 'WSH Backcast - NEP'!$C$12:$C$122, 0), MATCH('ALL Backcast - WINEP NEP'!N$13, 'WSH Backcast - NEP'!$B$13:$AG$13, 0))</f>
        <v>Sufficient</v>
      </c>
      <c r="O151" t="str">
        <f>INDEX('WSH Backcast - NEP'!$B$12:$AG$122, MATCH('ALL Backcast - WINEP NEP'!$C151, 'WSH Backcast - NEP'!$C$12:$C$122, 0), MATCH('ALL Backcast - WINEP NEP'!O$13, 'WSH Backcast - NEP'!$B$13:$AG$13, 0))</f>
        <v>Poor</v>
      </c>
      <c r="P151">
        <f>INDEX('WSH Backcast - NEP'!$B$12:$AG$122, MATCH('ALL Backcast - WINEP NEP'!$C151, 'WSH Backcast - NEP'!$C$12:$C$122, 0), MATCH('ALL Backcast - WINEP NEP'!P$13, 'WSH Backcast - NEP'!$B$13:$AG$13, 0))</f>
        <v>0</v>
      </c>
      <c r="Q151" t="str">
        <f>INDEX('WSH Backcast - NEP'!$B$12:$AG$122, MATCH('ALL Backcast - WINEP NEP'!$C151, 'WSH Backcast - NEP'!$C$12:$C$122, 0), MATCH('ALL Backcast - WINEP NEP'!Q$13, 'WSH Backcast - NEP'!$B$13:$AG$13, 0))</f>
        <v>Poor</v>
      </c>
      <c r="R151" t="str">
        <f>INDEX('WSH Backcast - NEP'!$B$12:$AG$122, MATCH('ALL Backcast - WINEP NEP'!$C151, 'WSH Backcast - NEP'!$C$12:$C$122, 0), MATCH('ALL Backcast - WINEP NEP'!R$13, 'WSH Backcast - NEP'!$B$13:$AG$13, 0))</f>
        <v>Poor</v>
      </c>
      <c r="S151" t="str">
        <f>INDEX('WSH Backcast - NEP'!$B$12:$AG$122, MATCH('ALL Backcast - WINEP NEP'!$C151, 'WSH Backcast - NEP'!$C$12:$C$122, 0), MATCH('ALL Backcast - WINEP NEP'!S$13, 'WSH Backcast - NEP'!$B$13:$AG$13, 0))</f>
        <v>Poor</v>
      </c>
      <c r="T151" t="str">
        <f>INDEX('WSH Backcast - NEP'!$B$12:$AG$122, MATCH('ALL Backcast - WINEP NEP'!$C151, 'WSH Backcast - NEP'!$C$12:$C$122, 0), MATCH('ALL Backcast - WINEP NEP'!T$13, 'WSH Backcast - NEP'!$B$13:$AG$13, 0))</f>
        <v>Poor</v>
      </c>
      <c r="U151" t="str">
        <f>INDEX('WSH Backcast - NEP'!$B$12:$AG$122, MATCH('ALL Backcast - WINEP NEP'!$C151, 'WSH Backcast - NEP'!$C$12:$C$122, 0), MATCH('ALL Backcast - WINEP NEP'!U$13, 'WSH Backcast - NEP'!$B$13:$AG$13, 0))</f>
        <v>Poor</v>
      </c>
      <c r="V151" t="str">
        <f>INDEX('WSH Backcast - NEP'!$B$12:$AG$122, MATCH('ALL Backcast - WINEP NEP'!$C151, 'WSH Backcast - NEP'!$C$12:$C$122, 0), MATCH('ALL Backcast - WINEP NEP'!V$13, 'WSH Backcast - NEP'!$B$13:$AG$13, 0))</f>
        <v>Poor</v>
      </c>
      <c r="W151">
        <f>INDEX('WSH Backcast - NEP'!$B$12:$AG$122, MATCH('ALL Backcast - WINEP NEP'!$C151, 'WSH Backcast - NEP'!$C$12:$C$122, 0), MATCH('ALL Backcast - WINEP NEP'!W$13, 'WSH Backcast - NEP'!$B$13:$AG$13, 0))</f>
        <v>0</v>
      </c>
      <c r="X151">
        <f>INDEX('WSH Backcast - NEP'!$B$12:$AG$122, MATCH('ALL Backcast - WINEP NEP'!$C151, 'WSH Backcast - NEP'!$C$12:$C$122, 0), MATCH('ALL Backcast - WINEP NEP'!X$13, 'WSH Backcast - NEP'!$B$13:$AG$13, 0))</f>
        <v>0</v>
      </c>
      <c r="Y151">
        <f>INDEX('WSH Backcast - NEP'!$B$12:$AG$122, MATCH('ALL Backcast - WINEP NEP'!$C151, 'WSH Backcast - NEP'!$C$12:$C$122, 0), MATCH('ALL Backcast - WINEP NEP'!Y$13, 'WSH Backcast - NEP'!$B$13:$AG$13, 0))</f>
        <v>0</v>
      </c>
      <c r="Z151" t="str">
        <f>INDEX('WSH Backcast - NEP'!$B$12:$AG$122, MATCH('ALL Backcast - WINEP NEP'!$C151, 'WSH Backcast - NEP'!$C$12:$C$122, 0), MATCH('ALL Backcast - WINEP NEP'!Z$13, 'WSH Backcast - NEP'!$B$13:$AG$13, 0))</f>
        <v>N</v>
      </c>
      <c r="AB151" t="str">
        <f t="shared" si="2"/>
        <v>N</v>
      </c>
    </row>
    <row r="152" spans="2:28">
      <c r="B152" t="s">
        <v>232</v>
      </c>
      <c r="C152" t="s">
        <v>458</v>
      </c>
      <c r="D152" t="str">
        <f>INDEX('WSH Backcast - NEP'!$B$12:$AG$122, MATCH('ALL Backcast - WINEP NEP'!$C152, 'WSH Backcast - NEP'!$C$12:$C$122, 0), MATCH('ALL Backcast - WINEP NEP'!D$13, 'WSH Backcast - NEP'!$B$13:$AG$13, 0))</f>
        <v>coastal</v>
      </c>
      <c r="E152" t="str">
        <f>INDEX('WSH Backcast - NEP'!$B$12:$AG$122, MATCH('ALL Backcast - WINEP NEP'!$C152, 'WSH Backcast - NEP'!$C$12:$C$122, 0), MATCH('ALL Backcast - WINEP NEP'!E$13, 'WSH Backcast - NEP'!$B$13:$AG$13, 0))</f>
        <v>Categorisation</v>
      </c>
      <c r="F152" t="str">
        <f>INDEX('WSH Backcast - NEP'!$B$12:$AG$122, MATCH('ALL Backcast - WINEP NEP'!$C152, 'WSH Backcast - NEP'!$C$12:$C$122, 0), MATCH('ALL Backcast - WINEP NEP'!F$13, 'WSH Backcast - NEP'!$B$13:$AG$13, 0))</f>
        <v>Included</v>
      </c>
      <c r="H152" t="str">
        <f>INDEX('WSH Backcast - NEP'!$B$12:$AG$122, MATCH('ALL Backcast - WINEP NEP'!$C152, 'WSH Backcast - NEP'!$C$12:$C$122, 0), MATCH('ALL Backcast - WINEP NEP'!H$13, 'WSH Backcast - NEP'!$B$13:$AG$13, 0))</f>
        <v>Good</v>
      </c>
      <c r="I152" t="str">
        <f>INDEX('WSH Backcast - NEP'!$B$12:$AG$122, MATCH('ALL Backcast - WINEP NEP'!$C152, 'WSH Backcast - NEP'!$C$12:$C$122, 0), MATCH('ALL Backcast - WINEP NEP'!I$13, 'WSH Backcast - NEP'!$B$13:$AG$13, 0))</f>
        <v>Good</v>
      </c>
      <c r="J152" t="str">
        <f>INDEX('WSH Backcast - NEP'!$B$12:$AG$122, MATCH('ALL Backcast - WINEP NEP'!$C152, 'WSH Backcast - NEP'!$C$12:$C$122, 0), MATCH('ALL Backcast - WINEP NEP'!J$13, 'WSH Backcast - NEP'!$B$13:$AG$13, 0))</f>
        <v>Sufficient</v>
      </c>
      <c r="K152" t="str">
        <f>INDEX('WSH Backcast - NEP'!$B$12:$AG$122, MATCH('ALL Backcast - WINEP NEP'!$C152, 'WSH Backcast - NEP'!$C$12:$C$122, 0), MATCH('ALL Backcast - WINEP NEP'!K$13, 'WSH Backcast - NEP'!$B$13:$AG$13, 0))</f>
        <v>Good</v>
      </c>
      <c r="L152" t="str">
        <f>INDEX('WSH Backcast - NEP'!$B$12:$AG$122, MATCH('ALL Backcast - WINEP NEP'!$C152, 'WSH Backcast - NEP'!$C$12:$C$122, 0), MATCH('ALL Backcast - WINEP NEP'!L$13, 'WSH Backcast - NEP'!$B$13:$AG$13, 0))</f>
        <v>Good</v>
      </c>
      <c r="M152" t="str">
        <f>INDEX('WSH Backcast - NEP'!$B$12:$AG$122, MATCH('ALL Backcast - WINEP NEP'!$C152, 'WSH Backcast - NEP'!$C$12:$C$122, 0), MATCH('ALL Backcast - WINEP NEP'!M$13, 'WSH Backcast - NEP'!$B$13:$AG$13, 0))</f>
        <v>Sufficient</v>
      </c>
      <c r="N152" t="str">
        <f>INDEX('WSH Backcast - NEP'!$B$12:$AG$122, MATCH('ALL Backcast - WINEP NEP'!$C152, 'WSH Backcast - NEP'!$C$12:$C$122, 0), MATCH('ALL Backcast - WINEP NEP'!N$13, 'WSH Backcast - NEP'!$B$13:$AG$13, 0))</f>
        <v>Sufficient</v>
      </c>
      <c r="O152" t="str">
        <f>INDEX('WSH Backcast - NEP'!$B$12:$AG$122, MATCH('ALL Backcast - WINEP NEP'!$C152, 'WSH Backcast - NEP'!$C$12:$C$122, 0), MATCH('ALL Backcast - WINEP NEP'!O$13, 'WSH Backcast - NEP'!$B$13:$AG$13, 0))</f>
        <v>Sufficient</v>
      </c>
      <c r="P152">
        <f>INDEX('WSH Backcast - NEP'!$B$12:$AG$122, MATCH('ALL Backcast - WINEP NEP'!$C152, 'WSH Backcast - NEP'!$C$12:$C$122, 0), MATCH('ALL Backcast - WINEP NEP'!P$13, 'WSH Backcast - NEP'!$B$13:$AG$13, 0))</f>
        <v>0</v>
      </c>
      <c r="Q152" t="str">
        <f>INDEX('WSH Backcast - NEP'!$B$12:$AG$122, MATCH('ALL Backcast - WINEP NEP'!$C152, 'WSH Backcast - NEP'!$C$12:$C$122, 0), MATCH('ALL Backcast - WINEP NEP'!Q$13, 'WSH Backcast - NEP'!$B$13:$AG$13, 0))</f>
        <v>Sufficient</v>
      </c>
      <c r="R152" t="str">
        <f>INDEX('WSH Backcast - NEP'!$B$12:$AG$122, MATCH('ALL Backcast - WINEP NEP'!$C152, 'WSH Backcast - NEP'!$C$12:$C$122, 0), MATCH('ALL Backcast - WINEP NEP'!R$13, 'WSH Backcast - NEP'!$B$13:$AG$13, 0))</f>
        <v>Sufficient</v>
      </c>
      <c r="S152" t="str">
        <f>INDEX('WSH Backcast - NEP'!$B$12:$AG$122, MATCH('ALL Backcast - WINEP NEP'!$C152, 'WSH Backcast - NEP'!$C$12:$C$122, 0), MATCH('ALL Backcast - WINEP NEP'!S$13, 'WSH Backcast - NEP'!$B$13:$AG$13, 0))</f>
        <v>Sufficient</v>
      </c>
      <c r="T152" t="str">
        <f>INDEX('WSH Backcast - NEP'!$B$12:$AG$122, MATCH('ALL Backcast - WINEP NEP'!$C152, 'WSH Backcast - NEP'!$C$12:$C$122, 0), MATCH('ALL Backcast - WINEP NEP'!T$13, 'WSH Backcast - NEP'!$B$13:$AG$13, 0))</f>
        <v>Sufficient</v>
      </c>
      <c r="U152" t="str">
        <f>INDEX('WSH Backcast - NEP'!$B$12:$AG$122, MATCH('ALL Backcast - WINEP NEP'!$C152, 'WSH Backcast - NEP'!$C$12:$C$122, 0), MATCH('ALL Backcast - WINEP NEP'!U$13, 'WSH Backcast - NEP'!$B$13:$AG$13, 0))</f>
        <v>Sufficient</v>
      </c>
      <c r="V152" t="str">
        <f>INDEX('WSH Backcast - NEP'!$B$12:$AG$122, MATCH('ALL Backcast - WINEP NEP'!$C152, 'WSH Backcast - NEP'!$C$12:$C$122, 0), MATCH('ALL Backcast - WINEP NEP'!V$13, 'WSH Backcast - NEP'!$B$13:$AG$13, 0))</f>
        <v>Sufficient</v>
      </c>
      <c r="W152">
        <f>INDEX('WSH Backcast - NEP'!$B$12:$AG$122, MATCH('ALL Backcast - WINEP NEP'!$C152, 'WSH Backcast - NEP'!$C$12:$C$122, 0), MATCH('ALL Backcast - WINEP NEP'!W$13, 'WSH Backcast - NEP'!$B$13:$AG$13, 0))</f>
        <v>0</v>
      </c>
      <c r="X152">
        <f>INDEX('WSH Backcast - NEP'!$B$12:$AG$122, MATCH('ALL Backcast - WINEP NEP'!$C152, 'WSH Backcast - NEP'!$C$12:$C$122, 0), MATCH('ALL Backcast - WINEP NEP'!X$13, 'WSH Backcast - NEP'!$B$13:$AG$13, 0))</f>
        <v>0</v>
      </c>
      <c r="Y152" t="str">
        <f>INDEX('WSH Backcast - NEP'!$B$12:$AG$122, MATCH('ALL Backcast - WINEP NEP'!$C152, 'WSH Backcast - NEP'!$C$12:$C$122, 0), MATCH('ALL Backcast - WINEP NEP'!Y$13, 'WSH Backcast - NEP'!$B$13:$AG$13, 0))</f>
        <v>Accept company forecast - noted in query response OFW-OBQ-WSH-087 that Rhyl East drops from good to sufficient due to inclusion of NRW discounted samples. This should be accounted for in our adjusted historical forecast - which is seen with multiple sufficient results</v>
      </c>
      <c r="Z152" t="str">
        <f>INDEX('WSH Backcast - NEP'!$B$12:$AG$122, MATCH('ALL Backcast - WINEP NEP'!$C152, 'WSH Backcast - NEP'!$C$12:$C$122, 0), MATCH('ALL Backcast - WINEP NEP'!Z$13, 'WSH Backcast - NEP'!$B$13:$AG$13, 0))</f>
        <v>N</v>
      </c>
      <c r="AB152" t="str">
        <f t="shared" si="2"/>
        <v>N</v>
      </c>
    </row>
    <row r="153" spans="2:28">
      <c r="B153" t="s">
        <v>232</v>
      </c>
      <c r="C153" t="s">
        <v>459</v>
      </c>
      <c r="D153" t="str">
        <f>INDEX('WSH Backcast - NEP'!$B$12:$AG$122, MATCH('ALL Backcast - WINEP NEP'!$C153, 'WSH Backcast - NEP'!$C$12:$C$122, 0), MATCH('ALL Backcast - WINEP NEP'!D$13, 'WSH Backcast - NEP'!$B$13:$AG$13, 0))</f>
        <v>coastal</v>
      </c>
      <c r="E153" t="str">
        <f>INDEX('WSH Backcast - NEP'!$B$12:$AG$122, MATCH('ALL Backcast - WINEP NEP'!$C153, 'WSH Backcast - NEP'!$C$12:$C$122, 0), MATCH('ALL Backcast - WINEP NEP'!E$13, 'WSH Backcast - NEP'!$B$13:$AG$13, 0))</f>
        <v>Categorisation</v>
      </c>
      <c r="F153" t="str">
        <f>INDEX('WSH Backcast - NEP'!$B$12:$AG$122, MATCH('ALL Backcast - WINEP NEP'!$C153, 'WSH Backcast - NEP'!$C$12:$C$122, 0), MATCH('ALL Backcast - WINEP NEP'!F$13, 'WSH Backcast - NEP'!$B$13:$AG$13, 0))</f>
        <v>Included</v>
      </c>
      <c r="H153" t="str">
        <f>INDEX('WSH Backcast - NEP'!$B$12:$AG$122, MATCH('ALL Backcast - WINEP NEP'!$C153, 'WSH Backcast - NEP'!$C$12:$C$122, 0), MATCH('ALL Backcast - WINEP NEP'!H$13, 'WSH Backcast - NEP'!$B$13:$AG$13, 0))</f>
        <v>Excellent</v>
      </c>
      <c r="I153" t="str">
        <f>INDEX('WSH Backcast - NEP'!$B$12:$AG$122, MATCH('ALL Backcast - WINEP NEP'!$C153, 'WSH Backcast - NEP'!$C$12:$C$122, 0), MATCH('ALL Backcast - WINEP NEP'!I$13, 'WSH Backcast - NEP'!$B$13:$AG$13, 0))</f>
        <v>Excellent</v>
      </c>
      <c r="J153" t="str">
        <f>INDEX('WSH Backcast - NEP'!$B$12:$AG$122, MATCH('ALL Backcast - WINEP NEP'!$C153, 'WSH Backcast - NEP'!$C$12:$C$122, 0), MATCH('ALL Backcast - WINEP NEP'!J$13, 'WSH Backcast - NEP'!$B$13:$AG$13, 0))</f>
        <v>Excellent</v>
      </c>
      <c r="K153" t="str">
        <f>INDEX('WSH Backcast - NEP'!$B$12:$AG$122, MATCH('ALL Backcast - WINEP NEP'!$C153, 'WSH Backcast - NEP'!$C$12:$C$122, 0), MATCH('ALL Backcast - WINEP NEP'!K$13, 'WSH Backcast - NEP'!$B$13:$AG$13, 0))</f>
        <v>Excellent</v>
      </c>
      <c r="L153" t="str">
        <f>INDEX('WSH Backcast - NEP'!$B$12:$AG$122, MATCH('ALL Backcast - WINEP NEP'!$C153, 'WSH Backcast - NEP'!$C$12:$C$122, 0), MATCH('ALL Backcast - WINEP NEP'!L$13, 'WSH Backcast - NEP'!$B$13:$AG$13, 0))</f>
        <v>Excellent</v>
      </c>
      <c r="M153" t="str">
        <f>INDEX('WSH Backcast - NEP'!$B$12:$AG$122, MATCH('ALL Backcast - WINEP NEP'!$C153, 'WSH Backcast - NEP'!$C$12:$C$122, 0), MATCH('ALL Backcast - WINEP NEP'!M$13, 'WSH Backcast - NEP'!$B$13:$AG$13, 0))</f>
        <v>Excellent</v>
      </c>
      <c r="N153" t="str">
        <f>INDEX('WSH Backcast - NEP'!$B$12:$AG$122, MATCH('ALL Backcast - WINEP NEP'!$C153, 'WSH Backcast - NEP'!$C$12:$C$122, 0), MATCH('ALL Backcast - WINEP NEP'!N$13, 'WSH Backcast - NEP'!$B$13:$AG$13, 0))</f>
        <v>Excellent</v>
      </c>
      <c r="O153" t="str">
        <f>INDEX('WSH Backcast - NEP'!$B$12:$AG$122, MATCH('ALL Backcast - WINEP NEP'!$C153, 'WSH Backcast - NEP'!$C$12:$C$122, 0), MATCH('ALL Backcast - WINEP NEP'!O$13, 'WSH Backcast - NEP'!$B$13:$AG$13, 0))</f>
        <v>Excellent</v>
      </c>
      <c r="P153">
        <f>INDEX('WSH Backcast - NEP'!$B$12:$AG$122, MATCH('ALL Backcast - WINEP NEP'!$C153, 'WSH Backcast - NEP'!$C$12:$C$122, 0), MATCH('ALL Backcast - WINEP NEP'!P$13, 'WSH Backcast - NEP'!$B$13:$AG$13, 0))</f>
        <v>0</v>
      </c>
      <c r="Q153" t="str">
        <f>INDEX('WSH Backcast - NEP'!$B$12:$AG$122, MATCH('ALL Backcast - WINEP NEP'!$C153, 'WSH Backcast - NEP'!$C$12:$C$122, 0), MATCH('ALL Backcast - WINEP NEP'!Q$13, 'WSH Backcast - NEP'!$B$13:$AG$13, 0))</f>
        <v>Excellent</v>
      </c>
      <c r="R153" t="str">
        <f>INDEX('WSH Backcast - NEP'!$B$12:$AG$122, MATCH('ALL Backcast - WINEP NEP'!$C153, 'WSH Backcast - NEP'!$C$12:$C$122, 0), MATCH('ALL Backcast - WINEP NEP'!R$13, 'WSH Backcast - NEP'!$B$13:$AG$13, 0))</f>
        <v>Excellent</v>
      </c>
      <c r="S153" t="str">
        <f>INDEX('WSH Backcast - NEP'!$B$12:$AG$122, MATCH('ALL Backcast - WINEP NEP'!$C153, 'WSH Backcast - NEP'!$C$12:$C$122, 0), MATCH('ALL Backcast - WINEP NEP'!S$13, 'WSH Backcast - NEP'!$B$13:$AG$13, 0))</f>
        <v>Excellent</v>
      </c>
      <c r="T153" t="str">
        <f>INDEX('WSH Backcast - NEP'!$B$12:$AG$122, MATCH('ALL Backcast - WINEP NEP'!$C153, 'WSH Backcast - NEP'!$C$12:$C$122, 0), MATCH('ALL Backcast - WINEP NEP'!T$13, 'WSH Backcast - NEP'!$B$13:$AG$13, 0))</f>
        <v>Excellent</v>
      </c>
      <c r="U153" t="str">
        <f>INDEX('WSH Backcast - NEP'!$B$12:$AG$122, MATCH('ALL Backcast - WINEP NEP'!$C153, 'WSH Backcast - NEP'!$C$12:$C$122, 0), MATCH('ALL Backcast - WINEP NEP'!U$13, 'WSH Backcast - NEP'!$B$13:$AG$13, 0))</f>
        <v>Excellent</v>
      </c>
      <c r="V153" t="str">
        <f>INDEX('WSH Backcast - NEP'!$B$12:$AG$122, MATCH('ALL Backcast - WINEP NEP'!$C153, 'WSH Backcast - NEP'!$C$12:$C$122, 0), MATCH('ALL Backcast - WINEP NEP'!V$13, 'WSH Backcast - NEP'!$B$13:$AG$13, 0))</f>
        <v>Excellent</v>
      </c>
      <c r="W153">
        <f>INDEX('WSH Backcast - NEP'!$B$12:$AG$122, MATCH('ALL Backcast - WINEP NEP'!$C153, 'WSH Backcast - NEP'!$C$12:$C$122, 0), MATCH('ALL Backcast - WINEP NEP'!W$13, 'WSH Backcast - NEP'!$B$13:$AG$13, 0))</f>
        <v>0</v>
      </c>
      <c r="X153">
        <f>INDEX('WSH Backcast - NEP'!$B$12:$AG$122, MATCH('ALL Backcast - WINEP NEP'!$C153, 'WSH Backcast - NEP'!$C$12:$C$122, 0), MATCH('ALL Backcast - WINEP NEP'!X$13, 'WSH Backcast - NEP'!$B$13:$AG$13, 0))</f>
        <v>0</v>
      </c>
      <c r="Y153">
        <f>INDEX('WSH Backcast - NEP'!$B$12:$AG$122, MATCH('ALL Backcast - WINEP NEP'!$C153, 'WSH Backcast - NEP'!$C$12:$C$122, 0), MATCH('ALL Backcast - WINEP NEP'!Y$13, 'WSH Backcast - NEP'!$B$13:$AG$13, 0))</f>
        <v>0</v>
      </c>
      <c r="Z153" t="str">
        <f>INDEX('WSH Backcast - NEP'!$B$12:$AG$122, MATCH('ALL Backcast - WINEP NEP'!$C153, 'WSH Backcast - NEP'!$C$12:$C$122, 0), MATCH('ALL Backcast - WINEP NEP'!Z$13, 'WSH Backcast - NEP'!$B$13:$AG$13, 0))</f>
        <v>N</v>
      </c>
      <c r="AB153" t="str">
        <f t="shared" si="2"/>
        <v>N</v>
      </c>
    </row>
    <row r="154" spans="2:28">
      <c r="B154" t="s">
        <v>232</v>
      </c>
      <c r="C154" t="s">
        <v>460</v>
      </c>
      <c r="D154" t="str">
        <f>INDEX('WSH Backcast - NEP'!$B$12:$AG$122, MATCH('ALL Backcast - WINEP NEP'!$C154, 'WSH Backcast - NEP'!$C$12:$C$122, 0), MATCH('ALL Backcast - WINEP NEP'!D$13, 'WSH Backcast - NEP'!$B$13:$AG$13, 0))</f>
        <v>coastal</v>
      </c>
      <c r="E154" t="str">
        <f>INDEX('WSH Backcast - NEP'!$B$12:$AG$122, MATCH('ALL Backcast - WINEP NEP'!$C154, 'WSH Backcast - NEP'!$C$12:$C$122, 0), MATCH('ALL Backcast - WINEP NEP'!E$13, 'WSH Backcast - NEP'!$B$13:$AG$13, 0))</f>
        <v>Categorisation</v>
      </c>
      <c r="F154" t="str">
        <f>INDEX('WSH Backcast - NEP'!$B$12:$AG$122, MATCH('ALL Backcast - WINEP NEP'!$C154, 'WSH Backcast - NEP'!$C$12:$C$122, 0), MATCH('ALL Backcast - WINEP NEP'!F$13, 'WSH Backcast - NEP'!$B$13:$AG$13, 0))</f>
        <v>Included</v>
      </c>
      <c r="H154" t="str">
        <f>INDEX('WSH Backcast - NEP'!$B$12:$AG$122, MATCH('ALL Backcast - WINEP NEP'!$C154, 'WSH Backcast - NEP'!$C$12:$C$122, 0), MATCH('ALL Backcast - WINEP NEP'!H$13, 'WSH Backcast - NEP'!$B$13:$AG$13, 0))</f>
        <v>Good</v>
      </c>
      <c r="I154" t="str">
        <f>INDEX('WSH Backcast - NEP'!$B$12:$AG$122, MATCH('ALL Backcast - WINEP NEP'!$C154, 'WSH Backcast - NEP'!$C$12:$C$122, 0), MATCH('ALL Backcast - WINEP NEP'!I$13, 'WSH Backcast - NEP'!$B$13:$AG$13, 0))</f>
        <v>Sufficient</v>
      </c>
      <c r="J154" t="str">
        <f>INDEX('WSH Backcast - NEP'!$B$12:$AG$122, MATCH('ALL Backcast - WINEP NEP'!$C154, 'WSH Backcast - NEP'!$C$12:$C$122, 0), MATCH('ALL Backcast - WINEP NEP'!J$13, 'WSH Backcast - NEP'!$B$13:$AG$13, 0))</f>
        <v>Sufficient</v>
      </c>
      <c r="K154" t="str">
        <f>INDEX('WSH Backcast - NEP'!$B$12:$AG$122, MATCH('ALL Backcast - WINEP NEP'!$C154, 'WSH Backcast - NEP'!$C$12:$C$122, 0), MATCH('ALL Backcast - WINEP NEP'!K$13, 'WSH Backcast - NEP'!$B$13:$AG$13, 0))</f>
        <v>Good</v>
      </c>
      <c r="L154" t="str">
        <f>INDEX('WSH Backcast - NEP'!$B$12:$AG$122, MATCH('ALL Backcast - WINEP NEP'!$C154, 'WSH Backcast - NEP'!$C$12:$C$122, 0), MATCH('ALL Backcast - WINEP NEP'!L$13, 'WSH Backcast - NEP'!$B$13:$AG$13, 0))</f>
        <v>Good</v>
      </c>
      <c r="M154" t="str">
        <f>INDEX('WSH Backcast - NEP'!$B$12:$AG$122, MATCH('ALL Backcast - WINEP NEP'!$C154, 'WSH Backcast - NEP'!$C$12:$C$122, 0), MATCH('ALL Backcast - WINEP NEP'!M$13, 'WSH Backcast - NEP'!$B$13:$AG$13, 0))</f>
        <v>Excellent</v>
      </c>
      <c r="N154" t="str">
        <f>INDEX('WSH Backcast - NEP'!$B$12:$AG$122, MATCH('ALL Backcast - WINEP NEP'!$C154, 'WSH Backcast - NEP'!$C$12:$C$122, 0), MATCH('ALL Backcast - WINEP NEP'!N$13, 'WSH Backcast - NEP'!$B$13:$AG$13, 0))</f>
        <v>Excellent</v>
      </c>
      <c r="O154" t="str">
        <f>INDEX('WSH Backcast - NEP'!$B$12:$AG$122, MATCH('ALL Backcast - WINEP NEP'!$C154, 'WSH Backcast - NEP'!$C$12:$C$122, 0), MATCH('ALL Backcast - WINEP NEP'!O$13, 'WSH Backcast - NEP'!$B$13:$AG$13, 0))</f>
        <v>Excellent</v>
      </c>
      <c r="P154">
        <f>INDEX('WSH Backcast - NEP'!$B$12:$AG$122, MATCH('ALL Backcast - WINEP NEP'!$C154, 'WSH Backcast - NEP'!$C$12:$C$122, 0), MATCH('ALL Backcast - WINEP NEP'!P$13, 'WSH Backcast - NEP'!$B$13:$AG$13, 0))</f>
        <v>0</v>
      </c>
      <c r="Q154" t="str">
        <f>INDEX('WSH Backcast - NEP'!$B$12:$AG$122, MATCH('ALL Backcast - WINEP NEP'!$C154, 'WSH Backcast - NEP'!$C$12:$C$122, 0), MATCH('ALL Backcast - WINEP NEP'!Q$13, 'WSH Backcast - NEP'!$B$13:$AG$13, 0))</f>
        <v>Excellent</v>
      </c>
      <c r="R154" t="str">
        <f>INDEX('WSH Backcast - NEP'!$B$12:$AG$122, MATCH('ALL Backcast - WINEP NEP'!$C154, 'WSH Backcast - NEP'!$C$12:$C$122, 0), MATCH('ALL Backcast - WINEP NEP'!R$13, 'WSH Backcast - NEP'!$B$13:$AG$13, 0))</f>
        <v>Excellent</v>
      </c>
      <c r="S154" t="str">
        <f>INDEX('WSH Backcast - NEP'!$B$12:$AG$122, MATCH('ALL Backcast - WINEP NEP'!$C154, 'WSH Backcast - NEP'!$C$12:$C$122, 0), MATCH('ALL Backcast - WINEP NEP'!S$13, 'WSH Backcast - NEP'!$B$13:$AG$13, 0))</f>
        <v>Excellent</v>
      </c>
      <c r="T154" t="str">
        <f>INDEX('WSH Backcast - NEP'!$B$12:$AG$122, MATCH('ALL Backcast - WINEP NEP'!$C154, 'WSH Backcast - NEP'!$C$12:$C$122, 0), MATCH('ALL Backcast - WINEP NEP'!T$13, 'WSH Backcast - NEP'!$B$13:$AG$13, 0))</f>
        <v>Excellent</v>
      </c>
      <c r="U154" t="str">
        <f>INDEX('WSH Backcast - NEP'!$B$12:$AG$122, MATCH('ALL Backcast - WINEP NEP'!$C154, 'WSH Backcast - NEP'!$C$12:$C$122, 0), MATCH('ALL Backcast - WINEP NEP'!U$13, 'WSH Backcast - NEP'!$B$13:$AG$13, 0))</f>
        <v>Excellent</v>
      </c>
      <c r="V154" t="str">
        <f>INDEX('WSH Backcast - NEP'!$B$12:$AG$122, MATCH('ALL Backcast - WINEP NEP'!$C154, 'WSH Backcast - NEP'!$C$12:$C$122, 0), MATCH('ALL Backcast - WINEP NEP'!V$13, 'WSH Backcast - NEP'!$B$13:$AG$13, 0))</f>
        <v>Excellent</v>
      </c>
      <c r="W154">
        <f>INDEX('WSH Backcast - NEP'!$B$12:$AG$122, MATCH('ALL Backcast - WINEP NEP'!$C154, 'WSH Backcast - NEP'!$C$12:$C$122, 0), MATCH('ALL Backcast - WINEP NEP'!W$13, 'WSH Backcast - NEP'!$B$13:$AG$13, 0))</f>
        <v>0</v>
      </c>
      <c r="X154">
        <f>INDEX('WSH Backcast - NEP'!$B$12:$AG$122, MATCH('ALL Backcast - WINEP NEP'!$C154, 'WSH Backcast - NEP'!$C$12:$C$122, 0), MATCH('ALL Backcast - WINEP NEP'!X$13, 'WSH Backcast - NEP'!$B$13:$AG$13, 0))</f>
        <v>0</v>
      </c>
      <c r="Y154">
        <f>INDEX('WSH Backcast - NEP'!$B$12:$AG$122, MATCH('ALL Backcast - WINEP NEP'!$C154, 'WSH Backcast - NEP'!$C$12:$C$122, 0), MATCH('ALL Backcast - WINEP NEP'!Y$13, 'WSH Backcast - NEP'!$B$13:$AG$13, 0))</f>
        <v>0</v>
      </c>
      <c r="Z154" t="str">
        <f>INDEX('WSH Backcast - NEP'!$B$12:$AG$122, MATCH('ALL Backcast - WINEP NEP'!$C154, 'WSH Backcast - NEP'!$C$12:$C$122, 0), MATCH('ALL Backcast - WINEP NEP'!Z$13, 'WSH Backcast - NEP'!$B$13:$AG$13, 0))</f>
        <v>N</v>
      </c>
      <c r="AB154" t="str">
        <f t="shared" si="2"/>
        <v>N</v>
      </c>
    </row>
    <row r="155" spans="2:28">
      <c r="B155" t="s">
        <v>232</v>
      </c>
      <c r="C155" t="s">
        <v>461</v>
      </c>
      <c r="D155" t="str">
        <f>INDEX('WSH Backcast - NEP'!$B$12:$AG$122, MATCH('ALL Backcast - WINEP NEP'!$C155, 'WSH Backcast - NEP'!$C$12:$C$122, 0), MATCH('ALL Backcast - WINEP NEP'!D$13, 'WSH Backcast - NEP'!$B$13:$AG$13, 0))</f>
        <v>coastal</v>
      </c>
      <c r="E155" t="str">
        <f>INDEX('WSH Backcast - NEP'!$B$12:$AG$122, MATCH('ALL Backcast - WINEP NEP'!$C155, 'WSH Backcast - NEP'!$C$12:$C$122, 0), MATCH('ALL Backcast - WINEP NEP'!E$13, 'WSH Backcast - NEP'!$B$13:$AG$13, 0))</f>
        <v>Categorisation</v>
      </c>
      <c r="F155" t="str">
        <f>INDEX('WSH Backcast - NEP'!$B$12:$AG$122, MATCH('ALL Backcast - WINEP NEP'!$C155, 'WSH Backcast - NEP'!$C$12:$C$122, 0), MATCH('ALL Backcast - WINEP NEP'!F$13, 'WSH Backcast - NEP'!$B$13:$AG$13, 0))</f>
        <v>Included</v>
      </c>
      <c r="H155" t="str">
        <f>INDEX('WSH Backcast - NEP'!$B$12:$AG$122, MATCH('ALL Backcast - WINEP NEP'!$C155, 'WSH Backcast - NEP'!$C$12:$C$122, 0), MATCH('ALL Backcast - WINEP NEP'!H$13, 'WSH Backcast - NEP'!$B$13:$AG$13, 0))</f>
        <v>Excellent</v>
      </c>
      <c r="I155" t="str">
        <f>INDEX('WSH Backcast - NEP'!$B$12:$AG$122, MATCH('ALL Backcast - WINEP NEP'!$C155, 'WSH Backcast - NEP'!$C$12:$C$122, 0), MATCH('ALL Backcast - WINEP NEP'!I$13, 'WSH Backcast - NEP'!$B$13:$AG$13, 0))</f>
        <v>Excellent</v>
      </c>
      <c r="J155" t="str">
        <f>INDEX('WSH Backcast - NEP'!$B$12:$AG$122, MATCH('ALL Backcast - WINEP NEP'!$C155, 'WSH Backcast - NEP'!$C$12:$C$122, 0), MATCH('ALL Backcast - WINEP NEP'!J$13, 'WSH Backcast - NEP'!$B$13:$AG$13, 0))</f>
        <v>Excellent</v>
      </c>
      <c r="K155" t="str">
        <f>INDEX('WSH Backcast - NEP'!$B$12:$AG$122, MATCH('ALL Backcast - WINEP NEP'!$C155, 'WSH Backcast - NEP'!$C$12:$C$122, 0), MATCH('ALL Backcast - WINEP NEP'!K$13, 'WSH Backcast - NEP'!$B$13:$AG$13, 0))</f>
        <v>Excellent</v>
      </c>
      <c r="L155" t="str">
        <f>INDEX('WSH Backcast - NEP'!$B$12:$AG$122, MATCH('ALL Backcast - WINEP NEP'!$C155, 'WSH Backcast - NEP'!$C$12:$C$122, 0), MATCH('ALL Backcast - WINEP NEP'!L$13, 'WSH Backcast - NEP'!$B$13:$AG$13, 0))</f>
        <v>Excellent</v>
      </c>
      <c r="M155" t="str">
        <f>INDEX('WSH Backcast - NEP'!$B$12:$AG$122, MATCH('ALL Backcast - WINEP NEP'!$C155, 'WSH Backcast - NEP'!$C$12:$C$122, 0), MATCH('ALL Backcast - WINEP NEP'!M$13, 'WSH Backcast - NEP'!$B$13:$AG$13, 0))</f>
        <v>Excellent</v>
      </c>
      <c r="N155" t="str">
        <f>INDEX('WSH Backcast - NEP'!$B$12:$AG$122, MATCH('ALL Backcast - WINEP NEP'!$C155, 'WSH Backcast - NEP'!$C$12:$C$122, 0), MATCH('ALL Backcast - WINEP NEP'!N$13, 'WSH Backcast - NEP'!$B$13:$AG$13, 0))</f>
        <v>Excellent</v>
      </c>
      <c r="O155" t="str">
        <f>INDEX('WSH Backcast - NEP'!$B$12:$AG$122, MATCH('ALL Backcast - WINEP NEP'!$C155, 'WSH Backcast - NEP'!$C$12:$C$122, 0), MATCH('ALL Backcast - WINEP NEP'!O$13, 'WSH Backcast - NEP'!$B$13:$AG$13, 0))</f>
        <v>Excellent</v>
      </c>
      <c r="P155">
        <f>INDEX('WSH Backcast - NEP'!$B$12:$AG$122, MATCH('ALL Backcast - WINEP NEP'!$C155, 'WSH Backcast - NEP'!$C$12:$C$122, 0), MATCH('ALL Backcast - WINEP NEP'!P$13, 'WSH Backcast - NEP'!$B$13:$AG$13, 0))</f>
        <v>0</v>
      </c>
      <c r="Q155" t="str">
        <f>INDEX('WSH Backcast - NEP'!$B$12:$AG$122, MATCH('ALL Backcast - WINEP NEP'!$C155, 'WSH Backcast - NEP'!$C$12:$C$122, 0), MATCH('ALL Backcast - WINEP NEP'!Q$13, 'WSH Backcast - NEP'!$B$13:$AG$13, 0))</f>
        <v>Excellent</v>
      </c>
      <c r="R155" t="str">
        <f>INDEX('WSH Backcast - NEP'!$B$12:$AG$122, MATCH('ALL Backcast - WINEP NEP'!$C155, 'WSH Backcast - NEP'!$C$12:$C$122, 0), MATCH('ALL Backcast - WINEP NEP'!R$13, 'WSH Backcast - NEP'!$B$13:$AG$13, 0))</f>
        <v>Excellent</v>
      </c>
      <c r="S155" t="str">
        <f>INDEX('WSH Backcast - NEP'!$B$12:$AG$122, MATCH('ALL Backcast - WINEP NEP'!$C155, 'WSH Backcast - NEP'!$C$12:$C$122, 0), MATCH('ALL Backcast - WINEP NEP'!S$13, 'WSH Backcast - NEP'!$B$13:$AG$13, 0))</f>
        <v>Excellent</v>
      </c>
      <c r="T155" t="str">
        <f>INDEX('WSH Backcast - NEP'!$B$12:$AG$122, MATCH('ALL Backcast - WINEP NEP'!$C155, 'WSH Backcast - NEP'!$C$12:$C$122, 0), MATCH('ALL Backcast - WINEP NEP'!T$13, 'WSH Backcast - NEP'!$B$13:$AG$13, 0))</f>
        <v>Excellent</v>
      </c>
      <c r="U155" t="str">
        <f>INDEX('WSH Backcast - NEP'!$B$12:$AG$122, MATCH('ALL Backcast - WINEP NEP'!$C155, 'WSH Backcast - NEP'!$C$12:$C$122, 0), MATCH('ALL Backcast - WINEP NEP'!U$13, 'WSH Backcast - NEP'!$B$13:$AG$13, 0))</f>
        <v>Excellent</v>
      </c>
      <c r="V155" t="str">
        <f>INDEX('WSH Backcast - NEP'!$B$12:$AG$122, MATCH('ALL Backcast - WINEP NEP'!$C155, 'WSH Backcast - NEP'!$C$12:$C$122, 0), MATCH('ALL Backcast - WINEP NEP'!V$13, 'WSH Backcast - NEP'!$B$13:$AG$13, 0))</f>
        <v>Excellent</v>
      </c>
      <c r="W155">
        <f>INDEX('WSH Backcast - NEP'!$B$12:$AG$122, MATCH('ALL Backcast - WINEP NEP'!$C155, 'WSH Backcast - NEP'!$C$12:$C$122, 0), MATCH('ALL Backcast - WINEP NEP'!W$13, 'WSH Backcast - NEP'!$B$13:$AG$13, 0))</f>
        <v>0</v>
      </c>
      <c r="X155">
        <f>INDEX('WSH Backcast - NEP'!$B$12:$AG$122, MATCH('ALL Backcast - WINEP NEP'!$C155, 'WSH Backcast - NEP'!$C$12:$C$122, 0), MATCH('ALL Backcast - WINEP NEP'!X$13, 'WSH Backcast - NEP'!$B$13:$AG$13, 0))</f>
        <v>0</v>
      </c>
      <c r="Y155">
        <f>INDEX('WSH Backcast - NEP'!$B$12:$AG$122, MATCH('ALL Backcast - WINEP NEP'!$C155, 'WSH Backcast - NEP'!$C$12:$C$122, 0), MATCH('ALL Backcast - WINEP NEP'!Y$13, 'WSH Backcast - NEP'!$B$13:$AG$13, 0))</f>
        <v>0</v>
      </c>
      <c r="Z155" t="str">
        <f>INDEX('WSH Backcast - NEP'!$B$12:$AG$122, MATCH('ALL Backcast - WINEP NEP'!$C155, 'WSH Backcast - NEP'!$C$12:$C$122, 0), MATCH('ALL Backcast - WINEP NEP'!Z$13, 'WSH Backcast - NEP'!$B$13:$AG$13, 0))</f>
        <v>N</v>
      </c>
      <c r="AB155" t="str">
        <f t="shared" si="2"/>
        <v>N</v>
      </c>
    </row>
    <row r="156" spans="2:28">
      <c r="B156" t="s">
        <v>232</v>
      </c>
      <c r="C156" t="s">
        <v>462</v>
      </c>
      <c r="D156" t="str">
        <f>INDEX('WSH Backcast - NEP'!$B$12:$AG$122, MATCH('ALL Backcast - WINEP NEP'!$C156, 'WSH Backcast - NEP'!$C$12:$C$122, 0), MATCH('ALL Backcast - WINEP NEP'!D$13, 'WSH Backcast - NEP'!$B$13:$AG$13, 0))</f>
        <v>coastal</v>
      </c>
      <c r="E156" t="str">
        <f>INDEX('WSH Backcast - NEP'!$B$12:$AG$122, MATCH('ALL Backcast - WINEP NEP'!$C156, 'WSH Backcast - NEP'!$C$12:$C$122, 0), MATCH('ALL Backcast - WINEP NEP'!E$13, 'WSH Backcast - NEP'!$B$13:$AG$13, 0))</f>
        <v>Categorisation</v>
      </c>
      <c r="F156" t="str">
        <f>INDEX('WSH Backcast - NEP'!$B$12:$AG$122, MATCH('ALL Backcast - WINEP NEP'!$C156, 'WSH Backcast - NEP'!$C$12:$C$122, 0), MATCH('ALL Backcast - WINEP NEP'!F$13, 'WSH Backcast - NEP'!$B$13:$AG$13, 0))</f>
        <v>Included</v>
      </c>
      <c r="H156" t="str">
        <f>INDEX('WSH Backcast - NEP'!$B$12:$AG$122, MATCH('ALL Backcast - WINEP NEP'!$C156, 'WSH Backcast - NEP'!$C$12:$C$122, 0), MATCH('ALL Backcast - WINEP NEP'!H$13, 'WSH Backcast - NEP'!$B$13:$AG$13, 0))</f>
        <v>Excellent</v>
      </c>
      <c r="I156" t="str">
        <f>INDEX('WSH Backcast - NEP'!$B$12:$AG$122, MATCH('ALL Backcast - WINEP NEP'!$C156, 'WSH Backcast - NEP'!$C$12:$C$122, 0), MATCH('ALL Backcast - WINEP NEP'!I$13, 'WSH Backcast - NEP'!$B$13:$AG$13, 0))</f>
        <v>Excellent</v>
      </c>
      <c r="J156" t="str">
        <f>INDEX('WSH Backcast - NEP'!$B$12:$AG$122, MATCH('ALL Backcast - WINEP NEP'!$C156, 'WSH Backcast - NEP'!$C$12:$C$122, 0), MATCH('ALL Backcast - WINEP NEP'!J$13, 'WSH Backcast - NEP'!$B$13:$AG$13, 0))</f>
        <v>Excellent</v>
      </c>
      <c r="K156" t="str">
        <f>INDEX('WSH Backcast - NEP'!$B$12:$AG$122, MATCH('ALL Backcast - WINEP NEP'!$C156, 'WSH Backcast - NEP'!$C$12:$C$122, 0), MATCH('ALL Backcast - WINEP NEP'!K$13, 'WSH Backcast - NEP'!$B$13:$AG$13, 0))</f>
        <v>Excellent</v>
      </c>
      <c r="L156" t="str">
        <f>INDEX('WSH Backcast - NEP'!$B$12:$AG$122, MATCH('ALL Backcast - WINEP NEP'!$C156, 'WSH Backcast - NEP'!$C$12:$C$122, 0), MATCH('ALL Backcast - WINEP NEP'!L$13, 'WSH Backcast - NEP'!$B$13:$AG$13, 0))</f>
        <v>Excellent</v>
      </c>
      <c r="M156" t="str">
        <f>INDEX('WSH Backcast - NEP'!$B$12:$AG$122, MATCH('ALL Backcast - WINEP NEP'!$C156, 'WSH Backcast - NEP'!$C$12:$C$122, 0), MATCH('ALL Backcast - WINEP NEP'!M$13, 'WSH Backcast - NEP'!$B$13:$AG$13, 0))</f>
        <v>Excellent</v>
      </c>
      <c r="N156" t="str">
        <f>INDEX('WSH Backcast - NEP'!$B$12:$AG$122, MATCH('ALL Backcast - WINEP NEP'!$C156, 'WSH Backcast - NEP'!$C$12:$C$122, 0), MATCH('ALL Backcast - WINEP NEP'!N$13, 'WSH Backcast - NEP'!$B$13:$AG$13, 0))</f>
        <v>Excellent</v>
      </c>
      <c r="O156" t="str">
        <f>INDEX('WSH Backcast - NEP'!$B$12:$AG$122, MATCH('ALL Backcast - WINEP NEP'!$C156, 'WSH Backcast - NEP'!$C$12:$C$122, 0), MATCH('ALL Backcast - WINEP NEP'!O$13, 'WSH Backcast - NEP'!$B$13:$AG$13, 0))</f>
        <v>Excellent</v>
      </c>
      <c r="P156">
        <f>INDEX('WSH Backcast - NEP'!$B$12:$AG$122, MATCH('ALL Backcast - WINEP NEP'!$C156, 'WSH Backcast - NEP'!$C$12:$C$122, 0), MATCH('ALL Backcast - WINEP NEP'!P$13, 'WSH Backcast - NEP'!$B$13:$AG$13, 0))</f>
        <v>0</v>
      </c>
      <c r="Q156" t="str">
        <f>INDEX('WSH Backcast - NEP'!$B$12:$AG$122, MATCH('ALL Backcast - WINEP NEP'!$C156, 'WSH Backcast - NEP'!$C$12:$C$122, 0), MATCH('ALL Backcast - WINEP NEP'!Q$13, 'WSH Backcast - NEP'!$B$13:$AG$13, 0))</f>
        <v>Excellent</v>
      </c>
      <c r="R156" t="str">
        <f>INDEX('WSH Backcast - NEP'!$B$12:$AG$122, MATCH('ALL Backcast - WINEP NEP'!$C156, 'WSH Backcast - NEP'!$C$12:$C$122, 0), MATCH('ALL Backcast - WINEP NEP'!R$13, 'WSH Backcast - NEP'!$B$13:$AG$13, 0))</f>
        <v>Excellent</v>
      </c>
      <c r="S156" t="str">
        <f>INDEX('WSH Backcast - NEP'!$B$12:$AG$122, MATCH('ALL Backcast - WINEP NEP'!$C156, 'WSH Backcast - NEP'!$C$12:$C$122, 0), MATCH('ALL Backcast - WINEP NEP'!S$13, 'WSH Backcast - NEP'!$B$13:$AG$13, 0))</f>
        <v>Excellent</v>
      </c>
      <c r="T156" t="str">
        <f>INDEX('WSH Backcast - NEP'!$B$12:$AG$122, MATCH('ALL Backcast - WINEP NEP'!$C156, 'WSH Backcast - NEP'!$C$12:$C$122, 0), MATCH('ALL Backcast - WINEP NEP'!T$13, 'WSH Backcast - NEP'!$B$13:$AG$13, 0))</f>
        <v>Excellent</v>
      </c>
      <c r="U156" t="str">
        <f>INDEX('WSH Backcast - NEP'!$B$12:$AG$122, MATCH('ALL Backcast - WINEP NEP'!$C156, 'WSH Backcast - NEP'!$C$12:$C$122, 0), MATCH('ALL Backcast - WINEP NEP'!U$13, 'WSH Backcast - NEP'!$B$13:$AG$13, 0))</f>
        <v>Excellent</v>
      </c>
      <c r="V156" t="str">
        <f>INDEX('WSH Backcast - NEP'!$B$12:$AG$122, MATCH('ALL Backcast - WINEP NEP'!$C156, 'WSH Backcast - NEP'!$C$12:$C$122, 0), MATCH('ALL Backcast - WINEP NEP'!V$13, 'WSH Backcast - NEP'!$B$13:$AG$13, 0))</f>
        <v>Excellent</v>
      </c>
      <c r="W156">
        <f>INDEX('WSH Backcast - NEP'!$B$12:$AG$122, MATCH('ALL Backcast - WINEP NEP'!$C156, 'WSH Backcast - NEP'!$C$12:$C$122, 0), MATCH('ALL Backcast - WINEP NEP'!W$13, 'WSH Backcast - NEP'!$B$13:$AG$13, 0))</f>
        <v>0</v>
      </c>
      <c r="X156">
        <f>INDEX('WSH Backcast - NEP'!$B$12:$AG$122, MATCH('ALL Backcast - WINEP NEP'!$C156, 'WSH Backcast - NEP'!$C$12:$C$122, 0), MATCH('ALL Backcast - WINEP NEP'!X$13, 'WSH Backcast - NEP'!$B$13:$AG$13, 0))</f>
        <v>0</v>
      </c>
      <c r="Y156">
        <f>INDEX('WSH Backcast - NEP'!$B$12:$AG$122, MATCH('ALL Backcast - WINEP NEP'!$C156, 'WSH Backcast - NEP'!$C$12:$C$122, 0), MATCH('ALL Backcast - WINEP NEP'!Y$13, 'WSH Backcast - NEP'!$B$13:$AG$13, 0))</f>
        <v>0</v>
      </c>
      <c r="Z156" t="str">
        <f>INDEX('WSH Backcast - NEP'!$B$12:$AG$122, MATCH('ALL Backcast - WINEP NEP'!$C156, 'WSH Backcast - NEP'!$C$12:$C$122, 0), MATCH('ALL Backcast - WINEP NEP'!Z$13, 'WSH Backcast - NEP'!$B$13:$AG$13, 0))</f>
        <v>N</v>
      </c>
      <c r="AB156" t="str">
        <f t="shared" si="2"/>
        <v>N</v>
      </c>
    </row>
    <row r="157" spans="2:28">
      <c r="B157" t="s">
        <v>232</v>
      </c>
      <c r="C157" t="s">
        <v>463</v>
      </c>
      <c r="D157" t="str">
        <f>INDEX('WSH Backcast - NEP'!$B$12:$AG$122, MATCH('ALL Backcast - WINEP NEP'!$C157, 'WSH Backcast - NEP'!$C$12:$C$122, 0), MATCH('ALL Backcast - WINEP NEP'!D$13, 'WSH Backcast - NEP'!$B$13:$AG$13, 0))</f>
        <v>coastal</v>
      </c>
      <c r="E157" t="str">
        <f>INDEX('WSH Backcast - NEP'!$B$12:$AG$122, MATCH('ALL Backcast - WINEP NEP'!$C157, 'WSH Backcast - NEP'!$C$12:$C$122, 0), MATCH('ALL Backcast - WINEP NEP'!E$13, 'WSH Backcast - NEP'!$B$13:$AG$13, 0))</f>
        <v>Categorisation</v>
      </c>
      <c r="F157" t="str">
        <f>INDEX('WSH Backcast - NEP'!$B$12:$AG$122, MATCH('ALL Backcast - WINEP NEP'!$C157, 'WSH Backcast - NEP'!$C$12:$C$122, 0), MATCH('ALL Backcast - WINEP NEP'!F$13, 'WSH Backcast - NEP'!$B$13:$AG$13, 0))</f>
        <v>Included</v>
      </c>
      <c r="H157" t="str">
        <f>INDEX('WSH Backcast - NEP'!$B$12:$AG$122, MATCH('ALL Backcast - WINEP NEP'!$C157, 'WSH Backcast - NEP'!$C$12:$C$122, 0), MATCH('ALL Backcast - WINEP NEP'!H$13, 'WSH Backcast - NEP'!$B$13:$AG$13, 0))</f>
        <v>Excellent</v>
      </c>
      <c r="I157" t="str">
        <f>INDEX('WSH Backcast - NEP'!$B$12:$AG$122, MATCH('ALL Backcast - WINEP NEP'!$C157, 'WSH Backcast - NEP'!$C$12:$C$122, 0), MATCH('ALL Backcast - WINEP NEP'!I$13, 'WSH Backcast - NEP'!$B$13:$AG$13, 0))</f>
        <v>Excellent</v>
      </c>
      <c r="J157" t="str">
        <f>INDEX('WSH Backcast - NEP'!$B$12:$AG$122, MATCH('ALL Backcast - WINEP NEP'!$C157, 'WSH Backcast - NEP'!$C$12:$C$122, 0), MATCH('ALL Backcast - WINEP NEP'!J$13, 'WSH Backcast - NEP'!$B$13:$AG$13, 0))</f>
        <v>Excellent</v>
      </c>
      <c r="K157" t="str">
        <f>INDEX('WSH Backcast - NEP'!$B$12:$AG$122, MATCH('ALL Backcast - WINEP NEP'!$C157, 'WSH Backcast - NEP'!$C$12:$C$122, 0), MATCH('ALL Backcast - WINEP NEP'!K$13, 'WSH Backcast - NEP'!$B$13:$AG$13, 0))</f>
        <v>Excellent</v>
      </c>
      <c r="L157" t="str">
        <f>INDEX('WSH Backcast - NEP'!$B$12:$AG$122, MATCH('ALL Backcast - WINEP NEP'!$C157, 'WSH Backcast - NEP'!$C$12:$C$122, 0), MATCH('ALL Backcast - WINEP NEP'!L$13, 'WSH Backcast - NEP'!$B$13:$AG$13, 0))</f>
        <v>Excellent</v>
      </c>
      <c r="M157" t="str">
        <f>INDEX('WSH Backcast - NEP'!$B$12:$AG$122, MATCH('ALL Backcast - WINEP NEP'!$C157, 'WSH Backcast - NEP'!$C$12:$C$122, 0), MATCH('ALL Backcast - WINEP NEP'!M$13, 'WSH Backcast - NEP'!$B$13:$AG$13, 0))</f>
        <v>Excellent</v>
      </c>
      <c r="N157" t="str">
        <f>INDEX('WSH Backcast - NEP'!$B$12:$AG$122, MATCH('ALL Backcast - WINEP NEP'!$C157, 'WSH Backcast - NEP'!$C$12:$C$122, 0), MATCH('ALL Backcast - WINEP NEP'!N$13, 'WSH Backcast - NEP'!$B$13:$AG$13, 0))</f>
        <v>Excellent</v>
      </c>
      <c r="O157" t="str">
        <f>INDEX('WSH Backcast - NEP'!$B$12:$AG$122, MATCH('ALL Backcast - WINEP NEP'!$C157, 'WSH Backcast - NEP'!$C$12:$C$122, 0), MATCH('ALL Backcast - WINEP NEP'!O$13, 'WSH Backcast - NEP'!$B$13:$AG$13, 0))</f>
        <v>Excellent</v>
      </c>
      <c r="P157">
        <f>INDEX('WSH Backcast - NEP'!$B$12:$AG$122, MATCH('ALL Backcast - WINEP NEP'!$C157, 'WSH Backcast - NEP'!$C$12:$C$122, 0), MATCH('ALL Backcast - WINEP NEP'!P$13, 'WSH Backcast - NEP'!$B$13:$AG$13, 0))</f>
        <v>0</v>
      </c>
      <c r="Q157" t="str">
        <f>INDEX('WSH Backcast - NEP'!$B$12:$AG$122, MATCH('ALL Backcast - WINEP NEP'!$C157, 'WSH Backcast - NEP'!$C$12:$C$122, 0), MATCH('ALL Backcast - WINEP NEP'!Q$13, 'WSH Backcast - NEP'!$B$13:$AG$13, 0))</f>
        <v>Excellent</v>
      </c>
      <c r="R157" t="str">
        <f>INDEX('WSH Backcast - NEP'!$B$12:$AG$122, MATCH('ALL Backcast - WINEP NEP'!$C157, 'WSH Backcast - NEP'!$C$12:$C$122, 0), MATCH('ALL Backcast - WINEP NEP'!R$13, 'WSH Backcast - NEP'!$B$13:$AG$13, 0))</f>
        <v>Excellent</v>
      </c>
      <c r="S157" t="str">
        <f>INDEX('WSH Backcast - NEP'!$B$12:$AG$122, MATCH('ALL Backcast - WINEP NEP'!$C157, 'WSH Backcast - NEP'!$C$12:$C$122, 0), MATCH('ALL Backcast - WINEP NEP'!S$13, 'WSH Backcast - NEP'!$B$13:$AG$13, 0))</f>
        <v>Excellent</v>
      </c>
      <c r="T157" t="str">
        <f>INDEX('WSH Backcast - NEP'!$B$12:$AG$122, MATCH('ALL Backcast - WINEP NEP'!$C157, 'WSH Backcast - NEP'!$C$12:$C$122, 0), MATCH('ALL Backcast - WINEP NEP'!T$13, 'WSH Backcast - NEP'!$B$13:$AG$13, 0))</f>
        <v>Excellent</v>
      </c>
      <c r="U157" t="str">
        <f>INDEX('WSH Backcast - NEP'!$B$12:$AG$122, MATCH('ALL Backcast - WINEP NEP'!$C157, 'WSH Backcast - NEP'!$C$12:$C$122, 0), MATCH('ALL Backcast - WINEP NEP'!U$13, 'WSH Backcast - NEP'!$B$13:$AG$13, 0))</f>
        <v>Excellent</v>
      </c>
      <c r="V157" t="str">
        <f>INDEX('WSH Backcast - NEP'!$B$12:$AG$122, MATCH('ALL Backcast - WINEP NEP'!$C157, 'WSH Backcast - NEP'!$C$12:$C$122, 0), MATCH('ALL Backcast - WINEP NEP'!V$13, 'WSH Backcast - NEP'!$B$13:$AG$13, 0))</f>
        <v>Excellent</v>
      </c>
      <c r="W157">
        <f>INDEX('WSH Backcast - NEP'!$B$12:$AG$122, MATCH('ALL Backcast - WINEP NEP'!$C157, 'WSH Backcast - NEP'!$C$12:$C$122, 0), MATCH('ALL Backcast - WINEP NEP'!W$13, 'WSH Backcast - NEP'!$B$13:$AG$13, 0))</f>
        <v>0</v>
      </c>
      <c r="X157">
        <f>INDEX('WSH Backcast - NEP'!$B$12:$AG$122, MATCH('ALL Backcast - WINEP NEP'!$C157, 'WSH Backcast - NEP'!$C$12:$C$122, 0), MATCH('ALL Backcast - WINEP NEP'!X$13, 'WSH Backcast - NEP'!$B$13:$AG$13, 0))</f>
        <v>0</v>
      </c>
      <c r="Y157">
        <f>INDEX('WSH Backcast - NEP'!$B$12:$AG$122, MATCH('ALL Backcast - WINEP NEP'!$C157, 'WSH Backcast - NEP'!$C$12:$C$122, 0), MATCH('ALL Backcast - WINEP NEP'!Y$13, 'WSH Backcast - NEP'!$B$13:$AG$13, 0))</f>
        <v>0</v>
      </c>
      <c r="Z157" t="str">
        <f>INDEX('WSH Backcast - NEP'!$B$12:$AG$122, MATCH('ALL Backcast - WINEP NEP'!$C157, 'WSH Backcast - NEP'!$C$12:$C$122, 0), MATCH('ALL Backcast - WINEP NEP'!Z$13, 'WSH Backcast - NEP'!$B$13:$AG$13, 0))</f>
        <v>N</v>
      </c>
      <c r="AB157" t="str">
        <f t="shared" si="2"/>
        <v>N</v>
      </c>
    </row>
    <row r="158" spans="2:28">
      <c r="B158" t="s">
        <v>232</v>
      </c>
      <c r="C158" t="s">
        <v>464</v>
      </c>
      <c r="D158" t="str">
        <f>INDEX('WSH Backcast - NEP'!$B$12:$AG$122, MATCH('ALL Backcast - WINEP NEP'!$C158, 'WSH Backcast - NEP'!$C$12:$C$122, 0), MATCH('ALL Backcast - WINEP NEP'!D$13, 'WSH Backcast - NEP'!$B$13:$AG$13, 0))</f>
        <v>coastal</v>
      </c>
      <c r="E158" t="str">
        <f>INDEX('WSH Backcast - NEP'!$B$12:$AG$122, MATCH('ALL Backcast - WINEP NEP'!$C158, 'WSH Backcast - NEP'!$C$12:$C$122, 0), MATCH('ALL Backcast - WINEP NEP'!E$13, 'WSH Backcast - NEP'!$B$13:$AG$13, 0))</f>
        <v>Categorisation</v>
      </c>
      <c r="F158" t="str">
        <f>INDEX('WSH Backcast - NEP'!$B$12:$AG$122, MATCH('ALL Backcast - WINEP NEP'!$C158, 'WSH Backcast - NEP'!$C$12:$C$122, 0), MATCH('ALL Backcast - WINEP NEP'!F$13, 'WSH Backcast - NEP'!$B$13:$AG$13, 0))</f>
        <v>Included</v>
      </c>
      <c r="H158" t="str">
        <f>INDEX('WSH Backcast - NEP'!$B$12:$AG$122, MATCH('ALL Backcast - WINEP NEP'!$C158, 'WSH Backcast - NEP'!$C$12:$C$122, 0), MATCH('ALL Backcast - WINEP NEP'!H$13, 'WSH Backcast - NEP'!$B$13:$AG$13, 0))</f>
        <v>Excellent</v>
      </c>
      <c r="I158" t="str">
        <f>INDEX('WSH Backcast - NEP'!$B$12:$AG$122, MATCH('ALL Backcast - WINEP NEP'!$C158, 'WSH Backcast - NEP'!$C$12:$C$122, 0), MATCH('ALL Backcast - WINEP NEP'!I$13, 'WSH Backcast - NEP'!$B$13:$AG$13, 0))</f>
        <v>Excellent</v>
      </c>
      <c r="J158" t="str">
        <f>INDEX('WSH Backcast - NEP'!$B$12:$AG$122, MATCH('ALL Backcast - WINEP NEP'!$C158, 'WSH Backcast - NEP'!$C$12:$C$122, 0), MATCH('ALL Backcast - WINEP NEP'!J$13, 'WSH Backcast - NEP'!$B$13:$AG$13, 0))</f>
        <v>Excellent</v>
      </c>
      <c r="K158" t="str">
        <f>INDEX('WSH Backcast - NEP'!$B$12:$AG$122, MATCH('ALL Backcast - WINEP NEP'!$C158, 'WSH Backcast - NEP'!$C$12:$C$122, 0), MATCH('ALL Backcast - WINEP NEP'!K$13, 'WSH Backcast - NEP'!$B$13:$AG$13, 0))</f>
        <v>Excellent</v>
      </c>
      <c r="L158" t="str">
        <f>INDEX('WSH Backcast - NEP'!$B$12:$AG$122, MATCH('ALL Backcast - WINEP NEP'!$C158, 'WSH Backcast - NEP'!$C$12:$C$122, 0), MATCH('ALL Backcast - WINEP NEP'!L$13, 'WSH Backcast - NEP'!$B$13:$AG$13, 0))</f>
        <v>Excellent</v>
      </c>
      <c r="M158" t="str">
        <f>INDEX('WSH Backcast - NEP'!$B$12:$AG$122, MATCH('ALL Backcast - WINEP NEP'!$C158, 'WSH Backcast - NEP'!$C$12:$C$122, 0), MATCH('ALL Backcast - WINEP NEP'!M$13, 'WSH Backcast - NEP'!$B$13:$AG$13, 0))</f>
        <v>Excellent</v>
      </c>
      <c r="N158" t="str">
        <f>INDEX('WSH Backcast - NEP'!$B$12:$AG$122, MATCH('ALL Backcast - WINEP NEP'!$C158, 'WSH Backcast - NEP'!$C$12:$C$122, 0), MATCH('ALL Backcast - WINEP NEP'!N$13, 'WSH Backcast - NEP'!$B$13:$AG$13, 0))</f>
        <v>Excellent</v>
      </c>
      <c r="O158" t="str">
        <f>INDEX('WSH Backcast - NEP'!$B$12:$AG$122, MATCH('ALL Backcast - WINEP NEP'!$C158, 'WSH Backcast - NEP'!$C$12:$C$122, 0), MATCH('ALL Backcast - WINEP NEP'!O$13, 'WSH Backcast - NEP'!$B$13:$AG$13, 0))</f>
        <v>Excellent</v>
      </c>
      <c r="P158">
        <f>INDEX('WSH Backcast - NEP'!$B$12:$AG$122, MATCH('ALL Backcast - WINEP NEP'!$C158, 'WSH Backcast - NEP'!$C$12:$C$122, 0), MATCH('ALL Backcast - WINEP NEP'!P$13, 'WSH Backcast - NEP'!$B$13:$AG$13, 0))</f>
        <v>0</v>
      </c>
      <c r="Q158" t="str">
        <f>INDEX('WSH Backcast - NEP'!$B$12:$AG$122, MATCH('ALL Backcast - WINEP NEP'!$C158, 'WSH Backcast - NEP'!$C$12:$C$122, 0), MATCH('ALL Backcast - WINEP NEP'!Q$13, 'WSH Backcast - NEP'!$B$13:$AG$13, 0))</f>
        <v>Excellent</v>
      </c>
      <c r="R158" t="str">
        <f>INDEX('WSH Backcast - NEP'!$B$12:$AG$122, MATCH('ALL Backcast - WINEP NEP'!$C158, 'WSH Backcast - NEP'!$C$12:$C$122, 0), MATCH('ALL Backcast - WINEP NEP'!R$13, 'WSH Backcast - NEP'!$B$13:$AG$13, 0))</f>
        <v>Excellent</v>
      </c>
      <c r="S158" t="str">
        <f>INDEX('WSH Backcast - NEP'!$B$12:$AG$122, MATCH('ALL Backcast - WINEP NEP'!$C158, 'WSH Backcast - NEP'!$C$12:$C$122, 0), MATCH('ALL Backcast - WINEP NEP'!S$13, 'WSH Backcast - NEP'!$B$13:$AG$13, 0))</f>
        <v>Excellent</v>
      </c>
      <c r="T158" t="str">
        <f>INDEX('WSH Backcast - NEP'!$B$12:$AG$122, MATCH('ALL Backcast - WINEP NEP'!$C158, 'WSH Backcast - NEP'!$C$12:$C$122, 0), MATCH('ALL Backcast - WINEP NEP'!T$13, 'WSH Backcast - NEP'!$B$13:$AG$13, 0))</f>
        <v>Excellent</v>
      </c>
      <c r="U158" t="str">
        <f>INDEX('WSH Backcast - NEP'!$B$12:$AG$122, MATCH('ALL Backcast - WINEP NEP'!$C158, 'WSH Backcast - NEP'!$C$12:$C$122, 0), MATCH('ALL Backcast - WINEP NEP'!U$13, 'WSH Backcast - NEP'!$B$13:$AG$13, 0))</f>
        <v>Excellent</v>
      </c>
      <c r="V158" t="str">
        <f>INDEX('WSH Backcast - NEP'!$B$12:$AG$122, MATCH('ALL Backcast - WINEP NEP'!$C158, 'WSH Backcast - NEP'!$C$12:$C$122, 0), MATCH('ALL Backcast - WINEP NEP'!V$13, 'WSH Backcast - NEP'!$B$13:$AG$13, 0))</f>
        <v>Excellent</v>
      </c>
      <c r="W158">
        <f>INDEX('WSH Backcast - NEP'!$B$12:$AG$122, MATCH('ALL Backcast - WINEP NEP'!$C158, 'WSH Backcast - NEP'!$C$12:$C$122, 0), MATCH('ALL Backcast - WINEP NEP'!W$13, 'WSH Backcast - NEP'!$B$13:$AG$13, 0))</f>
        <v>0</v>
      </c>
      <c r="X158">
        <f>INDEX('WSH Backcast - NEP'!$B$12:$AG$122, MATCH('ALL Backcast - WINEP NEP'!$C158, 'WSH Backcast - NEP'!$C$12:$C$122, 0), MATCH('ALL Backcast - WINEP NEP'!X$13, 'WSH Backcast - NEP'!$B$13:$AG$13, 0))</f>
        <v>0</v>
      </c>
      <c r="Y158">
        <f>INDEX('WSH Backcast - NEP'!$B$12:$AG$122, MATCH('ALL Backcast - WINEP NEP'!$C158, 'WSH Backcast - NEP'!$C$12:$C$122, 0), MATCH('ALL Backcast - WINEP NEP'!Y$13, 'WSH Backcast - NEP'!$B$13:$AG$13, 0))</f>
        <v>0</v>
      </c>
      <c r="Z158" t="str">
        <f>INDEX('WSH Backcast - NEP'!$B$12:$AG$122, MATCH('ALL Backcast - WINEP NEP'!$C158, 'WSH Backcast - NEP'!$C$12:$C$122, 0), MATCH('ALL Backcast - WINEP NEP'!Z$13, 'WSH Backcast - NEP'!$B$13:$AG$13, 0))</f>
        <v>N</v>
      </c>
      <c r="AB158" t="str">
        <f t="shared" si="2"/>
        <v>N</v>
      </c>
    </row>
    <row r="159" spans="2:28">
      <c r="B159" t="s">
        <v>232</v>
      </c>
      <c r="C159" t="s">
        <v>465</v>
      </c>
      <c r="D159" t="str">
        <f>INDEX('WSH Backcast - NEP'!$B$12:$AG$122, MATCH('ALL Backcast - WINEP NEP'!$C159, 'WSH Backcast - NEP'!$C$12:$C$122, 0), MATCH('ALL Backcast - WINEP NEP'!D$13, 'WSH Backcast - NEP'!$B$13:$AG$13, 0))</f>
        <v>coastal</v>
      </c>
      <c r="E159" t="str">
        <f>INDEX('WSH Backcast - NEP'!$B$12:$AG$122, MATCH('ALL Backcast - WINEP NEP'!$C159, 'WSH Backcast - NEP'!$C$12:$C$122, 0), MATCH('ALL Backcast - WINEP NEP'!E$13, 'WSH Backcast - NEP'!$B$13:$AG$13, 0))</f>
        <v>Categorisation</v>
      </c>
      <c r="F159" t="str">
        <f>INDEX('WSH Backcast - NEP'!$B$12:$AG$122, MATCH('ALL Backcast - WINEP NEP'!$C159, 'WSH Backcast - NEP'!$C$12:$C$122, 0), MATCH('ALL Backcast - WINEP NEP'!F$13, 'WSH Backcast - NEP'!$B$13:$AG$13, 0))</f>
        <v>Included</v>
      </c>
      <c r="H159" t="str">
        <f>INDEX('WSH Backcast - NEP'!$B$12:$AG$122, MATCH('ALL Backcast - WINEP NEP'!$C159, 'WSH Backcast - NEP'!$C$12:$C$122, 0), MATCH('ALL Backcast - WINEP NEP'!H$13, 'WSH Backcast - NEP'!$B$13:$AG$13, 0))</f>
        <v>Sufficient</v>
      </c>
      <c r="I159" t="str">
        <f>INDEX('WSH Backcast - NEP'!$B$12:$AG$122, MATCH('ALL Backcast - WINEP NEP'!$C159, 'WSH Backcast - NEP'!$C$12:$C$122, 0), MATCH('ALL Backcast - WINEP NEP'!I$13, 'WSH Backcast - NEP'!$B$13:$AG$13, 0))</f>
        <v>Sufficient</v>
      </c>
      <c r="J159" t="str">
        <f>INDEX('WSH Backcast - NEP'!$B$12:$AG$122, MATCH('ALL Backcast - WINEP NEP'!$C159, 'WSH Backcast - NEP'!$C$12:$C$122, 0), MATCH('ALL Backcast - WINEP NEP'!J$13, 'WSH Backcast - NEP'!$B$13:$AG$13, 0))</f>
        <v>Sufficient</v>
      </c>
      <c r="K159" t="str">
        <f>INDEX('WSH Backcast - NEP'!$B$12:$AG$122, MATCH('ALL Backcast - WINEP NEP'!$C159, 'WSH Backcast - NEP'!$C$12:$C$122, 0), MATCH('ALL Backcast - WINEP NEP'!K$13, 'WSH Backcast - NEP'!$B$13:$AG$13, 0))</f>
        <v>Poor</v>
      </c>
      <c r="L159" t="str">
        <f>INDEX('WSH Backcast - NEP'!$B$12:$AG$122, MATCH('ALL Backcast - WINEP NEP'!$C159, 'WSH Backcast - NEP'!$C$12:$C$122, 0), MATCH('ALL Backcast - WINEP NEP'!L$13, 'WSH Backcast - NEP'!$B$13:$AG$13, 0))</f>
        <v>Sufficient</v>
      </c>
      <c r="M159" t="str">
        <f>INDEX('WSH Backcast - NEP'!$B$12:$AG$122, MATCH('ALL Backcast - WINEP NEP'!$C159, 'WSH Backcast - NEP'!$C$12:$C$122, 0), MATCH('ALL Backcast - WINEP NEP'!M$13, 'WSH Backcast - NEP'!$B$13:$AG$13, 0))</f>
        <v>Good</v>
      </c>
      <c r="N159" t="str">
        <f>INDEX('WSH Backcast - NEP'!$B$12:$AG$122, MATCH('ALL Backcast - WINEP NEP'!$C159, 'WSH Backcast - NEP'!$C$12:$C$122, 0), MATCH('ALL Backcast - WINEP NEP'!N$13, 'WSH Backcast - NEP'!$B$13:$AG$13, 0))</f>
        <v>Sufficient</v>
      </c>
      <c r="O159" t="str">
        <f>INDEX('WSH Backcast - NEP'!$B$12:$AG$122, MATCH('ALL Backcast - WINEP NEP'!$C159, 'WSH Backcast - NEP'!$C$12:$C$122, 0), MATCH('ALL Backcast - WINEP NEP'!O$13, 'WSH Backcast - NEP'!$B$13:$AG$13, 0))</f>
        <v>Good</v>
      </c>
      <c r="P159">
        <f>INDEX('WSH Backcast - NEP'!$B$12:$AG$122, MATCH('ALL Backcast - WINEP NEP'!$C159, 'WSH Backcast - NEP'!$C$12:$C$122, 0), MATCH('ALL Backcast - WINEP NEP'!P$13, 'WSH Backcast - NEP'!$B$13:$AG$13, 0))</f>
        <v>0</v>
      </c>
      <c r="Q159" t="str">
        <f>INDEX('WSH Backcast - NEP'!$B$12:$AG$122, MATCH('ALL Backcast - WINEP NEP'!$C159, 'WSH Backcast - NEP'!$C$12:$C$122, 0), MATCH('ALL Backcast - WINEP NEP'!Q$13, 'WSH Backcast - NEP'!$B$13:$AG$13, 0))</f>
        <v>Sufficient</v>
      </c>
      <c r="R159" t="str">
        <f>INDEX('WSH Backcast - NEP'!$B$12:$AG$122, MATCH('ALL Backcast - WINEP NEP'!$C159, 'WSH Backcast - NEP'!$C$12:$C$122, 0), MATCH('ALL Backcast - WINEP NEP'!R$13, 'WSH Backcast - NEP'!$B$13:$AG$13, 0))</f>
        <v>Sufficient</v>
      </c>
      <c r="S159" t="str">
        <f>INDEX('WSH Backcast - NEP'!$B$12:$AG$122, MATCH('ALL Backcast - WINEP NEP'!$C159, 'WSH Backcast - NEP'!$C$12:$C$122, 0), MATCH('ALL Backcast - WINEP NEP'!S$13, 'WSH Backcast - NEP'!$B$13:$AG$13, 0))</f>
        <v>Sufficient</v>
      </c>
      <c r="T159" t="str">
        <f>INDEX('WSH Backcast - NEP'!$B$12:$AG$122, MATCH('ALL Backcast - WINEP NEP'!$C159, 'WSH Backcast - NEP'!$C$12:$C$122, 0), MATCH('ALL Backcast - WINEP NEP'!T$13, 'WSH Backcast - NEP'!$B$13:$AG$13, 0))</f>
        <v>Sufficient</v>
      </c>
      <c r="U159" t="str">
        <f>INDEX('WSH Backcast - NEP'!$B$12:$AG$122, MATCH('ALL Backcast - WINEP NEP'!$C159, 'WSH Backcast - NEP'!$C$12:$C$122, 0), MATCH('ALL Backcast - WINEP NEP'!U$13, 'WSH Backcast - NEP'!$B$13:$AG$13, 0))</f>
        <v>Sufficient</v>
      </c>
      <c r="V159" t="str">
        <f>INDEX('WSH Backcast - NEP'!$B$12:$AG$122, MATCH('ALL Backcast - WINEP NEP'!$C159, 'WSH Backcast - NEP'!$C$12:$C$122, 0), MATCH('ALL Backcast - WINEP NEP'!V$13, 'WSH Backcast - NEP'!$B$13:$AG$13, 0))</f>
        <v>Sufficient</v>
      </c>
      <c r="W159" t="str">
        <f>INDEX('WSH Backcast - NEP'!$B$12:$AG$122, MATCH('ALL Backcast - WINEP NEP'!$C159, 'WSH Backcast - NEP'!$C$12:$C$122, 0), MATCH('ALL Backcast - WINEP NEP'!W$13, 'WSH Backcast - NEP'!$B$13:$AG$13, 0))</f>
        <v>Y</v>
      </c>
      <c r="X159">
        <f>INDEX('WSH Backcast - NEP'!$B$12:$AG$122, MATCH('ALL Backcast - WINEP NEP'!$C159, 'WSH Backcast - NEP'!$C$12:$C$122, 0), MATCH('ALL Backcast - WINEP NEP'!X$13, 'WSH Backcast - NEP'!$B$13:$AG$13, 0))</f>
        <v>0</v>
      </c>
      <c r="Y159" t="str">
        <f>INDEX('WSH Backcast - NEP'!$B$12:$AG$122, MATCH('ALL Backcast - WINEP NEP'!$C159, 'WSH Backcast - NEP'!$C$12:$C$122, 0), MATCH('ALL Backcast - WINEP NEP'!Y$13, 'WSH Backcast - NEP'!$B$13:$AG$13, 0))</f>
        <v xml:space="preserve">Accept - classification has been inconsistent. </v>
      </c>
      <c r="Z159" t="str">
        <f>INDEX('WSH Backcast - NEP'!$B$12:$AG$122, MATCH('ALL Backcast - WINEP NEP'!$C159, 'WSH Backcast - NEP'!$C$12:$C$122, 0), MATCH('ALL Backcast - WINEP NEP'!Z$13, 'WSH Backcast - NEP'!$B$13:$AG$13, 0))</f>
        <v>N</v>
      </c>
      <c r="AB159" t="str">
        <f t="shared" si="2"/>
        <v>N</v>
      </c>
    </row>
    <row r="160" spans="2:28">
      <c r="B160" t="s">
        <v>232</v>
      </c>
      <c r="C160" t="s">
        <v>466</v>
      </c>
      <c r="D160" t="str">
        <f>INDEX('WSH Backcast - NEP'!$B$12:$AG$122, MATCH('ALL Backcast - WINEP NEP'!$C160, 'WSH Backcast - NEP'!$C$12:$C$122, 0), MATCH('ALL Backcast - WINEP NEP'!D$13, 'WSH Backcast - NEP'!$B$13:$AG$13, 0))</f>
        <v>coastal</v>
      </c>
      <c r="E160" t="str">
        <f>INDEX('WSH Backcast - NEP'!$B$12:$AG$122, MATCH('ALL Backcast - WINEP NEP'!$C160, 'WSH Backcast - NEP'!$C$12:$C$122, 0), MATCH('ALL Backcast - WINEP NEP'!E$13, 'WSH Backcast - NEP'!$B$13:$AG$13, 0))</f>
        <v>Categorisation</v>
      </c>
      <c r="F160" t="str">
        <f>INDEX('WSH Backcast - NEP'!$B$12:$AG$122, MATCH('ALL Backcast - WINEP NEP'!$C160, 'WSH Backcast - NEP'!$C$12:$C$122, 0), MATCH('ALL Backcast - WINEP NEP'!F$13, 'WSH Backcast - NEP'!$B$13:$AG$13, 0))</f>
        <v>Included</v>
      </c>
      <c r="H160" t="str">
        <f>INDEX('WSH Backcast - NEP'!$B$12:$AG$122, MATCH('ALL Backcast - WINEP NEP'!$C160, 'WSH Backcast - NEP'!$C$12:$C$122, 0), MATCH('ALL Backcast - WINEP NEP'!H$13, 'WSH Backcast - NEP'!$B$13:$AG$13, 0))</f>
        <v>Excellent</v>
      </c>
      <c r="I160" t="str">
        <f>INDEX('WSH Backcast - NEP'!$B$12:$AG$122, MATCH('ALL Backcast - WINEP NEP'!$C160, 'WSH Backcast - NEP'!$C$12:$C$122, 0), MATCH('ALL Backcast - WINEP NEP'!I$13, 'WSH Backcast - NEP'!$B$13:$AG$13, 0))</f>
        <v>Excellent</v>
      </c>
      <c r="J160" t="str">
        <f>INDEX('WSH Backcast - NEP'!$B$12:$AG$122, MATCH('ALL Backcast - WINEP NEP'!$C160, 'WSH Backcast - NEP'!$C$12:$C$122, 0), MATCH('ALL Backcast - WINEP NEP'!J$13, 'WSH Backcast - NEP'!$B$13:$AG$13, 0))</f>
        <v>Excellent</v>
      </c>
      <c r="K160" t="str">
        <f>INDEX('WSH Backcast - NEP'!$B$12:$AG$122, MATCH('ALL Backcast - WINEP NEP'!$C160, 'WSH Backcast - NEP'!$C$12:$C$122, 0), MATCH('ALL Backcast - WINEP NEP'!K$13, 'WSH Backcast - NEP'!$B$13:$AG$13, 0))</f>
        <v>Excellent</v>
      </c>
      <c r="L160" t="str">
        <f>INDEX('WSH Backcast - NEP'!$B$12:$AG$122, MATCH('ALL Backcast - WINEP NEP'!$C160, 'WSH Backcast - NEP'!$C$12:$C$122, 0), MATCH('ALL Backcast - WINEP NEP'!L$13, 'WSH Backcast - NEP'!$B$13:$AG$13, 0))</f>
        <v>Excellent</v>
      </c>
      <c r="M160" t="str">
        <f>INDEX('WSH Backcast - NEP'!$B$12:$AG$122, MATCH('ALL Backcast - WINEP NEP'!$C160, 'WSH Backcast - NEP'!$C$12:$C$122, 0), MATCH('ALL Backcast - WINEP NEP'!M$13, 'WSH Backcast - NEP'!$B$13:$AG$13, 0))</f>
        <v>Excellent</v>
      </c>
      <c r="N160" t="str">
        <f>INDEX('WSH Backcast - NEP'!$B$12:$AG$122, MATCH('ALL Backcast - WINEP NEP'!$C160, 'WSH Backcast - NEP'!$C$12:$C$122, 0), MATCH('ALL Backcast - WINEP NEP'!N$13, 'WSH Backcast - NEP'!$B$13:$AG$13, 0))</f>
        <v>Excellent</v>
      </c>
      <c r="O160" t="str">
        <f>INDEX('WSH Backcast - NEP'!$B$12:$AG$122, MATCH('ALL Backcast - WINEP NEP'!$C160, 'WSH Backcast - NEP'!$C$12:$C$122, 0), MATCH('ALL Backcast - WINEP NEP'!O$13, 'WSH Backcast - NEP'!$B$13:$AG$13, 0))</f>
        <v>Excellent</v>
      </c>
      <c r="P160">
        <f>INDEX('WSH Backcast - NEP'!$B$12:$AG$122, MATCH('ALL Backcast - WINEP NEP'!$C160, 'WSH Backcast - NEP'!$C$12:$C$122, 0), MATCH('ALL Backcast - WINEP NEP'!P$13, 'WSH Backcast - NEP'!$B$13:$AG$13, 0))</f>
        <v>0</v>
      </c>
      <c r="Q160" t="str">
        <f>INDEX('WSH Backcast - NEP'!$B$12:$AG$122, MATCH('ALL Backcast - WINEP NEP'!$C160, 'WSH Backcast - NEP'!$C$12:$C$122, 0), MATCH('ALL Backcast - WINEP NEP'!Q$13, 'WSH Backcast - NEP'!$B$13:$AG$13, 0))</f>
        <v>Excellent</v>
      </c>
      <c r="R160" t="str">
        <f>INDEX('WSH Backcast - NEP'!$B$12:$AG$122, MATCH('ALL Backcast - WINEP NEP'!$C160, 'WSH Backcast - NEP'!$C$12:$C$122, 0), MATCH('ALL Backcast - WINEP NEP'!R$13, 'WSH Backcast - NEP'!$B$13:$AG$13, 0))</f>
        <v>Excellent</v>
      </c>
      <c r="S160" t="str">
        <f>INDEX('WSH Backcast - NEP'!$B$12:$AG$122, MATCH('ALL Backcast - WINEP NEP'!$C160, 'WSH Backcast - NEP'!$C$12:$C$122, 0), MATCH('ALL Backcast - WINEP NEP'!S$13, 'WSH Backcast - NEP'!$B$13:$AG$13, 0))</f>
        <v>Excellent</v>
      </c>
      <c r="T160" t="str">
        <f>INDEX('WSH Backcast - NEP'!$B$12:$AG$122, MATCH('ALL Backcast - WINEP NEP'!$C160, 'WSH Backcast - NEP'!$C$12:$C$122, 0), MATCH('ALL Backcast - WINEP NEP'!T$13, 'WSH Backcast - NEP'!$B$13:$AG$13, 0))</f>
        <v>Excellent</v>
      </c>
      <c r="U160" t="str">
        <f>INDEX('WSH Backcast - NEP'!$B$12:$AG$122, MATCH('ALL Backcast - WINEP NEP'!$C160, 'WSH Backcast - NEP'!$C$12:$C$122, 0), MATCH('ALL Backcast - WINEP NEP'!U$13, 'WSH Backcast - NEP'!$B$13:$AG$13, 0))</f>
        <v>Excellent</v>
      </c>
      <c r="V160" t="str">
        <f>INDEX('WSH Backcast - NEP'!$B$12:$AG$122, MATCH('ALL Backcast - WINEP NEP'!$C160, 'WSH Backcast - NEP'!$C$12:$C$122, 0), MATCH('ALL Backcast - WINEP NEP'!V$13, 'WSH Backcast - NEP'!$B$13:$AG$13, 0))</f>
        <v>Excellent</v>
      </c>
      <c r="W160">
        <f>INDEX('WSH Backcast - NEP'!$B$12:$AG$122, MATCH('ALL Backcast - WINEP NEP'!$C160, 'WSH Backcast - NEP'!$C$12:$C$122, 0), MATCH('ALL Backcast - WINEP NEP'!W$13, 'WSH Backcast - NEP'!$B$13:$AG$13, 0))</f>
        <v>0</v>
      </c>
      <c r="X160">
        <f>INDEX('WSH Backcast - NEP'!$B$12:$AG$122, MATCH('ALL Backcast - WINEP NEP'!$C160, 'WSH Backcast - NEP'!$C$12:$C$122, 0), MATCH('ALL Backcast - WINEP NEP'!X$13, 'WSH Backcast - NEP'!$B$13:$AG$13, 0))</f>
        <v>0</v>
      </c>
      <c r="Y160">
        <f>INDEX('WSH Backcast - NEP'!$B$12:$AG$122, MATCH('ALL Backcast - WINEP NEP'!$C160, 'WSH Backcast - NEP'!$C$12:$C$122, 0), MATCH('ALL Backcast - WINEP NEP'!Y$13, 'WSH Backcast - NEP'!$B$13:$AG$13, 0))</f>
        <v>0</v>
      </c>
      <c r="Z160" t="str">
        <f>INDEX('WSH Backcast - NEP'!$B$12:$AG$122, MATCH('ALL Backcast - WINEP NEP'!$C160, 'WSH Backcast - NEP'!$C$12:$C$122, 0), MATCH('ALL Backcast - WINEP NEP'!Z$13, 'WSH Backcast - NEP'!$B$13:$AG$13, 0))</f>
        <v>N</v>
      </c>
      <c r="AB160" t="str">
        <f t="shared" si="2"/>
        <v>N</v>
      </c>
    </row>
    <row r="161" spans="2:28">
      <c r="B161" t="s">
        <v>232</v>
      </c>
      <c r="C161" t="s">
        <v>467</v>
      </c>
      <c r="D161" t="str">
        <f>INDEX('WSH Backcast - NEP'!$B$12:$AG$122, MATCH('ALL Backcast - WINEP NEP'!$C161, 'WSH Backcast - NEP'!$C$12:$C$122, 0), MATCH('ALL Backcast - WINEP NEP'!D$13, 'WSH Backcast - NEP'!$B$13:$AG$13, 0))</f>
        <v>coastal</v>
      </c>
      <c r="E161" t="str">
        <f>INDEX('WSH Backcast - NEP'!$B$12:$AG$122, MATCH('ALL Backcast - WINEP NEP'!$C161, 'WSH Backcast - NEP'!$C$12:$C$122, 0), MATCH('ALL Backcast - WINEP NEP'!E$13, 'WSH Backcast - NEP'!$B$13:$AG$13, 0))</f>
        <v>Categorisation</v>
      </c>
      <c r="F161" t="str">
        <f>INDEX('WSH Backcast - NEP'!$B$12:$AG$122, MATCH('ALL Backcast - WINEP NEP'!$C161, 'WSH Backcast - NEP'!$C$12:$C$122, 0), MATCH('ALL Backcast - WINEP NEP'!F$13, 'WSH Backcast - NEP'!$B$13:$AG$13, 0))</f>
        <v>Included</v>
      </c>
      <c r="H161" t="str">
        <f>INDEX('WSH Backcast - NEP'!$B$12:$AG$122, MATCH('ALL Backcast - WINEP NEP'!$C161, 'WSH Backcast - NEP'!$C$12:$C$122, 0), MATCH('ALL Backcast - WINEP NEP'!H$13, 'WSH Backcast - NEP'!$B$13:$AG$13, 0))</f>
        <v>Excellent</v>
      </c>
      <c r="I161" t="str">
        <f>INDEX('WSH Backcast - NEP'!$B$12:$AG$122, MATCH('ALL Backcast - WINEP NEP'!$C161, 'WSH Backcast - NEP'!$C$12:$C$122, 0), MATCH('ALL Backcast - WINEP NEP'!I$13, 'WSH Backcast - NEP'!$B$13:$AG$13, 0))</f>
        <v>Excellent</v>
      </c>
      <c r="J161" t="str">
        <f>INDEX('WSH Backcast - NEP'!$B$12:$AG$122, MATCH('ALL Backcast - WINEP NEP'!$C161, 'WSH Backcast - NEP'!$C$12:$C$122, 0), MATCH('ALL Backcast - WINEP NEP'!J$13, 'WSH Backcast - NEP'!$B$13:$AG$13, 0))</f>
        <v>Excellent</v>
      </c>
      <c r="K161" t="str">
        <f>INDEX('WSH Backcast - NEP'!$B$12:$AG$122, MATCH('ALL Backcast - WINEP NEP'!$C161, 'WSH Backcast - NEP'!$C$12:$C$122, 0), MATCH('ALL Backcast - WINEP NEP'!K$13, 'WSH Backcast - NEP'!$B$13:$AG$13, 0))</f>
        <v>Excellent</v>
      </c>
      <c r="L161" t="str">
        <f>INDEX('WSH Backcast - NEP'!$B$12:$AG$122, MATCH('ALL Backcast - WINEP NEP'!$C161, 'WSH Backcast - NEP'!$C$12:$C$122, 0), MATCH('ALL Backcast - WINEP NEP'!L$13, 'WSH Backcast - NEP'!$B$13:$AG$13, 0))</f>
        <v>Excellent</v>
      </c>
      <c r="M161" t="str">
        <f>INDEX('WSH Backcast - NEP'!$B$12:$AG$122, MATCH('ALL Backcast - WINEP NEP'!$C161, 'WSH Backcast - NEP'!$C$12:$C$122, 0), MATCH('ALL Backcast - WINEP NEP'!M$13, 'WSH Backcast - NEP'!$B$13:$AG$13, 0))</f>
        <v>Excellent</v>
      </c>
      <c r="N161" t="str">
        <f>INDEX('WSH Backcast - NEP'!$B$12:$AG$122, MATCH('ALL Backcast - WINEP NEP'!$C161, 'WSH Backcast - NEP'!$C$12:$C$122, 0), MATCH('ALL Backcast - WINEP NEP'!N$13, 'WSH Backcast - NEP'!$B$13:$AG$13, 0))</f>
        <v>Good</v>
      </c>
      <c r="O161" t="str">
        <f>INDEX('WSH Backcast - NEP'!$B$12:$AG$122, MATCH('ALL Backcast - WINEP NEP'!$C161, 'WSH Backcast - NEP'!$C$12:$C$122, 0), MATCH('ALL Backcast - WINEP NEP'!O$13, 'WSH Backcast - NEP'!$B$13:$AG$13, 0))</f>
        <v>Good</v>
      </c>
      <c r="P161">
        <f>INDEX('WSH Backcast - NEP'!$B$12:$AG$122, MATCH('ALL Backcast - WINEP NEP'!$C161, 'WSH Backcast - NEP'!$C$12:$C$122, 0), MATCH('ALL Backcast - WINEP NEP'!P$13, 'WSH Backcast - NEP'!$B$13:$AG$13, 0))</f>
        <v>0</v>
      </c>
      <c r="Q161" t="str">
        <f>INDEX('WSH Backcast - NEP'!$B$12:$AG$122, MATCH('ALL Backcast - WINEP NEP'!$C161, 'WSH Backcast - NEP'!$C$12:$C$122, 0), MATCH('ALL Backcast - WINEP NEP'!Q$13, 'WSH Backcast - NEP'!$B$13:$AG$13, 0))</f>
        <v>Excellent</v>
      </c>
      <c r="R161" t="str">
        <f>INDEX('WSH Backcast - NEP'!$B$12:$AG$122, MATCH('ALL Backcast - WINEP NEP'!$C161, 'WSH Backcast - NEP'!$C$12:$C$122, 0), MATCH('ALL Backcast - WINEP NEP'!R$13, 'WSH Backcast - NEP'!$B$13:$AG$13, 0))</f>
        <v>Excellent</v>
      </c>
      <c r="S161" t="str">
        <f>INDEX('WSH Backcast - NEP'!$B$12:$AG$122, MATCH('ALL Backcast - WINEP NEP'!$C161, 'WSH Backcast - NEP'!$C$12:$C$122, 0), MATCH('ALL Backcast - WINEP NEP'!S$13, 'WSH Backcast - NEP'!$B$13:$AG$13, 0))</f>
        <v>Excellent</v>
      </c>
      <c r="T161" t="str">
        <f>INDEX('WSH Backcast - NEP'!$B$12:$AG$122, MATCH('ALL Backcast - WINEP NEP'!$C161, 'WSH Backcast - NEP'!$C$12:$C$122, 0), MATCH('ALL Backcast - WINEP NEP'!T$13, 'WSH Backcast - NEP'!$B$13:$AG$13, 0))</f>
        <v>Excellent</v>
      </c>
      <c r="U161" t="str">
        <f>INDEX('WSH Backcast - NEP'!$B$12:$AG$122, MATCH('ALL Backcast - WINEP NEP'!$C161, 'WSH Backcast - NEP'!$C$12:$C$122, 0), MATCH('ALL Backcast - WINEP NEP'!U$13, 'WSH Backcast - NEP'!$B$13:$AG$13, 0))</f>
        <v>Excellent</v>
      </c>
      <c r="V161" t="str">
        <f>INDEX('WSH Backcast - NEP'!$B$12:$AG$122, MATCH('ALL Backcast - WINEP NEP'!$C161, 'WSH Backcast - NEP'!$C$12:$C$122, 0), MATCH('ALL Backcast - WINEP NEP'!V$13, 'WSH Backcast - NEP'!$B$13:$AG$13, 0))</f>
        <v>Excellent</v>
      </c>
      <c r="W161">
        <f>INDEX('WSH Backcast - NEP'!$B$12:$AG$122, MATCH('ALL Backcast - WINEP NEP'!$C161, 'WSH Backcast - NEP'!$C$12:$C$122, 0), MATCH('ALL Backcast - WINEP NEP'!W$13, 'WSH Backcast - NEP'!$B$13:$AG$13, 0))</f>
        <v>0</v>
      </c>
      <c r="X161">
        <f>INDEX('WSH Backcast - NEP'!$B$12:$AG$122, MATCH('ALL Backcast - WINEP NEP'!$C161, 'WSH Backcast - NEP'!$C$12:$C$122, 0), MATCH('ALL Backcast - WINEP NEP'!X$13, 'WSH Backcast - NEP'!$B$13:$AG$13, 0))</f>
        <v>0</v>
      </c>
      <c r="Y161">
        <f>INDEX('WSH Backcast - NEP'!$B$12:$AG$122, MATCH('ALL Backcast - WINEP NEP'!$C161, 'WSH Backcast - NEP'!$C$12:$C$122, 0), MATCH('ALL Backcast - WINEP NEP'!Y$13, 'WSH Backcast - NEP'!$B$13:$AG$13, 0))</f>
        <v>0</v>
      </c>
      <c r="Z161" t="str">
        <f>INDEX('WSH Backcast - NEP'!$B$12:$AG$122, MATCH('ALL Backcast - WINEP NEP'!$C161, 'WSH Backcast - NEP'!$C$12:$C$122, 0), MATCH('ALL Backcast - WINEP NEP'!Z$13, 'WSH Backcast - NEP'!$B$13:$AG$13, 0))</f>
        <v>N</v>
      </c>
      <c r="AB161" t="str">
        <f t="shared" si="2"/>
        <v>N</v>
      </c>
    </row>
    <row r="162" spans="2:28">
      <c r="B162" t="s">
        <v>232</v>
      </c>
      <c r="C162" t="s">
        <v>468</v>
      </c>
      <c r="D162" t="str">
        <f>INDEX('WSH Backcast - NEP'!$B$12:$AG$122, MATCH('ALL Backcast - WINEP NEP'!$C162, 'WSH Backcast - NEP'!$C$12:$C$122, 0), MATCH('ALL Backcast - WINEP NEP'!D$13, 'WSH Backcast - NEP'!$B$13:$AG$13, 0))</f>
        <v>coastal</v>
      </c>
      <c r="E162" t="str">
        <f>INDEX('WSH Backcast - NEP'!$B$12:$AG$122, MATCH('ALL Backcast - WINEP NEP'!$C162, 'WSH Backcast - NEP'!$C$12:$C$122, 0), MATCH('ALL Backcast - WINEP NEP'!E$13, 'WSH Backcast - NEP'!$B$13:$AG$13, 0))</f>
        <v>Categorisation</v>
      </c>
      <c r="F162" t="str">
        <f>INDEX('WSH Backcast - NEP'!$B$12:$AG$122, MATCH('ALL Backcast - WINEP NEP'!$C162, 'WSH Backcast - NEP'!$C$12:$C$122, 0), MATCH('ALL Backcast - WINEP NEP'!F$13, 'WSH Backcast - NEP'!$B$13:$AG$13, 0))</f>
        <v>Included</v>
      </c>
      <c r="H162" t="str">
        <f>INDEX('WSH Backcast - NEP'!$B$12:$AG$122, MATCH('ALL Backcast - WINEP NEP'!$C162, 'WSH Backcast - NEP'!$C$12:$C$122, 0), MATCH('ALL Backcast - WINEP NEP'!H$13, 'WSH Backcast - NEP'!$B$13:$AG$13, 0))</f>
        <v>Excellent</v>
      </c>
      <c r="I162" t="str">
        <f>INDEX('WSH Backcast - NEP'!$B$12:$AG$122, MATCH('ALL Backcast - WINEP NEP'!$C162, 'WSH Backcast - NEP'!$C$12:$C$122, 0), MATCH('ALL Backcast - WINEP NEP'!I$13, 'WSH Backcast - NEP'!$B$13:$AG$13, 0))</f>
        <v>Excellent</v>
      </c>
      <c r="J162" t="str">
        <f>INDEX('WSH Backcast - NEP'!$B$12:$AG$122, MATCH('ALL Backcast - WINEP NEP'!$C162, 'WSH Backcast - NEP'!$C$12:$C$122, 0), MATCH('ALL Backcast - WINEP NEP'!J$13, 'WSH Backcast - NEP'!$B$13:$AG$13, 0))</f>
        <v>Excellent</v>
      </c>
      <c r="K162" t="str">
        <f>INDEX('WSH Backcast - NEP'!$B$12:$AG$122, MATCH('ALL Backcast - WINEP NEP'!$C162, 'WSH Backcast - NEP'!$C$12:$C$122, 0), MATCH('ALL Backcast - WINEP NEP'!K$13, 'WSH Backcast - NEP'!$B$13:$AG$13, 0))</f>
        <v>Excellent</v>
      </c>
      <c r="L162" t="str">
        <f>INDEX('WSH Backcast - NEP'!$B$12:$AG$122, MATCH('ALL Backcast - WINEP NEP'!$C162, 'WSH Backcast - NEP'!$C$12:$C$122, 0), MATCH('ALL Backcast - WINEP NEP'!L$13, 'WSH Backcast - NEP'!$B$13:$AG$13, 0))</f>
        <v>Excellent</v>
      </c>
      <c r="M162" t="str">
        <f>INDEX('WSH Backcast - NEP'!$B$12:$AG$122, MATCH('ALL Backcast - WINEP NEP'!$C162, 'WSH Backcast - NEP'!$C$12:$C$122, 0), MATCH('ALL Backcast - WINEP NEP'!M$13, 'WSH Backcast - NEP'!$B$13:$AG$13, 0))</f>
        <v>Excellent</v>
      </c>
      <c r="N162" t="str">
        <f>INDEX('WSH Backcast - NEP'!$B$12:$AG$122, MATCH('ALL Backcast - WINEP NEP'!$C162, 'WSH Backcast - NEP'!$C$12:$C$122, 0), MATCH('ALL Backcast - WINEP NEP'!N$13, 'WSH Backcast - NEP'!$B$13:$AG$13, 0))</f>
        <v>Excellent</v>
      </c>
      <c r="O162" t="str">
        <f>INDEX('WSH Backcast - NEP'!$B$12:$AG$122, MATCH('ALL Backcast - WINEP NEP'!$C162, 'WSH Backcast - NEP'!$C$12:$C$122, 0), MATCH('ALL Backcast - WINEP NEP'!O$13, 'WSH Backcast - NEP'!$B$13:$AG$13, 0))</f>
        <v>Excellent</v>
      </c>
      <c r="P162">
        <f>INDEX('WSH Backcast - NEP'!$B$12:$AG$122, MATCH('ALL Backcast - WINEP NEP'!$C162, 'WSH Backcast - NEP'!$C$12:$C$122, 0), MATCH('ALL Backcast - WINEP NEP'!P$13, 'WSH Backcast - NEP'!$B$13:$AG$13, 0))</f>
        <v>0</v>
      </c>
      <c r="Q162" t="str">
        <f>INDEX('WSH Backcast - NEP'!$B$12:$AG$122, MATCH('ALL Backcast - WINEP NEP'!$C162, 'WSH Backcast - NEP'!$C$12:$C$122, 0), MATCH('ALL Backcast - WINEP NEP'!Q$13, 'WSH Backcast - NEP'!$B$13:$AG$13, 0))</f>
        <v>Excellent</v>
      </c>
      <c r="R162" t="str">
        <f>INDEX('WSH Backcast - NEP'!$B$12:$AG$122, MATCH('ALL Backcast - WINEP NEP'!$C162, 'WSH Backcast - NEP'!$C$12:$C$122, 0), MATCH('ALL Backcast - WINEP NEP'!R$13, 'WSH Backcast - NEP'!$B$13:$AG$13, 0))</f>
        <v>Excellent</v>
      </c>
      <c r="S162" t="str">
        <f>INDEX('WSH Backcast - NEP'!$B$12:$AG$122, MATCH('ALL Backcast - WINEP NEP'!$C162, 'WSH Backcast - NEP'!$C$12:$C$122, 0), MATCH('ALL Backcast - WINEP NEP'!S$13, 'WSH Backcast - NEP'!$B$13:$AG$13, 0))</f>
        <v>Excellent</v>
      </c>
      <c r="T162" t="str">
        <f>INDEX('WSH Backcast - NEP'!$B$12:$AG$122, MATCH('ALL Backcast - WINEP NEP'!$C162, 'WSH Backcast - NEP'!$C$12:$C$122, 0), MATCH('ALL Backcast - WINEP NEP'!T$13, 'WSH Backcast - NEP'!$B$13:$AG$13, 0))</f>
        <v>Excellent</v>
      </c>
      <c r="U162" t="str">
        <f>INDEX('WSH Backcast - NEP'!$B$12:$AG$122, MATCH('ALL Backcast - WINEP NEP'!$C162, 'WSH Backcast - NEP'!$C$12:$C$122, 0), MATCH('ALL Backcast - WINEP NEP'!U$13, 'WSH Backcast - NEP'!$B$13:$AG$13, 0))</f>
        <v>Excellent</v>
      </c>
      <c r="V162" t="str">
        <f>INDEX('WSH Backcast - NEP'!$B$12:$AG$122, MATCH('ALL Backcast - WINEP NEP'!$C162, 'WSH Backcast - NEP'!$C$12:$C$122, 0), MATCH('ALL Backcast - WINEP NEP'!V$13, 'WSH Backcast - NEP'!$B$13:$AG$13, 0))</f>
        <v>Excellent</v>
      </c>
      <c r="W162">
        <f>INDEX('WSH Backcast - NEP'!$B$12:$AG$122, MATCH('ALL Backcast - WINEP NEP'!$C162, 'WSH Backcast - NEP'!$C$12:$C$122, 0), MATCH('ALL Backcast - WINEP NEP'!W$13, 'WSH Backcast - NEP'!$B$13:$AG$13, 0))</f>
        <v>0</v>
      </c>
      <c r="X162">
        <f>INDEX('WSH Backcast - NEP'!$B$12:$AG$122, MATCH('ALL Backcast - WINEP NEP'!$C162, 'WSH Backcast - NEP'!$C$12:$C$122, 0), MATCH('ALL Backcast - WINEP NEP'!X$13, 'WSH Backcast - NEP'!$B$13:$AG$13, 0))</f>
        <v>0</v>
      </c>
      <c r="Y162">
        <f>INDEX('WSH Backcast - NEP'!$B$12:$AG$122, MATCH('ALL Backcast - WINEP NEP'!$C162, 'WSH Backcast - NEP'!$C$12:$C$122, 0), MATCH('ALL Backcast - WINEP NEP'!Y$13, 'WSH Backcast - NEP'!$B$13:$AG$13, 0))</f>
        <v>0</v>
      </c>
      <c r="Z162" t="str">
        <f>INDEX('WSH Backcast - NEP'!$B$12:$AG$122, MATCH('ALL Backcast - WINEP NEP'!$C162, 'WSH Backcast - NEP'!$C$12:$C$122, 0), MATCH('ALL Backcast - WINEP NEP'!Z$13, 'WSH Backcast - NEP'!$B$13:$AG$13, 0))</f>
        <v>N</v>
      </c>
      <c r="AB162" t="str">
        <f t="shared" si="2"/>
        <v>N</v>
      </c>
    </row>
    <row r="163" spans="2:28">
      <c r="B163" t="s">
        <v>232</v>
      </c>
      <c r="C163" t="s">
        <v>469</v>
      </c>
      <c r="D163" t="str">
        <f>INDEX('WSH Backcast - NEP'!$B$12:$AG$122, MATCH('ALL Backcast - WINEP NEP'!$C163, 'WSH Backcast - NEP'!$C$12:$C$122, 0), MATCH('ALL Backcast - WINEP NEP'!D$13, 'WSH Backcast - NEP'!$B$13:$AG$13, 0))</f>
        <v>coastal</v>
      </c>
      <c r="E163" t="str">
        <f>INDEX('WSH Backcast - NEP'!$B$12:$AG$122, MATCH('ALL Backcast - WINEP NEP'!$C163, 'WSH Backcast - NEP'!$C$12:$C$122, 0), MATCH('ALL Backcast - WINEP NEP'!E$13, 'WSH Backcast - NEP'!$B$13:$AG$13, 0))</f>
        <v>Categorisation</v>
      </c>
      <c r="F163" t="str">
        <f>INDEX('WSH Backcast - NEP'!$B$12:$AG$122, MATCH('ALL Backcast - WINEP NEP'!$C163, 'WSH Backcast - NEP'!$C$12:$C$122, 0), MATCH('ALL Backcast - WINEP NEP'!F$13, 'WSH Backcast - NEP'!$B$13:$AG$13, 0))</f>
        <v>Included</v>
      </c>
      <c r="H163" t="str">
        <f>INDEX('WSH Backcast - NEP'!$B$12:$AG$122, MATCH('ALL Backcast - WINEP NEP'!$C163, 'WSH Backcast - NEP'!$C$12:$C$122, 0), MATCH('ALL Backcast - WINEP NEP'!H$13, 'WSH Backcast - NEP'!$B$13:$AG$13, 0))</f>
        <v>Excellent</v>
      </c>
      <c r="I163" t="str">
        <f>INDEX('WSH Backcast - NEP'!$B$12:$AG$122, MATCH('ALL Backcast - WINEP NEP'!$C163, 'WSH Backcast - NEP'!$C$12:$C$122, 0), MATCH('ALL Backcast - WINEP NEP'!I$13, 'WSH Backcast - NEP'!$B$13:$AG$13, 0))</f>
        <v>Good</v>
      </c>
      <c r="J163" t="str">
        <f>INDEX('WSH Backcast - NEP'!$B$12:$AG$122, MATCH('ALL Backcast - WINEP NEP'!$C163, 'WSH Backcast - NEP'!$C$12:$C$122, 0), MATCH('ALL Backcast - WINEP NEP'!J$13, 'WSH Backcast - NEP'!$B$13:$AG$13, 0))</f>
        <v>Sufficient</v>
      </c>
      <c r="K163" t="str">
        <f>INDEX('WSH Backcast - NEP'!$B$12:$AG$122, MATCH('ALL Backcast - WINEP NEP'!$C163, 'WSH Backcast - NEP'!$C$12:$C$122, 0), MATCH('ALL Backcast - WINEP NEP'!K$13, 'WSH Backcast - NEP'!$B$13:$AG$13, 0))</f>
        <v>Good</v>
      </c>
      <c r="L163" t="str">
        <f>INDEX('WSH Backcast - NEP'!$B$12:$AG$122, MATCH('ALL Backcast - WINEP NEP'!$C163, 'WSH Backcast - NEP'!$C$12:$C$122, 0), MATCH('ALL Backcast - WINEP NEP'!L$13, 'WSH Backcast - NEP'!$B$13:$AG$13, 0))</f>
        <v>Good</v>
      </c>
      <c r="M163" t="str">
        <f>INDEX('WSH Backcast - NEP'!$B$12:$AG$122, MATCH('ALL Backcast - WINEP NEP'!$C163, 'WSH Backcast - NEP'!$C$12:$C$122, 0), MATCH('ALL Backcast - WINEP NEP'!M$13, 'WSH Backcast - NEP'!$B$13:$AG$13, 0))</f>
        <v>Good</v>
      </c>
      <c r="N163" t="str">
        <f>INDEX('WSH Backcast - NEP'!$B$12:$AG$122, MATCH('ALL Backcast - WINEP NEP'!$C163, 'WSH Backcast - NEP'!$C$12:$C$122, 0), MATCH('ALL Backcast - WINEP NEP'!N$13, 'WSH Backcast - NEP'!$B$13:$AG$13, 0))</f>
        <v>Excellent</v>
      </c>
      <c r="O163" t="str">
        <f>INDEX('WSH Backcast - NEP'!$B$12:$AG$122, MATCH('ALL Backcast - WINEP NEP'!$C163, 'WSH Backcast - NEP'!$C$12:$C$122, 0), MATCH('ALL Backcast - WINEP NEP'!O$13, 'WSH Backcast - NEP'!$B$13:$AG$13, 0))</f>
        <v>Excellent</v>
      </c>
      <c r="P163">
        <f>INDEX('WSH Backcast - NEP'!$B$12:$AG$122, MATCH('ALL Backcast - WINEP NEP'!$C163, 'WSH Backcast - NEP'!$C$12:$C$122, 0), MATCH('ALL Backcast - WINEP NEP'!P$13, 'WSH Backcast - NEP'!$B$13:$AG$13, 0))</f>
        <v>0</v>
      </c>
      <c r="Q163" t="str">
        <f>INDEX('WSH Backcast - NEP'!$B$12:$AG$122, MATCH('ALL Backcast - WINEP NEP'!$C163, 'WSH Backcast - NEP'!$C$12:$C$122, 0), MATCH('ALL Backcast - WINEP NEP'!Q$13, 'WSH Backcast - NEP'!$B$13:$AG$13, 0))</f>
        <v>Good</v>
      </c>
      <c r="R163" t="str">
        <f>INDEX('WSH Backcast - NEP'!$B$12:$AG$122, MATCH('ALL Backcast - WINEP NEP'!$C163, 'WSH Backcast - NEP'!$C$12:$C$122, 0), MATCH('ALL Backcast - WINEP NEP'!R$13, 'WSH Backcast - NEP'!$B$13:$AG$13, 0))</f>
        <v>Good</v>
      </c>
      <c r="S163" t="str">
        <f>INDEX('WSH Backcast - NEP'!$B$12:$AG$122, MATCH('ALL Backcast - WINEP NEP'!$C163, 'WSH Backcast - NEP'!$C$12:$C$122, 0), MATCH('ALL Backcast - WINEP NEP'!S$13, 'WSH Backcast - NEP'!$B$13:$AG$13, 0))</f>
        <v>Good</v>
      </c>
      <c r="T163" t="str">
        <f>INDEX('WSH Backcast - NEP'!$B$12:$AG$122, MATCH('ALL Backcast - WINEP NEP'!$C163, 'WSH Backcast - NEP'!$C$12:$C$122, 0), MATCH('ALL Backcast - WINEP NEP'!T$13, 'WSH Backcast - NEP'!$B$13:$AG$13, 0))</f>
        <v>Good</v>
      </c>
      <c r="U163" t="str">
        <f>INDEX('WSH Backcast - NEP'!$B$12:$AG$122, MATCH('ALL Backcast - WINEP NEP'!$C163, 'WSH Backcast - NEP'!$C$12:$C$122, 0), MATCH('ALL Backcast - WINEP NEP'!U$13, 'WSH Backcast - NEP'!$B$13:$AG$13, 0))</f>
        <v>Good</v>
      </c>
      <c r="V163" t="str">
        <f>INDEX('WSH Backcast - NEP'!$B$12:$AG$122, MATCH('ALL Backcast - WINEP NEP'!$C163, 'WSH Backcast - NEP'!$C$12:$C$122, 0), MATCH('ALL Backcast - WINEP NEP'!V$13, 'WSH Backcast - NEP'!$B$13:$AG$13, 0))</f>
        <v>Good</v>
      </c>
      <c r="W163">
        <f>INDEX('WSH Backcast - NEP'!$B$12:$AG$122, MATCH('ALL Backcast - WINEP NEP'!$C163, 'WSH Backcast - NEP'!$C$12:$C$122, 0), MATCH('ALL Backcast - WINEP NEP'!W$13, 'WSH Backcast - NEP'!$B$13:$AG$13, 0))</f>
        <v>0</v>
      </c>
      <c r="X163">
        <f>INDEX('WSH Backcast - NEP'!$B$12:$AG$122, MATCH('ALL Backcast - WINEP NEP'!$C163, 'WSH Backcast - NEP'!$C$12:$C$122, 0), MATCH('ALL Backcast - WINEP NEP'!X$13, 'WSH Backcast - NEP'!$B$13:$AG$13, 0))</f>
        <v>0</v>
      </c>
      <c r="Y163">
        <f>INDEX('WSH Backcast - NEP'!$B$12:$AG$122, MATCH('ALL Backcast - WINEP NEP'!$C163, 'WSH Backcast - NEP'!$C$12:$C$122, 0), MATCH('ALL Backcast - WINEP NEP'!Y$13, 'WSH Backcast - NEP'!$B$13:$AG$13, 0))</f>
        <v>0</v>
      </c>
      <c r="Z163" t="str">
        <f>INDEX('WSH Backcast - NEP'!$B$12:$AG$122, MATCH('ALL Backcast - WINEP NEP'!$C163, 'WSH Backcast - NEP'!$C$12:$C$122, 0), MATCH('ALL Backcast - WINEP NEP'!Z$13, 'WSH Backcast - NEP'!$B$13:$AG$13, 0))</f>
        <v>N</v>
      </c>
      <c r="AB163" t="str">
        <f t="shared" si="2"/>
        <v>N</v>
      </c>
    </row>
    <row r="164" spans="2:28">
      <c r="B164" t="s">
        <v>232</v>
      </c>
      <c r="C164" t="s">
        <v>470</v>
      </c>
      <c r="D164" t="str">
        <f>INDEX('WSH Backcast - NEP'!$B$12:$AG$122, MATCH('ALL Backcast - WINEP NEP'!$C164, 'WSH Backcast - NEP'!$C$12:$C$122, 0), MATCH('ALL Backcast - WINEP NEP'!D$13, 'WSH Backcast - NEP'!$B$13:$AG$13, 0))</f>
        <v>coastal</v>
      </c>
      <c r="E164" t="str">
        <f>INDEX('WSH Backcast - NEP'!$B$12:$AG$122, MATCH('ALL Backcast - WINEP NEP'!$C164, 'WSH Backcast - NEP'!$C$12:$C$122, 0), MATCH('ALL Backcast - WINEP NEP'!E$13, 'WSH Backcast - NEP'!$B$13:$AG$13, 0))</f>
        <v>Categorisation</v>
      </c>
      <c r="F164" t="str">
        <f>INDEX('WSH Backcast - NEP'!$B$12:$AG$122, MATCH('ALL Backcast - WINEP NEP'!$C164, 'WSH Backcast - NEP'!$C$12:$C$122, 0), MATCH('ALL Backcast - WINEP NEP'!F$13, 'WSH Backcast - NEP'!$B$13:$AG$13, 0))</f>
        <v>Included</v>
      </c>
      <c r="H164" t="str">
        <f>INDEX('WSH Backcast - NEP'!$B$12:$AG$122, MATCH('ALL Backcast - WINEP NEP'!$C164, 'WSH Backcast - NEP'!$C$12:$C$122, 0), MATCH('ALL Backcast - WINEP NEP'!H$13, 'WSH Backcast - NEP'!$B$13:$AG$13, 0))</f>
        <v>Good</v>
      </c>
      <c r="I164" t="str">
        <f>INDEX('WSH Backcast - NEP'!$B$12:$AG$122, MATCH('ALL Backcast - WINEP NEP'!$C164, 'WSH Backcast - NEP'!$C$12:$C$122, 0), MATCH('ALL Backcast - WINEP NEP'!I$13, 'WSH Backcast - NEP'!$B$13:$AG$13, 0))</f>
        <v>Excellent</v>
      </c>
      <c r="J164" t="str">
        <f>INDEX('WSH Backcast - NEP'!$B$12:$AG$122, MATCH('ALL Backcast - WINEP NEP'!$C164, 'WSH Backcast - NEP'!$C$12:$C$122, 0), MATCH('ALL Backcast - WINEP NEP'!J$13, 'WSH Backcast - NEP'!$B$13:$AG$13, 0))</f>
        <v>Excellent</v>
      </c>
      <c r="K164" t="str">
        <f>INDEX('WSH Backcast - NEP'!$B$12:$AG$122, MATCH('ALL Backcast - WINEP NEP'!$C164, 'WSH Backcast - NEP'!$C$12:$C$122, 0), MATCH('ALL Backcast - WINEP NEP'!K$13, 'WSH Backcast - NEP'!$B$13:$AG$13, 0))</f>
        <v>Excellent</v>
      </c>
      <c r="L164" t="str">
        <f>INDEX('WSH Backcast - NEP'!$B$12:$AG$122, MATCH('ALL Backcast - WINEP NEP'!$C164, 'WSH Backcast - NEP'!$C$12:$C$122, 0), MATCH('ALL Backcast - WINEP NEP'!L$13, 'WSH Backcast - NEP'!$B$13:$AG$13, 0))</f>
        <v>Excellent</v>
      </c>
      <c r="M164" t="str">
        <f>INDEX('WSH Backcast - NEP'!$B$12:$AG$122, MATCH('ALL Backcast - WINEP NEP'!$C164, 'WSH Backcast - NEP'!$C$12:$C$122, 0), MATCH('ALL Backcast - WINEP NEP'!M$13, 'WSH Backcast - NEP'!$B$13:$AG$13, 0))</f>
        <v>Excellent</v>
      </c>
      <c r="N164" t="str">
        <f>INDEX('WSH Backcast - NEP'!$B$12:$AG$122, MATCH('ALL Backcast - WINEP NEP'!$C164, 'WSH Backcast - NEP'!$C$12:$C$122, 0), MATCH('ALL Backcast - WINEP NEP'!N$13, 'WSH Backcast - NEP'!$B$13:$AG$13, 0))</f>
        <v>Excellent</v>
      </c>
      <c r="O164" t="str">
        <f>INDEX('WSH Backcast - NEP'!$B$12:$AG$122, MATCH('ALL Backcast - WINEP NEP'!$C164, 'WSH Backcast - NEP'!$C$12:$C$122, 0), MATCH('ALL Backcast - WINEP NEP'!O$13, 'WSH Backcast - NEP'!$B$13:$AG$13, 0))</f>
        <v>Good</v>
      </c>
      <c r="P164">
        <f>INDEX('WSH Backcast - NEP'!$B$12:$AG$122, MATCH('ALL Backcast - WINEP NEP'!$C164, 'WSH Backcast - NEP'!$C$12:$C$122, 0), MATCH('ALL Backcast - WINEP NEP'!P$13, 'WSH Backcast - NEP'!$B$13:$AG$13, 0))</f>
        <v>0</v>
      </c>
      <c r="Q164" t="str">
        <f>INDEX('WSH Backcast - NEP'!$B$12:$AG$122, MATCH('ALL Backcast - WINEP NEP'!$C164, 'WSH Backcast - NEP'!$C$12:$C$122, 0), MATCH('ALL Backcast - WINEP NEP'!Q$13, 'WSH Backcast - NEP'!$B$13:$AG$13, 0))</f>
        <v>Excellent</v>
      </c>
      <c r="R164" t="str">
        <f>INDEX('WSH Backcast - NEP'!$B$12:$AG$122, MATCH('ALL Backcast - WINEP NEP'!$C164, 'WSH Backcast - NEP'!$C$12:$C$122, 0), MATCH('ALL Backcast - WINEP NEP'!R$13, 'WSH Backcast - NEP'!$B$13:$AG$13, 0))</f>
        <v>Excellent</v>
      </c>
      <c r="S164" t="str">
        <f>INDEX('WSH Backcast - NEP'!$B$12:$AG$122, MATCH('ALL Backcast - WINEP NEP'!$C164, 'WSH Backcast - NEP'!$C$12:$C$122, 0), MATCH('ALL Backcast - WINEP NEP'!S$13, 'WSH Backcast - NEP'!$B$13:$AG$13, 0))</f>
        <v>Excellent</v>
      </c>
      <c r="T164" t="str">
        <f>INDEX('WSH Backcast - NEP'!$B$12:$AG$122, MATCH('ALL Backcast - WINEP NEP'!$C164, 'WSH Backcast - NEP'!$C$12:$C$122, 0), MATCH('ALL Backcast - WINEP NEP'!T$13, 'WSH Backcast - NEP'!$B$13:$AG$13, 0))</f>
        <v>Excellent</v>
      </c>
      <c r="U164" t="str">
        <f>INDEX('WSH Backcast - NEP'!$B$12:$AG$122, MATCH('ALL Backcast - WINEP NEP'!$C164, 'WSH Backcast - NEP'!$C$12:$C$122, 0), MATCH('ALL Backcast - WINEP NEP'!U$13, 'WSH Backcast - NEP'!$B$13:$AG$13, 0))</f>
        <v>Excellent</v>
      </c>
      <c r="V164" t="str">
        <f>INDEX('WSH Backcast - NEP'!$B$12:$AG$122, MATCH('ALL Backcast - WINEP NEP'!$C164, 'WSH Backcast - NEP'!$C$12:$C$122, 0), MATCH('ALL Backcast - WINEP NEP'!V$13, 'WSH Backcast - NEP'!$B$13:$AG$13, 0))</f>
        <v>Excellent</v>
      </c>
      <c r="W164">
        <f>INDEX('WSH Backcast - NEP'!$B$12:$AG$122, MATCH('ALL Backcast - WINEP NEP'!$C164, 'WSH Backcast - NEP'!$C$12:$C$122, 0), MATCH('ALL Backcast - WINEP NEP'!W$13, 'WSH Backcast - NEP'!$B$13:$AG$13, 0))</f>
        <v>0</v>
      </c>
      <c r="X164">
        <f>INDEX('WSH Backcast - NEP'!$B$12:$AG$122, MATCH('ALL Backcast - WINEP NEP'!$C164, 'WSH Backcast - NEP'!$C$12:$C$122, 0), MATCH('ALL Backcast - WINEP NEP'!X$13, 'WSH Backcast - NEP'!$B$13:$AG$13, 0))</f>
        <v>0</v>
      </c>
      <c r="Y164">
        <f>INDEX('WSH Backcast - NEP'!$B$12:$AG$122, MATCH('ALL Backcast - WINEP NEP'!$C164, 'WSH Backcast - NEP'!$C$12:$C$122, 0), MATCH('ALL Backcast - WINEP NEP'!Y$13, 'WSH Backcast - NEP'!$B$13:$AG$13, 0))</f>
        <v>0</v>
      </c>
      <c r="Z164" t="str">
        <f>INDEX('WSH Backcast - NEP'!$B$12:$AG$122, MATCH('ALL Backcast - WINEP NEP'!$C164, 'WSH Backcast - NEP'!$C$12:$C$122, 0), MATCH('ALL Backcast - WINEP NEP'!Z$13, 'WSH Backcast - NEP'!$B$13:$AG$13, 0))</f>
        <v>N</v>
      </c>
      <c r="AB164" t="str">
        <f t="shared" si="2"/>
        <v>N</v>
      </c>
    </row>
    <row r="165" spans="2:28">
      <c r="B165" t="s">
        <v>232</v>
      </c>
      <c r="C165" t="s">
        <v>471</v>
      </c>
      <c r="D165" t="str">
        <f>INDEX('WSH Backcast - NEP'!$B$12:$AG$122, MATCH('ALL Backcast - WINEP NEP'!$C165, 'WSH Backcast - NEP'!$C$12:$C$122, 0), MATCH('ALL Backcast - WINEP NEP'!D$13, 'WSH Backcast - NEP'!$B$13:$AG$13, 0))</f>
        <v>coastal</v>
      </c>
      <c r="E165" t="str">
        <f>INDEX('WSH Backcast - NEP'!$B$12:$AG$122, MATCH('ALL Backcast - WINEP NEP'!$C165, 'WSH Backcast - NEP'!$C$12:$C$122, 0), MATCH('ALL Backcast - WINEP NEP'!E$13, 'WSH Backcast - NEP'!$B$13:$AG$13, 0))</f>
        <v>Categorisation</v>
      </c>
      <c r="F165" t="str">
        <f>INDEX('WSH Backcast - NEP'!$B$12:$AG$122, MATCH('ALL Backcast - WINEP NEP'!$C165, 'WSH Backcast - NEP'!$C$12:$C$122, 0), MATCH('ALL Backcast - WINEP NEP'!F$13, 'WSH Backcast - NEP'!$B$13:$AG$13, 0))</f>
        <v>Included</v>
      </c>
      <c r="H165" t="str">
        <f>INDEX('WSH Backcast - NEP'!$B$12:$AG$122, MATCH('ALL Backcast - WINEP NEP'!$C165, 'WSH Backcast - NEP'!$C$12:$C$122, 0), MATCH('ALL Backcast - WINEP NEP'!H$13, 'WSH Backcast - NEP'!$B$13:$AG$13, 0))</f>
        <v>Excellent</v>
      </c>
      <c r="I165" t="str">
        <f>INDEX('WSH Backcast - NEP'!$B$12:$AG$122, MATCH('ALL Backcast - WINEP NEP'!$C165, 'WSH Backcast - NEP'!$C$12:$C$122, 0), MATCH('ALL Backcast - WINEP NEP'!I$13, 'WSH Backcast - NEP'!$B$13:$AG$13, 0))</f>
        <v>Excellent</v>
      </c>
      <c r="J165" t="str">
        <f>INDEX('WSH Backcast - NEP'!$B$12:$AG$122, MATCH('ALL Backcast - WINEP NEP'!$C165, 'WSH Backcast - NEP'!$C$12:$C$122, 0), MATCH('ALL Backcast - WINEP NEP'!J$13, 'WSH Backcast - NEP'!$B$13:$AG$13, 0))</f>
        <v>Excellent</v>
      </c>
      <c r="K165" t="str">
        <f>INDEX('WSH Backcast - NEP'!$B$12:$AG$122, MATCH('ALL Backcast - WINEP NEP'!$C165, 'WSH Backcast - NEP'!$C$12:$C$122, 0), MATCH('ALL Backcast - WINEP NEP'!K$13, 'WSH Backcast - NEP'!$B$13:$AG$13, 0))</f>
        <v>Excellent</v>
      </c>
      <c r="L165" t="str">
        <f>INDEX('WSH Backcast - NEP'!$B$12:$AG$122, MATCH('ALL Backcast - WINEP NEP'!$C165, 'WSH Backcast - NEP'!$C$12:$C$122, 0), MATCH('ALL Backcast - WINEP NEP'!L$13, 'WSH Backcast - NEP'!$B$13:$AG$13, 0))</f>
        <v>Excellent</v>
      </c>
      <c r="M165" t="str">
        <f>INDEX('WSH Backcast - NEP'!$B$12:$AG$122, MATCH('ALL Backcast - WINEP NEP'!$C165, 'WSH Backcast - NEP'!$C$12:$C$122, 0), MATCH('ALL Backcast - WINEP NEP'!M$13, 'WSH Backcast - NEP'!$B$13:$AG$13, 0))</f>
        <v>Excellent</v>
      </c>
      <c r="N165" t="str">
        <f>INDEX('WSH Backcast - NEP'!$B$12:$AG$122, MATCH('ALL Backcast - WINEP NEP'!$C165, 'WSH Backcast - NEP'!$C$12:$C$122, 0), MATCH('ALL Backcast - WINEP NEP'!N$13, 'WSH Backcast - NEP'!$B$13:$AG$13, 0))</f>
        <v>Excellent</v>
      </c>
      <c r="O165" t="str">
        <f>INDEX('WSH Backcast - NEP'!$B$12:$AG$122, MATCH('ALL Backcast - WINEP NEP'!$C165, 'WSH Backcast - NEP'!$C$12:$C$122, 0), MATCH('ALL Backcast - WINEP NEP'!O$13, 'WSH Backcast - NEP'!$B$13:$AG$13, 0))</f>
        <v>Excellent</v>
      </c>
      <c r="P165">
        <f>INDEX('WSH Backcast - NEP'!$B$12:$AG$122, MATCH('ALL Backcast - WINEP NEP'!$C165, 'WSH Backcast - NEP'!$C$12:$C$122, 0), MATCH('ALL Backcast - WINEP NEP'!P$13, 'WSH Backcast - NEP'!$B$13:$AG$13, 0))</f>
        <v>0</v>
      </c>
      <c r="Q165" t="str">
        <f>INDEX('WSH Backcast - NEP'!$B$12:$AG$122, MATCH('ALL Backcast - WINEP NEP'!$C165, 'WSH Backcast - NEP'!$C$12:$C$122, 0), MATCH('ALL Backcast - WINEP NEP'!Q$13, 'WSH Backcast - NEP'!$B$13:$AG$13, 0))</f>
        <v>Excellent</v>
      </c>
      <c r="R165" t="str">
        <f>INDEX('WSH Backcast - NEP'!$B$12:$AG$122, MATCH('ALL Backcast - WINEP NEP'!$C165, 'WSH Backcast - NEP'!$C$12:$C$122, 0), MATCH('ALL Backcast - WINEP NEP'!R$13, 'WSH Backcast - NEP'!$B$13:$AG$13, 0))</f>
        <v>Excellent</v>
      </c>
      <c r="S165" t="str">
        <f>INDEX('WSH Backcast - NEP'!$B$12:$AG$122, MATCH('ALL Backcast - WINEP NEP'!$C165, 'WSH Backcast - NEP'!$C$12:$C$122, 0), MATCH('ALL Backcast - WINEP NEP'!S$13, 'WSH Backcast - NEP'!$B$13:$AG$13, 0))</f>
        <v>Excellent</v>
      </c>
      <c r="T165" t="str">
        <f>INDEX('WSH Backcast - NEP'!$B$12:$AG$122, MATCH('ALL Backcast - WINEP NEP'!$C165, 'WSH Backcast - NEP'!$C$12:$C$122, 0), MATCH('ALL Backcast - WINEP NEP'!T$13, 'WSH Backcast - NEP'!$B$13:$AG$13, 0))</f>
        <v>Excellent</v>
      </c>
      <c r="U165" t="str">
        <f>INDEX('WSH Backcast - NEP'!$B$12:$AG$122, MATCH('ALL Backcast - WINEP NEP'!$C165, 'WSH Backcast - NEP'!$C$12:$C$122, 0), MATCH('ALL Backcast - WINEP NEP'!U$13, 'WSH Backcast - NEP'!$B$13:$AG$13, 0))</f>
        <v>Excellent</v>
      </c>
      <c r="V165" t="str">
        <f>INDEX('WSH Backcast - NEP'!$B$12:$AG$122, MATCH('ALL Backcast - WINEP NEP'!$C165, 'WSH Backcast - NEP'!$C$12:$C$122, 0), MATCH('ALL Backcast - WINEP NEP'!V$13, 'WSH Backcast - NEP'!$B$13:$AG$13, 0))</f>
        <v>Excellent</v>
      </c>
      <c r="W165">
        <f>INDEX('WSH Backcast - NEP'!$B$12:$AG$122, MATCH('ALL Backcast - WINEP NEP'!$C165, 'WSH Backcast - NEP'!$C$12:$C$122, 0), MATCH('ALL Backcast - WINEP NEP'!W$13, 'WSH Backcast - NEP'!$B$13:$AG$13, 0))</f>
        <v>0</v>
      </c>
      <c r="X165">
        <f>INDEX('WSH Backcast - NEP'!$B$12:$AG$122, MATCH('ALL Backcast - WINEP NEP'!$C165, 'WSH Backcast - NEP'!$C$12:$C$122, 0), MATCH('ALL Backcast - WINEP NEP'!X$13, 'WSH Backcast - NEP'!$B$13:$AG$13, 0))</f>
        <v>0</v>
      </c>
      <c r="Y165">
        <f>INDEX('WSH Backcast - NEP'!$B$12:$AG$122, MATCH('ALL Backcast - WINEP NEP'!$C165, 'WSH Backcast - NEP'!$C$12:$C$122, 0), MATCH('ALL Backcast - WINEP NEP'!Y$13, 'WSH Backcast - NEP'!$B$13:$AG$13, 0))</f>
        <v>0</v>
      </c>
      <c r="Z165" t="str">
        <f>INDEX('WSH Backcast - NEP'!$B$12:$AG$122, MATCH('ALL Backcast - WINEP NEP'!$C165, 'WSH Backcast - NEP'!$C$12:$C$122, 0), MATCH('ALL Backcast - WINEP NEP'!Z$13, 'WSH Backcast - NEP'!$B$13:$AG$13, 0))</f>
        <v>N</v>
      </c>
      <c r="AB165" t="str">
        <f t="shared" si="2"/>
        <v>N</v>
      </c>
    </row>
    <row r="166" spans="2:28">
      <c r="B166" t="s">
        <v>232</v>
      </c>
      <c r="C166" t="s">
        <v>472</v>
      </c>
      <c r="D166" t="str">
        <f>INDEX('WSH Backcast - NEP'!$B$12:$AG$122, MATCH('ALL Backcast - WINEP NEP'!$C166, 'WSH Backcast - NEP'!$C$12:$C$122, 0), MATCH('ALL Backcast - WINEP NEP'!D$13, 'WSH Backcast - NEP'!$B$13:$AG$13, 0))</f>
        <v>coastal</v>
      </c>
      <c r="E166" t="str">
        <f>INDEX('WSH Backcast - NEP'!$B$12:$AG$122, MATCH('ALL Backcast - WINEP NEP'!$C166, 'WSH Backcast - NEP'!$C$12:$C$122, 0), MATCH('ALL Backcast - WINEP NEP'!E$13, 'WSH Backcast - NEP'!$B$13:$AG$13, 0))</f>
        <v>Categorisation</v>
      </c>
      <c r="F166" t="str">
        <f>INDEX('WSH Backcast - NEP'!$B$12:$AG$122, MATCH('ALL Backcast - WINEP NEP'!$C166, 'WSH Backcast - NEP'!$C$12:$C$122, 0), MATCH('ALL Backcast - WINEP NEP'!F$13, 'WSH Backcast - NEP'!$B$13:$AG$13, 0))</f>
        <v>Included</v>
      </c>
      <c r="H166" t="str">
        <f>INDEX('WSH Backcast - NEP'!$B$12:$AG$122, MATCH('ALL Backcast - WINEP NEP'!$C166, 'WSH Backcast - NEP'!$C$12:$C$122, 0), MATCH('ALL Backcast - WINEP NEP'!H$13, 'WSH Backcast - NEP'!$B$13:$AG$13, 0))</f>
        <v>Excellent</v>
      </c>
      <c r="I166" t="str">
        <f>INDEX('WSH Backcast - NEP'!$B$12:$AG$122, MATCH('ALL Backcast - WINEP NEP'!$C166, 'WSH Backcast - NEP'!$C$12:$C$122, 0), MATCH('ALL Backcast - WINEP NEP'!I$13, 'WSH Backcast - NEP'!$B$13:$AG$13, 0))</f>
        <v>Excellent</v>
      </c>
      <c r="J166" t="str">
        <f>INDEX('WSH Backcast - NEP'!$B$12:$AG$122, MATCH('ALL Backcast - WINEP NEP'!$C166, 'WSH Backcast - NEP'!$C$12:$C$122, 0), MATCH('ALL Backcast - WINEP NEP'!J$13, 'WSH Backcast - NEP'!$B$13:$AG$13, 0))</f>
        <v>Excellent</v>
      </c>
      <c r="K166" t="str">
        <f>INDEX('WSH Backcast - NEP'!$B$12:$AG$122, MATCH('ALL Backcast - WINEP NEP'!$C166, 'WSH Backcast - NEP'!$C$12:$C$122, 0), MATCH('ALL Backcast - WINEP NEP'!K$13, 'WSH Backcast - NEP'!$B$13:$AG$13, 0))</f>
        <v>Excellent</v>
      </c>
      <c r="L166" t="str">
        <f>INDEX('WSH Backcast - NEP'!$B$12:$AG$122, MATCH('ALL Backcast - WINEP NEP'!$C166, 'WSH Backcast - NEP'!$C$12:$C$122, 0), MATCH('ALL Backcast - WINEP NEP'!L$13, 'WSH Backcast - NEP'!$B$13:$AG$13, 0))</f>
        <v>Excellent</v>
      </c>
      <c r="M166" t="str">
        <f>INDEX('WSH Backcast - NEP'!$B$12:$AG$122, MATCH('ALL Backcast - WINEP NEP'!$C166, 'WSH Backcast - NEP'!$C$12:$C$122, 0), MATCH('ALL Backcast - WINEP NEP'!M$13, 'WSH Backcast - NEP'!$B$13:$AG$13, 0))</f>
        <v>Excellent</v>
      </c>
      <c r="N166" t="str">
        <f>INDEX('WSH Backcast - NEP'!$B$12:$AG$122, MATCH('ALL Backcast - WINEP NEP'!$C166, 'WSH Backcast - NEP'!$C$12:$C$122, 0), MATCH('ALL Backcast - WINEP NEP'!N$13, 'WSH Backcast - NEP'!$B$13:$AG$13, 0))</f>
        <v>Excellent</v>
      </c>
      <c r="O166" t="str">
        <f>INDEX('WSH Backcast - NEP'!$B$12:$AG$122, MATCH('ALL Backcast - WINEP NEP'!$C166, 'WSH Backcast - NEP'!$C$12:$C$122, 0), MATCH('ALL Backcast - WINEP NEP'!O$13, 'WSH Backcast - NEP'!$B$13:$AG$13, 0))</f>
        <v>Excellent</v>
      </c>
      <c r="P166">
        <f>INDEX('WSH Backcast - NEP'!$B$12:$AG$122, MATCH('ALL Backcast - WINEP NEP'!$C166, 'WSH Backcast - NEP'!$C$12:$C$122, 0), MATCH('ALL Backcast - WINEP NEP'!P$13, 'WSH Backcast - NEP'!$B$13:$AG$13, 0))</f>
        <v>0</v>
      </c>
      <c r="Q166" t="str">
        <f>INDEX('WSH Backcast - NEP'!$B$12:$AG$122, MATCH('ALL Backcast - WINEP NEP'!$C166, 'WSH Backcast - NEP'!$C$12:$C$122, 0), MATCH('ALL Backcast - WINEP NEP'!Q$13, 'WSH Backcast - NEP'!$B$13:$AG$13, 0))</f>
        <v>Excellent</v>
      </c>
      <c r="R166" t="str">
        <f>INDEX('WSH Backcast - NEP'!$B$12:$AG$122, MATCH('ALL Backcast - WINEP NEP'!$C166, 'WSH Backcast - NEP'!$C$12:$C$122, 0), MATCH('ALL Backcast - WINEP NEP'!R$13, 'WSH Backcast - NEP'!$B$13:$AG$13, 0))</f>
        <v>Excellent</v>
      </c>
      <c r="S166" t="str">
        <f>INDEX('WSH Backcast - NEP'!$B$12:$AG$122, MATCH('ALL Backcast - WINEP NEP'!$C166, 'WSH Backcast - NEP'!$C$12:$C$122, 0), MATCH('ALL Backcast - WINEP NEP'!S$13, 'WSH Backcast - NEP'!$B$13:$AG$13, 0))</f>
        <v>Excellent</v>
      </c>
      <c r="T166" t="str">
        <f>INDEX('WSH Backcast - NEP'!$B$12:$AG$122, MATCH('ALL Backcast - WINEP NEP'!$C166, 'WSH Backcast - NEP'!$C$12:$C$122, 0), MATCH('ALL Backcast - WINEP NEP'!T$13, 'WSH Backcast - NEP'!$B$13:$AG$13, 0))</f>
        <v>Excellent</v>
      </c>
      <c r="U166" t="str">
        <f>INDEX('WSH Backcast - NEP'!$B$12:$AG$122, MATCH('ALL Backcast - WINEP NEP'!$C166, 'WSH Backcast - NEP'!$C$12:$C$122, 0), MATCH('ALL Backcast - WINEP NEP'!U$13, 'WSH Backcast - NEP'!$B$13:$AG$13, 0))</f>
        <v>Excellent</v>
      </c>
      <c r="V166" t="str">
        <f>INDEX('WSH Backcast - NEP'!$B$12:$AG$122, MATCH('ALL Backcast - WINEP NEP'!$C166, 'WSH Backcast - NEP'!$C$12:$C$122, 0), MATCH('ALL Backcast - WINEP NEP'!V$13, 'WSH Backcast - NEP'!$B$13:$AG$13, 0))</f>
        <v>Excellent</v>
      </c>
      <c r="W166">
        <f>INDEX('WSH Backcast - NEP'!$B$12:$AG$122, MATCH('ALL Backcast - WINEP NEP'!$C166, 'WSH Backcast - NEP'!$C$12:$C$122, 0), MATCH('ALL Backcast - WINEP NEP'!W$13, 'WSH Backcast - NEP'!$B$13:$AG$13, 0))</f>
        <v>0</v>
      </c>
      <c r="X166">
        <f>INDEX('WSH Backcast - NEP'!$B$12:$AG$122, MATCH('ALL Backcast - WINEP NEP'!$C166, 'WSH Backcast - NEP'!$C$12:$C$122, 0), MATCH('ALL Backcast - WINEP NEP'!X$13, 'WSH Backcast - NEP'!$B$13:$AG$13, 0))</f>
        <v>0</v>
      </c>
      <c r="Y166">
        <f>INDEX('WSH Backcast - NEP'!$B$12:$AG$122, MATCH('ALL Backcast - WINEP NEP'!$C166, 'WSH Backcast - NEP'!$C$12:$C$122, 0), MATCH('ALL Backcast - WINEP NEP'!Y$13, 'WSH Backcast - NEP'!$B$13:$AG$13, 0))</f>
        <v>0</v>
      </c>
      <c r="Z166" t="str">
        <f>INDEX('WSH Backcast - NEP'!$B$12:$AG$122, MATCH('ALL Backcast - WINEP NEP'!$C166, 'WSH Backcast - NEP'!$C$12:$C$122, 0), MATCH('ALL Backcast - WINEP NEP'!Z$13, 'WSH Backcast - NEP'!$B$13:$AG$13, 0))</f>
        <v>N</v>
      </c>
      <c r="AB166" t="str">
        <f t="shared" si="2"/>
        <v>N</v>
      </c>
    </row>
    <row r="167" spans="2:28">
      <c r="B167" t="s">
        <v>232</v>
      </c>
      <c r="C167" t="s">
        <v>473</v>
      </c>
      <c r="D167" t="str">
        <f>INDEX('WSH Backcast - NEP'!$B$12:$AG$122, MATCH('ALL Backcast - WINEP NEP'!$C167, 'WSH Backcast - NEP'!$C$12:$C$122, 0), MATCH('ALL Backcast - WINEP NEP'!D$13, 'WSH Backcast - NEP'!$B$13:$AG$13, 0))</f>
        <v>coastal</v>
      </c>
      <c r="E167" t="str">
        <f>INDEX('WSH Backcast - NEP'!$B$12:$AG$122, MATCH('ALL Backcast - WINEP NEP'!$C167, 'WSH Backcast - NEP'!$C$12:$C$122, 0), MATCH('ALL Backcast - WINEP NEP'!E$13, 'WSH Backcast - NEP'!$B$13:$AG$13, 0))</f>
        <v>Categorisation</v>
      </c>
      <c r="F167" t="str">
        <f>INDEX('WSH Backcast - NEP'!$B$12:$AG$122, MATCH('ALL Backcast - WINEP NEP'!$C167, 'WSH Backcast - NEP'!$C$12:$C$122, 0), MATCH('ALL Backcast - WINEP NEP'!F$13, 'WSH Backcast - NEP'!$B$13:$AG$13, 0))</f>
        <v>Included</v>
      </c>
      <c r="H167" t="str">
        <f>INDEX('WSH Backcast - NEP'!$B$12:$AG$122, MATCH('ALL Backcast - WINEP NEP'!$C167, 'WSH Backcast - NEP'!$C$12:$C$122, 0), MATCH('ALL Backcast - WINEP NEP'!H$13, 'WSH Backcast - NEP'!$B$13:$AG$13, 0))</f>
        <v>Excellent</v>
      </c>
      <c r="I167" t="str">
        <f>INDEX('WSH Backcast - NEP'!$B$12:$AG$122, MATCH('ALL Backcast - WINEP NEP'!$C167, 'WSH Backcast - NEP'!$C$12:$C$122, 0), MATCH('ALL Backcast - WINEP NEP'!I$13, 'WSH Backcast - NEP'!$B$13:$AG$13, 0))</f>
        <v>Excellent</v>
      </c>
      <c r="J167" t="str">
        <f>INDEX('WSH Backcast - NEP'!$B$12:$AG$122, MATCH('ALL Backcast - WINEP NEP'!$C167, 'WSH Backcast - NEP'!$C$12:$C$122, 0), MATCH('ALL Backcast - WINEP NEP'!J$13, 'WSH Backcast - NEP'!$B$13:$AG$13, 0))</f>
        <v>Excellent</v>
      </c>
      <c r="K167" t="str">
        <f>INDEX('WSH Backcast - NEP'!$B$12:$AG$122, MATCH('ALL Backcast - WINEP NEP'!$C167, 'WSH Backcast - NEP'!$C$12:$C$122, 0), MATCH('ALL Backcast - WINEP NEP'!K$13, 'WSH Backcast - NEP'!$B$13:$AG$13, 0))</f>
        <v>Excellent</v>
      </c>
      <c r="L167" t="str">
        <f>INDEX('WSH Backcast - NEP'!$B$12:$AG$122, MATCH('ALL Backcast - WINEP NEP'!$C167, 'WSH Backcast - NEP'!$C$12:$C$122, 0), MATCH('ALL Backcast - WINEP NEP'!L$13, 'WSH Backcast - NEP'!$B$13:$AG$13, 0))</f>
        <v>Excellent</v>
      </c>
      <c r="M167" t="str">
        <f>INDEX('WSH Backcast - NEP'!$B$12:$AG$122, MATCH('ALL Backcast - WINEP NEP'!$C167, 'WSH Backcast - NEP'!$C$12:$C$122, 0), MATCH('ALL Backcast - WINEP NEP'!M$13, 'WSH Backcast - NEP'!$B$13:$AG$13, 0))</f>
        <v>Excellent</v>
      </c>
      <c r="N167" t="str">
        <f>INDEX('WSH Backcast - NEP'!$B$12:$AG$122, MATCH('ALL Backcast - WINEP NEP'!$C167, 'WSH Backcast - NEP'!$C$12:$C$122, 0), MATCH('ALL Backcast - WINEP NEP'!N$13, 'WSH Backcast - NEP'!$B$13:$AG$13, 0))</f>
        <v>Excellent</v>
      </c>
      <c r="O167" t="str">
        <f>INDEX('WSH Backcast - NEP'!$B$12:$AG$122, MATCH('ALL Backcast - WINEP NEP'!$C167, 'WSH Backcast - NEP'!$C$12:$C$122, 0), MATCH('ALL Backcast - WINEP NEP'!O$13, 'WSH Backcast - NEP'!$B$13:$AG$13, 0))</f>
        <v>Excellent</v>
      </c>
      <c r="P167">
        <f>INDEX('WSH Backcast - NEP'!$B$12:$AG$122, MATCH('ALL Backcast - WINEP NEP'!$C167, 'WSH Backcast - NEP'!$C$12:$C$122, 0), MATCH('ALL Backcast - WINEP NEP'!P$13, 'WSH Backcast - NEP'!$B$13:$AG$13, 0))</f>
        <v>0</v>
      </c>
      <c r="Q167" t="str">
        <f>INDEX('WSH Backcast - NEP'!$B$12:$AG$122, MATCH('ALL Backcast - WINEP NEP'!$C167, 'WSH Backcast - NEP'!$C$12:$C$122, 0), MATCH('ALL Backcast - WINEP NEP'!Q$13, 'WSH Backcast - NEP'!$B$13:$AG$13, 0))</f>
        <v>Excellent</v>
      </c>
      <c r="R167" t="str">
        <f>INDEX('WSH Backcast - NEP'!$B$12:$AG$122, MATCH('ALL Backcast - WINEP NEP'!$C167, 'WSH Backcast - NEP'!$C$12:$C$122, 0), MATCH('ALL Backcast - WINEP NEP'!R$13, 'WSH Backcast - NEP'!$B$13:$AG$13, 0))</f>
        <v>Excellent</v>
      </c>
      <c r="S167" t="str">
        <f>INDEX('WSH Backcast - NEP'!$B$12:$AG$122, MATCH('ALL Backcast - WINEP NEP'!$C167, 'WSH Backcast - NEP'!$C$12:$C$122, 0), MATCH('ALL Backcast - WINEP NEP'!S$13, 'WSH Backcast - NEP'!$B$13:$AG$13, 0))</f>
        <v>Excellent</v>
      </c>
      <c r="T167" t="str">
        <f>INDEX('WSH Backcast - NEP'!$B$12:$AG$122, MATCH('ALL Backcast - WINEP NEP'!$C167, 'WSH Backcast - NEP'!$C$12:$C$122, 0), MATCH('ALL Backcast - WINEP NEP'!T$13, 'WSH Backcast - NEP'!$B$13:$AG$13, 0))</f>
        <v>Excellent</v>
      </c>
      <c r="U167" t="str">
        <f>INDEX('WSH Backcast - NEP'!$B$12:$AG$122, MATCH('ALL Backcast - WINEP NEP'!$C167, 'WSH Backcast - NEP'!$C$12:$C$122, 0), MATCH('ALL Backcast - WINEP NEP'!U$13, 'WSH Backcast - NEP'!$B$13:$AG$13, 0))</f>
        <v>Excellent</v>
      </c>
      <c r="V167" t="str">
        <f>INDEX('WSH Backcast - NEP'!$B$12:$AG$122, MATCH('ALL Backcast - WINEP NEP'!$C167, 'WSH Backcast - NEP'!$C$12:$C$122, 0), MATCH('ALL Backcast - WINEP NEP'!V$13, 'WSH Backcast - NEP'!$B$13:$AG$13, 0))</f>
        <v>Excellent</v>
      </c>
      <c r="W167">
        <f>INDEX('WSH Backcast - NEP'!$B$12:$AG$122, MATCH('ALL Backcast - WINEP NEP'!$C167, 'WSH Backcast - NEP'!$C$12:$C$122, 0), MATCH('ALL Backcast - WINEP NEP'!W$13, 'WSH Backcast - NEP'!$B$13:$AG$13, 0))</f>
        <v>0</v>
      </c>
      <c r="X167">
        <f>INDEX('WSH Backcast - NEP'!$B$12:$AG$122, MATCH('ALL Backcast - WINEP NEP'!$C167, 'WSH Backcast - NEP'!$C$12:$C$122, 0), MATCH('ALL Backcast - WINEP NEP'!X$13, 'WSH Backcast - NEP'!$B$13:$AG$13, 0))</f>
        <v>0</v>
      </c>
      <c r="Y167">
        <f>INDEX('WSH Backcast - NEP'!$B$12:$AG$122, MATCH('ALL Backcast - WINEP NEP'!$C167, 'WSH Backcast - NEP'!$C$12:$C$122, 0), MATCH('ALL Backcast - WINEP NEP'!Y$13, 'WSH Backcast - NEP'!$B$13:$AG$13, 0))</f>
        <v>0</v>
      </c>
      <c r="Z167" t="str">
        <f>INDEX('WSH Backcast - NEP'!$B$12:$AG$122, MATCH('ALL Backcast - WINEP NEP'!$C167, 'WSH Backcast - NEP'!$C$12:$C$122, 0), MATCH('ALL Backcast - WINEP NEP'!Z$13, 'WSH Backcast - NEP'!$B$13:$AG$13, 0))</f>
        <v>N</v>
      </c>
      <c r="AB167" t="str">
        <f t="shared" si="2"/>
        <v>N</v>
      </c>
    </row>
    <row r="168" spans="2:28">
      <c r="B168" t="s">
        <v>232</v>
      </c>
      <c r="C168" t="s">
        <v>474</v>
      </c>
      <c r="D168" t="str">
        <f>INDEX('WSH Backcast - NEP'!$B$12:$AG$122, MATCH('ALL Backcast - WINEP NEP'!$C168, 'WSH Backcast - NEP'!$C$12:$C$122, 0), MATCH('ALL Backcast - WINEP NEP'!D$13, 'WSH Backcast - NEP'!$B$13:$AG$13, 0))</f>
        <v>coastal</v>
      </c>
      <c r="E168" t="str">
        <f>INDEX('WSH Backcast - NEP'!$B$12:$AG$122, MATCH('ALL Backcast - WINEP NEP'!$C168, 'WSH Backcast - NEP'!$C$12:$C$122, 0), MATCH('ALL Backcast - WINEP NEP'!E$13, 'WSH Backcast - NEP'!$B$13:$AG$13, 0))</f>
        <v>Categorisation</v>
      </c>
      <c r="F168" t="str">
        <f>INDEX('WSH Backcast - NEP'!$B$12:$AG$122, MATCH('ALL Backcast - WINEP NEP'!$C168, 'WSH Backcast - NEP'!$C$12:$C$122, 0), MATCH('ALL Backcast - WINEP NEP'!F$13, 'WSH Backcast - NEP'!$B$13:$AG$13, 0))</f>
        <v>Included</v>
      </c>
      <c r="H168" t="str">
        <f>INDEX('WSH Backcast - NEP'!$B$12:$AG$122, MATCH('ALL Backcast - WINEP NEP'!$C168, 'WSH Backcast - NEP'!$C$12:$C$122, 0), MATCH('ALL Backcast - WINEP NEP'!H$13, 'WSH Backcast - NEP'!$B$13:$AG$13, 0))</f>
        <v>Excellent</v>
      </c>
      <c r="I168" t="str">
        <f>INDEX('WSH Backcast - NEP'!$B$12:$AG$122, MATCH('ALL Backcast - WINEP NEP'!$C168, 'WSH Backcast - NEP'!$C$12:$C$122, 0), MATCH('ALL Backcast - WINEP NEP'!I$13, 'WSH Backcast - NEP'!$B$13:$AG$13, 0))</f>
        <v>Excellent</v>
      </c>
      <c r="J168" t="str">
        <f>INDEX('WSH Backcast - NEP'!$B$12:$AG$122, MATCH('ALL Backcast - WINEP NEP'!$C168, 'WSH Backcast - NEP'!$C$12:$C$122, 0), MATCH('ALL Backcast - WINEP NEP'!J$13, 'WSH Backcast - NEP'!$B$13:$AG$13, 0))</f>
        <v>Excellent</v>
      </c>
      <c r="K168" t="str">
        <f>INDEX('WSH Backcast - NEP'!$B$12:$AG$122, MATCH('ALL Backcast - WINEP NEP'!$C168, 'WSH Backcast - NEP'!$C$12:$C$122, 0), MATCH('ALL Backcast - WINEP NEP'!K$13, 'WSH Backcast - NEP'!$B$13:$AG$13, 0))</f>
        <v>Good</v>
      </c>
      <c r="L168" t="str">
        <f>INDEX('WSH Backcast - NEP'!$B$12:$AG$122, MATCH('ALL Backcast - WINEP NEP'!$C168, 'WSH Backcast - NEP'!$C$12:$C$122, 0), MATCH('ALL Backcast - WINEP NEP'!L$13, 'WSH Backcast - NEP'!$B$13:$AG$13, 0))</f>
        <v>Good</v>
      </c>
      <c r="M168" t="str">
        <f>INDEX('WSH Backcast - NEP'!$B$12:$AG$122, MATCH('ALL Backcast - WINEP NEP'!$C168, 'WSH Backcast - NEP'!$C$12:$C$122, 0), MATCH('ALL Backcast - WINEP NEP'!M$13, 'WSH Backcast - NEP'!$B$13:$AG$13, 0))</f>
        <v>Good</v>
      </c>
      <c r="N168" t="str">
        <f>INDEX('WSH Backcast - NEP'!$B$12:$AG$122, MATCH('ALL Backcast - WINEP NEP'!$C168, 'WSH Backcast - NEP'!$C$12:$C$122, 0), MATCH('ALL Backcast - WINEP NEP'!N$13, 'WSH Backcast - NEP'!$B$13:$AG$13, 0))</f>
        <v>Excellent</v>
      </c>
      <c r="O168" t="str">
        <f>INDEX('WSH Backcast - NEP'!$B$12:$AG$122, MATCH('ALL Backcast - WINEP NEP'!$C168, 'WSH Backcast - NEP'!$C$12:$C$122, 0), MATCH('ALL Backcast - WINEP NEP'!O$13, 'WSH Backcast - NEP'!$B$13:$AG$13, 0))</f>
        <v>Excellent</v>
      </c>
      <c r="P168">
        <f>INDEX('WSH Backcast - NEP'!$B$12:$AG$122, MATCH('ALL Backcast - WINEP NEP'!$C168, 'WSH Backcast - NEP'!$C$12:$C$122, 0), MATCH('ALL Backcast - WINEP NEP'!P$13, 'WSH Backcast - NEP'!$B$13:$AG$13, 0))</f>
        <v>0</v>
      </c>
      <c r="Q168" t="str">
        <f>INDEX('WSH Backcast - NEP'!$B$12:$AG$122, MATCH('ALL Backcast - WINEP NEP'!$C168, 'WSH Backcast - NEP'!$C$12:$C$122, 0), MATCH('ALL Backcast - WINEP NEP'!Q$13, 'WSH Backcast - NEP'!$B$13:$AG$13, 0))</f>
        <v>Excellent</v>
      </c>
      <c r="R168" t="str">
        <f>INDEX('WSH Backcast - NEP'!$B$12:$AG$122, MATCH('ALL Backcast - WINEP NEP'!$C168, 'WSH Backcast - NEP'!$C$12:$C$122, 0), MATCH('ALL Backcast - WINEP NEP'!R$13, 'WSH Backcast - NEP'!$B$13:$AG$13, 0))</f>
        <v>Excellent</v>
      </c>
      <c r="S168" t="str">
        <f>INDEX('WSH Backcast - NEP'!$B$12:$AG$122, MATCH('ALL Backcast - WINEP NEP'!$C168, 'WSH Backcast - NEP'!$C$12:$C$122, 0), MATCH('ALL Backcast - WINEP NEP'!S$13, 'WSH Backcast - NEP'!$B$13:$AG$13, 0))</f>
        <v>Excellent</v>
      </c>
      <c r="T168" t="str">
        <f>INDEX('WSH Backcast - NEP'!$B$12:$AG$122, MATCH('ALL Backcast - WINEP NEP'!$C168, 'WSH Backcast - NEP'!$C$12:$C$122, 0), MATCH('ALL Backcast - WINEP NEP'!T$13, 'WSH Backcast - NEP'!$B$13:$AG$13, 0))</f>
        <v>Excellent</v>
      </c>
      <c r="U168" t="str">
        <f>INDEX('WSH Backcast - NEP'!$B$12:$AG$122, MATCH('ALL Backcast - WINEP NEP'!$C168, 'WSH Backcast - NEP'!$C$12:$C$122, 0), MATCH('ALL Backcast - WINEP NEP'!U$13, 'WSH Backcast - NEP'!$B$13:$AG$13, 0))</f>
        <v>Excellent</v>
      </c>
      <c r="V168" t="str">
        <f>INDEX('WSH Backcast - NEP'!$B$12:$AG$122, MATCH('ALL Backcast - WINEP NEP'!$C168, 'WSH Backcast - NEP'!$C$12:$C$122, 0), MATCH('ALL Backcast - WINEP NEP'!V$13, 'WSH Backcast - NEP'!$B$13:$AG$13, 0))</f>
        <v>Excellent</v>
      </c>
      <c r="W168">
        <f>INDEX('WSH Backcast - NEP'!$B$12:$AG$122, MATCH('ALL Backcast - WINEP NEP'!$C168, 'WSH Backcast - NEP'!$C$12:$C$122, 0), MATCH('ALL Backcast - WINEP NEP'!W$13, 'WSH Backcast - NEP'!$B$13:$AG$13, 0))</f>
        <v>0</v>
      </c>
      <c r="X168">
        <f>INDEX('WSH Backcast - NEP'!$B$12:$AG$122, MATCH('ALL Backcast - WINEP NEP'!$C168, 'WSH Backcast - NEP'!$C$12:$C$122, 0), MATCH('ALL Backcast - WINEP NEP'!X$13, 'WSH Backcast - NEP'!$B$13:$AG$13, 0))</f>
        <v>0</v>
      </c>
      <c r="Y168">
        <f>INDEX('WSH Backcast - NEP'!$B$12:$AG$122, MATCH('ALL Backcast - WINEP NEP'!$C168, 'WSH Backcast - NEP'!$C$12:$C$122, 0), MATCH('ALL Backcast - WINEP NEP'!Y$13, 'WSH Backcast - NEP'!$B$13:$AG$13, 0))</f>
        <v>0</v>
      </c>
      <c r="Z168" t="str">
        <f>INDEX('WSH Backcast - NEP'!$B$12:$AG$122, MATCH('ALL Backcast - WINEP NEP'!$C168, 'WSH Backcast - NEP'!$C$12:$C$122, 0), MATCH('ALL Backcast - WINEP NEP'!Z$13, 'WSH Backcast - NEP'!$B$13:$AG$13, 0))</f>
        <v>N</v>
      </c>
      <c r="AB168" t="str">
        <f t="shared" si="2"/>
        <v>N</v>
      </c>
    </row>
    <row r="169" spans="2:28">
      <c r="B169" t="s">
        <v>232</v>
      </c>
      <c r="C169" t="s">
        <v>475</v>
      </c>
      <c r="D169" t="str">
        <f>INDEX('WSH Backcast - NEP'!$B$12:$AG$122, MATCH('ALL Backcast - WINEP NEP'!$C169, 'WSH Backcast - NEP'!$C$12:$C$122, 0), MATCH('ALL Backcast - WINEP NEP'!D$13, 'WSH Backcast - NEP'!$B$13:$AG$13, 0))</f>
        <v>coastal</v>
      </c>
      <c r="E169" t="str">
        <f>INDEX('WSH Backcast - NEP'!$B$12:$AG$122, MATCH('ALL Backcast - WINEP NEP'!$C169, 'WSH Backcast - NEP'!$C$12:$C$122, 0), MATCH('ALL Backcast - WINEP NEP'!E$13, 'WSH Backcast - NEP'!$B$13:$AG$13, 0))</f>
        <v>Categorisation</v>
      </c>
      <c r="F169" t="str">
        <f>INDEX('WSH Backcast - NEP'!$B$12:$AG$122, MATCH('ALL Backcast - WINEP NEP'!$C169, 'WSH Backcast - NEP'!$C$12:$C$122, 0), MATCH('ALL Backcast - WINEP NEP'!F$13, 'WSH Backcast - NEP'!$B$13:$AG$13, 0))</f>
        <v>Included</v>
      </c>
      <c r="H169" t="str">
        <f>INDEX('WSH Backcast - NEP'!$B$12:$AG$122, MATCH('ALL Backcast - WINEP NEP'!$C169, 'WSH Backcast - NEP'!$C$12:$C$122, 0), MATCH('ALL Backcast - WINEP NEP'!H$13, 'WSH Backcast - NEP'!$B$13:$AG$13, 0))</f>
        <v>Excellent</v>
      </c>
      <c r="I169" t="str">
        <f>INDEX('WSH Backcast - NEP'!$B$12:$AG$122, MATCH('ALL Backcast - WINEP NEP'!$C169, 'WSH Backcast - NEP'!$C$12:$C$122, 0), MATCH('ALL Backcast - WINEP NEP'!I$13, 'WSH Backcast - NEP'!$B$13:$AG$13, 0))</f>
        <v>Excellent</v>
      </c>
      <c r="J169" t="str">
        <f>INDEX('WSH Backcast - NEP'!$B$12:$AG$122, MATCH('ALL Backcast - WINEP NEP'!$C169, 'WSH Backcast - NEP'!$C$12:$C$122, 0), MATCH('ALL Backcast - WINEP NEP'!J$13, 'WSH Backcast - NEP'!$B$13:$AG$13, 0))</f>
        <v>Excellent</v>
      </c>
      <c r="K169" t="str">
        <f>INDEX('WSH Backcast - NEP'!$B$12:$AG$122, MATCH('ALL Backcast - WINEP NEP'!$C169, 'WSH Backcast - NEP'!$C$12:$C$122, 0), MATCH('ALL Backcast - WINEP NEP'!K$13, 'WSH Backcast - NEP'!$B$13:$AG$13, 0))</f>
        <v>Excellent</v>
      </c>
      <c r="L169" t="str">
        <f>INDEX('WSH Backcast - NEP'!$B$12:$AG$122, MATCH('ALL Backcast - WINEP NEP'!$C169, 'WSH Backcast - NEP'!$C$12:$C$122, 0), MATCH('ALL Backcast - WINEP NEP'!L$13, 'WSH Backcast - NEP'!$B$13:$AG$13, 0))</f>
        <v>Excellent</v>
      </c>
      <c r="M169" t="str">
        <f>INDEX('WSH Backcast - NEP'!$B$12:$AG$122, MATCH('ALL Backcast - WINEP NEP'!$C169, 'WSH Backcast - NEP'!$C$12:$C$122, 0), MATCH('ALL Backcast - WINEP NEP'!M$13, 'WSH Backcast - NEP'!$B$13:$AG$13, 0))</f>
        <v>Excellent</v>
      </c>
      <c r="N169" t="str">
        <f>INDEX('WSH Backcast - NEP'!$B$12:$AG$122, MATCH('ALL Backcast - WINEP NEP'!$C169, 'WSH Backcast - NEP'!$C$12:$C$122, 0), MATCH('ALL Backcast - WINEP NEP'!N$13, 'WSH Backcast - NEP'!$B$13:$AG$13, 0))</f>
        <v>Excellent</v>
      </c>
      <c r="O169" t="str">
        <f>INDEX('WSH Backcast - NEP'!$B$12:$AG$122, MATCH('ALL Backcast - WINEP NEP'!$C169, 'WSH Backcast - NEP'!$C$12:$C$122, 0), MATCH('ALL Backcast - WINEP NEP'!O$13, 'WSH Backcast - NEP'!$B$13:$AG$13, 0))</f>
        <v>Excellent</v>
      </c>
      <c r="P169">
        <f>INDEX('WSH Backcast - NEP'!$B$12:$AG$122, MATCH('ALL Backcast - WINEP NEP'!$C169, 'WSH Backcast - NEP'!$C$12:$C$122, 0), MATCH('ALL Backcast - WINEP NEP'!P$13, 'WSH Backcast - NEP'!$B$13:$AG$13, 0))</f>
        <v>0</v>
      </c>
      <c r="Q169" t="str">
        <f>INDEX('WSH Backcast - NEP'!$B$12:$AG$122, MATCH('ALL Backcast - WINEP NEP'!$C169, 'WSH Backcast - NEP'!$C$12:$C$122, 0), MATCH('ALL Backcast - WINEP NEP'!Q$13, 'WSH Backcast - NEP'!$B$13:$AG$13, 0))</f>
        <v>Excellent</v>
      </c>
      <c r="R169" t="str">
        <f>INDEX('WSH Backcast - NEP'!$B$12:$AG$122, MATCH('ALL Backcast - WINEP NEP'!$C169, 'WSH Backcast - NEP'!$C$12:$C$122, 0), MATCH('ALL Backcast - WINEP NEP'!R$13, 'WSH Backcast - NEP'!$B$13:$AG$13, 0))</f>
        <v>Excellent</v>
      </c>
      <c r="S169" t="str">
        <f>INDEX('WSH Backcast - NEP'!$B$12:$AG$122, MATCH('ALL Backcast - WINEP NEP'!$C169, 'WSH Backcast - NEP'!$C$12:$C$122, 0), MATCH('ALL Backcast - WINEP NEP'!S$13, 'WSH Backcast - NEP'!$B$13:$AG$13, 0))</f>
        <v>Excellent</v>
      </c>
      <c r="T169" t="str">
        <f>INDEX('WSH Backcast - NEP'!$B$12:$AG$122, MATCH('ALL Backcast - WINEP NEP'!$C169, 'WSH Backcast - NEP'!$C$12:$C$122, 0), MATCH('ALL Backcast - WINEP NEP'!T$13, 'WSH Backcast - NEP'!$B$13:$AG$13, 0))</f>
        <v>Excellent</v>
      </c>
      <c r="U169" t="str">
        <f>INDEX('WSH Backcast - NEP'!$B$12:$AG$122, MATCH('ALL Backcast - WINEP NEP'!$C169, 'WSH Backcast - NEP'!$C$12:$C$122, 0), MATCH('ALL Backcast - WINEP NEP'!U$13, 'WSH Backcast - NEP'!$B$13:$AG$13, 0))</f>
        <v>Excellent</v>
      </c>
      <c r="V169" t="str">
        <f>INDEX('WSH Backcast - NEP'!$B$12:$AG$122, MATCH('ALL Backcast - WINEP NEP'!$C169, 'WSH Backcast - NEP'!$C$12:$C$122, 0), MATCH('ALL Backcast - WINEP NEP'!V$13, 'WSH Backcast - NEP'!$B$13:$AG$13, 0))</f>
        <v>Excellent</v>
      </c>
      <c r="W169">
        <f>INDEX('WSH Backcast - NEP'!$B$12:$AG$122, MATCH('ALL Backcast - WINEP NEP'!$C169, 'WSH Backcast - NEP'!$C$12:$C$122, 0), MATCH('ALL Backcast - WINEP NEP'!W$13, 'WSH Backcast - NEP'!$B$13:$AG$13, 0))</f>
        <v>0</v>
      </c>
      <c r="X169">
        <f>INDEX('WSH Backcast - NEP'!$B$12:$AG$122, MATCH('ALL Backcast - WINEP NEP'!$C169, 'WSH Backcast - NEP'!$C$12:$C$122, 0), MATCH('ALL Backcast - WINEP NEP'!X$13, 'WSH Backcast - NEP'!$B$13:$AG$13, 0))</f>
        <v>0</v>
      </c>
      <c r="Y169">
        <f>INDEX('WSH Backcast - NEP'!$B$12:$AG$122, MATCH('ALL Backcast - WINEP NEP'!$C169, 'WSH Backcast - NEP'!$C$12:$C$122, 0), MATCH('ALL Backcast - WINEP NEP'!Y$13, 'WSH Backcast - NEP'!$B$13:$AG$13, 0))</f>
        <v>0</v>
      </c>
      <c r="Z169" t="str">
        <f>INDEX('WSH Backcast - NEP'!$B$12:$AG$122, MATCH('ALL Backcast - WINEP NEP'!$C169, 'WSH Backcast - NEP'!$C$12:$C$122, 0), MATCH('ALL Backcast - WINEP NEP'!Z$13, 'WSH Backcast - NEP'!$B$13:$AG$13, 0))</f>
        <v>N</v>
      </c>
      <c r="AB169" t="str">
        <f t="shared" si="2"/>
        <v>N</v>
      </c>
    </row>
    <row r="170" spans="2:28">
      <c r="B170" t="s">
        <v>232</v>
      </c>
      <c r="C170" t="s">
        <v>476</v>
      </c>
      <c r="D170" t="str">
        <f>INDEX('WSH Backcast - NEP'!$B$12:$AG$122, MATCH('ALL Backcast - WINEP NEP'!$C170, 'WSH Backcast - NEP'!$C$12:$C$122, 0), MATCH('ALL Backcast - WINEP NEP'!D$13, 'WSH Backcast - NEP'!$B$13:$AG$13, 0))</f>
        <v>coastal</v>
      </c>
      <c r="E170" t="str">
        <f>INDEX('WSH Backcast - NEP'!$B$12:$AG$122, MATCH('ALL Backcast - WINEP NEP'!$C170, 'WSH Backcast - NEP'!$C$12:$C$122, 0), MATCH('ALL Backcast - WINEP NEP'!E$13, 'WSH Backcast - NEP'!$B$13:$AG$13, 0))</f>
        <v>Categorisation</v>
      </c>
      <c r="F170" t="str">
        <f>INDEX('WSH Backcast - NEP'!$B$12:$AG$122, MATCH('ALL Backcast - WINEP NEP'!$C170, 'WSH Backcast - NEP'!$C$12:$C$122, 0), MATCH('ALL Backcast - WINEP NEP'!F$13, 'WSH Backcast - NEP'!$B$13:$AG$13, 0))</f>
        <v>Included</v>
      </c>
      <c r="H170" t="str">
        <f>INDEX('WSH Backcast - NEP'!$B$12:$AG$122, MATCH('ALL Backcast - WINEP NEP'!$C170, 'WSH Backcast - NEP'!$C$12:$C$122, 0), MATCH('ALL Backcast - WINEP NEP'!H$13, 'WSH Backcast - NEP'!$B$13:$AG$13, 0))</f>
        <v>Excellent</v>
      </c>
      <c r="I170" t="str">
        <f>INDEX('WSH Backcast - NEP'!$B$12:$AG$122, MATCH('ALL Backcast - WINEP NEP'!$C170, 'WSH Backcast - NEP'!$C$12:$C$122, 0), MATCH('ALL Backcast - WINEP NEP'!I$13, 'WSH Backcast - NEP'!$B$13:$AG$13, 0))</f>
        <v>Excellent</v>
      </c>
      <c r="J170" t="str">
        <f>INDEX('WSH Backcast - NEP'!$B$12:$AG$122, MATCH('ALL Backcast - WINEP NEP'!$C170, 'WSH Backcast - NEP'!$C$12:$C$122, 0), MATCH('ALL Backcast - WINEP NEP'!J$13, 'WSH Backcast - NEP'!$B$13:$AG$13, 0))</f>
        <v>Excellent</v>
      </c>
      <c r="K170" t="str">
        <f>INDEX('WSH Backcast - NEP'!$B$12:$AG$122, MATCH('ALL Backcast - WINEP NEP'!$C170, 'WSH Backcast - NEP'!$C$12:$C$122, 0), MATCH('ALL Backcast - WINEP NEP'!K$13, 'WSH Backcast - NEP'!$B$13:$AG$13, 0))</f>
        <v>Excellent</v>
      </c>
      <c r="L170" t="str">
        <f>INDEX('WSH Backcast - NEP'!$B$12:$AG$122, MATCH('ALL Backcast - WINEP NEP'!$C170, 'WSH Backcast - NEP'!$C$12:$C$122, 0), MATCH('ALL Backcast - WINEP NEP'!L$13, 'WSH Backcast - NEP'!$B$13:$AG$13, 0))</f>
        <v>Excellent</v>
      </c>
      <c r="M170" t="str">
        <f>INDEX('WSH Backcast - NEP'!$B$12:$AG$122, MATCH('ALL Backcast - WINEP NEP'!$C170, 'WSH Backcast - NEP'!$C$12:$C$122, 0), MATCH('ALL Backcast - WINEP NEP'!M$13, 'WSH Backcast - NEP'!$B$13:$AG$13, 0))</f>
        <v>Excellent</v>
      </c>
      <c r="N170" t="str">
        <f>INDEX('WSH Backcast - NEP'!$B$12:$AG$122, MATCH('ALL Backcast - WINEP NEP'!$C170, 'WSH Backcast - NEP'!$C$12:$C$122, 0), MATCH('ALL Backcast - WINEP NEP'!N$13, 'WSH Backcast - NEP'!$B$13:$AG$13, 0))</f>
        <v>Excellent</v>
      </c>
      <c r="O170" t="str">
        <f>INDEX('WSH Backcast - NEP'!$B$12:$AG$122, MATCH('ALL Backcast - WINEP NEP'!$C170, 'WSH Backcast - NEP'!$C$12:$C$122, 0), MATCH('ALL Backcast - WINEP NEP'!O$13, 'WSH Backcast - NEP'!$B$13:$AG$13, 0))</f>
        <v>Excellent</v>
      </c>
      <c r="P170">
        <f>INDEX('WSH Backcast - NEP'!$B$12:$AG$122, MATCH('ALL Backcast - WINEP NEP'!$C170, 'WSH Backcast - NEP'!$C$12:$C$122, 0), MATCH('ALL Backcast - WINEP NEP'!P$13, 'WSH Backcast - NEP'!$B$13:$AG$13, 0))</f>
        <v>0</v>
      </c>
      <c r="Q170" t="str">
        <f>INDEX('WSH Backcast - NEP'!$B$12:$AG$122, MATCH('ALL Backcast - WINEP NEP'!$C170, 'WSH Backcast - NEP'!$C$12:$C$122, 0), MATCH('ALL Backcast - WINEP NEP'!Q$13, 'WSH Backcast - NEP'!$B$13:$AG$13, 0))</f>
        <v>Excellent</v>
      </c>
      <c r="R170" t="str">
        <f>INDEX('WSH Backcast - NEP'!$B$12:$AG$122, MATCH('ALL Backcast - WINEP NEP'!$C170, 'WSH Backcast - NEP'!$C$12:$C$122, 0), MATCH('ALL Backcast - WINEP NEP'!R$13, 'WSH Backcast - NEP'!$B$13:$AG$13, 0))</f>
        <v>Excellent</v>
      </c>
      <c r="S170" t="str">
        <f>INDEX('WSH Backcast - NEP'!$B$12:$AG$122, MATCH('ALL Backcast - WINEP NEP'!$C170, 'WSH Backcast - NEP'!$C$12:$C$122, 0), MATCH('ALL Backcast - WINEP NEP'!S$13, 'WSH Backcast - NEP'!$B$13:$AG$13, 0))</f>
        <v>Excellent</v>
      </c>
      <c r="T170" t="str">
        <f>INDEX('WSH Backcast - NEP'!$B$12:$AG$122, MATCH('ALL Backcast - WINEP NEP'!$C170, 'WSH Backcast - NEP'!$C$12:$C$122, 0), MATCH('ALL Backcast - WINEP NEP'!T$13, 'WSH Backcast - NEP'!$B$13:$AG$13, 0))</f>
        <v>Excellent</v>
      </c>
      <c r="U170" t="str">
        <f>INDEX('WSH Backcast - NEP'!$B$12:$AG$122, MATCH('ALL Backcast - WINEP NEP'!$C170, 'WSH Backcast - NEP'!$C$12:$C$122, 0), MATCH('ALL Backcast - WINEP NEP'!U$13, 'WSH Backcast - NEP'!$B$13:$AG$13, 0))</f>
        <v>Excellent</v>
      </c>
      <c r="V170" t="str">
        <f>INDEX('WSH Backcast - NEP'!$B$12:$AG$122, MATCH('ALL Backcast - WINEP NEP'!$C170, 'WSH Backcast - NEP'!$C$12:$C$122, 0), MATCH('ALL Backcast - WINEP NEP'!V$13, 'WSH Backcast - NEP'!$B$13:$AG$13, 0))</f>
        <v>Excellent</v>
      </c>
      <c r="W170">
        <f>INDEX('WSH Backcast - NEP'!$B$12:$AG$122, MATCH('ALL Backcast - WINEP NEP'!$C170, 'WSH Backcast - NEP'!$C$12:$C$122, 0), MATCH('ALL Backcast - WINEP NEP'!W$13, 'WSH Backcast - NEP'!$B$13:$AG$13, 0))</f>
        <v>0</v>
      </c>
      <c r="X170">
        <f>INDEX('WSH Backcast - NEP'!$B$12:$AG$122, MATCH('ALL Backcast - WINEP NEP'!$C170, 'WSH Backcast - NEP'!$C$12:$C$122, 0), MATCH('ALL Backcast - WINEP NEP'!X$13, 'WSH Backcast - NEP'!$B$13:$AG$13, 0))</f>
        <v>0</v>
      </c>
      <c r="Y170">
        <f>INDEX('WSH Backcast - NEP'!$B$12:$AG$122, MATCH('ALL Backcast - WINEP NEP'!$C170, 'WSH Backcast - NEP'!$C$12:$C$122, 0), MATCH('ALL Backcast - WINEP NEP'!Y$13, 'WSH Backcast - NEP'!$B$13:$AG$13, 0))</f>
        <v>0</v>
      </c>
      <c r="Z170" t="str">
        <f>INDEX('WSH Backcast - NEP'!$B$12:$AG$122, MATCH('ALL Backcast - WINEP NEP'!$C170, 'WSH Backcast - NEP'!$C$12:$C$122, 0), MATCH('ALL Backcast - WINEP NEP'!Z$13, 'WSH Backcast - NEP'!$B$13:$AG$13, 0))</f>
        <v>N</v>
      </c>
      <c r="AB170" t="str">
        <f t="shared" si="2"/>
        <v>N</v>
      </c>
    </row>
    <row r="171" spans="2:28">
      <c r="B171" t="s">
        <v>232</v>
      </c>
      <c r="C171" t="s">
        <v>477</v>
      </c>
      <c r="D171" t="str">
        <f>INDEX('WSH Backcast - NEP'!$B$12:$AG$122, MATCH('ALL Backcast - WINEP NEP'!$C171, 'WSH Backcast - NEP'!$C$12:$C$122, 0), MATCH('ALL Backcast - WINEP NEP'!D$13, 'WSH Backcast - NEP'!$B$13:$AG$13, 0))</f>
        <v>coastal</v>
      </c>
      <c r="E171" t="str">
        <f>INDEX('WSH Backcast - NEP'!$B$12:$AG$122, MATCH('ALL Backcast - WINEP NEP'!$C171, 'WSH Backcast - NEP'!$C$12:$C$122, 0), MATCH('ALL Backcast - WINEP NEP'!E$13, 'WSH Backcast - NEP'!$B$13:$AG$13, 0))</f>
        <v>Categorisation</v>
      </c>
      <c r="F171" t="str">
        <f>INDEX('WSH Backcast - NEP'!$B$12:$AG$122, MATCH('ALL Backcast - WINEP NEP'!$C171, 'WSH Backcast - NEP'!$C$12:$C$122, 0), MATCH('ALL Backcast - WINEP NEP'!F$13, 'WSH Backcast - NEP'!$B$13:$AG$13, 0))</f>
        <v>Included</v>
      </c>
      <c r="H171" t="str">
        <f>INDEX('WSH Backcast - NEP'!$B$12:$AG$122, MATCH('ALL Backcast - WINEP NEP'!$C171, 'WSH Backcast - NEP'!$C$12:$C$122, 0), MATCH('ALL Backcast - WINEP NEP'!H$13, 'WSH Backcast - NEP'!$B$13:$AG$13, 0))</f>
        <v>Excellent</v>
      </c>
      <c r="I171" t="str">
        <f>INDEX('WSH Backcast - NEP'!$B$12:$AG$122, MATCH('ALL Backcast - WINEP NEP'!$C171, 'WSH Backcast - NEP'!$C$12:$C$122, 0), MATCH('ALL Backcast - WINEP NEP'!I$13, 'WSH Backcast - NEP'!$B$13:$AG$13, 0))</f>
        <v>Excellent</v>
      </c>
      <c r="J171" t="str">
        <f>INDEX('WSH Backcast - NEP'!$B$12:$AG$122, MATCH('ALL Backcast - WINEP NEP'!$C171, 'WSH Backcast - NEP'!$C$12:$C$122, 0), MATCH('ALL Backcast - WINEP NEP'!J$13, 'WSH Backcast - NEP'!$B$13:$AG$13, 0))</f>
        <v>Excellent</v>
      </c>
      <c r="K171" t="str">
        <f>INDEX('WSH Backcast - NEP'!$B$12:$AG$122, MATCH('ALL Backcast - WINEP NEP'!$C171, 'WSH Backcast - NEP'!$C$12:$C$122, 0), MATCH('ALL Backcast - WINEP NEP'!K$13, 'WSH Backcast - NEP'!$B$13:$AG$13, 0))</f>
        <v>Good</v>
      </c>
      <c r="L171" t="str">
        <f>INDEX('WSH Backcast - NEP'!$B$12:$AG$122, MATCH('ALL Backcast - WINEP NEP'!$C171, 'WSH Backcast - NEP'!$C$12:$C$122, 0), MATCH('ALL Backcast - WINEP NEP'!L$13, 'WSH Backcast - NEP'!$B$13:$AG$13, 0))</f>
        <v>Excellent</v>
      </c>
      <c r="M171" t="str">
        <f>INDEX('WSH Backcast - NEP'!$B$12:$AG$122, MATCH('ALL Backcast - WINEP NEP'!$C171, 'WSH Backcast - NEP'!$C$12:$C$122, 0), MATCH('ALL Backcast - WINEP NEP'!M$13, 'WSH Backcast - NEP'!$B$13:$AG$13, 0))</f>
        <v>Good</v>
      </c>
      <c r="N171" t="str">
        <f>INDEX('WSH Backcast - NEP'!$B$12:$AG$122, MATCH('ALL Backcast - WINEP NEP'!$C171, 'WSH Backcast - NEP'!$C$12:$C$122, 0), MATCH('ALL Backcast - WINEP NEP'!N$13, 'WSH Backcast - NEP'!$B$13:$AG$13, 0))</f>
        <v>Good</v>
      </c>
      <c r="O171" t="str">
        <f>INDEX('WSH Backcast - NEP'!$B$12:$AG$122, MATCH('ALL Backcast - WINEP NEP'!$C171, 'WSH Backcast - NEP'!$C$12:$C$122, 0), MATCH('ALL Backcast - WINEP NEP'!O$13, 'WSH Backcast - NEP'!$B$13:$AG$13, 0))</f>
        <v>Good</v>
      </c>
      <c r="P171">
        <f>INDEX('WSH Backcast - NEP'!$B$12:$AG$122, MATCH('ALL Backcast - WINEP NEP'!$C171, 'WSH Backcast - NEP'!$C$12:$C$122, 0), MATCH('ALL Backcast - WINEP NEP'!P$13, 'WSH Backcast - NEP'!$B$13:$AG$13, 0))</f>
        <v>0</v>
      </c>
      <c r="Q171" t="str">
        <f>INDEX('WSH Backcast - NEP'!$B$12:$AG$122, MATCH('ALL Backcast - WINEP NEP'!$C171, 'WSH Backcast - NEP'!$C$12:$C$122, 0), MATCH('ALL Backcast - WINEP NEP'!Q$13, 'WSH Backcast - NEP'!$B$13:$AG$13, 0))</f>
        <v>Good</v>
      </c>
      <c r="R171" t="str">
        <f>INDEX('WSH Backcast - NEP'!$B$12:$AG$122, MATCH('ALL Backcast - WINEP NEP'!$C171, 'WSH Backcast - NEP'!$C$12:$C$122, 0), MATCH('ALL Backcast - WINEP NEP'!R$13, 'WSH Backcast - NEP'!$B$13:$AG$13, 0))</f>
        <v>Good</v>
      </c>
      <c r="S171" t="str">
        <f>INDEX('WSH Backcast - NEP'!$B$12:$AG$122, MATCH('ALL Backcast - WINEP NEP'!$C171, 'WSH Backcast - NEP'!$C$12:$C$122, 0), MATCH('ALL Backcast - WINEP NEP'!S$13, 'WSH Backcast - NEP'!$B$13:$AG$13, 0))</f>
        <v>Good</v>
      </c>
      <c r="T171" t="str">
        <f>INDEX('WSH Backcast - NEP'!$B$12:$AG$122, MATCH('ALL Backcast - WINEP NEP'!$C171, 'WSH Backcast - NEP'!$C$12:$C$122, 0), MATCH('ALL Backcast - WINEP NEP'!T$13, 'WSH Backcast - NEP'!$B$13:$AG$13, 0))</f>
        <v>Good</v>
      </c>
      <c r="U171" t="str">
        <f>INDEX('WSH Backcast - NEP'!$B$12:$AG$122, MATCH('ALL Backcast - WINEP NEP'!$C171, 'WSH Backcast - NEP'!$C$12:$C$122, 0), MATCH('ALL Backcast - WINEP NEP'!U$13, 'WSH Backcast - NEP'!$B$13:$AG$13, 0))</f>
        <v>Good</v>
      </c>
      <c r="V171" t="str">
        <f>INDEX('WSH Backcast - NEP'!$B$12:$AG$122, MATCH('ALL Backcast - WINEP NEP'!$C171, 'WSH Backcast - NEP'!$C$12:$C$122, 0), MATCH('ALL Backcast - WINEP NEP'!V$13, 'WSH Backcast - NEP'!$B$13:$AG$13, 0))</f>
        <v>Good</v>
      </c>
      <c r="W171">
        <f>INDEX('WSH Backcast - NEP'!$B$12:$AG$122, MATCH('ALL Backcast - WINEP NEP'!$C171, 'WSH Backcast - NEP'!$C$12:$C$122, 0), MATCH('ALL Backcast - WINEP NEP'!W$13, 'WSH Backcast - NEP'!$B$13:$AG$13, 0))</f>
        <v>0</v>
      </c>
      <c r="X171">
        <f>INDEX('WSH Backcast - NEP'!$B$12:$AG$122, MATCH('ALL Backcast - WINEP NEP'!$C171, 'WSH Backcast - NEP'!$C$12:$C$122, 0), MATCH('ALL Backcast - WINEP NEP'!X$13, 'WSH Backcast - NEP'!$B$13:$AG$13, 0))</f>
        <v>0</v>
      </c>
      <c r="Y171">
        <f>INDEX('WSH Backcast - NEP'!$B$12:$AG$122, MATCH('ALL Backcast - WINEP NEP'!$C171, 'WSH Backcast - NEP'!$C$12:$C$122, 0), MATCH('ALL Backcast - WINEP NEP'!Y$13, 'WSH Backcast - NEP'!$B$13:$AG$13, 0))</f>
        <v>0</v>
      </c>
      <c r="Z171" t="str">
        <f>INDEX('WSH Backcast - NEP'!$B$12:$AG$122, MATCH('ALL Backcast - WINEP NEP'!$C171, 'WSH Backcast - NEP'!$C$12:$C$122, 0), MATCH('ALL Backcast - WINEP NEP'!Z$13, 'WSH Backcast - NEP'!$B$13:$AG$13, 0))</f>
        <v>N</v>
      </c>
      <c r="AB171" t="str">
        <f t="shared" si="2"/>
        <v>N</v>
      </c>
    </row>
    <row r="172" spans="2:28">
      <c r="B172" t="s">
        <v>232</v>
      </c>
      <c r="C172" t="s">
        <v>478</v>
      </c>
      <c r="D172" t="str">
        <f>INDEX('WSH Backcast - NEP'!$B$12:$AG$122, MATCH('ALL Backcast - WINEP NEP'!$C172, 'WSH Backcast - NEP'!$C$12:$C$122, 0), MATCH('ALL Backcast - WINEP NEP'!D$13, 'WSH Backcast - NEP'!$B$13:$AG$13, 0))</f>
        <v>coastal</v>
      </c>
      <c r="E172" t="str">
        <f>INDEX('WSH Backcast - NEP'!$B$12:$AG$122, MATCH('ALL Backcast - WINEP NEP'!$C172, 'WSH Backcast - NEP'!$C$12:$C$122, 0), MATCH('ALL Backcast - WINEP NEP'!E$13, 'WSH Backcast - NEP'!$B$13:$AG$13, 0))</f>
        <v>Categorisation</v>
      </c>
      <c r="F172" t="str">
        <f>INDEX('WSH Backcast - NEP'!$B$12:$AG$122, MATCH('ALL Backcast - WINEP NEP'!$C172, 'WSH Backcast - NEP'!$C$12:$C$122, 0), MATCH('ALL Backcast - WINEP NEP'!F$13, 'WSH Backcast - NEP'!$B$13:$AG$13, 0))</f>
        <v>Included</v>
      </c>
      <c r="H172" t="str">
        <f>INDEX('WSH Backcast - NEP'!$B$12:$AG$122, MATCH('ALL Backcast - WINEP NEP'!$C172, 'WSH Backcast - NEP'!$C$12:$C$122, 0), MATCH('ALL Backcast - WINEP NEP'!H$13, 'WSH Backcast - NEP'!$B$13:$AG$13, 0))</f>
        <v>Good</v>
      </c>
      <c r="I172" t="str">
        <f>INDEX('WSH Backcast - NEP'!$B$12:$AG$122, MATCH('ALL Backcast - WINEP NEP'!$C172, 'WSH Backcast - NEP'!$C$12:$C$122, 0), MATCH('ALL Backcast - WINEP NEP'!I$13, 'WSH Backcast - NEP'!$B$13:$AG$13, 0))</f>
        <v>Good</v>
      </c>
      <c r="J172" t="str">
        <f>INDEX('WSH Backcast - NEP'!$B$12:$AG$122, MATCH('ALL Backcast - WINEP NEP'!$C172, 'WSH Backcast - NEP'!$C$12:$C$122, 0), MATCH('ALL Backcast - WINEP NEP'!J$13, 'WSH Backcast - NEP'!$B$13:$AG$13, 0))</f>
        <v>Good</v>
      </c>
      <c r="K172" t="str">
        <f>INDEX('WSH Backcast - NEP'!$B$12:$AG$122, MATCH('ALL Backcast - WINEP NEP'!$C172, 'WSH Backcast - NEP'!$C$12:$C$122, 0), MATCH('ALL Backcast - WINEP NEP'!K$13, 'WSH Backcast - NEP'!$B$13:$AG$13, 0))</f>
        <v>Excellent</v>
      </c>
      <c r="L172" t="str">
        <f>INDEX('WSH Backcast - NEP'!$B$12:$AG$122, MATCH('ALL Backcast - WINEP NEP'!$C172, 'WSH Backcast - NEP'!$C$12:$C$122, 0), MATCH('ALL Backcast - WINEP NEP'!L$13, 'WSH Backcast - NEP'!$B$13:$AG$13, 0))</f>
        <v>Excellent</v>
      </c>
      <c r="M172" t="str">
        <f>INDEX('WSH Backcast - NEP'!$B$12:$AG$122, MATCH('ALL Backcast - WINEP NEP'!$C172, 'WSH Backcast - NEP'!$C$12:$C$122, 0), MATCH('ALL Backcast - WINEP NEP'!M$13, 'WSH Backcast - NEP'!$B$13:$AG$13, 0))</f>
        <v>Excellent</v>
      </c>
      <c r="N172" t="str">
        <f>INDEX('WSH Backcast - NEP'!$B$12:$AG$122, MATCH('ALL Backcast - WINEP NEP'!$C172, 'WSH Backcast - NEP'!$C$12:$C$122, 0), MATCH('ALL Backcast - WINEP NEP'!N$13, 'WSH Backcast - NEP'!$B$13:$AG$13, 0))</f>
        <v>Excellent</v>
      </c>
      <c r="O172" t="str">
        <f>INDEX('WSH Backcast - NEP'!$B$12:$AG$122, MATCH('ALL Backcast - WINEP NEP'!$C172, 'WSH Backcast - NEP'!$C$12:$C$122, 0), MATCH('ALL Backcast - WINEP NEP'!O$13, 'WSH Backcast - NEP'!$B$13:$AG$13, 0))</f>
        <v>Good</v>
      </c>
      <c r="P172">
        <f>INDEX('WSH Backcast - NEP'!$B$12:$AG$122, MATCH('ALL Backcast - WINEP NEP'!$C172, 'WSH Backcast - NEP'!$C$12:$C$122, 0), MATCH('ALL Backcast - WINEP NEP'!P$13, 'WSH Backcast - NEP'!$B$13:$AG$13, 0))</f>
        <v>0</v>
      </c>
      <c r="Q172" t="str">
        <f>INDEX('WSH Backcast - NEP'!$B$12:$AG$122, MATCH('ALL Backcast - WINEP NEP'!$C172, 'WSH Backcast - NEP'!$C$12:$C$122, 0), MATCH('ALL Backcast - WINEP NEP'!Q$13, 'WSH Backcast - NEP'!$B$13:$AG$13, 0))</f>
        <v>Sufficient</v>
      </c>
      <c r="R172" t="str">
        <f>INDEX('WSH Backcast - NEP'!$B$12:$AG$122, MATCH('ALL Backcast - WINEP NEP'!$C172, 'WSH Backcast - NEP'!$C$12:$C$122, 0), MATCH('ALL Backcast - WINEP NEP'!R$13, 'WSH Backcast - NEP'!$B$13:$AG$13, 0))</f>
        <v>Sufficient</v>
      </c>
      <c r="S172" t="str">
        <f>INDEX('WSH Backcast - NEP'!$B$12:$AG$122, MATCH('ALL Backcast - WINEP NEP'!$C172, 'WSH Backcast - NEP'!$C$12:$C$122, 0), MATCH('ALL Backcast - WINEP NEP'!S$13, 'WSH Backcast - NEP'!$B$13:$AG$13, 0))</f>
        <v>Sufficient</v>
      </c>
      <c r="T172" t="str">
        <f>INDEX('WSH Backcast - NEP'!$B$12:$AG$122, MATCH('ALL Backcast - WINEP NEP'!$C172, 'WSH Backcast - NEP'!$C$12:$C$122, 0), MATCH('ALL Backcast - WINEP NEP'!T$13, 'WSH Backcast - NEP'!$B$13:$AG$13, 0))</f>
        <v>Sufficient</v>
      </c>
      <c r="U172" t="str">
        <f>INDEX('WSH Backcast - NEP'!$B$12:$AG$122, MATCH('ALL Backcast - WINEP NEP'!$C172, 'WSH Backcast - NEP'!$C$12:$C$122, 0), MATCH('ALL Backcast - WINEP NEP'!U$13, 'WSH Backcast - NEP'!$B$13:$AG$13, 0))</f>
        <v>Sufficient</v>
      </c>
      <c r="V172" t="str">
        <f>INDEX('WSH Backcast - NEP'!$B$12:$AG$122, MATCH('ALL Backcast - WINEP NEP'!$C172, 'WSH Backcast - NEP'!$C$12:$C$122, 0), MATCH('ALL Backcast - WINEP NEP'!V$13, 'WSH Backcast - NEP'!$B$13:$AG$13, 0))</f>
        <v>Sufficient</v>
      </c>
      <c r="W172" t="str">
        <f>INDEX('WSH Backcast - NEP'!$B$12:$AG$122, MATCH('ALL Backcast - WINEP NEP'!$C172, 'WSH Backcast - NEP'!$C$12:$C$122, 0), MATCH('ALL Backcast - WINEP NEP'!W$13, 'WSH Backcast - NEP'!$B$13:$AG$13, 0))</f>
        <v>Y</v>
      </c>
      <c r="X172">
        <f>INDEX('WSH Backcast - NEP'!$B$12:$AG$122, MATCH('ALL Backcast - WINEP NEP'!$C172, 'WSH Backcast - NEP'!$C$12:$C$122, 0), MATCH('ALL Backcast - WINEP NEP'!X$13, 'WSH Backcast - NEP'!$B$13:$AG$13, 0))</f>
        <v>0</v>
      </c>
      <c r="Y172" t="str">
        <f>INDEX('WSH Backcast - NEP'!$B$12:$AG$122, MATCH('ALL Backcast - WINEP NEP'!$C172, 'WSH Backcast - NEP'!$C$12:$C$122, 0), MATCH('ALL Backcast - WINEP NEP'!Y$13, 'WSH Backcast - NEP'!$B$13:$AG$13, 0))</f>
        <v>Historical performance at good so push forecast to good</v>
      </c>
      <c r="Z172" t="str">
        <f>INDEX('WSH Backcast - NEP'!$B$12:$AG$122, MATCH('ALL Backcast - WINEP NEP'!$C172, 'WSH Backcast - NEP'!$C$12:$C$122, 0), MATCH('ALL Backcast - WINEP NEP'!Z$13, 'WSH Backcast - NEP'!$B$13:$AG$13, 0))</f>
        <v>Y</v>
      </c>
      <c r="AB172" t="str">
        <f t="shared" si="2"/>
        <v>N</v>
      </c>
    </row>
    <row r="173" spans="2:28">
      <c r="B173" t="s">
        <v>232</v>
      </c>
      <c r="C173" t="s">
        <v>480</v>
      </c>
      <c r="D173" t="str">
        <f>INDEX('WSH Backcast - NEP'!$B$12:$AG$122, MATCH('ALL Backcast - WINEP NEP'!$C173, 'WSH Backcast - NEP'!$C$12:$C$122, 0), MATCH('ALL Backcast - WINEP NEP'!D$13, 'WSH Backcast - NEP'!$B$13:$AG$13, 0))</f>
        <v>coastal</v>
      </c>
      <c r="E173" t="str">
        <f>INDEX('WSH Backcast - NEP'!$B$12:$AG$122, MATCH('ALL Backcast - WINEP NEP'!$C173, 'WSH Backcast - NEP'!$C$12:$C$122, 0), MATCH('ALL Backcast - WINEP NEP'!E$13, 'WSH Backcast - NEP'!$B$13:$AG$13, 0))</f>
        <v>Categorisation</v>
      </c>
      <c r="F173" t="str">
        <f>INDEX('WSH Backcast - NEP'!$B$12:$AG$122, MATCH('ALL Backcast - WINEP NEP'!$C173, 'WSH Backcast - NEP'!$C$12:$C$122, 0), MATCH('ALL Backcast - WINEP NEP'!F$13, 'WSH Backcast - NEP'!$B$13:$AG$13, 0))</f>
        <v>Included</v>
      </c>
      <c r="H173" t="str">
        <f>INDEX('WSH Backcast - NEP'!$B$12:$AG$122, MATCH('ALL Backcast - WINEP NEP'!$C173, 'WSH Backcast - NEP'!$C$12:$C$122, 0), MATCH('ALL Backcast - WINEP NEP'!H$13, 'WSH Backcast - NEP'!$B$13:$AG$13, 0))</f>
        <v>Poor (backcast)</v>
      </c>
      <c r="I173" t="str">
        <f>INDEX('WSH Backcast - NEP'!$B$12:$AG$122, MATCH('ALL Backcast - WINEP NEP'!$C173, 'WSH Backcast - NEP'!$C$12:$C$122, 0), MATCH('ALL Backcast - WINEP NEP'!I$13, 'WSH Backcast - NEP'!$B$13:$AG$13, 0))</f>
        <v>Poor (backcast)</v>
      </c>
      <c r="J173" t="str">
        <f>INDEX('WSH Backcast - NEP'!$B$12:$AG$122, MATCH('ALL Backcast - WINEP NEP'!$C173, 'WSH Backcast - NEP'!$C$12:$C$122, 0), MATCH('ALL Backcast - WINEP NEP'!J$13, 'WSH Backcast - NEP'!$B$13:$AG$13, 0))</f>
        <v>Poor (backcast)</v>
      </c>
      <c r="K173" t="str">
        <f>INDEX('WSH Backcast - NEP'!$B$12:$AG$122, MATCH('ALL Backcast - WINEP NEP'!$C173, 'WSH Backcast - NEP'!$C$12:$C$122, 0), MATCH('ALL Backcast - WINEP NEP'!K$13, 'WSH Backcast - NEP'!$B$13:$AG$13, 0))</f>
        <v>Poor (backcast)</v>
      </c>
      <c r="L173" t="str">
        <f>INDEX('WSH Backcast - NEP'!$B$12:$AG$122, MATCH('ALL Backcast - WINEP NEP'!$C173, 'WSH Backcast - NEP'!$C$12:$C$122, 0), MATCH('ALL Backcast - WINEP NEP'!L$13, 'WSH Backcast - NEP'!$B$13:$AG$13, 0))</f>
        <v>Poor (backcast)</v>
      </c>
      <c r="M173" t="str">
        <f>INDEX('WSH Backcast - NEP'!$B$12:$AG$122, MATCH('ALL Backcast - WINEP NEP'!$C173, 'WSH Backcast - NEP'!$C$12:$C$122, 0), MATCH('ALL Backcast - WINEP NEP'!M$13, 'WSH Backcast - NEP'!$B$13:$AG$13, 0))</f>
        <v>Poor (backcast)</v>
      </c>
      <c r="N173" t="str">
        <f>INDEX('WSH Backcast - NEP'!$B$12:$AG$122, MATCH('ALL Backcast - WINEP NEP'!$C173, 'WSH Backcast - NEP'!$C$12:$C$122, 0), MATCH('ALL Backcast - WINEP NEP'!N$13, 'WSH Backcast - NEP'!$B$13:$AG$13, 0))</f>
        <v>Poor (backcast)</v>
      </c>
      <c r="O173" t="str">
        <f>INDEX('WSH Backcast - NEP'!$B$12:$AG$122, MATCH('ALL Backcast - WINEP NEP'!$C173, 'WSH Backcast - NEP'!$C$12:$C$122, 0), MATCH('ALL Backcast - WINEP NEP'!O$13, 'WSH Backcast - NEP'!$B$13:$AG$13, 0))</f>
        <v>Poor (backcast)</v>
      </c>
      <c r="P173">
        <f>INDEX('WSH Backcast - NEP'!$B$12:$AG$122, MATCH('ALL Backcast - WINEP NEP'!$C173, 'WSH Backcast - NEP'!$C$12:$C$122, 0), MATCH('ALL Backcast - WINEP NEP'!P$13, 'WSH Backcast - NEP'!$B$13:$AG$13, 0))</f>
        <v>0</v>
      </c>
      <c r="Q173" t="str">
        <f>INDEX('WSH Backcast - NEP'!$B$12:$AG$122, MATCH('ALL Backcast - WINEP NEP'!$C173, 'WSH Backcast - NEP'!$C$12:$C$122, 0), MATCH('ALL Backcast - WINEP NEP'!Q$13, 'WSH Backcast - NEP'!$B$13:$AG$13, 0))</f>
        <v>Poor</v>
      </c>
      <c r="R173" t="str">
        <f>INDEX('WSH Backcast - NEP'!$B$12:$AG$122, MATCH('ALL Backcast - WINEP NEP'!$C173, 'WSH Backcast - NEP'!$C$12:$C$122, 0), MATCH('ALL Backcast - WINEP NEP'!R$13, 'WSH Backcast - NEP'!$B$13:$AG$13, 0))</f>
        <v>Poor</v>
      </c>
      <c r="S173" t="str">
        <f>INDEX('WSH Backcast - NEP'!$B$12:$AG$122, MATCH('ALL Backcast - WINEP NEP'!$C173, 'WSH Backcast - NEP'!$C$12:$C$122, 0), MATCH('ALL Backcast - WINEP NEP'!S$13, 'WSH Backcast - NEP'!$B$13:$AG$13, 0))</f>
        <v>Poor</v>
      </c>
      <c r="T173" t="str">
        <f>INDEX('WSH Backcast - NEP'!$B$12:$AG$122, MATCH('ALL Backcast - WINEP NEP'!$C173, 'WSH Backcast - NEP'!$C$12:$C$122, 0), MATCH('ALL Backcast - WINEP NEP'!T$13, 'WSH Backcast - NEP'!$B$13:$AG$13, 0))</f>
        <v>Poor</v>
      </c>
      <c r="U173" t="str">
        <f>INDEX('WSH Backcast - NEP'!$B$12:$AG$122, MATCH('ALL Backcast - WINEP NEP'!$C173, 'WSH Backcast - NEP'!$C$12:$C$122, 0), MATCH('ALL Backcast - WINEP NEP'!U$13, 'WSH Backcast - NEP'!$B$13:$AG$13, 0))</f>
        <v>Poor</v>
      </c>
      <c r="V173" t="str">
        <f>INDEX('WSH Backcast - NEP'!$B$12:$AG$122, MATCH('ALL Backcast - WINEP NEP'!$C173, 'WSH Backcast - NEP'!$C$12:$C$122, 0), MATCH('ALL Backcast - WINEP NEP'!V$13, 'WSH Backcast - NEP'!$B$13:$AG$13, 0))</f>
        <v>Poor</v>
      </c>
      <c r="W173">
        <f>INDEX('WSH Backcast - NEP'!$B$12:$AG$122, MATCH('ALL Backcast - WINEP NEP'!$C173, 'WSH Backcast - NEP'!$C$12:$C$122, 0), MATCH('ALL Backcast - WINEP NEP'!W$13, 'WSH Backcast - NEP'!$B$13:$AG$13, 0))</f>
        <v>0</v>
      </c>
      <c r="X173">
        <f>INDEX('WSH Backcast - NEP'!$B$12:$AG$122, MATCH('ALL Backcast - WINEP NEP'!$C173, 'WSH Backcast - NEP'!$C$12:$C$122, 0), MATCH('ALL Backcast - WINEP NEP'!X$13, 'WSH Backcast - NEP'!$B$13:$AG$13, 0))</f>
        <v>0</v>
      </c>
      <c r="Y173">
        <f>INDEX('WSH Backcast - NEP'!$B$12:$AG$122, MATCH('ALL Backcast - WINEP NEP'!$C173, 'WSH Backcast - NEP'!$C$12:$C$122, 0), MATCH('ALL Backcast - WINEP NEP'!Y$13, 'WSH Backcast - NEP'!$B$13:$AG$13, 0))</f>
        <v>0</v>
      </c>
      <c r="Z173" t="str">
        <f>INDEX('WSH Backcast - NEP'!$B$12:$AG$122, MATCH('ALL Backcast - WINEP NEP'!$C173, 'WSH Backcast - NEP'!$C$12:$C$122, 0), MATCH('ALL Backcast - WINEP NEP'!Z$13, 'WSH Backcast - NEP'!$B$13:$AG$13, 0))</f>
        <v>N</v>
      </c>
      <c r="AB173" t="str">
        <f t="shared" si="2"/>
        <v>N</v>
      </c>
    </row>
    <row r="174" spans="2:28">
      <c r="B174" t="s">
        <v>232</v>
      </c>
      <c r="C174" t="s">
        <v>481</v>
      </c>
      <c r="D174" t="str">
        <f>INDEX('WSH Backcast - NEP'!$B$12:$AG$122, MATCH('ALL Backcast - WINEP NEP'!$C174, 'WSH Backcast - NEP'!$C$12:$C$122, 0), MATCH('ALL Backcast - WINEP NEP'!D$13, 'WSH Backcast - NEP'!$B$13:$AG$13, 0))</f>
        <v>coastal</v>
      </c>
      <c r="E174" t="str">
        <f>INDEX('WSH Backcast - NEP'!$B$12:$AG$122, MATCH('ALL Backcast - WINEP NEP'!$C174, 'WSH Backcast - NEP'!$C$12:$C$122, 0), MATCH('ALL Backcast - WINEP NEP'!E$13, 'WSH Backcast - NEP'!$B$13:$AG$13, 0))</f>
        <v>Categorisation</v>
      </c>
      <c r="F174" t="str">
        <f>INDEX('WSH Backcast - NEP'!$B$12:$AG$122, MATCH('ALL Backcast - WINEP NEP'!$C174, 'WSH Backcast - NEP'!$C$12:$C$122, 0), MATCH('ALL Backcast - WINEP NEP'!F$13, 'WSH Backcast - NEP'!$B$13:$AG$13, 0))</f>
        <v>Included</v>
      </c>
      <c r="H174" t="str">
        <f>INDEX('WSH Backcast - NEP'!$B$12:$AG$122, MATCH('ALL Backcast - WINEP NEP'!$C174, 'WSH Backcast - NEP'!$C$12:$C$122, 0), MATCH('ALL Backcast - WINEP NEP'!H$13, 'WSH Backcast - NEP'!$B$13:$AG$13, 0))</f>
        <v>Poor (backcast)</v>
      </c>
      <c r="I174" t="str">
        <f>INDEX('WSH Backcast - NEP'!$B$12:$AG$122, MATCH('ALL Backcast - WINEP NEP'!$C174, 'WSH Backcast - NEP'!$C$12:$C$122, 0), MATCH('ALL Backcast - WINEP NEP'!I$13, 'WSH Backcast - NEP'!$B$13:$AG$13, 0))</f>
        <v>Poor (backcast)</v>
      </c>
      <c r="J174" t="str">
        <f>INDEX('WSH Backcast - NEP'!$B$12:$AG$122, MATCH('ALL Backcast - WINEP NEP'!$C174, 'WSH Backcast - NEP'!$C$12:$C$122, 0), MATCH('ALL Backcast - WINEP NEP'!J$13, 'WSH Backcast - NEP'!$B$13:$AG$13, 0))</f>
        <v>Poor (backcast)</v>
      </c>
      <c r="K174" t="str">
        <f>INDEX('WSH Backcast - NEP'!$B$12:$AG$122, MATCH('ALL Backcast - WINEP NEP'!$C174, 'WSH Backcast - NEP'!$C$12:$C$122, 0), MATCH('ALL Backcast - WINEP NEP'!K$13, 'WSH Backcast - NEP'!$B$13:$AG$13, 0))</f>
        <v>Poor (backcast)</v>
      </c>
      <c r="L174" t="str">
        <f>INDEX('WSH Backcast - NEP'!$B$12:$AG$122, MATCH('ALL Backcast - WINEP NEP'!$C174, 'WSH Backcast - NEP'!$C$12:$C$122, 0), MATCH('ALL Backcast - WINEP NEP'!L$13, 'WSH Backcast - NEP'!$B$13:$AG$13, 0))</f>
        <v>Poor (backcast)</v>
      </c>
      <c r="M174" t="str">
        <f>INDEX('WSH Backcast - NEP'!$B$12:$AG$122, MATCH('ALL Backcast - WINEP NEP'!$C174, 'WSH Backcast - NEP'!$C$12:$C$122, 0), MATCH('ALL Backcast - WINEP NEP'!M$13, 'WSH Backcast - NEP'!$B$13:$AG$13, 0))</f>
        <v>Poor (backcast)</v>
      </c>
      <c r="N174" t="str">
        <f>INDEX('WSH Backcast - NEP'!$B$12:$AG$122, MATCH('ALL Backcast - WINEP NEP'!$C174, 'WSH Backcast - NEP'!$C$12:$C$122, 0), MATCH('ALL Backcast - WINEP NEP'!N$13, 'WSH Backcast - NEP'!$B$13:$AG$13, 0))</f>
        <v>Poor (backcast)</v>
      </c>
      <c r="O174" t="str">
        <f>INDEX('WSH Backcast - NEP'!$B$12:$AG$122, MATCH('ALL Backcast - WINEP NEP'!$C174, 'WSH Backcast - NEP'!$C$12:$C$122, 0), MATCH('ALL Backcast - WINEP NEP'!O$13, 'WSH Backcast - NEP'!$B$13:$AG$13, 0))</f>
        <v>Poor (backcast)</v>
      </c>
      <c r="P174">
        <f>INDEX('WSH Backcast - NEP'!$B$12:$AG$122, MATCH('ALL Backcast - WINEP NEP'!$C174, 'WSH Backcast - NEP'!$C$12:$C$122, 0), MATCH('ALL Backcast - WINEP NEP'!P$13, 'WSH Backcast - NEP'!$B$13:$AG$13, 0))</f>
        <v>0</v>
      </c>
      <c r="Q174" t="str">
        <f>INDEX('WSH Backcast - NEP'!$B$12:$AG$122, MATCH('ALL Backcast - WINEP NEP'!$C174, 'WSH Backcast - NEP'!$C$12:$C$122, 0), MATCH('ALL Backcast - WINEP NEP'!Q$13, 'WSH Backcast - NEP'!$B$13:$AG$13, 0))</f>
        <v>Poor</v>
      </c>
      <c r="R174" t="str">
        <f>INDEX('WSH Backcast - NEP'!$B$12:$AG$122, MATCH('ALL Backcast - WINEP NEP'!$C174, 'WSH Backcast - NEP'!$C$12:$C$122, 0), MATCH('ALL Backcast - WINEP NEP'!R$13, 'WSH Backcast - NEP'!$B$13:$AG$13, 0))</f>
        <v>Poor</v>
      </c>
      <c r="S174" t="str">
        <f>INDEX('WSH Backcast - NEP'!$B$12:$AG$122, MATCH('ALL Backcast - WINEP NEP'!$C174, 'WSH Backcast - NEP'!$C$12:$C$122, 0), MATCH('ALL Backcast - WINEP NEP'!S$13, 'WSH Backcast - NEP'!$B$13:$AG$13, 0))</f>
        <v>Poor</v>
      </c>
      <c r="T174" t="str">
        <f>INDEX('WSH Backcast - NEP'!$B$12:$AG$122, MATCH('ALL Backcast - WINEP NEP'!$C174, 'WSH Backcast - NEP'!$C$12:$C$122, 0), MATCH('ALL Backcast - WINEP NEP'!T$13, 'WSH Backcast - NEP'!$B$13:$AG$13, 0))</f>
        <v>Poor</v>
      </c>
      <c r="U174" t="str">
        <f>INDEX('WSH Backcast - NEP'!$B$12:$AG$122, MATCH('ALL Backcast - WINEP NEP'!$C174, 'WSH Backcast - NEP'!$C$12:$C$122, 0), MATCH('ALL Backcast - WINEP NEP'!U$13, 'WSH Backcast - NEP'!$B$13:$AG$13, 0))</f>
        <v>Poor</v>
      </c>
      <c r="V174" t="str">
        <f>INDEX('WSH Backcast - NEP'!$B$12:$AG$122, MATCH('ALL Backcast - WINEP NEP'!$C174, 'WSH Backcast - NEP'!$C$12:$C$122, 0), MATCH('ALL Backcast - WINEP NEP'!V$13, 'WSH Backcast - NEP'!$B$13:$AG$13, 0))</f>
        <v>Poor</v>
      </c>
      <c r="W174">
        <f>INDEX('WSH Backcast - NEP'!$B$12:$AG$122, MATCH('ALL Backcast - WINEP NEP'!$C174, 'WSH Backcast - NEP'!$C$12:$C$122, 0), MATCH('ALL Backcast - WINEP NEP'!W$13, 'WSH Backcast - NEP'!$B$13:$AG$13, 0))</f>
        <v>0</v>
      </c>
      <c r="X174">
        <f>INDEX('WSH Backcast - NEP'!$B$12:$AG$122, MATCH('ALL Backcast - WINEP NEP'!$C174, 'WSH Backcast - NEP'!$C$12:$C$122, 0), MATCH('ALL Backcast - WINEP NEP'!X$13, 'WSH Backcast - NEP'!$B$13:$AG$13, 0))</f>
        <v>0</v>
      </c>
      <c r="Y174">
        <f>INDEX('WSH Backcast - NEP'!$B$12:$AG$122, MATCH('ALL Backcast - WINEP NEP'!$C174, 'WSH Backcast - NEP'!$C$12:$C$122, 0), MATCH('ALL Backcast - WINEP NEP'!Y$13, 'WSH Backcast - NEP'!$B$13:$AG$13, 0))</f>
        <v>0</v>
      </c>
      <c r="Z174" t="str">
        <f>INDEX('WSH Backcast - NEP'!$B$12:$AG$122, MATCH('ALL Backcast - WINEP NEP'!$C174, 'WSH Backcast - NEP'!$C$12:$C$122, 0), MATCH('ALL Backcast - WINEP NEP'!Z$13, 'WSH Backcast - NEP'!$B$13:$AG$13, 0))</f>
        <v>N</v>
      </c>
      <c r="AB174" t="str">
        <f t="shared" si="2"/>
        <v>N</v>
      </c>
    </row>
    <row r="175" spans="2:28">
      <c r="B175" t="s">
        <v>236</v>
      </c>
      <c r="C175" t="s">
        <v>487</v>
      </c>
      <c r="D175" t="str">
        <f>INDEX('NES Backcast - WINEP'!$B$12:$AG$47, MATCH('ALL Backcast - WINEP NEP'!$C175, 'NES Backcast - WINEP'!$C$12:$C$47, 0), MATCH('ALL Backcast - WINEP NEP'!D$13, 'NES Backcast - WINEP'!$B$13:$AG$13, 0))</f>
        <v>coastal</v>
      </c>
      <c r="E175" t="str">
        <f>INDEX('NES Backcast - WINEP'!$B$12:$AG$47, MATCH('ALL Backcast - WINEP NEP'!$C175, 'NES Backcast - WINEP'!$C$12:$C$47, 0), MATCH('ALL Backcast - WINEP NEP'!E$13, 'NES Backcast - WINEP'!$B$13:$AG$13, 0))</f>
        <v>Categorisation</v>
      </c>
      <c r="F175" t="str">
        <f>INDEX('NES Backcast - WINEP'!$B$12:$AG$47, MATCH('ALL Backcast - WINEP NEP'!$C175, 'NES Backcast - WINEP'!$C$12:$C$47, 0), MATCH('ALL Backcast - WINEP NEP'!F$13, 'NES Backcast - WINEP'!$B$13:$AG$13, 0))</f>
        <v>Included</v>
      </c>
      <c r="H175" t="str">
        <f>INDEX('NES Backcast - WINEP'!$B$12:$AG$47, MATCH('ALL Backcast - WINEP NEP'!$C175, 'NES Backcast - WINEP'!$C$12:$C$47, 0), MATCH('ALL Backcast - WINEP NEP'!H$13, 'NES Backcast - WINEP'!$B$13:$AG$13, 0))</f>
        <v>Excellent</v>
      </c>
      <c r="I175" t="str">
        <f>INDEX('NES Backcast - WINEP'!$B$12:$AG$47, MATCH('ALL Backcast - WINEP NEP'!$C175, 'NES Backcast - WINEP'!$C$12:$C$47, 0), MATCH('ALL Backcast - WINEP NEP'!I$13, 'NES Backcast - WINEP'!$B$13:$AG$13, 0))</f>
        <v>Excellent</v>
      </c>
      <c r="J175" t="str">
        <f>INDEX('NES Backcast - WINEP'!$B$12:$AG$47, MATCH('ALL Backcast - WINEP NEP'!$C175, 'NES Backcast - WINEP'!$C$12:$C$47, 0), MATCH('ALL Backcast - WINEP NEP'!J$13, 'NES Backcast - WINEP'!$B$13:$AG$13, 0))</f>
        <v>Excellent</v>
      </c>
      <c r="K175" t="str">
        <f>INDEX('NES Backcast - WINEP'!$B$12:$AG$47, MATCH('ALL Backcast - WINEP NEP'!$C175, 'NES Backcast - WINEP'!$C$12:$C$47, 0), MATCH('ALL Backcast - WINEP NEP'!K$13, 'NES Backcast - WINEP'!$B$13:$AG$13, 0))</f>
        <v>Excellent</v>
      </c>
      <c r="L175" t="str">
        <f>INDEX('NES Backcast - WINEP'!$B$12:$AG$47, MATCH('ALL Backcast - WINEP NEP'!$C175, 'NES Backcast - WINEP'!$C$12:$C$47, 0), MATCH('ALL Backcast - WINEP NEP'!L$13, 'NES Backcast - WINEP'!$B$13:$AG$13, 0))</f>
        <v>Excellent</v>
      </c>
      <c r="M175">
        <f>INDEX('NES Backcast - WINEP'!$B$12:$AG$47, MATCH('ALL Backcast - WINEP NEP'!$C175, 'NES Backcast - WINEP'!$C$12:$C$47, 0), MATCH('ALL Backcast - WINEP NEP'!M$13, 'NES Backcast - WINEP'!$B$13:$AG$13, 0))</f>
        <v>0</v>
      </c>
      <c r="N175" t="str">
        <f>INDEX('NES Backcast - WINEP'!$B$12:$AG$47, MATCH('ALL Backcast - WINEP NEP'!$C175, 'NES Backcast - WINEP'!$C$12:$C$47, 0), MATCH('ALL Backcast - WINEP NEP'!N$13, 'NES Backcast - WINEP'!$B$13:$AG$13, 0))</f>
        <v>Excellent</v>
      </c>
      <c r="O175" t="str">
        <f>INDEX('NES Backcast - WINEP'!$B$12:$AG$47, MATCH('ALL Backcast - WINEP NEP'!$C175, 'NES Backcast - WINEP'!$C$12:$C$47, 0), MATCH('ALL Backcast - WINEP NEP'!O$13, 'NES Backcast - WINEP'!$B$13:$AG$13, 0))</f>
        <v>Excellent</v>
      </c>
      <c r="P175">
        <f>INDEX('NES Backcast - WINEP'!$B$12:$AG$47, MATCH('ALL Backcast - WINEP NEP'!$C175, 'NES Backcast - WINEP'!$C$12:$C$47, 0), MATCH('ALL Backcast - WINEP NEP'!P$13, 'NES Backcast - WINEP'!$B$13:$AG$13, 0))</f>
        <v>0</v>
      </c>
      <c r="Q175" t="str">
        <f>INDEX('NES Backcast - WINEP'!$B$12:$AG$47, MATCH('ALL Backcast - WINEP NEP'!$C175, 'NES Backcast - WINEP'!$C$12:$C$47, 0), MATCH('ALL Backcast - WINEP NEP'!Q$13, 'NES Backcast - WINEP'!$B$13:$AG$13, 0))</f>
        <v>Excellent</v>
      </c>
      <c r="R175" t="str">
        <f>INDEX('NES Backcast - WINEP'!$B$12:$AG$47, MATCH('ALL Backcast - WINEP NEP'!$C175, 'NES Backcast - WINEP'!$C$12:$C$47, 0), MATCH('ALL Backcast - WINEP NEP'!R$13, 'NES Backcast - WINEP'!$B$13:$AG$13, 0))</f>
        <v>Excellent</v>
      </c>
      <c r="S175" t="str">
        <f>INDEX('NES Backcast - WINEP'!$B$12:$AG$47, MATCH('ALL Backcast - WINEP NEP'!$C175, 'NES Backcast - WINEP'!$C$12:$C$47, 0), MATCH('ALL Backcast - WINEP NEP'!S$13, 'NES Backcast - WINEP'!$B$13:$AG$13, 0))</f>
        <v>Excellent</v>
      </c>
      <c r="T175" t="str">
        <f>INDEX('NES Backcast - WINEP'!$B$12:$AG$47, MATCH('ALL Backcast - WINEP NEP'!$C175, 'NES Backcast - WINEP'!$C$12:$C$47, 0), MATCH('ALL Backcast - WINEP NEP'!T$13, 'NES Backcast - WINEP'!$B$13:$AG$13, 0))</f>
        <v>Excellent</v>
      </c>
      <c r="U175" t="str">
        <f>INDEX('NES Backcast - WINEP'!$B$12:$AG$47, MATCH('ALL Backcast - WINEP NEP'!$C175, 'NES Backcast - WINEP'!$C$12:$C$47, 0), MATCH('ALL Backcast - WINEP NEP'!U$13, 'NES Backcast - WINEP'!$B$13:$AG$13, 0))</f>
        <v>Excellent</v>
      </c>
      <c r="V175" t="str">
        <f>INDEX('NES Backcast - WINEP'!$B$12:$AG$47, MATCH('ALL Backcast - WINEP NEP'!$C175, 'NES Backcast - WINEP'!$C$12:$C$47, 0), MATCH('ALL Backcast - WINEP NEP'!V$13, 'NES Backcast - WINEP'!$B$13:$AG$13, 0))</f>
        <v>Excellent</v>
      </c>
      <c r="W175">
        <f>INDEX('NES Backcast - WINEP'!$B$12:$AG$47, MATCH('ALL Backcast - WINEP NEP'!$C175, 'NES Backcast - WINEP'!$C$12:$C$47, 0), MATCH('ALL Backcast - WINEP NEP'!W$13, 'NES Backcast - WINEP'!$B$13:$AG$13, 0))</f>
        <v>0</v>
      </c>
      <c r="X175">
        <f>INDEX('NES Backcast - WINEP'!$B$12:$AG$47, MATCH('ALL Backcast - WINEP NEP'!$C175, 'NES Backcast - WINEP'!$C$12:$C$47, 0), MATCH('ALL Backcast - WINEP NEP'!X$13, 'NES Backcast - WINEP'!$B$13:$AG$13, 0))</f>
        <v>0</v>
      </c>
      <c r="Y175">
        <f>INDEX('NES Backcast - WINEP'!$B$12:$AG$47, MATCH('ALL Backcast - WINEP NEP'!$C175, 'NES Backcast - WINEP'!$C$12:$C$47, 0), MATCH('ALL Backcast - WINEP NEP'!Y$13, 'NES Backcast - WINEP'!$B$13:$AG$13, 0))</f>
        <v>0</v>
      </c>
      <c r="Z175" t="str">
        <f>INDEX('NES Backcast - WINEP'!$B$12:$AG$47, MATCH('ALL Backcast - WINEP NEP'!$C175, 'NES Backcast - WINEP'!$C$12:$C$47, 0), MATCH('ALL Backcast - WINEP NEP'!Z$13, 'NES Backcast - WINEP'!$B$13:$AG$13, 0))</f>
        <v>N</v>
      </c>
      <c r="AB175" t="str">
        <f t="shared" si="2"/>
        <v>N</v>
      </c>
    </row>
    <row r="176" spans="2:28">
      <c r="B176" t="s">
        <v>236</v>
      </c>
      <c r="C176" t="s">
        <v>488</v>
      </c>
      <c r="D176" t="str">
        <f>INDEX('NES Backcast - WINEP'!$B$12:$AG$47, MATCH('ALL Backcast - WINEP NEP'!$C176, 'NES Backcast - WINEP'!$C$12:$C$47, 0), MATCH('ALL Backcast - WINEP NEP'!D$13, 'NES Backcast - WINEP'!$B$13:$AG$13, 0))</f>
        <v>coastal</v>
      </c>
      <c r="E176" t="str">
        <f>INDEX('NES Backcast - WINEP'!$B$12:$AG$47, MATCH('ALL Backcast - WINEP NEP'!$C176, 'NES Backcast - WINEP'!$C$12:$C$47, 0), MATCH('ALL Backcast - WINEP NEP'!E$13, 'NES Backcast - WINEP'!$B$13:$AG$13, 0))</f>
        <v>Categorisation</v>
      </c>
      <c r="F176" t="str">
        <f>INDEX('NES Backcast - WINEP'!$B$12:$AG$47, MATCH('ALL Backcast - WINEP NEP'!$C176, 'NES Backcast - WINEP'!$C$12:$C$47, 0), MATCH('ALL Backcast - WINEP NEP'!F$13, 'NES Backcast - WINEP'!$B$13:$AG$13, 0))</f>
        <v>Included</v>
      </c>
      <c r="H176" t="str">
        <f>INDEX('NES Backcast - WINEP'!$B$12:$AG$47, MATCH('ALL Backcast - WINEP NEP'!$C176, 'NES Backcast - WINEP'!$C$12:$C$47, 0), MATCH('ALL Backcast - WINEP NEP'!H$13, 'NES Backcast - WINEP'!$B$13:$AG$13, 0))</f>
        <v>Excellent</v>
      </c>
      <c r="I176" t="str">
        <f>INDEX('NES Backcast - WINEP'!$B$12:$AG$47, MATCH('ALL Backcast - WINEP NEP'!$C176, 'NES Backcast - WINEP'!$C$12:$C$47, 0), MATCH('ALL Backcast - WINEP NEP'!I$13, 'NES Backcast - WINEP'!$B$13:$AG$13, 0))</f>
        <v>Excellent</v>
      </c>
      <c r="J176" t="str">
        <f>INDEX('NES Backcast - WINEP'!$B$12:$AG$47, MATCH('ALL Backcast - WINEP NEP'!$C176, 'NES Backcast - WINEP'!$C$12:$C$47, 0), MATCH('ALL Backcast - WINEP NEP'!J$13, 'NES Backcast - WINEP'!$B$13:$AG$13, 0))</f>
        <v>Excellent</v>
      </c>
      <c r="K176" t="str">
        <f>INDEX('NES Backcast - WINEP'!$B$12:$AG$47, MATCH('ALL Backcast - WINEP NEP'!$C176, 'NES Backcast - WINEP'!$C$12:$C$47, 0), MATCH('ALL Backcast - WINEP NEP'!K$13, 'NES Backcast - WINEP'!$B$13:$AG$13, 0))</f>
        <v>Excellent</v>
      </c>
      <c r="L176" t="str">
        <f>INDEX('NES Backcast - WINEP'!$B$12:$AG$47, MATCH('ALL Backcast - WINEP NEP'!$C176, 'NES Backcast - WINEP'!$C$12:$C$47, 0), MATCH('ALL Backcast - WINEP NEP'!L$13, 'NES Backcast - WINEP'!$B$13:$AG$13, 0))</f>
        <v>Excellent</v>
      </c>
      <c r="M176">
        <f>INDEX('NES Backcast - WINEP'!$B$12:$AG$47, MATCH('ALL Backcast - WINEP NEP'!$C176, 'NES Backcast - WINEP'!$C$12:$C$47, 0), MATCH('ALL Backcast - WINEP NEP'!M$13, 'NES Backcast - WINEP'!$B$13:$AG$13, 0))</f>
        <v>0</v>
      </c>
      <c r="N176" t="str">
        <f>INDEX('NES Backcast - WINEP'!$B$12:$AG$47, MATCH('ALL Backcast - WINEP NEP'!$C176, 'NES Backcast - WINEP'!$C$12:$C$47, 0), MATCH('ALL Backcast - WINEP NEP'!N$13, 'NES Backcast - WINEP'!$B$13:$AG$13, 0))</f>
        <v>Excellent</v>
      </c>
      <c r="O176" t="str">
        <f>INDEX('NES Backcast - WINEP'!$B$12:$AG$47, MATCH('ALL Backcast - WINEP NEP'!$C176, 'NES Backcast - WINEP'!$C$12:$C$47, 0), MATCH('ALL Backcast - WINEP NEP'!O$13, 'NES Backcast - WINEP'!$B$13:$AG$13, 0))</f>
        <v>Excellent</v>
      </c>
      <c r="P176">
        <f>INDEX('NES Backcast - WINEP'!$B$12:$AG$47, MATCH('ALL Backcast - WINEP NEP'!$C176, 'NES Backcast - WINEP'!$C$12:$C$47, 0), MATCH('ALL Backcast - WINEP NEP'!P$13, 'NES Backcast - WINEP'!$B$13:$AG$13, 0))</f>
        <v>0</v>
      </c>
      <c r="Q176" t="str">
        <f>INDEX('NES Backcast - WINEP'!$B$12:$AG$47, MATCH('ALL Backcast - WINEP NEP'!$C176, 'NES Backcast - WINEP'!$C$12:$C$47, 0), MATCH('ALL Backcast - WINEP NEP'!Q$13, 'NES Backcast - WINEP'!$B$13:$AG$13, 0))</f>
        <v>Excellent</v>
      </c>
      <c r="R176" t="str">
        <f>INDEX('NES Backcast - WINEP'!$B$12:$AG$47, MATCH('ALL Backcast - WINEP NEP'!$C176, 'NES Backcast - WINEP'!$C$12:$C$47, 0), MATCH('ALL Backcast - WINEP NEP'!R$13, 'NES Backcast - WINEP'!$B$13:$AG$13, 0))</f>
        <v>Excellent</v>
      </c>
      <c r="S176" t="str">
        <f>INDEX('NES Backcast - WINEP'!$B$12:$AG$47, MATCH('ALL Backcast - WINEP NEP'!$C176, 'NES Backcast - WINEP'!$C$12:$C$47, 0), MATCH('ALL Backcast - WINEP NEP'!S$13, 'NES Backcast - WINEP'!$B$13:$AG$13, 0))</f>
        <v>Excellent</v>
      </c>
      <c r="T176" t="str">
        <f>INDEX('NES Backcast - WINEP'!$B$12:$AG$47, MATCH('ALL Backcast - WINEP NEP'!$C176, 'NES Backcast - WINEP'!$C$12:$C$47, 0), MATCH('ALL Backcast - WINEP NEP'!T$13, 'NES Backcast - WINEP'!$B$13:$AG$13, 0))</f>
        <v>Excellent</v>
      </c>
      <c r="U176" t="str">
        <f>INDEX('NES Backcast - WINEP'!$B$12:$AG$47, MATCH('ALL Backcast - WINEP NEP'!$C176, 'NES Backcast - WINEP'!$C$12:$C$47, 0), MATCH('ALL Backcast - WINEP NEP'!U$13, 'NES Backcast - WINEP'!$B$13:$AG$13, 0))</f>
        <v>Excellent</v>
      </c>
      <c r="V176" t="str">
        <f>INDEX('NES Backcast - WINEP'!$B$12:$AG$47, MATCH('ALL Backcast - WINEP NEP'!$C176, 'NES Backcast - WINEP'!$C$12:$C$47, 0), MATCH('ALL Backcast - WINEP NEP'!V$13, 'NES Backcast - WINEP'!$B$13:$AG$13, 0))</f>
        <v>Excellent</v>
      </c>
      <c r="W176">
        <f>INDEX('NES Backcast - WINEP'!$B$12:$AG$47, MATCH('ALL Backcast - WINEP NEP'!$C176, 'NES Backcast - WINEP'!$C$12:$C$47, 0), MATCH('ALL Backcast - WINEP NEP'!W$13, 'NES Backcast - WINEP'!$B$13:$AG$13, 0))</f>
        <v>0</v>
      </c>
      <c r="X176">
        <f>INDEX('NES Backcast - WINEP'!$B$12:$AG$47, MATCH('ALL Backcast - WINEP NEP'!$C176, 'NES Backcast - WINEP'!$C$12:$C$47, 0), MATCH('ALL Backcast - WINEP NEP'!X$13, 'NES Backcast - WINEP'!$B$13:$AG$13, 0))</f>
        <v>0</v>
      </c>
      <c r="Y176">
        <f>INDEX('NES Backcast - WINEP'!$B$12:$AG$47, MATCH('ALL Backcast - WINEP NEP'!$C176, 'NES Backcast - WINEP'!$C$12:$C$47, 0), MATCH('ALL Backcast - WINEP NEP'!Y$13, 'NES Backcast - WINEP'!$B$13:$AG$13, 0))</f>
        <v>0</v>
      </c>
      <c r="Z176" t="str">
        <f>INDEX('NES Backcast - WINEP'!$B$12:$AG$47, MATCH('ALL Backcast - WINEP NEP'!$C176, 'NES Backcast - WINEP'!$C$12:$C$47, 0), MATCH('ALL Backcast - WINEP NEP'!Z$13, 'NES Backcast - WINEP'!$B$13:$AG$13, 0))</f>
        <v>N</v>
      </c>
      <c r="AB176" t="str">
        <f t="shared" si="2"/>
        <v>N</v>
      </c>
    </row>
    <row r="177" spans="2:28">
      <c r="B177" t="s">
        <v>236</v>
      </c>
      <c r="C177" t="s">
        <v>489</v>
      </c>
      <c r="D177" t="str">
        <f>INDEX('NES Backcast - WINEP'!$B$12:$AG$47, MATCH('ALL Backcast - WINEP NEP'!$C177, 'NES Backcast - WINEP'!$C$12:$C$47, 0), MATCH('ALL Backcast - WINEP NEP'!D$13, 'NES Backcast - WINEP'!$B$13:$AG$13, 0))</f>
        <v>coastal</v>
      </c>
      <c r="E177" t="str">
        <f>INDEX('NES Backcast - WINEP'!$B$12:$AG$47, MATCH('ALL Backcast - WINEP NEP'!$C177, 'NES Backcast - WINEP'!$C$12:$C$47, 0), MATCH('ALL Backcast - WINEP NEP'!E$13, 'NES Backcast - WINEP'!$B$13:$AG$13, 0))</f>
        <v>Categorisation</v>
      </c>
      <c r="F177" t="str">
        <f>INDEX('NES Backcast - WINEP'!$B$12:$AG$47, MATCH('ALL Backcast - WINEP NEP'!$C177, 'NES Backcast - WINEP'!$C$12:$C$47, 0), MATCH('ALL Backcast - WINEP NEP'!F$13, 'NES Backcast - WINEP'!$B$13:$AG$13, 0))</f>
        <v>Included</v>
      </c>
      <c r="H177" t="str">
        <f>INDEX('NES Backcast - WINEP'!$B$12:$AG$47, MATCH('ALL Backcast - WINEP NEP'!$C177, 'NES Backcast - WINEP'!$C$12:$C$47, 0), MATCH('ALL Backcast - WINEP NEP'!H$13, 'NES Backcast - WINEP'!$B$13:$AG$13, 0))</f>
        <v>Excellent</v>
      </c>
      <c r="I177" t="str">
        <f>INDEX('NES Backcast - WINEP'!$B$12:$AG$47, MATCH('ALL Backcast - WINEP NEP'!$C177, 'NES Backcast - WINEP'!$C$12:$C$47, 0), MATCH('ALL Backcast - WINEP NEP'!I$13, 'NES Backcast - WINEP'!$B$13:$AG$13, 0))</f>
        <v>Excellent</v>
      </c>
      <c r="J177" t="str">
        <f>INDEX('NES Backcast - WINEP'!$B$12:$AG$47, MATCH('ALL Backcast - WINEP NEP'!$C177, 'NES Backcast - WINEP'!$C$12:$C$47, 0), MATCH('ALL Backcast - WINEP NEP'!J$13, 'NES Backcast - WINEP'!$B$13:$AG$13, 0))</f>
        <v>Excellent</v>
      </c>
      <c r="K177" t="str">
        <f>INDEX('NES Backcast - WINEP'!$B$12:$AG$47, MATCH('ALL Backcast - WINEP NEP'!$C177, 'NES Backcast - WINEP'!$C$12:$C$47, 0), MATCH('ALL Backcast - WINEP NEP'!K$13, 'NES Backcast - WINEP'!$B$13:$AG$13, 0))</f>
        <v>Excellent</v>
      </c>
      <c r="L177" t="str">
        <f>INDEX('NES Backcast - WINEP'!$B$12:$AG$47, MATCH('ALL Backcast - WINEP NEP'!$C177, 'NES Backcast - WINEP'!$C$12:$C$47, 0), MATCH('ALL Backcast - WINEP NEP'!L$13, 'NES Backcast - WINEP'!$B$13:$AG$13, 0))</f>
        <v>Excellent</v>
      </c>
      <c r="M177">
        <f>INDEX('NES Backcast - WINEP'!$B$12:$AG$47, MATCH('ALL Backcast - WINEP NEP'!$C177, 'NES Backcast - WINEP'!$C$12:$C$47, 0), MATCH('ALL Backcast - WINEP NEP'!M$13, 'NES Backcast - WINEP'!$B$13:$AG$13, 0))</f>
        <v>0</v>
      </c>
      <c r="N177" t="str">
        <f>INDEX('NES Backcast - WINEP'!$B$12:$AG$47, MATCH('ALL Backcast - WINEP NEP'!$C177, 'NES Backcast - WINEP'!$C$12:$C$47, 0), MATCH('ALL Backcast - WINEP NEP'!N$13, 'NES Backcast - WINEP'!$B$13:$AG$13, 0))</f>
        <v>Excellent</v>
      </c>
      <c r="O177" t="str">
        <f>INDEX('NES Backcast - WINEP'!$B$12:$AG$47, MATCH('ALL Backcast - WINEP NEP'!$C177, 'NES Backcast - WINEP'!$C$12:$C$47, 0), MATCH('ALL Backcast - WINEP NEP'!O$13, 'NES Backcast - WINEP'!$B$13:$AG$13, 0))</f>
        <v>Good</v>
      </c>
      <c r="P177">
        <f>INDEX('NES Backcast - WINEP'!$B$12:$AG$47, MATCH('ALL Backcast - WINEP NEP'!$C177, 'NES Backcast - WINEP'!$C$12:$C$47, 0), MATCH('ALL Backcast - WINEP NEP'!P$13, 'NES Backcast - WINEP'!$B$13:$AG$13, 0))</f>
        <v>0</v>
      </c>
      <c r="Q177" t="str">
        <f>INDEX('NES Backcast - WINEP'!$B$12:$AG$47, MATCH('ALL Backcast - WINEP NEP'!$C177, 'NES Backcast - WINEP'!$C$12:$C$47, 0), MATCH('ALL Backcast - WINEP NEP'!Q$13, 'NES Backcast - WINEP'!$B$13:$AG$13, 0))</f>
        <v>Good</v>
      </c>
      <c r="R177" t="str">
        <f>INDEX('NES Backcast - WINEP'!$B$12:$AG$47, MATCH('ALL Backcast - WINEP NEP'!$C177, 'NES Backcast - WINEP'!$C$12:$C$47, 0), MATCH('ALL Backcast - WINEP NEP'!R$13, 'NES Backcast - WINEP'!$B$13:$AG$13, 0))</f>
        <v>Good</v>
      </c>
      <c r="S177" t="str">
        <f>INDEX('NES Backcast - WINEP'!$B$12:$AG$47, MATCH('ALL Backcast - WINEP NEP'!$C177, 'NES Backcast - WINEP'!$C$12:$C$47, 0), MATCH('ALL Backcast - WINEP NEP'!S$13, 'NES Backcast - WINEP'!$B$13:$AG$13, 0))</f>
        <v>Good</v>
      </c>
      <c r="T177" t="str">
        <f>INDEX('NES Backcast - WINEP'!$B$12:$AG$47, MATCH('ALL Backcast - WINEP NEP'!$C177, 'NES Backcast - WINEP'!$C$12:$C$47, 0), MATCH('ALL Backcast - WINEP NEP'!T$13, 'NES Backcast - WINEP'!$B$13:$AG$13, 0))</f>
        <v>Good</v>
      </c>
      <c r="U177" t="str">
        <f>INDEX('NES Backcast - WINEP'!$B$12:$AG$47, MATCH('ALL Backcast - WINEP NEP'!$C177, 'NES Backcast - WINEP'!$C$12:$C$47, 0), MATCH('ALL Backcast - WINEP NEP'!U$13, 'NES Backcast - WINEP'!$B$13:$AG$13, 0))</f>
        <v>Good</v>
      </c>
      <c r="V177" t="str">
        <f>INDEX('NES Backcast - WINEP'!$B$12:$AG$47, MATCH('ALL Backcast - WINEP NEP'!$C177, 'NES Backcast - WINEP'!$C$12:$C$47, 0), MATCH('ALL Backcast - WINEP NEP'!V$13, 'NES Backcast - WINEP'!$B$13:$AG$13, 0))</f>
        <v>Good</v>
      </c>
      <c r="W177" t="str">
        <f>INDEX('NES Backcast - WINEP'!$B$12:$AG$47, MATCH('ALL Backcast - WINEP NEP'!$C177, 'NES Backcast - WINEP'!$C$12:$C$47, 0), MATCH('ALL Backcast - WINEP NEP'!W$13, 'NES Backcast - WINEP'!$B$13:$AG$13, 0))</f>
        <v>Y</v>
      </c>
      <c r="X177" t="str">
        <f>INDEX('NES Backcast - WINEP'!$B$12:$AG$47, MATCH('ALL Backcast - WINEP NEP'!$C177, 'NES Backcast - WINEP'!$C$12:$C$47, 0), MATCH('ALL Backcast - WINEP NEP'!X$13, 'NES Backcast - WINEP'!$B$13:$AG$13, 0))</f>
        <v>NDINV - 08NW100270a</v>
      </c>
      <c r="Y177" t="str">
        <f>INDEX('NES Backcast - WINEP'!$B$12:$AG$47, MATCH('ALL Backcast - WINEP NEP'!$C177, 'NES Backcast - WINEP'!$C$12:$C$47, 0), MATCH('ALL Backcast - WINEP NEP'!Y$13, 'NES Backcast - WINEP'!$B$13:$AG$13, 0))</f>
        <v>Push to excellent as only one past year below excellent - Investigations for waters failing their Baseline class</v>
      </c>
      <c r="Z177" t="str">
        <f>INDEX('NES Backcast - WINEP'!$B$12:$AG$47, MATCH('ALL Backcast - WINEP NEP'!$C177, 'NES Backcast - WINEP'!$C$12:$C$47, 0), MATCH('ALL Backcast - WINEP NEP'!Z$13, 'NES Backcast - WINEP'!$B$13:$AG$13, 0))</f>
        <v>Y</v>
      </c>
      <c r="AB177" t="str">
        <f t="shared" si="2"/>
        <v>N</v>
      </c>
    </row>
    <row r="178" spans="2:28">
      <c r="B178" t="s">
        <v>236</v>
      </c>
      <c r="C178" t="s">
        <v>490</v>
      </c>
      <c r="D178" t="str">
        <f>INDEX('NES Backcast - WINEP'!$B$12:$AG$47, MATCH('ALL Backcast - WINEP NEP'!$C178, 'NES Backcast - WINEP'!$C$12:$C$47, 0), MATCH('ALL Backcast - WINEP NEP'!D$13, 'NES Backcast - WINEP'!$B$13:$AG$13, 0))</f>
        <v>coastal</v>
      </c>
      <c r="E178" t="str">
        <f>INDEX('NES Backcast - WINEP'!$B$12:$AG$47, MATCH('ALL Backcast - WINEP NEP'!$C178, 'NES Backcast - WINEP'!$C$12:$C$47, 0), MATCH('ALL Backcast - WINEP NEP'!E$13, 'NES Backcast - WINEP'!$B$13:$AG$13, 0))</f>
        <v>Categorisation</v>
      </c>
      <c r="F178" t="str">
        <f>INDEX('NES Backcast - WINEP'!$B$12:$AG$47, MATCH('ALL Backcast - WINEP NEP'!$C178, 'NES Backcast - WINEP'!$C$12:$C$47, 0), MATCH('ALL Backcast - WINEP NEP'!F$13, 'NES Backcast - WINEP'!$B$13:$AG$13, 0))</f>
        <v>Included</v>
      </c>
      <c r="H178" t="str">
        <f>INDEX('NES Backcast - WINEP'!$B$12:$AG$47, MATCH('ALL Backcast - WINEP NEP'!$C178, 'NES Backcast - WINEP'!$C$12:$C$47, 0), MATCH('ALL Backcast - WINEP NEP'!H$13, 'NES Backcast - WINEP'!$B$13:$AG$13, 0))</f>
        <v>Excellent</v>
      </c>
      <c r="I178" t="str">
        <f>INDEX('NES Backcast - WINEP'!$B$12:$AG$47, MATCH('ALL Backcast - WINEP NEP'!$C178, 'NES Backcast - WINEP'!$C$12:$C$47, 0), MATCH('ALL Backcast - WINEP NEP'!I$13, 'NES Backcast - WINEP'!$B$13:$AG$13, 0))</f>
        <v>Excellent</v>
      </c>
      <c r="J178" t="str">
        <f>INDEX('NES Backcast - WINEP'!$B$12:$AG$47, MATCH('ALL Backcast - WINEP NEP'!$C178, 'NES Backcast - WINEP'!$C$12:$C$47, 0), MATCH('ALL Backcast - WINEP NEP'!J$13, 'NES Backcast - WINEP'!$B$13:$AG$13, 0))</f>
        <v>Excellent</v>
      </c>
      <c r="K178" t="str">
        <f>INDEX('NES Backcast - WINEP'!$B$12:$AG$47, MATCH('ALL Backcast - WINEP NEP'!$C178, 'NES Backcast - WINEP'!$C$12:$C$47, 0), MATCH('ALL Backcast - WINEP NEP'!K$13, 'NES Backcast - WINEP'!$B$13:$AG$13, 0))</f>
        <v>Excellent</v>
      </c>
      <c r="L178" t="str">
        <f>INDEX('NES Backcast - WINEP'!$B$12:$AG$47, MATCH('ALL Backcast - WINEP NEP'!$C178, 'NES Backcast - WINEP'!$C$12:$C$47, 0), MATCH('ALL Backcast - WINEP NEP'!L$13, 'NES Backcast - WINEP'!$B$13:$AG$13, 0))</f>
        <v>Excellent</v>
      </c>
      <c r="M178">
        <f>INDEX('NES Backcast - WINEP'!$B$12:$AG$47, MATCH('ALL Backcast - WINEP NEP'!$C178, 'NES Backcast - WINEP'!$C$12:$C$47, 0), MATCH('ALL Backcast - WINEP NEP'!M$13, 'NES Backcast - WINEP'!$B$13:$AG$13, 0))</f>
        <v>0</v>
      </c>
      <c r="N178" t="str">
        <f>INDEX('NES Backcast - WINEP'!$B$12:$AG$47, MATCH('ALL Backcast - WINEP NEP'!$C178, 'NES Backcast - WINEP'!$C$12:$C$47, 0), MATCH('ALL Backcast - WINEP NEP'!N$13, 'NES Backcast - WINEP'!$B$13:$AG$13, 0))</f>
        <v>Excellent</v>
      </c>
      <c r="O178" t="str">
        <f>INDEX('NES Backcast - WINEP'!$B$12:$AG$47, MATCH('ALL Backcast - WINEP NEP'!$C178, 'NES Backcast - WINEP'!$C$12:$C$47, 0), MATCH('ALL Backcast - WINEP NEP'!O$13, 'NES Backcast - WINEP'!$B$13:$AG$13, 0))</f>
        <v>Excellent</v>
      </c>
      <c r="P178">
        <f>INDEX('NES Backcast - WINEP'!$B$12:$AG$47, MATCH('ALL Backcast - WINEP NEP'!$C178, 'NES Backcast - WINEP'!$C$12:$C$47, 0), MATCH('ALL Backcast - WINEP NEP'!P$13, 'NES Backcast - WINEP'!$B$13:$AG$13, 0))</f>
        <v>0</v>
      </c>
      <c r="Q178" t="str">
        <f>INDEX('NES Backcast - WINEP'!$B$12:$AG$47, MATCH('ALL Backcast - WINEP NEP'!$C178, 'NES Backcast - WINEP'!$C$12:$C$47, 0), MATCH('ALL Backcast - WINEP NEP'!Q$13, 'NES Backcast - WINEP'!$B$13:$AG$13, 0))</f>
        <v>Excellent</v>
      </c>
      <c r="R178" t="str">
        <f>INDEX('NES Backcast - WINEP'!$B$12:$AG$47, MATCH('ALL Backcast - WINEP NEP'!$C178, 'NES Backcast - WINEP'!$C$12:$C$47, 0), MATCH('ALL Backcast - WINEP NEP'!R$13, 'NES Backcast - WINEP'!$B$13:$AG$13, 0))</f>
        <v>Excellent</v>
      </c>
      <c r="S178" t="str">
        <f>INDEX('NES Backcast - WINEP'!$B$12:$AG$47, MATCH('ALL Backcast - WINEP NEP'!$C178, 'NES Backcast - WINEP'!$C$12:$C$47, 0), MATCH('ALL Backcast - WINEP NEP'!S$13, 'NES Backcast - WINEP'!$B$13:$AG$13, 0))</f>
        <v>Excellent</v>
      </c>
      <c r="T178" t="str">
        <f>INDEX('NES Backcast - WINEP'!$B$12:$AG$47, MATCH('ALL Backcast - WINEP NEP'!$C178, 'NES Backcast - WINEP'!$C$12:$C$47, 0), MATCH('ALL Backcast - WINEP NEP'!T$13, 'NES Backcast - WINEP'!$B$13:$AG$13, 0))</f>
        <v>Excellent</v>
      </c>
      <c r="U178" t="str">
        <f>INDEX('NES Backcast - WINEP'!$B$12:$AG$47, MATCH('ALL Backcast - WINEP NEP'!$C178, 'NES Backcast - WINEP'!$C$12:$C$47, 0), MATCH('ALL Backcast - WINEP NEP'!U$13, 'NES Backcast - WINEP'!$B$13:$AG$13, 0))</f>
        <v>Excellent</v>
      </c>
      <c r="V178" t="str">
        <f>INDEX('NES Backcast - WINEP'!$B$12:$AG$47, MATCH('ALL Backcast - WINEP NEP'!$C178, 'NES Backcast - WINEP'!$C$12:$C$47, 0), MATCH('ALL Backcast - WINEP NEP'!V$13, 'NES Backcast - WINEP'!$B$13:$AG$13, 0))</f>
        <v>Excellent</v>
      </c>
      <c r="W178">
        <f>INDEX('NES Backcast - WINEP'!$B$12:$AG$47, MATCH('ALL Backcast - WINEP NEP'!$C178, 'NES Backcast - WINEP'!$C$12:$C$47, 0), MATCH('ALL Backcast - WINEP NEP'!W$13, 'NES Backcast - WINEP'!$B$13:$AG$13, 0))</f>
        <v>0</v>
      </c>
      <c r="X178">
        <f>INDEX('NES Backcast - WINEP'!$B$12:$AG$47, MATCH('ALL Backcast - WINEP NEP'!$C178, 'NES Backcast - WINEP'!$C$12:$C$47, 0), MATCH('ALL Backcast - WINEP NEP'!X$13, 'NES Backcast - WINEP'!$B$13:$AG$13, 0))</f>
        <v>0</v>
      </c>
      <c r="Y178">
        <f>INDEX('NES Backcast - WINEP'!$B$12:$AG$47, MATCH('ALL Backcast - WINEP NEP'!$C178, 'NES Backcast - WINEP'!$C$12:$C$47, 0), MATCH('ALL Backcast - WINEP NEP'!Y$13, 'NES Backcast - WINEP'!$B$13:$AG$13, 0))</f>
        <v>0</v>
      </c>
      <c r="Z178" t="str">
        <f>INDEX('NES Backcast - WINEP'!$B$12:$AG$47, MATCH('ALL Backcast - WINEP NEP'!$C178, 'NES Backcast - WINEP'!$C$12:$C$47, 0), MATCH('ALL Backcast - WINEP NEP'!Z$13, 'NES Backcast - WINEP'!$B$13:$AG$13, 0))</f>
        <v>N</v>
      </c>
      <c r="AB178" t="str">
        <f t="shared" si="2"/>
        <v>N</v>
      </c>
    </row>
    <row r="179" spans="2:28">
      <c r="B179" t="s">
        <v>236</v>
      </c>
      <c r="C179" t="s">
        <v>491</v>
      </c>
      <c r="D179" t="str">
        <f>INDEX('NES Backcast - WINEP'!$B$12:$AG$47, MATCH('ALL Backcast - WINEP NEP'!$C179, 'NES Backcast - WINEP'!$C$12:$C$47, 0), MATCH('ALL Backcast - WINEP NEP'!D$13, 'NES Backcast - WINEP'!$B$13:$AG$13, 0))</f>
        <v>coastal</v>
      </c>
      <c r="E179" t="str">
        <f>INDEX('NES Backcast - WINEP'!$B$12:$AG$47, MATCH('ALL Backcast - WINEP NEP'!$C179, 'NES Backcast - WINEP'!$C$12:$C$47, 0), MATCH('ALL Backcast - WINEP NEP'!E$13, 'NES Backcast - WINEP'!$B$13:$AG$13, 0))</f>
        <v>Categorisation</v>
      </c>
      <c r="F179" t="str">
        <f>INDEX('NES Backcast - WINEP'!$B$12:$AG$47, MATCH('ALL Backcast - WINEP NEP'!$C179, 'NES Backcast - WINEP'!$C$12:$C$47, 0), MATCH('ALL Backcast - WINEP NEP'!F$13, 'NES Backcast - WINEP'!$B$13:$AG$13, 0))</f>
        <v>Included</v>
      </c>
      <c r="H179" t="str">
        <f>INDEX('NES Backcast - WINEP'!$B$12:$AG$47, MATCH('ALL Backcast - WINEP NEP'!$C179, 'NES Backcast - WINEP'!$C$12:$C$47, 0), MATCH('ALL Backcast - WINEP NEP'!H$13, 'NES Backcast - WINEP'!$B$13:$AG$13, 0))</f>
        <v>Good</v>
      </c>
      <c r="I179" t="str">
        <f>INDEX('NES Backcast - WINEP'!$B$12:$AG$47, MATCH('ALL Backcast - WINEP NEP'!$C179, 'NES Backcast - WINEP'!$C$12:$C$47, 0), MATCH('ALL Backcast - WINEP NEP'!I$13, 'NES Backcast - WINEP'!$B$13:$AG$13, 0))</f>
        <v>Excellent</v>
      </c>
      <c r="J179" t="str">
        <f>INDEX('NES Backcast - WINEP'!$B$12:$AG$47, MATCH('ALL Backcast - WINEP NEP'!$C179, 'NES Backcast - WINEP'!$C$12:$C$47, 0), MATCH('ALL Backcast - WINEP NEP'!J$13, 'NES Backcast - WINEP'!$B$13:$AG$13, 0))</f>
        <v>Excellent</v>
      </c>
      <c r="K179" t="str">
        <f>INDEX('NES Backcast - WINEP'!$B$12:$AG$47, MATCH('ALL Backcast - WINEP NEP'!$C179, 'NES Backcast - WINEP'!$C$12:$C$47, 0), MATCH('ALL Backcast - WINEP NEP'!K$13, 'NES Backcast - WINEP'!$B$13:$AG$13, 0))</f>
        <v>Excellent</v>
      </c>
      <c r="L179" t="str">
        <f>INDEX('NES Backcast - WINEP'!$B$12:$AG$47, MATCH('ALL Backcast - WINEP NEP'!$C179, 'NES Backcast - WINEP'!$C$12:$C$47, 0), MATCH('ALL Backcast - WINEP NEP'!L$13, 'NES Backcast - WINEP'!$B$13:$AG$13, 0))</f>
        <v>Excellent</v>
      </c>
      <c r="M179">
        <f>INDEX('NES Backcast - WINEP'!$B$12:$AG$47, MATCH('ALL Backcast - WINEP NEP'!$C179, 'NES Backcast - WINEP'!$C$12:$C$47, 0), MATCH('ALL Backcast - WINEP NEP'!M$13, 'NES Backcast - WINEP'!$B$13:$AG$13, 0))</f>
        <v>0</v>
      </c>
      <c r="N179" t="str">
        <f>INDEX('NES Backcast - WINEP'!$B$12:$AG$47, MATCH('ALL Backcast - WINEP NEP'!$C179, 'NES Backcast - WINEP'!$C$12:$C$47, 0), MATCH('ALL Backcast - WINEP NEP'!N$13, 'NES Backcast - WINEP'!$B$13:$AG$13, 0))</f>
        <v>Good</v>
      </c>
      <c r="O179" t="str">
        <f>INDEX('NES Backcast - WINEP'!$B$12:$AG$47, MATCH('ALL Backcast - WINEP NEP'!$C179, 'NES Backcast - WINEP'!$C$12:$C$47, 0), MATCH('ALL Backcast - WINEP NEP'!O$13, 'NES Backcast - WINEP'!$B$13:$AG$13, 0))</f>
        <v>Good</v>
      </c>
      <c r="P179">
        <f>INDEX('NES Backcast - WINEP'!$B$12:$AG$47, MATCH('ALL Backcast - WINEP NEP'!$C179, 'NES Backcast - WINEP'!$C$12:$C$47, 0), MATCH('ALL Backcast - WINEP NEP'!P$13, 'NES Backcast - WINEP'!$B$13:$AG$13, 0))</f>
        <v>0</v>
      </c>
      <c r="Q179" t="str">
        <f>INDEX('NES Backcast - WINEP'!$B$12:$AG$47, MATCH('ALL Backcast - WINEP NEP'!$C179, 'NES Backcast - WINEP'!$C$12:$C$47, 0), MATCH('ALL Backcast - WINEP NEP'!Q$13, 'NES Backcast - WINEP'!$B$13:$AG$13, 0))</f>
        <v>Good</v>
      </c>
      <c r="R179" t="str">
        <f>INDEX('NES Backcast - WINEP'!$B$12:$AG$47, MATCH('ALL Backcast - WINEP NEP'!$C179, 'NES Backcast - WINEP'!$C$12:$C$47, 0), MATCH('ALL Backcast - WINEP NEP'!R$13, 'NES Backcast - WINEP'!$B$13:$AG$13, 0))</f>
        <v>Good</v>
      </c>
      <c r="S179" t="str">
        <f>INDEX('NES Backcast - WINEP'!$B$12:$AG$47, MATCH('ALL Backcast - WINEP NEP'!$C179, 'NES Backcast - WINEP'!$C$12:$C$47, 0), MATCH('ALL Backcast - WINEP NEP'!S$13, 'NES Backcast - WINEP'!$B$13:$AG$13, 0))</f>
        <v>Good</v>
      </c>
      <c r="T179" t="str">
        <f>INDEX('NES Backcast - WINEP'!$B$12:$AG$47, MATCH('ALL Backcast - WINEP NEP'!$C179, 'NES Backcast - WINEP'!$C$12:$C$47, 0), MATCH('ALL Backcast - WINEP NEP'!T$13, 'NES Backcast - WINEP'!$B$13:$AG$13, 0))</f>
        <v>Good</v>
      </c>
      <c r="U179" t="str">
        <f>INDEX('NES Backcast - WINEP'!$B$12:$AG$47, MATCH('ALL Backcast - WINEP NEP'!$C179, 'NES Backcast - WINEP'!$C$12:$C$47, 0), MATCH('ALL Backcast - WINEP NEP'!U$13, 'NES Backcast - WINEP'!$B$13:$AG$13, 0))</f>
        <v>Good</v>
      </c>
      <c r="V179" t="str">
        <f>INDEX('NES Backcast - WINEP'!$B$12:$AG$47, MATCH('ALL Backcast - WINEP NEP'!$C179, 'NES Backcast - WINEP'!$C$12:$C$47, 0), MATCH('ALL Backcast - WINEP NEP'!V$13, 'NES Backcast - WINEP'!$B$13:$AG$13, 0))</f>
        <v>Good</v>
      </c>
      <c r="W179" t="str">
        <f>INDEX('NES Backcast - WINEP'!$B$12:$AG$47, MATCH('ALL Backcast - WINEP NEP'!$C179, 'NES Backcast - WINEP'!$C$12:$C$47, 0), MATCH('ALL Backcast - WINEP NEP'!W$13, 'NES Backcast - WINEP'!$B$13:$AG$13, 0))</f>
        <v>Y</v>
      </c>
      <c r="X179" t="str">
        <f>INDEX('NES Backcast - WINEP'!$B$12:$AG$47, MATCH('ALL Backcast - WINEP NEP'!$C179, 'NES Backcast - WINEP'!$C$12:$C$47, 0), MATCH('ALL Backcast - WINEP NEP'!X$13, 'NES Backcast - WINEP'!$B$13:$AG$13, 0))</f>
        <v>NDINV - 08NW100142a</v>
      </c>
      <c r="Y179" t="str">
        <f>INDEX('NES Backcast - WINEP'!$B$12:$AG$47, MATCH('ALL Backcast - WINEP NEP'!$C179, 'NES Backcast - WINEP'!$C$12:$C$47, 0), MATCH('ALL Backcast - WINEP NEP'!Y$13, 'NES Backcast - WINEP'!$B$13:$AG$13, 0))</f>
        <v>Accept company forecast - Investigations for waters failing their Baseline class. Although only 2 years of good, EA has agreed to investigation indicating it is failing baseline class.</v>
      </c>
      <c r="Z179" t="str">
        <f>INDEX('NES Backcast - WINEP'!$B$12:$AG$47, MATCH('ALL Backcast - WINEP NEP'!$C179, 'NES Backcast - WINEP'!$C$12:$C$47, 0), MATCH('ALL Backcast - WINEP NEP'!Z$13, 'NES Backcast - WINEP'!$B$13:$AG$13, 0))</f>
        <v>N</v>
      </c>
      <c r="AB179" t="str">
        <f t="shared" si="2"/>
        <v>N</v>
      </c>
    </row>
    <row r="180" spans="2:28">
      <c r="B180" t="s">
        <v>236</v>
      </c>
      <c r="C180" t="s">
        <v>492</v>
      </c>
      <c r="D180" t="str">
        <f>INDEX('NES Backcast - WINEP'!$B$12:$AG$47, MATCH('ALL Backcast - WINEP NEP'!$C180, 'NES Backcast - WINEP'!$C$12:$C$47, 0), MATCH('ALL Backcast - WINEP NEP'!D$13, 'NES Backcast - WINEP'!$B$13:$AG$13, 0))</f>
        <v>coastal</v>
      </c>
      <c r="E180" t="str">
        <f>INDEX('NES Backcast - WINEP'!$B$12:$AG$47, MATCH('ALL Backcast - WINEP NEP'!$C180, 'NES Backcast - WINEP'!$C$12:$C$47, 0), MATCH('ALL Backcast - WINEP NEP'!E$13, 'NES Backcast - WINEP'!$B$13:$AG$13, 0))</f>
        <v>Categorisation</v>
      </c>
      <c r="F180" t="str">
        <f>INDEX('NES Backcast - WINEP'!$B$12:$AG$47, MATCH('ALL Backcast - WINEP NEP'!$C180, 'NES Backcast - WINEP'!$C$12:$C$47, 0), MATCH('ALL Backcast - WINEP NEP'!F$13, 'NES Backcast - WINEP'!$B$13:$AG$13, 0))</f>
        <v>Included</v>
      </c>
      <c r="H180" t="str">
        <f>INDEX('NES Backcast - WINEP'!$B$12:$AG$47, MATCH('ALL Backcast - WINEP NEP'!$C180, 'NES Backcast - WINEP'!$C$12:$C$47, 0), MATCH('ALL Backcast - WINEP NEP'!H$13, 'NES Backcast - WINEP'!$B$13:$AG$13, 0))</f>
        <v>Excellent</v>
      </c>
      <c r="I180" t="str">
        <f>INDEX('NES Backcast - WINEP'!$B$12:$AG$47, MATCH('ALL Backcast - WINEP NEP'!$C180, 'NES Backcast - WINEP'!$C$12:$C$47, 0), MATCH('ALL Backcast - WINEP NEP'!I$13, 'NES Backcast - WINEP'!$B$13:$AG$13, 0))</f>
        <v>Excellent</v>
      </c>
      <c r="J180" t="str">
        <f>INDEX('NES Backcast - WINEP'!$B$12:$AG$47, MATCH('ALL Backcast - WINEP NEP'!$C180, 'NES Backcast - WINEP'!$C$12:$C$47, 0), MATCH('ALL Backcast - WINEP NEP'!J$13, 'NES Backcast - WINEP'!$B$13:$AG$13, 0))</f>
        <v>Excellent</v>
      </c>
      <c r="K180" t="str">
        <f>INDEX('NES Backcast - WINEP'!$B$12:$AG$47, MATCH('ALL Backcast - WINEP NEP'!$C180, 'NES Backcast - WINEP'!$C$12:$C$47, 0), MATCH('ALL Backcast - WINEP NEP'!K$13, 'NES Backcast - WINEP'!$B$13:$AG$13, 0))</f>
        <v>Excellent</v>
      </c>
      <c r="L180" t="str">
        <f>INDEX('NES Backcast - WINEP'!$B$12:$AG$47, MATCH('ALL Backcast - WINEP NEP'!$C180, 'NES Backcast - WINEP'!$C$12:$C$47, 0), MATCH('ALL Backcast - WINEP NEP'!L$13, 'NES Backcast - WINEP'!$B$13:$AG$13, 0))</f>
        <v>Excellent</v>
      </c>
      <c r="M180">
        <f>INDEX('NES Backcast - WINEP'!$B$12:$AG$47, MATCH('ALL Backcast - WINEP NEP'!$C180, 'NES Backcast - WINEP'!$C$12:$C$47, 0), MATCH('ALL Backcast - WINEP NEP'!M$13, 'NES Backcast - WINEP'!$B$13:$AG$13, 0))</f>
        <v>0</v>
      </c>
      <c r="N180" t="str">
        <f>INDEX('NES Backcast - WINEP'!$B$12:$AG$47, MATCH('ALL Backcast - WINEP NEP'!$C180, 'NES Backcast - WINEP'!$C$12:$C$47, 0), MATCH('ALL Backcast - WINEP NEP'!N$13, 'NES Backcast - WINEP'!$B$13:$AG$13, 0))</f>
        <v>Excellent</v>
      </c>
      <c r="O180" t="str">
        <f>INDEX('NES Backcast - WINEP'!$B$12:$AG$47, MATCH('ALL Backcast - WINEP NEP'!$C180, 'NES Backcast - WINEP'!$C$12:$C$47, 0), MATCH('ALL Backcast - WINEP NEP'!O$13, 'NES Backcast - WINEP'!$B$13:$AG$13, 0))</f>
        <v>Excellent</v>
      </c>
      <c r="P180">
        <f>INDEX('NES Backcast - WINEP'!$B$12:$AG$47, MATCH('ALL Backcast - WINEP NEP'!$C180, 'NES Backcast - WINEP'!$C$12:$C$47, 0), MATCH('ALL Backcast - WINEP NEP'!P$13, 'NES Backcast - WINEP'!$B$13:$AG$13, 0))</f>
        <v>0</v>
      </c>
      <c r="Q180" t="str">
        <f>INDEX('NES Backcast - WINEP'!$B$12:$AG$47, MATCH('ALL Backcast - WINEP NEP'!$C180, 'NES Backcast - WINEP'!$C$12:$C$47, 0), MATCH('ALL Backcast - WINEP NEP'!Q$13, 'NES Backcast - WINEP'!$B$13:$AG$13, 0))</f>
        <v>Excellent</v>
      </c>
      <c r="R180" t="str">
        <f>INDEX('NES Backcast - WINEP'!$B$12:$AG$47, MATCH('ALL Backcast - WINEP NEP'!$C180, 'NES Backcast - WINEP'!$C$12:$C$47, 0), MATCH('ALL Backcast - WINEP NEP'!R$13, 'NES Backcast - WINEP'!$B$13:$AG$13, 0))</f>
        <v>Excellent</v>
      </c>
      <c r="S180" t="str">
        <f>INDEX('NES Backcast - WINEP'!$B$12:$AG$47, MATCH('ALL Backcast - WINEP NEP'!$C180, 'NES Backcast - WINEP'!$C$12:$C$47, 0), MATCH('ALL Backcast - WINEP NEP'!S$13, 'NES Backcast - WINEP'!$B$13:$AG$13, 0))</f>
        <v>Excellent</v>
      </c>
      <c r="T180" t="str">
        <f>INDEX('NES Backcast - WINEP'!$B$12:$AG$47, MATCH('ALL Backcast - WINEP NEP'!$C180, 'NES Backcast - WINEP'!$C$12:$C$47, 0), MATCH('ALL Backcast - WINEP NEP'!T$13, 'NES Backcast - WINEP'!$B$13:$AG$13, 0))</f>
        <v>Excellent</v>
      </c>
      <c r="U180" t="str">
        <f>INDEX('NES Backcast - WINEP'!$B$12:$AG$47, MATCH('ALL Backcast - WINEP NEP'!$C180, 'NES Backcast - WINEP'!$C$12:$C$47, 0), MATCH('ALL Backcast - WINEP NEP'!U$13, 'NES Backcast - WINEP'!$B$13:$AG$13, 0))</f>
        <v>Excellent</v>
      </c>
      <c r="V180" t="str">
        <f>INDEX('NES Backcast - WINEP'!$B$12:$AG$47, MATCH('ALL Backcast - WINEP NEP'!$C180, 'NES Backcast - WINEP'!$C$12:$C$47, 0), MATCH('ALL Backcast - WINEP NEP'!V$13, 'NES Backcast - WINEP'!$B$13:$AG$13, 0))</f>
        <v>Excellent</v>
      </c>
      <c r="W180">
        <f>INDEX('NES Backcast - WINEP'!$B$12:$AG$47, MATCH('ALL Backcast - WINEP NEP'!$C180, 'NES Backcast - WINEP'!$C$12:$C$47, 0), MATCH('ALL Backcast - WINEP NEP'!W$13, 'NES Backcast - WINEP'!$B$13:$AG$13, 0))</f>
        <v>0</v>
      </c>
      <c r="X180">
        <f>INDEX('NES Backcast - WINEP'!$B$12:$AG$47, MATCH('ALL Backcast - WINEP NEP'!$C180, 'NES Backcast - WINEP'!$C$12:$C$47, 0), MATCH('ALL Backcast - WINEP NEP'!X$13, 'NES Backcast - WINEP'!$B$13:$AG$13, 0))</f>
        <v>0</v>
      </c>
      <c r="Y180">
        <f>INDEX('NES Backcast - WINEP'!$B$12:$AG$47, MATCH('ALL Backcast - WINEP NEP'!$C180, 'NES Backcast - WINEP'!$C$12:$C$47, 0), MATCH('ALL Backcast - WINEP NEP'!Y$13, 'NES Backcast - WINEP'!$B$13:$AG$13, 0))</f>
        <v>0</v>
      </c>
      <c r="Z180" t="str">
        <f>INDEX('NES Backcast - WINEP'!$B$12:$AG$47, MATCH('ALL Backcast - WINEP NEP'!$C180, 'NES Backcast - WINEP'!$C$12:$C$47, 0), MATCH('ALL Backcast - WINEP NEP'!Z$13, 'NES Backcast - WINEP'!$B$13:$AG$13, 0))</f>
        <v>N</v>
      </c>
      <c r="AB180" t="str">
        <f t="shared" si="2"/>
        <v>N</v>
      </c>
    </row>
    <row r="181" spans="2:28">
      <c r="B181" t="s">
        <v>236</v>
      </c>
      <c r="C181" t="s">
        <v>493</v>
      </c>
      <c r="D181" t="str">
        <f>INDEX('NES Backcast - WINEP'!$B$12:$AG$47, MATCH('ALL Backcast - WINEP NEP'!$C181, 'NES Backcast - WINEP'!$C$12:$C$47, 0), MATCH('ALL Backcast - WINEP NEP'!D$13, 'NES Backcast - WINEP'!$B$13:$AG$13, 0))</f>
        <v>coastal</v>
      </c>
      <c r="E181" t="str">
        <f>INDEX('NES Backcast - WINEP'!$B$12:$AG$47, MATCH('ALL Backcast - WINEP NEP'!$C181, 'NES Backcast - WINEP'!$C$12:$C$47, 0), MATCH('ALL Backcast - WINEP NEP'!E$13, 'NES Backcast - WINEP'!$B$13:$AG$13, 0))</f>
        <v>Categorisation</v>
      </c>
      <c r="F181" t="str">
        <f>INDEX('NES Backcast - WINEP'!$B$12:$AG$47, MATCH('ALL Backcast - WINEP NEP'!$C181, 'NES Backcast - WINEP'!$C$12:$C$47, 0), MATCH('ALL Backcast - WINEP NEP'!F$13, 'NES Backcast - WINEP'!$B$13:$AG$13, 0))</f>
        <v>Included</v>
      </c>
      <c r="H181" t="str">
        <f>INDEX('NES Backcast - WINEP'!$B$12:$AG$47, MATCH('ALL Backcast - WINEP NEP'!$C181, 'NES Backcast - WINEP'!$C$12:$C$47, 0), MATCH('ALL Backcast - WINEP NEP'!H$13, 'NES Backcast - WINEP'!$B$13:$AG$13, 0))</f>
        <v>Excellent</v>
      </c>
      <c r="I181" t="str">
        <f>INDEX('NES Backcast - WINEP'!$B$12:$AG$47, MATCH('ALL Backcast - WINEP NEP'!$C181, 'NES Backcast - WINEP'!$C$12:$C$47, 0), MATCH('ALL Backcast - WINEP NEP'!I$13, 'NES Backcast - WINEP'!$B$13:$AG$13, 0))</f>
        <v>Excellent</v>
      </c>
      <c r="J181" t="str">
        <f>INDEX('NES Backcast - WINEP'!$B$12:$AG$47, MATCH('ALL Backcast - WINEP NEP'!$C181, 'NES Backcast - WINEP'!$C$12:$C$47, 0), MATCH('ALL Backcast - WINEP NEP'!J$13, 'NES Backcast - WINEP'!$B$13:$AG$13, 0))</f>
        <v>Excellent</v>
      </c>
      <c r="K181" t="str">
        <f>INDEX('NES Backcast - WINEP'!$B$12:$AG$47, MATCH('ALL Backcast - WINEP NEP'!$C181, 'NES Backcast - WINEP'!$C$12:$C$47, 0), MATCH('ALL Backcast - WINEP NEP'!K$13, 'NES Backcast - WINEP'!$B$13:$AG$13, 0))</f>
        <v>Excellent</v>
      </c>
      <c r="L181" t="str">
        <f>INDEX('NES Backcast - WINEP'!$B$12:$AG$47, MATCH('ALL Backcast - WINEP NEP'!$C181, 'NES Backcast - WINEP'!$C$12:$C$47, 0), MATCH('ALL Backcast - WINEP NEP'!L$13, 'NES Backcast - WINEP'!$B$13:$AG$13, 0))</f>
        <v>Excellent</v>
      </c>
      <c r="M181">
        <f>INDEX('NES Backcast - WINEP'!$B$12:$AG$47, MATCH('ALL Backcast - WINEP NEP'!$C181, 'NES Backcast - WINEP'!$C$12:$C$47, 0), MATCH('ALL Backcast - WINEP NEP'!M$13, 'NES Backcast - WINEP'!$B$13:$AG$13, 0))</f>
        <v>0</v>
      </c>
      <c r="N181" t="str">
        <f>INDEX('NES Backcast - WINEP'!$B$12:$AG$47, MATCH('ALL Backcast - WINEP NEP'!$C181, 'NES Backcast - WINEP'!$C$12:$C$47, 0), MATCH('ALL Backcast - WINEP NEP'!N$13, 'NES Backcast - WINEP'!$B$13:$AG$13, 0))</f>
        <v>Excellent</v>
      </c>
      <c r="O181" t="str">
        <f>INDEX('NES Backcast - WINEP'!$B$12:$AG$47, MATCH('ALL Backcast - WINEP NEP'!$C181, 'NES Backcast - WINEP'!$C$12:$C$47, 0), MATCH('ALL Backcast - WINEP NEP'!O$13, 'NES Backcast - WINEP'!$B$13:$AG$13, 0))</f>
        <v>Excellent</v>
      </c>
      <c r="P181">
        <f>INDEX('NES Backcast - WINEP'!$B$12:$AG$47, MATCH('ALL Backcast - WINEP NEP'!$C181, 'NES Backcast - WINEP'!$C$12:$C$47, 0), MATCH('ALL Backcast - WINEP NEP'!P$13, 'NES Backcast - WINEP'!$B$13:$AG$13, 0))</f>
        <v>0</v>
      </c>
      <c r="Q181" t="str">
        <f>INDEX('NES Backcast - WINEP'!$B$12:$AG$47, MATCH('ALL Backcast - WINEP NEP'!$C181, 'NES Backcast - WINEP'!$C$12:$C$47, 0), MATCH('ALL Backcast - WINEP NEP'!Q$13, 'NES Backcast - WINEP'!$B$13:$AG$13, 0))</f>
        <v>Excellent</v>
      </c>
      <c r="R181" t="str">
        <f>INDEX('NES Backcast - WINEP'!$B$12:$AG$47, MATCH('ALL Backcast - WINEP NEP'!$C181, 'NES Backcast - WINEP'!$C$12:$C$47, 0), MATCH('ALL Backcast - WINEP NEP'!R$13, 'NES Backcast - WINEP'!$B$13:$AG$13, 0))</f>
        <v>Excellent</v>
      </c>
      <c r="S181" t="str">
        <f>INDEX('NES Backcast - WINEP'!$B$12:$AG$47, MATCH('ALL Backcast - WINEP NEP'!$C181, 'NES Backcast - WINEP'!$C$12:$C$47, 0), MATCH('ALL Backcast - WINEP NEP'!S$13, 'NES Backcast - WINEP'!$B$13:$AG$13, 0))</f>
        <v>Excellent</v>
      </c>
      <c r="T181" t="str">
        <f>INDEX('NES Backcast - WINEP'!$B$12:$AG$47, MATCH('ALL Backcast - WINEP NEP'!$C181, 'NES Backcast - WINEP'!$C$12:$C$47, 0), MATCH('ALL Backcast - WINEP NEP'!T$13, 'NES Backcast - WINEP'!$B$13:$AG$13, 0))</f>
        <v>Excellent</v>
      </c>
      <c r="U181" t="str">
        <f>INDEX('NES Backcast - WINEP'!$B$12:$AG$47, MATCH('ALL Backcast - WINEP NEP'!$C181, 'NES Backcast - WINEP'!$C$12:$C$47, 0), MATCH('ALL Backcast - WINEP NEP'!U$13, 'NES Backcast - WINEP'!$B$13:$AG$13, 0))</f>
        <v>Excellent</v>
      </c>
      <c r="V181" t="str">
        <f>INDEX('NES Backcast - WINEP'!$B$12:$AG$47, MATCH('ALL Backcast - WINEP NEP'!$C181, 'NES Backcast - WINEP'!$C$12:$C$47, 0), MATCH('ALL Backcast - WINEP NEP'!V$13, 'NES Backcast - WINEP'!$B$13:$AG$13, 0))</f>
        <v>Excellent</v>
      </c>
      <c r="W181">
        <f>INDEX('NES Backcast - WINEP'!$B$12:$AG$47, MATCH('ALL Backcast - WINEP NEP'!$C181, 'NES Backcast - WINEP'!$C$12:$C$47, 0), MATCH('ALL Backcast - WINEP NEP'!W$13, 'NES Backcast - WINEP'!$B$13:$AG$13, 0))</f>
        <v>0</v>
      </c>
      <c r="X181">
        <f>INDEX('NES Backcast - WINEP'!$B$12:$AG$47, MATCH('ALL Backcast - WINEP NEP'!$C181, 'NES Backcast - WINEP'!$C$12:$C$47, 0), MATCH('ALL Backcast - WINEP NEP'!X$13, 'NES Backcast - WINEP'!$B$13:$AG$13, 0))</f>
        <v>0</v>
      </c>
      <c r="Y181">
        <f>INDEX('NES Backcast - WINEP'!$B$12:$AG$47, MATCH('ALL Backcast - WINEP NEP'!$C181, 'NES Backcast - WINEP'!$C$12:$C$47, 0), MATCH('ALL Backcast - WINEP NEP'!Y$13, 'NES Backcast - WINEP'!$B$13:$AG$13, 0))</f>
        <v>0</v>
      </c>
      <c r="Z181" t="str">
        <f>INDEX('NES Backcast - WINEP'!$B$12:$AG$47, MATCH('ALL Backcast - WINEP NEP'!$C181, 'NES Backcast - WINEP'!$C$12:$C$47, 0), MATCH('ALL Backcast - WINEP NEP'!Z$13, 'NES Backcast - WINEP'!$B$13:$AG$13, 0))</f>
        <v>N</v>
      </c>
      <c r="AB181" t="str">
        <f t="shared" si="2"/>
        <v>N</v>
      </c>
    </row>
    <row r="182" spans="2:28">
      <c r="B182" t="s">
        <v>236</v>
      </c>
      <c r="C182" t="s">
        <v>494</v>
      </c>
      <c r="D182" t="str">
        <f>INDEX('NES Backcast - WINEP'!$B$12:$AG$47, MATCH('ALL Backcast - WINEP NEP'!$C182, 'NES Backcast - WINEP'!$C$12:$C$47, 0), MATCH('ALL Backcast - WINEP NEP'!D$13, 'NES Backcast - WINEP'!$B$13:$AG$13, 0))</f>
        <v>coastal</v>
      </c>
      <c r="E182" t="str">
        <f>INDEX('NES Backcast - WINEP'!$B$12:$AG$47, MATCH('ALL Backcast - WINEP NEP'!$C182, 'NES Backcast - WINEP'!$C$12:$C$47, 0), MATCH('ALL Backcast - WINEP NEP'!E$13, 'NES Backcast - WINEP'!$B$13:$AG$13, 0))</f>
        <v>Categorisation</v>
      </c>
      <c r="F182" t="str">
        <f>INDEX('NES Backcast - WINEP'!$B$12:$AG$47, MATCH('ALL Backcast - WINEP NEP'!$C182, 'NES Backcast - WINEP'!$C$12:$C$47, 0), MATCH('ALL Backcast - WINEP NEP'!F$13, 'NES Backcast - WINEP'!$B$13:$AG$13, 0))</f>
        <v>Excluded</v>
      </c>
      <c r="H182" t="str">
        <f>INDEX('NES Backcast - WINEP'!$B$12:$AG$47, MATCH('ALL Backcast - WINEP NEP'!$C182, 'NES Backcast - WINEP'!$C$12:$C$47, 0), MATCH('ALL Backcast - WINEP NEP'!H$13, 'NES Backcast - WINEP'!$B$13:$AG$13, 0))</f>
        <v>Not applicable (removed)</v>
      </c>
      <c r="I182" t="str">
        <f>INDEX('NES Backcast - WINEP'!$B$12:$AG$47, MATCH('ALL Backcast - WINEP NEP'!$C182, 'NES Backcast - WINEP'!$C$12:$C$47, 0), MATCH('ALL Backcast - WINEP NEP'!I$13, 'NES Backcast - WINEP'!$B$13:$AG$13, 0))</f>
        <v>Not applicable (removed)</v>
      </c>
      <c r="J182" t="str">
        <f>INDEX('NES Backcast - WINEP'!$B$12:$AG$47, MATCH('ALL Backcast - WINEP NEP'!$C182, 'NES Backcast - WINEP'!$C$12:$C$47, 0), MATCH('ALL Backcast - WINEP NEP'!J$13, 'NES Backcast - WINEP'!$B$13:$AG$13, 0))</f>
        <v>Not applicable (removed)</v>
      </c>
      <c r="K182" t="str">
        <f>INDEX('NES Backcast - WINEP'!$B$12:$AG$47, MATCH('ALL Backcast - WINEP NEP'!$C182, 'NES Backcast - WINEP'!$C$12:$C$47, 0), MATCH('ALL Backcast - WINEP NEP'!K$13, 'NES Backcast - WINEP'!$B$13:$AG$13, 0))</f>
        <v>Not applicable (removed)</v>
      </c>
      <c r="L182" t="str">
        <f>INDEX('NES Backcast - WINEP'!$B$12:$AG$47, MATCH('ALL Backcast - WINEP NEP'!$C182, 'NES Backcast - WINEP'!$C$12:$C$47, 0), MATCH('ALL Backcast - WINEP NEP'!L$13, 'NES Backcast - WINEP'!$B$13:$AG$13, 0))</f>
        <v>Not applicable (removed)</v>
      </c>
      <c r="M182">
        <f>INDEX('NES Backcast - WINEP'!$B$12:$AG$47, MATCH('ALL Backcast - WINEP NEP'!$C182, 'NES Backcast - WINEP'!$C$12:$C$47, 0), MATCH('ALL Backcast - WINEP NEP'!M$13, 'NES Backcast - WINEP'!$B$13:$AG$13, 0))</f>
        <v>0</v>
      </c>
      <c r="N182" t="str">
        <f>INDEX('NES Backcast - WINEP'!$B$12:$AG$47, MATCH('ALL Backcast - WINEP NEP'!$C182, 'NES Backcast - WINEP'!$C$12:$C$47, 0), MATCH('ALL Backcast - WINEP NEP'!N$13, 'NES Backcast - WINEP'!$B$13:$AG$13, 0))</f>
        <v>Not applicable (removed)</v>
      </c>
      <c r="O182" t="str">
        <f>INDEX('NES Backcast - WINEP'!$B$12:$AG$47, MATCH('ALL Backcast - WINEP NEP'!$C182, 'NES Backcast - WINEP'!$C$12:$C$47, 0), MATCH('ALL Backcast - WINEP NEP'!O$13, 'NES Backcast - WINEP'!$B$13:$AG$13, 0))</f>
        <v>Not applicable (removed)</v>
      </c>
      <c r="P182">
        <f>INDEX('NES Backcast - WINEP'!$B$12:$AG$47, MATCH('ALL Backcast - WINEP NEP'!$C182, 'NES Backcast - WINEP'!$C$12:$C$47, 0), MATCH('ALL Backcast - WINEP NEP'!P$13, 'NES Backcast - WINEP'!$B$13:$AG$13, 0))</f>
        <v>0</v>
      </c>
      <c r="Q182" t="str">
        <f>INDEX('NES Backcast - WINEP'!$B$12:$AG$47, MATCH('ALL Backcast - WINEP NEP'!$C182, 'NES Backcast - WINEP'!$C$12:$C$47, 0), MATCH('ALL Backcast - WINEP NEP'!Q$13, 'NES Backcast - WINEP'!$B$13:$AG$13, 0))</f>
        <v>Not applicable - not impacting</v>
      </c>
      <c r="R182" t="str">
        <f>INDEX('NES Backcast - WINEP'!$B$12:$AG$47, MATCH('ALL Backcast - WINEP NEP'!$C182, 'NES Backcast - WINEP'!$C$12:$C$47, 0), MATCH('ALL Backcast - WINEP NEP'!R$13, 'NES Backcast - WINEP'!$B$13:$AG$13, 0))</f>
        <v>Not applicable - not impacting</v>
      </c>
      <c r="S182" t="str">
        <f>INDEX('NES Backcast - WINEP'!$B$12:$AG$47, MATCH('ALL Backcast - WINEP NEP'!$C182, 'NES Backcast - WINEP'!$C$12:$C$47, 0), MATCH('ALL Backcast - WINEP NEP'!S$13, 'NES Backcast - WINEP'!$B$13:$AG$13, 0))</f>
        <v>Not applicable - not impacting</v>
      </c>
      <c r="T182" t="str">
        <f>INDEX('NES Backcast - WINEP'!$B$12:$AG$47, MATCH('ALL Backcast - WINEP NEP'!$C182, 'NES Backcast - WINEP'!$C$12:$C$47, 0), MATCH('ALL Backcast - WINEP NEP'!T$13, 'NES Backcast - WINEP'!$B$13:$AG$13, 0))</f>
        <v>Not applicable - not impacting</v>
      </c>
      <c r="U182" t="str">
        <f>INDEX('NES Backcast - WINEP'!$B$12:$AG$47, MATCH('ALL Backcast - WINEP NEP'!$C182, 'NES Backcast - WINEP'!$C$12:$C$47, 0), MATCH('ALL Backcast - WINEP NEP'!U$13, 'NES Backcast - WINEP'!$B$13:$AG$13, 0))</f>
        <v>Not applicable - not impacting</v>
      </c>
      <c r="V182" t="str">
        <f>INDEX('NES Backcast - WINEP'!$B$12:$AG$47, MATCH('ALL Backcast - WINEP NEP'!$C182, 'NES Backcast - WINEP'!$C$12:$C$47, 0), MATCH('ALL Backcast - WINEP NEP'!V$13, 'NES Backcast - WINEP'!$B$13:$AG$13, 0))</f>
        <v>Not applicable - not impacting</v>
      </c>
      <c r="W182">
        <f>INDEX('NES Backcast - WINEP'!$B$12:$AG$47, MATCH('ALL Backcast - WINEP NEP'!$C182, 'NES Backcast - WINEP'!$C$12:$C$47, 0), MATCH('ALL Backcast - WINEP NEP'!W$13, 'NES Backcast - WINEP'!$B$13:$AG$13, 0))</f>
        <v>0</v>
      </c>
      <c r="X182">
        <f>INDEX('NES Backcast - WINEP'!$B$12:$AG$47, MATCH('ALL Backcast - WINEP NEP'!$C182, 'NES Backcast - WINEP'!$C$12:$C$47, 0), MATCH('ALL Backcast - WINEP NEP'!X$13, 'NES Backcast - WINEP'!$B$13:$AG$13, 0))</f>
        <v>0</v>
      </c>
      <c r="Y182">
        <f>INDEX('NES Backcast - WINEP'!$B$12:$AG$47, MATCH('ALL Backcast - WINEP NEP'!$C182, 'NES Backcast - WINEP'!$C$12:$C$47, 0), MATCH('ALL Backcast - WINEP NEP'!Y$13, 'NES Backcast - WINEP'!$B$13:$AG$13, 0))</f>
        <v>0</v>
      </c>
      <c r="Z182" t="str">
        <f>INDEX('NES Backcast - WINEP'!$B$12:$AG$47, MATCH('ALL Backcast - WINEP NEP'!$C182, 'NES Backcast - WINEP'!$C$12:$C$47, 0), MATCH('ALL Backcast - WINEP NEP'!Z$13, 'NES Backcast - WINEP'!$B$13:$AG$13, 0))</f>
        <v>N</v>
      </c>
      <c r="AB182" t="str">
        <f t="shared" si="2"/>
        <v>N</v>
      </c>
    </row>
    <row r="183" spans="2:28">
      <c r="B183" t="s">
        <v>236</v>
      </c>
      <c r="C183" t="s">
        <v>495</v>
      </c>
      <c r="D183" t="str">
        <f>INDEX('NES Backcast - WINEP'!$B$12:$AG$47, MATCH('ALL Backcast - WINEP NEP'!$C183, 'NES Backcast - WINEP'!$C$12:$C$47, 0), MATCH('ALL Backcast - WINEP NEP'!D$13, 'NES Backcast - WINEP'!$B$13:$AG$13, 0))</f>
        <v>coastal</v>
      </c>
      <c r="E183" t="str">
        <f>INDEX('NES Backcast - WINEP'!$B$12:$AG$47, MATCH('ALL Backcast - WINEP NEP'!$C183, 'NES Backcast - WINEP'!$C$12:$C$47, 0), MATCH('ALL Backcast - WINEP NEP'!E$13, 'NES Backcast - WINEP'!$B$13:$AG$13, 0))</f>
        <v>Categorisation</v>
      </c>
      <c r="F183" t="str">
        <f>INDEX('NES Backcast - WINEP'!$B$12:$AG$47, MATCH('ALL Backcast - WINEP NEP'!$C183, 'NES Backcast - WINEP'!$C$12:$C$47, 0), MATCH('ALL Backcast - WINEP NEP'!F$13, 'NES Backcast - WINEP'!$B$13:$AG$13, 0))</f>
        <v>Included</v>
      </c>
      <c r="H183" t="str">
        <f>INDEX('NES Backcast - WINEP'!$B$12:$AG$47, MATCH('ALL Backcast - WINEP NEP'!$C183, 'NES Backcast - WINEP'!$C$12:$C$47, 0), MATCH('ALL Backcast - WINEP NEP'!H$13, 'NES Backcast - WINEP'!$B$13:$AG$13, 0))</f>
        <v>Good</v>
      </c>
      <c r="I183" t="str">
        <f>INDEX('NES Backcast - WINEP'!$B$12:$AG$47, MATCH('ALL Backcast - WINEP NEP'!$C183, 'NES Backcast - WINEP'!$C$12:$C$47, 0), MATCH('ALL Backcast - WINEP NEP'!I$13, 'NES Backcast - WINEP'!$B$13:$AG$13, 0))</f>
        <v>Good</v>
      </c>
      <c r="J183" t="str">
        <f>INDEX('NES Backcast - WINEP'!$B$12:$AG$47, MATCH('ALL Backcast - WINEP NEP'!$C183, 'NES Backcast - WINEP'!$C$12:$C$47, 0), MATCH('ALL Backcast - WINEP NEP'!J$13, 'NES Backcast - WINEP'!$B$13:$AG$13, 0))</f>
        <v>Good</v>
      </c>
      <c r="K183" t="str">
        <f>INDEX('NES Backcast - WINEP'!$B$12:$AG$47, MATCH('ALL Backcast - WINEP NEP'!$C183, 'NES Backcast - WINEP'!$C$12:$C$47, 0), MATCH('ALL Backcast - WINEP NEP'!K$13, 'NES Backcast - WINEP'!$B$13:$AG$13, 0))</f>
        <v>Good</v>
      </c>
      <c r="L183" t="str">
        <f>INDEX('NES Backcast - WINEP'!$B$12:$AG$47, MATCH('ALL Backcast - WINEP NEP'!$C183, 'NES Backcast - WINEP'!$C$12:$C$47, 0), MATCH('ALL Backcast - WINEP NEP'!L$13, 'NES Backcast - WINEP'!$B$13:$AG$13, 0))</f>
        <v>Sufficient</v>
      </c>
      <c r="M183">
        <f>INDEX('NES Backcast - WINEP'!$B$12:$AG$47, MATCH('ALL Backcast - WINEP NEP'!$C183, 'NES Backcast - WINEP'!$C$12:$C$47, 0), MATCH('ALL Backcast - WINEP NEP'!M$13, 'NES Backcast - WINEP'!$B$13:$AG$13, 0))</f>
        <v>0</v>
      </c>
      <c r="N183" t="str">
        <f>INDEX('NES Backcast - WINEP'!$B$12:$AG$47, MATCH('ALL Backcast - WINEP NEP'!$C183, 'NES Backcast - WINEP'!$C$12:$C$47, 0), MATCH('ALL Backcast - WINEP NEP'!N$13, 'NES Backcast - WINEP'!$B$13:$AG$13, 0))</f>
        <v>Sufficient</v>
      </c>
      <c r="O183" t="str">
        <f>INDEX('NES Backcast - WINEP'!$B$12:$AG$47, MATCH('ALL Backcast - WINEP NEP'!$C183, 'NES Backcast - WINEP'!$C$12:$C$47, 0), MATCH('ALL Backcast - WINEP NEP'!O$13, 'NES Backcast - WINEP'!$B$13:$AG$13, 0))</f>
        <v>Sufficient</v>
      </c>
      <c r="P183">
        <f>INDEX('NES Backcast - WINEP'!$B$12:$AG$47, MATCH('ALL Backcast - WINEP NEP'!$C183, 'NES Backcast - WINEP'!$C$12:$C$47, 0), MATCH('ALL Backcast - WINEP NEP'!P$13, 'NES Backcast - WINEP'!$B$13:$AG$13, 0))</f>
        <v>0</v>
      </c>
      <c r="Q183" t="str">
        <f>INDEX('NES Backcast - WINEP'!$B$12:$AG$47, MATCH('ALL Backcast - WINEP NEP'!$C183, 'NES Backcast - WINEP'!$C$12:$C$47, 0), MATCH('ALL Backcast - WINEP NEP'!Q$13, 'NES Backcast - WINEP'!$B$13:$AG$13, 0))</f>
        <v>Sufficient</v>
      </c>
      <c r="R183" t="str">
        <f>INDEX('NES Backcast - WINEP'!$B$12:$AG$47, MATCH('ALL Backcast - WINEP NEP'!$C183, 'NES Backcast - WINEP'!$C$12:$C$47, 0), MATCH('ALL Backcast - WINEP NEP'!R$13, 'NES Backcast - WINEP'!$B$13:$AG$13, 0))</f>
        <v>Sufficient</v>
      </c>
      <c r="S183" t="str">
        <f>INDEX('NES Backcast - WINEP'!$B$12:$AG$47, MATCH('ALL Backcast - WINEP NEP'!$C183, 'NES Backcast - WINEP'!$C$12:$C$47, 0), MATCH('ALL Backcast - WINEP NEP'!S$13, 'NES Backcast - WINEP'!$B$13:$AG$13, 0))</f>
        <v>Sufficient</v>
      </c>
      <c r="T183" t="str">
        <f>INDEX('NES Backcast - WINEP'!$B$12:$AG$47, MATCH('ALL Backcast - WINEP NEP'!$C183, 'NES Backcast - WINEP'!$C$12:$C$47, 0), MATCH('ALL Backcast - WINEP NEP'!T$13, 'NES Backcast - WINEP'!$B$13:$AG$13, 0))</f>
        <v>Sufficient</v>
      </c>
      <c r="U183" t="str">
        <f>INDEX('NES Backcast - WINEP'!$B$12:$AG$47, MATCH('ALL Backcast - WINEP NEP'!$C183, 'NES Backcast - WINEP'!$C$12:$C$47, 0), MATCH('ALL Backcast - WINEP NEP'!U$13, 'NES Backcast - WINEP'!$B$13:$AG$13, 0))</f>
        <v>Sufficient</v>
      </c>
      <c r="V183" t="str">
        <f>INDEX('NES Backcast - WINEP'!$B$12:$AG$47, MATCH('ALL Backcast - WINEP NEP'!$C183, 'NES Backcast - WINEP'!$C$12:$C$47, 0), MATCH('ALL Backcast - WINEP NEP'!V$13, 'NES Backcast - WINEP'!$B$13:$AG$13, 0))</f>
        <v>Good</v>
      </c>
      <c r="W183" t="str">
        <f>INDEX('NES Backcast - WINEP'!$B$12:$AG$47, MATCH('ALL Backcast - WINEP NEP'!$C183, 'NES Backcast - WINEP'!$C$12:$C$47, 0), MATCH('ALL Backcast - WINEP NEP'!W$13, 'NES Backcast - WINEP'!$B$13:$AG$13, 0))</f>
        <v>Y</v>
      </c>
      <c r="X183" t="str">
        <f>INDEX('NES Backcast - WINEP'!$B$12:$AG$47, MATCH('ALL Backcast - WINEP NEP'!$C183, 'NES Backcast - WINEP'!$C$12:$C$47, 0), MATCH('ALL Backcast - WINEP NEP'!X$13, 'NES Backcast - WINEP'!$B$13:$AG$13, 0))</f>
        <v>No action listed</v>
      </c>
      <c r="Y183">
        <f>INDEX('NES Backcast - WINEP'!$B$12:$AG$47, MATCH('ALL Backcast - WINEP NEP'!$C183, 'NES Backcast - WINEP'!$C$12:$C$47, 0), MATCH('ALL Backcast - WINEP NEP'!Y$13, 'NES Backcast - WINEP'!$B$13:$AG$13, 0))</f>
        <v>0</v>
      </c>
      <c r="Z183" t="str">
        <f>INDEX('NES Backcast - WINEP'!$B$12:$AG$47, MATCH('ALL Backcast - WINEP NEP'!$C183, 'NES Backcast - WINEP'!$C$12:$C$47, 0), MATCH('ALL Backcast - WINEP NEP'!Z$13, 'NES Backcast - WINEP'!$B$13:$AG$13, 0))</f>
        <v>N</v>
      </c>
      <c r="AB183" t="str">
        <f t="shared" si="2"/>
        <v>N</v>
      </c>
    </row>
    <row r="184" spans="2:28">
      <c r="B184" t="s">
        <v>236</v>
      </c>
      <c r="C184" t="s">
        <v>496</v>
      </c>
      <c r="D184" t="str">
        <f>INDEX('NES Backcast - WINEP'!$B$12:$AG$47, MATCH('ALL Backcast - WINEP NEP'!$C184, 'NES Backcast - WINEP'!$C$12:$C$47, 0), MATCH('ALL Backcast - WINEP NEP'!D$13, 'NES Backcast - WINEP'!$B$13:$AG$13, 0))</f>
        <v>coastal</v>
      </c>
      <c r="E184" t="str">
        <f>INDEX('NES Backcast - WINEP'!$B$12:$AG$47, MATCH('ALL Backcast - WINEP NEP'!$C184, 'NES Backcast - WINEP'!$C$12:$C$47, 0), MATCH('ALL Backcast - WINEP NEP'!E$13, 'NES Backcast - WINEP'!$B$13:$AG$13, 0))</f>
        <v>Categorisation</v>
      </c>
      <c r="F184" t="str">
        <f>INDEX('NES Backcast - WINEP'!$B$12:$AG$47, MATCH('ALL Backcast - WINEP NEP'!$C184, 'NES Backcast - WINEP'!$C$12:$C$47, 0), MATCH('ALL Backcast - WINEP NEP'!F$13, 'NES Backcast - WINEP'!$B$13:$AG$13, 0))</f>
        <v>Included</v>
      </c>
      <c r="H184" t="str">
        <f>INDEX('NES Backcast - WINEP'!$B$12:$AG$47, MATCH('ALL Backcast - WINEP NEP'!$C184, 'NES Backcast - WINEP'!$C$12:$C$47, 0), MATCH('ALL Backcast - WINEP NEP'!H$13, 'NES Backcast - WINEP'!$B$13:$AG$13, 0))</f>
        <v>Good</v>
      </c>
      <c r="I184" t="str">
        <f>INDEX('NES Backcast - WINEP'!$B$12:$AG$47, MATCH('ALL Backcast - WINEP NEP'!$C184, 'NES Backcast - WINEP'!$C$12:$C$47, 0), MATCH('ALL Backcast - WINEP NEP'!I$13, 'NES Backcast - WINEP'!$B$13:$AG$13, 0))</f>
        <v>Excellent</v>
      </c>
      <c r="J184" t="str">
        <f>INDEX('NES Backcast - WINEP'!$B$12:$AG$47, MATCH('ALL Backcast - WINEP NEP'!$C184, 'NES Backcast - WINEP'!$C$12:$C$47, 0), MATCH('ALL Backcast - WINEP NEP'!J$13, 'NES Backcast - WINEP'!$B$13:$AG$13, 0))</f>
        <v>Good</v>
      </c>
      <c r="K184" t="str">
        <f>INDEX('NES Backcast - WINEP'!$B$12:$AG$47, MATCH('ALL Backcast - WINEP NEP'!$C184, 'NES Backcast - WINEP'!$C$12:$C$47, 0), MATCH('ALL Backcast - WINEP NEP'!K$13, 'NES Backcast - WINEP'!$B$13:$AG$13, 0))</f>
        <v>Excellent</v>
      </c>
      <c r="L184" t="str">
        <f>INDEX('NES Backcast - WINEP'!$B$12:$AG$47, MATCH('ALL Backcast - WINEP NEP'!$C184, 'NES Backcast - WINEP'!$C$12:$C$47, 0), MATCH('ALL Backcast - WINEP NEP'!L$13, 'NES Backcast - WINEP'!$B$13:$AG$13, 0))</f>
        <v>Good</v>
      </c>
      <c r="M184">
        <f>INDEX('NES Backcast - WINEP'!$B$12:$AG$47, MATCH('ALL Backcast - WINEP NEP'!$C184, 'NES Backcast - WINEP'!$C$12:$C$47, 0), MATCH('ALL Backcast - WINEP NEP'!M$13, 'NES Backcast - WINEP'!$B$13:$AG$13, 0))</f>
        <v>0</v>
      </c>
      <c r="N184" t="str">
        <f>INDEX('NES Backcast - WINEP'!$B$12:$AG$47, MATCH('ALL Backcast - WINEP NEP'!$C184, 'NES Backcast - WINEP'!$C$12:$C$47, 0), MATCH('ALL Backcast - WINEP NEP'!N$13, 'NES Backcast - WINEP'!$B$13:$AG$13, 0))</f>
        <v>Good</v>
      </c>
      <c r="O184" t="str">
        <f>INDEX('NES Backcast - WINEP'!$B$12:$AG$47, MATCH('ALL Backcast - WINEP NEP'!$C184, 'NES Backcast - WINEP'!$C$12:$C$47, 0), MATCH('ALL Backcast - WINEP NEP'!O$13, 'NES Backcast - WINEP'!$B$13:$AG$13, 0))</f>
        <v>Good</v>
      </c>
      <c r="P184">
        <f>INDEX('NES Backcast - WINEP'!$B$12:$AG$47, MATCH('ALL Backcast - WINEP NEP'!$C184, 'NES Backcast - WINEP'!$C$12:$C$47, 0), MATCH('ALL Backcast - WINEP NEP'!P$13, 'NES Backcast - WINEP'!$B$13:$AG$13, 0))</f>
        <v>0</v>
      </c>
      <c r="Q184" t="str">
        <f>INDEX('NES Backcast - WINEP'!$B$12:$AG$47, MATCH('ALL Backcast - WINEP NEP'!$C184, 'NES Backcast - WINEP'!$C$12:$C$47, 0), MATCH('ALL Backcast - WINEP NEP'!Q$13, 'NES Backcast - WINEP'!$B$13:$AG$13, 0))</f>
        <v>Good</v>
      </c>
      <c r="R184" t="str">
        <f>INDEX('NES Backcast - WINEP'!$B$12:$AG$47, MATCH('ALL Backcast - WINEP NEP'!$C184, 'NES Backcast - WINEP'!$C$12:$C$47, 0), MATCH('ALL Backcast - WINEP NEP'!R$13, 'NES Backcast - WINEP'!$B$13:$AG$13, 0))</f>
        <v>Good</v>
      </c>
      <c r="S184" t="str">
        <f>INDEX('NES Backcast - WINEP'!$B$12:$AG$47, MATCH('ALL Backcast - WINEP NEP'!$C184, 'NES Backcast - WINEP'!$C$12:$C$47, 0), MATCH('ALL Backcast - WINEP NEP'!S$13, 'NES Backcast - WINEP'!$B$13:$AG$13, 0))</f>
        <v>Good</v>
      </c>
      <c r="T184" t="str">
        <f>INDEX('NES Backcast - WINEP'!$B$12:$AG$47, MATCH('ALL Backcast - WINEP NEP'!$C184, 'NES Backcast - WINEP'!$C$12:$C$47, 0), MATCH('ALL Backcast - WINEP NEP'!T$13, 'NES Backcast - WINEP'!$B$13:$AG$13, 0))</f>
        <v>Good</v>
      </c>
      <c r="U184" t="str">
        <f>INDEX('NES Backcast - WINEP'!$B$12:$AG$47, MATCH('ALL Backcast - WINEP NEP'!$C184, 'NES Backcast - WINEP'!$C$12:$C$47, 0), MATCH('ALL Backcast - WINEP NEP'!U$13, 'NES Backcast - WINEP'!$B$13:$AG$13, 0))</f>
        <v>Good</v>
      </c>
      <c r="V184" t="str">
        <f>INDEX('NES Backcast - WINEP'!$B$12:$AG$47, MATCH('ALL Backcast - WINEP NEP'!$C184, 'NES Backcast - WINEP'!$C$12:$C$47, 0), MATCH('ALL Backcast - WINEP NEP'!V$13, 'NES Backcast - WINEP'!$B$13:$AG$13, 0))</f>
        <v>Excellent</v>
      </c>
      <c r="W184" t="str">
        <f>INDEX('NES Backcast - WINEP'!$B$12:$AG$47, MATCH('ALL Backcast - WINEP NEP'!$C184, 'NES Backcast - WINEP'!$C$12:$C$47, 0), MATCH('ALL Backcast - WINEP NEP'!W$13, 'NES Backcast - WINEP'!$B$13:$AG$13, 0))</f>
        <v>Y</v>
      </c>
      <c r="X184" t="str">
        <f>INDEX('NES Backcast - WINEP'!$B$12:$AG$47, MATCH('ALL Backcast - WINEP NEP'!$C184, 'NES Backcast - WINEP'!$C$12:$C$47, 0), MATCH('ALL Backcast - WINEP NEP'!X$13, 'NES Backcast - WINEP'!$B$13:$AG$13, 0))</f>
        <v>5 x EnvAct_IMP3 - 08NW100217e, g, k, n, r</v>
      </c>
      <c r="Y184" t="str">
        <f>INDEX('NES Backcast - WINEP'!$B$12:$AG$47, MATCH('ALL Backcast - WINEP NEP'!$C184, 'NES Backcast - WINEP'!$C$12:$C$47, 0), MATCH('ALL Backcast - WINEP NEP'!Y$13, 'NES Backcast - WINEP'!$B$13:$AG$13, 0))</f>
        <v>Accept company forecast (improvements complete 31/03/2030) - Improvements to reduce storm overflows that spill to designated bathing waters to protect public health</v>
      </c>
      <c r="Z184" t="str">
        <f>INDEX('NES Backcast - WINEP'!$B$12:$AG$47, MATCH('ALL Backcast - WINEP NEP'!$C184, 'NES Backcast - WINEP'!$C$12:$C$47, 0), MATCH('ALL Backcast - WINEP NEP'!Z$13, 'NES Backcast - WINEP'!$B$13:$AG$13, 0))</f>
        <v>N</v>
      </c>
      <c r="AB184" t="str">
        <f t="shared" si="2"/>
        <v>Y</v>
      </c>
    </row>
    <row r="185" spans="2:28">
      <c r="B185" t="s">
        <v>236</v>
      </c>
      <c r="C185" t="s">
        <v>497</v>
      </c>
      <c r="D185" t="str">
        <f>INDEX('NES Backcast - WINEP'!$B$12:$AG$47, MATCH('ALL Backcast - WINEP NEP'!$C185, 'NES Backcast - WINEP'!$C$12:$C$47, 0), MATCH('ALL Backcast - WINEP NEP'!D$13, 'NES Backcast - WINEP'!$B$13:$AG$13, 0))</f>
        <v>coastal</v>
      </c>
      <c r="E185" t="str">
        <f>INDEX('NES Backcast - WINEP'!$B$12:$AG$47, MATCH('ALL Backcast - WINEP NEP'!$C185, 'NES Backcast - WINEP'!$C$12:$C$47, 0), MATCH('ALL Backcast - WINEP NEP'!E$13, 'NES Backcast - WINEP'!$B$13:$AG$13, 0))</f>
        <v>Categorisation</v>
      </c>
      <c r="F185" t="str">
        <f>INDEX('NES Backcast - WINEP'!$B$12:$AG$47, MATCH('ALL Backcast - WINEP NEP'!$C185, 'NES Backcast - WINEP'!$C$12:$C$47, 0), MATCH('ALL Backcast - WINEP NEP'!F$13, 'NES Backcast - WINEP'!$B$13:$AG$13, 0))</f>
        <v>Included</v>
      </c>
      <c r="H185" t="str">
        <f>INDEX('NES Backcast - WINEP'!$B$12:$AG$47, MATCH('ALL Backcast - WINEP NEP'!$C185, 'NES Backcast - WINEP'!$C$12:$C$47, 0), MATCH('ALL Backcast - WINEP NEP'!H$13, 'NES Backcast - WINEP'!$B$13:$AG$13, 0))</f>
        <v>Excellent</v>
      </c>
      <c r="I185" t="str">
        <f>INDEX('NES Backcast - WINEP'!$B$12:$AG$47, MATCH('ALL Backcast - WINEP NEP'!$C185, 'NES Backcast - WINEP'!$C$12:$C$47, 0), MATCH('ALL Backcast - WINEP NEP'!I$13, 'NES Backcast - WINEP'!$B$13:$AG$13, 0))</f>
        <v>Excellent</v>
      </c>
      <c r="J185" t="str">
        <f>INDEX('NES Backcast - WINEP'!$B$12:$AG$47, MATCH('ALL Backcast - WINEP NEP'!$C185, 'NES Backcast - WINEP'!$C$12:$C$47, 0), MATCH('ALL Backcast - WINEP NEP'!J$13, 'NES Backcast - WINEP'!$B$13:$AG$13, 0))</f>
        <v>Good</v>
      </c>
      <c r="K185" t="str">
        <f>INDEX('NES Backcast - WINEP'!$B$12:$AG$47, MATCH('ALL Backcast - WINEP NEP'!$C185, 'NES Backcast - WINEP'!$C$12:$C$47, 0), MATCH('ALL Backcast - WINEP NEP'!K$13, 'NES Backcast - WINEP'!$B$13:$AG$13, 0))</f>
        <v>Excellent</v>
      </c>
      <c r="L185" t="str">
        <f>INDEX('NES Backcast - WINEP'!$B$12:$AG$47, MATCH('ALL Backcast - WINEP NEP'!$C185, 'NES Backcast - WINEP'!$C$12:$C$47, 0), MATCH('ALL Backcast - WINEP NEP'!L$13, 'NES Backcast - WINEP'!$B$13:$AG$13, 0))</f>
        <v>Excellent</v>
      </c>
      <c r="M185">
        <f>INDEX('NES Backcast - WINEP'!$B$12:$AG$47, MATCH('ALL Backcast - WINEP NEP'!$C185, 'NES Backcast - WINEP'!$C$12:$C$47, 0), MATCH('ALL Backcast - WINEP NEP'!M$13, 'NES Backcast - WINEP'!$B$13:$AG$13, 0))</f>
        <v>0</v>
      </c>
      <c r="N185" t="str">
        <f>INDEX('NES Backcast - WINEP'!$B$12:$AG$47, MATCH('ALL Backcast - WINEP NEP'!$C185, 'NES Backcast - WINEP'!$C$12:$C$47, 0), MATCH('ALL Backcast - WINEP NEP'!N$13, 'NES Backcast - WINEP'!$B$13:$AG$13, 0))</f>
        <v>Excellent</v>
      </c>
      <c r="O185" t="str">
        <f>INDEX('NES Backcast - WINEP'!$B$12:$AG$47, MATCH('ALL Backcast - WINEP NEP'!$C185, 'NES Backcast - WINEP'!$C$12:$C$47, 0), MATCH('ALL Backcast - WINEP NEP'!O$13, 'NES Backcast - WINEP'!$B$13:$AG$13, 0))</f>
        <v>Excellent</v>
      </c>
      <c r="P185">
        <f>INDEX('NES Backcast - WINEP'!$B$12:$AG$47, MATCH('ALL Backcast - WINEP NEP'!$C185, 'NES Backcast - WINEP'!$C$12:$C$47, 0), MATCH('ALL Backcast - WINEP NEP'!P$13, 'NES Backcast - WINEP'!$B$13:$AG$13, 0))</f>
        <v>0</v>
      </c>
      <c r="Q185" t="str">
        <f>INDEX('NES Backcast - WINEP'!$B$12:$AG$47, MATCH('ALL Backcast - WINEP NEP'!$C185, 'NES Backcast - WINEP'!$C$12:$C$47, 0), MATCH('ALL Backcast - WINEP NEP'!Q$13, 'NES Backcast - WINEP'!$B$13:$AG$13, 0))</f>
        <v>Excellent</v>
      </c>
      <c r="R185" t="str">
        <f>INDEX('NES Backcast - WINEP'!$B$12:$AG$47, MATCH('ALL Backcast - WINEP NEP'!$C185, 'NES Backcast - WINEP'!$C$12:$C$47, 0), MATCH('ALL Backcast - WINEP NEP'!R$13, 'NES Backcast - WINEP'!$B$13:$AG$13, 0))</f>
        <v>Excellent</v>
      </c>
      <c r="S185" t="str">
        <f>INDEX('NES Backcast - WINEP'!$B$12:$AG$47, MATCH('ALL Backcast - WINEP NEP'!$C185, 'NES Backcast - WINEP'!$C$12:$C$47, 0), MATCH('ALL Backcast - WINEP NEP'!S$13, 'NES Backcast - WINEP'!$B$13:$AG$13, 0))</f>
        <v>Excellent</v>
      </c>
      <c r="T185" t="str">
        <f>INDEX('NES Backcast - WINEP'!$B$12:$AG$47, MATCH('ALL Backcast - WINEP NEP'!$C185, 'NES Backcast - WINEP'!$C$12:$C$47, 0), MATCH('ALL Backcast - WINEP NEP'!T$13, 'NES Backcast - WINEP'!$B$13:$AG$13, 0))</f>
        <v>Excellent</v>
      </c>
      <c r="U185" t="str">
        <f>INDEX('NES Backcast - WINEP'!$B$12:$AG$47, MATCH('ALL Backcast - WINEP NEP'!$C185, 'NES Backcast - WINEP'!$C$12:$C$47, 0), MATCH('ALL Backcast - WINEP NEP'!U$13, 'NES Backcast - WINEP'!$B$13:$AG$13, 0))</f>
        <v>Excellent</v>
      </c>
      <c r="V185" t="str">
        <f>INDEX('NES Backcast - WINEP'!$B$12:$AG$47, MATCH('ALL Backcast - WINEP NEP'!$C185, 'NES Backcast - WINEP'!$C$12:$C$47, 0), MATCH('ALL Backcast - WINEP NEP'!V$13, 'NES Backcast - WINEP'!$B$13:$AG$13, 0))</f>
        <v>Excellent</v>
      </c>
      <c r="W185" t="str">
        <f>INDEX('NES Backcast - WINEP'!$B$12:$AG$47, MATCH('ALL Backcast - WINEP NEP'!$C185, 'NES Backcast - WINEP'!$C$12:$C$47, 0), MATCH('ALL Backcast - WINEP NEP'!W$13, 'NES Backcast - WINEP'!$B$13:$AG$13, 0))</f>
        <v>Y</v>
      </c>
      <c r="X185" t="str">
        <f>INDEX('NES Backcast - WINEP'!$B$12:$AG$47, MATCH('ALL Backcast - WINEP NEP'!$C185, 'NES Backcast - WINEP'!$C$12:$C$47, 0), MATCH('ALL Backcast - WINEP NEP'!X$13, 'NES Backcast - WINEP'!$B$13:$AG$13, 0))</f>
        <v>No action listed</v>
      </c>
      <c r="Y185">
        <f>INDEX('NES Backcast - WINEP'!$B$12:$AG$47, MATCH('ALL Backcast - WINEP NEP'!$C185, 'NES Backcast - WINEP'!$C$12:$C$47, 0), MATCH('ALL Backcast - WINEP NEP'!Y$13, 'NES Backcast - WINEP'!$B$13:$AG$13, 0))</f>
        <v>0</v>
      </c>
      <c r="Z185" t="str">
        <f>INDEX('NES Backcast - WINEP'!$B$12:$AG$47, MATCH('ALL Backcast - WINEP NEP'!$C185, 'NES Backcast - WINEP'!$C$12:$C$47, 0), MATCH('ALL Backcast - WINEP NEP'!Z$13, 'NES Backcast - WINEP'!$B$13:$AG$13, 0))</f>
        <v>N</v>
      </c>
      <c r="AB185" t="str">
        <f t="shared" si="2"/>
        <v>N</v>
      </c>
    </row>
    <row r="186" spans="2:28">
      <c r="B186" t="s">
        <v>236</v>
      </c>
      <c r="C186" t="s">
        <v>498</v>
      </c>
      <c r="D186" t="str">
        <f>INDEX('NES Backcast - WINEP'!$B$12:$AG$47, MATCH('ALL Backcast - WINEP NEP'!$C186, 'NES Backcast - WINEP'!$C$12:$C$47, 0), MATCH('ALL Backcast - WINEP NEP'!D$13, 'NES Backcast - WINEP'!$B$13:$AG$13, 0))</f>
        <v>coastal</v>
      </c>
      <c r="E186" t="str">
        <f>INDEX('NES Backcast - WINEP'!$B$12:$AG$47, MATCH('ALL Backcast - WINEP NEP'!$C186, 'NES Backcast - WINEP'!$C$12:$C$47, 0), MATCH('ALL Backcast - WINEP NEP'!E$13, 'NES Backcast - WINEP'!$B$13:$AG$13, 0))</f>
        <v>Categorisation</v>
      </c>
      <c r="F186" t="str">
        <f>INDEX('NES Backcast - WINEP'!$B$12:$AG$47, MATCH('ALL Backcast - WINEP NEP'!$C186, 'NES Backcast - WINEP'!$C$12:$C$47, 0), MATCH('ALL Backcast - WINEP NEP'!F$13, 'NES Backcast - WINEP'!$B$13:$AG$13, 0))</f>
        <v>Included</v>
      </c>
      <c r="H186" t="str">
        <f>INDEX('NES Backcast - WINEP'!$B$12:$AG$47, MATCH('ALL Backcast - WINEP NEP'!$C186, 'NES Backcast - WINEP'!$C$12:$C$47, 0), MATCH('ALL Backcast - WINEP NEP'!H$13, 'NES Backcast - WINEP'!$B$13:$AG$13, 0))</f>
        <v>Excellent</v>
      </c>
      <c r="I186" t="str">
        <f>INDEX('NES Backcast - WINEP'!$B$12:$AG$47, MATCH('ALL Backcast - WINEP NEP'!$C186, 'NES Backcast - WINEP'!$C$12:$C$47, 0), MATCH('ALL Backcast - WINEP NEP'!I$13, 'NES Backcast - WINEP'!$B$13:$AG$13, 0))</f>
        <v>Excellent</v>
      </c>
      <c r="J186" t="str">
        <f>INDEX('NES Backcast - WINEP'!$B$12:$AG$47, MATCH('ALL Backcast - WINEP NEP'!$C186, 'NES Backcast - WINEP'!$C$12:$C$47, 0), MATCH('ALL Backcast - WINEP NEP'!J$13, 'NES Backcast - WINEP'!$B$13:$AG$13, 0))</f>
        <v>Excellent</v>
      </c>
      <c r="K186" t="str">
        <f>INDEX('NES Backcast - WINEP'!$B$12:$AG$47, MATCH('ALL Backcast - WINEP NEP'!$C186, 'NES Backcast - WINEP'!$C$12:$C$47, 0), MATCH('ALL Backcast - WINEP NEP'!K$13, 'NES Backcast - WINEP'!$B$13:$AG$13, 0))</f>
        <v>Excellent</v>
      </c>
      <c r="L186" t="str">
        <f>INDEX('NES Backcast - WINEP'!$B$12:$AG$47, MATCH('ALL Backcast - WINEP NEP'!$C186, 'NES Backcast - WINEP'!$C$12:$C$47, 0), MATCH('ALL Backcast - WINEP NEP'!L$13, 'NES Backcast - WINEP'!$B$13:$AG$13, 0))</f>
        <v>Good</v>
      </c>
      <c r="M186">
        <f>INDEX('NES Backcast - WINEP'!$B$12:$AG$47, MATCH('ALL Backcast - WINEP NEP'!$C186, 'NES Backcast - WINEP'!$C$12:$C$47, 0), MATCH('ALL Backcast - WINEP NEP'!M$13, 'NES Backcast - WINEP'!$B$13:$AG$13, 0))</f>
        <v>0</v>
      </c>
      <c r="N186" t="str">
        <f>INDEX('NES Backcast - WINEP'!$B$12:$AG$47, MATCH('ALL Backcast - WINEP NEP'!$C186, 'NES Backcast - WINEP'!$C$12:$C$47, 0), MATCH('ALL Backcast - WINEP NEP'!N$13, 'NES Backcast - WINEP'!$B$13:$AG$13, 0))</f>
        <v>Good</v>
      </c>
      <c r="O186" t="str">
        <f>INDEX('NES Backcast - WINEP'!$B$12:$AG$47, MATCH('ALL Backcast - WINEP NEP'!$C186, 'NES Backcast - WINEP'!$C$12:$C$47, 0), MATCH('ALL Backcast - WINEP NEP'!O$13, 'NES Backcast - WINEP'!$B$13:$AG$13, 0))</f>
        <v>Good</v>
      </c>
      <c r="P186">
        <f>INDEX('NES Backcast - WINEP'!$B$12:$AG$47, MATCH('ALL Backcast - WINEP NEP'!$C186, 'NES Backcast - WINEP'!$C$12:$C$47, 0), MATCH('ALL Backcast - WINEP NEP'!P$13, 'NES Backcast - WINEP'!$B$13:$AG$13, 0))</f>
        <v>0</v>
      </c>
      <c r="Q186" t="str">
        <f>INDEX('NES Backcast - WINEP'!$B$12:$AG$47, MATCH('ALL Backcast - WINEP NEP'!$C186, 'NES Backcast - WINEP'!$C$12:$C$47, 0), MATCH('ALL Backcast - WINEP NEP'!Q$13, 'NES Backcast - WINEP'!$B$13:$AG$13, 0))</f>
        <v>Good</v>
      </c>
      <c r="R186" t="str">
        <f>INDEX('NES Backcast - WINEP'!$B$12:$AG$47, MATCH('ALL Backcast - WINEP NEP'!$C186, 'NES Backcast - WINEP'!$C$12:$C$47, 0), MATCH('ALL Backcast - WINEP NEP'!R$13, 'NES Backcast - WINEP'!$B$13:$AG$13, 0))</f>
        <v>Good</v>
      </c>
      <c r="S186" t="str">
        <f>INDEX('NES Backcast - WINEP'!$B$12:$AG$47, MATCH('ALL Backcast - WINEP NEP'!$C186, 'NES Backcast - WINEP'!$C$12:$C$47, 0), MATCH('ALL Backcast - WINEP NEP'!S$13, 'NES Backcast - WINEP'!$B$13:$AG$13, 0))</f>
        <v>Good</v>
      </c>
      <c r="T186" t="str">
        <f>INDEX('NES Backcast - WINEP'!$B$12:$AG$47, MATCH('ALL Backcast - WINEP NEP'!$C186, 'NES Backcast - WINEP'!$C$12:$C$47, 0), MATCH('ALL Backcast - WINEP NEP'!T$13, 'NES Backcast - WINEP'!$B$13:$AG$13, 0))</f>
        <v>Good</v>
      </c>
      <c r="U186" t="str">
        <f>INDEX('NES Backcast - WINEP'!$B$12:$AG$47, MATCH('ALL Backcast - WINEP NEP'!$C186, 'NES Backcast - WINEP'!$C$12:$C$47, 0), MATCH('ALL Backcast - WINEP NEP'!U$13, 'NES Backcast - WINEP'!$B$13:$AG$13, 0))</f>
        <v>Good</v>
      </c>
      <c r="V186" t="str">
        <f>INDEX('NES Backcast - WINEP'!$B$12:$AG$47, MATCH('ALL Backcast - WINEP NEP'!$C186, 'NES Backcast - WINEP'!$C$12:$C$47, 0), MATCH('ALL Backcast - WINEP NEP'!V$13, 'NES Backcast - WINEP'!$B$13:$AG$13, 0))</f>
        <v>Good</v>
      </c>
      <c r="W186" t="str">
        <f>INDEX('NES Backcast - WINEP'!$B$12:$AG$47, MATCH('ALL Backcast - WINEP NEP'!$C186, 'NES Backcast - WINEP'!$C$12:$C$47, 0), MATCH('ALL Backcast - WINEP NEP'!W$13, 'NES Backcast - WINEP'!$B$13:$AG$13, 0))</f>
        <v>Y</v>
      </c>
      <c r="X186" t="str">
        <f>INDEX('NES Backcast - WINEP'!$B$12:$AG$47, MATCH('ALL Backcast - WINEP NEP'!$C186, 'NES Backcast - WINEP'!$C$12:$C$47, 0), MATCH('ALL Backcast - WINEP NEP'!X$13, 'NES Backcast - WINEP'!$B$13:$AG$13, 0))</f>
        <v>NDINV - 08NW100140a</v>
      </c>
      <c r="Y186" t="str">
        <f>INDEX('NES Backcast - WINEP'!$B$12:$AG$47, MATCH('ALL Backcast - WINEP NEP'!$C186, 'NES Backcast - WINEP'!$C$12:$C$47, 0), MATCH('ALL Backcast - WINEP NEP'!Y$13, 'NES Backcast - WINEP'!$B$13:$AG$13, 0))</f>
        <v>Accept company forecast - Investigations for waters failing their Baseline class</v>
      </c>
      <c r="Z186" t="str">
        <f>INDEX('NES Backcast - WINEP'!$B$12:$AG$47, MATCH('ALL Backcast - WINEP NEP'!$C186, 'NES Backcast - WINEP'!$C$12:$C$47, 0), MATCH('ALL Backcast - WINEP NEP'!Z$13, 'NES Backcast - WINEP'!$B$13:$AG$13, 0))</f>
        <v>N</v>
      </c>
      <c r="AB186" t="str">
        <f t="shared" si="2"/>
        <v>N</v>
      </c>
    </row>
    <row r="187" spans="2:28">
      <c r="B187" t="s">
        <v>236</v>
      </c>
      <c r="C187" t="s">
        <v>499</v>
      </c>
      <c r="D187" t="str">
        <f>INDEX('NES Backcast - WINEP'!$B$12:$AG$47, MATCH('ALL Backcast - WINEP NEP'!$C187, 'NES Backcast - WINEP'!$C$12:$C$47, 0), MATCH('ALL Backcast - WINEP NEP'!D$13, 'NES Backcast - WINEP'!$B$13:$AG$13, 0))</f>
        <v>coastal</v>
      </c>
      <c r="E187" t="str">
        <f>INDEX('NES Backcast - WINEP'!$B$12:$AG$47, MATCH('ALL Backcast - WINEP NEP'!$C187, 'NES Backcast - WINEP'!$C$12:$C$47, 0), MATCH('ALL Backcast - WINEP NEP'!E$13, 'NES Backcast - WINEP'!$B$13:$AG$13, 0))</f>
        <v>Categorisation</v>
      </c>
      <c r="F187" t="str">
        <f>INDEX('NES Backcast - WINEP'!$B$12:$AG$47, MATCH('ALL Backcast - WINEP NEP'!$C187, 'NES Backcast - WINEP'!$C$12:$C$47, 0), MATCH('ALL Backcast - WINEP NEP'!F$13, 'NES Backcast - WINEP'!$B$13:$AG$13, 0))</f>
        <v>Included</v>
      </c>
      <c r="H187" t="str">
        <f>INDEX('NES Backcast - WINEP'!$B$12:$AG$47, MATCH('ALL Backcast - WINEP NEP'!$C187, 'NES Backcast - WINEP'!$C$12:$C$47, 0), MATCH('ALL Backcast - WINEP NEP'!H$13, 'NES Backcast - WINEP'!$B$13:$AG$13, 0))</f>
        <v>Good</v>
      </c>
      <c r="I187" t="str">
        <f>INDEX('NES Backcast - WINEP'!$B$12:$AG$47, MATCH('ALL Backcast - WINEP NEP'!$C187, 'NES Backcast - WINEP'!$C$12:$C$47, 0), MATCH('ALL Backcast - WINEP NEP'!I$13, 'NES Backcast - WINEP'!$B$13:$AG$13, 0))</f>
        <v>Good</v>
      </c>
      <c r="J187" t="str">
        <f>INDEX('NES Backcast - WINEP'!$B$12:$AG$47, MATCH('ALL Backcast - WINEP NEP'!$C187, 'NES Backcast - WINEP'!$C$12:$C$47, 0), MATCH('ALL Backcast - WINEP NEP'!J$13, 'NES Backcast - WINEP'!$B$13:$AG$13, 0))</f>
        <v>Good</v>
      </c>
      <c r="K187" t="str">
        <f>INDEX('NES Backcast - WINEP'!$B$12:$AG$47, MATCH('ALL Backcast - WINEP NEP'!$C187, 'NES Backcast - WINEP'!$C$12:$C$47, 0), MATCH('ALL Backcast - WINEP NEP'!K$13, 'NES Backcast - WINEP'!$B$13:$AG$13, 0))</f>
        <v>Good</v>
      </c>
      <c r="L187" t="str">
        <f>INDEX('NES Backcast - WINEP'!$B$12:$AG$47, MATCH('ALL Backcast - WINEP NEP'!$C187, 'NES Backcast - WINEP'!$C$12:$C$47, 0), MATCH('ALL Backcast - WINEP NEP'!L$13, 'NES Backcast - WINEP'!$B$13:$AG$13, 0))</f>
        <v>Excellent</v>
      </c>
      <c r="M187">
        <f>INDEX('NES Backcast - WINEP'!$B$12:$AG$47, MATCH('ALL Backcast - WINEP NEP'!$C187, 'NES Backcast - WINEP'!$C$12:$C$47, 0), MATCH('ALL Backcast - WINEP NEP'!M$13, 'NES Backcast - WINEP'!$B$13:$AG$13, 0))</f>
        <v>0</v>
      </c>
      <c r="N187" t="str">
        <f>INDEX('NES Backcast - WINEP'!$B$12:$AG$47, MATCH('ALL Backcast - WINEP NEP'!$C187, 'NES Backcast - WINEP'!$C$12:$C$47, 0), MATCH('ALL Backcast - WINEP NEP'!N$13, 'NES Backcast - WINEP'!$B$13:$AG$13, 0))</f>
        <v>Excellent</v>
      </c>
      <c r="O187" t="str">
        <f>INDEX('NES Backcast - WINEP'!$B$12:$AG$47, MATCH('ALL Backcast - WINEP NEP'!$C187, 'NES Backcast - WINEP'!$C$12:$C$47, 0), MATCH('ALL Backcast - WINEP NEP'!O$13, 'NES Backcast - WINEP'!$B$13:$AG$13, 0))</f>
        <v>Excellent</v>
      </c>
      <c r="P187">
        <f>INDEX('NES Backcast - WINEP'!$B$12:$AG$47, MATCH('ALL Backcast - WINEP NEP'!$C187, 'NES Backcast - WINEP'!$C$12:$C$47, 0), MATCH('ALL Backcast - WINEP NEP'!P$13, 'NES Backcast - WINEP'!$B$13:$AG$13, 0))</f>
        <v>0</v>
      </c>
      <c r="Q187" t="str">
        <f>INDEX('NES Backcast - WINEP'!$B$12:$AG$47, MATCH('ALL Backcast - WINEP NEP'!$C187, 'NES Backcast - WINEP'!$C$12:$C$47, 0), MATCH('ALL Backcast - WINEP NEP'!Q$13, 'NES Backcast - WINEP'!$B$13:$AG$13, 0))</f>
        <v>Excellent</v>
      </c>
      <c r="R187" t="str">
        <f>INDEX('NES Backcast - WINEP'!$B$12:$AG$47, MATCH('ALL Backcast - WINEP NEP'!$C187, 'NES Backcast - WINEP'!$C$12:$C$47, 0), MATCH('ALL Backcast - WINEP NEP'!R$13, 'NES Backcast - WINEP'!$B$13:$AG$13, 0))</f>
        <v>Excellent</v>
      </c>
      <c r="S187" t="str">
        <f>INDEX('NES Backcast - WINEP'!$B$12:$AG$47, MATCH('ALL Backcast - WINEP NEP'!$C187, 'NES Backcast - WINEP'!$C$12:$C$47, 0), MATCH('ALL Backcast - WINEP NEP'!S$13, 'NES Backcast - WINEP'!$B$13:$AG$13, 0))</f>
        <v>Excellent</v>
      </c>
      <c r="T187" t="str">
        <f>INDEX('NES Backcast - WINEP'!$B$12:$AG$47, MATCH('ALL Backcast - WINEP NEP'!$C187, 'NES Backcast - WINEP'!$C$12:$C$47, 0), MATCH('ALL Backcast - WINEP NEP'!T$13, 'NES Backcast - WINEP'!$B$13:$AG$13, 0))</f>
        <v>Excellent</v>
      </c>
      <c r="U187" t="str">
        <f>INDEX('NES Backcast - WINEP'!$B$12:$AG$47, MATCH('ALL Backcast - WINEP NEP'!$C187, 'NES Backcast - WINEP'!$C$12:$C$47, 0), MATCH('ALL Backcast - WINEP NEP'!U$13, 'NES Backcast - WINEP'!$B$13:$AG$13, 0))</f>
        <v>Excellent</v>
      </c>
      <c r="V187" t="str">
        <f>INDEX('NES Backcast - WINEP'!$B$12:$AG$47, MATCH('ALL Backcast - WINEP NEP'!$C187, 'NES Backcast - WINEP'!$C$12:$C$47, 0), MATCH('ALL Backcast - WINEP NEP'!V$13, 'NES Backcast - WINEP'!$B$13:$AG$13, 0))</f>
        <v>Excellent</v>
      </c>
      <c r="W187">
        <f>INDEX('NES Backcast - WINEP'!$B$12:$AG$47, MATCH('ALL Backcast - WINEP NEP'!$C187, 'NES Backcast - WINEP'!$C$12:$C$47, 0), MATCH('ALL Backcast - WINEP NEP'!W$13, 'NES Backcast - WINEP'!$B$13:$AG$13, 0))</f>
        <v>0</v>
      </c>
      <c r="X187" t="str">
        <f>INDEX('NES Backcast - WINEP'!$B$12:$AG$47, MATCH('ALL Backcast - WINEP NEP'!$C187, 'NES Backcast - WINEP'!$C$12:$C$47, 0), MATCH('ALL Backcast - WINEP NEP'!X$13, 'NES Backcast - WINEP'!$B$13:$AG$13, 0))</f>
        <v>2 x EnvAct_IMP3 - 08NW100217 l, q</v>
      </c>
      <c r="Y187" t="str">
        <f>INDEX('NES Backcast - WINEP'!$B$12:$AG$47, MATCH('ALL Backcast - WINEP NEP'!$C187, 'NES Backcast - WINEP'!$C$12:$C$47, 0), MATCH('ALL Backcast - WINEP NEP'!Y$13, 'NES Backcast - WINEP'!$B$13:$AG$13, 0))</f>
        <v>Accept company forecast (improvements complete 31/03/2030) - Improvements to reduce storm overflows that spill to designated bathing waters to protect public health</v>
      </c>
      <c r="Z187" t="str">
        <f>INDEX('NES Backcast - WINEP'!$B$12:$AG$47, MATCH('ALL Backcast - WINEP NEP'!$C187, 'NES Backcast - WINEP'!$C$12:$C$47, 0), MATCH('ALL Backcast - WINEP NEP'!Z$13, 'NES Backcast - WINEP'!$B$13:$AG$13, 0))</f>
        <v>N</v>
      </c>
      <c r="AB187" t="str">
        <f t="shared" si="2"/>
        <v>Y</v>
      </c>
    </row>
    <row r="188" spans="2:28">
      <c r="B188" t="s">
        <v>236</v>
      </c>
      <c r="C188" t="s">
        <v>500</v>
      </c>
      <c r="D188" t="str">
        <f>INDEX('NES Backcast - WINEP'!$B$12:$AG$47, MATCH('ALL Backcast - WINEP NEP'!$C188, 'NES Backcast - WINEP'!$C$12:$C$47, 0), MATCH('ALL Backcast - WINEP NEP'!D$13, 'NES Backcast - WINEP'!$B$13:$AG$13, 0))</f>
        <v>coastal</v>
      </c>
      <c r="E188" t="str">
        <f>INDEX('NES Backcast - WINEP'!$B$12:$AG$47, MATCH('ALL Backcast - WINEP NEP'!$C188, 'NES Backcast - WINEP'!$C$12:$C$47, 0), MATCH('ALL Backcast - WINEP NEP'!E$13, 'NES Backcast - WINEP'!$B$13:$AG$13, 0))</f>
        <v>Categorisation</v>
      </c>
      <c r="F188" t="str">
        <f>INDEX('NES Backcast - WINEP'!$B$12:$AG$47, MATCH('ALL Backcast - WINEP NEP'!$C188, 'NES Backcast - WINEP'!$C$12:$C$47, 0), MATCH('ALL Backcast - WINEP NEP'!F$13, 'NES Backcast - WINEP'!$B$13:$AG$13, 0))</f>
        <v>Included</v>
      </c>
      <c r="H188" t="str">
        <f>INDEX('NES Backcast - WINEP'!$B$12:$AG$47, MATCH('ALL Backcast - WINEP NEP'!$C188, 'NES Backcast - WINEP'!$C$12:$C$47, 0), MATCH('ALL Backcast - WINEP NEP'!H$13, 'NES Backcast - WINEP'!$B$13:$AG$13, 0))</f>
        <v>Sufficient</v>
      </c>
      <c r="I188" t="str">
        <f>INDEX('NES Backcast - WINEP'!$B$12:$AG$47, MATCH('ALL Backcast - WINEP NEP'!$C188, 'NES Backcast - WINEP'!$C$12:$C$47, 0), MATCH('ALL Backcast - WINEP NEP'!I$13, 'NES Backcast - WINEP'!$B$13:$AG$13, 0))</f>
        <v>Sufficient</v>
      </c>
      <c r="J188" t="str">
        <f>INDEX('NES Backcast - WINEP'!$B$12:$AG$47, MATCH('ALL Backcast - WINEP NEP'!$C188, 'NES Backcast - WINEP'!$C$12:$C$47, 0), MATCH('ALL Backcast - WINEP NEP'!J$13, 'NES Backcast - WINEP'!$B$13:$AG$13, 0))</f>
        <v>Sufficient</v>
      </c>
      <c r="K188" t="str">
        <f>INDEX('NES Backcast - WINEP'!$B$12:$AG$47, MATCH('ALL Backcast - WINEP NEP'!$C188, 'NES Backcast - WINEP'!$C$12:$C$47, 0), MATCH('ALL Backcast - WINEP NEP'!K$13, 'NES Backcast - WINEP'!$B$13:$AG$13, 0))</f>
        <v>Sufficient</v>
      </c>
      <c r="L188" t="str">
        <f>INDEX('NES Backcast - WINEP'!$B$12:$AG$47, MATCH('ALL Backcast - WINEP NEP'!$C188, 'NES Backcast - WINEP'!$C$12:$C$47, 0), MATCH('ALL Backcast - WINEP NEP'!L$13, 'NES Backcast - WINEP'!$B$13:$AG$13, 0))</f>
        <v>Sufficient</v>
      </c>
      <c r="M188">
        <f>INDEX('NES Backcast - WINEP'!$B$12:$AG$47, MATCH('ALL Backcast - WINEP NEP'!$C188, 'NES Backcast - WINEP'!$C$12:$C$47, 0), MATCH('ALL Backcast - WINEP NEP'!M$13, 'NES Backcast - WINEP'!$B$13:$AG$13, 0))</f>
        <v>0</v>
      </c>
      <c r="N188" t="str">
        <f>INDEX('NES Backcast - WINEP'!$B$12:$AG$47, MATCH('ALL Backcast - WINEP NEP'!$C188, 'NES Backcast - WINEP'!$C$12:$C$47, 0), MATCH('ALL Backcast - WINEP NEP'!N$13, 'NES Backcast - WINEP'!$B$13:$AG$13, 0))</f>
        <v>Good</v>
      </c>
      <c r="O188" t="str">
        <f>INDEX('NES Backcast - WINEP'!$B$12:$AG$47, MATCH('ALL Backcast - WINEP NEP'!$C188, 'NES Backcast - WINEP'!$C$12:$C$47, 0), MATCH('ALL Backcast - WINEP NEP'!O$13, 'NES Backcast - WINEP'!$B$13:$AG$13, 0))</f>
        <v>Good</v>
      </c>
      <c r="P188">
        <f>INDEX('NES Backcast - WINEP'!$B$12:$AG$47, MATCH('ALL Backcast - WINEP NEP'!$C188, 'NES Backcast - WINEP'!$C$12:$C$47, 0), MATCH('ALL Backcast - WINEP NEP'!P$13, 'NES Backcast - WINEP'!$B$13:$AG$13, 0))</f>
        <v>0</v>
      </c>
      <c r="Q188" t="str">
        <f>INDEX('NES Backcast - WINEP'!$B$12:$AG$47, MATCH('ALL Backcast - WINEP NEP'!$C188, 'NES Backcast - WINEP'!$C$12:$C$47, 0), MATCH('ALL Backcast - WINEP NEP'!Q$13, 'NES Backcast - WINEP'!$B$13:$AG$13, 0))</f>
        <v>Good</v>
      </c>
      <c r="R188" t="str">
        <f>INDEX('NES Backcast - WINEP'!$B$12:$AG$47, MATCH('ALL Backcast - WINEP NEP'!$C188, 'NES Backcast - WINEP'!$C$12:$C$47, 0), MATCH('ALL Backcast - WINEP NEP'!R$13, 'NES Backcast - WINEP'!$B$13:$AG$13, 0))</f>
        <v>Good</v>
      </c>
      <c r="S188" t="str">
        <f>INDEX('NES Backcast - WINEP'!$B$12:$AG$47, MATCH('ALL Backcast - WINEP NEP'!$C188, 'NES Backcast - WINEP'!$C$12:$C$47, 0), MATCH('ALL Backcast - WINEP NEP'!S$13, 'NES Backcast - WINEP'!$B$13:$AG$13, 0))</f>
        <v>Good</v>
      </c>
      <c r="T188" t="str">
        <f>INDEX('NES Backcast - WINEP'!$B$12:$AG$47, MATCH('ALL Backcast - WINEP NEP'!$C188, 'NES Backcast - WINEP'!$C$12:$C$47, 0), MATCH('ALL Backcast - WINEP NEP'!T$13, 'NES Backcast - WINEP'!$B$13:$AG$13, 0))</f>
        <v>Good</v>
      </c>
      <c r="U188" t="str">
        <f>INDEX('NES Backcast - WINEP'!$B$12:$AG$47, MATCH('ALL Backcast - WINEP NEP'!$C188, 'NES Backcast - WINEP'!$C$12:$C$47, 0), MATCH('ALL Backcast - WINEP NEP'!U$13, 'NES Backcast - WINEP'!$B$13:$AG$13, 0))</f>
        <v>Good</v>
      </c>
      <c r="V188" t="str">
        <f>INDEX('NES Backcast - WINEP'!$B$12:$AG$47, MATCH('ALL Backcast - WINEP NEP'!$C188, 'NES Backcast - WINEP'!$C$12:$C$47, 0), MATCH('ALL Backcast - WINEP NEP'!V$13, 'NES Backcast - WINEP'!$B$13:$AG$13, 0))</f>
        <v>Excellent</v>
      </c>
      <c r="W188">
        <f>INDEX('NES Backcast - WINEP'!$B$12:$AG$47, MATCH('ALL Backcast - WINEP NEP'!$C188, 'NES Backcast - WINEP'!$C$12:$C$47, 0), MATCH('ALL Backcast - WINEP NEP'!W$13, 'NES Backcast - WINEP'!$B$13:$AG$13, 0))</f>
        <v>0</v>
      </c>
      <c r="X188" t="str">
        <f>INDEX('NES Backcast - WINEP'!$B$12:$AG$47, MATCH('ALL Backcast - WINEP NEP'!$C188, 'NES Backcast - WINEP'!$C$12:$C$47, 0), MATCH('ALL Backcast - WINEP NEP'!X$13, 'NES Backcast - WINEP'!$B$13:$AG$13, 0))</f>
        <v>EnvAct_IMP3 - 08NW100217i</v>
      </c>
      <c r="Y188" t="str">
        <f>INDEX('NES Backcast - WINEP'!$B$12:$AG$47, MATCH('ALL Backcast - WINEP NEP'!$C188, 'NES Backcast - WINEP'!$C$12:$C$47, 0), MATCH('ALL Backcast - WINEP NEP'!Y$13, 'NES Backcast - WINEP'!$B$13:$AG$13, 0))</f>
        <v>Accept company forecast (improvements complete 31/03/2030) - Improvements to reduce storm overflows that spill to designated bathing waters to protect public health</v>
      </c>
      <c r="Z188" t="str">
        <f>INDEX('NES Backcast - WINEP'!$B$12:$AG$47, MATCH('ALL Backcast - WINEP NEP'!$C188, 'NES Backcast - WINEP'!$C$12:$C$47, 0), MATCH('ALL Backcast - WINEP NEP'!Z$13, 'NES Backcast - WINEP'!$B$13:$AG$13, 0))</f>
        <v>N</v>
      </c>
      <c r="AB188" t="str">
        <f t="shared" si="2"/>
        <v>Y</v>
      </c>
    </row>
    <row r="189" spans="2:28">
      <c r="B189" t="s">
        <v>236</v>
      </c>
      <c r="C189" t="s">
        <v>501</v>
      </c>
      <c r="D189" t="str">
        <f>INDEX('NES Backcast - WINEP'!$B$12:$AG$47, MATCH('ALL Backcast - WINEP NEP'!$C189, 'NES Backcast - WINEP'!$C$12:$C$47, 0), MATCH('ALL Backcast - WINEP NEP'!D$13, 'NES Backcast - WINEP'!$B$13:$AG$13, 0))</f>
        <v>coastal</v>
      </c>
      <c r="E189" t="str">
        <f>INDEX('NES Backcast - WINEP'!$B$12:$AG$47, MATCH('ALL Backcast - WINEP NEP'!$C189, 'NES Backcast - WINEP'!$C$12:$C$47, 0), MATCH('ALL Backcast - WINEP NEP'!E$13, 'NES Backcast - WINEP'!$B$13:$AG$13, 0))</f>
        <v>Categorisation</v>
      </c>
      <c r="F189" t="str">
        <f>INDEX('NES Backcast - WINEP'!$B$12:$AG$47, MATCH('ALL Backcast - WINEP NEP'!$C189, 'NES Backcast - WINEP'!$C$12:$C$47, 0), MATCH('ALL Backcast - WINEP NEP'!F$13, 'NES Backcast - WINEP'!$B$13:$AG$13, 0))</f>
        <v>Included</v>
      </c>
      <c r="H189" t="str">
        <f>INDEX('NES Backcast - WINEP'!$B$12:$AG$47, MATCH('ALL Backcast - WINEP NEP'!$C189, 'NES Backcast - WINEP'!$C$12:$C$47, 0), MATCH('ALL Backcast - WINEP NEP'!H$13, 'NES Backcast - WINEP'!$B$13:$AG$13, 0))</f>
        <v>Good</v>
      </c>
      <c r="I189" t="str">
        <f>INDEX('NES Backcast - WINEP'!$B$12:$AG$47, MATCH('ALL Backcast - WINEP NEP'!$C189, 'NES Backcast - WINEP'!$C$12:$C$47, 0), MATCH('ALL Backcast - WINEP NEP'!I$13, 'NES Backcast - WINEP'!$B$13:$AG$13, 0))</f>
        <v>Good</v>
      </c>
      <c r="J189" t="str">
        <f>INDEX('NES Backcast - WINEP'!$B$12:$AG$47, MATCH('ALL Backcast - WINEP NEP'!$C189, 'NES Backcast - WINEP'!$C$12:$C$47, 0), MATCH('ALL Backcast - WINEP NEP'!J$13, 'NES Backcast - WINEP'!$B$13:$AG$13, 0))</f>
        <v>Good</v>
      </c>
      <c r="K189" t="str">
        <f>INDEX('NES Backcast - WINEP'!$B$12:$AG$47, MATCH('ALL Backcast - WINEP NEP'!$C189, 'NES Backcast - WINEP'!$C$12:$C$47, 0), MATCH('ALL Backcast - WINEP NEP'!K$13, 'NES Backcast - WINEP'!$B$13:$AG$13, 0))</f>
        <v>Good</v>
      </c>
      <c r="L189" t="str">
        <f>INDEX('NES Backcast - WINEP'!$B$12:$AG$47, MATCH('ALL Backcast - WINEP NEP'!$C189, 'NES Backcast - WINEP'!$C$12:$C$47, 0), MATCH('ALL Backcast - WINEP NEP'!L$13, 'NES Backcast - WINEP'!$B$13:$AG$13, 0))</f>
        <v>Excellent</v>
      </c>
      <c r="M189">
        <f>INDEX('NES Backcast - WINEP'!$B$12:$AG$47, MATCH('ALL Backcast - WINEP NEP'!$C189, 'NES Backcast - WINEP'!$C$12:$C$47, 0), MATCH('ALL Backcast - WINEP NEP'!M$13, 'NES Backcast - WINEP'!$B$13:$AG$13, 0))</f>
        <v>0</v>
      </c>
      <c r="N189" t="str">
        <f>INDEX('NES Backcast - WINEP'!$B$12:$AG$47, MATCH('ALL Backcast - WINEP NEP'!$C189, 'NES Backcast - WINEP'!$C$12:$C$47, 0), MATCH('ALL Backcast - WINEP NEP'!N$13, 'NES Backcast - WINEP'!$B$13:$AG$13, 0))</f>
        <v>Good</v>
      </c>
      <c r="O189" t="str">
        <f>INDEX('NES Backcast - WINEP'!$B$12:$AG$47, MATCH('ALL Backcast - WINEP NEP'!$C189, 'NES Backcast - WINEP'!$C$12:$C$47, 0), MATCH('ALL Backcast - WINEP NEP'!O$13, 'NES Backcast - WINEP'!$B$13:$AG$13, 0))</f>
        <v>Excellent</v>
      </c>
      <c r="P189">
        <f>INDEX('NES Backcast - WINEP'!$B$12:$AG$47, MATCH('ALL Backcast - WINEP NEP'!$C189, 'NES Backcast - WINEP'!$C$12:$C$47, 0), MATCH('ALL Backcast - WINEP NEP'!P$13, 'NES Backcast - WINEP'!$B$13:$AG$13, 0))</f>
        <v>0</v>
      </c>
      <c r="Q189" t="str">
        <f>INDEX('NES Backcast - WINEP'!$B$12:$AG$47, MATCH('ALL Backcast - WINEP NEP'!$C189, 'NES Backcast - WINEP'!$C$12:$C$47, 0), MATCH('ALL Backcast - WINEP NEP'!Q$13, 'NES Backcast - WINEP'!$B$13:$AG$13, 0))</f>
        <v>Good</v>
      </c>
      <c r="R189" t="str">
        <f>INDEX('NES Backcast - WINEP'!$B$12:$AG$47, MATCH('ALL Backcast - WINEP NEP'!$C189, 'NES Backcast - WINEP'!$C$12:$C$47, 0), MATCH('ALL Backcast - WINEP NEP'!R$13, 'NES Backcast - WINEP'!$B$13:$AG$13, 0))</f>
        <v>Good</v>
      </c>
      <c r="S189" t="str">
        <f>INDEX('NES Backcast - WINEP'!$B$12:$AG$47, MATCH('ALL Backcast - WINEP NEP'!$C189, 'NES Backcast - WINEP'!$C$12:$C$47, 0), MATCH('ALL Backcast - WINEP NEP'!S$13, 'NES Backcast - WINEP'!$B$13:$AG$13, 0))</f>
        <v>Good</v>
      </c>
      <c r="T189" t="str">
        <f>INDEX('NES Backcast - WINEP'!$B$12:$AG$47, MATCH('ALL Backcast - WINEP NEP'!$C189, 'NES Backcast - WINEP'!$C$12:$C$47, 0), MATCH('ALL Backcast - WINEP NEP'!T$13, 'NES Backcast - WINEP'!$B$13:$AG$13, 0))</f>
        <v>Good</v>
      </c>
      <c r="U189" t="str">
        <f>INDEX('NES Backcast - WINEP'!$B$12:$AG$47, MATCH('ALL Backcast - WINEP NEP'!$C189, 'NES Backcast - WINEP'!$C$12:$C$47, 0), MATCH('ALL Backcast - WINEP NEP'!U$13, 'NES Backcast - WINEP'!$B$13:$AG$13, 0))</f>
        <v>Good</v>
      </c>
      <c r="V189" t="str">
        <f>INDEX('NES Backcast - WINEP'!$B$12:$AG$47, MATCH('ALL Backcast - WINEP NEP'!$C189, 'NES Backcast - WINEP'!$C$12:$C$47, 0), MATCH('ALL Backcast - WINEP NEP'!V$13, 'NES Backcast - WINEP'!$B$13:$AG$13, 0))</f>
        <v>Excellent</v>
      </c>
      <c r="W189" t="str">
        <f>INDEX('NES Backcast - WINEP'!$B$12:$AG$47, MATCH('ALL Backcast - WINEP NEP'!$C189, 'NES Backcast - WINEP'!$C$12:$C$47, 0), MATCH('ALL Backcast - WINEP NEP'!W$13, 'NES Backcast - WINEP'!$B$13:$AG$13, 0))</f>
        <v>Y</v>
      </c>
      <c r="X189" t="str">
        <f>INDEX('NES Backcast - WINEP'!$B$12:$AG$47, MATCH('ALL Backcast - WINEP NEP'!$C189, 'NES Backcast - WINEP'!$C$12:$C$47, 0), MATCH('ALL Backcast - WINEP NEP'!X$13, 'NES Backcast - WINEP'!$B$13:$AG$13, 0))</f>
        <v>No action listed</v>
      </c>
      <c r="Y189">
        <f>INDEX('NES Backcast - WINEP'!$B$12:$AG$47, MATCH('ALL Backcast - WINEP NEP'!$C189, 'NES Backcast - WINEP'!$C$12:$C$47, 0), MATCH('ALL Backcast - WINEP NEP'!Y$13, 'NES Backcast - WINEP'!$B$13:$AG$13, 0))</f>
        <v>0</v>
      </c>
      <c r="Z189" t="str">
        <f>INDEX('NES Backcast - WINEP'!$B$12:$AG$47, MATCH('ALL Backcast - WINEP NEP'!$C189, 'NES Backcast - WINEP'!$C$12:$C$47, 0), MATCH('ALL Backcast - WINEP NEP'!Z$13, 'NES Backcast - WINEP'!$B$13:$AG$13, 0))</f>
        <v>N</v>
      </c>
      <c r="AB189" t="str">
        <f t="shared" si="2"/>
        <v>N</v>
      </c>
    </row>
    <row r="190" spans="2:28">
      <c r="B190" t="s">
        <v>236</v>
      </c>
      <c r="C190" t="s">
        <v>502</v>
      </c>
      <c r="D190" t="str">
        <f>INDEX('NES Backcast - WINEP'!$B$12:$AG$47, MATCH('ALL Backcast - WINEP NEP'!$C190, 'NES Backcast - WINEP'!$C$12:$C$47, 0), MATCH('ALL Backcast - WINEP NEP'!D$13, 'NES Backcast - WINEP'!$B$13:$AG$13, 0))</f>
        <v>coastal</v>
      </c>
      <c r="E190" t="str">
        <f>INDEX('NES Backcast - WINEP'!$B$12:$AG$47, MATCH('ALL Backcast - WINEP NEP'!$C190, 'NES Backcast - WINEP'!$C$12:$C$47, 0), MATCH('ALL Backcast - WINEP NEP'!E$13, 'NES Backcast - WINEP'!$B$13:$AG$13, 0))</f>
        <v>Categorisation</v>
      </c>
      <c r="F190" t="str">
        <f>INDEX('NES Backcast - WINEP'!$B$12:$AG$47, MATCH('ALL Backcast - WINEP NEP'!$C190, 'NES Backcast - WINEP'!$C$12:$C$47, 0), MATCH('ALL Backcast - WINEP NEP'!F$13, 'NES Backcast - WINEP'!$B$13:$AG$13, 0))</f>
        <v>Included</v>
      </c>
      <c r="H190" t="str">
        <f>INDEX('NES Backcast - WINEP'!$B$12:$AG$47, MATCH('ALL Backcast - WINEP NEP'!$C190, 'NES Backcast - WINEP'!$C$12:$C$47, 0), MATCH('ALL Backcast - WINEP NEP'!H$13, 'NES Backcast - WINEP'!$B$13:$AG$13, 0))</f>
        <v>Good</v>
      </c>
      <c r="I190" t="str">
        <f>INDEX('NES Backcast - WINEP'!$B$12:$AG$47, MATCH('ALL Backcast - WINEP NEP'!$C190, 'NES Backcast - WINEP'!$C$12:$C$47, 0), MATCH('ALL Backcast - WINEP NEP'!I$13, 'NES Backcast - WINEP'!$B$13:$AG$13, 0))</f>
        <v>Good</v>
      </c>
      <c r="J190" t="str">
        <f>INDEX('NES Backcast - WINEP'!$B$12:$AG$47, MATCH('ALL Backcast - WINEP NEP'!$C190, 'NES Backcast - WINEP'!$C$12:$C$47, 0), MATCH('ALL Backcast - WINEP NEP'!J$13, 'NES Backcast - WINEP'!$B$13:$AG$13, 0))</f>
        <v>Good</v>
      </c>
      <c r="K190" t="str">
        <f>INDEX('NES Backcast - WINEP'!$B$12:$AG$47, MATCH('ALL Backcast - WINEP NEP'!$C190, 'NES Backcast - WINEP'!$C$12:$C$47, 0), MATCH('ALL Backcast - WINEP NEP'!K$13, 'NES Backcast - WINEP'!$B$13:$AG$13, 0))</f>
        <v>Good</v>
      </c>
      <c r="L190" t="str">
        <f>INDEX('NES Backcast - WINEP'!$B$12:$AG$47, MATCH('ALL Backcast - WINEP NEP'!$C190, 'NES Backcast - WINEP'!$C$12:$C$47, 0), MATCH('ALL Backcast - WINEP NEP'!L$13, 'NES Backcast - WINEP'!$B$13:$AG$13, 0))</f>
        <v>Excellent</v>
      </c>
      <c r="M190">
        <f>INDEX('NES Backcast - WINEP'!$B$12:$AG$47, MATCH('ALL Backcast - WINEP NEP'!$C190, 'NES Backcast - WINEP'!$C$12:$C$47, 0), MATCH('ALL Backcast - WINEP NEP'!M$13, 'NES Backcast - WINEP'!$B$13:$AG$13, 0))</f>
        <v>0</v>
      </c>
      <c r="N190" t="str">
        <f>INDEX('NES Backcast - WINEP'!$B$12:$AG$47, MATCH('ALL Backcast - WINEP NEP'!$C190, 'NES Backcast - WINEP'!$C$12:$C$47, 0), MATCH('ALL Backcast - WINEP NEP'!N$13, 'NES Backcast - WINEP'!$B$13:$AG$13, 0))</f>
        <v>Excellent</v>
      </c>
      <c r="O190" t="str">
        <f>INDEX('NES Backcast - WINEP'!$B$12:$AG$47, MATCH('ALL Backcast - WINEP NEP'!$C190, 'NES Backcast - WINEP'!$C$12:$C$47, 0), MATCH('ALL Backcast - WINEP NEP'!O$13, 'NES Backcast - WINEP'!$B$13:$AG$13, 0))</f>
        <v>Excellent</v>
      </c>
      <c r="P190">
        <f>INDEX('NES Backcast - WINEP'!$B$12:$AG$47, MATCH('ALL Backcast - WINEP NEP'!$C190, 'NES Backcast - WINEP'!$C$12:$C$47, 0), MATCH('ALL Backcast - WINEP NEP'!P$13, 'NES Backcast - WINEP'!$B$13:$AG$13, 0))</f>
        <v>0</v>
      </c>
      <c r="Q190" t="str">
        <f>INDEX('NES Backcast - WINEP'!$B$12:$AG$47, MATCH('ALL Backcast - WINEP NEP'!$C190, 'NES Backcast - WINEP'!$C$12:$C$47, 0), MATCH('ALL Backcast - WINEP NEP'!Q$13, 'NES Backcast - WINEP'!$B$13:$AG$13, 0))</f>
        <v>Good</v>
      </c>
      <c r="R190" t="str">
        <f>INDEX('NES Backcast - WINEP'!$B$12:$AG$47, MATCH('ALL Backcast - WINEP NEP'!$C190, 'NES Backcast - WINEP'!$C$12:$C$47, 0), MATCH('ALL Backcast - WINEP NEP'!R$13, 'NES Backcast - WINEP'!$B$13:$AG$13, 0))</f>
        <v>Good</v>
      </c>
      <c r="S190" t="str">
        <f>INDEX('NES Backcast - WINEP'!$B$12:$AG$47, MATCH('ALL Backcast - WINEP NEP'!$C190, 'NES Backcast - WINEP'!$C$12:$C$47, 0), MATCH('ALL Backcast - WINEP NEP'!S$13, 'NES Backcast - WINEP'!$B$13:$AG$13, 0))</f>
        <v>Good</v>
      </c>
      <c r="T190" t="str">
        <f>INDEX('NES Backcast - WINEP'!$B$12:$AG$47, MATCH('ALL Backcast - WINEP NEP'!$C190, 'NES Backcast - WINEP'!$C$12:$C$47, 0), MATCH('ALL Backcast - WINEP NEP'!T$13, 'NES Backcast - WINEP'!$B$13:$AG$13, 0))</f>
        <v>Good</v>
      </c>
      <c r="U190" t="str">
        <f>INDEX('NES Backcast - WINEP'!$B$12:$AG$47, MATCH('ALL Backcast - WINEP NEP'!$C190, 'NES Backcast - WINEP'!$C$12:$C$47, 0), MATCH('ALL Backcast - WINEP NEP'!U$13, 'NES Backcast - WINEP'!$B$13:$AG$13, 0))</f>
        <v>Good</v>
      </c>
      <c r="V190" t="str">
        <f>INDEX('NES Backcast - WINEP'!$B$12:$AG$47, MATCH('ALL Backcast - WINEP NEP'!$C190, 'NES Backcast - WINEP'!$C$12:$C$47, 0), MATCH('ALL Backcast - WINEP NEP'!V$13, 'NES Backcast - WINEP'!$B$13:$AG$13, 0))</f>
        <v>Excellent</v>
      </c>
      <c r="W190">
        <f>INDEX('NES Backcast - WINEP'!$B$12:$AG$47, MATCH('ALL Backcast - WINEP NEP'!$C190, 'NES Backcast - WINEP'!$C$12:$C$47, 0), MATCH('ALL Backcast - WINEP NEP'!W$13, 'NES Backcast - WINEP'!$B$13:$AG$13, 0))</f>
        <v>0</v>
      </c>
      <c r="X190">
        <f>INDEX('NES Backcast - WINEP'!$B$12:$AG$47, MATCH('ALL Backcast - WINEP NEP'!$C190, 'NES Backcast - WINEP'!$C$12:$C$47, 0), MATCH('ALL Backcast - WINEP NEP'!X$13, 'NES Backcast - WINEP'!$B$13:$AG$13, 0))</f>
        <v>0</v>
      </c>
      <c r="Y190">
        <f>INDEX('NES Backcast - WINEP'!$B$12:$AG$47, MATCH('ALL Backcast - WINEP NEP'!$C190, 'NES Backcast - WINEP'!$C$12:$C$47, 0), MATCH('ALL Backcast - WINEP NEP'!Y$13, 'NES Backcast - WINEP'!$B$13:$AG$13, 0))</f>
        <v>0</v>
      </c>
      <c r="Z190" t="str">
        <f>INDEX('NES Backcast - WINEP'!$B$12:$AG$47, MATCH('ALL Backcast - WINEP NEP'!$C190, 'NES Backcast - WINEP'!$C$12:$C$47, 0), MATCH('ALL Backcast - WINEP NEP'!Z$13, 'NES Backcast - WINEP'!$B$13:$AG$13, 0))</f>
        <v>N</v>
      </c>
      <c r="AB190" t="str">
        <f t="shared" si="2"/>
        <v>N</v>
      </c>
    </row>
    <row r="191" spans="2:28">
      <c r="B191" t="s">
        <v>236</v>
      </c>
      <c r="C191" t="s">
        <v>503</v>
      </c>
      <c r="D191" t="str">
        <f>INDEX('NES Backcast - WINEP'!$B$12:$AG$47, MATCH('ALL Backcast - WINEP NEP'!$C191, 'NES Backcast - WINEP'!$C$12:$C$47, 0), MATCH('ALL Backcast - WINEP NEP'!D$13, 'NES Backcast - WINEP'!$B$13:$AG$13, 0))</f>
        <v>coastal</v>
      </c>
      <c r="E191" t="str">
        <f>INDEX('NES Backcast - WINEP'!$B$12:$AG$47, MATCH('ALL Backcast - WINEP NEP'!$C191, 'NES Backcast - WINEP'!$C$12:$C$47, 0), MATCH('ALL Backcast - WINEP NEP'!E$13, 'NES Backcast - WINEP'!$B$13:$AG$13, 0))</f>
        <v>Categorisation</v>
      </c>
      <c r="F191" t="str">
        <f>INDEX('NES Backcast - WINEP'!$B$12:$AG$47, MATCH('ALL Backcast - WINEP NEP'!$C191, 'NES Backcast - WINEP'!$C$12:$C$47, 0), MATCH('ALL Backcast - WINEP NEP'!F$13, 'NES Backcast - WINEP'!$B$13:$AG$13, 0))</f>
        <v>Included</v>
      </c>
      <c r="H191" t="str">
        <f>INDEX('NES Backcast - WINEP'!$B$12:$AG$47, MATCH('ALL Backcast - WINEP NEP'!$C191, 'NES Backcast - WINEP'!$C$12:$C$47, 0), MATCH('ALL Backcast - WINEP NEP'!H$13, 'NES Backcast - WINEP'!$B$13:$AG$13, 0))</f>
        <v>Excellent</v>
      </c>
      <c r="I191" t="str">
        <f>INDEX('NES Backcast - WINEP'!$B$12:$AG$47, MATCH('ALL Backcast - WINEP NEP'!$C191, 'NES Backcast - WINEP'!$C$12:$C$47, 0), MATCH('ALL Backcast - WINEP NEP'!I$13, 'NES Backcast - WINEP'!$B$13:$AG$13, 0))</f>
        <v>Excellent</v>
      </c>
      <c r="J191" t="str">
        <f>INDEX('NES Backcast - WINEP'!$B$12:$AG$47, MATCH('ALL Backcast - WINEP NEP'!$C191, 'NES Backcast - WINEP'!$C$12:$C$47, 0), MATCH('ALL Backcast - WINEP NEP'!J$13, 'NES Backcast - WINEP'!$B$13:$AG$13, 0))</f>
        <v>Excellent</v>
      </c>
      <c r="K191" t="str">
        <f>INDEX('NES Backcast - WINEP'!$B$12:$AG$47, MATCH('ALL Backcast - WINEP NEP'!$C191, 'NES Backcast - WINEP'!$C$12:$C$47, 0), MATCH('ALL Backcast - WINEP NEP'!K$13, 'NES Backcast - WINEP'!$B$13:$AG$13, 0))</f>
        <v>Excellent</v>
      </c>
      <c r="L191" t="str">
        <f>INDEX('NES Backcast - WINEP'!$B$12:$AG$47, MATCH('ALL Backcast - WINEP NEP'!$C191, 'NES Backcast - WINEP'!$C$12:$C$47, 0), MATCH('ALL Backcast - WINEP NEP'!L$13, 'NES Backcast - WINEP'!$B$13:$AG$13, 0))</f>
        <v>Excellent</v>
      </c>
      <c r="M191">
        <f>INDEX('NES Backcast - WINEP'!$B$12:$AG$47, MATCH('ALL Backcast - WINEP NEP'!$C191, 'NES Backcast - WINEP'!$C$12:$C$47, 0), MATCH('ALL Backcast - WINEP NEP'!M$13, 'NES Backcast - WINEP'!$B$13:$AG$13, 0))</f>
        <v>0</v>
      </c>
      <c r="N191" t="str">
        <f>INDEX('NES Backcast - WINEP'!$B$12:$AG$47, MATCH('ALL Backcast - WINEP NEP'!$C191, 'NES Backcast - WINEP'!$C$12:$C$47, 0), MATCH('ALL Backcast - WINEP NEP'!N$13, 'NES Backcast - WINEP'!$B$13:$AG$13, 0))</f>
        <v>Excellent</v>
      </c>
      <c r="O191" t="str">
        <f>INDEX('NES Backcast - WINEP'!$B$12:$AG$47, MATCH('ALL Backcast - WINEP NEP'!$C191, 'NES Backcast - WINEP'!$C$12:$C$47, 0), MATCH('ALL Backcast - WINEP NEP'!O$13, 'NES Backcast - WINEP'!$B$13:$AG$13, 0))</f>
        <v>Excellent</v>
      </c>
      <c r="P191">
        <f>INDEX('NES Backcast - WINEP'!$B$12:$AG$47, MATCH('ALL Backcast - WINEP NEP'!$C191, 'NES Backcast - WINEP'!$C$12:$C$47, 0), MATCH('ALL Backcast - WINEP NEP'!P$13, 'NES Backcast - WINEP'!$B$13:$AG$13, 0))</f>
        <v>0</v>
      </c>
      <c r="Q191" t="str">
        <f>INDEX('NES Backcast - WINEP'!$B$12:$AG$47, MATCH('ALL Backcast - WINEP NEP'!$C191, 'NES Backcast - WINEP'!$C$12:$C$47, 0), MATCH('ALL Backcast - WINEP NEP'!Q$13, 'NES Backcast - WINEP'!$B$13:$AG$13, 0))</f>
        <v>Excellent</v>
      </c>
      <c r="R191" t="str">
        <f>INDEX('NES Backcast - WINEP'!$B$12:$AG$47, MATCH('ALL Backcast - WINEP NEP'!$C191, 'NES Backcast - WINEP'!$C$12:$C$47, 0), MATCH('ALL Backcast - WINEP NEP'!R$13, 'NES Backcast - WINEP'!$B$13:$AG$13, 0))</f>
        <v>Excellent</v>
      </c>
      <c r="S191" t="str">
        <f>INDEX('NES Backcast - WINEP'!$B$12:$AG$47, MATCH('ALL Backcast - WINEP NEP'!$C191, 'NES Backcast - WINEP'!$C$12:$C$47, 0), MATCH('ALL Backcast - WINEP NEP'!S$13, 'NES Backcast - WINEP'!$B$13:$AG$13, 0))</f>
        <v>Excellent</v>
      </c>
      <c r="T191" t="str">
        <f>INDEX('NES Backcast - WINEP'!$B$12:$AG$47, MATCH('ALL Backcast - WINEP NEP'!$C191, 'NES Backcast - WINEP'!$C$12:$C$47, 0), MATCH('ALL Backcast - WINEP NEP'!T$13, 'NES Backcast - WINEP'!$B$13:$AG$13, 0))</f>
        <v>Excellent</v>
      </c>
      <c r="U191" t="str">
        <f>INDEX('NES Backcast - WINEP'!$B$12:$AG$47, MATCH('ALL Backcast - WINEP NEP'!$C191, 'NES Backcast - WINEP'!$C$12:$C$47, 0), MATCH('ALL Backcast - WINEP NEP'!U$13, 'NES Backcast - WINEP'!$B$13:$AG$13, 0))</f>
        <v>Excellent</v>
      </c>
      <c r="V191" t="str">
        <f>INDEX('NES Backcast - WINEP'!$B$12:$AG$47, MATCH('ALL Backcast - WINEP NEP'!$C191, 'NES Backcast - WINEP'!$C$12:$C$47, 0), MATCH('ALL Backcast - WINEP NEP'!V$13, 'NES Backcast - WINEP'!$B$13:$AG$13, 0))</f>
        <v>Excellent</v>
      </c>
      <c r="W191">
        <f>INDEX('NES Backcast - WINEP'!$B$12:$AG$47, MATCH('ALL Backcast - WINEP NEP'!$C191, 'NES Backcast - WINEP'!$C$12:$C$47, 0), MATCH('ALL Backcast - WINEP NEP'!W$13, 'NES Backcast - WINEP'!$B$13:$AG$13, 0))</f>
        <v>0</v>
      </c>
      <c r="X191">
        <f>INDEX('NES Backcast - WINEP'!$B$12:$AG$47, MATCH('ALL Backcast - WINEP NEP'!$C191, 'NES Backcast - WINEP'!$C$12:$C$47, 0), MATCH('ALL Backcast - WINEP NEP'!X$13, 'NES Backcast - WINEP'!$B$13:$AG$13, 0))</f>
        <v>0</v>
      </c>
      <c r="Y191">
        <f>INDEX('NES Backcast - WINEP'!$B$12:$AG$47, MATCH('ALL Backcast - WINEP NEP'!$C191, 'NES Backcast - WINEP'!$C$12:$C$47, 0), MATCH('ALL Backcast - WINEP NEP'!Y$13, 'NES Backcast - WINEP'!$B$13:$AG$13, 0))</f>
        <v>0</v>
      </c>
      <c r="Z191" t="str">
        <f>INDEX('NES Backcast - WINEP'!$B$12:$AG$47, MATCH('ALL Backcast - WINEP NEP'!$C191, 'NES Backcast - WINEP'!$C$12:$C$47, 0), MATCH('ALL Backcast - WINEP NEP'!Z$13, 'NES Backcast - WINEP'!$B$13:$AG$13, 0))</f>
        <v>N</v>
      </c>
      <c r="AB191" t="str">
        <f t="shared" si="2"/>
        <v>N</v>
      </c>
    </row>
    <row r="192" spans="2:28">
      <c r="B192" t="s">
        <v>236</v>
      </c>
      <c r="C192" t="s">
        <v>504</v>
      </c>
      <c r="D192" t="str">
        <f>INDEX('NES Backcast - WINEP'!$B$12:$AG$47, MATCH('ALL Backcast - WINEP NEP'!$C192, 'NES Backcast - WINEP'!$C$12:$C$47, 0), MATCH('ALL Backcast - WINEP NEP'!D$13, 'NES Backcast - WINEP'!$B$13:$AG$13, 0))</f>
        <v>coastal</v>
      </c>
      <c r="E192" t="str">
        <f>INDEX('NES Backcast - WINEP'!$B$12:$AG$47, MATCH('ALL Backcast - WINEP NEP'!$C192, 'NES Backcast - WINEP'!$C$12:$C$47, 0), MATCH('ALL Backcast - WINEP NEP'!E$13, 'NES Backcast - WINEP'!$B$13:$AG$13, 0))</f>
        <v>Categorisation</v>
      </c>
      <c r="F192" t="str">
        <f>INDEX('NES Backcast - WINEP'!$B$12:$AG$47, MATCH('ALL Backcast - WINEP NEP'!$C192, 'NES Backcast - WINEP'!$C$12:$C$47, 0), MATCH('ALL Backcast - WINEP NEP'!F$13, 'NES Backcast - WINEP'!$B$13:$AG$13, 0))</f>
        <v>Included</v>
      </c>
      <c r="H192" t="str">
        <f>INDEX('NES Backcast - WINEP'!$B$12:$AG$47, MATCH('ALL Backcast - WINEP NEP'!$C192, 'NES Backcast - WINEP'!$C$12:$C$47, 0), MATCH('ALL Backcast - WINEP NEP'!H$13, 'NES Backcast - WINEP'!$B$13:$AG$13, 0))</f>
        <v>Sufficient</v>
      </c>
      <c r="I192" t="str">
        <f>INDEX('NES Backcast - WINEP'!$B$12:$AG$47, MATCH('ALL Backcast - WINEP NEP'!$C192, 'NES Backcast - WINEP'!$C$12:$C$47, 0), MATCH('ALL Backcast - WINEP NEP'!I$13, 'NES Backcast - WINEP'!$B$13:$AG$13, 0))</f>
        <v>Good</v>
      </c>
      <c r="J192" t="str">
        <f>INDEX('NES Backcast - WINEP'!$B$12:$AG$47, MATCH('ALL Backcast - WINEP NEP'!$C192, 'NES Backcast - WINEP'!$C$12:$C$47, 0), MATCH('ALL Backcast - WINEP NEP'!J$13, 'NES Backcast - WINEP'!$B$13:$AG$13, 0))</f>
        <v>Good</v>
      </c>
      <c r="K192" t="str">
        <f>INDEX('NES Backcast - WINEP'!$B$12:$AG$47, MATCH('ALL Backcast - WINEP NEP'!$C192, 'NES Backcast - WINEP'!$C$12:$C$47, 0), MATCH('ALL Backcast - WINEP NEP'!K$13, 'NES Backcast - WINEP'!$B$13:$AG$13, 0))</f>
        <v>Good</v>
      </c>
      <c r="L192" t="str">
        <f>INDEX('NES Backcast - WINEP'!$B$12:$AG$47, MATCH('ALL Backcast - WINEP NEP'!$C192, 'NES Backcast - WINEP'!$C$12:$C$47, 0), MATCH('ALL Backcast - WINEP NEP'!L$13, 'NES Backcast - WINEP'!$B$13:$AG$13, 0))</f>
        <v>Excellent</v>
      </c>
      <c r="M192">
        <f>INDEX('NES Backcast - WINEP'!$B$12:$AG$47, MATCH('ALL Backcast - WINEP NEP'!$C192, 'NES Backcast - WINEP'!$C$12:$C$47, 0), MATCH('ALL Backcast - WINEP NEP'!M$13, 'NES Backcast - WINEP'!$B$13:$AG$13, 0))</f>
        <v>0</v>
      </c>
      <c r="N192" t="str">
        <f>INDEX('NES Backcast - WINEP'!$B$12:$AG$47, MATCH('ALL Backcast - WINEP NEP'!$C192, 'NES Backcast - WINEP'!$C$12:$C$47, 0), MATCH('ALL Backcast - WINEP NEP'!N$13, 'NES Backcast - WINEP'!$B$13:$AG$13, 0))</f>
        <v>Excellent</v>
      </c>
      <c r="O192" t="str">
        <f>INDEX('NES Backcast - WINEP'!$B$12:$AG$47, MATCH('ALL Backcast - WINEP NEP'!$C192, 'NES Backcast - WINEP'!$C$12:$C$47, 0), MATCH('ALL Backcast - WINEP NEP'!O$13, 'NES Backcast - WINEP'!$B$13:$AG$13, 0))</f>
        <v>Good</v>
      </c>
      <c r="P192">
        <f>INDEX('NES Backcast - WINEP'!$B$12:$AG$47, MATCH('ALL Backcast - WINEP NEP'!$C192, 'NES Backcast - WINEP'!$C$12:$C$47, 0), MATCH('ALL Backcast - WINEP NEP'!P$13, 'NES Backcast - WINEP'!$B$13:$AG$13, 0))</f>
        <v>0</v>
      </c>
      <c r="Q192" t="str">
        <f>INDEX('NES Backcast - WINEP'!$B$12:$AG$47, MATCH('ALL Backcast - WINEP NEP'!$C192, 'NES Backcast - WINEP'!$C$12:$C$47, 0), MATCH('ALL Backcast - WINEP NEP'!Q$13, 'NES Backcast - WINEP'!$B$13:$AG$13, 0))</f>
        <v>Good</v>
      </c>
      <c r="R192" t="str">
        <f>INDEX('NES Backcast - WINEP'!$B$12:$AG$47, MATCH('ALL Backcast - WINEP NEP'!$C192, 'NES Backcast - WINEP'!$C$12:$C$47, 0), MATCH('ALL Backcast - WINEP NEP'!R$13, 'NES Backcast - WINEP'!$B$13:$AG$13, 0))</f>
        <v>Good</v>
      </c>
      <c r="S192" t="str">
        <f>INDEX('NES Backcast - WINEP'!$B$12:$AG$47, MATCH('ALL Backcast - WINEP NEP'!$C192, 'NES Backcast - WINEP'!$C$12:$C$47, 0), MATCH('ALL Backcast - WINEP NEP'!S$13, 'NES Backcast - WINEP'!$B$13:$AG$13, 0))</f>
        <v>Good</v>
      </c>
      <c r="T192" t="str">
        <f>INDEX('NES Backcast - WINEP'!$B$12:$AG$47, MATCH('ALL Backcast - WINEP NEP'!$C192, 'NES Backcast - WINEP'!$C$12:$C$47, 0), MATCH('ALL Backcast - WINEP NEP'!T$13, 'NES Backcast - WINEP'!$B$13:$AG$13, 0))</f>
        <v>Good</v>
      </c>
      <c r="U192" t="str">
        <f>INDEX('NES Backcast - WINEP'!$B$12:$AG$47, MATCH('ALL Backcast - WINEP NEP'!$C192, 'NES Backcast - WINEP'!$C$12:$C$47, 0), MATCH('ALL Backcast - WINEP NEP'!U$13, 'NES Backcast - WINEP'!$B$13:$AG$13, 0))</f>
        <v>Good</v>
      </c>
      <c r="V192" t="str">
        <f>INDEX('NES Backcast - WINEP'!$B$12:$AG$47, MATCH('ALL Backcast - WINEP NEP'!$C192, 'NES Backcast - WINEP'!$C$12:$C$47, 0), MATCH('ALL Backcast - WINEP NEP'!V$13, 'NES Backcast - WINEP'!$B$13:$AG$13, 0))</f>
        <v>Good</v>
      </c>
      <c r="W192" t="str">
        <f>INDEX('NES Backcast - WINEP'!$B$12:$AG$47, MATCH('ALL Backcast - WINEP NEP'!$C192, 'NES Backcast - WINEP'!$C$12:$C$47, 0), MATCH('ALL Backcast - WINEP NEP'!W$13, 'NES Backcast - WINEP'!$B$13:$AG$13, 0))</f>
        <v>Y</v>
      </c>
      <c r="X192" t="str">
        <f>INDEX('NES Backcast - WINEP'!$B$12:$AG$47, MATCH('ALL Backcast - WINEP NEP'!$C192, 'NES Backcast - WINEP'!$C$12:$C$47, 0), MATCH('ALL Backcast - WINEP NEP'!X$13, 'NES Backcast - WINEP'!$B$13:$AG$13, 0))</f>
        <v>No action listed</v>
      </c>
      <c r="Y192">
        <f>INDEX('NES Backcast - WINEP'!$B$12:$AG$47, MATCH('ALL Backcast - WINEP NEP'!$C192, 'NES Backcast - WINEP'!$C$12:$C$47, 0), MATCH('ALL Backcast - WINEP NEP'!Y$13, 'NES Backcast - WINEP'!$B$13:$AG$13, 0))</f>
        <v>0</v>
      </c>
      <c r="Z192" t="str">
        <f>INDEX('NES Backcast - WINEP'!$B$12:$AG$47, MATCH('ALL Backcast - WINEP NEP'!$C192, 'NES Backcast - WINEP'!$C$12:$C$47, 0), MATCH('ALL Backcast - WINEP NEP'!Z$13, 'NES Backcast - WINEP'!$B$13:$AG$13, 0))</f>
        <v>N</v>
      </c>
      <c r="AB192" t="str">
        <f t="shared" si="2"/>
        <v>N</v>
      </c>
    </row>
    <row r="193" spans="2:28">
      <c r="B193" t="s">
        <v>236</v>
      </c>
      <c r="C193" t="s">
        <v>505</v>
      </c>
      <c r="D193" t="str">
        <f>INDEX('NES Backcast - WINEP'!$B$12:$AG$47, MATCH('ALL Backcast - WINEP NEP'!$C193, 'NES Backcast - WINEP'!$C$12:$C$47, 0), MATCH('ALL Backcast - WINEP NEP'!D$13, 'NES Backcast - WINEP'!$B$13:$AG$13, 0))</f>
        <v>coastal</v>
      </c>
      <c r="E193" t="str">
        <f>INDEX('NES Backcast - WINEP'!$B$12:$AG$47, MATCH('ALL Backcast - WINEP NEP'!$C193, 'NES Backcast - WINEP'!$C$12:$C$47, 0), MATCH('ALL Backcast - WINEP NEP'!E$13, 'NES Backcast - WINEP'!$B$13:$AG$13, 0))</f>
        <v>Categorisation</v>
      </c>
      <c r="F193" t="str">
        <f>INDEX('NES Backcast - WINEP'!$B$12:$AG$47, MATCH('ALL Backcast - WINEP NEP'!$C193, 'NES Backcast - WINEP'!$C$12:$C$47, 0), MATCH('ALL Backcast - WINEP NEP'!F$13, 'NES Backcast - WINEP'!$B$13:$AG$13, 0))</f>
        <v>Included</v>
      </c>
      <c r="H193" t="str">
        <f>INDEX('NES Backcast - WINEP'!$B$12:$AG$47, MATCH('ALL Backcast - WINEP NEP'!$C193, 'NES Backcast - WINEP'!$C$12:$C$47, 0), MATCH('ALL Backcast - WINEP NEP'!H$13, 'NES Backcast - WINEP'!$B$13:$AG$13, 0))</f>
        <v>Excellent</v>
      </c>
      <c r="I193" t="str">
        <f>INDEX('NES Backcast - WINEP'!$B$12:$AG$47, MATCH('ALL Backcast - WINEP NEP'!$C193, 'NES Backcast - WINEP'!$C$12:$C$47, 0), MATCH('ALL Backcast - WINEP NEP'!I$13, 'NES Backcast - WINEP'!$B$13:$AG$13, 0))</f>
        <v>Excellent</v>
      </c>
      <c r="J193" t="str">
        <f>INDEX('NES Backcast - WINEP'!$B$12:$AG$47, MATCH('ALL Backcast - WINEP NEP'!$C193, 'NES Backcast - WINEP'!$C$12:$C$47, 0), MATCH('ALL Backcast - WINEP NEP'!J$13, 'NES Backcast - WINEP'!$B$13:$AG$13, 0))</f>
        <v>Excellent</v>
      </c>
      <c r="K193" t="str">
        <f>INDEX('NES Backcast - WINEP'!$B$12:$AG$47, MATCH('ALL Backcast - WINEP NEP'!$C193, 'NES Backcast - WINEP'!$C$12:$C$47, 0), MATCH('ALL Backcast - WINEP NEP'!K$13, 'NES Backcast - WINEP'!$B$13:$AG$13, 0))</f>
        <v>Excellent</v>
      </c>
      <c r="L193" t="str">
        <f>INDEX('NES Backcast - WINEP'!$B$12:$AG$47, MATCH('ALL Backcast - WINEP NEP'!$C193, 'NES Backcast - WINEP'!$C$12:$C$47, 0), MATCH('ALL Backcast - WINEP NEP'!L$13, 'NES Backcast - WINEP'!$B$13:$AG$13, 0))</f>
        <v>Excellent</v>
      </c>
      <c r="M193">
        <f>INDEX('NES Backcast - WINEP'!$B$12:$AG$47, MATCH('ALL Backcast - WINEP NEP'!$C193, 'NES Backcast - WINEP'!$C$12:$C$47, 0), MATCH('ALL Backcast - WINEP NEP'!M$13, 'NES Backcast - WINEP'!$B$13:$AG$13, 0))</f>
        <v>0</v>
      </c>
      <c r="N193" t="str">
        <f>INDEX('NES Backcast - WINEP'!$B$12:$AG$47, MATCH('ALL Backcast - WINEP NEP'!$C193, 'NES Backcast - WINEP'!$C$12:$C$47, 0), MATCH('ALL Backcast - WINEP NEP'!N$13, 'NES Backcast - WINEP'!$B$13:$AG$13, 0))</f>
        <v>Excellent</v>
      </c>
      <c r="O193" t="str">
        <f>INDEX('NES Backcast - WINEP'!$B$12:$AG$47, MATCH('ALL Backcast - WINEP NEP'!$C193, 'NES Backcast - WINEP'!$C$12:$C$47, 0), MATCH('ALL Backcast - WINEP NEP'!O$13, 'NES Backcast - WINEP'!$B$13:$AG$13, 0))</f>
        <v>Excellent</v>
      </c>
      <c r="P193">
        <f>INDEX('NES Backcast - WINEP'!$B$12:$AG$47, MATCH('ALL Backcast - WINEP NEP'!$C193, 'NES Backcast - WINEP'!$C$12:$C$47, 0), MATCH('ALL Backcast - WINEP NEP'!P$13, 'NES Backcast - WINEP'!$B$13:$AG$13, 0))</f>
        <v>0</v>
      </c>
      <c r="Q193" t="str">
        <f>INDEX('NES Backcast - WINEP'!$B$12:$AG$47, MATCH('ALL Backcast - WINEP NEP'!$C193, 'NES Backcast - WINEP'!$C$12:$C$47, 0), MATCH('ALL Backcast - WINEP NEP'!Q$13, 'NES Backcast - WINEP'!$B$13:$AG$13, 0))</f>
        <v>Excellent</v>
      </c>
      <c r="R193" t="str">
        <f>INDEX('NES Backcast - WINEP'!$B$12:$AG$47, MATCH('ALL Backcast - WINEP NEP'!$C193, 'NES Backcast - WINEP'!$C$12:$C$47, 0), MATCH('ALL Backcast - WINEP NEP'!R$13, 'NES Backcast - WINEP'!$B$13:$AG$13, 0))</f>
        <v>Excellent</v>
      </c>
      <c r="S193" t="str">
        <f>INDEX('NES Backcast - WINEP'!$B$12:$AG$47, MATCH('ALL Backcast - WINEP NEP'!$C193, 'NES Backcast - WINEP'!$C$12:$C$47, 0), MATCH('ALL Backcast - WINEP NEP'!S$13, 'NES Backcast - WINEP'!$B$13:$AG$13, 0))</f>
        <v>Excellent</v>
      </c>
      <c r="T193" t="str">
        <f>INDEX('NES Backcast - WINEP'!$B$12:$AG$47, MATCH('ALL Backcast - WINEP NEP'!$C193, 'NES Backcast - WINEP'!$C$12:$C$47, 0), MATCH('ALL Backcast - WINEP NEP'!T$13, 'NES Backcast - WINEP'!$B$13:$AG$13, 0))</f>
        <v>Excellent</v>
      </c>
      <c r="U193" t="str">
        <f>INDEX('NES Backcast - WINEP'!$B$12:$AG$47, MATCH('ALL Backcast - WINEP NEP'!$C193, 'NES Backcast - WINEP'!$C$12:$C$47, 0), MATCH('ALL Backcast - WINEP NEP'!U$13, 'NES Backcast - WINEP'!$B$13:$AG$13, 0))</f>
        <v>Excellent</v>
      </c>
      <c r="V193" t="str">
        <f>INDEX('NES Backcast - WINEP'!$B$12:$AG$47, MATCH('ALL Backcast - WINEP NEP'!$C193, 'NES Backcast - WINEP'!$C$12:$C$47, 0), MATCH('ALL Backcast - WINEP NEP'!V$13, 'NES Backcast - WINEP'!$B$13:$AG$13, 0))</f>
        <v>Excellent</v>
      </c>
      <c r="W193">
        <f>INDEX('NES Backcast - WINEP'!$B$12:$AG$47, MATCH('ALL Backcast - WINEP NEP'!$C193, 'NES Backcast - WINEP'!$C$12:$C$47, 0), MATCH('ALL Backcast - WINEP NEP'!W$13, 'NES Backcast - WINEP'!$B$13:$AG$13, 0))</f>
        <v>0</v>
      </c>
      <c r="X193">
        <f>INDEX('NES Backcast - WINEP'!$B$12:$AG$47, MATCH('ALL Backcast - WINEP NEP'!$C193, 'NES Backcast - WINEP'!$C$12:$C$47, 0), MATCH('ALL Backcast - WINEP NEP'!X$13, 'NES Backcast - WINEP'!$B$13:$AG$13, 0))</f>
        <v>0</v>
      </c>
      <c r="Y193">
        <f>INDEX('NES Backcast - WINEP'!$B$12:$AG$47, MATCH('ALL Backcast - WINEP NEP'!$C193, 'NES Backcast - WINEP'!$C$12:$C$47, 0), MATCH('ALL Backcast - WINEP NEP'!Y$13, 'NES Backcast - WINEP'!$B$13:$AG$13, 0))</f>
        <v>0</v>
      </c>
      <c r="Z193" t="str">
        <f>INDEX('NES Backcast - WINEP'!$B$12:$AG$47, MATCH('ALL Backcast - WINEP NEP'!$C193, 'NES Backcast - WINEP'!$C$12:$C$47, 0), MATCH('ALL Backcast - WINEP NEP'!Z$13, 'NES Backcast - WINEP'!$B$13:$AG$13, 0))</f>
        <v>N</v>
      </c>
      <c r="AB193" t="str">
        <f t="shared" si="2"/>
        <v>N</v>
      </c>
    </row>
    <row r="194" spans="2:28">
      <c r="B194" t="s">
        <v>236</v>
      </c>
      <c r="C194" t="s">
        <v>506</v>
      </c>
      <c r="D194" t="str">
        <f>INDEX('NES Backcast - WINEP'!$B$12:$AG$47, MATCH('ALL Backcast - WINEP NEP'!$C194, 'NES Backcast - WINEP'!$C$12:$C$47, 0), MATCH('ALL Backcast - WINEP NEP'!D$13, 'NES Backcast - WINEP'!$B$13:$AG$13, 0))</f>
        <v>coastal</v>
      </c>
      <c r="E194" t="str">
        <f>INDEX('NES Backcast - WINEP'!$B$12:$AG$47, MATCH('ALL Backcast - WINEP NEP'!$C194, 'NES Backcast - WINEP'!$C$12:$C$47, 0), MATCH('ALL Backcast - WINEP NEP'!E$13, 'NES Backcast - WINEP'!$B$13:$AG$13, 0))</f>
        <v>Categorisation</v>
      </c>
      <c r="F194" t="str">
        <f>INDEX('NES Backcast - WINEP'!$B$12:$AG$47, MATCH('ALL Backcast - WINEP NEP'!$C194, 'NES Backcast - WINEP'!$C$12:$C$47, 0), MATCH('ALL Backcast - WINEP NEP'!F$13, 'NES Backcast - WINEP'!$B$13:$AG$13, 0))</f>
        <v>Included</v>
      </c>
      <c r="H194" t="str">
        <f>INDEX('NES Backcast - WINEP'!$B$12:$AG$47, MATCH('ALL Backcast - WINEP NEP'!$C194, 'NES Backcast - WINEP'!$C$12:$C$47, 0), MATCH('ALL Backcast - WINEP NEP'!H$13, 'NES Backcast - WINEP'!$B$13:$AG$13, 0))</f>
        <v>Sufficient</v>
      </c>
      <c r="I194" t="str">
        <f>INDEX('NES Backcast - WINEP'!$B$12:$AG$47, MATCH('ALL Backcast - WINEP NEP'!$C194, 'NES Backcast - WINEP'!$C$12:$C$47, 0), MATCH('ALL Backcast - WINEP NEP'!I$13, 'NES Backcast - WINEP'!$B$13:$AG$13, 0))</f>
        <v>Good</v>
      </c>
      <c r="J194" t="str">
        <f>INDEX('NES Backcast - WINEP'!$B$12:$AG$47, MATCH('ALL Backcast - WINEP NEP'!$C194, 'NES Backcast - WINEP'!$C$12:$C$47, 0), MATCH('ALL Backcast - WINEP NEP'!J$13, 'NES Backcast - WINEP'!$B$13:$AG$13, 0))</f>
        <v>Excellent</v>
      </c>
      <c r="K194" t="str">
        <f>INDEX('NES Backcast - WINEP'!$B$12:$AG$47, MATCH('ALL Backcast - WINEP NEP'!$C194, 'NES Backcast - WINEP'!$C$12:$C$47, 0), MATCH('ALL Backcast - WINEP NEP'!K$13, 'NES Backcast - WINEP'!$B$13:$AG$13, 0))</f>
        <v>Excellent</v>
      </c>
      <c r="L194" t="str">
        <f>INDEX('NES Backcast - WINEP'!$B$12:$AG$47, MATCH('ALL Backcast - WINEP NEP'!$C194, 'NES Backcast - WINEP'!$C$12:$C$47, 0), MATCH('ALL Backcast - WINEP NEP'!L$13, 'NES Backcast - WINEP'!$B$13:$AG$13, 0))</f>
        <v>Good</v>
      </c>
      <c r="M194">
        <f>INDEX('NES Backcast - WINEP'!$B$12:$AG$47, MATCH('ALL Backcast - WINEP NEP'!$C194, 'NES Backcast - WINEP'!$C$12:$C$47, 0), MATCH('ALL Backcast - WINEP NEP'!M$13, 'NES Backcast - WINEP'!$B$13:$AG$13, 0))</f>
        <v>0</v>
      </c>
      <c r="N194" t="str">
        <f>INDEX('NES Backcast - WINEP'!$B$12:$AG$47, MATCH('ALL Backcast - WINEP NEP'!$C194, 'NES Backcast - WINEP'!$C$12:$C$47, 0), MATCH('ALL Backcast - WINEP NEP'!N$13, 'NES Backcast - WINEP'!$B$13:$AG$13, 0))</f>
        <v>Good</v>
      </c>
      <c r="O194" t="str">
        <f>INDEX('NES Backcast - WINEP'!$B$12:$AG$47, MATCH('ALL Backcast - WINEP NEP'!$C194, 'NES Backcast - WINEP'!$C$12:$C$47, 0), MATCH('ALL Backcast - WINEP NEP'!O$13, 'NES Backcast - WINEP'!$B$13:$AG$13, 0))</f>
        <v>Good</v>
      </c>
      <c r="P194">
        <f>INDEX('NES Backcast - WINEP'!$B$12:$AG$47, MATCH('ALL Backcast - WINEP NEP'!$C194, 'NES Backcast - WINEP'!$C$12:$C$47, 0), MATCH('ALL Backcast - WINEP NEP'!P$13, 'NES Backcast - WINEP'!$B$13:$AG$13, 0))</f>
        <v>0</v>
      </c>
      <c r="Q194" t="str">
        <f>INDEX('NES Backcast - WINEP'!$B$12:$AG$47, MATCH('ALL Backcast - WINEP NEP'!$C194, 'NES Backcast - WINEP'!$C$12:$C$47, 0), MATCH('ALL Backcast - WINEP NEP'!Q$13, 'NES Backcast - WINEP'!$B$13:$AG$13, 0))</f>
        <v>Good</v>
      </c>
      <c r="R194" t="str">
        <f>INDEX('NES Backcast - WINEP'!$B$12:$AG$47, MATCH('ALL Backcast - WINEP NEP'!$C194, 'NES Backcast - WINEP'!$C$12:$C$47, 0), MATCH('ALL Backcast - WINEP NEP'!R$13, 'NES Backcast - WINEP'!$B$13:$AG$13, 0))</f>
        <v>Good</v>
      </c>
      <c r="S194" t="str">
        <f>INDEX('NES Backcast - WINEP'!$B$12:$AG$47, MATCH('ALL Backcast - WINEP NEP'!$C194, 'NES Backcast - WINEP'!$C$12:$C$47, 0), MATCH('ALL Backcast - WINEP NEP'!S$13, 'NES Backcast - WINEP'!$B$13:$AG$13, 0))</f>
        <v>Good</v>
      </c>
      <c r="T194" t="str">
        <f>INDEX('NES Backcast - WINEP'!$B$12:$AG$47, MATCH('ALL Backcast - WINEP NEP'!$C194, 'NES Backcast - WINEP'!$C$12:$C$47, 0), MATCH('ALL Backcast - WINEP NEP'!T$13, 'NES Backcast - WINEP'!$B$13:$AG$13, 0))</f>
        <v>Good</v>
      </c>
      <c r="U194" t="str">
        <f>INDEX('NES Backcast - WINEP'!$B$12:$AG$47, MATCH('ALL Backcast - WINEP NEP'!$C194, 'NES Backcast - WINEP'!$C$12:$C$47, 0), MATCH('ALL Backcast - WINEP NEP'!U$13, 'NES Backcast - WINEP'!$B$13:$AG$13, 0))</f>
        <v>Good</v>
      </c>
      <c r="V194" t="str">
        <f>INDEX('NES Backcast - WINEP'!$B$12:$AG$47, MATCH('ALL Backcast - WINEP NEP'!$C194, 'NES Backcast - WINEP'!$C$12:$C$47, 0), MATCH('ALL Backcast - WINEP NEP'!V$13, 'NES Backcast - WINEP'!$B$13:$AG$13, 0))</f>
        <v>Good</v>
      </c>
      <c r="W194" t="str">
        <f>INDEX('NES Backcast - WINEP'!$B$12:$AG$47, MATCH('ALL Backcast - WINEP NEP'!$C194, 'NES Backcast - WINEP'!$C$12:$C$47, 0), MATCH('ALL Backcast - WINEP NEP'!W$13, 'NES Backcast - WINEP'!$B$13:$AG$13, 0))</f>
        <v>Y</v>
      </c>
      <c r="X194" t="str">
        <f>INDEX('NES Backcast - WINEP'!$B$12:$AG$47, MATCH('ALL Backcast - WINEP NEP'!$C194, 'NES Backcast - WINEP'!$C$12:$C$47, 0), MATCH('ALL Backcast - WINEP NEP'!X$13, 'NES Backcast - WINEP'!$B$13:$AG$13, 0))</f>
        <v>No action listed</v>
      </c>
      <c r="Y194">
        <f>INDEX('NES Backcast - WINEP'!$B$12:$AG$47, MATCH('ALL Backcast - WINEP NEP'!$C194, 'NES Backcast - WINEP'!$C$12:$C$47, 0), MATCH('ALL Backcast - WINEP NEP'!Y$13, 'NES Backcast - WINEP'!$B$13:$AG$13, 0))</f>
        <v>0</v>
      </c>
      <c r="Z194" t="str">
        <f>INDEX('NES Backcast - WINEP'!$B$12:$AG$47, MATCH('ALL Backcast - WINEP NEP'!$C194, 'NES Backcast - WINEP'!$C$12:$C$47, 0), MATCH('ALL Backcast - WINEP NEP'!Z$13, 'NES Backcast - WINEP'!$B$13:$AG$13, 0))</f>
        <v>N</v>
      </c>
      <c r="AB194" t="str">
        <f t="shared" si="2"/>
        <v>N</v>
      </c>
    </row>
    <row r="195" spans="2:28">
      <c r="B195" t="s">
        <v>236</v>
      </c>
      <c r="C195" t="s">
        <v>507</v>
      </c>
      <c r="D195" t="str">
        <f>INDEX('NES Backcast - WINEP'!$B$12:$AG$47, MATCH('ALL Backcast - WINEP NEP'!$C195, 'NES Backcast - WINEP'!$C$12:$C$47, 0), MATCH('ALL Backcast - WINEP NEP'!D$13, 'NES Backcast - WINEP'!$B$13:$AG$13, 0))</f>
        <v>coastal</v>
      </c>
      <c r="E195" t="str">
        <f>INDEX('NES Backcast - WINEP'!$B$12:$AG$47, MATCH('ALL Backcast - WINEP NEP'!$C195, 'NES Backcast - WINEP'!$C$12:$C$47, 0), MATCH('ALL Backcast - WINEP NEP'!E$13, 'NES Backcast - WINEP'!$B$13:$AG$13, 0))</f>
        <v>Categorisation</v>
      </c>
      <c r="F195" t="str">
        <f>INDEX('NES Backcast - WINEP'!$B$12:$AG$47, MATCH('ALL Backcast - WINEP NEP'!$C195, 'NES Backcast - WINEP'!$C$12:$C$47, 0), MATCH('ALL Backcast - WINEP NEP'!F$13, 'NES Backcast - WINEP'!$B$13:$AG$13, 0))</f>
        <v>Included</v>
      </c>
      <c r="H195" t="str">
        <f>INDEX('NES Backcast - WINEP'!$B$12:$AG$47, MATCH('ALL Backcast - WINEP NEP'!$C195, 'NES Backcast - WINEP'!$C$12:$C$47, 0), MATCH('ALL Backcast - WINEP NEP'!H$13, 'NES Backcast - WINEP'!$B$13:$AG$13, 0))</f>
        <v>Sufficient</v>
      </c>
      <c r="I195" t="str">
        <f>INDEX('NES Backcast - WINEP'!$B$12:$AG$47, MATCH('ALL Backcast - WINEP NEP'!$C195, 'NES Backcast - WINEP'!$C$12:$C$47, 0), MATCH('ALL Backcast - WINEP NEP'!I$13, 'NES Backcast - WINEP'!$B$13:$AG$13, 0))</f>
        <v>Good</v>
      </c>
      <c r="J195" t="str">
        <f>INDEX('NES Backcast - WINEP'!$B$12:$AG$47, MATCH('ALL Backcast - WINEP NEP'!$C195, 'NES Backcast - WINEP'!$C$12:$C$47, 0), MATCH('ALL Backcast - WINEP NEP'!J$13, 'NES Backcast - WINEP'!$B$13:$AG$13, 0))</f>
        <v>Good</v>
      </c>
      <c r="K195" t="str">
        <f>INDEX('NES Backcast - WINEP'!$B$12:$AG$47, MATCH('ALL Backcast - WINEP NEP'!$C195, 'NES Backcast - WINEP'!$C$12:$C$47, 0), MATCH('ALL Backcast - WINEP NEP'!K$13, 'NES Backcast - WINEP'!$B$13:$AG$13, 0))</f>
        <v>Good</v>
      </c>
      <c r="L195" t="str">
        <f>INDEX('NES Backcast - WINEP'!$B$12:$AG$47, MATCH('ALL Backcast - WINEP NEP'!$C195, 'NES Backcast - WINEP'!$C$12:$C$47, 0), MATCH('ALL Backcast - WINEP NEP'!L$13, 'NES Backcast - WINEP'!$B$13:$AG$13, 0))</f>
        <v>Good</v>
      </c>
      <c r="M195">
        <f>INDEX('NES Backcast - WINEP'!$B$12:$AG$47, MATCH('ALL Backcast - WINEP NEP'!$C195, 'NES Backcast - WINEP'!$C$12:$C$47, 0), MATCH('ALL Backcast - WINEP NEP'!M$13, 'NES Backcast - WINEP'!$B$13:$AG$13, 0))</f>
        <v>0</v>
      </c>
      <c r="N195" t="str">
        <f>INDEX('NES Backcast - WINEP'!$B$12:$AG$47, MATCH('ALL Backcast - WINEP NEP'!$C195, 'NES Backcast - WINEP'!$C$12:$C$47, 0), MATCH('ALL Backcast - WINEP NEP'!N$13, 'NES Backcast - WINEP'!$B$13:$AG$13, 0))</f>
        <v>Good</v>
      </c>
      <c r="O195" t="str">
        <f>INDEX('NES Backcast - WINEP'!$B$12:$AG$47, MATCH('ALL Backcast - WINEP NEP'!$C195, 'NES Backcast - WINEP'!$C$12:$C$47, 0), MATCH('ALL Backcast - WINEP NEP'!O$13, 'NES Backcast - WINEP'!$B$13:$AG$13, 0))</f>
        <v>Good</v>
      </c>
      <c r="P195">
        <f>INDEX('NES Backcast - WINEP'!$B$12:$AG$47, MATCH('ALL Backcast - WINEP NEP'!$C195, 'NES Backcast - WINEP'!$C$12:$C$47, 0), MATCH('ALL Backcast - WINEP NEP'!P$13, 'NES Backcast - WINEP'!$B$13:$AG$13, 0))</f>
        <v>0</v>
      </c>
      <c r="Q195" t="str">
        <f>INDEX('NES Backcast - WINEP'!$B$12:$AG$47, MATCH('ALL Backcast - WINEP NEP'!$C195, 'NES Backcast - WINEP'!$C$12:$C$47, 0), MATCH('ALL Backcast - WINEP NEP'!Q$13, 'NES Backcast - WINEP'!$B$13:$AG$13, 0))</f>
        <v>Good</v>
      </c>
      <c r="R195" t="str">
        <f>INDEX('NES Backcast - WINEP'!$B$12:$AG$47, MATCH('ALL Backcast - WINEP NEP'!$C195, 'NES Backcast - WINEP'!$C$12:$C$47, 0), MATCH('ALL Backcast - WINEP NEP'!R$13, 'NES Backcast - WINEP'!$B$13:$AG$13, 0))</f>
        <v>Good</v>
      </c>
      <c r="S195" t="str">
        <f>INDEX('NES Backcast - WINEP'!$B$12:$AG$47, MATCH('ALL Backcast - WINEP NEP'!$C195, 'NES Backcast - WINEP'!$C$12:$C$47, 0), MATCH('ALL Backcast - WINEP NEP'!S$13, 'NES Backcast - WINEP'!$B$13:$AG$13, 0))</f>
        <v>Good</v>
      </c>
      <c r="T195" t="str">
        <f>INDEX('NES Backcast - WINEP'!$B$12:$AG$47, MATCH('ALL Backcast - WINEP NEP'!$C195, 'NES Backcast - WINEP'!$C$12:$C$47, 0), MATCH('ALL Backcast - WINEP NEP'!T$13, 'NES Backcast - WINEP'!$B$13:$AG$13, 0))</f>
        <v>Good</v>
      </c>
      <c r="U195" t="str">
        <f>INDEX('NES Backcast - WINEP'!$B$12:$AG$47, MATCH('ALL Backcast - WINEP NEP'!$C195, 'NES Backcast - WINEP'!$C$12:$C$47, 0), MATCH('ALL Backcast - WINEP NEP'!U$13, 'NES Backcast - WINEP'!$B$13:$AG$13, 0))</f>
        <v>Good</v>
      </c>
      <c r="V195" t="str">
        <f>INDEX('NES Backcast - WINEP'!$B$12:$AG$47, MATCH('ALL Backcast - WINEP NEP'!$C195, 'NES Backcast - WINEP'!$C$12:$C$47, 0), MATCH('ALL Backcast - WINEP NEP'!V$13, 'NES Backcast - WINEP'!$B$13:$AG$13, 0))</f>
        <v>Good</v>
      </c>
      <c r="W195">
        <f>INDEX('NES Backcast - WINEP'!$B$12:$AG$47, MATCH('ALL Backcast - WINEP NEP'!$C195, 'NES Backcast - WINEP'!$C$12:$C$47, 0), MATCH('ALL Backcast - WINEP NEP'!W$13, 'NES Backcast - WINEP'!$B$13:$AG$13, 0))</f>
        <v>0</v>
      </c>
      <c r="X195">
        <f>INDEX('NES Backcast - WINEP'!$B$12:$AG$47, MATCH('ALL Backcast - WINEP NEP'!$C195, 'NES Backcast - WINEP'!$C$12:$C$47, 0), MATCH('ALL Backcast - WINEP NEP'!X$13, 'NES Backcast - WINEP'!$B$13:$AG$13, 0))</f>
        <v>0</v>
      </c>
      <c r="Y195">
        <f>INDEX('NES Backcast - WINEP'!$B$12:$AG$47, MATCH('ALL Backcast - WINEP NEP'!$C195, 'NES Backcast - WINEP'!$C$12:$C$47, 0), MATCH('ALL Backcast - WINEP NEP'!Y$13, 'NES Backcast - WINEP'!$B$13:$AG$13, 0))</f>
        <v>0</v>
      </c>
      <c r="Z195" t="str">
        <f>INDEX('NES Backcast - WINEP'!$B$12:$AG$47, MATCH('ALL Backcast - WINEP NEP'!$C195, 'NES Backcast - WINEP'!$C$12:$C$47, 0), MATCH('ALL Backcast - WINEP NEP'!Z$13, 'NES Backcast - WINEP'!$B$13:$AG$13, 0))</f>
        <v>N</v>
      </c>
      <c r="AB195" t="str">
        <f t="shared" si="2"/>
        <v>N</v>
      </c>
    </row>
    <row r="196" spans="2:28">
      <c r="B196" t="s">
        <v>236</v>
      </c>
      <c r="C196" t="s">
        <v>508</v>
      </c>
      <c r="D196" t="str">
        <f>INDEX('NES Backcast - WINEP'!$B$12:$AG$47, MATCH('ALL Backcast - WINEP NEP'!$C196, 'NES Backcast - WINEP'!$C$12:$C$47, 0), MATCH('ALL Backcast - WINEP NEP'!D$13, 'NES Backcast - WINEP'!$B$13:$AG$13, 0))</f>
        <v>coastal</v>
      </c>
      <c r="E196" t="str">
        <f>INDEX('NES Backcast - WINEP'!$B$12:$AG$47, MATCH('ALL Backcast - WINEP NEP'!$C196, 'NES Backcast - WINEP'!$C$12:$C$47, 0), MATCH('ALL Backcast - WINEP NEP'!E$13, 'NES Backcast - WINEP'!$B$13:$AG$13, 0))</f>
        <v>Categorisation</v>
      </c>
      <c r="F196" t="str">
        <f>INDEX('NES Backcast - WINEP'!$B$12:$AG$47, MATCH('ALL Backcast - WINEP NEP'!$C196, 'NES Backcast - WINEP'!$C$12:$C$47, 0), MATCH('ALL Backcast - WINEP NEP'!F$13, 'NES Backcast - WINEP'!$B$13:$AG$13, 0))</f>
        <v>Included</v>
      </c>
      <c r="H196" t="str">
        <f>INDEX('NES Backcast - WINEP'!$B$12:$AG$47, MATCH('ALL Backcast - WINEP NEP'!$C196, 'NES Backcast - WINEP'!$C$12:$C$47, 0), MATCH('ALL Backcast - WINEP NEP'!H$13, 'NES Backcast - WINEP'!$B$13:$AG$13, 0))</f>
        <v>Excellent</v>
      </c>
      <c r="I196" t="str">
        <f>INDEX('NES Backcast - WINEP'!$B$12:$AG$47, MATCH('ALL Backcast - WINEP NEP'!$C196, 'NES Backcast - WINEP'!$C$12:$C$47, 0), MATCH('ALL Backcast - WINEP NEP'!I$13, 'NES Backcast - WINEP'!$B$13:$AG$13, 0))</f>
        <v>Excellent</v>
      </c>
      <c r="J196" t="str">
        <f>INDEX('NES Backcast - WINEP'!$B$12:$AG$47, MATCH('ALL Backcast - WINEP NEP'!$C196, 'NES Backcast - WINEP'!$C$12:$C$47, 0), MATCH('ALL Backcast - WINEP NEP'!J$13, 'NES Backcast - WINEP'!$B$13:$AG$13, 0))</f>
        <v>Excellent</v>
      </c>
      <c r="K196" t="str">
        <f>INDEX('NES Backcast - WINEP'!$B$12:$AG$47, MATCH('ALL Backcast - WINEP NEP'!$C196, 'NES Backcast - WINEP'!$C$12:$C$47, 0), MATCH('ALL Backcast - WINEP NEP'!K$13, 'NES Backcast - WINEP'!$B$13:$AG$13, 0))</f>
        <v>Excellent</v>
      </c>
      <c r="L196" t="str">
        <f>INDEX('NES Backcast - WINEP'!$B$12:$AG$47, MATCH('ALL Backcast - WINEP NEP'!$C196, 'NES Backcast - WINEP'!$C$12:$C$47, 0), MATCH('ALL Backcast - WINEP NEP'!L$13, 'NES Backcast - WINEP'!$B$13:$AG$13, 0))</f>
        <v>Excellent</v>
      </c>
      <c r="M196">
        <f>INDEX('NES Backcast - WINEP'!$B$12:$AG$47, MATCH('ALL Backcast - WINEP NEP'!$C196, 'NES Backcast - WINEP'!$C$12:$C$47, 0), MATCH('ALL Backcast - WINEP NEP'!M$13, 'NES Backcast - WINEP'!$B$13:$AG$13, 0))</f>
        <v>0</v>
      </c>
      <c r="N196" t="str">
        <f>INDEX('NES Backcast - WINEP'!$B$12:$AG$47, MATCH('ALL Backcast - WINEP NEP'!$C196, 'NES Backcast - WINEP'!$C$12:$C$47, 0), MATCH('ALL Backcast - WINEP NEP'!N$13, 'NES Backcast - WINEP'!$B$13:$AG$13, 0))</f>
        <v>Excellent</v>
      </c>
      <c r="O196" t="str">
        <f>INDEX('NES Backcast - WINEP'!$B$12:$AG$47, MATCH('ALL Backcast - WINEP NEP'!$C196, 'NES Backcast - WINEP'!$C$12:$C$47, 0), MATCH('ALL Backcast - WINEP NEP'!O$13, 'NES Backcast - WINEP'!$B$13:$AG$13, 0))</f>
        <v>Excellent</v>
      </c>
      <c r="P196">
        <f>INDEX('NES Backcast - WINEP'!$B$12:$AG$47, MATCH('ALL Backcast - WINEP NEP'!$C196, 'NES Backcast - WINEP'!$C$12:$C$47, 0), MATCH('ALL Backcast - WINEP NEP'!P$13, 'NES Backcast - WINEP'!$B$13:$AG$13, 0))</f>
        <v>0</v>
      </c>
      <c r="Q196" t="str">
        <f>INDEX('NES Backcast - WINEP'!$B$12:$AG$47, MATCH('ALL Backcast - WINEP NEP'!$C196, 'NES Backcast - WINEP'!$C$12:$C$47, 0), MATCH('ALL Backcast - WINEP NEP'!Q$13, 'NES Backcast - WINEP'!$B$13:$AG$13, 0))</f>
        <v>Excellent</v>
      </c>
      <c r="R196" t="str">
        <f>INDEX('NES Backcast - WINEP'!$B$12:$AG$47, MATCH('ALL Backcast - WINEP NEP'!$C196, 'NES Backcast - WINEP'!$C$12:$C$47, 0), MATCH('ALL Backcast - WINEP NEP'!R$13, 'NES Backcast - WINEP'!$B$13:$AG$13, 0))</f>
        <v>Excellent</v>
      </c>
      <c r="S196" t="str">
        <f>INDEX('NES Backcast - WINEP'!$B$12:$AG$47, MATCH('ALL Backcast - WINEP NEP'!$C196, 'NES Backcast - WINEP'!$C$12:$C$47, 0), MATCH('ALL Backcast - WINEP NEP'!S$13, 'NES Backcast - WINEP'!$B$13:$AG$13, 0))</f>
        <v>Excellent</v>
      </c>
      <c r="T196" t="str">
        <f>INDEX('NES Backcast - WINEP'!$B$12:$AG$47, MATCH('ALL Backcast - WINEP NEP'!$C196, 'NES Backcast - WINEP'!$C$12:$C$47, 0), MATCH('ALL Backcast - WINEP NEP'!T$13, 'NES Backcast - WINEP'!$B$13:$AG$13, 0))</f>
        <v>Excellent</v>
      </c>
      <c r="U196" t="str">
        <f>INDEX('NES Backcast - WINEP'!$B$12:$AG$47, MATCH('ALL Backcast - WINEP NEP'!$C196, 'NES Backcast - WINEP'!$C$12:$C$47, 0), MATCH('ALL Backcast - WINEP NEP'!U$13, 'NES Backcast - WINEP'!$B$13:$AG$13, 0))</f>
        <v>Excellent</v>
      </c>
      <c r="V196" t="str">
        <f>INDEX('NES Backcast - WINEP'!$B$12:$AG$47, MATCH('ALL Backcast - WINEP NEP'!$C196, 'NES Backcast - WINEP'!$C$12:$C$47, 0), MATCH('ALL Backcast - WINEP NEP'!V$13, 'NES Backcast - WINEP'!$B$13:$AG$13, 0))</f>
        <v>Excellent</v>
      </c>
      <c r="W196">
        <f>INDEX('NES Backcast - WINEP'!$B$12:$AG$47, MATCH('ALL Backcast - WINEP NEP'!$C196, 'NES Backcast - WINEP'!$C$12:$C$47, 0), MATCH('ALL Backcast - WINEP NEP'!W$13, 'NES Backcast - WINEP'!$B$13:$AG$13, 0))</f>
        <v>0</v>
      </c>
      <c r="X196">
        <f>INDEX('NES Backcast - WINEP'!$B$12:$AG$47, MATCH('ALL Backcast - WINEP NEP'!$C196, 'NES Backcast - WINEP'!$C$12:$C$47, 0), MATCH('ALL Backcast - WINEP NEP'!X$13, 'NES Backcast - WINEP'!$B$13:$AG$13, 0))</f>
        <v>0</v>
      </c>
      <c r="Y196">
        <f>INDEX('NES Backcast - WINEP'!$B$12:$AG$47, MATCH('ALL Backcast - WINEP NEP'!$C196, 'NES Backcast - WINEP'!$C$12:$C$47, 0), MATCH('ALL Backcast - WINEP NEP'!Y$13, 'NES Backcast - WINEP'!$B$13:$AG$13, 0))</f>
        <v>0</v>
      </c>
      <c r="Z196" t="str">
        <f>INDEX('NES Backcast - WINEP'!$B$12:$AG$47, MATCH('ALL Backcast - WINEP NEP'!$C196, 'NES Backcast - WINEP'!$C$12:$C$47, 0), MATCH('ALL Backcast - WINEP NEP'!Z$13, 'NES Backcast - WINEP'!$B$13:$AG$13, 0))</f>
        <v>N</v>
      </c>
      <c r="AB196" t="str">
        <f t="shared" si="2"/>
        <v>N</v>
      </c>
    </row>
    <row r="197" spans="2:28">
      <c r="B197" t="s">
        <v>236</v>
      </c>
      <c r="C197" t="s">
        <v>509</v>
      </c>
      <c r="D197" t="str">
        <f>INDEX('NES Backcast - WINEP'!$B$12:$AG$47, MATCH('ALL Backcast - WINEP NEP'!$C197, 'NES Backcast - WINEP'!$C$12:$C$47, 0), MATCH('ALL Backcast - WINEP NEP'!D$13, 'NES Backcast - WINEP'!$B$13:$AG$13, 0))</f>
        <v>coastal</v>
      </c>
      <c r="E197" t="str">
        <f>INDEX('NES Backcast - WINEP'!$B$12:$AG$47, MATCH('ALL Backcast - WINEP NEP'!$C197, 'NES Backcast - WINEP'!$C$12:$C$47, 0), MATCH('ALL Backcast - WINEP NEP'!E$13, 'NES Backcast - WINEP'!$B$13:$AG$13, 0))</f>
        <v>Categorisation</v>
      </c>
      <c r="F197" t="str">
        <f>INDEX('NES Backcast - WINEP'!$B$12:$AG$47, MATCH('ALL Backcast - WINEP NEP'!$C197, 'NES Backcast - WINEP'!$C$12:$C$47, 0), MATCH('ALL Backcast - WINEP NEP'!F$13, 'NES Backcast - WINEP'!$B$13:$AG$13, 0))</f>
        <v>Included</v>
      </c>
      <c r="H197" t="str">
        <f>INDEX('NES Backcast - WINEP'!$B$12:$AG$47, MATCH('ALL Backcast - WINEP NEP'!$C197, 'NES Backcast - WINEP'!$C$12:$C$47, 0), MATCH('ALL Backcast - WINEP NEP'!H$13, 'NES Backcast - WINEP'!$B$13:$AG$13, 0))</f>
        <v>Sufficient</v>
      </c>
      <c r="I197" t="str">
        <f>INDEX('NES Backcast - WINEP'!$B$12:$AG$47, MATCH('ALL Backcast - WINEP NEP'!$C197, 'NES Backcast - WINEP'!$C$12:$C$47, 0), MATCH('ALL Backcast - WINEP NEP'!I$13, 'NES Backcast - WINEP'!$B$13:$AG$13, 0))</f>
        <v>Good</v>
      </c>
      <c r="J197" t="str">
        <f>INDEX('NES Backcast - WINEP'!$B$12:$AG$47, MATCH('ALL Backcast - WINEP NEP'!$C197, 'NES Backcast - WINEP'!$C$12:$C$47, 0), MATCH('ALL Backcast - WINEP NEP'!J$13, 'NES Backcast - WINEP'!$B$13:$AG$13, 0))</f>
        <v>Good</v>
      </c>
      <c r="K197" t="str">
        <f>INDEX('NES Backcast - WINEP'!$B$12:$AG$47, MATCH('ALL Backcast - WINEP NEP'!$C197, 'NES Backcast - WINEP'!$C$12:$C$47, 0), MATCH('ALL Backcast - WINEP NEP'!K$13, 'NES Backcast - WINEP'!$B$13:$AG$13, 0))</f>
        <v>Excellent</v>
      </c>
      <c r="L197" t="str">
        <f>INDEX('NES Backcast - WINEP'!$B$12:$AG$47, MATCH('ALL Backcast - WINEP NEP'!$C197, 'NES Backcast - WINEP'!$C$12:$C$47, 0), MATCH('ALL Backcast - WINEP NEP'!L$13, 'NES Backcast - WINEP'!$B$13:$AG$13, 0))</f>
        <v>Excellent</v>
      </c>
      <c r="M197">
        <f>INDEX('NES Backcast - WINEP'!$B$12:$AG$47, MATCH('ALL Backcast - WINEP NEP'!$C197, 'NES Backcast - WINEP'!$C$12:$C$47, 0), MATCH('ALL Backcast - WINEP NEP'!M$13, 'NES Backcast - WINEP'!$B$13:$AG$13, 0))</f>
        <v>0</v>
      </c>
      <c r="N197" t="str">
        <f>INDEX('NES Backcast - WINEP'!$B$12:$AG$47, MATCH('ALL Backcast - WINEP NEP'!$C197, 'NES Backcast - WINEP'!$C$12:$C$47, 0), MATCH('ALL Backcast - WINEP NEP'!N$13, 'NES Backcast - WINEP'!$B$13:$AG$13, 0))</f>
        <v>Excellent</v>
      </c>
      <c r="O197" t="str">
        <f>INDEX('NES Backcast - WINEP'!$B$12:$AG$47, MATCH('ALL Backcast - WINEP NEP'!$C197, 'NES Backcast - WINEP'!$C$12:$C$47, 0), MATCH('ALL Backcast - WINEP NEP'!O$13, 'NES Backcast - WINEP'!$B$13:$AG$13, 0))</f>
        <v>Good</v>
      </c>
      <c r="P197">
        <f>INDEX('NES Backcast - WINEP'!$B$12:$AG$47, MATCH('ALL Backcast - WINEP NEP'!$C197, 'NES Backcast - WINEP'!$C$12:$C$47, 0), MATCH('ALL Backcast - WINEP NEP'!P$13, 'NES Backcast - WINEP'!$B$13:$AG$13, 0))</f>
        <v>0</v>
      </c>
      <c r="Q197" t="str">
        <f>INDEX('NES Backcast - WINEP'!$B$12:$AG$47, MATCH('ALL Backcast - WINEP NEP'!$C197, 'NES Backcast - WINEP'!$C$12:$C$47, 0), MATCH('ALL Backcast - WINEP NEP'!Q$13, 'NES Backcast - WINEP'!$B$13:$AG$13, 0))</f>
        <v>Excellent</v>
      </c>
      <c r="R197" t="str">
        <f>INDEX('NES Backcast - WINEP'!$B$12:$AG$47, MATCH('ALL Backcast - WINEP NEP'!$C197, 'NES Backcast - WINEP'!$C$12:$C$47, 0), MATCH('ALL Backcast - WINEP NEP'!R$13, 'NES Backcast - WINEP'!$B$13:$AG$13, 0))</f>
        <v>Excellent</v>
      </c>
      <c r="S197" t="str">
        <f>INDEX('NES Backcast - WINEP'!$B$12:$AG$47, MATCH('ALL Backcast - WINEP NEP'!$C197, 'NES Backcast - WINEP'!$C$12:$C$47, 0), MATCH('ALL Backcast - WINEP NEP'!S$13, 'NES Backcast - WINEP'!$B$13:$AG$13, 0))</f>
        <v>Excellent</v>
      </c>
      <c r="T197" t="str">
        <f>INDEX('NES Backcast - WINEP'!$B$12:$AG$47, MATCH('ALL Backcast - WINEP NEP'!$C197, 'NES Backcast - WINEP'!$C$12:$C$47, 0), MATCH('ALL Backcast - WINEP NEP'!T$13, 'NES Backcast - WINEP'!$B$13:$AG$13, 0))</f>
        <v>Excellent</v>
      </c>
      <c r="U197" t="str">
        <f>INDEX('NES Backcast - WINEP'!$B$12:$AG$47, MATCH('ALL Backcast - WINEP NEP'!$C197, 'NES Backcast - WINEP'!$C$12:$C$47, 0), MATCH('ALL Backcast - WINEP NEP'!U$13, 'NES Backcast - WINEP'!$B$13:$AG$13, 0))</f>
        <v>Excellent</v>
      </c>
      <c r="V197" t="str">
        <f>INDEX('NES Backcast - WINEP'!$B$12:$AG$47, MATCH('ALL Backcast - WINEP NEP'!$C197, 'NES Backcast - WINEP'!$C$12:$C$47, 0), MATCH('ALL Backcast - WINEP NEP'!V$13, 'NES Backcast - WINEP'!$B$13:$AG$13, 0))</f>
        <v>Excellent</v>
      </c>
      <c r="W197" t="str">
        <f>INDEX('NES Backcast - WINEP'!$B$12:$AG$47, MATCH('ALL Backcast - WINEP NEP'!$C197, 'NES Backcast - WINEP'!$C$12:$C$47, 0), MATCH('ALL Backcast - WINEP NEP'!W$13, 'NES Backcast - WINEP'!$B$13:$AG$13, 0))</f>
        <v>Y</v>
      </c>
      <c r="X197" t="str">
        <f>INDEX('NES Backcast - WINEP'!$B$12:$AG$47, MATCH('ALL Backcast - WINEP NEP'!$C197, 'NES Backcast - WINEP'!$C$12:$C$47, 0), MATCH('ALL Backcast - WINEP NEP'!X$13, 'NES Backcast - WINEP'!$B$13:$AG$13, 0))</f>
        <v>No action listed</v>
      </c>
      <c r="Y197">
        <f>INDEX('NES Backcast - WINEP'!$B$12:$AG$47, MATCH('ALL Backcast - WINEP NEP'!$C197, 'NES Backcast - WINEP'!$C$12:$C$47, 0), MATCH('ALL Backcast - WINEP NEP'!Y$13, 'NES Backcast - WINEP'!$B$13:$AG$13, 0))</f>
        <v>0</v>
      </c>
      <c r="Z197" t="str">
        <f>INDEX('NES Backcast - WINEP'!$B$12:$AG$47, MATCH('ALL Backcast - WINEP NEP'!$C197, 'NES Backcast - WINEP'!$C$12:$C$47, 0), MATCH('ALL Backcast - WINEP NEP'!Z$13, 'NES Backcast - WINEP'!$B$13:$AG$13, 0))</f>
        <v>N</v>
      </c>
      <c r="AB197" t="str">
        <f t="shared" si="2"/>
        <v>N</v>
      </c>
    </row>
    <row r="198" spans="2:28">
      <c r="B198" t="s">
        <v>236</v>
      </c>
      <c r="C198" t="s">
        <v>510</v>
      </c>
      <c r="D198" t="str">
        <f>INDEX('NES Backcast - WINEP'!$B$12:$AG$47, MATCH('ALL Backcast - WINEP NEP'!$C198, 'NES Backcast - WINEP'!$C$12:$C$47, 0), MATCH('ALL Backcast - WINEP NEP'!D$13, 'NES Backcast - WINEP'!$B$13:$AG$13, 0))</f>
        <v>coastal</v>
      </c>
      <c r="E198" t="str">
        <f>INDEX('NES Backcast - WINEP'!$B$12:$AG$47, MATCH('ALL Backcast - WINEP NEP'!$C198, 'NES Backcast - WINEP'!$C$12:$C$47, 0), MATCH('ALL Backcast - WINEP NEP'!E$13, 'NES Backcast - WINEP'!$B$13:$AG$13, 0))</f>
        <v>Categorisation</v>
      </c>
      <c r="F198" t="str">
        <f>INDEX('NES Backcast - WINEP'!$B$12:$AG$47, MATCH('ALL Backcast - WINEP NEP'!$C198, 'NES Backcast - WINEP'!$C$12:$C$47, 0), MATCH('ALL Backcast - WINEP NEP'!F$13, 'NES Backcast - WINEP'!$B$13:$AG$13, 0))</f>
        <v>Included</v>
      </c>
      <c r="H198" t="str">
        <f>INDEX('NES Backcast - WINEP'!$B$12:$AG$47, MATCH('ALL Backcast - WINEP NEP'!$C198, 'NES Backcast - WINEP'!$C$12:$C$47, 0), MATCH('ALL Backcast - WINEP NEP'!H$13, 'NES Backcast - WINEP'!$B$13:$AG$13, 0))</f>
        <v>Sufficient</v>
      </c>
      <c r="I198" t="str">
        <f>INDEX('NES Backcast - WINEP'!$B$12:$AG$47, MATCH('ALL Backcast - WINEP NEP'!$C198, 'NES Backcast - WINEP'!$C$12:$C$47, 0), MATCH('ALL Backcast - WINEP NEP'!I$13, 'NES Backcast - WINEP'!$B$13:$AG$13, 0))</f>
        <v>Good</v>
      </c>
      <c r="J198" t="str">
        <f>INDEX('NES Backcast - WINEP'!$B$12:$AG$47, MATCH('ALL Backcast - WINEP NEP'!$C198, 'NES Backcast - WINEP'!$C$12:$C$47, 0), MATCH('ALL Backcast - WINEP NEP'!J$13, 'NES Backcast - WINEP'!$B$13:$AG$13, 0))</f>
        <v>Good</v>
      </c>
      <c r="K198" t="str">
        <f>INDEX('NES Backcast - WINEP'!$B$12:$AG$47, MATCH('ALL Backcast - WINEP NEP'!$C198, 'NES Backcast - WINEP'!$C$12:$C$47, 0), MATCH('ALL Backcast - WINEP NEP'!K$13, 'NES Backcast - WINEP'!$B$13:$AG$13, 0))</f>
        <v>Good</v>
      </c>
      <c r="L198" t="str">
        <f>INDEX('NES Backcast - WINEP'!$B$12:$AG$47, MATCH('ALL Backcast - WINEP NEP'!$C198, 'NES Backcast - WINEP'!$C$12:$C$47, 0), MATCH('ALL Backcast - WINEP NEP'!L$13, 'NES Backcast - WINEP'!$B$13:$AG$13, 0))</f>
        <v>Sufficient</v>
      </c>
      <c r="M198">
        <f>INDEX('NES Backcast - WINEP'!$B$12:$AG$47, MATCH('ALL Backcast - WINEP NEP'!$C198, 'NES Backcast - WINEP'!$C$12:$C$47, 0), MATCH('ALL Backcast - WINEP NEP'!M$13, 'NES Backcast - WINEP'!$B$13:$AG$13, 0))</f>
        <v>0</v>
      </c>
      <c r="N198" t="str">
        <f>INDEX('NES Backcast - WINEP'!$B$12:$AG$47, MATCH('ALL Backcast - WINEP NEP'!$C198, 'NES Backcast - WINEP'!$C$12:$C$47, 0), MATCH('ALL Backcast - WINEP NEP'!N$13, 'NES Backcast - WINEP'!$B$13:$AG$13, 0))</f>
        <v>Good</v>
      </c>
      <c r="O198" t="str">
        <f>INDEX('NES Backcast - WINEP'!$B$12:$AG$47, MATCH('ALL Backcast - WINEP NEP'!$C198, 'NES Backcast - WINEP'!$C$12:$C$47, 0), MATCH('ALL Backcast - WINEP NEP'!O$13, 'NES Backcast - WINEP'!$B$13:$AG$13, 0))</f>
        <v>Sufficient</v>
      </c>
      <c r="P198">
        <f>INDEX('NES Backcast - WINEP'!$B$12:$AG$47, MATCH('ALL Backcast - WINEP NEP'!$C198, 'NES Backcast - WINEP'!$C$12:$C$47, 0), MATCH('ALL Backcast - WINEP NEP'!P$13, 'NES Backcast - WINEP'!$B$13:$AG$13, 0))</f>
        <v>0</v>
      </c>
      <c r="Q198" t="str">
        <f>INDEX('NES Backcast - WINEP'!$B$12:$AG$47, MATCH('ALL Backcast - WINEP NEP'!$C198, 'NES Backcast - WINEP'!$C$12:$C$47, 0), MATCH('ALL Backcast - WINEP NEP'!Q$13, 'NES Backcast - WINEP'!$B$13:$AG$13, 0))</f>
        <v>Sufficient</v>
      </c>
      <c r="R198" t="str">
        <f>INDEX('NES Backcast - WINEP'!$B$12:$AG$47, MATCH('ALL Backcast - WINEP NEP'!$C198, 'NES Backcast - WINEP'!$C$12:$C$47, 0), MATCH('ALL Backcast - WINEP NEP'!R$13, 'NES Backcast - WINEP'!$B$13:$AG$13, 0))</f>
        <v>Sufficient</v>
      </c>
      <c r="S198" t="str">
        <f>INDEX('NES Backcast - WINEP'!$B$12:$AG$47, MATCH('ALL Backcast - WINEP NEP'!$C198, 'NES Backcast - WINEP'!$C$12:$C$47, 0), MATCH('ALL Backcast - WINEP NEP'!S$13, 'NES Backcast - WINEP'!$B$13:$AG$13, 0))</f>
        <v>Sufficient</v>
      </c>
      <c r="T198" t="str">
        <f>INDEX('NES Backcast - WINEP'!$B$12:$AG$47, MATCH('ALL Backcast - WINEP NEP'!$C198, 'NES Backcast - WINEP'!$C$12:$C$47, 0), MATCH('ALL Backcast - WINEP NEP'!T$13, 'NES Backcast - WINEP'!$B$13:$AG$13, 0))</f>
        <v>Good</v>
      </c>
      <c r="U198" t="str">
        <f>INDEX('NES Backcast - WINEP'!$B$12:$AG$47, MATCH('ALL Backcast - WINEP NEP'!$C198, 'NES Backcast - WINEP'!$C$12:$C$47, 0), MATCH('ALL Backcast - WINEP NEP'!U$13, 'NES Backcast - WINEP'!$B$13:$AG$13, 0))</f>
        <v>Good</v>
      </c>
      <c r="V198" t="str">
        <f>INDEX('NES Backcast - WINEP'!$B$12:$AG$47, MATCH('ALL Backcast - WINEP NEP'!$C198, 'NES Backcast - WINEP'!$C$12:$C$47, 0), MATCH('ALL Backcast - WINEP NEP'!V$13, 'NES Backcast - WINEP'!$B$13:$AG$13, 0))</f>
        <v>Good</v>
      </c>
      <c r="W198" t="str">
        <f>INDEX('NES Backcast - WINEP'!$B$12:$AG$47, MATCH('ALL Backcast - WINEP NEP'!$C198, 'NES Backcast - WINEP'!$C$12:$C$47, 0), MATCH('ALL Backcast - WINEP NEP'!W$13, 'NES Backcast - WINEP'!$B$13:$AG$13, 0))</f>
        <v>Y</v>
      </c>
      <c r="X198" t="str">
        <f>INDEX('NES Backcast - WINEP'!$B$12:$AG$47, MATCH('ALL Backcast - WINEP NEP'!$C198, 'NES Backcast - WINEP'!$C$12:$C$47, 0), MATCH('ALL Backcast - WINEP NEP'!X$13, 'NES Backcast - WINEP'!$B$13:$AG$13, 0))</f>
        <v>INV3 - 08NW100217a; 2 x EnvAct_IMP3 - 08NW100217 m, v</v>
      </c>
      <c r="Y198" t="str">
        <f>INDEX('NES Backcast - WINEP'!$B$12:$AG$47, MATCH('ALL Backcast - WINEP NEP'!$C198, 'NES Backcast - WINEP'!$C$12:$C$47, 0), MATCH('ALL Backcast - WINEP NEP'!Y$13, 'NES Backcast - WINEP'!$B$13:$AG$13, 0))</f>
        <v>Accept company forecast - Investigations to lead to improving waters to Good or Excellent where there is evidence of customer support
Accept (improvements complete 31/03/2030) - Improvements to reduce storm overflows that spill to designated bathing waters to protect public health</v>
      </c>
      <c r="Z198" t="str">
        <f>INDEX('NES Backcast - WINEP'!$B$12:$AG$47, MATCH('ALL Backcast - WINEP NEP'!$C198, 'NES Backcast - WINEP'!$C$12:$C$47, 0), MATCH('ALL Backcast - WINEP NEP'!Z$13, 'NES Backcast - WINEP'!$B$13:$AG$13, 0))</f>
        <v>N</v>
      </c>
      <c r="AB198" t="str">
        <f t="shared" si="2"/>
        <v>Y</v>
      </c>
    </row>
    <row r="199" spans="2:28">
      <c r="B199" t="s">
        <v>236</v>
      </c>
      <c r="C199" t="s">
        <v>511</v>
      </c>
      <c r="D199" t="str">
        <f>INDEX('NES Backcast - WINEP'!$B$12:$AG$47, MATCH('ALL Backcast - WINEP NEP'!$C199, 'NES Backcast - WINEP'!$C$12:$C$47, 0), MATCH('ALL Backcast - WINEP NEP'!D$13, 'NES Backcast - WINEP'!$B$13:$AG$13, 0))</f>
        <v>coastal</v>
      </c>
      <c r="E199" t="str">
        <f>INDEX('NES Backcast - WINEP'!$B$12:$AG$47, MATCH('ALL Backcast - WINEP NEP'!$C199, 'NES Backcast - WINEP'!$C$12:$C$47, 0), MATCH('ALL Backcast - WINEP NEP'!E$13, 'NES Backcast - WINEP'!$B$13:$AG$13, 0))</f>
        <v>Categorisation</v>
      </c>
      <c r="F199" t="str">
        <f>INDEX('NES Backcast - WINEP'!$B$12:$AG$47, MATCH('ALL Backcast - WINEP NEP'!$C199, 'NES Backcast - WINEP'!$C$12:$C$47, 0), MATCH('ALL Backcast - WINEP NEP'!F$13, 'NES Backcast - WINEP'!$B$13:$AG$13, 0))</f>
        <v>Included</v>
      </c>
      <c r="H199" t="str">
        <f>INDEX('NES Backcast - WINEP'!$B$12:$AG$47, MATCH('ALL Backcast - WINEP NEP'!$C199, 'NES Backcast - WINEP'!$C$12:$C$47, 0), MATCH('ALL Backcast - WINEP NEP'!H$13, 'NES Backcast - WINEP'!$B$13:$AG$13, 0))</f>
        <v>Excellent</v>
      </c>
      <c r="I199" t="str">
        <f>INDEX('NES Backcast - WINEP'!$B$12:$AG$47, MATCH('ALL Backcast - WINEP NEP'!$C199, 'NES Backcast - WINEP'!$C$12:$C$47, 0), MATCH('ALL Backcast - WINEP NEP'!I$13, 'NES Backcast - WINEP'!$B$13:$AG$13, 0))</f>
        <v>Excellent</v>
      </c>
      <c r="J199" t="str">
        <f>INDEX('NES Backcast - WINEP'!$B$12:$AG$47, MATCH('ALL Backcast - WINEP NEP'!$C199, 'NES Backcast - WINEP'!$C$12:$C$47, 0), MATCH('ALL Backcast - WINEP NEP'!J$13, 'NES Backcast - WINEP'!$B$13:$AG$13, 0))</f>
        <v>Excellent</v>
      </c>
      <c r="K199" t="str">
        <f>INDEX('NES Backcast - WINEP'!$B$12:$AG$47, MATCH('ALL Backcast - WINEP NEP'!$C199, 'NES Backcast - WINEP'!$C$12:$C$47, 0), MATCH('ALL Backcast - WINEP NEP'!K$13, 'NES Backcast - WINEP'!$B$13:$AG$13, 0))</f>
        <v>Excellent</v>
      </c>
      <c r="L199" t="str">
        <f>INDEX('NES Backcast - WINEP'!$B$12:$AG$47, MATCH('ALL Backcast - WINEP NEP'!$C199, 'NES Backcast - WINEP'!$C$12:$C$47, 0), MATCH('ALL Backcast - WINEP NEP'!L$13, 'NES Backcast - WINEP'!$B$13:$AG$13, 0))</f>
        <v>Excellent</v>
      </c>
      <c r="M199">
        <f>INDEX('NES Backcast - WINEP'!$B$12:$AG$47, MATCH('ALL Backcast - WINEP NEP'!$C199, 'NES Backcast - WINEP'!$C$12:$C$47, 0), MATCH('ALL Backcast - WINEP NEP'!M$13, 'NES Backcast - WINEP'!$B$13:$AG$13, 0))</f>
        <v>0</v>
      </c>
      <c r="N199" t="str">
        <f>INDEX('NES Backcast - WINEP'!$B$12:$AG$47, MATCH('ALL Backcast - WINEP NEP'!$C199, 'NES Backcast - WINEP'!$C$12:$C$47, 0), MATCH('ALL Backcast - WINEP NEP'!N$13, 'NES Backcast - WINEP'!$B$13:$AG$13, 0))</f>
        <v>Excellent</v>
      </c>
      <c r="O199" t="str">
        <f>INDEX('NES Backcast - WINEP'!$B$12:$AG$47, MATCH('ALL Backcast - WINEP NEP'!$C199, 'NES Backcast - WINEP'!$C$12:$C$47, 0), MATCH('ALL Backcast - WINEP NEP'!O$13, 'NES Backcast - WINEP'!$B$13:$AG$13, 0))</f>
        <v>Excellent</v>
      </c>
      <c r="P199">
        <f>INDEX('NES Backcast - WINEP'!$B$12:$AG$47, MATCH('ALL Backcast - WINEP NEP'!$C199, 'NES Backcast - WINEP'!$C$12:$C$47, 0), MATCH('ALL Backcast - WINEP NEP'!P$13, 'NES Backcast - WINEP'!$B$13:$AG$13, 0))</f>
        <v>0</v>
      </c>
      <c r="Q199" t="str">
        <f>INDEX('NES Backcast - WINEP'!$B$12:$AG$47, MATCH('ALL Backcast - WINEP NEP'!$C199, 'NES Backcast - WINEP'!$C$12:$C$47, 0), MATCH('ALL Backcast - WINEP NEP'!Q$13, 'NES Backcast - WINEP'!$B$13:$AG$13, 0))</f>
        <v>Excellent</v>
      </c>
      <c r="R199" t="str">
        <f>INDEX('NES Backcast - WINEP'!$B$12:$AG$47, MATCH('ALL Backcast - WINEP NEP'!$C199, 'NES Backcast - WINEP'!$C$12:$C$47, 0), MATCH('ALL Backcast - WINEP NEP'!R$13, 'NES Backcast - WINEP'!$B$13:$AG$13, 0))</f>
        <v>Excellent</v>
      </c>
      <c r="S199" t="str">
        <f>INDEX('NES Backcast - WINEP'!$B$12:$AG$47, MATCH('ALL Backcast - WINEP NEP'!$C199, 'NES Backcast - WINEP'!$C$12:$C$47, 0), MATCH('ALL Backcast - WINEP NEP'!S$13, 'NES Backcast - WINEP'!$B$13:$AG$13, 0))</f>
        <v>Excellent</v>
      </c>
      <c r="T199" t="str">
        <f>INDEX('NES Backcast - WINEP'!$B$12:$AG$47, MATCH('ALL Backcast - WINEP NEP'!$C199, 'NES Backcast - WINEP'!$C$12:$C$47, 0), MATCH('ALL Backcast - WINEP NEP'!T$13, 'NES Backcast - WINEP'!$B$13:$AG$13, 0))</f>
        <v>Excellent</v>
      </c>
      <c r="U199" t="str">
        <f>INDEX('NES Backcast - WINEP'!$B$12:$AG$47, MATCH('ALL Backcast - WINEP NEP'!$C199, 'NES Backcast - WINEP'!$C$12:$C$47, 0), MATCH('ALL Backcast - WINEP NEP'!U$13, 'NES Backcast - WINEP'!$B$13:$AG$13, 0))</f>
        <v>Excellent</v>
      </c>
      <c r="V199" t="str">
        <f>INDEX('NES Backcast - WINEP'!$B$12:$AG$47, MATCH('ALL Backcast - WINEP NEP'!$C199, 'NES Backcast - WINEP'!$C$12:$C$47, 0), MATCH('ALL Backcast - WINEP NEP'!V$13, 'NES Backcast - WINEP'!$B$13:$AG$13, 0))</f>
        <v>Excellent</v>
      </c>
      <c r="W199">
        <f>INDEX('NES Backcast - WINEP'!$B$12:$AG$47, MATCH('ALL Backcast - WINEP NEP'!$C199, 'NES Backcast - WINEP'!$C$12:$C$47, 0), MATCH('ALL Backcast - WINEP NEP'!W$13, 'NES Backcast - WINEP'!$B$13:$AG$13, 0))</f>
        <v>0</v>
      </c>
      <c r="X199">
        <f>INDEX('NES Backcast - WINEP'!$B$12:$AG$47, MATCH('ALL Backcast - WINEP NEP'!$C199, 'NES Backcast - WINEP'!$C$12:$C$47, 0), MATCH('ALL Backcast - WINEP NEP'!X$13, 'NES Backcast - WINEP'!$B$13:$AG$13, 0))</f>
        <v>0</v>
      </c>
      <c r="Y199">
        <f>INDEX('NES Backcast - WINEP'!$B$12:$AG$47, MATCH('ALL Backcast - WINEP NEP'!$C199, 'NES Backcast - WINEP'!$C$12:$C$47, 0), MATCH('ALL Backcast - WINEP NEP'!Y$13, 'NES Backcast - WINEP'!$B$13:$AG$13, 0))</f>
        <v>0</v>
      </c>
      <c r="Z199" t="str">
        <f>INDEX('NES Backcast - WINEP'!$B$12:$AG$47, MATCH('ALL Backcast - WINEP NEP'!$C199, 'NES Backcast - WINEP'!$C$12:$C$47, 0), MATCH('ALL Backcast - WINEP NEP'!Z$13, 'NES Backcast - WINEP'!$B$13:$AG$13, 0))</f>
        <v>N</v>
      </c>
      <c r="AB199" t="str">
        <f t="shared" si="2"/>
        <v>N</v>
      </c>
    </row>
    <row r="200" spans="2:28">
      <c r="B200" t="s">
        <v>236</v>
      </c>
      <c r="C200" t="s">
        <v>512</v>
      </c>
      <c r="D200" t="str">
        <f>INDEX('NES Backcast - WINEP'!$B$12:$AG$47, MATCH('ALL Backcast - WINEP NEP'!$C200, 'NES Backcast - WINEP'!$C$12:$C$47, 0), MATCH('ALL Backcast - WINEP NEP'!D$13, 'NES Backcast - WINEP'!$B$13:$AG$13, 0))</f>
        <v>coastal</v>
      </c>
      <c r="E200" t="str">
        <f>INDEX('NES Backcast - WINEP'!$B$12:$AG$47, MATCH('ALL Backcast - WINEP NEP'!$C200, 'NES Backcast - WINEP'!$C$12:$C$47, 0), MATCH('ALL Backcast - WINEP NEP'!E$13, 'NES Backcast - WINEP'!$B$13:$AG$13, 0))</f>
        <v>Categorisation</v>
      </c>
      <c r="F200" t="str">
        <f>INDEX('NES Backcast - WINEP'!$B$12:$AG$47, MATCH('ALL Backcast - WINEP NEP'!$C200, 'NES Backcast - WINEP'!$C$12:$C$47, 0), MATCH('ALL Backcast - WINEP NEP'!F$13, 'NES Backcast - WINEP'!$B$13:$AG$13, 0))</f>
        <v>Included</v>
      </c>
      <c r="H200" t="str">
        <f>INDEX('NES Backcast - WINEP'!$B$12:$AG$47, MATCH('ALL Backcast - WINEP NEP'!$C200, 'NES Backcast - WINEP'!$C$12:$C$47, 0), MATCH('ALL Backcast - WINEP NEP'!H$13, 'NES Backcast - WINEP'!$B$13:$AG$13, 0))</f>
        <v>Good</v>
      </c>
      <c r="I200" t="str">
        <f>INDEX('NES Backcast - WINEP'!$B$12:$AG$47, MATCH('ALL Backcast - WINEP NEP'!$C200, 'NES Backcast - WINEP'!$C$12:$C$47, 0), MATCH('ALL Backcast - WINEP NEP'!I$13, 'NES Backcast - WINEP'!$B$13:$AG$13, 0))</f>
        <v>Excellent</v>
      </c>
      <c r="J200" t="str">
        <f>INDEX('NES Backcast - WINEP'!$B$12:$AG$47, MATCH('ALL Backcast - WINEP NEP'!$C200, 'NES Backcast - WINEP'!$C$12:$C$47, 0), MATCH('ALL Backcast - WINEP NEP'!J$13, 'NES Backcast - WINEP'!$B$13:$AG$13, 0))</f>
        <v>Excellent</v>
      </c>
      <c r="K200" t="str">
        <f>INDEX('NES Backcast - WINEP'!$B$12:$AG$47, MATCH('ALL Backcast - WINEP NEP'!$C200, 'NES Backcast - WINEP'!$C$12:$C$47, 0), MATCH('ALL Backcast - WINEP NEP'!K$13, 'NES Backcast - WINEP'!$B$13:$AG$13, 0))</f>
        <v>Excellent</v>
      </c>
      <c r="L200" t="str">
        <f>INDEX('NES Backcast - WINEP'!$B$12:$AG$47, MATCH('ALL Backcast - WINEP NEP'!$C200, 'NES Backcast - WINEP'!$C$12:$C$47, 0), MATCH('ALL Backcast - WINEP NEP'!L$13, 'NES Backcast - WINEP'!$B$13:$AG$13, 0))</f>
        <v>Excellent</v>
      </c>
      <c r="M200">
        <f>INDEX('NES Backcast - WINEP'!$B$12:$AG$47, MATCH('ALL Backcast - WINEP NEP'!$C200, 'NES Backcast - WINEP'!$C$12:$C$47, 0), MATCH('ALL Backcast - WINEP NEP'!M$13, 'NES Backcast - WINEP'!$B$13:$AG$13, 0))</f>
        <v>0</v>
      </c>
      <c r="N200" t="str">
        <f>INDEX('NES Backcast - WINEP'!$B$12:$AG$47, MATCH('ALL Backcast - WINEP NEP'!$C200, 'NES Backcast - WINEP'!$C$12:$C$47, 0), MATCH('ALL Backcast - WINEP NEP'!N$13, 'NES Backcast - WINEP'!$B$13:$AG$13, 0))</f>
        <v>Excellent</v>
      </c>
      <c r="O200" t="str">
        <f>INDEX('NES Backcast - WINEP'!$B$12:$AG$47, MATCH('ALL Backcast - WINEP NEP'!$C200, 'NES Backcast - WINEP'!$C$12:$C$47, 0), MATCH('ALL Backcast - WINEP NEP'!O$13, 'NES Backcast - WINEP'!$B$13:$AG$13, 0))</f>
        <v>Excellent</v>
      </c>
      <c r="P200">
        <f>INDEX('NES Backcast - WINEP'!$B$12:$AG$47, MATCH('ALL Backcast - WINEP NEP'!$C200, 'NES Backcast - WINEP'!$C$12:$C$47, 0), MATCH('ALL Backcast - WINEP NEP'!P$13, 'NES Backcast - WINEP'!$B$13:$AG$13, 0))</f>
        <v>0</v>
      </c>
      <c r="Q200" t="str">
        <f>INDEX('NES Backcast - WINEP'!$B$12:$AG$47, MATCH('ALL Backcast - WINEP NEP'!$C200, 'NES Backcast - WINEP'!$C$12:$C$47, 0), MATCH('ALL Backcast - WINEP NEP'!Q$13, 'NES Backcast - WINEP'!$B$13:$AG$13, 0))</f>
        <v>Good</v>
      </c>
      <c r="R200" t="str">
        <f>INDEX('NES Backcast - WINEP'!$B$12:$AG$47, MATCH('ALL Backcast - WINEP NEP'!$C200, 'NES Backcast - WINEP'!$C$12:$C$47, 0), MATCH('ALL Backcast - WINEP NEP'!R$13, 'NES Backcast - WINEP'!$B$13:$AG$13, 0))</f>
        <v>Good</v>
      </c>
      <c r="S200" t="str">
        <f>INDEX('NES Backcast - WINEP'!$B$12:$AG$47, MATCH('ALL Backcast - WINEP NEP'!$C200, 'NES Backcast - WINEP'!$C$12:$C$47, 0), MATCH('ALL Backcast - WINEP NEP'!S$13, 'NES Backcast - WINEP'!$B$13:$AG$13, 0))</f>
        <v>Good</v>
      </c>
      <c r="T200" t="str">
        <f>INDEX('NES Backcast - WINEP'!$B$12:$AG$47, MATCH('ALL Backcast - WINEP NEP'!$C200, 'NES Backcast - WINEP'!$C$12:$C$47, 0), MATCH('ALL Backcast - WINEP NEP'!T$13, 'NES Backcast - WINEP'!$B$13:$AG$13, 0))</f>
        <v>Good</v>
      </c>
      <c r="U200" t="str">
        <f>INDEX('NES Backcast - WINEP'!$B$12:$AG$47, MATCH('ALL Backcast - WINEP NEP'!$C200, 'NES Backcast - WINEP'!$C$12:$C$47, 0), MATCH('ALL Backcast - WINEP NEP'!U$13, 'NES Backcast - WINEP'!$B$13:$AG$13, 0))</f>
        <v>Excellent</v>
      </c>
      <c r="V200" t="str">
        <f>INDEX('NES Backcast - WINEP'!$B$12:$AG$47, MATCH('ALL Backcast - WINEP NEP'!$C200, 'NES Backcast - WINEP'!$C$12:$C$47, 0), MATCH('ALL Backcast - WINEP NEP'!V$13, 'NES Backcast - WINEP'!$B$13:$AG$13, 0))</f>
        <v>Excellent</v>
      </c>
      <c r="W200">
        <f>INDEX('NES Backcast - WINEP'!$B$12:$AG$47, MATCH('ALL Backcast - WINEP NEP'!$C200, 'NES Backcast - WINEP'!$C$12:$C$47, 0), MATCH('ALL Backcast - WINEP NEP'!W$13, 'NES Backcast - WINEP'!$B$13:$AG$13, 0))</f>
        <v>0</v>
      </c>
      <c r="X200" t="str">
        <f>INDEX('NES Backcast - WINEP'!$B$12:$AG$47, MATCH('ALL Backcast - WINEP NEP'!$C200, 'NES Backcast - WINEP'!$C$12:$C$47, 0), MATCH('ALL Backcast - WINEP NEP'!X$13, 'NES Backcast - WINEP'!$B$13:$AG$13, 0))</f>
        <v>NDINV - 08NW100271a</v>
      </c>
      <c r="Y200" t="str">
        <f>INDEX('NES Backcast - WINEP'!$B$12:$AG$47, MATCH('ALL Backcast - WINEP NEP'!$C200, 'NES Backcast - WINEP'!$C$12:$C$47, 0), MATCH('ALL Backcast - WINEP NEP'!Y$13, 'NES Backcast - WINEP'!$B$13:$AG$13, 0))</f>
        <v>Accept company forecast - Investigations for waters failing their Baseline class</v>
      </c>
      <c r="Z200" t="str">
        <f>INDEX('NES Backcast - WINEP'!$B$12:$AG$47, MATCH('ALL Backcast - WINEP NEP'!$C200, 'NES Backcast - WINEP'!$C$12:$C$47, 0), MATCH('ALL Backcast - WINEP NEP'!Z$13, 'NES Backcast - WINEP'!$B$13:$AG$13, 0))</f>
        <v>N</v>
      </c>
      <c r="AB200" t="str">
        <f t="shared" si="2"/>
        <v>N</v>
      </c>
    </row>
    <row r="201" spans="2:28">
      <c r="B201" t="s">
        <v>236</v>
      </c>
      <c r="C201" t="s">
        <v>513</v>
      </c>
      <c r="D201" t="str">
        <f>INDEX('NES Backcast - WINEP'!$B$12:$AG$47, MATCH('ALL Backcast - WINEP NEP'!$C201, 'NES Backcast - WINEP'!$C$12:$C$47, 0), MATCH('ALL Backcast - WINEP NEP'!D$13, 'NES Backcast - WINEP'!$B$13:$AG$13, 0))</f>
        <v>coastal</v>
      </c>
      <c r="E201" t="str">
        <f>INDEX('NES Backcast - WINEP'!$B$12:$AG$47, MATCH('ALL Backcast - WINEP NEP'!$C201, 'NES Backcast - WINEP'!$C$12:$C$47, 0), MATCH('ALL Backcast - WINEP NEP'!E$13, 'NES Backcast - WINEP'!$B$13:$AG$13, 0))</f>
        <v>Categorisation</v>
      </c>
      <c r="F201" t="str">
        <f>INDEX('NES Backcast - WINEP'!$B$12:$AG$47, MATCH('ALL Backcast - WINEP NEP'!$C201, 'NES Backcast - WINEP'!$C$12:$C$47, 0), MATCH('ALL Backcast - WINEP NEP'!F$13, 'NES Backcast - WINEP'!$B$13:$AG$13, 0))</f>
        <v>Included</v>
      </c>
      <c r="H201" t="str">
        <f>INDEX('NES Backcast - WINEP'!$B$12:$AG$47, MATCH('ALL Backcast - WINEP NEP'!$C201, 'NES Backcast - WINEP'!$C$12:$C$47, 0), MATCH('ALL Backcast - WINEP NEP'!H$13, 'NES Backcast - WINEP'!$B$13:$AG$13, 0))</f>
        <v>Excellent</v>
      </c>
      <c r="I201" t="str">
        <f>INDEX('NES Backcast - WINEP'!$B$12:$AG$47, MATCH('ALL Backcast - WINEP NEP'!$C201, 'NES Backcast - WINEP'!$C$12:$C$47, 0), MATCH('ALL Backcast - WINEP NEP'!I$13, 'NES Backcast - WINEP'!$B$13:$AG$13, 0))</f>
        <v>Excellent</v>
      </c>
      <c r="J201" t="str">
        <f>INDEX('NES Backcast - WINEP'!$B$12:$AG$47, MATCH('ALL Backcast - WINEP NEP'!$C201, 'NES Backcast - WINEP'!$C$12:$C$47, 0), MATCH('ALL Backcast - WINEP NEP'!J$13, 'NES Backcast - WINEP'!$B$13:$AG$13, 0))</f>
        <v>Excellent</v>
      </c>
      <c r="K201" t="str">
        <f>INDEX('NES Backcast - WINEP'!$B$12:$AG$47, MATCH('ALL Backcast - WINEP NEP'!$C201, 'NES Backcast - WINEP'!$C$12:$C$47, 0), MATCH('ALL Backcast - WINEP NEP'!K$13, 'NES Backcast - WINEP'!$B$13:$AG$13, 0))</f>
        <v>Good</v>
      </c>
      <c r="L201" t="str">
        <f>INDEX('NES Backcast - WINEP'!$B$12:$AG$47, MATCH('ALL Backcast - WINEP NEP'!$C201, 'NES Backcast - WINEP'!$C$12:$C$47, 0), MATCH('ALL Backcast - WINEP NEP'!L$13, 'NES Backcast - WINEP'!$B$13:$AG$13, 0))</f>
        <v>Good</v>
      </c>
      <c r="M201">
        <f>INDEX('NES Backcast - WINEP'!$B$12:$AG$47, MATCH('ALL Backcast - WINEP NEP'!$C201, 'NES Backcast - WINEP'!$C$12:$C$47, 0), MATCH('ALL Backcast - WINEP NEP'!M$13, 'NES Backcast - WINEP'!$B$13:$AG$13, 0))</f>
        <v>0</v>
      </c>
      <c r="N201" t="str">
        <f>INDEX('NES Backcast - WINEP'!$B$12:$AG$47, MATCH('ALL Backcast - WINEP NEP'!$C201, 'NES Backcast - WINEP'!$C$12:$C$47, 0), MATCH('ALL Backcast - WINEP NEP'!N$13, 'NES Backcast - WINEP'!$B$13:$AG$13, 0))</f>
        <v>Excellent</v>
      </c>
      <c r="O201" t="str">
        <f>INDEX('NES Backcast - WINEP'!$B$12:$AG$47, MATCH('ALL Backcast - WINEP NEP'!$C201, 'NES Backcast - WINEP'!$C$12:$C$47, 0), MATCH('ALL Backcast - WINEP NEP'!O$13, 'NES Backcast - WINEP'!$B$13:$AG$13, 0))</f>
        <v>Good</v>
      </c>
      <c r="P201">
        <f>INDEX('NES Backcast - WINEP'!$B$12:$AG$47, MATCH('ALL Backcast - WINEP NEP'!$C201, 'NES Backcast - WINEP'!$C$12:$C$47, 0), MATCH('ALL Backcast - WINEP NEP'!P$13, 'NES Backcast - WINEP'!$B$13:$AG$13, 0))</f>
        <v>0</v>
      </c>
      <c r="Q201" t="str">
        <f>INDEX('NES Backcast - WINEP'!$B$12:$AG$47, MATCH('ALL Backcast - WINEP NEP'!$C201, 'NES Backcast - WINEP'!$C$12:$C$47, 0), MATCH('ALL Backcast - WINEP NEP'!Q$13, 'NES Backcast - WINEP'!$B$13:$AG$13, 0))</f>
        <v>Good</v>
      </c>
      <c r="R201" t="str">
        <f>INDEX('NES Backcast - WINEP'!$B$12:$AG$47, MATCH('ALL Backcast - WINEP NEP'!$C201, 'NES Backcast - WINEP'!$C$12:$C$47, 0), MATCH('ALL Backcast - WINEP NEP'!R$13, 'NES Backcast - WINEP'!$B$13:$AG$13, 0))</f>
        <v>Good</v>
      </c>
      <c r="S201" t="str">
        <f>INDEX('NES Backcast - WINEP'!$B$12:$AG$47, MATCH('ALL Backcast - WINEP NEP'!$C201, 'NES Backcast - WINEP'!$C$12:$C$47, 0), MATCH('ALL Backcast - WINEP NEP'!S$13, 'NES Backcast - WINEP'!$B$13:$AG$13, 0))</f>
        <v>Good</v>
      </c>
      <c r="T201" t="str">
        <f>INDEX('NES Backcast - WINEP'!$B$12:$AG$47, MATCH('ALL Backcast - WINEP NEP'!$C201, 'NES Backcast - WINEP'!$C$12:$C$47, 0), MATCH('ALL Backcast - WINEP NEP'!T$13, 'NES Backcast - WINEP'!$B$13:$AG$13, 0))</f>
        <v>Good</v>
      </c>
      <c r="U201" t="str">
        <f>INDEX('NES Backcast - WINEP'!$B$12:$AG$47, MATCH('ALL Backcast - WINEP NEP'!$C201, 'NES Backcast - WINEP'!$C$12:$C$47, 0), MATCH('ALL Backcast - WINEP NEP'!U$13, 'NES Backcast - WINEP'!$B$13:$AG$13, 0))</f>
        <v>Good</v>
      </c>
      <c r="V201" t="str">
        <f>INDEX('NES Backcast - WINEP'!$B$12:$AG$47, MATCH('ALL Backcast - WINEP NEP'!$C201, 'NES Backcast - WINEP'!$C$12:$C$47, 0), MATCH('ALL Backcast - WINEP NEP'!V$13, 'NES Backcast - WINEP'!$B$13:$AG$13, 0))</f>
        <v>Good</v>
      </c>
      <c r="W201" t="str">
        <f>INDEX('NES Backcast - WINEP'!$B$12:$AG$47, MATCH('ALL Backcast - WINEP NEP'!$C201, 'NES Backcast - WINEP'!$C$12:$C$47, 0), MATCH('ALL Backcast - WINEP NEP'!W$13, 'NES Backcast - WINEP'!$B$13:$AG$13, 0))</f>
        <v>Y</v>
      </c>
      <c r="X201" t="str">
        <f>INDEX('NES Backcast - WINEP'!$B$12:$AG$47, MATCH('ALL Backcast - WINEP NEP'!$C201, 'NES Backcast - WINEP'!$C$12:$C$47, 0), MATCH('ALL Backcast - WINEP NEP'!X$13, 'NES Backcast - WINEP'!$B$13:$AG$13, 0))</f>
        <v>NDINV - 08NW100141a</v>
      </c>
      <c r="Y201" t="str">
        <f>INDEX('NES Backcast - WINEP'!$B$12:$AG$47, MATCH('ALL Backcast - WINEP NEP'!$C201, 'NES Backcast - WINEP'!$C$12:$C$47, 0), MATCH('ALL Backcast - WINEP NEP'!Y$13, 'NES Backcast - WINEP'!$B$13:$AG$13, 0))</f>
        <v>Accept company forecast - Investigations for waters failing their Baseline class</v>
      </c>
      <c r="Z201" t="str">
        <f>INDEX('NES Backcast - WINEP'!$B$12:$AG$47, MATCH('ALL Backcast - WINEP NEP'!$C201, 'NES Backcast - WINEP'!$C$12:$C$47, 0), MATCH('ALL Backcast - WINEP NEP'!Z$13, 'NES Backcast - WINEP'!$B$13:$AG$13, 0))</f>
        <v>N</v>
      </c>
      <c r="AB201" t="str">
        <f t="shared" si="2"/>
        <v>N</v>
      </c>
    </row>
    <row r="202" spans="2:28">
      <c r="B202" t="s">
        <v>236</v>
      </c>
      <c r="C202" t="s">
        <v>514</v>
      </c>
      <c r="D202" t="str">
        <f>INDEX('NES Backcast - WINEP'!$B$12:$AG$47, MATCH('ALL Backcast - WINEP NEP'!$C202, 'NES Backcast - WINEP'!$C$12:$C$47, 0), MATCH('ALL Backcast - WINEP NEP'!D$13, 'NES Backcast - WINEP'!$B$13:$AG$13, 0))</f>
        <v>coastal</v>
      </c>
      <c r="E202" t="str">
        <f>INDEX('NES Backcast - WINEP'!$B$12:$AG$47, MATCH('ALL Backcast - WINEP NEP'!$C202, 'NES Backcast - WINEP'!$C$12:$C$47, 0), MATCH('ALL Backcast - WINEP NEP'!E$13, 'NES Backcast - WINEP'!$B$13:$AG$13, 0))</f>
        <v>Categorisation</v>
      </c>
      <c r="F202" t="str">
        <f>INDEX('NES Backcast - WINEP'!$B$12:$AG$47, MATCH('ALL Backcast - WINEP NEP'!$C202, 'NES Backcast - WINEP'!$C$12:$C$47, 0), MATCH('ALL Backcast - WINEP NEP'!F$13, 'NES Backcast - WINEP'!$B$13:$AG$13, 0))</f>
        <v>Included</v>
      </c>
      <c r="H202" t="str">
        <f>INDEX('NES Backcast - WINEP'!$B$12:$AG$47, MATCH('ALL Backcast - WINEP NEP'!$C202, 'NES Backcast - WINEP'!$C$12:$C$47, 0), MATCH('ALL Backcast - WINEP NEP'!H$13, 'NES Backcast - WINEP'!$B$13:$AG$13, 0))</f>
        <v>Poor</v>
      </c>
      <c r="I202" t="str">
        <f>INDEX('NES Backcast - WINEP'!$B$12:$AG$47, MATCH('ALL Backcast - WINEP NEP'!$C202, 'NES Backcast - WINEP'!$C$12:$C$47, 0), MATCH('ALL Backcast - WINEP NEP'!I$13, 'NES Backcast - WINEP'!$B$13:$AG$13, 0))</f>
        <v>Sufficient</v>
      </c>
      <c r="J202" t="str">
        <f>INDEX('NES Backcast - WINEP'!$B$12:$AG$47, MATCH('ALL Backcast - WINEP NEP'!$C202, 'NES Backcast - WINEP'!$C$12:$C$47, 0), MATCH('ALL Backcast - WINEP NEP'!J$13, 'NES Backcast - WINEP'!$B$13:$AG$13, 0))</f>
        <v>Sufficient</v>
      </c>
      <c r="K202" t="str">
        <f>INDEX('NES Backcast - WINEP'!$B$12:$AG$47, MATCH('ALL Backcast - WINEP NEP'!$C202, 'NES Backcast - WINEP'!$C$12:$C$47, 0), MATCH('ALL Backcast - WINEP NEP'!K$13, 'NES Backcast - WINEP'!$B$13:$AG$13, 0))</f>
        <v>Good</v>
      </c>
      <c r="L202" t="str">
        <f>INDEX('NES Backcast - WINEP'!$B$12:$AG$47, MATCH('ALL Backcast - WINEP NEP'!$C202, 'NES Backcast - WINEP'!$C$12:$C$47, 0), MATCH('ALL Backcast - WINEP NEP'!L$13, 'NES Backcast - WINEP'!$B$13:$AG$13, 0))</f>
        <v>Good</v>
      </c>
      <c r="M202">
        <f>INDEX('NES Backcast - WINEP'!$B$12:$AG$47, MATCH('ALL Backcast - WINEP NEP'!$C202, 'NES Backcast - WINEP'!$C$12:$C$47, 0), MATCH('ALL Backcast - WINEP NEP'!M$13, 'NES Backcast - WINEP'!$B$13:$AG$13, 0))</f>
        <v>0</v>
      </c>
      <c r="N202" t="str">
        <f>INDEX('NES Backcast - WINEP'!$B$12:$AG$47, MATCH('ALL Backcast - WINEP NEP'!$C202, 'NES Backcast - WINEP'!$C$12:$C$47, 0), MATCH('ALL Backcast - WINEP NEP'!N$13, 'NES Backcast - WINEP'!$B$13:$AG$13, 0))</f>
        <v>Good</v>
      </c>
      <c r="O202" t="str">
        <f>INDEX('NES Backcast - WINEP'!$B$12:$AG$47, MATCH('ALL Backcast - WINEP NEP'!$C202, 'NES Backcast - WINEP'!$C$12:$C$47, 0), MATCH('ALL Backcast - WINEP NEP'!O$13, 'NES Backcast - WINEP'!$B$13:$AG$13, 0))</f>
        <v>Good</v>
      </c>
      <c r="P202">
        <f>INDEX('NES Backcast - WINEP'!$B$12:$AG$47, MATCH('ALL Backcast - WINEP NEP'!$C202, 'NES Backcast - WINEP'!$C$12:$C$47, 0), MATCH('ALL Backcast - WINEP NEP'!P$13, 'NES Backcast - WINEP'!$B$13:$AG$13, 0))</f>
        <v>0</v>
      </c>
      <c r="Q202" t="str">
        <f>INDEX('NES Backcast - WINEP'!$B$12:$AG$47, MATCH('ALL Backcast - WINEP NEP'!$C202, 'NES Backcast - WINEP'!$C$12:$C$47, 0), MATCH('ALL Backcast - WINEP NEP'!Q$13, 'NES Backcast - WINEP'!$B$13:$AG$13, 0))</f>
        <v>Good</v>
      </c>
      <c r="R202" t="str">
        <f>INDEX('NES Backcast - WINEP'!$B$12:$AG$47, MATCH('ALL Backcast - WINEP NEP'!$C202, 'NES Backcast - WINEP'!$C$12:$C$47, 0), MATCH('ALL Backcast - WINEP NEP'!R$13, 'NES Backcast - WINEP'!$B$13:$AG$13, 0))</f>
        <v>Good</v>
      </c>
      <c r="S202" t="str">
        <f>INDEX('NES Backcast - WINEP'!$B$12:$AG$47, MATCH('ALL Backcast - WINEP NEP'!$C202, 'NES Backcast - WINEP'!$C$12:$C$47, 0), MATCH('ALL Backcast - WINEP NEP'!S$13, 'NES Backcast - WINEP'!$B$13:$AG$13, 0))</f>
        <v>Good</v>
      </c>
      <c r="T202" t="str">
        <f>INDEX('NES Backcast - WINEP'!$B$12:$AG$47, MATCH('ALL Backcast - WINEP NEP'!$C202, 'NES Backcast - WINEP'!$C$12:$C$47, 0), MATCH('ALL Backcast - WINEP NEP'!T$13, 'NES Backcast - WINEP'!$B$13:$AG$13, 0))</f>
        <v>Good</v>
      </c>
      <c r="U202" t="str">
        <f>INDEX('NES Backcast - WINEP'!$B$12:$AG$47, MATCH('ALL Backcast - WINEP NEP'!$C202, 'NES Backcast - WINEP'!$C$12:$C$47, 0), MATCH('ALL Backcast - WINEP NEP'!U$13, 'NES Backcast - WINEP'!$B$13:$AG$13, 0))</f>
        <v>Good</v>
      </c>
      <c r="V202" t="str">
        <f>INDEX('NES Backcast - WINEP'!$B$12:$AG$47, MATCH('ALL Backcast - WINEP NEP'!$C202, 'NES Backcast - WINEP'!$C$12:$C$47, 0), MATCH('ALL Backcast - WINEP NEP'!V$13, 'NES Backcast - WINEP'!$B$13:$AG$13, 0))</f>
        <v>Good</v>
      </c>
      <c r="W202">
        <f>INDEX('NES Backcast - WINEP'!$B$12:$AG$47, MATCH('ALL Backcast - WINEP NEP'!$C202, 'NES Backcast - WINEP'!$C$12:$C$47, 0), MATCH('ALL Backcast - WINEP NEP'!W$13, 'NES Backcast - WINEP'!$B$13:$AG$13, 0))</f>
        <v>0</v>
      </c>
      <c r="X202" t="str">
        <f>INDEX('NES Backcast - WINEP'!$B$12:$AG$47, MATCH('ALL Backcast - WINEP NEP'!$C202, 'NES Backcast - WINEP'!$C$12:$C$47, 0), MATCH('ALL Backcast - WINEP NEP'!X$13, 'NES Backcast - WINEP'!$B$13:$AG$13, 0))</f>
        <v>IMP3 - 08NW00139a; 12 x EnvAct_IMP3 - 08NW10027 a-d, f, h, p, s-u, w, x</v>
      </c>
      <c r="Y202" t="str">
        <f>INDEX('NES Backcast - WINEP'!$B$12:$AG$47, MATCH('ALL Backcast - WINEP NEP'!$C202, 'NES Backcast - WINEP'!$C$12:$C$47, 0), MATCH('ALL Backcast - WINEP NEP'!Y$13, 'NES Backcast - WINEP'!$B$13:$AG$13, 0))</f>
        <v>Accept company forecast (improvements complete 31/03/2030) - Actions to improve waters to Good or Excellent where there is evidence of customer support
Accept (improvements complete 31/03/2030) - Improvements to reduce storm overflows that spill to designated bathing waters to protect public health</v>
      </c>
      <c r="Z202" t="str">
        <f>INDEX('NES Backcast - WINEP'!$B$12:$AG$47, MATCH('ALL Backcast - WINEP NEP'!$C202, 'NES Backcast - WINEP'!$C$12:$C$47, 0), MATCH('ALL Backcast - WINEP NEP'!Z$13, 'NES Backcast - WINEP'!$B$13:$AG$13, 0))</f>
        <v>N</v>
      </c>
      <c r="AB202" t="str">
        <f t="shared" si="2"/>
        <v>Y</v>
      </c>
    </row>
    <row r="203" spans="2:28">
      <c r="B203" t="s">
        <v>236</v>
      </c>
      <c r="C203" t="s">
        <v>515</v>
      </c>
      <c r="D203" t="str">
        <f>INDEX('NES Backcast - WINEP'!$B$12:$AG$47, MATCH('ALL Backcast - WINEP NEP'!$C203, 'NES Backcast - WINEP'!$C$12:$C$47, 0), MATCH('ALL Backcast - WINEP NEP'!D$13, 'NES Backcast - WINEP'!$B$13:$AG$13, 0))</f>
        <v>coastal</v>
      </c>
      <c r="E203" t="str">
        <f>INDEX('NES Backcast - WINEP'!$B$12:$AG$47, MATCH('ALL Backcast - WINEP NEP'!$C203, 'NES Backcast - WINEP'!$C$12:$C$47, 0), MATCH('ALL Backcast - WINEP NEP'!E$13, 'NES Backcast - WINEP'!$B$13:$AG$13, 0))</f>
        <v>Categorisation</v>
      </c>
      <c r="F203" t="str">
        <f>INDEX('NES Backcast - WINEP'!$B$12:$AG$47, MATCH('ALL Backcast - WINEP NEP'!$C203, 'NES Backcast - WINEP'!$C$12:$C$47, 0), MATCH('ALL Backcast - WINEP NEP'!F$13, 'NES Backcast - WINEP'!$B$13:$AG$13, 0))</f>
        <v>Included</v>
      </c>
      <c r="H203" t="str">
        <f>INDEX('NES Backcast - WINEP'!$B$12:$AG$47, MATCH('ALL Backcast - WINEP NEP'!$C203, 'NES Backcast - WINEP'!$C$12:$C$47, 0), MATCH('ALL Backcast - WINEP NEP'!H$13, 'NES Backcast - WINEP'!$B$13:$AG$13, 0))</f>
        <v>Good</v>
      </c>
      <c r="I203" t="str">
        <f>INDEX('NES Backcast - WINEP'!$B$12:$AG$47, MATCH('ALL Backcast - WINEP NEP'!$C203, 'NES Backcast - WINEP'!$C$12:$C$47, 0), MATCH('ALL Backcast - WINEP NEP'!I$13, 'NES Backcast - WINEP'!$B$13:$AG$13, 0))</f>
        <v>Good</v>
      </c>
      <c r="J203" t="str">
        <f>INDEX('NES Backcast - WINEP'!$B$12:$AG$47, MATCH('ALL Backcast - WINEP NEP'!$C203, 'NES Backcast - WINEP'!$C$12:$C$47, 0), MATCH('ALL Backcast - WINEP NEP'!J$13, 'NES Backcast - WINEP'!$B$13:$AG$13, 0))</f>
        <v>Sufficient</v>
      </c>
      <c r="K203" t="str">
        <f>INDEX('NES Backcast - WINEP'!$B$12:$AG$47, MATCH('ALL Backcast - WINEP NEP'!$C203, 'NES Backcast - WINEP'!$C$12:$C$47, 0), MATCH('ALL Backcast - WINEP NEP'!K$13, 'NES Backcast - WINEP'!$B$13:$AG$13, 0))</f>
        <v>Poor</v>
      </c>
      <c r="L203" t="str">
        <f>INDEX('NES Backcast - WINEP'!$B$12:$AG$47, MATCH('ALL Backcast - WINEP NEP'!$C203, 'NES Backcast - WINEP'!$C$12:$C$47, 0), MATCH('ALL Backcast - WINEP NEP'!L$13, 'NES Backcast - WINEP'!$B$13:$AG$13, 0))</f>
        <v>Poor</v>
      </c>
      <c r="M203">
        <f>INDEX('NES Backcast - WINEP'!$B$12:$AG$47, MATCH('ALL Backcast - WINEP NEP'!$C203, 'NES Backcast - WINEP'!$C$12:$C$47, 0), MATCH('ALL Backcast - WINEP NEP'!M$13, 'NES Backcast - WINEP'!$B$13:$AG$13, 0))</f>
        <v>0</v>
      </c>
      <c r="N203" t="str">
        <f>INDEX('NES Backcast - WINEP'!$B$12:$AG$47, MATCH('ALL Backcast - WINEP NEP'!$C203, 'NES Backcast - WINEP'!$C$12:$C$47, 0), MATCH('ALL Backcast - WINEP NEP'!N$13, 'NES Backcast - WINEP'!$B$13:$AG$13, 0))</f>
        <v>Poor</v>
      </c>
      <c r="O203" t="str">
        <f>INDEX('NES Backcast - WINEP'!$B$12:$AG$47, MATCH('ALL Backcast - WINEP NEP'!$C203, 'NES Backcast - WINEP'!$C$12:$C$47, 0), MATCH('ALL Backcast - WINEP NEP'!O$13, 'NES Backcast - WINEP'!$B$13:$AG$13, 0))</f>
        <v>Poor</v>
      </c>
      <c r="P203">
        <f>INDEX('NES Backcast - WINEP'!$B$12:$AG$47, MATCH('ALL Backcast - WINEP NEP'!$C203, 'NES Backcast - WINEP'!$C$12:$C$47, 0), MATCH('ALL Backcast - WINEP NEP'!P$13, 'NES Backcast - WINEP'!$B$13:$AG$13, 0))</f>
        <v>0</v>
      </c>
      <c r="Q203" t="str">
        <f>INDEX('NES Backcast - WINEP'!$B$12:$AG$47, MATCH('ALL Backcast - WINEP NEP'!$C203, 'NES Backcast - WINEP'!$C$12:$C$47, 0), MATCH('ALL Backcast - WINEP NEP'!Q$13, 'NES Backcast - WINEP'!$B$13:$AG$13, 0))</f>
        <v>Poor</v>
      </c>
      <c r="R203" t="str">
        <f>INDEX('NES Backcast - WINEP'!$B$12:$AG$47, MATCH('ALL Backcast - WINEP NEP'!$C203, 'NES Backcast - WINEP'!$C$12:$C$47, 0), MATCH('ALL Backcast - WINEP NEP'!R$13, 'NES Backcast - WINEP'!$B$13:$AG$13, 0))</f>
        <v>Poor</v>
      </c>
      <c r="S203" t="str">
        <f>INDEX('NES Backcast - WINEP'!$B$12:$AG$47, MATCH('ALL Backcast - WINEP NEP'!$C203, 'NES Backcast - WINEP'!$C$12:$C$47, 0), MATCH('ALL Backcast - WINEP NEP'!S$13, 'NES Backcast - WINEP'!$B$13:$AG$13, 0))</f>
        <v>Poor (backcast)</v>
      </c>
      <c r="T203" t="str">
        <f>INDEX('NES Backcast - WINEP'!$B$12:$AG$47, MATCH('ALL Backcast - WINEP NEP'!$C203, 'NES Backcast - WINEP'!$C$12:$C$47, 0), MATCH('ALL Backcast - WINEP NEP'!T$13, 'NES Backcast - WINEP'!$B$13:$AG$13, 0))</f>
        <v>Poor (backcast)</v>
      </c>
      <c r="U203" t="str">
        <f>INDEX('NES Backcast - WINEP'!$B$12:$AG$47, MATCH('ALL Backcast - WINEP NEP'!$C203, 'NES Backcast - WINEP'!$C$12:$C$47, 0), MATCH('ALL Backcast - WINEP NEP'!U$13, 'NES Backcast - WINEP'!$B$13:$AG$13, 0))</f>
        <v>Poor (backcast)</v>
      </c>
      <c r="V203" t="str">
        <f>INDEX('NES Backcast - WINEP'!$B$12:$AG$47, MATCH('ALL Backcast - WINEP NEP'!$C203, 'NES Backcast - WINEP'!$C$12:$C$47, 0), MATCH('ALL Backcast - WINEP NEP'!V$13, 'NES Backcast - WINEP'!$B$13:$AG$13, 0))</f>
        <v>Poor (backcast)</v>
      </c>
      <c r="W203" t="str">
        <f>INDEX('NES Backcast - WINEP'!$B$12:$AG$47, MATCH('ALL Backcast - WINEP NEP'!$C203, 'NES Backcast - WINEP'!$C$12:$C$47, 0), MATCH('ALL Backcast - WINEP NEP'!W$13, 'NES Backcast - WINEP'!$B$13:$AG$13, 0))</f>
        <v>Y</v>
      </c>
      <c r="X203" t="str">
        <f>INDEX('NES Backcast - WINEP'!$B$12:$AG$47, MATCH('ALL Backcast - WINEP NEP'!$C203, 'NES Backcast - WINEP'!$C$12:$C$47, 0), MATCH('ALL Backcast - WINEP NEP'!X$13, 'NES Backcast - WINEP'!$B$13:$AG$13, 0))</f>
        <v>No action listed</v>
      </c>
      <c r="Y203" t="str">
        <f>INDEX('NES Backcast - WINEP'!$B$12:$AG$47, MATCH('ALL Backcast - WINEP NEP'!$C203, 'NES Backcast - WINEP'!$C$12:$C$47, 0), MATCH('ALL Backcast - WINEP NEP'!Y$13, 'NES Backcast - WINEP'!$B$13:$AG$13, 0))</f>
        <v xml:space="preserve">Intervention to keep bathing water included in the PC - given Defra rules changing. </v>
      </c>
      <c r="Z203" t="str">
        <f>INDEX('NES Backcast - WINEP'!$B$12:$AG$47, MATCH('ALL Backcast - WINEP NEP'!$C203, 'NES Backcast - WINEP'!$C$12:$C$47, 0), MATCH('ALL Backcast - WINEP NEP'!Z$13, 'NES Backcast - WINEP'!$B$13:$AG$13, 0))</f>
        <v>Y</v>
      </c>
      <c r="AB203" t="str">
        <f t="shared" si="2"/>
        <v>N</v>
      </c>
    </row>
    <row r="204" spans="2:28">
      <c r="B204" t="s">
        <v>236</v>
      </c>
      <c r="C204" t="s">
        <v>517</v>
      </c>
      <c r="D204" t="str">
        <f>INDEX('NES Backcast - WINEP'!$B$12:$AG$47, MATCH('ALL Backcast - WINEP NEP'!$C204, 'NES Backcast - WINEP'!$C$12:$C$47, 0), MATCH('ALL Backcast - WINEP NEP'!D$13, 'NES Backcast - WINEP'!$B$13:$AG$13, 0))</f>
        <v>coastal</v>
      </c>
      <c r="E204" t="str">
        <f>INDEX('NES Backcast - WINEP'!$B$12:$AG$47, MATCH('ALL Backcast - WINEP NEP'!$C204, 'NES Backcast - WINEP'!$C$12:$C$47, 0), MATCH('ALL Backcast - WINEP NEP'!E$13, 'NES Backcast - WINEP'!$B$13:$AG$13, 0))</f>
        <v>Categorisation</v>
      </c>
      <c r="F204" t="str">
        <f>INDEX('NES Backcast - WINEP'!$B$12:$AG$47, MATCH('ALL Backcast - WINEP NEP'!$C204, 'NES Backcast - WINEP'!$C$12:$C$47, 0), MATCH('ALL Backcast - WINEP NEP'!F$13, 'NES Backcast - WINEP'!$B$13:$AG$13, 0))</f>
        <v>Included</v>
      </c>
      <c r="H204" t="str">
        <f>INDEX('NES Backcast - WINEP'!$B$12:$AG$47, MATCH('ALL Backcast - WINEP NEP'!$C204, 'NES Backcast - WINEP'!$C$12:$C$47, 0), MATCH('ALL Backcast - WINEP NEP'!H$13, 'NES Backcast - WINEP'!$B$13:$AG$13, 0))</f>
        <v>Excellent</v>
      </c>
      <c r="I204" t="str">
        <f>INDEX('NES Backcast - WINEP'!$B$12:$AG$47, MATCH('ALL Backcast - WINEP NEP'!$C204, 'NES Backcast - WINEP'!$C$12:$C$47, 0), MATCH('ALL Backcast - WINEP NEP'!I$13, 'NES Backcast - WINEP'!$B$13:$AG$13, 0))</f>
        <v>Excellent</v>
      </c>
      <c r="J204" t="str">
        <f>INDEX('NES Backcast - WINEP'!$B$12:$AG$47, MATCH('ALL Backcast - WINEP NEP'!$C204, 'NES Backcast - WINEP'!$C$12:$C$47, 0), MATCH('ALL Backcast - WINEP NEP'!J$13, 'NES Backcast - WINEP'!$B$13:$AG$13, 0))</f>
        <v>Excellent</v>
      </c>
      <c r="K204" t="str">
        <f>INDEX('NES Backcast - WINEP'!$B$12:$AG$47, MATCH('ALL Backcast - WINEP NEP'!$C204, 'NES Backcast - WINEP'!$C$12:$C$47, 0), MATCH('ALL Backcast - WINEP NEP'!K$13, 'NES Backcast - WINEP'!$B$13:$AG$13, 0))</f>
        <v>Excellent</v>
      </c>
      <c r="L204" t="str">
        <f>INDEX('NES Backcast - WINEP'!$B$12:$AG$47, MATCH('ALL Backcast - WINEP NEP'!$C204, 'NES Backcast - WINEP'!$C$12:$C$47, 0), MATCH('ALL Backcast - WINEP NEP'!L$13, 'NES Backcast - WINEP'!$B$13:$AG$13, 0))</f>
        <v>Excellent</v>
      </c>
      <c r="M204">
        <f>INDEX('NES Backcast - WINEP'!$B$12:$AG$47, MATCH('ALL Backcast - WINEP NEP'!$C204, 'NES Backcast - WINEP'!$C$12:$C$47, 0), MATCH('ALL Backcast - WINEP NEP'!M$13, 'NES Backcast - WINEP'!$B$13:$AG$13, 0))</f>
        <v>0</v>
      </c>
      <c r="N204" t="str">
        <f>INDEX('NES Backcast - WINEP'!$B$12:$AG$47, MATCH('ALL Backcast - WINEP NEP'!$C204, 'NES Backcast - WINEP'!$C$12:$C$47, 0), MATCH('ALL Backcast - WINEP NEP'!N$13, 'NES Backcast - WINEP'!$B$13:$AG$13, 0))</f>
        <v>Excellent</v>
      </c>
      <c r="O204" t="str">
        <f>INDEX('NES Backcast - WINEP'!$B$12:$AG$47, MATCH('ALL Backcast - WINEP NEP'!$C204, 'NES Backcast - WINEP'!$C$12:$C$47, 0), MATCH('ALL Backcast - WINEP NEP'!O$13, 'NES Backcast - WINEP'!$B$13:$AG$13, 0))</f>
        <v>Excellent</v>
      </c>
      <c r="P204">
        <f>INDEX('NES Backcast - WINEP'!$B$12:$AG$47, MATCH('ALL Backcast - WINEP NEP'!$C204, 'NES Backcast - WINEP'!$C$12:$C$47, 0), MATCH('ALL Backcast - WINEP NEP'!P$13, 'NES Backcast - WINEP'!$B$13:$AG$13, 0))</f>
        <v>0</v>
      </c>
      <c r="Q204" t="str">
        <f>INDEX('NES Backcast - WINEP'!$B$12:$AG$47, MATCH('ALL Backcast - WINEP NEP'!$C204, 'NES Backcast - WINEP'!$C$12:$C$47, 0), MATCH('ALL Backcast - WINEP NEP'!Q$13, 'NES Backcast - WINEP'!$B$13:$AG$13, 0))</f>
        <v>Excellent</v>
      </c>
      <c r="R204" t="str">
        <f>INDEX('NES Backcast - WINEP'!$B$12:$AG$47, MATCH('ALL Backcast - WINEP NEP'!$C204, 'NES Backcast - WINEP'!$C$12:$C$47, 0), MATCH('ALL Backcast - WINEP NEP'!R$13, 'NES Backcast - WINEP'!$B$13:$AG$13, 0))</f>
        <v>Excellent</v>
      </c>
      <c r="S204" t="str">
        <f>INDEX('NES Backcast - WINEP'!$B$12:$AG$47, MATCH('ALL Backcast - WINEP NEP'!$C204, 'NES Backcast - WINEP'!$C$12:$C$47, 0), MATCH('ALL Backcast - WINEP NEP'!S$13, 'NES Backcast - WINEP'!$B$13:$AG$13, 0))</f>
        <v>Excellent</v>
      </c>
      <c r="T204" t="str">
        <f>INDEX('NES Backcast - WINEP'!$B$12:$AG$47, MATCH('ALL Backcast - WINEP NEP'!$C204, 'NES Backcast - WINEP'!$C$12:$C$47, 0), MATCH('ALL Backcast - WINEP NEP'!T$13, 'NES Backcast - WINEP'!$B$13:$AG$13, 0))</f>
        <v>Excellent</v>
      </c>
      <c r="U204" t="str">
        <f>INDEX('NES Backcast - WINEP'!$B$12:$AG$47, MATCH('ALL Backcast - WINEP NEP'!$C204, 'NES Backcast - WINEP'!$C$12:$C$47, 0), MATCH('ALL Backcast - WINEP NEP'!U$13, 'NES Backcast - WINEP'!$B$13:$AG$13, 0))</f>
        <v>Excellent</v>
      </c>
      <c r="V204" t="str">
        <f>INDEX('NES Backcast - WINEP'!$B$12:$AG$47, MATCH('ALL Backcast - WINEP NEP'!$C204, 'NES Backcast - WINEP'!$C$12:$C$47, 0), MATCH('ALL Backcast - WINEP NEP'!V$13, 'NES Backcast - WINEP'!$B$13:$AG$13, 0))</f>
        <v>Excellent</v>
      </c>
      <c r="W204">
        <f>INDEX('NES Backcast - WINEP'!$B$12:$AG$47, MATCH('ALL Backcast - WINEP NEP'!$C204, 'NES Backcast - WINEP'!$C$12:$C$47, 0), MATCH('ALL Backcast - WINEP NEP'!W$13, 'NES Backcast - WINEP'!$B$13:$AG$13, 0))</f>
        <v>0</v>
      </c>
      <c r="X204">
        <f>INDEX('NES Backcast - WINEP'!$B$12:$AG$47, MATCH('ALL Backcast - WINEP NEP'!$C204, 'NES Backcast - WINEP'!$C$12:$C$47, 0), MATCH('ALL Backcast - WINEP NEP'!X$13, 'NES Backcast - WINEP'!$B$13:$AG$13, 0))</f>
        <v>0</v>
      </c>
      <c r="Y204">
        <f>INDEX('NES Backcast - WINEP'!$B$12:$AG$47, MATCH('ALL Backcast - WINEP NEP'!$C204, 'NES Backcast - WINEP'!$C$12:$C$47, 0), MATCH('ALL Backcast - WINEP NEP'!Y$13, 'NES Backcast - WINEP'!$B$13:$AG$13, 0))</f>
        <v>0</v>
      </c>
      <c r="Z204" t="str">
        <f>INDEX('NES Backcast - WINEP'!$B$12:$AG$47, MATCH('ALL Backcast - WINEP NEP'!$C204, 'NES Backcast - WINEP'!$C$12:$C$47, 0), MATCH('ALL Backcast - WINEP NEP'!Z$13, 'NES Backcast - WINEP'!$B$13:$AG$13, 0))</f>
        <v>N</v>
      </c>
      <c r="AB204" t="str">
        <f t="shared" si="2"/>
        <v>N</v>
      </c>
    </row>
    <row r="205" spans="2:28">
      <c r="B205" t="s">
        <v>236</v>
      </c>
      <c r="C205" t="s">
        <v>518</v>
      </c>
      <c r="D205" t="str">
        <f>INDEX('NES Backcast - WINEP'!$B$12:$AG$47, MATCH('ALL Backcast - WINEP NEP'!$C205, 'NES Backcast - WINEP'!$C$12:$C$47, 0), MATCH('ALL Backcast - WINEP NEP'!D$13, 'NES Backcast - WINEP'!$B$13:$AG$13, 0))</f>
        <v>coastal</v>
      </c>
      <c r="E205" t="str">
        <f>INDEX('NES Backcast - WINEP'!$B$12:$AG$47, MATCH('ALL Backcast - WINEP NEP'!$C205, 'NES Backcast - WINEP'!$C$12:$C$47, 0), MATCH('ALL Backcast - WINEP NEP'!E$13, 'NES Backcast - WINEP'!$B$13:$AG$13, 0))</f>
        <v>Categorisation</v>
      </c>
      <c r="F205" t="str">
        <f>INDEX('NES Backcast - WINEP'!$B$12:$AG$47, MATCH('ALL Backcast - WINEP NEP'!$C205, 'NES Backcast - WINEP'!$C$12:$C$47, 0), MATCH('ALL Backcast - WINEP NEP'!F$13, 'NES Backcast - WINEP'!$B$13:$AG$13, 0))</f>
        <v>Included</v>
      </c>
      <c r="H205" t="str">
        <f>INDEX('NES Backcast - WINEP'!$B$12:$AG$47, MATCH('ALL Backcast - WINEP NEP'!$C205, 'NES Backcast - WINEP'!$C$12:$C$47, 0), MATCH('ALL Backcast - WINEP NEP'!H$13, 'NES Backcast - WINEP'!$B$13:$AG$13, 0))</f>
        <v>Excellent</v>
      </c>
      <c r="I205" t="str">
        <f>INDEX('NES Backcast - WINEP'!$B$12:$AG$47, MATCH('ALL Backcast - WINEP NEP'!$C205, 'NES Backcast - WINEP'!$C$12:$C$47, 0), MATCH('ALL Backcast - WINEP NEP'!I$13, 'NES Backcast - WINEP'!$B$13:$AG$13, 0))</f>
        <v>Excellent</v>
      </c>
      <c r="J205" t="str">
        <f>INDEX('NES Backcast - WINEP'!$B$12:$AG$47, MATCH('ALL Backcast - WINEP NEP'!$C205, 'NES Backcast - WINEP'!$C$12:$C$47, 0), MATCH('ALL Backcast - WINEP NEP'!J$13, 'NES Backcast - WINEP'!$B$13:$AG$13, 0))</f>
        <v>Excellent</v>
      </c>
      <c r="K205" t="str">
        <f>INDEX('NES Backcast - WINEP'!$B$12:$AG$47, MATCH('ALL Backcast - WINEP NEP'!$C205, 'NES Backcast - WINEP'!$C$12:$C$47, 0), MATCH('ALL Backcast - WINEP NEP'!K$13, 'NES Backcast - WINEP'!$B$13:$AG$13, 0))</f>
        <v>Excellent</v>
      </c>
      <c r="L205" t="str">
        <f>INDEX('NES Backcast - WINEP'!$B$12:$AG$47, MATCH('ALL Backcast - WINEP NEP'!$C205, 'NES Backcast - WINEP'!$C$12:$C$47, 0), MATCH('ALL Backcast - WINEP NEP'!L$13, 'NES Backcast - WINEP'!$B$13:$AG$13, 0))</f>
        <v>Excellent</v>
      </c>
      <c r="M205">
        <f>INDEX('NES Backcast - WINEP'!$B$12:$AG$47, MATCH('ALL Backcast - WINEP NEP'!$C205, 'NES Backcast - WINEP'!$C$12:$C$47, 0), MATCH('ALL Backcast - WINEP NEP'!M$13, 'NES Backcast - WINEP'!$B$13:$AG$13, 0))</f>
        <v>0</v>
      </c>
      <c r="N205" t="str">
        <f>INDEX('NES Backcast - WINEP'!$B$12:$AG$47, MATCH('ALL Backcast - WINEP NEP'!$C205, 'NES Backcast - WINEP'!$C$12:$C$47, 0), MATCH('ALL Backcast - WINEP NEP'!N$13, 'NES Backcast - WINEP'!$B$13:$AG$13, 0))</f>
        <v>Excellent</v>
      </c>
      <c r="O205" t="str">
        <f>INDEX('NES Backcast - WINEP'!$B$12:$AG$47, MATCH('ALL Backcast - WINEP NEP'!$C205, 'NES Backcast - WINEP'!$C$12:$C$47, 0), MATCH('ALL Backcast - WINEP NEP'!O$13, 'NES Backcast - WINEP'!$B$13:$AG$13, 0))</f>
        <v>Excellent</v>
      </c>
      <c r="P205">
        <f>INDEX('NES Backcast - WINEP'!$B$12:$AG$47, MATCH('ALL Backcast - WINEP NEP'!$C205, 'NES Backcast - WINEP'!$C$12:$C$47, 0), MATCH('ALL Backcast - WINEP NEP'!P$13, 'NES Backcast - WINEP'!$B$13:$AG$13, 0))</f>
        <v>0</v>
      </c>
      <c r="Q205" t="str">
        <f>INDEX('NES Backcast - WINEP'!$B$12:$AG$47, MATCH('ALL Backcast - WINEP NEP'!$C205, 'NES Backcast - WINEP'!$C$12:$C$47, 0), MATCH('ALL Backcast - WINEP NEP'!Q$13, 'NES Backcast - WINEP'!$B$13:$AG$13, 0))</f>
        <v>Excellent</v>
      </c>
      <c r="R205" t="str">
        <f>INDEX('NES Backcast - WINEP'!$B$12:$AG$47, MATCH('ALL Backcast - WINEP NEP'!$C205, 'NES Backcast - WINEP'!$C$12:$C$47, 0), MATCH('ALL Backcast - WINEP NEP'!R$13, 'NES Backcast - WINEP'!$B$13:$AG$13, 0))</f>
        <v>Excellent</v>
      </c>
      <c r="S205" t="str">
        <f>INDEX('NES Backcast - WINEP'!$B$12:$AG$47, MATCH('ALL Backcast - WINEP NEP'!$C205, 'NES Backcast - WINEP'!$C$12:$C$47, 0), MATCH('ALL Backcast - WINEP NEP'!S$13, 'NES Backcast - WINEP'!$B$13:$AG$13, 0))</f>
        <v>Excellent</v>
      </c>
      <c r="T205" t="str">
        <f>INDEX('NES Backcast - WINEP'!$B$12:$AG$47, MATCH('ALL Backcast - WINEP NEP'!$C205, 'NES Backcast - WINEP'!$C$12:$C$47, 0), MATCH('ALL Backcast - WINEP NEP'!T$13, 'NES Backcast - WINEP'!$B$13:$AG$13, 0))</f>
        <v>Excellent</v>
      </c>
      <c r="U205" t="str">
        <f>INDEX('NES Backcast - WINEP'!$B$12:$AG$47, MATCH('ALL Backcast - WINEP NEP'!$C205, 'NES Backcast - WINEP'!$C$12:$C$47, 0), MATCH('ALL Backcast - WINEP NEP'!U$13, 'NES Backcast - WINEP'!$B$13:$AG$13, 0))</f>
        <v>Excellent</v>
      </c>
      <c r="V205" t="str">
        <f>INDEX('NES Backcast - WINEP'!$B$12:$AG$47, MATCH('ALL Backcast - WINEP NEP'!$C205, 'NES Backcast - WINEP'!$C$12:$C$47, 0), MATCH('ALL Backcast - WINEP NEP'!V$13, 'NES Backcast - WINEP'!$B$13:$AG$13, 0))</f>
        <v>Excellent</v>
      </c>
      <c r="W205">
        <f>INDEX('NES Backcast - WINEP'!$B$12:$AG$47, MATCH('ALL Backcast - WINEP NEP'!$C205, 'NES Backcast - WINEP'!$C$12:$C$47, 0), MATCH('ALL Backcast - WINEP NEP'!W$13, 'NES Backcast - WINEP'!$B$13:$AG$13, 0))</f>
        <v>0</v>
      </c>
      <c r="X205">
        <f>INDEX('NES Backcast - WINEP'!$B$12:$AG$47, MATCH('ALL Backcast - WINEP NEP'!$C205, 'NES Backcast - WINEP'!$C$12:$C$47, 0), MATCH('ALL Backcast - WINEP NEP'!X$13, 'NES Backcast - WINEP'!$B$13:$AG$13, 0))</f>
        <v>0</v>
      </c>
      <c r="Y205">
        <f>INDEX('NES Backcast - WINEP'!$B$12:$AG$47, MATCH('ALL Backcast - WINEP NEP'!$C205, 'NES Backcast - WINEP'!$C$12:$C$47, 0), MATCH('ALL Backcast - WINEP NEP'!Y$13, 'NES Backcast - WINEP'!$B$13:$AG$13, 0))</f>
        <v>0</v>
      </c>
      <c r="Z205" t="str">
        <f>INDEX('NES Backcast - WINEP'!$B$12:$AG$47, MATCH('ALL Backcast - WINEP NEP'!$C205, 'NES Backcast - WINEP'!$C$12:$C$47, 0), MATCH('ALL Backcast - WINEP NEP'!Z$13, 'NES Backcast - WINEP'!$B$13:$AG$13, 0))</f>
        <v>N</v>
      </c>
      <c r="AB205" t="str">
        <f t="shared" si="2"/>
        <v>N</v>
      </c>
    </row>
    <row r="206" spans="2:28">
      <c r="B206" t="s">
        <v>236</v>
      </c>
      <c r="C206" t="s">
        <v>519</v>
      </c>
      <c r="D206" t="str">
        <f>INDEX('NES Backcast - WINEP'!$B$12:$AG$47, MATCH('ALL Backcast - WINEP NEP'!$C206, 'NES Backcast - WINEP'!$C$12:$C$47, 0), MATCH('ALL Backcast - WINEP NEP'!D$13, 'NES Backcast - WINEP'!$B$13:$AG$13, 0))</f>
        <v>coastal</v>
      </c>
      <c r="E206" t="str">
        <f>INDEX('NES Backcast - WINEP'!$B$12:$AG$47, MATCH('ALL Backcast - WINEP NEP'!$C206, 'NES Backcast - WINEP'!$C$12:$C$47, 0), MATCH('ALL Backcast - WINEP NEP'!E$13, 'NES Backcast - WINEP'!$B$13:$AG$13, 0))</f>
        <v>Categorisation</v>
      </c>
      <c r="F206" t="str">
        <f>INDEX('NES Backcast - WINEP'!$B$12:$AG$47, MATCH('ALL Backcast - WINEP NEP'!$C206, 'NES Backcast - WINEP'!$C$12:$C$47, 0), MATCH('ALL Backcast - WINEP NEP'!F$13, 'NES Backcast - WINEP'!$B$13:$AG$13, 0))</f>
        <v>Included</v>
      </c>
      <c r="H206" t="str">
        <f>INDEX('NES Backcast - WINEP'!$B$12:$AG$47, MATCH('ALL Backcast - WINEP NEP'!$C206, 'NES Backcast - WINEP'!$C$12:$C$47, 0), MATCH('ALL Backcast - WINEP NEP'!H$13, 'NES Backcast - WINEP'!$B$13:$AG$13, 0))</f>
        <v>Excellent</v>
      </c>
      <c r="I206" t="str">
        <f>INDEX('NES Backcast - WINEP'!$B$12:$AG$47, MATCH('ALL Backcast - WINEP NEP'!$C206, 'NES Backcast - WINEP'!$C$12:$C$47, 0), MATCH('ALL Backcast - WINEP NEP'!I$13, 'NES Backcast - WINEP'!$B$13:$AG$13, 0))</f>
        <v>Excellent</v>
      </c>
      <c r="J206" t="str">
        <f>INDEX('NES Backcast - WINEP'!$B$12:$AG$47, MATCH('ALL Backcast - WINEP NEP'!$C206, 'NES Backcast - WINEP'!$C$12:$C$47, 0), MATCH('ALL Backcast - WINEP NEP'!J$13, 'NES Backcast - WINEP'!$B$13:$AG$13, 0))</f>
        <v>Excellent</v>
      </c>
      <c r="K206" t="str">
        <f>INDEX('NES Backcast - WINEP'!$B$12:$AG$47, MATCH('ALL Backcast - WINEP NEP'!$C206, 'NES Backcast - WINEP'!$C$12:$C$47, 0), MATCH('ALL Backcast - WINEP NEP'!K$13, 'NES Backcast - WINEP'!$B$13:$AG$13, 0))</f>
        <v>Excellent</v>
      </c>
      <c r="L206" t="str">
        <f>INDEX('NES Backcast - WINEP'!$B$12:$AG$47, MATCH('ALL Backcast - WINEP NEP'!$C206, 'NES Backcast - WINEP'!$C$12:$C$47, 0), MATCH('ALL Backcast - WINEP NEP'!L$13, 'NES Backcast - WINEP'!$B$13:$AG$13, 0))</f>
        <v>Excellent</v>
      </c>
      <c r="M206">
        <f>INDEX('NES Backcast - WINEP'!$B$12:$AG$47, MATCH('ALL Backcast - WINEP NEP'!$C206, 'NES Backcast - WINEP'!$C$12:$C$47, 0), MATCH('ALL Backcast - WINEP NEP'!M$13, 'NES Backcast - WINEP'!$B$13:$AG$13, 0))</f>
        <v>0</v>
      </c>
      <c r="N206" t="str">
        <f>INDEX('NES Backcast - WINEP'!$B$12:$AG$47, MATCH('ALL Backcast - WINEP NEP'!$C206, 'NES Backcast - WINEP'!$C$12:$C$47, 0), MATCH('ALL Backcast - WINEP NEP'!N$13, 'NES Backcast - WINEP'!$B$13:$AG$13, 0))</f>
        <v>Excellent</v>
      </c>
      <c r="O206" t="str">
        <f>INDEX('NES Backcast - WINEP'!$B$12:$AG$47, MATCH('ALL Backcast - WINEP NEP'!$C206, 'NES Backcast - WINEP'!$C$12:$C$47, 0), MATCH('ALL Backcast - WINEP NEP'!O$13, 'NES Backcast - WINEP'!$B$13:$AG$13, 0))</f>
        <v>Excellent</v>
      </c>
      <c r="P206">
        <f>INDEX('NES Backcast - WINEP'!$B$12:$AG$47, MATCH('ALL Backcast - WINEP NEP'!$C206, 'NES Backcast - WINEP'!$C$12:$C$47, 0), MATCH('ALL Backcast - WINEP NEP'!P$13, 'NES Backcast - WINEP'!$B$13:$AG$13, 0))</f>
        <v>0</v>
      </c>
      <c r="Q206" t="str">
        <f>INDEX('NES Backcast - WINEP'!$B$12:$AG$47, MATCH('ALL Backcast - WINEP NEP'!$C206, 'NES Backcast - WINEP'!$C$12:$C$47, 0), MATCH('ALL Backcast - WINEP NEP'!Q$13, 'NES Backcast - WINEP'!$B$13:$AG$13, 0))</f>
        <v>Excellent</v>
      </c>
      <c r="R206" t="str">
        <f>INDEX('NES Backcast - WINEP'!$B$12:$AG$47, MATCH('ALL Backcast - WINEP NEP'!$C206, 'NES Backcast - WINEP'!$C$12:$C$47, 0), MATCH('ALL Backcast - WINEP NEP'!R$13, 'NES Backcast - WINEP'!$B$13:$AG$13, 0))</f>
        <v>Excellent</v>
      </c>
      <c r="S206" t="str">
        <f>INDEX('NES Backcast - WINEP'!$B$12:$AG$47, MATCH('ALL Backcast - WINEP NEP'!$C206, 'NES Backcast - WINEP'!$C$12:$C$47, 0), MATCH('ALL Backcast - WINEP NEP'!S$13, 'NES Backcast - WINEP'!$B$13:$AG$13, 0))</f>
        <v>Excellent</v>
      </c>
      <c r="T206" t="str">
        <f>INDEX('NES Backcast - WINEP'!$B$12:$AG$47, MATCH('ALL Backcast - WINEP NEP'!$C206, 'NES Backcast - WINEP'!$C$12:$C$47, 0), MATCH('ALL Backcast - WINEP NEP'!T$13, 'NES Backcast - WINEP'!$B$13:$AG$13, 0))</f>
        <v>Excellent</v>
      </c>
      <c r="U206" t="str">
        <f>INDEX('NES Backcast - WINEP'!$B$12:$AG$47, MATCH('ALL Backcast - WINEP NEP'!$C206, 'NES Backcast - WINEP'!$C$12:$C$47, 0), MATCH('ALL Backcast - WINEP NEP'!U$13, 'NES Backcast - WINEP'!$B$13:$AG$13, 0))</f>
        <v>Excellent</v>
      </c>
      <c r="V206" t="str">
        <f>INDEX('NES Backcast - WINEP'!$B$12:$AG$47, MATCH('ALL Backcast - WINEP NEP'!$C206, 'NES Backcast - WINEP'!$C$12:$C$47, 0), MATCH('ALL Backcast - WINEP NEP'!V$13, 'NES Backcast - WINEP'!$B$13:$AG$13, 0))</f>
        <v>Excellent</v>
      </c>
      <c r="W206">
        <f>INDEX('NES Backcast - WINEP'!$B$12:$AG$47, MATCH('ALL Backcast - WINEP NEP'!$C206, 'NES Backcast - WINEP'!$C$12:$C$47, 0), MATCH('ALL Backcast - WINEP NEP'!W$13, 'NES Backcast - WINEP'!$B$13:$AG$13, 0))</f>
        <v>0</v>
      </c>
      <c r="X206">
        <f>INDEX('NES Backcast - WINEP'!$B$12:$AG$47, MATCH('ALL Backcast - WINEP NEP'!$C206, 'NES Backcast - WINEP'!$C$12:$C$47, 0), MATCH('ALL Backcast - WINEP NEP'!X$13, 'NES Backcast - WINEP'!$B$13:$AG$13, 0))</f>
        <v>0</v>
      </c>
      <c r="Y206">
        <f>INDEX('NES Backcast - WINEP'!$B$12:$AG$47, MATCH('ALL Backcast - WINEP NEP'!$C206, 'NES Backcast - WINEP'!$C$12:$C$47, 0), MATCH('ALL Backcast - WINEP NEP'!Y$13, 'NES Backcast - WINEP'!$B$13:$AG$13, 0))</f>
        <v>0</v>
      </c>
      <c r="Z206" t="str">
        <f>INDEX('NES Backcast - WINEP'!$B$12:$AG$47, MATCH('ALL Backcast - WINEP NEP'!$C206, 'NES Backcast - WINEP'!$C$12:$C$47, 0), MATCH('ALL Backcast - WINEP NEP'!Z$13, 'NES Backcast - WINEP'!$B$13:$AG$13, 0))</f>
        <v>N</v>
      </c>
      <c r="AB206" t="str">
        <f t="shared" ref="AB206:AB269" si="3">IF(OR(ISNUMBER(SEARCH("IMP", X206)), ISNUMBER(SEARCH("ND ", X206))), "Y", "N")</f>
        <v>N</v>
      </c>
    </row>
    <row r="207" spans="2:28">
      <c r="B207" t="s">
        <v>236</v>
      </c>
      <c r="C207" t="s">
        <v>520</v>
      </c>
      <c r="D207" t="str">
        <f>INDEX('NES Backcast - WINEP'!$B$12:$AG$47, MATCH('ALL Backcast - WINEP NEP'!$C207, 'NES Backcast - WINEP'!$C$12:$C$47, 0), MATCH('ALL Backcast - WINEP NEP'!D$13, 'NES Backcast - WINEP'!$B$13:$AG$13, 0))</f>
        <v>coastal</v>
      </c>
      <c r="E207" t="str">
        <f>INDEX('NES Backcast - WINEP'!$B$12:$AG$47, MATCH('ALL Backcast - WINEP NEP'!$C207, 'NES Backcast - WINEP'!$C$12:$C$47, 0), MATCH('ALL Backcast - WINEP NEP'!E$13, 'NES Backcast - WINEP'!$B$13:$AG$13, 0))</f>
        <v>Categorisation</v>
      </c>
      <c r="F207" t="str">
        <f>INDEX('NES Backcast - WINEP'!$B$12:$AG$47, MATCH('ALL Backcast - WINEP NEP'!$C207, 'NES Backcast - WINEP'!$C$12:$C$47, 0), MATCH('ALL Backcast - WINEP NEP'!F$13, 'NES Backcast - WINEP'!$B$13:$AG$13, 0))</f>
        <v>Included</v>
      </c>
      <c r="H207" t="str">
        <f>INDEX('NES Backcast - WINEP'!$B$12:$AG$47, MATCH('ALL Backcast - WINEP NEP'!$C207, 'NES Backcast - WINEP'!$C$12:$C$47, 0), MATCH('ALL Backcast - WINEP NEP'!H$13, 'NES Backcast - WINEP'!$B$13:$AG$13, 0))</f>
        <v>Excellent</v>
      </c>
      <c r="I207" t="str">
        <f>INDEX('NES Backcast - WINEP'!$B$12:$AG$47, MATCH('ALL Backcast - WINEP NEP'!$C207, 'NES Backcast - WINEP'!$C$12:$C$47, 0), MATCH('ALL Backcast - WINEP NEP'!I$13, 'NES Backcast - WINEP'!$B$13:$AG$13, 0))</f>
        <v>Excellent</v>
      </c>
      <c r="J207" t="str">
        <f>INDEX('NES Backcast - WINEP'!$B$12:$AG$47, MATCH('ALL Backcast - WINEP NEP'!$C207, 'NES Backcast - WINEP'!$C$12:$C$47, 0), MATCH('ALL Backcast - WINEP NEP'!J$13, 'NES Backcast - WINEP'!$B$13:$AG$13, 0))</f>
        <v>Excellent</v>
      </c>
      <c r="K207" t="str">
        <f>INDEX('NES Backcast - WINEP'!$B$12:$AG$47, MATCH('ALL Backcast - WINEP NEP'!$C207, 'NES Backcast - WINEP'!$C$12:$C$47, 0), MATCH('ALL Backcast - WINEP NEP'!K$13, 'NES Backcast - WINEP'!$B$13:$AG$13, 0))</f>
        <v>Excellent</v>
      </c>
      <c r="L207" t="str">
        <f>INDEX('NES Backcast - WINEP'!$B$12:$AG$47, MATCH('ALL Backcast - WINEP NEP'!$C207, 'NES Backcast - WINEP'!$C$12:$C$47, 0), MATCH('ALL Backcast - WINEP NEP'!L$13, 'NES Backcast - WINEP'!$B$13:$AG$13, 0))</f>
        <v>Excellent</v>
      </c>
      <c r="M207">
        <f>INDEX('NES Backcast - WINEP'!$B$12:$AG$47, MATCH('ALL Backcast - WINEP NEP'!$C207, 'NES Backcast - WINEP'!$C$12:$C$47, 0), MATCH('ALL Backcast - WINEP NEP'!M$13, 'NES Backcast - WINEP'!$B$13:$AG$13, 0))</f>
        <v>0</v>
      </c>
      <c r="N207" t="str">
        <f>INDEX('NES Backcast - WINEP'!$B$12:$AG$47, MATCH('ALL Backcast - WINEP NEP'!$C207, 'NES Backcast - WINEP'!$C$12:$C$47, 0), MATCH('ALL Backcast - WINEP NEP'!N$13, 'NES Backcast - WINEP'!$B$13:$AG$13, 0))</f>
        <v>Excellent</v>
      </c>
      <c r="O207" t="str">
        <f>INDEX('NES Backcast - WINEP'!$B$12:$AG$47, MATCH('ALL Backcast - WINEP NEP'!$C207, 'NES Backcast - WINEP'!$C$12:$C$47, 0), MATCH('ALL Backcast - WINEP NEP'!O$13, 'NES Backcast - WINEP'!$B$13:$AG$13, 0))</f>
        <v>Excellent</v>
      </c>
      <c r="P207">
        <f>INDEX('NES Backcast - WINEP'!$B$12:$AG$47, MATCH('ALL Backcast - WINEP NEP'!$C207, 'NES Backcast - WINEP'!$C$12:$C$47, 0), MATCH('ALL Backcast - WINEP NEP'!P$13, 'NES Backcast - WINEP'!$B$13:$AG$13, 0))</f>
        <v>0</v>
      </c>
      <c r="Q207" t="str">
        <f>INDEX('NES Backcast - WINEP'!$B$12:$AG$47, MATCH('ALL Backcast - WINEP NEP'!$C207, 'NES Backcast - WINEP'!$C$12:$C$47, 0), MATCH('ALL Backcast - WINEP NEP'!Q$13, 'NES Backcast - WINEP'!$B$13:$AG$13, 0))</f>
        <v>Excellent</v>
      </c>
      <c r="R207" t="str">
        <f>INDEX('NES Backcast - WINEP'!$B$12:$AG$47, MATCH('ALL Backcast - WINEP NEP'!$C207, 'NES Backcast - WINEP'!$C$12:$C$47, 0), MATCH('ALL Backcast - WINEP NEP'!R$13, 'NES Backcast - WINEP'!$B$13:$AG$13, 0))</f>
        <v>Excellent</v>
      </c>
      <c r="S207" t="str">
        <f>INDEX('NES Backcast - WINEP'!$B$12:$AG$47, MATCH('ALL Backcast - WINEP NEP'!$C207, 'NES Backcast - WINEP'!$C$12:$C$47, 0), MATCH('ALL Backcast - WINEP NEP'!S$13, 'NES Backcast - WINEP'!$B$13:$AG$13, 0))</f>
        <v>Excellent</v>
      </c>
      <c r="T207" t="str">
        <f>INDEX('NES Backcast - WINEP'!$B$12:$AG$47, MATCH('ALL Backcast - WINEP NEP'!$C207, 'NES Backcast - WINEP'!$C$12:$C$47, 0), MATCH('ALL Backcast - WINEP NEP'!T$13, 'NES Backcast - WINEP'!$B$13:$AG$13, 0))</f>
        <v>Excellent</v>
      </c>
      <c r="U207" t="str">
        <f>INDEX('NES Backcast - WINEP'!$B$12:$AG$47, MATCH('ALL Backcast - WINEP NEP'!$C207, 'NES Backcast - WINEP'!$C$12:$C$47, 0), MATCH('ALL Backcast - WINEP NEP'!U$13, 'NES Backcast - WINEP'!$B$13:$AG$13, 0))</f>
        <v>Excellent</v>
      </c>
      <c r="V207" t="str">
        <f>INDEX('NES Backcast - WINEP'!$B$12:$AG$47, MATCH('ALL Backcast - WINEP NEP'!$C207, 'NES Backcast - WINEP'!$C$12:$C$47, 0), MATCH('ALL Backcast - WINEP NEP'!V$13, 'NES Backcast - WINEP'!$B$13:$AG$13, 0))</f>
        <v>Excellent</v>
      </c>
      <c r="W207">
        <f>INDEX('NES Backcast - WINEP'!$B$12:$AG$47, MATCH('ALL Backcast - WINEP NEP'!$C207, 'NES Backcast - WINEP'!$C$12:$C$47, 0), MATCH('ALL Backcast - WINEP NEP'!W$13, 'NES Backcast - WINEP'!$B$13:$AG$13, 0))</f>
        <v>0</v>
      </c>
      <c r="X207">
        <f>INDEX('NES Backcast - WINEP'!$B$12:$AG$47, MATCH('ALL Backcast - WINEP NEP'!$C207, 'NES Backcast - WINEP'!$C$12:$C$47, 0), MATCH('ALL Backcast - WINEP NEP'!X$13, 'NES Backcast - WINEP'!$B$13:$AG$13, 0))</f>
        <v>0</v>
      </c>
      <c r="Y207">
        <f>INDEX('NES Backcast - WINEP'!$B$12:$AG$47, MATCH('ALL Backcast - WINEP NEP'!$C207, 'NES Backcast - WINEP'!$C$12:$C$47, 0), MATCH('ALL Backcast - WINEP NEP'!Y$13, 'NES Backcast - WINEP'!$B$13:$AG$13, 0))</f>
        <v>0</v>
      </c>
      <c r="Z207" t="str">
        <f>INDEX('NES Backcast - WINEP'!$B$12:$AG$47, MATCH('ALL Backcast - WINEP NEP'!$C207, 'NES Backcast - WINEP'!$C$12:$C$47, 0), MATCH('ALL Backcast - WINEP NEP'!Z$13, 'NES Backcast - WINEP'!$B$13:$AG$13, 0))</f>
        <v>N</v>
      </c>
      <c r="AB207" t="str">
        <f t="shared" si="3"/>
        <v>N</v>
      </c>
    </row>
    <row r="208" spans="2:28">
      <c r="B208" t="s">
        <v>236</v>
      </c>
      <c r="C208" t="s">
        <v>521</v>
      </c>
      <c r="D208" t="str">
        <f>INDEX('NES Backcast - WINEP'!$B$12:$AG$47, MATCH('ALL Backcast - WINEP NEP'!$C208, 'NES Backcast - WINEP'!$C$12:$C$47, 0), MATCH('ALL Backcast - WINEP NEP'!D$13, 'NES Backcast - WINEP'!$B$13:$AG$13, 0))</f>
        <v>coastal</v>
      </c>
      <c r="E208" t="str">
        <f>INDEX('NES Backcast - WINEP'!$B$12:$AG$47, MATCH('ALL Backcast - WINEP NEP'!$C208, 'NES Backcast - WINEP'!$C$12:$C$47, 0), MATCH('ALL Backcast - WINEP NEP'!E$13, 'NES Backcast - WINEP'!$B$13:$AG$13, 0))</f>
        <v>Categorisation</v>
      </c>
      <c r="F208" t="str">
        <f>INDEX('NES Backcast - WINEP'!$B$12:$AG$47, MATCH('ALL Backcast - WINEP NEP'!$C208, 'NES Backcast - WINEP'!$C$12:$C$47, 0), MATCH('ALL Backcast - WINEP NEP'!F$13, 'NES Backcast - WINEP'!$B$13:$AG$13, 0))</f>
        <v>Included</v>
      </c>
      <c r="H208" t="str">
        <f>INDEX('NES Backcast - WINEP'!$B$12:$AG$47, MATCH('ALL Backcast - WINEP NEP'!$C208, 'NES Backcast - WINEP'!$C$12:$C$47, 0), MATCH('ALL Backcast - WINEP NEP'!H$13, 'NES Backcast - WINEP'!$B$13:$AG$13, 0))</f>
        <v>Excellent</v>
      </c>
      <c r="I208" t="str">
        <f>INDEX('NES Backcast - WINEP'!$B$12:$AG$47, MATCH('ALL Backcast - WINEP NEP'!$C208, 'NES Backcast - WINEP'!$C$12:$C$47, 0), MATCH('ALL Backcast - WINEP NEP'!I$13, 'NES Backcast - WINEP'!$B$13:$AG$13, 0))</f>
        <v>Excellent</v>
      </c>
      <c r="J208" t="str">
        <f>INDEX('NES Backcast - WINEP'!$B$12:$AG$47, MATCH('ALL Backcast - WINEP NEP'!$C208, 'NES Backcast - WINEP'!$C$12:$C$47, 0), MATCH('ALL Backcast - WINEP NEP'!J$13, 'NES Backcast - WINEP'!$B$13:$AG$13, 0))</f>
        <v>Excellent</v>
      </c>
      <c r="K208" t="str">
        <f>INDEX('NES Backcast - WINEP'!$B$12:$AG$47, MATCH('ALL Backcast - WINEP NEP'!$C208, 'NES Backcast - WINEP'!$C$12:$C$47, 0), MATCH('ALL Backcast - WINEP NEP'!K$13, 'NES Backcast - WINEP'!$B$13:$AG$13, 0))</f>
        <v>Excellent</v>
      </c>
      <c r="L208" t="str">
        <f>INDEX('NES Backcast - WINEP'!$B$12:$AG$47, MATCH('ALL Backcast - WINEP NEP'!$C208, 'NES Backcast - WINEP'!$C$12:$C$47, 0), MATCH('ALL Backcast - WINEP NEP'!L$13, 'NES Backcast - WINEP'!$B$13:$AG$13, 0))</f>
        <v>Excellent</v>
      </c>
      <c r="M208">
        <f>INDEX('NES Backcast - WINEP'!$B$12:$AG$47, MATCH('ALL Backcast - WINEP NEP'!$C208, 'NES Backcast - WINEP'!$C$12:$C$47, 0), MATCH('ALL Backcast - WINEP NEP'!M$13, 'NES Backcast - WINEP'!$B$13:$AG$13, 0))</f>
        <v>0</v>
      </c>
      <c r="N208" t="str">
        <f>INDEX('NES Backcast - WINEP'!$B$12:$AG$47, MATCH('ALL Backcast - WINEP NEP'!$C208, 'NES Backcast - WINEP'!$C$12:$C$47, 0), MATCH('ALL Backcast - WINEP NEP'!N$13, 'NES Backcast - WINEP'!$B$13:$AG$13, 0))</f>
        <v>Excellent</v>
      </c>
      <c r="O208" t="str">
        <f>INDEX('NES Backcast - WINEP'!$B$12:$AG$47, MATCH('ALL Backcast - WINEP NEP'!$C208, 'NES Backcast - WINEP'!$C$12:$C$47, 0), MATCH('ALL Backcast - WINEP NEP'!O$13, 'NES Backcast - WINEP'!$B$13:$AG$13, 0))</f>
        <v>Excellent</v>
      </c>
      <c r="P208">
        <f>INDEX('NES Backcast - WINEP'!$B$12:$AG$47, MATCH('ALL Backcast - WINEP NEP'!$C208, 'NES Backcast - WINEP'!$C$12:$C$47, 0), MATCH('ALL Backcast - WINEP NEP'!P$13, 'NES Backcast - WINEP'!$B$13:$AG$13, 0))</f>
        <v>0</v>
      </c>
      <c r="Q208" t="str">
        <f>INDEX('NES Backcast - WINEP'!$B$12:$AG$47, MATCH('ALL Backcast - WINEP NEP'!$C208, 'NES Backcast - WINEP'!$C$12:$C$47, 0), MATCH('ALL Backcast - WINEP NEP'!Q$13, 'NES Backcast - WINEP'!$B$13:$AG$13, 0))</f>
        <v>Excellent</v>
      </c>
      <c r="R208" t="str">
        <f>INDEX('NES Backcast - WINEP'!$B$12:$AG$47, MATCH('ALL Backcast - WINEP NEP'!$C208, 'NES Backcast - WINEP'!$C$12:$C$47, 0), MATCH('ALL Backcast - WINEP NEP'!R$13, 'NES Backcast - WINEP'!$B$13:$AG$13, 0))</f>
        <v>Excellent</v>
      </c>
      <c r="S208" t="str">
        <f>INDEX('NES Backcast - WINEP'!$B$12:$AG$47, MATCH('ALL Backcast - WINEP NEP'!$C208, 'NES Backcast - WINEP'!$C$12:$C$47, 0), MATCH('ALL Backcast - WINEP NEP'!S$13, 'NES Backcast - WINEP'!$B$13:$AG$13, 0))</f>
        <v>Excellent</v>
      </c>
      <c r="T208" t="str">
        <f>INDEX('NES Backcast - WINEP'!$B$12:$AG$47, MATCH('ALL Backcast - WINEP NEP'!$C208, 'NES Backcast - WINEP'!$C$12:$C$47, 0), MATCH('ALL Backcast - WINEP NEP'!T$13, 'NES Backcast - WINEP'!$B$13:$AG$13, 0))</f>
        <v>Excellent</v>
      </c>
      <c r="U208" t="str">
        <f>INDEX('NES Backcast - WINEP'!$B$12:$AG$47, MATCH('ALL Backcast - WINEP NEP'!$C208, 'NES Backcast - WINEP'!$C$12:$C$47, 0), MATCH('ALL Backcast - WINEP NEP'!U$13, 'NES Backcast - WINEP'!$B$13:$AG$13, 0))</f>
        <v>Excellent</v>
      </c>
      <c r="V208" t="str">
        <f>INDEX('NES Backcast - WINEP'!$B$12:$AG$47, MATCH('ALL Backcast - WINEP NEP'!$C208, 'NES Backcast - WINEP'!$C$12:$C$47, 0), MATCH('ALL Backcast - WINEP NEP'!V$13, 'NES Backcast - WINEP'!$B$13:$AG$13, 0))</f>
        <v>Excellent</v>
      </c>
      <c r="W208">
        <f>INDEX('NES Backcast - WINEP'!$B$12:$AG$47, MATCH('ALL Backcast - WINEP NEP'!$C208, 'NES Backcast - WINEP'!$C$12:$C$47, 0), MATCH('ALL Backcast - WINEP NEP'!W$13, 'NES Backcast - WINEP'!$B$13:$AG$13, 0))</f>
        <v>0</v>
      </c>
      <c r="X208">
        <f>INDEX('NES Backcast - WINEP'!$B$12:$AG$47, MATCH('ALL Backcast - WINEP NEP'!$C208, 'NES Backcast - WINEP'!$C$12:$C$47, 0), MATCH('ALL Backcast - WINEP NEP'!X$13, 'NES Backcast - WINEP'!$B$13:$AG$13, 0))</f>
        <v>0</v>
      </c>
      <c r="Y208">
        <f>INDEX('NES Backcast - WINEP'!$B$12:$AG$47, MATCH('ALL Backcast - WINEP NEP'!$C208, 'NES Backcast - WINEP'!$C$12:$C$47, 0), MATCH('ALL Backcast - WINEP NEP'!Y$13, 'NES Backcast - WINEP'!$B$13:$AG$13, 0))</f>
        <v>0</v>
      </c>
      <c r="Z208" t="str">
        <f>INDEX('NES Backcast - WINEP'!$B$12:$AG$47, MATCH('ALL Backcast - WINEP NEP'!$C208, 'NES Backcast - WINEP'!$C$12:$C$47, 0), MATCH('ALL Backcast - WINEP NEP'!Z$13, 'NES Backcast - WINEP'!$B$13:$AG$13, 0))</f>
        <v>N</v>
      </c>
      <c r="AB208" t="str">
        <f t="shared" si="3"/>
        <v>N</v>
      </c>
    </row>
    <row r="209" spans="2:28">
      <c r="B209" t="s">
        <v>242</v>
      </c>
      <c r="C209" t="s">
        <v>528</v>
      </c>
      <c r="D209" t="str">
        <f>INDEX('SRN Backcast - WINEP'!$B$12:$AG$97, MATCH('ALL Backcast - WINEP NEP'!$C209, 'SRN Backcast - WINEP'!$C$12:$C$97, 0), MATCH('ALL Backcast - WINEP NEP'!D$13, 'SRN Backcast - WINEP'!$B$13:$AG$13, 0))</f>
        <v>coastal</v>
      </c>
      <c r="E209" t="str">
        <f>INDEX('SRN Backcast - WINEP'!$B$12:$AG$97, MATCH('ALL Backcast - WINEP NEP'!$C209, 'SRN Backcast - WINEP'!$C$12:$C$97, 0), MATCH('ALL Backcast - WINEP NEP'!E$13, 'SRN Backcast - WINEP'!$B$13:$AG$13, 0))</f>
        <v>Categorisation</v>
      </c>
      <c r="F209" t="str">
        <f>INDEX('SRN Backcast - WINEP'!$B$12:$AG$97, MATCH('ALL Backcast - WINEP NEP'!$C209, 'SRN Backcast - WINEP'!$C$12:$C$97, 0), MATCH('ALL Backcast - WINEP NEP'!F$13, 'SRN Backcast - WINEP'!$B$13:$AG$13, 0))</f>
        <v>Included</v>
      </c>
      <c r="H209" t="str">
        <f>INDEX('SRN Backcast - WINEP'!$B$12:$AG$97, MATCH('ALL Backcast - WINEP NEP'!$C209, 'SRN Backcast - WINEP'!$C$12:$C$97, 0), MATCH('ALL Backcast - WINEP NEP'!H$13, 'SRN Backcast - WINEP'!$B$13:$AG$13, 0))</f>
        <v>Excellent</v>
      </c>
      <c r="I209" t="str">
        <f>INDEX('SRN Backcast - WINEP'!$B$12:$AG$97, MATCH('ALL Backcast - WINEP NEP'!$C209, 'SRN Backcast - WINEP'!$C$12:$C$97, 0), MATCH('ALL Backcast - WINEP NEP'!I$13, 'SRN Backcast - WINEP'!$B$13:$AG$13, 0))</f>
        <v>Excellent</v>
      </c>
      <c r="J209" t="str">
        <f>INDEX('SRN Backcast - WINEP'!$B$12:$AG$97, MATCH('ALL Backcast - WINEP NEP'!$C209, 'SRN Backcast - WINEP'!$C$12:$C$97, 0), MATCH('ALL Backcast - WINEP NEP'!J$13, 'SRN Backcast - WINEP'!$B$13:$AG$13, 0))</f>
        <v>Excellent</v>
      </c>
      <c r="K209" t="str">
        <f>INDEX('SRN Backcast - WINEP'!$B$12:$AG$97, MATCH('ALL Backcast - WINEP NEP'!$C209, 'SRN Backcast - WINEP'!$C$12:$C$97, 0), MATCH('ALL Backcast - WINEP NEP'!K$13, 'SRN Backcast - WINEP'!$B$13:$AG$13, 0))</f>
        <v>Excellent</v>
      </c>
      <c r="L209" t="str">
        <f>INDEX('SRN Backcast - WINEP'!$B$12:$AG$97, MATCH('ALL Backcast - WINEP NEP'!$C209, 'SRN Backcast - WINEP'!$C$12:$C$97, 0), MATCH('ALL Backcast - WINEP NEP'!L$13, 'SRN Backcast - WINEP'!$B$13:$AG$13, 0))</f>
        <v>Excellent</v>
      </c>
      <c r="M209">
        <f>INDEX('SRN Backcast - WINEP'!$B$12:$AG$97, MATCH('ALL Backcast - WINEP NEP'!$C209, 'SRN Backcast - WINEP'!$C$12:$C$97, 0), MATCH('ALL Backcast - WINEP NEP'!M$13, 'SRN Backcast - WINEP'!$B$13:$AG$13, 0))</f>
        <v>0</v>
      </c>
      <c r="N209" t="str">
        <f>INDEX('SRN Backcast - WINEP'!$B$12:$AG$97, MATCH('ALL Backcast - WINEP NEP'!$C209, 'SRN Backcast - WINEP'!$C$12:$C$97, 0), MATCH('ALL Backcast - WINEP NEP'!N$13, 'SRN Backcast - WINEP'!$B$13:$AG$13, 0))</f>
        <v>Excellent</v>
      </c>
      <c r="O209" t="str">
        <f>INDEX('SRN Backcast - WINEP'!$B$12:$AG$97, MATCH('ALL Backcast - WINEP NEP'!$C209, 'SRN Backcast - WINEP'!$C$12:$C$97, 0), MATCH('ALL Backcast - WINEP NEP'!O$13, 'SRN Backcast - WINEP'!$B$13:$AG$13, 0))</f>
        <v>Excellent</v>
      </c>
      <c r="P209">
        <f>INDEX('SRN Backcast - WINEP'!$B$12:$AG$97, MATCH('ALL Backcast - WINEP NEP'!$C209, 'SRN Backcast - WINEP'!$C$12:$C$97, 0), MATCH('ALL Backcast - WINEP NEP'!P$13, 'SRN Backcast - WINEP'!$B$13:$AG$13, 0))</f>
        <v>0</v>
      </c>
      <c r="Q209" t="str">
        <f>INDEX('SRN Backcast - WINEP'!$B$12:$AG$97, MATCH('ALL Backcast - WINEP NEP'!$C209, 'SRN Backcast - WINEP'!$C$12:$C$97, 0), MATCH('ALL Backcast - WINEP NEP'!Q$13, 'SRN Backcast - WINEP'!$B$13:$AG$13, 0))</f>
        <v>Excellent</v>
      </c>
      <c r="R209" t="str">
        <f>INDEX('SRN Backcast - WINEP'!$B$12:$AG$97, MATCH('ALL Backcast - WINEP NEP'!$C209, 'SRN Backcast - WINEP'!$C$12:$C$97, 0), MATCH('ALL Backcast - WINEP NEP'!R$13, 'SRN Backcast - WINEP'!$B$13:$AG$13, 0))</f>
        <v>Excellent</v>
      </c>
      <c r="S209" t="str">
        <f>INDEX('SRN Backcast - WINEP'!$B$12:$AG$97, MATCH('ALL Backcast - WINEP NEP'!$C209, 'SRN Backcast - WINEP'!$C$12:$C$97, 0), MATCH('ALL Backcast - WINEP NEP'!S$13, 'SRN Backcast - WINEP'!$B$13:$AG$13, 0))</f>
        <v>Excellent</v>
      </c>
      <c r="T209" t="str">
        <f>INDEX('SRN Backcast - WINEP'!$B$12:$AG$97, MATCH('ALL Backcast - WINEP NEP'!$C209, 'SRN Backcast - WINEP'!$C$12:$C$97, 0), MATCH('ALL Backcast - WINEP NEP'!T$13, 'SRN Backcast - WINEP'!$B$13:$AG$13, 0))</f>
        <v>Excellent</v>
      </c>
      <c r="U209" t="str">
        <f>INDEX('SRN Backcast - WINEP'!$B$12:$AG$97, MATCH('ALL Backcast - WINEP NEP'!$C209, 'SRN Backcast - WINEP'!$C$12:$C$97, 0), MATCH('ALL Backcast - WINEP NEP'!U$13, 'SRN Backcast - WINEP'!$B$13:$AG$13, 0))</f>
        <v>Excellent</v>
      </c>
      <c r="V209" t="str">
        <f>INDEX('SRN Backcast - WINEP'!$B$12:$AG$97, MATCH('ALL Backcast - WINEP NEP'!$C209, 'SRN Backcast - WINEP'!$C$12:$C$97, 0), MATCH('ALL Backcast - WINEP NEP'!V$13, 'SRN Backcast - WINEP'!$B$13:$AG$13, 0))</f>
        <v>Excellent</v>
      </c>
      <c r="W209">
        <f>INDEX('SRN Backcast - WINEP'!$B$12:$AG$97, MATCH('ALL Backcast - WINEP NEP'!$C209, 'SRN Backcast - WINEP'!$C$12:$C$97, 0), MATCH('ALL Backcast - WINEP NEP'!W$13, 'SRN Backcast - WINEP'!$B$13:$AG$13, 0))</f>
        <v>0</v>
      </c>
      <c r="X209">
        <f>INDEX('SRN Backcast - WINEP'!$B$12:$AG$97, MATCH('ALL Backcast - WINEP NEP'!$C209, 'SRN Backcast - WINEP'!$C$12:$C$97, 0), MATCH('ALL Backcast - WINEP NEP'!X$13, 'SRN Backcast - WINEP'!$B$13:$AG$13, 0))</f>
        <v>0</v>
      </c>
      <c r="Y209">
        <f>INDEX('SRN Backcast - WINEP'!$B$12:$AG$97, MATCH('ALL Backcast - WINEP NEP'!$C209, 'SRN Backcast - WINEP'!$C$12:$C$97, 0), MATCH('ALL Backcast - WINEP NEP'!Y$13, 'SRN Backcast - WINEP'!$B$13:$AG$13, 0))</f>
        <v>0</v>
      </c>
      <c r="Z209" t="str">
        <f>INDEX('SRN Backcast - WINEP'!$B$12:$AG$97, MATCH('ALL Backcast - WINEP NEP'!$C209, 'SRN Backcast - WINEP'!$C$12:$C$97, 0), MATCH('ALL Backcast - WINEP NEP'!Z$13, 'SRN Backcast - WINEP'!$B$13:$AG$13, 0))</f>
        <v>N</v>
      </c>
      <c r="AB209" t="str">
        <f t="shared" si="3"/>
        <v>N</v>
      </c>
    </row>
    <row r="210" spans="2:28">
      <c r="B210" t="s">
        <v>242</v>
      </c>
      <c r="C210" t="s">
        <v>529</v>
      </c>
      <c r="D210" t="str">
        <f>INDEX('SRN Backcast - WINEP'!$B$12:$AG$97, MATCH('ALL Backcast - WINEP NEP'!$C210, 'SRN Backcast - WINEP'!$C$12:$C$97, 0), MATCH('ALL Backcast - WINEP NEP'!D$13, 'SRN Backcast - WINEP'!$B$13:$AG$13, 0))</f>
        <v>coastal</v>
      </c>
      <c r="E210" t="str">
        <f>INDEX('SRN Backcast - WINEP'!$B$12:$AG$97, MATCH('ALL Backcast - WINEP NEP'!$C210, 'SRN Backcast - WINEP'!$C$12:$C$97, 0), MATCH('ALL Backcast - WINEP NEP'!E$13, 'SRN Backcast - WINEP'!$B$13:$AG$13, 0))</f>
        <v>Categorisation</v>
      </c>
      <c r="F210" t="str">
        <f>INDEX('SRN Backcast - WINEP'!$B$12:$AG$97, MATCH('ALL Backcast - WINEP NEP'!$C210, 'SRN Backcast - WINEP'!$C$12:$C$97, 0), MATCH('ALL Backcast - WINEP NEP'!F$13, 'SRN Backcast - WINEP'!$B$13:$AG$13, 0))</f>
        <v>Included</v>
      </c>
      <c r="H210" t="str">
        <f>INDEX('SRN Backcast - WINEP'!$B$12:$AG$97, MATCH('ALL Backcast - WINEP NEP'!$C210, 'SRN Backcast - WINEP'!$C$12:$C$97, 0), MATCH('ALL Backcast - WINEP NEP'!H$13, 'SRN Backcast - WINEP'!$B$13:$AG$13, 0))</f>
        <v>Excellent</v>
      </c>
      <c r="I210" t="str">
        <f>INDEX('SRN Backcast - WINEP'!$B$12:$AG$97, MATCH('ALL Backcast - WINEP NEP'!$C210, 'SRN Backcast - WINEP'!$C$12:$C$97, 0), MATCH('ALL Backcast - WINEP NEP'!I$13, 'SRN Backcast - WINEP'!$B$13:$AG$13, 0))</f>
        <v>Excellent</v>
      </c>
      <c r="J210" t="str">
        <f>INDEX('SRN Backcast - WINEP'!$B$12:$AG$97, MATCH('ALL Backcast - WINEP NEP'!$C210, 'SRN Backcast - WINEP'!$C$12:$C$97, 0), MATCH('ALL Backcast - WINEP NEP'!J$13, 'SRN Backcast - WINEP'!$B$13:$AG$13, 0))</f>
        <v>Excellent</v>
      </c>
      <c r="K210" t="str">
        <f>INDEX('SRN Backcast - WINEP'!$B$12:$AG$97, MATCH('ALL Backcast - WINEP NEP'!$C210, 'SRN Backcast - WINEP'!$C$12:$C$97, 0), MATCH('ALL Backcast - WINEP NEP'!K$13, 'SRN Backcast - WINEP'!$B$13:$AG$13, 0))</f>
        <v>Excellent</v>
      </c>
      <c r="L210" t="str">
        <f>INDEX('SRN Backcast - WINEP'!$B$12:$AG$97, MATCH('ALL Backcast - WINEP NEP'!$C210, 'SRN Backcast - WINEP'!$C$12:$C$97, 0), MATCH('ALL Backcast - WINEP NEP'!L$13, 'SRN Backcast - WINEP'!$B$13:$AG$13, 0))</f>
        <v>Excellent</v>
      </c>
      <c r="M210">
        <f>INDEX('SRN Backcast - WINEP'!$B$12:$AG$97, MATCH('ALL Backcast - WINEP NEP'!$C210, 'SRN Backcast - WINEP'!$C$12:$C$97, 0), MATCH('ALL Backcast - WINEP NEP'!M$13, 'SRN Backcast - WINEP'!$B$13:$AG$13, 0))</f>
        <v>0</v>
      </c>
      <c r="N210" t="str">
        <f>INDEX('SRN Backcast - WINEP'!$B$12:$AG$97, MATCH('ALL Backcast - WINEP NEP'!$C210, 'SRN Backcast - WINEP'!$C$12:$C$97, 0), MATCH('ALL Backcast - WINEP NEP'!N$13, 'SRN Backcast - WINEP'!$B$13:$AG$13, 0))</f>
        <v>Excellent</v>
      </c>
      <c r="O210" t="str">
        <f>INDEX('SRN Backcast - WINEP'!$B$12:$AG$97, MATCH('ALL Backcast - WINEP NEP'!$C210, 'SRN Backcast - WINEP'!$C$12:$C$97, 0), MATCH('ALL Backcast - WINEP NEP'!O$13, 'SRN Backcast - WINEP'!$B$13:$AG$13, 0))</f>
        <v>Excellent</v>
      </c>
      <c r="P210">
        <f>INDEX('SRN Backcast - WINEP'!$B$12:$AG$97, MATCH('ALL Backcast - WINEP NEP'!$C210, 'SRN Backcast - WINEP'!$C$12:$C$97, 0), MATCH('ALL Backcast - WINEP NEP'!P$13, 'SRN Backcast - WINEP'!$B$13:$AG$13, 0))</f>
        <v>0</v>
      </c>
      <c r="Q210" t="str">
        <f>INDEX('SRN Backcast - WINEP'!$B$12:$AG$97, MATCH('ALL Backcast - WINEP NEP'!$C210, 'SRN Backcast - WINEP'!$C$12:$C$97, 0), MATCH('ALL Backcast - WINEP NEP'!Q$13, 'SRN Backcast - WINEP'!$B$13:$AG$13, 0))</f>
        <v>Excellent</v>
      </c>
      <c r="R210" t="str">
        <f>INDEX('SRN Backcast - WINEP'!$B$12:$AG$97, MATCH('ALL Backcast - WINEP NEP'!$C210, 'SRN Backcast - WINEP'!$C$12:$C$97, 0), MATCH('ALL Backcast - WINEP NEP'!R$13, 'SRN Backcast - WINEP'!$B$13:$AG$13, 0))</f>
        <v>Excellent</v>
      </c>
      <c r="S210" t="str">
        <f>INDEX('SRN Backcast - WINEP'!$B$12:$AG$97, MATCH('ALL Backcast - WINEP NEP'!$C210, 'SRN Backcast - WINEP'!$C$12:$C$97, 0), MATCH('ALL Backcast - WINEP NEP'!S$13, 'SRN Backcast - WINEP'!$B$13:$AG$13, 0))</f>
        <v>Excellent</v>
      </c>
      <c r="T210" t="str">
        <f>INDEX('SRN Backcast - WINEP'!$B$12:$AG$97, MATCH('ALL Backcast - WINEP NEP'!$C210, 'SRN Backcast - WINEP'!$C$12:$C$97, 0), MATCH('ALL Backcast - WINEP NEP'!T$13, 'SRN Backcast - WINEP'!$B$13:$AG$13, 0))</f>
        <v>Excellent</v>
      </c>
      <c r="U210" t="str">
        <f>INDEX('SRN Backcast - WINEP'!$B$12:$AG$97, MATCH('ALL Backcast - WINEP NEP'!$C210, 'SRN Backcast - WINEP'!$C$12:$C$97, 0), MATCH('ALL Backcast - WINEP NEP'!U$13, 'SRN Backcast - WINEP'!$B$13:$AG$13, 0))</f>
        <v>Excellent</v>
      </c>
      <c r="V210" t="str">
        <f>INDEX('SRN Backcast - WINEP'!$B$12:$AG$97, MATCH('ALL Backcast - WINEP NEP'!$C210, 'SRN Backcast - WINEP'!$C$12:$C$97, 0), MATCH('ALL Backcast - WINEP NEP'!V$13, 'SRN Backcast - WINEP'!$B$13:$AG$13, 0))</f>
        <v>Excellent</v>
      </c>
      <c r="W210">
        <f>INDEX('SRN Backcast - WINEP'!$B$12:$AG$97, MATCH('ALL Backcast - WINEP NEP'!$C210, 'SRN Backcast - WINEP'!$C$12:$C$97, 0), MATCH('ALL Backcast - WINEP NEP'!W$13, 'SRN Backcast - WINEP'!$B$13:$AG$13, 0))</f>
        <v>0</v>
      </c>
      <c r="X210">
        <f>INDEX('SRN Backcast - WINEP'!$B$12:$AG$97, MATCH('ALL Backcast - WINEP NEP'!$C210, 'SRN Backcast - WINEP'!$C$12:$C$97, 0), MATCH('ALL Backcast - WINEP NEP'!X$13, 'SRN Backcast - WINEP'!$B$13:$AG$13, 0))</f>
        <v>0</v>
      </c>
      <c r="Y210">
        <f>INDEX('SRN Backcast - WINEP'!$B$12:$AG$97, MATCH('ALL Backcast - WINEP NEP'!$C210, 'SRN Backcast - WINEP'!$C$12:$C$97, 0), MATCH('ALL Backcast - WINEP NEP'!Y$13, 'SRN Backcast - WINEP'!$B$13:$AG$13, 0))</f>
        <v>0</v>
      </c>
      <c r="Z210" t="str">
        <f>INDEX('SRN Backcast - WINEP'!$B$12:$AG$97, MATCH('ALL Backcast - WINEP NEP'!$C210, 'SRN Backcast - WINEP'!$C$12:$C$97, 0), MATCH('ALL Backcast - WINEP NEP'!Z$13, 'SRN Backcast - WINEP'!$B$13:$AG$13, 0))</f>
        <v>N</v>
      </c>
      <c r="AB210" t="str">
        <f t="shared" si="3"/>
        <v>N</v>
      </c>
    </row>
    <row r="211" spans="2:28">
      <c r="B211" t="s">
        <v>242</v>
      </c>
      <c r="C211" t="s">
        <v>530</v>
      </c>
      <c r="D211" t="str">
        <f>INDEX('SRN Backcast - WINEP'!$B$12:$AG$97, MATCH('ALL Backcast - WINEP NEP'!$C211, 'SRN Backcast - WINEP'!$C$12:$C$97, 0), MATCH('ALL Backcast - WINEP NEP'!D$13, 'SRN Backcast - WINEP'!$B$13:$AG$13, 0))</f>
        <v>coastal</v>
      </c>
      <c r="E211" t="str">
        <f>INDEX('SRN Backcast - WINEP'!$B$12:$AG$97, MATCH('ALL Backcast - WINEP NEP'!$C211, 'SRN Backcast - WINEP'!$C$12:$C$97, 0), MATCH('ALL Backcast - WINEP NEP'!E$13, 'SRN Backcast - WINEP'!$B$13:$AG$13, 0))</f>
        <v>Categorisation</v>
      </c>
      <c r="F211" t="str">
        <f>INDEX('SRN Backcast - WINEP'!$B$12:$AG$97, MATCH('ALL Backcast - WINEP NEP'!$C211, 'SRN Backcast - WINEP'!$C$12:$C$97, 0), MATCH('ALL Backcast - WINEP NEP'!F$13, 'SRN Backcast - WINEP'!$B$13:$AG$13, 0))</f>
        <v>Included</v>
      </c>
      <c r="H211" t="str">
        <f>INDEX('SRN Backcast - WINEP'!$B$12:$AG$97, MATCH('ALL Backcast - WINEP NEP'!$C211, 'SRN Backcast - WINEP'!$C$12:$C$97, 0), MATCH('ALL Backcast - WINEP NEP'!H$13, 'SRN Backcast - WINEP'!$B$13:$AG$13, 0))</f>
        <v>Sufficient</v>
      </c>
      <c r="I211" t="str">
        <f>INDEX('SRN Backcast - WINEP'!$B$12:$AG$97, MATCH('ALL Backcast - WINEP NEP'!$C211, 'SRN Backcast - WINEP'!$C$12:$C$97, 0), MATCH('ALL Backcast - WINEP NEP'!I$13, 'SRN Backcast - WINEP'!$B$13:$AG$13, 0))</f>
        <v>Good</v>
      </c>
      <c r="J211" t="str">
        <f>INDEX('SRN Backcast - WINEP'!$B$12:$AG$97, MATCH('ALL Backcast - WINEP NEP'!$C211, 'SRN Backcast - WINEP'!$C$12:$C$97, 0), MATCH('ALL Backcast - WINEP NEP'!J$13, 'SRN Backcast - WINEP'!$B$13:$AG$13, 0))</f>
        <v>Good</v>
      </c>
      <c r="K211" t="str">
        <f>INDEX('SRN Backcast - WINEP'!$B$12:$AG$97, MATCH('ALL Backcast - WINEP NEP'!$C211, 'SRN Backcast - WINEP'!$C$12:$C$97, 0), MATCH('ALL Backcast - WINEP NEP'!K$13, 'SRN Backcast - WINEP'!$B$13:$AG$13, 0))</f>
        <v>Excellent</v>
      </c>
      <c r="L211" t="str">
        <f>INDEX('SRN Backcast - WINEP'!$B$12:$AG$97, MATCH('ALL Backcast - WINEP NEP'!$C211, 'SRN Backcast - WINEP'!$C$12:$C$97, 0), MATCH('ALL Backcast - WINEP NEP'!L$13, 'SRN Backcast - WINEP'!$B$13:$AG$13, 0))</f>
        <v>Excellent</v>
      </c>
      <c r="M211">
        <f>INDEX('SRN Backcast - WINEP'!$B$12:$AG$97, MATCH('ALL Backcast - WINEP NEP'!$C211, 'SRN Backcast - WINEP'!$C$12:$C$97, 0), MATCH('ALL Backcast - WINEP NEP'!M$13, 'SRN Backcast - WINEP'!$B$13:$AG$13, 0))</f>
        <v>0</v>
      </c>
      <c r="N211" t="str">
        <f>INDEX('SRN Backcast - WINEP'!$B$12:$AG$97, MATCH('ALL Backcast - WINEP NEP'!$C211, 'SRN Backcast - WINEP'!$C$12:$C$97, 0), MATCH('ALL Backcast - WINEP NEP'!N$13, 'SRN Backcast - WINEP'!$B$13:$AG$13, 0))</f>
        <v>Excellent</v>
      </c>
      <c r="O211" t="str">
        <f>INDEX('SRN Backcast - WINEP'!$B$12:$AG$97, MATCH('ALL Backcast - WINEP NEP'!$C211, 'SRN Backcast - WINEP'!$C$12:$C$97, 0), MATCH('ALL Backcast - WINEP NEP'!O$13, 'SRN Backcast - WINEP'!$B$13:$AG$13, 0))</f>
        <v>Excellent</v>
      </c>
      <c r="P211">
        <f>INDEX('SRN Backcast - WINEP'!$B$12:$AG$97, MATCH('ALL Backcast - WINEP NEP'!$C211, 'SRN Backcast - WINEP'!$C$12:$C$97, 0), MATCH('ALL Backcast - WINEP NEP'!P$13, 'SRN Backcast - WINEP'!$B$13:$AG$13, 0))</f>
        <v>0</v>
      </c>
      <c r="Q211" t="str">
        <f>INDEX('SRN Backcast - WINEP'!$B$12:$AG$97, MATCH('ALL Backcast - WINEP NEP'!$C211, 'SRN Backcast - WINEP'!$C$12:$C$97, 0), MATCH('ALL Backcast - WINEP NEP'!Q$13, 'SRN Backcast - WINEP'!$B$13:$AG$13, 0))</f>
        <v>Good</v>
      </c>
      <c r="R211" t="str">
        <f>INDEX('SRN Backcast - WINEP'!$B$12:$AG$97, MATCH('ALL Backcast - WINEP NEP'!$C211, 'SRN Backcast - WINEP'!$C$12:$C$97, 0), MATCH('ALL Backcast - WINEP NEP'!R$13, 'SRN Backcast - WINEP'!$B$13:$AG$13, 0))</f>
        <v>Good</v>
      </c>
      <c r="S211" t="str">
        <f>INDEX('SRN Backcast - WINEP'!$B$12:$AG$97, MATCH('ALL Backcast - WINEP NEP'!$C211, 'SRN Backcast - WINEP'!$C$12:$C$97, 0), MATCH('ALL Backcast - WINEP NEP'!S$13, 'SRN Backcast - WINEP'!$B$13:$AG$13, 0))</f>
        <v>Good</v>
      </c>
      <c r="T211" t="str">
        <f>INDEX('SRN Backcast - WINEP'!$B$12:$AG$97, MATCH('ALL Backcast - WINEP NEP'!$C211, 'SRN Backcast - WINEP'!$C$12:$C$97, 0), MATCH('ALL Backcast - WINEP NEP'!T$13, 'SRN Backcast - WINEP'!$B$13:$AG$13, 0))</f>
        <v>Excellent</v>
      </c>
      <c r="U211" t="str">
        <f>INDEX('SRN Backcast - WINEP'!$B$12:$AG$97, MATCH('ALL Backcast - WINEP NEP'!$C211, 'SRN Backcast - WINEP'!$C$12:$C$97, 0), MATCH('ALL Backcast - WINEP NEP'!U$13, 'SRN Backcast - WINEP'!$B$13:$AG$13, 0))</f>
        <v>Excellent</v>
      </c>
      <c r="V211" t="str">
        <f>INDEX('SRN Backcast - WINEP'!$B$12:$AG$97, MATCH('ALL Backcast - WINEP NEP'!$C211, 'SRN Backcast - WINEP'!$C$12:$C$97, 0), MATCH('ALL Backcast - WINEP NEP'!V$13, 'SRN Backcast - WINEP'!$B$13:$AG$13, 0))</f>
        <v>Excellent</v>
      </c>
      <c r="W211">
        <f>INDEX('SRN Backcast - WINEP'!$B$12:$AG$97, MATCH('ALL Backcast - WINEP NEP'!$C211, 'SRN Backcast - WINEP'!$C$12:$C$97, 0), MATCH('ALL Backcast - WINEP NEP'!W$13, 'SRN Backcast - WINEP'!$B$13:$AG$13, 0))</f>
        <v>0</v>
      </c>
      <c r="X211">
        <f>INDEX('SRN Backcast - WINEP'!$B$12:$AG$97, MATCH('ALL Backcast - WINEP NEP'!$C211, 'SRN Backcast - WINEP'!$C$12:$C$97, 0), MATCH('ALL Backcast - WINEP NEP'!X$13, 'SRN Backcast - WINEP'!$B$13:$AG$13, 0))</f>
        <v>0</v>
      </c>
      <c r="Y211">
        <f>INDEX('SRN Backcast - WINEP'!$B$12:$AG$97, MATCH('ALL Backcast - WINEP NEP'!$C211, 'SRN Backcast - WINEP'!$C$12:$C$97, 0), MATCH('ALL Backcast - WINEP NEP'!Y$13, 'SRN Backcast - WINEP'!$B$13:$AG$13, 0))</f>
        <v>0</v>
      </c>
      <c r="Z211" t="str">
        <f>INDEX('SRN Backcast - WINEP'!$B$12:$AG$97, MATCH('ALL Backcast - WINEP NEP'!$C211, 'SRN Backcast - WINEP'!$C$12:$C$97, 0), MATCH('ALL Backcast - WINEP NEP'!Z$13, 'SRN Backcast - WINEP'!$B$13:$AG$13, 0))</f>
        <v>N</v>
      </c>
      <c r="AB211" t="str">
        <f t="shared" si="3"/>
        <v>N</v>
      </c>
    </row>
    <row r="212" spans="2:28">
      <c r="B212" t="s">
        <v>242</v>
      </c>
      <c r="C212" t="s">
        <v>531</v>
      </c>
      <c r="D212" t="str">
        <f>INDEX('SRN Backcast - WINEP'!$B$12:$AG$97, MATCH('ALL Backcast - WINEP NEP'!$C212, 'SRN Backcast - WINEP'!$C$12:$C$97, 0), MATCH('ALL Backcast - WINEP NEP'!D$13, 'SRN Backcast - WINEP'!$B$13:$AG$13, 0))</f>
        <v>coastal</v>
      </c>
      <c r="E212" t="str">
        <f>INDEX('SRN Backcast - WINEP'!$B$12:$AG$97, MATCH('ALL Backcast - WINEP NEP'!$C212, 'SRN Backcast - WINEP'!$C$12:$C$97, 0), MATCH('ALL Backcast - WINEP NEP'!E$13, 'SRN Backcast - WINEP'!$B$13:$AG$13, 0))</f>
        <v>Categorisation</v>
      </c>
      <c r="F212" t="str">
        <f>INDEX('SRN Backcast - WINEP'!$B$12:$AG$97, MATCH('ALL Backcast - WINEP NEP'!$C212, 'SRN Backcast - WINEP'!$C$12:$C$97, 0), MATCH('ALL Backcast - WINEP NEP'!F$13, 'SRN Backcast - WINEP'!$B$13:$AG$13, 0))</f>
        <v>Included</v>
      </c>
      <c r="H212" t="str">
        <f>INDEX('SRN Backcast - WINEP'!$B$12:$AG$97, MATCH('ALL Backcast - WINEP NEP'!$C212, 'SRN Backcast - WINEP'!$C$12:$C$97, 0), MATCH('ALL Backcast - WINEP NEP'!H$13, 'SRN Backcast - WINEP'!$B$13:$AG$13, 0))</f>
        <v>Good</v>
      </c>
      <c r="I212" t="str">
        <f>INDEX('SRN Backcast - WINEP'!$B$12:$AG$97, MATCH('ALL Backcast - WINEP NEP'!$C212, 'SRN Backcast - WINEP'!$C$12:$C$97, 0), MATCH('ALL Backcast - WINEP NEP'!I$13, 'SRN Backcast - WINEP'!$B$13:$AG$13, 0))</f>
        <v>Sufficient</v>
      </c>
      <c r="J212" t="str">
        <f>INDEX('SRN Backcast - WINEP'!$B$12:$AG$97, MATCH('ALL Backcast - WINEP NEP'!$C212, 'SRN Backcast - WINEP'!$C$12:$C$97, 0), MATCH('ALL Backcast - WINEP NEP'!J$13, 'SRN Backcast - WINEP'!$B$13:$AG$13, 0))</f>
        <v>Sufficient</v>
      </c>
      <c r="K212" t="str">
        <f>INDEX('SRN Backcast - WINEP'!$B$12:$AG$97, MATCH('ALL Backcast - WINEP NEP'!$C212, 'SRN Backcast - WINEP'!$C$12:$C$97, 0), MATCH('ALL Backcast - WINEP NEP'!K$13, 'SRN Backcast - WINEP'!$B$13:$AG$13, 0))</f>
        <v>Poor</v>
      </c>
      <c r="L212" t="str">
        <f>INDEX('SRN Backcast - WINEP'!$B$12:$AG$97, MATCH('ALL Backcast - WINEP NEP'!$C212, 'SRN Backcast - WINEP'!$C$12:$C$97, 0), MATCH('ALL Backcast - WINEP NEP'!L$13, 'SRN Backcast - WINEP'!$B$13:$AG$13, 0))</f>
        <v>Poor</v>
      </c>
      <c r="M212">
        <f>INDEX('SRN Backcast - WINEP'!$B$12:$AG$97, MATCH('ALL Backcast - WINEP NEP'!$C212, 'SRN Backcast - WINEP'!$C$12:$C$97, 0), MATCH('ALL Backcast - WINEP NEP'!M$13, 'SRN Backcast - WINEP'!$B$13:$AG$13, 0))</f>
        <v>0</v>
      </c>
      <c r="N212" t="str">
        <f>INDEX('SRN Backcast - WINEP'!$B$12:$AG$97, MATCH('ALL Backcast - WINEP NEP'!$C212, 'SRN Backcast - WINEP'!$C$12:$C$97, 0), MATCH('ALL Backcast - WINEP NEP'!N$13, 'SRN Backcast - WINEP'!$B$13:$AG$13, 0))</f>
        <v>Poor</v>
      </c>
      <c r="O212" t="str">
        <f>INDEX('SRN Backcast - WINEP'!$B$12:$AG$97, MATCH('ALL Backcast - WINEP NEP'!$C212, 'SRN Backcast - WINEP'!$C$12:$C$97, 0), MATCH('ALL Backcast - WINEP NEP'!O$13, 'SRN Backcast - WINEP'!$B$13:$AG$13, 0))</f>
        <v>Poor</v>
      </c>
      <c r="P212">
        <f>INDEX('SRN Backcast - WINEP'!$B$12:$AG$97, MATCH('ALL Backcast - WINEP NEP'!$C212, 'SRN Backcast - WINEP'!$C$12:$C$97, 0), MATCH('ALL Backcast - WINEP NEP'!P$13, 'SRN Backcast - WINEP'!$B$13:$AG$13, 0))</f>
        <v>0</v>
      </c>
      <c r="Q212" t="str">
        <f>INDEX('SRN Backcast - WINEP'!$B$12:$AG$97, MATCH('ALL Backcast - WINEP NEP'!$C212, 'SRN Backcast - WINEP'!$C$12:$C$97, 0), MATCH('ALL Backcast - WINEP NEP'!Q$13, 'SRN Backcast - WINEP'!$B$13:$AG$13, 0))</f>
        <v>Sufficient</v>
      </c>
      <c r="R212" t="str">
        <f>INDEX('SRN Backcast - WINEP'!$B$12:$AG$97, MATCH('ALL Backcast - WINEP NEP'!$C212, 'SRN Backcast - WINEP'!$C$12:$C$97, 0), MATCH('ALL Backcast - WINEP NEP'!R$13, 'SRN Backcast - WINEP'!$B$13:$AG$13, 0))</f>
        <v>Good</v>
      </c>
      <c r="S212" t="str">
        <f>INDEX('SRN Backcast - WINEP'!$B$12:$AG$97, MATCH('ALL Backcast - WINEP NEP'!$C212, 'SRN Backcast - WINEP'!$C$12:$C$97, 0), MATCH('ALL Backcast - WINEP NEP'!S$13, 'SRN Backcast - WINEP'!$B$13:$AG$13, 0))</f>
        <v>Good</v>
      </c>
      <c r="T212" t="str">
        <f>INDEX('SRN Backcast - WINEP'!$B$12:$AG$97, MATCH('ALL Backcast - WINEP NEP'!$C212, 'SRN Backcast - WINEP'!$C$12:$C$97, 0), MATCH('ALL Backcast - WINEP NEP'!T$13, 'SRN Backcast - WINEP'!$B$13:$AG$13, 0))</f>
        <v>Good</v>
      </c>
      <c r="U212" t="str">
        <f>INDEX('SRN Backcast - WINEP'!$B$12:$AG$97, MATCH('ALL Backcast - WINEP NEP'!$C212, 'SRN Backcast - WINEP'!$C$12:$C$97, 0), MATCH('ALL Backcast - WINEP NEP'!U$13, 'SRN Backcast - WINEP'!$B$13:$AG$13, 0))</f>
        <v>Good</v>
      </c>
      <c r="V212" t="str">
        <f>INDEX('SRN Backcast - WINEP'!$B$12:$AG$97, MATCH('ALL Backcast - WINEP NEP'!$C212, 'SRN Backcast - WINEP'!$C$12:$C$97, 0), MATCH('ALL Backcast - WINEP NEP'!V$13, 'SRN Backcast - WINEP'!$B$13:$AG$13, 0))</f>
        <v>Good</v>
      </c>
      <c r="W212" t="str">
        <f>INDEX('SRN Backcast - WINEP'!$B$12:$AG$97, MATCH('ALL Backcast - WINEP NEP'!$C212, 'SRN Backcast - WINEP'!$C$12:$C$97, 0), MATCH('ALL Backcast - WINEP NEP'!W$13, 'SRN Backcast - WINEP'!$B$13:$AG$13, 0))</f>
        <v>Y</v>
      </c>
      <c r="X212" t="str">
        <f>INDEX('SRN Backcast - WINEP'!$B$12:$AG$97, MATCH('ALL Backcast - WINEP NEP'!$C212, 'SRN Backcast - WINEP'!$C$12:$C$97, 0), MATCH('ALL Backcast - WINEP NEP'!X$13, 'SRN Backcast - WINEP'!$B$13:$AG$13, 0))</f>
        <v>INV2 - 09SO104150a</v>
      </c>
      <c r="Y212" t="str">
        <f>INDEX('SRN Backcast - WINEP'!$B$12:$AG$97, MATCH('ALL Backcast - WINEP NEP'!$C212, 'SRN Backcast - WINEP'!$C$12:$C$97, 0), MATCH('ALL Backcast - WINEP NEP'!Y$13, 'SRN Backcast - WINEP'!$B$13:$AG$13, 0))</f>
        <v>Accept company forecast - Investigations for waters at risk of deterioration to a planning class of Poor - investigation to look at potential for  Suds catchment AMP9 IMP</v>
      </c>
      <c r="Z212" t="str">
        <f>INDEX('SRN Backcast - WINEP'!$B$12:$AG$97, MATCH('ALL Backcast - WINEP NEP'!$C212, 'SRN Backcast - WINEP'!$C$12:$C$97, 0), MATCH('ALL Backcast - WINEP NEP'!Z$13, 'SRN Backcast - WINEP'!$B$13:$AG$13, 0))</f>
        <v>N</v>
      </c>
      <c r="AB212" t="str">
        <f t="shared" si="3"/>
        <v>N</v>
      </c>
    </row>
    <row r="213" spans="2:28">
      <c r="B213" t="s">
        <v>242</v>
      </c>
      <c r="C213" t="s">
        <v>532</v>
      </c>
      <c r="D213" t="str">
        <f>INDEX('SRN Backcast - WINEP'!$B$12:$AG$97, MATCH('ALL Backcast - WINEP NEP'!$C213, 'SRN Backcast - WINEP'!$C$12:$C$97, 0), MATCH('ALL Backcast - WINEP NEP'!D$13, 'SRN Backcast - WINEP'!$B$13:$AG$13, 0))</f>
        <v>coastal</v>
      </c>
      <c r="E213" t="str">
        <f>INDEX('SRN Backcast - WINEP'!$B$12:$AG$97, MATCH('ALL Backcast - WINEP NEP'!$C213, 'SRN Backcast - WINEP'!$C$12:$C$97, 0), MATCH('ALL Backcast - WINEP NEP'!E$13, 'SRN Backcast - WINEP'!$B$13:$AG$13, 0))</f>
        <v>Categorisation</v>
      </c>
      <c r="F213" t="str">
        <f>INDEX('SRN Backcast - WINEP'!$B$12:$AG$97, MATCH('ALL Backcast - WINEP NEP'!$C213, 'SRN Backcast - WINEP'!$C$12:$C$97, 0), MATCH('ALL Backcast - WINEP NEP'!F$13, 'SRN Backcast - WINEP'!$B$13:$AG$13, 0))</f>
        <v>Included</v>
      </c>
      <c r="H213" t="str">
        <f>INDEX('SRN Backcast - WINEP'!$B$12:$AG$97, MATCH('ALL Backcast - WINEP NEP'!$C213, 'SRN Backcast - WINEP'!$C$12:$C$97, 0), MATCH('ALL Backcast - WINEP NEP'!H$13, 'SRN Backcast - WINEP'!$B$13:$AG$13, 0))</f>
        <v>Excellent</v>
      </c>
      <c r="I213" t="str">
        <f>INDEX('SRN Backcast - WINEP'!$B$12:$AG$97, MATCH('ALL Backcast - WINEP NEP'!$C213, 'SRN Backcast - WINEP'!$C$12:$C$97, 0), MATCH('ALL Backcast - WINEP NEP'!I$13, 'SRN Backcast - WINEP'!$B$13:$AG$13, 0))</f>
        <v>Excellent</v>
      </c>
      <c r="J213" t="str">
        <f>INDEX('SRN Backcast - WINEP'!$B$12:$AG$97, MATCH('ALL Backcast - WINEP NEP'!$C213, 'SRN Backcast - WINEP'!$C$12:$C$97, 0), MATCH('ALL Backcast - WINEP NEP'!J$13, 'SRN Backcast - WINEP'!$B$13:$AG$13, 0))</f>
        <v>Excellent</v>
      </c>
      <c r="K213" t="str">
        <f>INDEX('SRN Backcast - WINEP'!$B$12:$AG$97, MATCH('ALL Backcast - WINEP NEP'!$C213, 'SRN Backcast - WINEP'!$C$12:$C$97, 0), MATCH('ALL Backcast - WINEP NEP'!K$13, 'SRN Backcast - WINEP'!$B$13:$AG$13, 0))</f>
        <v>Excellent</v>
      </c>
      <c r="L213" t="str">
        <f>INDEX('SRN Backcast - WINEP'!$B$12:$AG$97, MATCH('ALL Backcast - WINEP NEP'!$C213, 'SRN Backcast - WINEP'!$C$12:$C$97, 0), MATCH('ALL Backcast - WINEP NEP'!L$13, 'SRN Backcast - WINEP'!$B$13:$AG$13, 0))</f>
        <v>Excellent</v>
      </c>
      <c r="M213">
        <f>INDEX('SRN Backcast - WINEP'!$B$12:$AG$97, MATCH('ALL Backcast - WINEP NEP'!$C213, 'SRN Backcast - WINEP'!$C$12:$C$97, 0), MATCH('ALL Backcast - WINEP NEP'!M$13, 'SRN Backcast - WINEP'!$B$13:$AG$13, 0))</f>
        <v>0</v>
      </c>
      <c r="N213" t="str">
        <f>INDEX('SRN Backcast - WINEP'!$B$12:$AG$97, MATCH('ALL Backcast - WINEP NEP'!$C213, 'SRN Backcast - WINEP'!$C$12:$C$97, 0), MATCH('ALL Backcast - WINEP NEP'!N$13, 'SRN Backcast - WINEP'!$B$13:$AG$13, 0))</f>
        <v>Excellent</v>
      </c>
      <c r="O213" t="str">
        <f>INDEX('SRN Backcast - WINEP'!$B$12:$AG$97, MATCH('ALL Backcast - WINEP NEP'!$C213, 'SRN Backcast - WINEP'!$C$12:$C$97, 0), MATCH('ALL Backcast - WINEP NEP'!O$13, 'SRN Backcast - WINEP'!$B$13:$AG$13, 0))</f>
        <v>Excellent</v>
      </c>
      <c r="P213">
        <f>INDEX('SRN Backcast - WINEP'!$B$12:$AG$97, MATCH('ALL Backcast - WINEP NEP'!$C213, 'SRN Backcast - WINEP'!$C$12:$C$97, 0), MATCH('ALL Backcast - WINEP NEP'!P$13, 'SRN Backcast - WINEP'!$B$13:$AG$13, 0))</f>
        <v>0</v>
      </c>
      <c r="Q213" t="str">
        <f>INDEX('SRN Backcast - WINEP'!$B$12:$AG$97, MATCH('ALL Backcast - WINEP NEP'!$C213, 'SRN Backcast - WINEP'!$C$12:$C$97, 0), MATCH('ALL Backcast - WINEP NEP'!Q$13, 'SRN Backcast - WINEP'!$B$13:$AG$13, 0))</f>
        <v>Excellent</v>
      </c>
      <c r="R213" t="str">
        <f>INDEX('SRN Backcast - WINEP'!$B$12:$AG$97, MATCH('ALL Backcast - WINEP NEP'!$C213, 'SRN Backcast - WINEP'!$C$12:$C$97, 0), MATCH('ALL Backcast - WINEP NEP'!R$13, 'SRN Backcast - WINEP'!$B$13:$AG$13, 0))</f>
        <v>Excellent</v>
      </c>
      <c r="S213" t="str">
        <f>INDEX('SRN Backcast - WINEP'!$B$12:$AG$97, MATCH('ALL Backcast - WINEP NEP'!$C213, 'SRN Backcast - WINEP'!$C$12:$C$97, 0), MATCH('ALL Backcast - WINEP NEP'!S$13, 'SRN Backcast - WINEP'!$B$13:$AG$13, 0))</f>
        <v>Excellent</v>
      </c>
      <c r="T213" t="str">
        <f>INDEX('SRN Backcast - WINEP'!$B$12:$AG$97, MATCH('ALL Backcast - WINEP NEP'!$C213, 'SRN Backcast - WINEP'!$C$12:$C$97, 0), MATCH('ALL Backcast - WINEP NEP'!T$13, 'SRN Backcast - WINEP'!$B$13:$AG$13, 0))</f>
        <v>Excellent</v>
      </c>
      <c r="U213" t="str">
        <f>INDEX('SRN Backcast - WINEP'!$B$12:$AG$97, MATCH('ALL Backcast - WINEP NEP'!$C213, 'SRN Backcast - WINEP'!$C$12:$C$97, 0), MATCH('ALL Backcast - WINEP NEP'!U$13, 'SRN Backcast - WINEP'!$B$13:$AG$13, 0))</f>
        <v>Excellent</v>
      </c>
      <c r="V213" t="str">
        <f>INDEX('SRN Backcast - WINEP'!$B$12:$AG$97, MATCH('ALL Backcast - WINEP NEP'!$C213, 'SRN Backcast - WINEP'!$C$12:$C$97, 0), MATCH('ALL Backcast - WINEP NEP'!V$13, 'SRN Backcast - WINEP'!$B$13:$AG$13, 0))</f>
        <v>Excellent</v>
      </c>
      <c r="W213">
        <f>INDEX('SRN Backcast - WINEP'!$B$12:$AG$97, MATCH('ALL Backcast - WINEP NEP'!$C213, 'SRN Backcast - WINEP'!$C$12:$C$97, 0), MATCH('ALL Backcast - WINEP NEP'!W$13, 'SRN Backcast - WINEP'!$B$13:$AG$13, 0))</f>
        <v>0</v>
      </c>
      <c r="X213">
        <f>INDEX('SRN Backcast - WINEP'!$B$12:$AG$97, MATCH('ALL Backcast - WINEP NEP'!$C213, 'SRN Backcast - WINEP'!$C$12:$C$97, 0), MATCH('ALL Backcast - WINEP NEP'!X$13, 'SRN Backcast - WINEP'!$B$13:$AG$13, 0))</f>
        <v>0</v>
      </c>
      <c r="Y213">
        <f>INDEX('SRN Backcast - WINEP'!$B$12:$AG$97, MATCH('ALL Backcast - WINEP NEP'!$C213, 'SRN Backcast - WINEP'!$C$12:$C$97, 0), MATCH('ALL Backcast - WINEP NEP'!Y$13, 'SRN Backcast - WINEP'!$B$13:$AG$13, 0))</f>
        <v>0</v>
      </c>
      <c r="Z213" t="str">
        <f>INDEX('SRN Backcast - WINEP'!$B$12:$AG$97, MATCH('ALL Backcast - WINEP NEP'!$C213, 'SRN Backcast - WINEP'!$C$12:$C$97, 0), MATCH('ALL Backcast - WINEP NEP'!Z$13, 'SRN Backcast - WINEP'!$B$13:$AG$13, 0))</f>
        <v>N</v>
      </c>
      <c r="AB213" t="str">
        <f t="shared" si="3"/>
        <v>N</v>
      </c>
    </row>
    <row r="214" spans="2:28">
      <c r="B214" t="s">
        <v>242</v>
      </c>
      <c r="C214" t="s">
        <v>533</v>
      </c>
      <c r="D214" t="str">
        <f>INDEX('SRN Backcast - WINEP'!$B$12:$AG$97, MATCH('ALL Backcast - WINEP NEP'!$C214, 'SRN Backcast - WINEP'!$C$12:$C$97, 0), MATCH('ALL Backcast - WINEP NEP'!D$13, 'SRN Backcast - WINEP'!$B$13:$AG$13, 0))</f>
        <v>coastal</v>
      </c>
      <c r="E214" t="str">
        <f>INDEX('SRN Backcast - WINEP'!$B$12:$AG$97, MATCH('ALL Backcast - WINEP NEP'!$C214, 'SRN Backcast - WINEP'!$C$12:$C$97, 0), MATCH('ALL Backcast - WINEP NEP'!E$13, 'SRN Backcast - WINEP'!$B$13:$AG$13, 0))</f>
        <v>Categorisation</v>
      </c>
      <c r="F214" t="str">
        <f>INDEX('SRN Backcast - WINEP'!$B$12:$AG$97, MATCH('ALL Backcast - WINEP NEP'!$C214, 'SRN Backcast - WINEP'!$C$12:$C$97, 0), MATCH('ALL Backcast - WINEP NEP'!F$13, 'SRN Backcast - WINEP'!$B$13:$AG$13, 0))</f>
        <v>Included</v>
      </c>
      <c r="H214" t="str">
        <f>INDEX('SRN Backcast - WINEP'!$B$12:$AG$97, MATCH('ALL Backcast - WINEP NEP'!$C214, 'SRN Backcast - WINEP'!$C$12:$C$97, 0), MATCH('ALL Backcast - WINEP NEP'!H$13, 'SRN Backcast - WINEP'!$B$13:$AG$13, 0))</f>
        <v>Good</v>
      </c>
      <c r="I214" t="str">
        <f>INDEX('SRN Backcast - WINEP'!$B$12:$AG$97, MATCH('ALL Backcast - WINEP NEP'!$C214, 'SRN Backcast - WINEP'!$C$12:$C$97, 0), MATCH('ALL Backcast - WINEP NEP'!I$13, 'SRN Backcast - WINEP'!$B$13:$AG$13, 0))</f>
        <v>Sufficient</v>
      </c>
      <c r="J214" t="str">
        <f>INDEX('SRN Backcast - WINEP'!$B$12:$AG$97, MATCH('ALL Backcast - WINEP NEP'!$C214, 'SRN Backcast - WINEP'!$C$12:$C$97, 0), MATCH('ALL Backcast - WINEP NEP'!J$13, 'SRN Backcast - WINEP'!$B$13:$AG$13, 0))</f>
        <v>Sufficient</v>
      </c>
      <c r="K214" t="str">
        <f>INDEX('SRN Backcast - WINEP'!$B$12:$AG$97, MATCH('ALL Backcast - WINEP NEP'!$C214, 'SRN Backcast - WINEP'!$C$12:$C$97, 0), MATCH('ALL Backcast - WINEP NEP'!K$13, 'SRN Backcast - WINEP'!$B$13:$AG$13, 0))</f>
        <v>Sufficient</v>
      </c>
      <c r="L214" t="str">
        <f>INDEX('SRN Backcast - WINEP'!$B$12:$AG$97, MATCH('ALL Backcast - WINEP NEP'!$C214, 'SRN Backcast - WINEP'!$C$12:$C$97, 0), MATCH('ALL Backcast - WINEP NEP'!L$13, 'SRN Backcast - WINEP'!$B$13:$AG$13, 0))</f>
        <v>Sufficient</v>
      </c>
      <c r="M214">
        <f>INDEX('SRN Backcast - WINEP'!$B$12:$AG$97, MATCH('ALL Backcast - WINEP NEP'!$C214, 'SRN Backcast - WINEP'!$C$12:$C$97, 0), MATCH('ALL Backcast - WINEP NEP'!M$13, 'SRN Backcast - WINEP'!$B$13:$AG$13, 0))</f>
        <v>0</v>
      </c>
      <c r="N214" t="str">
        <f>INDEX('SRN Backcast - WINEP'!$B$12:$AG$97, MATCH('ALL Backcast - WINEP NEP'!$C214, 'SRN Backcast - WINEP'!$C$12:$C$97, 0), MATCH('ALL Backcast - WINEP NEP'!N$13, 'SRN Backcast - WINEP'!$B$13:$AG$13, 0))</f>
        <v>Sufficient</v>
      </c>
      <c r="O214" t="str">
        <f>INDEX('SRN Backcast - WINEP'!$B$12:$AG$97, MATCH('ALL Backcast - WINEP NEP'!$C214, 'SRN Backcast - WINEP'!$C$12:$C$97, 0), MATCH('ALL Backcast - WINEP NEP'!O$13, 'SRN Backcast - WINEP'!$B$13:$AG$13, 0))</f>
        <v>Poor</v>
      </c>
      <c r="P214">
        <f>INDEX('SRN Backcast - WINEP'!$B$12:$AG$97, MATCH('ALL Backcast - WINEP NEP'!$C214, 'SRN Backcast - WINEP'!$C$12:$C$97, 0), MATCH('ALL Backcast - WINEP NEP'!P$13, 'SRN Backcast - WINEP'!$B$13:$AG$13, 0))</f>
        <v>0</v>
      </c>
      <c r="Q214" t="str">
        <f>INDEX('SRN Backcast - WINEP'!$B$12:$AG$97, MATCH('ALL Backcast - WINEP NEP'!$C214, 'SRN Backcast - WINEP'!$C$12:$C$97, 0), MATCH('ALL Backcast - WINEP NEP'!Q$13, 'SRN Backcast - WINEP'!$B$13:$AG$13, 0))</f>
        <v>Poor</v>
      </c>
      <c r="R214" t="str">
        <f>INDEX('SRN Backcast - WINEP'!$B$12:$AG$97, MATCH('ALL Backcast - WINEP NEP'!$C214, 'SRN Backcast - WINEP'!$C$12:$C$97, 0), MATCH('ALL Backcast - WINEP NEP'!R$13, 'SRN Backcast - WINEP'!$B$13:$AG$13, 0))</f>
        <v>Poor</v>
      </c>
      <c r="S214" t="str">
        <f>INDEX('SRN Backcast - WINEP'!$B$12:$AG$97, MATCH('ALL Backcast - WINEP NEP'!$C214, 'SRN Backcast - WINEP'!$C$12:$C$97, 0), MATCH('ALL Backcast - WINEP NEP'!S$13, 'SRN Backcast - WINEP'!$B$13:$AG$13, 0))</f>
        <v>Sufficient</v>
      </c>
      <c r="T214" t="str">
        <f>INDEX('SRN Backcast - WINEP'!$B$12:$AG$97, MATCH('ALL Backcast - WINEP NEP'!$C214, 'SRN Backcast - WINEP'!$C$12:$C$97, 0), MATCH('ALL Backcast - WINEP NEP'!T$13, 'SRN Backcast - WINEP'!$B$13:$AG$13, 0))</f>
        <v>Good</v>
      </c>
      <c r="U214" t="str">
        <f>INDEX('SRN Backcast - WINEP'!$B$12:$AG$97, MATCH('ALL Backcast - WINEP NEP'!$C214, 'SRN Backcast - WINEP'!$C$12:$C$97, 0), MATCH('ALL Backcast - WINEP NEP'!U$13, 'SRN Backcast - WINEP'!$B$13:$AG$13, 0))</f>
        <v>Good</v>
      </c>
      <c r="V214" t="str">
        <f>INDEX('SRN Backcast - WINEP'!$B$12:$AG$97, MATCH('ALL Backcast - WINEP NEP'!$C214, 'SRN Backcast - WINEP'!$C$12:$C$97, 0), MATCH('ALL Backcast - WINEP NEP'!V$13, 'SRN Backcast - WINEP'!$B$13:$AG$13, 0))</f>
        <v>Good</v>
      </c>
      <c r="W214" t="str">
        <f>INDEX('SRN Backcast - WINEP'!$B$12:$AG$97, MATCH('ALL Backcast - WINEP NEP'!$C214, 'SRN Backcast - WINEP'!$C$12:$C$97, 0), MATCH('ALL Backcast - WINEP NEP'!W$13, 'SRN Backcast - WINEP'!$B$13:$AG$13, 0))</f>
        <v>Y</v>
      </c>
      <c r="X214" t="str">
        <f>INDEX('SRN Backcast - WINEP'!$B$12:$AG$97, MATCH('ALL Backcast - WINEP NEP'!$C214, 'SRN Backcast - WINEP'!$C$12:$C$97, 0), MATCH('ALL Backcast - WINEP NEP'!X$13, 'SRN Backcast - WINEP'!$B$13:$AG$13, 0))</f>
        <v>No action listed</v>
      </c>
      <c r="Y214" t="str">
        <f>INDEX('SRN Backcast - WINEP'!$B$12:$AG$97, MATCH('ALL Backcast - WINEP NEP'!$C214, 'SRN Backcast - WINEP'!$C$12:$C$97, 0), MATCH('ALL Backcast - WINEP NEP'!Y$13, 'SRN Backcast - WINEP'!$B$13:$AG$13, 0))</f>
        <v>Historically sufficient is level delivered so should hold forecast at this level, and accept company forecasted improvement.</v>
      </c>
      <c r="Z214" t="str">
        <f>INDEX('SRN Backcast - WINEP'!$B$12:$AG$97, MATCH('ALL Backcast - WINEP NEP'!$C214, 'SRN Backcast - WINEP'!$C$12:$C$97, 0), MATCH('ALL Backcast - WINEP NEP'!Z$13, 'SRN Backcast - WINEP'!$B$13:$AG$13, 0))</f>
        <v>Y</v>
      </c>
      <c r="AB214" t="str">
        <f t="shared" si="3"/>
        <v>N</v>
      </c>
    </row>
    <row r="215" spans="2:28">
      <c r="B215" t="s">
        <v>242</v>
      </c>
      <c r="C215" t="s">
        <v>534</v>
      </c>
      <c r="D215" t="str">
        <f>INDEX('SRN Backcast - WINEP'!$B$12:$AG$97, MATCH('ALL Backcast - WINEP NEP'!$C215, 'SRN Backcast - WINEP'!$C$12:$C$97, 0), MATCH('ALL Backcast - WINEP NEP'!D$13, 'SRN Backcast - WINEP'!$B$13:$AG$13, 0))</f>
        <v>coastal</v>
      </c>
      <c r="E215" t="str">
        <f>INDEX('SRN Backcast - WINEP'!$B$12:$AG$97, MATCH('ALL Backcast - WINEP NEP'!$C215, 'SRN Backcast - WINEP'!$C$12:$C$97, 0), MATCH('ALL Backcast - WINEP NEP'!E$13, 'SRN Backcast - WINEP'!$B$13:$AG$13, 0))</f>
        <v>Categorisation</v>
      </c>
      <c r="F215" t="str">
        <f>INDEX('SRN Backcast - WINEP'!$B$12:$AG$97, MATCH('ALL Backcast - WINEP NEP'!$C215, 'SRN Backcast - WINEP'!$C$12:$C$97, 0), MATCH('ALL Backcast - WINEP NEP'!F$13, 'SRN Backcast - WINEP'!$B$13:$AG$13, 0))</f>
        <v>Included</v>
      </c>
      <c r="H215" t="str">
        <f>INDEX('SRN Backcast - WINEP'!$B$12:$AG$97, MATCH('ALL Backcast - WINEP NEP'!$C215, 'SRN Backcast - WINEP'!$C$12:$C$97, 0), MATCH('ALL Backcast - WINEP NEP'!H$13, 'SRN Backcast - WINEP'!$B$13:$AG$13, 0))</f>
        <v>Good</v>
      </c>
      <c r="I215" t="str">
        <f>INDEX('SRN Backcast - WINEP'!$B$12:$AG$97, MATCH('ALL Backcast - WINEP NEP'!$C215, 'SRN Backcast - WINEP'!$C$12:$C$97, 0), MATCH('ALL Backcast - WINEP NEP'!I$13, 'SRN Backcast - WINEP'!$B$13:$AG$13, 0))</f>
        <v>Good</v>
      </c>
      <c r="J215" t="str">
        <f>INDEX('SRN Backcast - WINEP'!$B$12:$AG$97, MATCH('ALL Backcast - WINEP NEP'!$C215, 'SRN Backcast - WINEP'!$C$12:$C$97, 0), MATCH('ALL Backcast - WINEP NEP'!J$13, 'SRN Backcast - WINEP'!$B$13:$AG$13, 0))</f>
        <v>Good</v>
      </c>
      <c r="K215" t="str">
        <f>INDEX('SRN Backcast - WINEP'!$B$12:$AG$97, MATCH('ALL Backcast - WINEP NEP'!$C215, 'SRN Backcast - WINEP'!$C$12:$C$97, 0), MATCH('ALL Backcast - WINEP NEP'!K$13, 'SRN Backcast - WINEP'!$B$13:$AG$13, 0))</f>
        <v>Good</v>
      </c>
      <c r="L215" t="str">
        <f>INDEX('SRN Backcast - WINEP'!$B$12:$AG$97, MATCH('ALL Backcast - WINEP NEP'!$C215, 'SRN Backcast - WINEP'!$C$12:$C$97, 0), MATCH('ALL Backcast - WINEP NEP'!L$13, 'SRN Backcast - WINEP'!$B$13:$AG$13, 0))</f>
        <v>Good</v>
      </c>
      <c r="M215">
        <f>INDEX('SRN Backcast - WINEP'!$B$12:$AG$97, MATCH('ALL Backcast - WINEP NEP'!$C215, 'SRN Backcast - WINEP'!$C$12:$C$97, 0), MATCH('ALL Backcast - WINEP NEP'!M$13, 'SRN Backcast - WINEP'!$B$13:$AG$13, 0))</f>
        <v>0</v>
      </c>
      <c r="N215" t="str">
        <f>INDEX('SRN Backcast - WINEP'!$B$12:$AG$97, MATCH('ALL Backcast - WINEP NEP'!$C215, 'SRN Backcast - WINEP'!$C$12:$C$97, 0), MATCH('ALL Backcast - WINEP NEP'!N$13, 'SRN Backcast - WINEP'!$B$13:$AG$13, 0))</f>
        <v>Excellent</v>
      </c>
      <c r="O215" t="str">
        <f>INDEX('SRN Backcast - WINEP'!$B$12:$AG$97, MATCH('ALL Backcast - WINEP NEP'!$C215, 'SRN Backcast - WINEP'!$C$12:$C$97, 0), MATCH('ALL Backcast - WINEP NEP'!O$13, 'SRN Backcast - WINEP'!$B$13:$AG$13, 0))</f>
        <v>Good</v>
      </c>
      <c r="P215">
        <f>INDEX('SRN Backcast - WINEP'!$B$12:$AG$97, MATCH('ALL Backcast - WINEP NEP'!$C215, 'SRN Backcast - WINEP'!$C$12:$C$97, 0), MATCH('ALL Backcast - WINEP NEP'!P$13, 'SRN Backcast - WINEP'!$B$13:$AG$13, 0))</f>
        <v>0</v>
      </c>
      <c r="Q215" t="str">
        <f>INDEX('SRN Backcast - WINEP'!$B$12:$AG$97, MATCH('ALL Backcast - WINEP NEP'!$C215, 'SRN Backcast - WINEP'!$C$12:$C$97, 0), MATCH('ALL Backcast - WINEP NEP'!Q$13, 'SRN Backcast - WINEP'!$B$13:$AG$13, 0))</f>
        <v>Good</v>
      </c>
      <c r="R215" t="str">
        <f>INDEX('SRN Backcast - WINEP'!$B$12:$AG$97, MATCH('ALL Backcast - WINEP NEP'!$C215, 'SRN Backcast - WINEP'!$C$12:$C$97, 0), MATCH('ALL Backcast - WINEP NEP'!R$13, 'SRN Backcast - WINEP'!$B$13:$AG$13, 0))</f>
        <v>Good</v>
      </c>
      <c r="S215" t="str">
        <f>INDEX('SRN Backcast - WINEP'!$B$12:$AG$97, MATCH('ALL Backcast - WINEP NEP'!$C215, 'SRN Backcast - WINEP'!$C$12:$C$97, 0), MATCH('ALL Backcast - WINEP NEP'!S$13, 'SRN Backcast - WINEP'!$B$13:$AG$13, 0))</f>
        <v>Good</v>
      </c>
      <c r="T215" t="str">
        <f>INDEX('SRN Backcast - WINEP'!$B$12:$AG$97, MATCH('ALL Backcast - WINEP NEP'!$C215, 'SRN Backcast - WINEP'!$C$12:$C$97, 0), MATCH('ALL Backcast - WINEP NEP'!T$13, 'SRN Backcast - WINEP'!$B$13:$AG$13, 0))</f>
        <v>Good</v>
      </c>
      <c r="U215" t="str">
        <f>INDEX('SRN Backcast - WINEP'!$B$12:$AG$97, MATCH('ALL Backcast - WINEP NEP'!$C215, 'SRN Backcast - WINEP'!$C$12:$C$97, 0), MATCH('ALL Backcast - WINEP NEP'!U$13, 'SRN Backcast - WINEP'!$B$13:$AG$13, 0))</f>
        <v>Good</v>
      </c>
      <c r="V215" t="str">
        <f>INDEX('SRN Backcast - WINEP'!$B$12:$AG$97, MATCH('ALL Backcast - WINEP NEP'!$C215, 'SRN Backcast - WINEP'!$C$12:$C$97, 0), MATCH('ALL Backcast - WINEP NEP'!V$13, 'SRN Backcast - WINEP'!$B$13:$AG$13, 0))</f>
        <v>Good</v>
      </c>
      <c r="W215">
        <f>INDEX('SRN Backcast - WINEP'!$B$12:$AG$97, MATCH('ALL Backcast - WINEP NEP'!$C215, 'SRN Backcast - WINEP'!$C$12:$C$97, 0), MATCH('ALL Backcast - WINEP NEP'!W$13, 'SRN Backcast - WINEP'!$B$13:$AG$13, 0))</f>
        <v>0</v>
      </c>
      <c r="X215" t="str">
        <f>INDEX('SRN Backcast - WINEP'!$B$12:$AG$97, MATCH('ALL Backcast - WINEP NEP'!$C215, 'SRN Backcast - WINEP'!$C$12:$C$97, 0), MATCH('ALL Backcast - WINEP NEP'!X$13, 'SRN Backcast - WINEP'!$B$13:$AG$13, 0))</f>
        <v>ND - 08SO101180a</v>
      </c>
      <c r="Y215" t="str">
        <f>INDEX('SRN Backcast - WINEP'!$B$12:$AG$97, MATCH('ALL Backcast - WINEP NEP'!$C215, 'SRN Backcast - WINEP'!$C$12:$C$97, 0), MATCH('ALL Backcast - WINEP NEP'!Y$13, 'SRN Backcast - WINEP'!$B$13:$AG$13, 0))</f>
        <v>Accept company forecast (actions complete 31/03/2027, push higher) - Actions to improve waters failing their Baseline class</v>
      </c>
      <c r="Z215" t="str">
        <f>INDEX('SRN Backcast - WINEP'!$B$12:$AG$97, MATCH('ALL Backcast - WINEP NEP'!$C215, 'SRN Backcast - WINEP'!$C$12:$C$97, 0), MATCH('ALL Backcast - WINEP NEP'!Z$13, 'SRN Backcast - WINEP'!$B$13:$AG$13, 0))</f>
        <v>Y</v>
      </c>
      <c r="AB215" t="str">
        <f t="shared" si="3"/>
        <v>Y</v>
      </c>
    </row>
    <row r="216" spans="2:28">
      <c r="B216" t="s">
        <v>242</v>
      </c>
      <c r="C216" t="s">
        <v>535</v>
      </c>
      <c r="D216" t="str">
        <f>INDEX('SRN Backcast - WINEP'!$B$12:$AG$97, MATCH('ALL Backcast - WINEP NEP'!$C216, 'SRN Backcast - WINEP'!$C$12:$C$97, 0), MATCH('ALL Backcast - WINEP NEP'!D$13, 'SRN Backcast - WINEP'!$B$13:$AG$13, 0))</f>
        <v>coastal</v>
      </c>
      <c r="E216" t="str">
        <f>INDEX('SRN Backcast - WINEP'!$B$12:$AG$97, MATCH('ALL Backcast - WINEP NEP'!$C216, 'SRN Backcast - WINEP'!$C$12:$C$97, 0), MATCH('ALL Backcast - WINEP NEP'!E$13, 'SRN Backcast - WINEP'!$B$13:$AG$13, 0))</f>
        <v>Categorisation</v>
      </c>
      <c r="F216" t="str">
        <f>INDEX('SRN Backcast - WINEP'!$B$12:$AG$97, MATCH('ALL Backcast - WINEP NEP'!$C216, 'SRN Backcast - WINEP'!$C$12:$C$97, 0), MATCH('ALL Backcast - WINEP NEP'!F$13, 'SRN Backcast - WINEP'!$B$13:$AG$13, 0))</f>
        <v>Included</v>
      </c>
      <c r="H216" t="str">
        <f>INDEX('SRN Backcast - WINEP'!$B$12:$AG$97, MATCH('ALL Backcast - WINEP NEP'!$C216, 'SRN Backcast - WINEP'!$C$12:$C$97, 0), MATCH('ALL Backcast - WINEP NEP'!H$13, 'SRN Backcast - WINEP'!$B$13:$AG$13, 0))</f>
        <v>Excellent</v>
      </c>
      <c r="I216" t="str">
        <f>INDEX('SRN Backcast - WINEP'!$B$12:$AG$97, MATCH('ALL Backcast - WINEP NEP'!$C216, 'SRN Backcast - WINEP'!$C$12:$C$97, 0), MATCH('ALL Backcast - WINEP NEP'!I$13, 'SRN Backcast - WINEP'!$B$13:$AG$13, 0))</f>
        <v>Excellent</v>
      </c>
      <c r="J216" t="str">
        <f>INDEX('SRN Backcast - WINEP'!$B$12:$AG$97, MATCH('ALL Backcast - WINEP NEP'!$C216, 'SRN Backcast - WINEP'!$C$12:$C$97, 0), MATCH('ALL Backcast - WINEP NEP'!J$13, 'SRN Backcast - WINEP'!$B$13:$AG$13, 0))</f>
        <v>Excellent</v>
      </c>
      <c r="K216" t="str">
        <f>INDEX('SRN Backcast - WINEP'!$B$12:$AG$97, MATCH('ALL Backcast - WINEP NEP'!$C216, 'SRN Backcast - WINEP'!$C$12:$C$97, 0), MATCH('ALL Backcast - WINEP NEP'!K$13, 'SRN Backcast - WINEP'!$B$13:$AG$13, 0))</f>
        <v>Excellent</v>
      </c>
      <c r="L216" t="str">
        <f>INDEX('SRN Backcast - WINEP'!$B$12:$AG$97, MATCH('ALL Backcast - WINEP NEP'!$C216, 'SRN Backcast - WINEP'!$C$12:$C$97, 0), MATCH('ALL Backcast - WINEP NEP'!L$13, 'SRN Backcast - WINEP'!$B$13:$AG$13, 0))</f>
        <v>Good</v>
      </c>
      <c r="M216">
        <f>INDEX('SRN Backcast - WINEP'!$B$12:$AG$97, MATCH('ALL Backcast - WINEP NEP'!$C216, 'SRN Backcast - WINEP'!$C$12:$C$97, 0), MATCH('ALL Backcast - WINEP NEP'!M$13, 'SRN Backcast - WINEP'!$B$13:$AG$13, 0))</f>
        <v>0</v>
      </c>
      <c r="N216" t="str">
        <f>INDEX('SRN Backcast - WINEP'!$B$12:$AG$97, MATCH('ALL Backcast - WINEP NEP'!$C216, 'SRN Backcast - WINEP'!$C$12:$C$97, 0), MATCH('ALL Backcast - WINEP NEP'!N$13, 'SRN Backcast - WINEP'!$B$13:$AG$13, 0))</f>
        <v>Excellent</v>
      </c>
      <c r="O216" t="str">
        <f>INDEX('SRN Backcast - WINEP'!$B$12:$AG$97, MATCH('ALL Backcast - WINEP NEP'!$C216, 'SRN Backcast - WINEP'!$C$12:$C$97, 0), MATCH('ALL Backcast - WINEP NEP'!O$13, 'SRN Backcast - WINEP'!$B$13:$AG$13, 0))</f>
        <v>Excellent</v>
      </c>
      <c r="P216">
        <f>INDEX('SRN Backcast - WINEP'!$B$12:$AG$97, MATCH('ALL Backcast - WINEP NEP'!$C216, 'SRN Backcast - WINEP'!$C$12:$C$97, 0), MATCH('ALL Backcast - WINEP NEP'!P$13, 'SRN Backcast - WINEP'!$B$13:$AG$13, 0))</f>
        <v>0</v>
      </c>
      <c r="Q216" t="str">
        <f>INDEX('SRN Backcast - WINEP'!$B$12:$AG$97, MATCH('ALL Backcast - WINEP NEP'!$C216, 'SRN Backcast - WINEP'!$C$12:$C$97, 0), MATCH('ALL Backcast - WINEP NEP'!Q$13, 'SRN Backcast - WINEP'!$B$13:$AG$13, 0))</f>
        <v>Excellent</v>
      </c>
      <c r="R216" t="str">
        <f>INDEX('SRN Backcast - WINEP'!$B$12:$AG$97, MATCH('ALL Backcast - WINEP NEP'!$C216, 'SRN Backcast - WINEP'!$C$12:$C$97, 0), MATCH('ALL Backcast - WINEP NEP'!R$13, 'SRN Backcast - WINEP'!$B$13:$AG$13, 0))</f>
        <v>Excellent</v>
      </c>
      <c r="S216" t="str">
        <f>INDEX('SRN Backcast - WINEP'!$B$12:$AG$97, MATCH('ALL Backcast - WINEP NEP'!$C216, 'SRN Backcast - WINEP'!$C$12:$C$97, 0), MATCH('ALL Backcast - WINEP NEP'!S$13, 'SRN Backcast - WINEP'!$B$13:$AG$13, 0))</f>
        <v>Excellent</v>
      </c>
      <c r="T216" t="str">
        <f>INDEX('SRN Backcast - WINEP'!$B$12:$AG$97, MATCH('ALL Backcast - WINEP NEP'!$C216, 'SRN Backcast - WINEP'!$C$12:$C$97, 0), MATCH('ALL Backcast - WINEP NEP'!T$13, 'SRN Backcast - WINEP'!$B$13:$AG$13, 0))</f>
        <v>Excellent</v>
      </c>
      <c r="U216" t="str">
        <f>INDEX('SRN Backcast - WINEP'!$B$12:$AG$97, MATCH('ALL Backcast - WINEP NEP'!$C216, 'SRN Backcast - WINEP'!$C$12:$C$97, 0), MATCH('ALL Backcast - WINEP NEP'!U$13, 'SRN Backcast - WINEP'!$B$13:$AG$13, 0))</f>
        <v>Excellent</v>
      </c>
      <c r="V216" t="str">
        <f>INDEX('SRN Backcast - WINEP'!$B$12:$AG$97, MATCH('ALL Backcast - WINEP NEP'!$C216, 'SRN Backcast - WINEP'!$C$12:$C$97, 0), MATCH('ALL Backcast - WINEP NEP'!V$13, 'SRN Backcast - WINEP'!$B$13:$AG$13, 0))</f>
        <v>Excellent</v>
      </c>
      <c r="W216">
        <f>INDEX('SRN Backcast - WINEP'!$B$12:$AG$97, MATCH('ALL Backcast - WINEP NEP'!$C216, 'SRN Backcast - WINEP'!$C$12:$C$97, 0), MATCH('ALL Backcast - WINEP NEP'!W$13, 'SRN Backcast - WINEP'!$B$13:$AG$13, 0))</f>
        <v>0</v>
      </c>
      <c r="X216">
        <f>INDEX('SRN Backcast - WINEP'!$B$12:$AG$97, MATCH('ALL Backcast - WINEP NEP'!$C216, 'SRN Backcast - WINEP'!$C$12:$C$97, 0), MATCH('ALL Backcast - WINEP NEP'!X$13, 'SRN Backcast - WINEP'!$B$13:$AG$13, 0))</f>
        <v>0</v>
      </c>
      <c r="Y216">
        <f>INDEX('SRN Backcast - WINEP'!$B$12:$AG$97, MATCH('ALL Backcast - WINEP NEP'!$C216, 'SRN Backcast - WINEP'!$C$12:$C$97, 0), MATCH('ALL Backcast - WINEP NEP'!Y$13, 'SRN Backcast - WINEP'!$B$13:$AG$13, 0))</f>
        <v>0</v>
      </c>
      <c r="Z216" t="str">
        <f>INDEX('SRN Backcast - WINEP'!$B$12:$AG$97, MATCH('ALL Backcast - WINEP NEP'!$C216, 'SRN Backcast - WINEP'!$C$12:$C$97, 0), MATCH('ALL Backcast - WINEP NEP'!Z$13, 'SRN Backcast - WINEP'!$B$13:$AG$13, 0))</f>
        <v>N</v>
      </c>
      <c r="AB216" t="str">
        <f t="shared" si="3"/>
        <v>N</v>
      </c>
    </row>
    <row r="217" spans="2:28">
      <c r="B217" t="s">
        <v>242</v>
      </c>
      <c r="C217" t="s">
        <v>536</v>
      </c>
      <c r="D217" t="str">
        <f>INDEX('SRN Backcast - WINEP'!$B$12:$AG$97, MATCH('ALL Backcast - WINEP NEP'!$C217, 'SRN Backcast - WINEP'!$C$12:$C$97, 0), MATCH('ALL Backcast - WINEP NEP'!D$13, 'SRN Backcast - WINEP'!$B$13:$AG$13, 0))</f>
        <v>coastal</v>
      </c>
      <c r="E217" t="str">
        <f>INDEX('SRN Backcast - WINEP'!$B$12:$AG$97, MATCH('ALL Backcast - WINEP NEP'!$C217, 'SRN Backcast - WINEP'!$C$12:$C$97, 0), MATCH('ALL Backcast - WINEP NEP'!E$13, 'SRN Backcast - WINEP'!$B$13:$AG$13, 0))</f>
        <v>Categorisation</v>
      </c>
      <c r="F217" t="str">
        <f>INDEX('SRN Backcast - WINEP'!$B$12:$AG$97, MATCH('ALL Backcast - WINEP NEP'!$C217, 'SRN Backcast - WINEP'!$C$12:$C$97, 0), MATCH('ALL Backcast - WINEP NEP'!F$13, 'SRN Backcast - WINEP'!$B$13:$AG$13, 0))</f>
        <v>Included</v>
      </c>
      <c r="H217" t="str">
        <f>INDEX('SRN Backcast - WINEP'!$B$12:$AG$97, MATCH('ALL Backcast - WINEP NEP'!$C217, 'SRN Backcast - WINEP'!$C$12:$C$97, 0), MATCH('ALL Backcast - WINEP NEP'!H$13, 'SRN Backcast - WINEP'!$B$13:$AG$13, 0))</f>
        <v>Excellent</v>
      </c>
      <c r="I217" t="str">
        <f>INDEX('SRN Backcast - WINEP'!$B$12:$AG$97, MATCH('ALL Backcast - WINEP NEP'!$C217, 'SRN Backcast - WINEP'!$C$12:$C$97, 0), MATCH('ALL Backcast - WINEP NEP'!I$13, 'SRN Backcast - WINEP'!$B$13:$AG$13, 0))</f>
        <v>Excellent</v>
      </c>
      <c r="J217" t="str">
        <f>INDEX('SRN Backcast - WINEP'!$B$12:$AG$97, MATCH('ALL Backcast - WINEP NEP'!$C217, 'SRN Backcast - WINEP'!$C$12:$C$97, 0), MATCH('ALL Backcast - WINEP NEP'!J$13, 'SRN Backcast - WINEP'!$B$13:$AG$13, 0))</f>
        <v>Excellent</v>
      </c>
      <c r="K217" t="str">
        <f>INDEX('SRN Backcast - WINEP'!$B$12:$AG$97, MATCH('ALL Backcast - WINEP NEP'!$C217, 'SRN Backcast - WINEP'!$C$12:$C$97, 0), MATCH('ALL Backcast - WINEP NEP'!K$13, 'SRN Backcast - WINEP'!$B$13:$AG$13, 0))</f>
        <v>Excellent</v>
      </c>
      <c r="L217" t="str">
        <f>INDEX('SRN Backcast - WINEP'!$B$12:$AG$97, MATCH('ALL Backcast - WINEP NEP'!$C217, 'SRN Backcast - WINEP'!$C$12:$C$97, 0), MATCH('ALL Backcast - WINEP NEP'!L$13, 'SRN Backcast - WINEP'!$B$13:$AG$13, 0))</f>
        <v>Excellent</v>
      </c>
      <c r="M217">
        <f>INDEX('SRN Backcast - WINEP'!$B$12:$AG$97, MATCH('ALL Backcast - WINEP NEP'!$C217, 'SRN Backcast - WINEP'!$C$12:$C$97, 0), MATCH('ALL Backcast - WINEP NEP'!M$13, 'SRN Backcast - WINEP'!$B$13:$AG$13, 0))</f>
        <v>0</v>
      </c>
      <c r="N217" t="str">
        <f>INDEX('SRN Backcast - WINEP'!$B$12:$AG$97, MATCH('ALL Backcast - WINEP NEP'!$C217, 'SRN Backcast - WINEP'!$C$12:$C$97, 0), MATCH('ALL Backcast - WINEP NEP'!N$13, 'SRN Backcast - WINEP'!$B$13:$AG$13, 0))</f>
        <v>Excellent</v>
      </c>
      <c r="O217" t="str">
        <f>INDEX('SRN Backcast - WINEP'!$B$12:$AG$97, MATCH('ALL Backcast - WINEP NEP'!$C217, 'SRN Backcast - WINEP'!$C$12:$C$97, 0), MATCH('ALL Backcast - WINEP NEP'!O$13, 'SRN Backcast - WINEP'!$B$13:$AG$13, 0))</f>
        <v>Excellent</v>
      </c>
      <c r="P217">
        <f>INDEX('SRN Backcast - WINEP'!$B$12:$AG$97, MATCH('ALL Backcast - WINEP NEP'!$C217, 'SRN Backcast - WINEP'!$C$12:$C$97, 0), MATCH('ALL Backcast - WINEP NEP'!P$13, 'SRN Backcast - WINEP'!$B$13:$AG$13, 0))</f>
        <v>0</v>
      </c>
      <c r="Q217" t="str">
        <f>INDEX('SRN Backcast - WINEP'!$B$12:$AG$97, MATCH('ALL Backcast - WINEP NEP'!$C217, 'SRN Backcast - WINEP'!$C$12:$C$97, 0), MATCH('ALL Backcast - WINEP NEP'!Q$13, 'SRN Backcast - WINEP'!$B$13:$AG$13, 0))</f>
        <v>Excellent</v>
      </c>
      <c r="R217" t="str">
        <f>INDEX('SRN Backcast - WINEP'!$B$12:$AG$97, MATCH('ALL Backcast - WINEP NEP'!$C217, 'SRN Backcast - WINEP'!$C$12:$C$97, 0), MATCH('ALL Backcast - WINEP NEP'!R$13, 'SRN Backcast - WINEP'!$B$13:$AG$13, 0))</f>
        <v>Excellent</v>
      </c>
      <c r="S217" t="str">
        <f>INDEX('SRN Backcast - WINEP'!$B$12:$AG$97, MATCH('ALL Backcast - WINEP NEP'!$C217, 'SRN Backcast - WINEP'!$C$12:$C$97, 0), MATCH('ALL Backcast - WINEP NEP'!S$13, 'SRN Backcast - WINEP'!$B$13:$AG$13, 0))</f>
        <v>Excellent</v>
      </c>
      <c r="T217" t="str">
        <f>INDEX('SRN Backcast - WINEP'!$B$12:$AG$97, MATCH('ALL Backcast - WINEP NEP'!$C217, 'SRN Backcast - WINEP'!$C$12:$C$97, 0), MATCH('ALL Backcast - WINEP NEP'!T$13, 'SRN Backcast - WINEP'!$B$13:$AG$13, 0))</f>
        <v>Excellent</v>
      </c>
      <c r="U217" t="str">
        <f>INDEX('SRN Backcast - WINEP'!$B$12:$AG$97, MATCH('ALL Backcast - WINEP NEP'!$C217, 'SRN Backcast - WINEP'!$C$12:$C$97, 0), MATCH('ALL Backcast - WINEP NEP'!U$13, 'SRN Backcast - WINEP'!$B$13:$AG$13, 0))</f>
        <v>Excellent</v>
      </c>
      <c r="V217" t="str">
        <f>INDEX('SRN Backcast - WINEP'!$B$12:$AG$97, MATCH('ALL Backcast - WINEP NEP'!$C217, 'SRN Backcast - WINEP'!$C$12:$C$97, 0), MATCH('ALL Backcast - WINEP NEP'!V$13, 'SRN Backcast - WINEP'!$B$13:$AG$13, 0))</f>
        <v>Excellent</v>
      </c>
      <c r="W217">
        <f>INDEX('SRN Backcast - WINEP'!$B$12:$AG$97, MATCH('ALL Backcast - WINEP NEP'!$C217, 'SRN Backcast - WINEP'!$C$12:$C$97, 0), MATCH('ALL Backcast - WINEP NEP'!W$13, 'SRN Backcast - WINEP'!$B$13:$AG$13, 0))</f>
        <v>0</v>
      </c>
      <c r="X217">
        <f>INDEX('SRN Backcast - WINEP'!$B$12:$AG$97, MATCH('ALL Backcast - WINEP NEP'!$C217, 'SRN Backcast - WINEP'!$C$12:$C$97, 0), MATCH('ALL Backcast - WINEP NEP'!X$13, 'SRN Backcast - WINEP'!$B$13:$AG$13, 0))</f>
        <v>0</v>
      </c>
      <c r="Y217">
        <f>INDEX('SRN Backcast - WINEP'!$B$12:$AG$97, MATCH('ALL Backcast - WINEP NEP'!$C217, 'SRN Backcast - WINEP'!$C$12:$C$97, 0), MATCH('ALL Backcast - WINEP NEP'!Y$13, 'SRN Backcast - WINEP'!$B$13:$AG$13, 0))</f>
        <v>0</v>
      </c>
      <c r="Z217" t="str">
        <f>INDEX('SRN Backcast - WINEP'!$B$12:$AG$97, MATCH('ALL Backcast - WINEP NEP'!$C217, 'SRN Backcast - WINEP'!$C$12:$C$97, 0), MATCH('ALL Backcast - WINEP NEP'!Z$13, 'SRN Backcast - WINEP'!$B$13:$AG$13, 0))</f>
        <v>N</v>
      </c>
      <c r="AB217" t="str">
        <f t="shared" si="3"/>
        <v>N</v>
      </c>
    </row>
    <row r="218" spans="2:28">
      <c r="B218" t="s">
        <v>242</v>
      </c>
      <c r="C218" t="s">
        <v>537</v>
      </c>
      <c r="D218" t="str">
        <f>INDEX('SRN Backcast - WINEP'!$B$12:$AG$97, MATCH('ALL Backcast - WINEP NEP'!$C218, 'SRN Backcast - WINEP'!$C$12:$C$97, 0), MATCH('ALL Backcast - WINEP NEP'!D$13, 'SRN Backcast - WINEP'!$B$13:$AG$13, 0))</f>
        <v>coastal</v>
      </c>
      <c r="E218" t="str">
        <f>INDEX('SRN Backcast - WINEP'!$B$12:$AG$97, MATCH('ALL Backcast - WINEP NEP'!$C218, 'SRN Backcast - WINEP'!$C$12:$C$97, 0), MATCH('ALL Backcast - WINEP NEP'!E$13, 'SRN Backcast - WINEP'!$B$13:$AG$13, 0))</f>
        <v>Categorisation</v>
      </c>
      <c r="F218" t="str">
        <f>INDEX('SRN Backcast - WINEP'!$B$12:$AG$97, MATCH('ALL Backcast - WINEP NEP'!$C218, 'SRN Backcast - WINEP'!$C$12:$C$97, 0), MATCH('ALL Backcast - WINEP NEP'!F$13, 'SRN Backcast - WINEP'!$B$13:$AG$13, 0))</f>
        <v>Included</v>
      </c>
      <c r="H218" t="str">
        <f>INDEX('SRN Backcast - WINEP'!$B$12:$AG$97, MATCH('ALL Backcast - WINEP NEP'!$C218, 'SRN Backcast - WINEP'!$C$12:$C$97, 0), MATCH('ALL Backcast - WINEP NEP'!H$13, 'SRN Backcast - WINEP'!$B$13:$AG$13, 0))</f>
        <v>Excellent</v>
      </c>
      <c r="I218" t="str">
        <f>INDEX('SRN Backcast - WINEP'!$B$12:$AG$97, MATCH('ALL Backcast - WINEP NEP'!$C218, 'SRN Backcast - WINEP'!$C$12:$C$97, 0), MATCH('ALL Backcast - WINEP NEP'!I$13, 'SRN Backcast - WINEP'!$B$13:$AG$13, 0))</f>
        <v>Excellent</v>
      </c>
      <c r="J218" t="str">
        <f>INDEX('SRN Backcast - WINEP'!$B$12:$AG$97, MATCH('ALL Backcast - WINEP NEP'!$C218, 'SRN Backcast - WINEP'!$C$12:$C$97, 0), MATCH('ALL Backcast - WINEP NEP'!J$13, 'SRN Backcast - WINEP'!$B$13:$AG$13, 0))</f>
        <v>Excellent</v>
      </c>
      <c r="K218" t="str">
        <f>INDEX('SRN Backcast - WINEP'!$B$12:$AG$97, MATCH('ALL Backcast - WINEP NEP'!$C218, 'SRN Backcast - WINEP'!$C$12:$C$97, 0), MATCH('ALL Backcast - WINEP NEP'!K$13, 'SRN Backcast - WINEP'!$B$13:$AG$13, 0))</f>
        <v>Excellent</v>
      </c>
      <c r="L218" t="str">
        <f>INDEX('SRN Backcast - WINEP'!$B$12:$AG$97, MATCH('ALL Backcast - WINEP NEP'!$C218, 'SRN Backcast - WINEP'!$C$12:$C$97, 0), MATCH('ALL Backcast - WINEP NEP'!L$13, 'SRN Backcast - WINEP'!$B$13:$AG$13, 0))</f>
        <v>Excellent</v>
      </c>
      <c r="M218">
        <f>INDEX('SRN Backcast - WINEP'!$B$12:$AG$97, MATCH('ALL Backcast - WINEP NEP'!$C218, 'SRN Backcast - WINEP'!$C$12:$C$97, 0), MATCH('ALL Backcast - WINEP NEP'!M$13, 'SRN Backcast - WINEP'!$B$13:$AG$13, 0))</f>
        <v>0</v>
      </c>
      <c r="N218" t="str">
        <f>INDEX('SRN Backcast - WINEP'!$B$12:$AG$97, MATCH('ALL Backcast - WINEP NEP'!$C218, 'SRN Backcast - WINEP'!$C$12:$C$97, 0), MATCH('ALL Backcast - WINEP NEP'!N$13, 'SRN Backcast - WINEP'!$B$13:$AG$13, 0))</f>
        <v>Excellent</v>
      </c>
      <c r="O218" t="str">
        <f>INDEX('SRN Backcast - WINEP'!$B$12:$AG$97, MATCH('ALL Backcast - WINEP NEP'!$C218, 'SRN Backcast - WINEP'!$C$12:$C$97, 0), MATCH('ALL Backcast - WINEP NEP'!O$13, 'SRN Backcast - WINEP'!$B$13:$AG$13, 0))</f>
        <v>Good</v>
      </c>
      <c r="P218">
        <f>INDEX('SRN Backcast - WINEP'!$B$12:$AG$97, MATCH('ALL Backcast - WINEP NEP'!$C218, 'SRN Backcast - WINEP'!$C$12:$C$97, 0), MATCH('ALL Backcast - WINEP NEP'!P$13, 'SRN Backcast - WINEP'!$B$13:$AG$13, 0))</f>
        <v>0</v>
      </c>
      <c r="Q218" t="str">
        <f>INDEX('SRN Backcast - WINEP'!$B$12:$AG$97, MATCH('ALL Backcast - WINEP NEP'!$C218, 'SRN Backcast - WINEP'!$C$12:$C$97, 0), MATCH('ALL Backcast - WINEP NEP'!Q$13, 'SRN Backcast - WINEP'!$B$13:$AG$13, 0))</f>
        <v>Good</v>
      </c>
      <c r="R218" t="str">
        <f>INDEX('SRN Backcast - WINEP'!$B$12:$AG$97, MATCH('ALL Backcast - WINEP NEP'!$C218, 'SRN Backcast - WINEP'!$C$12:$C$97, 0), MATCH('ALL Backcast - WINEP NEP'!R$13, 'SRN Backcast - WINEP'!$B$13:$AG$13, 0))</f>
        <v>Excellent</v>
      </c>
      <c r="S218" t="str">
        <f>INDEX('SRN Backcast - WINEP'!$B$12:$AG$97, MATCH('ALL Backcast - WINEP NEP'!$C218, 'SRN Backcast - WINEP'!$C$12:$C$97, 0), MATCH('ALL Backcast - WINEP NEP'!S$13, 'SRN Backcast - WINEP'!$B$13:$AG$13, 0))</f>
        <v>Excellent</v>
      </c>
      <c r="T218" t="str">
        <f>INDEX('SRN Backcast - WINEP'!$B$12:$AG$97, MATCH('ALL Backcast - WINEP NEP'!$C218, 'SRN Backcast - WINEP'!$C$12:$C$97, 0), MATCH('ALL Backcast - WINEP NEP'!T$13, 'SRN Backcast - WINEP'!$B$13:$AG$13, 0))</f>
        <v>Excellent</v>
      </c>
      <c r="U218" t="str">
        <f>INDEX('SRN Backcast - WINEP'!$B$12:$AG$97, MATCH('ALL Backcast - WINEP NEP'!$C218, 'SRN Backcast - WINEP'!$C$12:$C$97, 0), MATCH('ALL Backcast - WINEP NEP'!U$13, 'SRN Backcast - WINEP'!$B$13:$AG$13, 0))</f>
        <v>Excellent</v>
      </c>
      <c r="V218" t="str">
        <f>INDEX('SRN Backcast - WINEP'!$B$12:$AG$97, MATCH('ALL Backcast - WINEP NEP'!$C218, 'SRN Backcast - WINEP'!$C$12:$C$97, 0), MATCH('ALL Backcast - WINEP NEP'!V$13, 'SRN Backcast - WINEP'!$B$13:$AG$13, 0))</f>
        <v>Excellent</v>
      </c>
      <c r="W218">
        <f>INDEX('SRN Backcast - WINEP'!$B$12:$AG$97, MATCH('ALL Backcast - WINEP NEP'!$C218, 'SRN Backcast - WINEP'!$C$12:$C$97, 0), MATCH('ALL Backcast - WINEP NEP'!W$13, 'SRN Backcast - WINEP'!$B$13:$AG$13, 0))</f>
        <v>0</v>
      </c>
      <c r="X218" t="str">
        <f>INDEX('SRN Backcast - WINEP'!$B$12:$AG$97, MATCH('ALL Backcast - WINEP NEP'!$C218, 'SRN Backcast - WINEP'!$C$12:$C$97, 0), MATCH('ALL Backcast - WINEP NEP'!X$13, 'SRN Backcast - WINEP'!$B$13:$AG$13, 0))</f>
        <v>NDINV - 08SO101009a</v>
      </c>
      <c r="Y218" t="str">
        <f>INDEX('SRN Backcast - WINEP'!$B$12:$AG$97, MATCH('ALL Backcast - WINEP NEP'!$C218, 'SRN Backcast - WINEP'!$C$12:$C$97, 0), MATCH('ALL Backcast - WINEP NEP'!Y$13, 'SRN Backcast - WINEP'!$B$13:$AG$13, 0))</f>
        <v>Accept company forecast (investigations complete 30/04/2027) - Investigations for waters failing their baseline class</v>
      </c>
      <c r="Z218" t="str">
        <f>INDEX('SRN Backcast - WINEP'!$B$12:$AG$97, MATCH('ALL Backcast - WINEP NEP'!$C218, 'SRN Backcast - WINEP'!$C$12:$C$97, 0), MATCH('ALL Backcast - WINEP NEP'!Z$13, 'SRN Backcast - WINEP'!$B$13:$AG$13, 0))</f>
        <v>N</v>
      </c>
      <c r="AB218" t="str">
        <f t="shared" si="3"/>
        <v>N</v>
      </c>
    </row>
    <row r="219" spans="2:28">
      <c r="B219" t="s">
        <v>242</v>
      </c>
      <c r="C219" t="s">
        <v>538</v>
      </c>
      <c r="D219" t="str">
        <f>INDEX('SRN Backcast - WINEP'!$B$12:$AG$97, MATCH('ALL Backcast - WINEP NEP'!$C219, 'SRN Backcast - WINEP'!$C$12:$C$97, 0), MATCH('ALL Backcast - WINEP NEP'!D$13, 'SRN Backcast - WINEP'!$B$13:$AG$13, 0))</f>
        <v>coastal</v>
      </c>
      <c r="E219" t="str">
        <f>INDEX('SRN Backcast - WINEP'!$B$12:$AG$97, MATCH('ALL Backcast - WINEP NEP'!$C219, 'SRN Backcast - WINEP'!$C$12:$C$97, 0), MATCH('ALL Backcast - WINEP NEP'!E$13, 'SRN Backcast - WINEP'!$B$13:$AG$13, 0))</f>
        <v>Categorisation</v>
      </c>
      <c r="F219" t="str">
        <f>INDEX('SRN Backcast - WINEP'!$B$12:$AG$97, MATCH('ALL Backcast - WINEP NEP'!$C219, 'SRN Backcast - WINEP'!$C$12:$C$97, 0), MATCH('ALL Backcast - WINEP NEP'!F$13, 'SRN Backcast - WINEP'!$B$13:$AG$13, 0))</f>
        <v>Included</v>
      </c>
      <c r="H219" t="str">
        <f>INDEX('SRN Backcast - WINEP'!$B$12:$AG$97, MATCH('ALL Backcast - WINEP NEP'!$C219, 'SRN Backcast - WINEP'!$C$12:$C$97, 0), MATCH('ALL Backcast - WINEP NEP'!H$13, 'SRN Backcast - WINEP'!$B$13:$AG$13, 0))</f>
        <v>Excellent</v>
      </c>
      <c r="I219" t="str">
        <f>INDEX('SRN Backcast - WINEP'!$B$12:$AG$97, MATCH('ALL Backcast - WINEP NEP'!$C219, 'SRN Backcast - WINEP'!$C$12:$C$97, 0), MATCH('ALL Backcast - WINEP NEP'!I$13, 'SRN Backcast - WINEP'!$B$13:$AG$13, 0))</f>
        <v>Good</v>
      </c>
      <c r="J219" t="str">
        <f>INDEX('SRN Backcast - WINEP'!$B$12:$AG$97, MATCH('ALL Backcast - WINEP NEP'!$C219, 'SRN Backcast - WINEP'!$C$12:$C$97, 0), MATCH('ALL Backcast - WINEP NEP'!J$13, 'SRN Backcast - WINEP'!$B$13:$AG$13, 0))</f>
        <v>Good</v>
      </c>
      <c r="K219" t="str">
        <f>INDEX('SRN Backcast - WINEP'!$B$12:$AG$97, MATCH('ALL Backcast - WINEP NEP'!$C219, 'SRN Backcast - WINEP'!$C$12:$C$97, 0), MATCH('ALL Backcast - WINEP NEP'!K$13, 'SRN Backcast - WINEP'!$B$13:$AG$13, 0))</f>
        <v>Excellent</v>
      </c>
      <c r="L219" t="str">
        <f>INDEX('SRN Backcast - WINEP'!$B$12:$AG$97, MATCH('ALL Backcast - WINEP NEP'!$C219, 'SRN Backcast - WINEP'!$C$12:$C$97, 0), MATCH('ALL Backcast - WINEP NEP'!L$13, 'SRN Backcast - WINEP'!$B$13:$AG$13, 0))</f>
        <v>Excellent</v>
      </c>
      <c r="M219">
        <f>INDEX('SRN Backcast - WINEP'!$B$12:$AG$97, MATCH('ALL Backcast - WINEP NEP'!$C219, 'SRN Backcast - WINEP'!$C$12:$C$97, 0), MATCH('ALL Backcast - WINEP NEP'!M$13, 'SRN Backcast - WINEP'!$B$13:$AG$13, 0))</f>
        <v>0</v>
      </c>
      <c r="N219" t="str">
        <f>INDEX('SRN Backcast - WINEP'!$B$12:$AG$97, MATCH('ALL Backcast - WINEP NEP'!$C219, 'SRN Backcast - WINEP'!$C$12:$C$97, 0), MATCH('ALL Backcast - WINEP NEP'!N$13, 'SRN Backcast - WINEP'!$B$13:$AG$13, 0))</f>
        <v>Excellent</v>
      </c>
      <c r="O219" t="str">
        <f>INDEX('SRN Backcast - WINEP'!$B$12:$AG$97, MATCH('ALL Backcast - WINEP NEP'!$C219, 'SRN Backcast - WINEP'!$C$12:$C$97, 0), MATCH('ALL Backcast - WINEP NEP'!O$13, 'SRN Backcast - WINEP'!$B$13:$AG$13, 0))</f>
        <v>Excellent</v>
      </c>
      <c r="P219">
        <f>INDEX('SRN Backcast - WINEP'!$B$12:$AG$97, MATCH('ALL Backcast - WINEP NEP'!$C219, 'SRN Backcast - WINEP'!$C$12:$C$97, 0), MATCH('ALL Backcast - WINEP NEP'!P$13, 'SRN Backcast - WINEP'!$B$13:$AG$13, 0))</f>
        <v>0</v>
      </c>
      <c r="Q219" t="str">
        <f>INDEX('SRN Backcast - WINEP'!$B$12:$AG$97, MATCH('ALL Backcast - WINEP NEP'!$C219, 'SRN Backcast - WINEP'!$C$12:$C$97, 0), MATCH('ALL Backcast - WINEP NEP'!Q$13, 'SRN Backcast - WINEP'!$B$13:$AG$13, 0))</f>
        <v>Excellent</v>
      </c>
      <c r="R219" t="str">
        <f>INDEX('SRN Backcast - WINEP'!$B$12:$AG$97, MATCH('ALL Backcast - WINEP NEP'!$C219, 'SRN Backcast - WINEP'!$C$12:$C$97, 0), MATCH('ALL Backcast - WINEP NEP'!R$13, 'SRN Backcast - WINEP'!$B$13:$AG$13, 0))</f>
        <v>Excellent</v>
      </c>
      <c r="S219" t="str">
        <f>INDEX('SRN Backcast - WINEP'!$B$12:$AG$97, MATCH('ALL Backcast - WINEP NEP'!$C219, 'SRN Backcast - WINEP'!$C$12:$C$97, 0), MATCH('ALL Backcast - WINEP NEP'!S$13, 'SRN Backcast - WINEP'!$B$13:$AG$13, 0))</f>
        <v>Excellent</v>
      </c>
      <c r="T219" t="str">
        <f>INDEX('SRN Backcast - WINEP'!$B$12:$AG$97, MATCH('ALL Backcast - WINEP NEP'!$C219, 'SRN Backcast - WINEP'!$C$12:$C$97, 0), MATCH('ALL Backcast - WINEP NEP'!T$13, 'SRN Backcast - WINEP'!$B$13:$AG$13, 0))</f>
        <v>Excellent</v>
      </c>
      <c r="U219" t="str">
        <f>INDEX('SRN Backcast - WINEP'!$B$12:$AG$97, MATCH('ALL Backcast - WINEP NEP'!$C219, 'SRN Backcast - WINEP'!$C$12:$C$97, 0), MATCH('ALL Backcast - WINEP NEP'!U$13, 'SRN Backcast - WINEP'!$B$13:$AG$13, 0))</f>
        <v>Excellent</v>
      </c>
      <c r="V219" t="str">
        <f>INDEX('SRN Backcast - WINEP'!$B$12:$AG$97, MATCH('ALL Backcast - WINEP NEP'!$C219, 'SRN Backcast - WINEP'!$C$12:$C$97, 0), MATCH('ALL Backcast - WINEP NEP'!V$13, 'SRN Backcast - WINEP'!$B$13:$AG$13, 0))</f>
        <v>Excellent</v>
      </c>
      <c r="W219">
        <f>INDEX('SRN Backcast - WINEP'!$B$12:$AG$97, MATCH('ALL Backcast - WINEP NEP'!$C219, 'SRN Backcast - WINEP'!$C$12:$C$97, 0), MATCH('ALL Backcast - WINEP NEP'!W$13, 'SRN Backcast - WINEP'!$B$13:$AG$13, 0))</f>
        <v>0</v>
      </c>
      <c r="X219">
        <f>INDEX('SRN Backcast - WINEP'!$B$12:$AG$97, MATCH('ALL Backcast - WINEP NEP'!$C219, 'SRN Backcast - WINEP'!$C$12:$C$97, 0), MATCH('ALL Backcast - WINEP NEP'!X$13, 'SRN Backcast - WINEP'!$B$13:$AG$13, 0))</f>
        <v>0</v>
      </c>
      <c r="Y219">
        <f>INDEX('SRN Backcast - WINEP'!$B$12:$AG$97, MATCH('ALL Backcast - WINEP NEP'!$C219, 'SRN Backcast - WINEP'!$C$12:$C$97, 0), MATCH('ALL Backcast - WINEP NEP'!Y$13, 'SRN Backcast - WINEP'!$B$13:$AG$13, 0))</f>
        <v>0</v>
      </c>
      <c r="Z219" t="str">
        <f>INDEX('SRN Backcast - WINEP'!$B$12:$AG$97, MATCH('ALL Backcast - WINEP NEP'!$C219, 'SRN Backcast - WINEP'!$C$12:$C$97, 0), MATCH('ALL Backcast - WINEP NEP'!Z$13, 'SRN Backcast - WINEP'!$B$13:$AG$13, 0))</f>
        <v>N</v>
      </c>
      <c r="AB219" t="str">
        <f t="shared" si="3"/>
        <v>N</v>
      </c>
    </row>
    <row r="220" spans="2:28">
      <c r="B220" t="s">
        <v>242</v>
      </c>
      <c r="C220" t="s">
        <v>539</v>
      </c>
      <c r="D220" t="str">
        <f>INDEX('SRN Backcast - WINEP'!$B$12:$AG$97, MATCH('ALL Backcast - WINEP NEP'!$C220, 'SRN Backcast - WINEP'!$C$12:$C$97, 0), MATCH('ALL Backcast - WINEP NEP'!D$13, 'SRN Backcast - WINEP'!$B$13:$AG$13, 0))</f>
        <v>coastal</v>
      </c>
      <c r="E220" t="str">
        <f>INDEX('SRN Backcast - WINEP'!$B$12:$AG$97, MATCH('ALL Backcast - WINEP NEP'!$C220, 'SRN Backcast - WINEP'!$C$12:$C$97, 0), MATCH('ALL Backcast - WINEP NEP'!E$13, 'SRN Backcast - WINEP'!$B$13:$AG$13, 0))</f>
        <v>Categorisation</v>
      </c>
      <c r="F220" t="str">
        <f>INDEX('SRN Backcast - WINEP'!$B$12:$AG$97, MATCH('ALL Backcast - WINEP NEP'!$C220, 'SRN Backcast - WINEP'!$C$12:$C$97, 0), MATCH('ALL Backcast - WINEP NEP'!F$13, 'SRN Backcast - WINEP'!$B$13:$AG$13, 0))</f>
        <v>Included</v>
      </c>
      <c r="H220" t="str">
        <f>INDEX('SRN Backcast - WINEP'!$B$12:$AG$97, MATCH('ALL Backcast - WINEP NEP'!$C220, 'SRN Backcast - WINEP'!$C$12:$C$97, 0), MATCH('ALL Backcast - WINEP NEP'!H$13, 'SRN Backcast - WINEP'!$B$13:$AG$13, 0))</f>
        <v>Excellent</v>
      </c>
      <c r="I220" t="str">
        <f>INDEX('SRN Backcast - WINEP'!$B$12:$AG$97, MATCH('ALL Backcast - WINEP NEP'!$C220, 'SRN Backcast - WINEP'!$C$12:$C$97, 0), MATCH('ALL Backcast - WINEP NEP'!I$13, 'SRN Backcast - WINEP'!$B$13:$AG$13, 0))</f>
        <v>Excellent</v>
      </c>
      <c r="J220" t="str">
        <f>INDEX('SRN Backcast - WINEP'!$B$12:$AG$97, MATCH('ALL Backcast - WINEP NEP'!$C220, 'SRN Backcast - WINEP'!$C$12:$C$97, 0), MATCH('ALL Backcast - WINEP NEP'!J$13, 'SRN Backcast - WINEP'!$B$13:$AG$13, 0))</f>
        <v>Excellent</v>
      </c>
      <c r="K220" t="str">
        <f>INDEX('SRN Backcast - WINEP'!$B$12:$AG$97, MATCH('ALL Backcast - WINEP NEP'!$C220, 'SRN Backcast - WINEP'!$C$12:$C$97, 0), MATCH('ALL Backcast - WINEP NEP'!K$13, 'SRN Backcast - WINEP'!$B$13:$AG$13, 0))</f>
        <v>Excellent</v>
      </c>
      <c r="L220" t="str">
        <f>INDEX('SRN Backcast - WINEP'!$B$12:$AG$97, MATCH('ALL Backcast - WINEP NEP'!$C220, 'SRN Backcast - WINEP'!$C$12:$C$97, 0), MATCH('ALL Backcast - WINEP NEP'!L$13, 'SRN Backcast - WINEP'!$B$13:$AG$13, 0))</f>
        <v>Excellent</v>
      </c>
      <c r="M220">
        <f>INDEX('SRN Backcast - WINEP'!$B$12:$AG$97, MATCH('ALL Backcast - WINEP NEP'!$C220, 'SRN Backcast - WINEP'!$C$12:$C$97, 0), MATCH('ALL Backcast - WINEP NEP'!M$13, 'SRN Backcast - WINEP'!$B$13:$AG$13, 0))</f>
        <v>0</v>
      </c>
      <c r="N220" t="str">
        <f>INDEX('SRN Backcast - WINEP'!$B$12:$AG$97, MATCH('ALL Backcast - WINEP NEP'!$C220, 'SRN Backcast - WINEP'!$C$12:$C$97, 0), MATCH('ALL Backcast - WINEP NEP'!N$13, 'SRN Backcast - WINEP'!$B$13:$AG$13, 0))</f>
        <v>Excellent</v>
      </c>
      <c r="O220" t="str">
        <f>INDEX('SRN Backcast - WINEP'!$B$12:$AG$97, MATCH('ALL Backcast - WINEP NEP'!$C220, 'SRN Backcast - WINEP'!$C$12:$C$97, 0), MATCH('ALL Backcast - WINEP NEP'!O$13, 'SRN Backcast - WINEP'!$B$13:$AG$13, 0))</f>
        <v>Excellent</v>
      </c>
      <c r="P220">
        <f>INDEX('SRN Backcast - WINEP'!$B$12:$AG$97, MATCH('ALL Backcast - WINEP NEP'!$C220, 'SRN Backcast - WINEP'!$C$12:$C$97, 0), MATCH('ALL Backcast - WINEP NEP'!P$13, 'SRN Backcast - WINEP'!$B$13:$AG$13, 0))</f>
        <v>0</v>
      </c>
      <c r="Q220" t="str">
        <f>INDEX('SRN Backcast - WINEP'!$B$12:$AG$97, MATCH('ALL Backcast - WINEP NEP'!$C220, 'SRN Backcast - WINEP'!$C$12:$C$97, 0), MATCH('ALL Backcast - WINEP NEP'!Q$13, 'SRN Backcast - WINEP'!$B$13:$AG$13, 0))</f>
        <v>Good</v>
      </c>
      <c r="R220" t="str">
        <f>INDEX('SRN Backcast - WINEP'!$B$12:$AG$97, MATCH('ALL Backcast - WINEP NEP'!$C220, 'SRN Backcast - WINEP'!$C$12:$C$97, 0), MATCH('ALL Backcast - WINEP NEP'!R$13, 'SRN Backcast - WINEP'!$B$13:$AG$13, 0))</f>
        <v>Good</v>
      </c>
      <c r="S220" t="str">
        <f>INDEX('SRN Backcast - WINEP'!$B$12:$AG$97, MATCH('ALL Backcast - WINEP NEP'!$C220, 'SRN Backcast - WINEP'!$C$12:$C$97, 0), MATCH('ALL Backcast - WINEP NEP'!S$13, 'SRN Backcast - WINEP'!$B$13:$AG$13, 0))</f>
        <v>Good</v>
      </c>
      <c r="T220" t="str">
        <f>INDEX('SRN Backcast - WINEP'!$B$12:$AG$97, MATCH('ALL Backcast - WINEP NEP'!$C220, 'SRN Backcast - WINEP'!$C$12:$C$97, 0), MATCH('ALL Backcast - WINEP NEP'!T$13, 'SRN Backcast - WINEP'!$B$13:$AG$13, 0))</f>
        <v>Good</v>
      </c>
      <c r="U220" t="str">
        <f>INDEX('SRN Backcast - WINEP'!$B$12:$AG$97, MATCH('ALL Backcast - WINEP NEP'!$C220, 'SRN Backcast - WINEP'!$C$12:$C$97, 0), MATCH('ALL Backcast - WINEP NEP'!U$13, 'SRN Backcast - WINEP'!$B$13:$AG$13, 0))</f>
        <v>Good</v>
      </c>
      <c r="V220" t="str">
        <f>INDEX('SRN Backcast - WINEP'!$B$12:$AG$97, MATCH('ALL Backcast - WINEP NEP'!$C220, 'SRN Backcast - WINEP'!$C$12:$C$97, 0), MATCH('ALL Backcast - WINEP NEP'!V$13, 'SRN Backcast - WINEP'!$B$13:$AG$13, 0))</f>
        <v>Good</v>
      </c>
      <c r="W220">
        <f>INDEX('SRN Backcast - WINEP'!$B$12:$AG$97, MATCH('ALL Backcast - WINEP NEP'!$C220, 'SRN Backcast - WINEP'!$C$12:$C$97, 0), MATCH('ALL Backcast - WINEP NEP'!W$13, 'SRN Backcast - WINEP'!$B$13:$AG$13, 0))</f>
        <v>0</v>
      </c>
      <c r="X220">
        <f>INDEX('SRN Backcast - WINEP'!$B$12:$AG$97, MATCH('ALL Backcast - WINEP NEP'!$C220, 'SRN Backcast - WINEP'!$C$12:$C$97, 0), MATCH('ALL Backcast - WINEP NEP'!X$13, 'SRN Backcast - WINEP'!$B$13:$AG$13, 0))</f>
        <v>0</v>
      </c>
      <c r="Y220" t="str">
        <f>INDEX('SRN Backcast - WINEP'!$B$12:$AG$97, MATCH('ALL Backcast - WINEP NEP'!$C220, 'SRN Backcast - WINEP'!$C$12:$C$97, 0), MATCH('ALL Backcast - WINEP NEP'!Y$13, 'SRN Backcast - WINEP'!$B$13:$AG$13, 0))</f>
        <v>Historically excellent is level delivered so should hold forecast at this level</v>
      </c>
      <c r="Z220" t="str">
        <f>INDEX('SRN Backcast - WINEP'!$B$12:$AG$97, MATCH('ALL Backcast - WINEP NEP'!$C220, 'SRN Backcast - WINEP'!$C$12:$C$97, 0), MATCH('ALL Backcast - WINEP NEP'!Z$13, 'SRN Backcast - WINEP'!$B$13:$AG$13, 0))</f>
        <v>Y</v>
      </c>
      <c r="AB220" t="str">
        <f t="shared" si="3"/>
        <v>N</v>
      </c>
    </row>
    <row r="221" spans="2:28">
      <c r="B221" t="s">
        <v>242</v>
      </c>
      <c r="C221" t="s">
        <v>540</v>
      </c>
      <c r="D221" t="str">
        <f>INDEX('SRN Backcast - WINEP'!$B$12:$AG$97, MATCH('ALL Backcast - WINEP NEP'!$C221, 'SRN Backcast - WINEP'!$C$12:$C$97, 0), MATCH('ALL Backcast - WINEP NEP'!D$13, 'SRN Backcast - WINEP'!$B$13:$AG$13, 0))</f>
        <v>coastal</v>
      </c>
      <c r="E221" t="str">
        <f>INDEX('SRN Backcast - WINEP'!$B$12:$AG$97, MATCH('ALL Backcast - WINEP NEP'!$C221, 'SRN Backcast - WINEP'!$C$12:$C$97, 0), MATCH('ALL Backcast - WINEP NEP'!E$13, 'SRN Backcast - WINEP'!$B$13:$AG$13, 0))</f>
        <v>Categorisation</v>
      </c>
      <c r="F221" t="str">
        <f>INDEX('SRN Backcast - WINEP'!$B$12:$AG$97, MATCH('ALL Backcast - WINEP NEP'!$C221, 'SRN Backcast - WINEP'!$C$12:$C$97, 0), MATCH('ALL Backcast - WINEP NEP'!F$13, 'SRN Backcast - WINEP'!$B$13:$AG$13, 0))</f>
        <v>Included</v>
      </c>
      <c r="H221" t="str">
        <f>INDEX('SRN Backcast - WINEP'!$B$12:$AG$97, MATCH('ALL Backcast - WINEP NEP'!$C221, 'SRN Backcast - WINEP'!$C$12:$C$97, 0), MATCH('ALL Backcast - WINEP NEP'!H$13, 'SRN Backcast - WINEP'!$B$13:$AG$13, 0))</f>
        <v>Sufficient</v>
      </c>
      <c r="I221" t="str">
        <f>INDEX('SRN Backcast - WINEP'!$B$12:$AG$97, MATCH('ALL Backcast - WINEP NEP'!$C221, 'SRN Backcast - WINEP'!$C$12:$C$97, 0), MATCH('ALL Backcast - WINEP NEP'!I$13, 'SRN Backcast - WINEP'!$B$13:$AG$13, 0))</f>
        <v>Sufficient</v>
      </c>
      <c r="J221" t="str">
        <f>INDEX('SRN Backcast - WINEP'!$B$12:$AG$97, MATCH('ALL Backcast - WINEP NEP'!$C221, 'SRN Backcast - WINEP'!$C$12:$C$97, 0), MATCH('ALL Backcast - WINEP NEP'!J$13, 'SRN Backcast - WINEP'!$B$13:$AG$13, 0))</f>
        <v>Sufficient</v>
      </c>
      <c r="K221" t="str">
        <f>INDEX('SRN Backcast - WINEP'!$B$12:$AG$97, MATCH('ALL Backcast - WINEP NEP'!$C221, 'SRN Backcast - WINEP'!$C$12:$C$97, 0), MATCH('ALL Backcast - WINEP NEP'!K$13, 'SRN Backcast - WINEP'!$B$13:$AG$13, 0))</f>
        <v>Good</v>
      </c>
      <c r="L221" t="str">
        <f>INDEX('SRN Backcast - WINEP'!$B$12:$AG$97, MATCH('ALL Backcast - WINEP NEP'!$C221, 'SRN Backcast - WINEP'!$C$12:$C$97, 0), MATCH('ALL Backcast - WINEP NEP'!L$13, 'SRN Backcast - WINEP'!$B$13:$AG$13, 0))</f>
        <v>Good</v>
      </c>
      <c r="M221">
        <f>INDEX('SRN Backcast - WINEP'!$B$12:$AG$97, MATCH('ALL Backcast - WINEP NEP'!$C221, 'SRN Backcast - WINEP'!$C$12:$C$97, 0), MATCH('ALL Backcast - WINEP NEP'!M$13, 'SRN Backcast - WINEP'!$B$13:$AG$13, 0))</f>
        <v>0</v>
      </c>
      <c r="N221" t="str">
        <f>INDEX('SRN Backcast - WINEP'!$B$12:$AG$97, MATCH('ALL Backcast - WINEP NEP'!$C221, 'SRN Backcast - WINEP'!$C$12:$C$97, 0), MATCH('ALL Backcast - WINEP NEP'!N$13, 'SRN Backcast - WINEP'!$B$13:$AG$13, 0))</f>
        <v>Sufficient</v>
      </c>
      <c r="O221" t="str">
        <f>INDEX('SRN Backcast - WINEP'!$B$12:$AG$97, MATCH('ALL Backcast - WINEP NEP'!$C221, 'SRN Backcast - WINEP'!$C$12:$C$97, 0), MATCH('ALL Backcast - WINEP NEP'!O$13, 'SRN Backcast - WINEP'!$B$13:$AG$13, 0))</f>
        <v>Sufficient</v>
      </c>
      <c r="P221">
        <f>INDEX('SRN Backcast - WINEP'!$B$12:$AG$97, MATCH('ALL Backcast - WINEP NEP'!$C221, 'SRN Backcast - WINEP'!$C$12:$C$97, 0), MATCH('ALL Backcast - WINEP NEP'!P$13, 'SRN Backcast - WINEP'!$B$13:$AG$13, 0))</f>
        <v>0</v>
      </c>
      <c r="Q221" t="str">
        <f>INDEX('SRN Backcast - WINEP'!$B$12:$AG$97, MATCH('ALL Backcast - WINEP NEP'!$C221, 'SRN Backcast - WINEP'!$C$12:$C$97, 0), MATCH('ALL Backcast - WINEP NEP'!Q$13, 'SRN Backcast - WINEP'!$B$13:$AG$13, 0))</f>
        <v>Good</v>
      </c>
      <c r="R221" t="str">
        <f>INDEX('SRN Backcast - WINEP'!$B$12:$AG$97, MATCH('ALL Backcast - WINEP NEP'!$C221, 'SRN Backcast - WINEP'!$C$12:$C$97, 0), MATCH('ALL Backcast - WINEP NEP'!R$13, 'SRN Backcast - WINEP'!$B$13:$AG$13, 0))</f>
        <v>Good</v>
      </c>
      <c r="S221" t="str">
        <f>INDEX('SRN Backcast - WINEP'!$B$12:$AG$97, MATCH('ALL Backcast - WINEP NEP'!$C221, 'SRN Backcast - WINEP'!$C$12:$C$97, 0), MATCH('ALL Backcast - WINEP NEP'!S$13, 'SRN Backcast - WINEP'!$B$13:$AG$13, 0))</f>
        <v>Good</v>
      </c>
      <c r="T221" t="str">
        <f>INDEX('SRN Backcast - WINEP'!$B$12:$AG$97, MATCH('ALL Backcast - WINEP NEP'!$C221, 'SRN Backcast - WINEP'!$C$12:$C$97, 0), MATCH('ALL Backcast - WINEP NEP'!T$13, 'SRN Backcast - WINEP'!$B$13:$AG$13, 0))</f>
        <v>Good</v>
      </c>
      <c r="U221" t="str">
        <f>INDEX('SRN Backcast - WINEP'!$B$12:$AG$97, MATCH('ALL Backcast - WINEP NEP'!$C221, 'SRN Backcast - WINEP'!$C$12:$C$97, 0), MATCH('ALL Backcast - WINEP NEP'!U$13, 'SRN Backcast - WINEP'!$B$13:$AG$13, 0))</f>
        <v>Good</v>
      </c>
      <c r="V221" t="str">
        <f>INDEX('SRN Backcast - WINEP'!$B$12:$AG$97, MATCH('ALL Backcast - WINEP NEP'!$C221, 'SRN Backcast - WINEP'!$C$12:$C$97, 0), MATCH('ALL Backcast - WINEP NEP'!V$13, 'SRN Backcast - WINEP'!$B$13:$AG$13, 0))</f>
        <v>Good</v>
      </c>
      <c r="W221">
        <f>INDEX('SRN Backcast - WINEP'!$B$12:$AG$97, MATCH('ALL Backcast - WINEP NEP'!$C221, 'SRN Backcast - WINEP'!$C$12:$C$97, 0), MATCH('ALL Backcast - WINEP NEP'!W$13, 'SRN Backcast - WINEP'!$B$13:$AG$13, 0))</f>
        <v>0</v>
      </c>
      <c r="X221">
        <f>INDEX('SRN Backcast - WINEP'!$B$12:$AG$97, MATCH('ALL Backcast - WINEP NEP'!$C221, 'SRN Backcast - WINEP'!$C$12:$C$97, 0), MATCH('ALL Backcast - WINEP NEP'!X$13, 'SRN Backcast - WINEP'!$B$13:$AG$13, 0))</f>
        <v>0</v>
      </c>
      <c r="Y221">
        <f>INDEX('SRN Backcast - WINEP'!$B$12:$AG$97, MATCH('ALL Backcast - WINEP NEP'!$C221, 'SRN Backcast - WINEP'!$C$12:$C$97, 0), MATCH('ALL Backcast - WINEP NEP'!Y$13, 'SRN Backcast - WINEP'!$B$13:$AG$13, 0))</f>
        <v>0</v>
      </c>
      <c r="Z221" t="str">
        <f>INDEX('SRN Backcast - WINEP'!$B$12:$AG$97, MATCH('ALL Backcast - WINEP NEP'!$C221, 'SRN Backcast - WINEP'!$C$12:$C$97, 0), MATCH('ALL Backcast - WINEP NEP'!Z$13, 'SRN Backcast - WINEP'!$B$13:$AG$13, 0))</f>
        <v>N</v>
      </c>
      <c r="AB221" t="str">
        <f t="shared" si="3"/>
        <v>N</v>
      </c>
    </row>
    <row r="222" spans="2:28">
      <c r="B222" t="s">
        <v>242</v>
      </c>
      <c r="C222" t="s">
        <v>541</v>
      </c>
      <c r="D222" t="str">
        <f>INDEX('SRN Backcast - WINEP'!$B$12:$AG$97, MATCH('ALL Backcast - WINEP NEP'!$C222, 'SRN Backcast - WINEP'!$C$12:$C$97, 0), MATCH('ALL Backcast - WINEP NEP'!D$13, 'SRN Backcast - WINEP'!$B$13:$AG$13, 0))</f>
        <v>coastal</v>
      </c>
      <c r="E222" t="str">
        <f>INDEX('SRN Backcast - WINEP'!$B$12:$AG$97, MATCH('ALL Backcast - WINEP NEP'!$C222, 'SRN Backcast - WINEP'!$C$12:$C$97, 0), MATCH('ALL Backcast - WINEP NEP'!E$13, 'SRN Backcast - WINEP'!$B$13:$AG$13, 0))</f>
        <v>Categorisation</v>
      </c>
      <c r="F222" t="str">
        <f>INDEX('SRN Backcast - WINEP'!$B$12:$AG$97, MATCH('ALL Backcast - WINEP NEP'!$C222, 'SRN Backcast - WINEP'!$C$12:$C$97, 0), MATCH('ALL Backcast - WINEP NEP'!F$13, 'SRN Backcast - WINEP'!$B$13:$AG$13, 0))</f>
        <v>Included</v>
      </c>
      <c r="H222" t="str">
        <f>INDEX('SRN Backcast - WINEP'!$B$12:$AG$97, MATCH('ALL Backcast - WINEP NEP'!$C222, 'SRN Backcast - WINEP'!$C$12:$C$97, 0), MATCH('ALL Backcast - WINEP NEP'!H$13, 'SRN Backcast - WINEP'!$B$13:$AG$13, 0))</f>
        <v>Excellent</v>
      </c>
      <c r="I222" t="str">
        <f>INDEX('SRN Backcast - WINEP'!$B$12:$AG$97, MATCH('ALL Backcast - WINEP NEP'!$C222, 'SRN Backcast - WINEP'!$C$12:$C$97, 0), MATCH('ALL Backcast - WINEP NEP'!I$13, 'SRN Backcast - WINEP'!$B$13:$AG$13, 0))</f>
        <v>Excellent</v>
      </c>
      <c r="J222" t="str">
        <f>INDEX('SRN Backcast - WINEP'!$B$12:$AG$97, MATCH('ALL Backcast - WINEP NEP'!$C222, 'SRN Backcast - WINEP'!$C$12:$C$97, 0), MATCH('ALL Backcast - WINEP NEP'!J$13, 'SRN Backcast - WINEP'!$B$13:$AG$13, 0))</f>
        <v>Excellent</v>
      </c>
      <c r="K222" t="str">
        <f>INDEX('SRN Backcast - WINEP'!$B$12:$AG$97, MATCH('ALL Backcast - WINEP NEP'!$C222, 'SRN Backcast - WINEP'!$C$12:$C$97, 0), MATCH('ALL Backcast - WINEP NEP'!K$13, 'SRN Backcast - WINEP'!$B$13:$AG$13, 0))</f>
        <v>Excellent</v>
      </c>
      <c r="L222" t="str">
        <f>INDEX('SRN Backcast - WINEP'!$B$12:$AG$97, MATCH('ALL Backcast - WINEP NEP'!$C222, 'SRN Backcast - WINEP'!$C$12:$C$97, 0), MATCH('ALL Backcast - WINEP NEP'!L$13, 'SRN Backcast - WINEP'!$B$13:$AG$13, 0))</f>
        <v>Excellent</v>
      </c>
      <c r="M222">
        <f>INDEX('SRN Backcast - WINEP'!$B$12:$AG$97, MATCH('ALL Backcast - WINEP NEP'!$C222, 'SRN Backcast - WINEP'!$C$12:$C$97, 0), MATCH('ALL Backcast - WINEP NEP'!M$13, 'SRN Backcast - WINEP'!$B$13:$AG$13, 0))</f>
        <v>0</v>
      </c>
      <c r="N222" t="str">
        <f>INDEX('SRN Backcast - WINEP'!$B$12:$AG$97, MATCH('ALL Backcast - WINEP NEP'!$C222, 'SRN Backcast - WINEP'!$C$12:$C$97, 0), MATCH('ALL Backcast - WINEP NEP'!N$13, 'SRN Backcast - WINEP'!$B$13:$AG$13, 0))</f>
        <v>Excellent</v>
      </c>
      <c r="O222" t="str">
        <f>INDEX('SRN Backcast - WINEP'!$B$12:$AG$97, MATCH('ALL Backcast - WINEP NEP'!$C222, 'SRN Backcast - WINEP'!$C$12:$C$97, 0), MATCH('ALL Backcast - WINEP NEP'!O$13, 'SRN Backcast - WINEP'!$B$13:$AG$13, 0))</f>
        <v>Excellent</v>
      </c>
      <c r="P222">
        <f>INDEX('SRN Backcast - WINEP'!$B$12:$AG$97, MATCH('ALL Backcast - WINEP NEP'!$C222, 'SRN Backcast - WINEP'!$C$12:$C$97, 0), MATCH('ALL Backcast - WINEP NEP'!P$13, 'SRN Backcast - WINEP'!$B$13:$AG$13, 0))</f>
        <v>0</v>
      </c>
      <c r="Q222" t="str">
        <f>INDEX('SRN Backcast - WINEP'!$B$12:$AG$97, MATCH('ALL Backcast - WINEP NEP'!$C222, 'SRN Backcast - WINEP'!$C$12:$C$97, 0), MATCH('ALL Backcast - WINEP NEP'!Q$13, 'SRN Backcast - WINEP'!$B$13:$AG$13, 0))</f>
        <v>Excellent</v>
      </c>
      <c r="R222" t="str">
        <f>INDEX('SRN Backcast - WINEP'!$B$12:$AG$97, MATCH('ALL Backcast - WINEP NEP'!$C222, 'SRN Backcast - WINEP'!$C$12:$C$97, 0), MATCH('ALL Backcast - WINEP NEP'!R$13, 'SRN Backcast - WINEP'!$B$13:$AG$13, 0))</f>
        <v>Excellent</v>
      </c>
      <c r="S222" t="str">
        <f>INDEX('SRN Backcast - WINEP'!$B$12:$AG$97, MATCH('ALL Backcast - WINEP NEP'!$C222, 'SRN Backcast - WINEP'!$C$12:$C$97, 0), MATCH('ALL Backcast - WINEP NEP'!S$13, 'SRN Backcast - WINEP'!$B$13:$AG$13, 0))</f>
        <v>Excellent</v>
      </c>
      <c r="T222" t="str">
        <f>INDEX('SRN Backcast - WINEP'!$B$12:$AG$97, MATCH('ALL Backcast - WINEP NEP'!$C222, 'SRN Backcast - WINEP'!$C$12:$C$97, 0), MATCH('ALL Backcast - WINEP NEP'!T$13, 'SRN Backcast - WINEP'!$B$13:$AG$13, 0))</f>
        <v>Excellent</v>
      </c>
      <c r="U222" t="str">
        <f>INDEX('SRN Backcast - WINEP'!$B$12:$AG$97, MATCH('ALL Backcast - WINEP NEP'!$C222, 'SRN Backcast - WINEP'!$C$12:$C$97, 0), MATCH('ALL Backcast - WINEP NEP'!U$13, 'SRN Backcast - WINEP'!$B$13:$AG$13, 0))</f>
        <v>Excellent</v>
      </c>
      <c r="V222" t="str">
        <f>INDEX('SRN Backcast - WINEP'!$B$12:$AG$97, MATCH('ALL Backcast - WINEP NEP'!$C222, 'SRN Backcast - WINEP'!$C$12:$C$97, 0), MATCH('ALL Backcast - WINEP NEP'!V$13, 'SRN Backcast - WINEP'!$B$13:$AG$13, 0))</f>
        <v>Excellent</v>
      </c>
      <c r="W222">
        <f>INDEX('SRN Backcast - WINEP'!$B$12:$AG$97, MATCH('ALL Backcast - WINEP NEP'!$C222, 'SRN Backcast - WINEP'!$C$12:$C$97, 0), MATCH('ALL Backcast - WINEP NEP'!W$13, 'SRN Backcast - WINEP'!$B$13:$AG$13, 0))</f>
        <v>0</v>
      </c>
      <c r="X222">
        <f>INDEX('SRN Backcast - WINEP'!$B$12:$AG$97, MATCH('ALL Backcast - WINEP NEP'!$C222, 'SRN Backcast - WINEP'!$C$12:$C$97, 0), MATCH('ALL Backcast - WINEP NEP'!X$13, 'SRN Backcast - WINEP'!$B$13:$AG$13, 0))</f>
        <v>0</v>
      </c>
      <c r="Y222">
        <f>INDEX('SRN Backcast - WINEP'!$B$12:$AG$97, MATCH('ALL Backcast - WINEP NEP'!$C222, 'SRN Backcast - WINEP'!$C$12:$C$97, 0), MATCH('ALL Backcast - WINEP NEP'!Y$13, 'SRN Backcast - WINEP'!$B$13:$AG$13, 0))</f>
        <v>0</v>
      </c>
      <c r="Z222" t="str">
        <f>INDEX('SRN Backcast - WINEP'!$B$12:$AG$97, MATCH('ALL Backcast - WINEP NEP'!$C222, 'SRN Backcast - WINEP'!$C$12:$C$97, 0), MATCH('ALL Backcast - WINEP NEP'!Z$13, 'SRN Backcast - WINEP'!$B$13:$AG$13, 0))</f>
        <v>N</v>
      </c>
      <c r="AB222" t="str">
        <f t="shared" si="3"/>
        <v>N</v>
      </c>
    </row>
    <row r="223" spans="2:28">
      <c r="B223" t="s">
        <v>242</v>
      </c>
      <c r="C223" t="s">
        <v>542</v>
      </c>
      <c r="D223" t="str">
        <f>INDEX('SRN Backcast - WINEP'!$B$12:$AG$97, MATCH('ALL Backcast - WINEP NEP'!$C223, 'SRN Backcast - WINEP'!$C$12:$C$97, 0), MATCH('ALL Backcast - WINEP NEP'!D$13, 'SRN Backcast - WINEP'!$B$13:$AG$13, 0))</f>
        <v>coastal</v>
      </c>
      <c r="E223" t="str">
        <f>INDEX('SRN Backcast - WINEP'!$B$12:$AG$97, MATCH('ALL Backcast - WINEP NEP'!$C223, 'SRN Backcast - WINEP'!$C$12:$C$97, 0), MATCH('ALL Backcast - WINEP NEP'!E$13, 'SRN Backcast - WINEP'!$B$13:$AG$13, 0))</f>
        <v>Categorisation</v>
      </c>
      <c r="F223" t="str">
        <f>INDEX('SRN Backcast - WINEP'!$B$12:$AG$97, MATCH('ALL Backcast - WINEP NEP'!$C223, 'SRN Backcast - WINEP'!$C$12:$C$97, 0), MATCH('ALL Backcast - WINEP NEP'!F$13, 'SRN Backcast - WINEP'!$B$13:$AG$13, 0))</f>
        <v>Included</v>
      </c>
      <c r="H223" t="str">
        <f>INDEX('SRN Backcast - WINEP'!$B$12:$AG$97, MATCH('ALL Backcast - WINEP NEP'!$C223, 'SRN Backcast - WINEP'!$C$12:$C$97, 0), MATCH('ALL Backcast - WINEP NEP'!H$13, 'SRN Backcast - WINEP'!$B$13:$AG$13, 0))</f>
        <v>Good</v>
      </c>
      <c r="I223" t="str">
        <f>INDEX('SRN Backcast - WINEP'!$B$12:$AG$97, MATCH('ALL Backcast - WINEP NEP'!$C223, 'SRN Backcast - WINEP'!$C$12:$C$97, 0), MATCH('ALL Backcast - WINEP NEP'!I$13, 'SRN Backcast - WINEP'!$B$13:$AG$13, 0))</f>
        <v>Good</v>
      </c>
      <c r="J223" t="str">
        <f>INDEX('SRN Backcast - WINEP'!$B$12:$AG$97, MATCH('ALL Backcast - WINEP NEP'!$C223, 'SRN Backcast - WINEP'!$C$12:$C$97, 0), MATCH('ALL Backcast - WINEP NEP'!J$13, 'SRN Backcast - WINEP'!$B$13:$AG$13, 0))</f>
        <v>Good</v>
      </c>
      <c r="K223" t="str">
        <f>INDEX('SRN Backcast - WINEP'!$B$12:$AG$97, MATCH('ALL Backcast - WINEP NEP'!$C223, 'SRN Backcast - WINEP'!$C$12:$C$97, 0), MATCH('ALL Backcast - WINEP NEP'!K$13, 'SRN Backcast - WINEP'!$B$13:$AG$13, 0))</f>
        <v>Excellent</v>
      </c>
      <c r="L223" t="str">
        <f>INDEX('SRN Backcast - WINEP'!$B$12:$AG$97, MATCH('ALL Backcast - WINEP NEP'!$C223, 'SRN Backcast - WINEP'!$C$12:$C$97, 0), MATCH('ALL Backcast - WINEP NEP'!L$13, 'SRN Backcast - WINEP'!$B$13:$AG$13, 0))</f>
        <v>Excellent</v>
      </c>
      <c r="M223">
        <f>INDEX('SRN Backcast - WINEP'!$B$12:$AG$97, MATCH('ALL Backcast - WINEP NEP'!$C223, 'SRN Backcast - WINEP'!$C$12:$C$97, 0), MATCH('ALL Backcast - WINEP NEP'!M$13, 'SRN Backcast - WINEP'!$B$13:$AG$13, 0))</f>
        <v>0</v>
      </c>
      <c r="N223" t="str">
        <f>INDEX('SRN Backcast - WINEP'!$B$12:$AG$97, MATCH('ALL Backcast - WINEP NEP'!$C223, 'SRN Backcast - WINEP'!$C$12:$C$97, 0), MATCH('ALL Backcast - WINEP NEP'!N$13, 'SRN Backcast - WINEP'!$B$13:$AG$13, 0))</f>
        <v>Good</v>
      </c>
      <c r="O223" t="str">
        <f>INDEX('SRN Backcast - WINEP'!$B$12:$AG$97, MATCH('ALL Backcast - WINEP NEP'!$C223, 'SRN Backcast - WINEP'!$C$12:$C$97, 0), MATCH('ALL Backcast - WINEP NEP'!O$13, 'SRN Backcast - WINEP'!$B$13:$AG$13, 0))</f>
        <v>Good</v>
      </c>
      <c r="P223">
        <f>INDEX('SRN Backcast - WINEP'!$B$12:$AG$97, MATCH('ALL Backcast - WINEP NEP'!$C223, 'SRN Backcast - WINEP'!$C$12:$C$97, 0), MATCH('ALL Backcast - WINEP NEP'!P$13, 'SRN Backcast - WINEP'!$B$13:$AG$13, 0))</f>
        <v>0</v>
      </c>
      <c r="Q223" t="str">
        <f>INDEX('SRN Backcast - WINEP'!$B$12:$AG$97, MATCH('ALL Backcast - WINEP NEP'!$C223, 'SRN Backcast - WINEP'!$C$12:$C$97, 0), MATCH('ALL Backcast - WINEP NEP'!Q$13, 'SRN Backcast - WINEP'!$B$13:$AG$13, 0))</f>
        <v>Good</v>
      </c>
      <c r="R223" t="str">
        <f>INDEX('SRN Backcast - WINEP'!$B$12:$AG$97, MATCH('ALL Backcast - WINEP NEP'!$C223, 'SRN Backcast - WINEP'!$C$12:$C$97, 0), MATCH('ALL Backcast - WINEP NEP'!R$13, 'SRN Backcast - WINEP'!$B$13:$AG$13, 0))</f>
        <v>Excellent</v>
      </c>
      <c r="S223" t="str">
        <f>INDEX('SRN Backcast - WINEP'!$B$12:$AG$97, MATCH('ALL Backcast - WINEP NEP'!$C223, 'SRN Backcast - WINEP'!$C$12:$C$97, 0), MATCH('ALL Backcast - WINEP NEP'!S$13, 'SRN Backcast - WINEP'!$B$13:$AG$13, 0))</f>
        <v>Excellent</v>
      </c>
      <c r="T223" t="str">
        <f>INDEX('SRN Backcast - WINEP'!$B$12:$AG$97, MATCH('ALL Backcast - WINEP NEP'!$C223, 'SRN Backcast - WINEP'!$C$12:$C$97, 0), MATCH('ALL Backcast - WINEP NEP'!T$13, 'SRN Backcast - WINEP'!$B$13:$AG$13, 0))</f>
        <v>Excellent</v>
      </c>
      <c r="U223" t="str">
        <f>INDEX('SRN Backcast - WINEP'!$B$12:$AG$97, MATCH('ALL Backcast - WINEP NEP'!$C223, 'SRN Backcast - WINEP'!$C$12:$C$97, 0), MATCH('ALL Backcast - WINEP NEP'!U$13, 'SRN Backcast - WINEP'!$B$13:$AG$13, 0))</f>
        <v>Excellent</v>
      </c>
      <c r="V223" t="str">
        <f>INDEX('SRN Backcast - WINEP'!$B$12:$AG$97, MATCH('ALL Backcast - WINEP NEP'!$C223, 'SRN Backcast - WINEP'!$C$12:$C$97, 0), MATCH('ALL Backcast - WINEP NEP'!V$13, 'SRN Backcast - WINEP'!$B$13:$AG$13, 0))</f>
        <v>Excellent</v>
      </c>
      <c r="W223">
        <f>INDEX('SRN Backcast - WINEP'!$B$12:$AG$97, MATCH('ALL Backcast - WINEP NEP'!$C223, 'SRN Backcast - WINEP'!$C$12:$C$97, 0), MATCH('ALL Backcast - WINEP NEP'!W$13, 'SRN Backcast - WINEP'!$B$13:$AG$13, 0))</f>
        <v>0</v>
      </c>
      <c r="X223">
        <f>INDEX('SRN Backcast - WINEP'!$B$12:$AG$97, MATCH('ALL Backcast - WINEP NEP'!$C223, 'SRN Backcast - WINEP'!$C$12:$C$97, 0), MATCH('ALL Backcast - WINEP NEP'!X$13, 'SRN Backcast - WINEP'!$B$13:$AG$13, 0))</f>
        <v>0</v>
      </c>
      <c r="Y223">
        <f>INDEX('SRN Backcast - WINEP'!$B$12:$AG$97, MATCH('ALL Backcast - WINEP NEP'!$C223, 'SRN Backcast - WINEP'!$C$12:$C$97, 0), MATCH('ALL Backcast - WINEP NEP'!Y$13, 'SRN Backcast - WINEP'!$B$13:$AG$13, 0))</f>
        <v>0</v>
      </c>
      <c r="Z223" t="str">
        <f>INDEX('SRN Backcast - WINEP'!$B$12:$AG$97, MATCH('ALL Backcast - WINEP NEP'!$C223, 'SRN Backcast - WINEP'!$C$12:$C$97, 0), MATCH('ALL Backcast - WINEP NEP'!Z$13, 'SRN Backcast - WINEP'!$B$13:$AG$13, 0))</f>
        <v>N</v>
      </c>
      <c r="AB223" t="str">
        <f t="shared" si="3"/>
        <v>N</v>
      </c>
    </row>
    <row r="224" spans="2:28">
      <c r="B224" t="s">
        <v>242</v>
      </c>
      <c r="C224" t="s">
        <v>543</v>
      </c>
      <c r="D224" t="str">
        <f>INDEX('SRN Backcast - WINEP'!$B$12:$AG$97, MATCH('ALL Backcast - WINEP NEP'!$C224, 'SRN Backcast - WINEP'!$C$12:$C$97, 0), MATCH('ALL Backcast - WINEP NEP'!D$13, 'SRN Backcast - WINEP'!$B$13:$AG$13, 0))</f>
        <v>coastal</v>
      </c>
      <c r="E224" t="str">
        <f>INDEX('SRN Backcast - WINEP'!$B$12:$AG$97, MATCH('ALL Backcast - WINEP NEP'!$C224, 'SRN Backcast - WINEP'!$C$12:$C$97, 0), MATCH('ALL Backcast - WINEP NEP'!E$13, 'SRN Backcast - WINEP'!$B$13:$AG$13, 0))</f>
        <v>Categorisation</v>
      </c>
      <c r="F224" t="str">
        <f>INDEX('SRN Backcast - WINEP'!$B$12:$AG$97, MATCH('ALL Backcast - WINEP NEP'!$C224, 'SRN Backcast - WINEP'!$C$12:$C$97, 0), MATCH('ALL Backcast - WINEP NEP'!F$13, 'SRN Backcast - WINEP'!$B$13:$AG$13, 0))</f>
        <v>Included</v>
      </c>
      <c r="H224" t="str">
        <f>INDEX('SRN Backcast - WINEP'!$B$12:$AG$97, MATCH('ALL Backcast - WINEP NEP'!$C224, 'SRN Backcast - WINEP'!$C$12:$C$97, 0), MATCH('ALL Backcast - WINEP NEP'!H$13, 'SRN Backcast - WINEP'!$B$13:$AG$13, 0))</f>
        <v>Excellent</v>
      </c>
      <c r="I224" t="str">
        <f>INDEX('SRN Backcast - WINEP'!$B$12:$AG$97, MATCH('ALL Backcast - WINEP NEP'!$C224, 'SRN Backcast - WINEP'!$C$12:$C$97, 0), MATCH('ALL Backcast - WINEP NEP'!I$13, 'SRN Backcast - WINEP'!$B$13:$AG$13, 0))</f>
        <v>Excellent</v>
      </c>
      <c r="J224" t="str">
        <f>INDEX('SRN Backcast - WINEP'!$B$12:$AG$97, MATCH('ALL Backcast - WINEP NEP'!$C224, 'SRN Backcast - WINEP'!$C$12:$C$97, 0), MATCH('ALL Backcast - WINEP NEP'!J$13, 'SRN Backcast - WINEP'!$B$13:$AG$13, 0))</f>
        <v>Excellent</v>
      </c>
      <c r="K224" t="str">
        <f>INDEX('SRN Backcast - WINEP'!$B$12:$AG$97, MATCH('ALL Backcast - WINEP NEP'!$C224, 'SRN Backcast - WINEP'!$C$12:$C$97, 0), MATCH('ALL Backcast - WINEP NEP'!K$13, 'SRN Backcast - WINEP'!$B$13:$AG$13, 0))</f>
        <v>Excellent</v>
      </c>
      <c r="L224" t="str">
        <f>INDEX('SRN Backcast - WINEP'!$B$12:$AG$97, MATCH('ALL Backcast - WINEP NEP'!$C224, 'SRN Backcast - WINEP'!$C$12:$C$97, 0), MATCH('ALL Backcast - WINEP NEP'!L$13, 'SRN Backcast - WINEP'!$B$13:$AG$13, 0))</f>
        <v>Excellent</v>
      </c>
      <c r="M224">
        <f>INDEX('SRN Backcast - WINEP'!$B$12:$AG$97, MATCH('ALL Backcast - WINEP NEP'!$C224, 'SRN Backcast - WINEP'!$C$12:$C$97, 0), MATCH('ALL Backcast - WINEP NEP'!M$13, 'SRN Backcast - WINEP'!$B$13:$AG$13, 0))</f>
        <v>0</v>
      </c>
      <c r="N224" t="str">
        <f>INDEX('SRN Backcast - WINEP'!$B$12:$AG$97, MATCH('ALL Backcast - WINEP NEP'!$C224, 'SRN Backcast - WINEP'!$C$12:$C$97, 0), MATCH('ALL Backcast - WINEP NEP'!N$13, 'SRN Backcast - WINEP'!$B$13:$AG$13, 0))</f>
        <v>Excellent</v>
      </c>
      <c r="O224" t="str">
        <f>INDEX('SRN Backcast - WINEP'!$B$12:$AG$97, MATCH('ALL Backcast - WINEP NEP'!$C224, 'SRN Backcast - WINEP'!$C$12:$C$97, 0), MATCH('ALL Backcast - WINEP NEP'!O$13, 'SRN Backcast - WINEP'!$B$13:$AG$13, 0))</f>
        <v>Excellent</v>
      </c>
      <c r="P224">
        <f>INDEX('SRN Backcast - WINEP'!$B$12:$AG$97, MATCH('ALL Backcast - WINEP NEP'!$C224, 'SRN Backcast - WINEP'!$C$12:$C$97, 0), MATCH('ALL Backcast - WINEP NEP'!P$13, 'SRN Backcast - WINEP'!$B$13:$AG$13, 0))</f>
        <v>0</v>
      </c>
      <c r="Q224" t="str">
        <f>INDEX('SRN Backcast - WINEP'!$B$12:$AG$97, MATCH('ALL Backcast - WINEP NEP'!$C224, 'SRN Backcast - WINEP'!$C$12:$C$97, 0), MATCH('ALL Backcast - WINEP NEP'!Q$13, 'SRN Backcast - WINEP'!$B$13:$AG$13, 0))</f>
        <v>Excellent</v>
      </c>
      <c r="R224" t="str">
        <f>INDEX('SRN Backcast - WINEP'!$B$12:$AG$97, MATCH('ALL Backcast - WINEP NEP'!$C224, 'SRN Backcast - WINEP'!$C$12:$C$97, 0), MATCH('ALL Backcast - WINEP NEP'!R$13, 'SRN Backcast - WINEP'!$B$13:$AG$13, 0))</f>
        <v>Excellent</v>
      </c>
      <c r="S224" t="str">
        <f>INDEX('SRN Backcast - WINEP'!$B$12:$AG$97, MATCH('ALL Backcast - WINEP NEP'!$C224, 'SRN Backcast - WINEP'!$C$12:$C$97, 0), MATCH('ALL Backcast - WINEP NEP'!S$13, 'SRN Backcast - WINEP'!$B$13:$AG$13, 0))</f>
        <v>Excellent</v>
      </c>
      <c r="T224" t="str">
        <f>INDEX('SRN Backcast - WINEP'!$B$12:$AG$97, MATCH('ALL Backcast - WINEP NEP'!$C224, 'SRN Backcast - WINEP'!$C$12:$C$97, 0), MATCH('ALL Backcast - WINEP NEP'!T$13, 'SRN Backcast - WINEP'!$B$13:$AG$13, 0))</f>
        <v>Excellent</v>
      </c>
      <c r="U224" t="str">
        <f>INDEX('SRN Backcast - WINEP'!$B$12:$AG$97, MATCH('ALL Backcast - WINEP NEP'!$C224, 'SRN Backcast - WINEP'!$C$12:$C$97, 0), MATCH('ALL Backcast - WINEP NEP'!U$13, 'SRN Backcast - WINEP'!$B$13:$AG$13, 0))</f>
        <v>Excellent</v>
      </c>
      <c r="V224" t="str">
        <f>INDEX('SRN Backcast - WINEP'!$B$12:$AG$97, MATCH('ALL Backcast - WINEP NEP'!$C224, 'SRN Backcast - WINEP'!$C$12:$C$97, 0), MATCH('ALL Backcast - WINEP NEP'!V$13, 'SRN Backcast - WINEP'!$B$13:$AG$13, 0))</f>
        <v>Excellent</v>
      </c>
      <c r="W224">
        <f>INDEX('SRN Backcast - WINEP'!$B$12:$AG$97, MATCH('ALL Backcast - WINEP NEP'!$C224, 'SRN Backcast - WINEP'!$C$12:$C$97, 0), MATCH('ALL Backcast - WINEP NEP'!W$13, 'SRN Backcast - WINEP'!$B$13:$AG$13, 0))</f>
        <v>0</v>
      </c>
      <c r="X224">
        <f>INDEX('SRN Backcast - WINEP'!$B$12:$AG$97, MATCH('ALL Backcast - WINEP NEP'!$C224, 'SRN Backcast - WINEP'!$C$12:$C$97, 0), MATCH('ALL Backcast - WINEP NEP'!X$13, 'SRN Backcast - WINEP'!$B$13:$AG$13, 0))</f>
        <v>0</v>
      </c>
      <c r="Y224">
        <f>INDEX('SRN Backcast - WINEP'!$B$12:$AG$97, MATCH('ALL Backcast - WINEP NEP'!$C224, 'SRN Backcast - WINEP'!$C$12:$C$97, 0), MATCH('ALL Backcast - WINEP NEP'!Y$13, 'SRN Backcast - WINEP'!$B$13:$AG$13, 0))</f>
        <v>0</v>
      </c>
      <c r="Z224" t="str">
        <f>INDEX('SRN Backcast - WINEP'!$B$12:$AG$97, MATCH('ALL Backcast - WINEP NEP'!$C224, 'SRN Backcast - WINEP'!$C$12:$C$97, 0), MATCH('ALL Backcast - WINEP NEP'!Z$13, 'SRN Backcast - WINEP'!$B$13:$AG$13, 0))</f>
        <v>N</v>
      </c>
      <c r="AB224" t="str">
        <f t="shared" si="3"/>
        <v>N</v>
      </c>
    </row>
    <row r="225" spans="2:28">
      <c r="B225" t="s">
        <v>242</v>
      </c>
      <c r="C225" t="s">
        <v>544</v>
      </c>
      <c r="D225" t="str">
        <f>INDEX('SRN Backcast - WINEP'!$B$12:$AG$97, MATCH('ALL Backcast - WINEP NEP'!$C225, 'SRN Backcast - WINEP'!$C$12:$C$97, 0), MATCH('ALL Backcast - WINEP NEP'!D$13, 'SRN Backcast - WINEP'!$B$13:$AG$13, 0))</f>
        <v>coastal</v>
      </c>
      <c r="E225" t="str">
        <f>INDEX('SRN Backcast - WINEP'!$B$12:$AG$97, MATCH('ALL Backcast - WINEP NEP'!$C225, 'SRN Backcast - WINEP'!$C$12:$C$97, 0), MATCH('ALL Backcast - WINEP NEP'!E$13, 'SRN Backcast - WINEP'!$B$13:$AG$13, 0))</f>
        <v>Categorisation</v>
      </c>
      <c r="F225" t="str">
        <f>INDEX('SRN Backcast - WINEP'!$B$12:$AG$97, MATCH('ALL Backcast - WINEP NEP'!$C225, 'SRN Backcast - WINEP'!$C$12:$C$97, 0), MATCH('ALL Backcast - WINEP NEP'!F$13, 'SRN Backcast - WINEP'!$B$13:$AG$13, 0))</f>
        <v>Included</v>
      </c>
      <c r="H225" t="str">
        <f>INDEX('SRN Backcast - WINEP'!$B$12:$AG$97, MATCH('ALL Backcast - WINEP NEP'!$C225, 'SRN Backcast - WINEP'!$C$12:$C$97, 0), MATCH('ALL Backcast - WINEP NEP'!H$13, 'SRN Backcast - WINEP'!$B$13:$AG$13, 0))</f>
        <v>Excellent</v>
      </c>
      <c r="I225" t="str">
        <f>INDEX('SRN Backcast - WINEP'!$B$12:$AG$97, MATCH('ALL Backcast - WINEP NEP'!$C225, 'SRN Backcast - WINEP'!$C$12:$C$97, 0), MATCH('ALL Backcast - WINEP NEP'!I$13, 'SRN Backcast - WINEP'!$B$13:$AG$13, 0))</f>
        <v>Excellent</v>
      </c>
      <c r="J225" t="str">
        <f>INDEX('SRN Backcast - WINEP'!$B$12:$AG$97, MATCH('ALL Backcast - WINEP NEP'!$C225, 'SRN Backcast - WINEP'!$C$12:$C$97, 0), MATCH('ALL Backcast - WINEP NEP'!J$13, 'SRN Backcast - WINEP'!$B$13:$AG$13, 0))</f>
        <v>Excellent</v>
      </c>
      <c r="K225" t="str">
        <f>INDEX('SRN Backcast - WINEP'!$B$12:$AG$97, MATCH('ALL Backcast - WINEP NEP'!$C225, 'SRN Backcast - WINEP'!$C$12:$C$97, 0), MATCH('ALL Backcast - WINEP NEP'!K$13, 'SRN Backcast - WINEP'!$B$13:$AG$13, 0))</f>
        <v>Excellent</v>
      </c>
      <c r="L225" t="str">
        <f>INDEX('SRN Backcast - WINEP'!$B$12:$AG$97, MATCH('ALL Backcast - WINEP NEP'!$C225, 'SRN Backcast - WINEP'!$C$12:$C$97, 0), MATCH('ALL Backcast - WINEP NEP'!L$13, 'SRN Backcast - WINEP'!$B$13:$AG$13, 0))</f>
        <v>Excellent</v>
      </c>
      <c r="M225">
        <f>INDEX('SRN Backcast - WINEP'!$B$12:$AG$97, MATCH('ALL Backcast - WINEP NEP'!$C225, 'SRN Backcast - WINEP'!$C$12:$C$97, 0), MATCH('ALL Backcast - WINEP NEP'!M$13, 'SRN Backcast - WINEP'!$B$13:$AG$13, 0))</f>
        <v>0</v>
      </c>
      <c r="N225" t="str">
        <f>INDEX('SRN Backcast - WINEP'!$B$12:$AG$97, MATCH('ALL Backcast - WINEP NEP'!$C225, 'SRN Backcast - WINEP'!$C$12:$C$97, 0), MATCH('ALL Backcast - WINEP NEP'!N$13, 'SRN Backcast - WINEP'!$B$13:$AG$13, 0))</f>
        <v>Excellent</v>
      </c>
      <c r="O225" t="str">
        <f>INDEX('SRN Backcast - WINEP'!$B$12:$AG$97, MATCH('ALL Backcast - WINEP NEP'!$C225, 'SRN Backcast - WINEP'!$C$12:$C$97, 0), MATCH('ALL Backcast - WINEP NEP'!O$13, 'SRN Backcast - WINEP'!$B$13:$AG$13, 0))</f>
        <v>Excellent</v>
      </c>
      <c r="P225">
        <f>INDEX('SRN Backcast - WINEP'!$B$12:$AG$97, MATCH('ALL Backcast - WINEP NEP'!$C225, 'SRN Backcast - WINEP'!$C$12:$C$97, 0), MATCH('ALL Backcast - WINEP NEP'!P$13, 'SRN Backcast - WINEP'!$B$13:$AG$13, 0))</f>
        <v>0</v>
      </c>
      <c r="Q225" t="str">
        <f>INDEX('SRN Backcast - WINEP'!$B$12:$AG$97, MATCH('ALL Backcast - WINEP NEP'!$C225, 'SRN Backcast - WINEP'!$C$12:$C$97, 0), MATCH('ALL Backcast - WINEP NEP'!Q$13, 'SRN Backcast - WINEP'!$B$13:$AG$13, 0))</f>
        <v>Excellent</v>
      </c>
      <c r="R225" t="str">
        <f>INDEX('SRN Backcast - WINEP'!$B$12:$AG$97, MATCH('ALL Backcast - WINEP NEP'!$C225, 'SRN Backcast - WINEP'!$C$12:$C$97, 0), MATCH('ALL Backcast - WINEP NEP'!R$13, 'SRN Backcast - WINEP'!$B$13:$AG$13, 0))</f>
        <v>Excellent</v>
      </c>
      <c r="S225" t="str">
        <f>INDEX('SRN Backcast - WINEP'!$B$12:$AG$97, MATCH('ALL Backcast - WINEP NEP'!$C225, 'SRN Backcast - WINEP'!$C$12:$C$97, 0), MATCH('ALL Backcast - WINEP NEP'!S$13, 'SRN Backcast - WINEP'!$B$13:$AG$13, 0))</f>
        <v>Excellent</v>
      </c>
      <c r="T225" t="str">
        <f>INDEX('SRN Backcast - WINEP'!$B$12:$AG$97, MATCH('ALL Backcast - WINEP NEP'!$C225, 'SRN Backcast - WINEP'!$C$12:$C$97, 0), MATCH('ALL Backcast - WINEP NEP'!T$13, 'SRN Backcast - WINEP'!$B$13:$AG$13, 0))</f>
        <v>Excellent</v>
      </c>
      <c r="U225" t="str">
        <f>INDEX('SRN Backcast - WINEP'!$B$12:$AG$97, MATCH('ALL Backcast - WINEP NEP'!$C225, 'SRN Backcast - WINEP'!$C$12:$C$97, 0), MATCH('ALL Backcast - WINEP NEP'!U$13, 'SRN Backcast - WINEP'!$B$13:$AG$13, 0))</f>
        <v>Excellent</v>
      </c>
      <c r="V225" t="str">
        <f>INDEX('SRN Backcast - WINEP'!$B$12:$AG$97, MATCH('ALL Backcast - WINEP NEP'!$C225, 'SRN Backcast - WINEP'!$C$12:$C$97, 0), MATCH('ALL Backcast - WINEP NEP'!V$13, 'SRN Backcast - WINEP'!$B$13:$AG$13, 0))</f>
        <v>Excellent</v>
      </c>
      <c r="W225">
        <f>INDEX('SRN Backcast - WINEP'!$B$12:$AG$97, MATCH('ALL Backcast - WINEP NEP'!$C225, 'SRN Backcast - WINEP'!$C$12:$C$97, 0), MATCH('ALL Backcast - WINEP NEP'!W$13, 'SRN Backcast - WINEP'!$B$13:$AG$13, 0))</f>
        <v>0</v>
      </c>
      <c r="X225">
        <f>INDEX('SRN Backcast - WINEP'!$B$12:$AG$97, MATCH('ALL Backcast - WINEP NEP'!$C225, 'SRN Backcast - WINEP'!$C$12:$C$97, 0), MATCH('ALL Backcast - WINEP NEP'!X$13, 'SRN Backcast - WINEP'!$B$13:$AG$13, 0))</f>
        <v>0</v>
      </c>
      <c r="Y225">
        <f>INDEX('SRN Backcast - WINEP'!$B$12:$AG$97, MATCH('ALL Backcast - WINEP NEP'!$C225, 'SRN Backcast - WINEP'!$C$12:$C$97, 0), MATCH('ALL Backcast - WINEP NEP'!Y$13, 'SRN Backcast - WINEP'!$B$13:$AG$13, 0))</f>
        <v>0</v>
      </c>
      <c r="Z225" t="str">
        <f>INDEX('SRN Backcast - WINEP'!$B$12:$AG$97, MATCH('ALL Backcast - WINEP NEP'!$C225, 'SRN Backcast - WINEP'!$C$12:$C$97, 0), MATCH('ALL Backcast - WINEP NEP'!Z$13, 'SRN Backcast - WINEP'!$B$13:$AG$13, 0))</f>
        <v>N</v>
      </c>
      <c r="AB225" t="str">
        <f t="shared" si="3"/>
        <v>N</v>
      </c>
    </row>
    <row r="226" spans="2:28">
      <c r="B226" t="s">
        <v>242</v>
      </c>
      <c r="C226" t="s">
        <v>545</v>
      </c>
      <c r="D226" t="str">
        <f>INDEX('SRN Backcast - WINEP'!$B$12:$AG$97, MATCH('ALL Backcast - WINEP NEP'!$C226, 'SRN Backcast - WINEP'!$C$12:$C$97, 0), MATCH('ALL Backcast - WINEP NEP'!D$13, 'SRN Backcast - WINEP'!$B$13:$AG$13, 0))</f>
        <v>coastal</v>
      </c>
      <c r="E226" t="str">
        <f>INDEX('SRN Backcast - WINEP'!$B$12:$AG$97, MATCH('ALL Backcast - WINEP NEP'!$C226, 'SRN Backcast - WINEP'!$C$12:$C$97, 0), MATCH('ALL Backcast - WINEP NEP'!E$13, 'SRN Backcast - WINEP'!$B$13:$AG$13, 0))</f>
        <v>Categorisation</v>
      </c>
      <c r="F226" t="str">
        <f>INDEX('SRN Backcast - WINEP'!$B$12:$AG$97, MATCH('ALL Backcast - WINEP NEP'!$C226, 'SRN Backcast - WINEP'!$C$12:$C$97, 0), MATCH('ALL Backcast - WINEP NEP'!F$13, 'SRN Backcast - WINEP'!$B$13:$AG$13, 0))</f>
        <v>Included</v>
      </c>
      <c r="H226" t="str">
        <f>INDEX('SRN Backcast - WINEP'!$B$12:$AG$97, MATCH('ALL Backcast - WINEP NEP'!$C226, 'SRN Backcast - WINEP'!$C$12:$C$97, 0), MATCH('ALL Backcast - WINEP NEP'!H$13, 'SRN Backcast - WINEP'!$B$13:$AG$13, 0))</f>
        <v>Excellent</v>
      </c>
      <c r="I226" t="str">
        <f>INDEX('SRN Backcast - WINEP'!$B$12:$AG$97, MATCH('ALL Backcast - WINEP NEP'!$C226, 'SRN Backcast - WINEP'!$C$12:$C$97, 0), MATCH('ALL Backcast - WINEP NEP'!I$13, 'SRN Backcast - WINEP'!$B$13:$AG$13, 0))</f>
        <v>Excellent</v>
      </c>
      <c r="J226" t="str">
        <f>INDEX('SRN Backcast - WINEP'!$B$12:$AG$97, MATCH('ALL Backcast - WINEP NEP'!$C226, 'SRN Backcast - WINEP'!$C$12:$C$97, 0), MATCH('ALL Backcast - WINEP NEP'!J$13, 'SRN Backcast - WINEP'!$B$13:$AG$13, 0))</f>
        <v>Excellent</v>
      </c>
      <c r="K226" t="str">
        <f>INDEX('SRN Backcast - WINEP'!$B$12:$AG$97, MATCH('ALL Backcast - WINEP NEP'!$C226, 'SRN Backcast - WINEP'!$C$12:$C$97, 0), MATCH('ALL Backcast - WINEP NEP'!K$13, 'SRN Backcast - WINEP'!$B$13:$AG$13, 0))</f>
        <v>Excellent</v>
      </c>
      <c r="L226" t="str">
        <f>INDEX('SRN Backcast - WINEP'!$B$12:$AG$97, MATCH('ALL Backcast - WINEP NEP'!$C226, 'SRN Backcast - WINEP'!$C$12:$C$97, 0), MATCH('ALL Backcast - WINEP NEP'!L$13, 'SRN Backcast - WINEP'!$B$13:$AG$13, 0))</f>
        <v>Excellent</v>
      </c>
      <c r="M226">
        <f>INDEX('SRN Backcast - WINEP'!$B$12:$AG$97, MATCH('ALL Backcast - WINEP NEP'!$C226, 'SRN Backcast - WINEP'!$C$12:$C$97, 0), MATCH('ALL Backcast - WINEP NEP'!M$13, 'SRN Backcast - WINEP'!$B$13:$AG$13, 0))</f>
        <v>0</v>
      </c>
      <c r="N226" t="str">
        <f>INDEX('SRN Backcast - WINEP'!$B$12:$AG$97, MATCH('ALL Backcast - WINEP NEP'!$C226, 'SRN Backcast - WINEP'!$C$12:$C$97, 0), MATCH('ALL Backcast - WINEP NEP'!N$13, 'SRN Backcast - WINEP'!$B$13:$AG$13, 0))</f>
        <v>Excellent</v>
      </c>
      <c r="O226" t="str">
        <f>INDEX('SRN Backcast - WINEP'!$B$12:$AG$97, MATCH('ALL Backcast - WINEP NEP'!$C226, 'SRN Backcast - WINEP'!$C$12:$C$97, 0), MATCH('ALL Backcast - WINEP NEP'!O$13, 'SRN Backcast - WINEP'!$B$13:$AG$13, 0))</f>
        <v>Excellent</v>
      </c>
      <c r="P226">
        <f>INDEX('SRN Backcast - WINEP'!$B$12:$AG$97, MATCH('ALL Backcast - WINEP NEP'!$C226, 'SRN Backcast - WINEP'!$C$12:$C$97, 0), MATCH('ALL Backcast - WINEP NEP'!P$13, 'SRN Backcast - WINEP'!$B$13:$AG$13, 0))</f>
        <v>0</v>
      </c>
      <c r="Q226" t="str">
        <f>INDEX('SRN Backcast - WINEP'!$B$12:$AG$97, MATCH('ALL Backcast - WINEP NEP'!$C226, 'SRN Backcast - WINEP'!$C$12:$C$97, 0), MATCH('ALL Backcast - WINEP NEP'!Q$13, 'SRN Backcast - WINEP'!$B$13:$AG$13, 0))</f>
        <v>Excellent</v>
      </c>
      <c r="R226" t="str">
        <f>INDEX('SRN Backcast - WINEP'!$B$12:$AG$97, MATCH('ALL Backcast - WINEP NEP'!$C226, 'SRN Backcast - WINEP'!$C$12:$C$97, 0), MATCH('ALL Backcast - WINEP NEP'!R$13, 'SRN Backcast - WINEP'!$B$13:$AG$13, 0))</f>
        <v>Excellent</v>
      </c>
      <c r="S226" t="str">
        <f>INDEX('SRN Backcast - WINEP'!$B$12:$AG$97, MATCH('ALL Backcast - WINEP NEP'!$C226, 'SRN Backcast - WINEP'!$C$12:$C$97, 0), MATCH('ALL Backcast - WINEP NEP'!S$13, 'SRN Backcast - WINEP'!$B$13:$AG$13, 0))</f>
        <v>Excellent</v>
      </c>
      <c r="T226" t="str">
        <f>INDEX('SRN Backcast - WINEP'!$B$12:$AG$97, MATCH('ALL Backcast - WINEP NEP'!$C226, 'SRN Backcast - WINEP'!$C$12:$C$97, 0), MATCH('ALL Backcast - WINEP NEP'!T$13, 'SRN Backcast - WINEP'!$B$13:$AG$13, 0))</f>
        <v>Excellent</v>
      </c>
      <c r="U226" t="str">
        <f>INDEX('SRN Backcast - WINEP'!$B$12:$AG$97, MATCH('ALL Backcast - WINEP NEP'!$C226, 'SRN Backcast - WINEP'!$C$12:$C$97, 0), MATCH('ALL Backcast - WINEP NEP'!U$13, 'SRN Backcast - WINEP'!$B$13:$AG$13, 0))</f>
        <v>Excellent</v>
      </c>
      <c r="V226" t="str">
        <f>INDEX('SRN Backcast - WINEP'!$B$12:$AG$97, MATCH('ALL Backcast - WINEP NEP'!$C226, 'SRN Backcast - WINEP'!$C$12:$C$97, 0), MATCH('ALL Backcast - WINEP NEP'!V$13, 'SRN Backcast - WINEP'!$B$13:$AG$13, 0))</f>
        <v>Excellent</v>
      </c>
      <c r="W226">
        <f>INDEX('SRN Backcast - WINEP'!$B$12:$AG$97, MATCH('ALL Backcast - WINEP NEP'!$C226, 'SRN Backcast - WINEP'!$C$12:$C$97, 0), MATCH('ALL Backcast - WINEP NEP'!W$13, 'SRN Backcast - WINEP'!$B$13:$AG$13, 0))</f>
        <v>0</v>
      </c>
      <c r="X226">
        <f>INDEX('SRN Backcast - WINEP'!$B$12:$AG$97, MATCH('ALL Backcast - WINEP NEP'!$C226, 'SRN Backcast - WINEP'!$C$12:$C$97, 0), MATCH('ALL Backcast - WINEP NEP'!X$13, 'SRN Backcast - WINEP'!$B$13:$AG$13, 0))</f>
        <v>0</v>
      </c>
      <c r="Y226">
        <f>INDEX('SRN Backcast - WINEP'!$B$12:$AG$97, MATCH('ALL Backcast - WINEP NEP'!$C226, 'SRN Backcast - WINEP'!$C$12:$C$97, 0), MATCH('ALL Backcast - WINEP NEP'!Y$13, 'SRN Backcast - WINEP'!$B$13:$AG$13, 0))</f>
        <v>0</v>
      </c>
      <c r="Z226" t="str">
        <f>INDEX('SRN Backcast - WINEP'!$B$12:$AG$97, MATCH('ALL Backcast - WINEP NEP'!$C226, 'SRN Backcast - WINEP'!$C$12:$C$97, 0), MATCH('ALL Backcast - WINEP NEP'!Z$13, 'SRN Backcast - WINEP'!$B$13:$AG$13, 0))</f>
        <v>N</v>
      </c>
      <c r="AB226" t="str">
        <f t="shared" si="3"/>
        <v>N</v>
      </c>
    </row>
    <row r="227" spans="2:28">
      <c r="B227" t="s">
        <v>242</v>
      </c>
      <c r="C227" t="s">
        <v>546</v>
      </c>
      <c r="D227" t="str">
        <f>INDEX('SRN Backcast - WINEP'!$B$12:$AG$97, MATCH('ALL Backcast - WINEP NEP'!$C227, 'SRN Backcast - WINEP'!$C$12:$C$97, 0), MATCH('ALL Backcast - WINEP NEP'!D$13, 'SRN Backcast - WINEP'!$B$13:$AG$13, 0))</f>
        <v>coastal</v>
      </c>
      <c r="E227" t="str">
        <f>INDEX('SRN Backcast - WINEP'!$B$12:$AG$97, MATCH('ALL Backcast - WINEP NEP'!$C227, 'SRN Backcast - WINEP'!$C$12:$C$97, 0), MATCH('ALL Backcast - WINEP NEP'!E$13, 'SRN Backcast - WINEP'!$B$13:$AG$13, 0))</f>
        <v>Categorisation</v>
      </c>
      <c r="F227" t="str">
        <f>INDEX('SRN Backcast - WINEP'!$B$12:$AG$97, MATCH('ALL Backcast - WINEP NEP'!$C227, 'SRN Backcast - WINEP'!$C$12:$C$97, 0), MATCH('ALL Backcast - WINEP NEP'!F$13, 'SRN Backcast - WINEP'!$B$13:$AG$13, 0))</f>
        <v>Included</v>
      </c>
      <c r="H227" t="str">
        <f>INDEX('SRN Backcast - WINEP'!$B$12:$AG$97, MATCH('ALL Backcast - WINEP NEP'!$C227, 'SRN Backcast - WINEP'!$C$12:$C$97, 0), MATCH('ALL Backcast - WINEP NEP'!H$13, 'SRN Backcast - WINEP'!$B$13:$AG$13, 0))</f>
        <v>Excellent</v>
      </c>
      <c r="I227" t="str">
        <f>INDEX('SRN Backcast - WINEP'!$B$12:$AG$97, MATCH('ALL Backcast - WINEP NEP'!$C227, 'SRN Backcast - WINEP'!$C$12:$C$97, 0), MATCH('ALL Backcast - WINEP NEP'!I$13, 'SRN Backcast - WINEP'!$B$13:$AG$13, 0))</f>
        <v>Excellent</v>
      </c>
      <c r="J227" t="str">
        <f>INDEX('SRN Backcast - WINEP'!$B$12:$AG$97, MATCH('ALL Backcast - WINEP NEP'!$C227, 'SRN Backcast - WINEP'!$C$12:$C$97, 0), MATCH('ALL Backcast - WINEP NEP'!J$13, 'SRN Backcast - WINEP'!$B$13:$AG$13, 0))</f>
        <v>Excellent</v>
      </c>
      <c r="K227" t="str">
        <f>INDEX('SRN Backcast - WINEP'!$B$12:$AG$97, MATCH('ALL Backcast - WINEP NEP'!$C227, 'SRN Backcast - WINEP'!$C$12:$C$97, 0), MATCH('ALL Backcast - WINEP NEP'!K$13, 'SRN Backcast - WINEP'!$B$13:$AG$13, 0))</f>
        <v>Good</v>
      </c>
      <c r="L227" t="str">
        <f>INDEX('SRN Backcast - WINEP'!$B$12:$AG$97, MATCH('ALL Backcast - WINEP NEP'!$C227, 'SRN Backcast - WINEP'!$C$12:$C$97, 0), MATCH('ALL Backcast - WINEP NEP'!L$13, 'SRN Backcast - WINEP'!$B$13:$AG$13, 0))</f>
        <v>Good</v>
      </c>
      <c r="M227">
        <f>INDEX('SRN Backcast - WINEP'!$B$12:$AG$97, MATCH('ALL Backcast - WINEP NEP'!$C227, 'SRN Backcast - WINEP'!$C$12:$C$97, 0), MATCH('ALL Backcast - WINEP NEP'!M$13, 'SRN Backcast - WINEP'!$B$13:$AG$13, 0))</f>
        <v>0</v>
      </c>
      <c r="N227" t="str">
        <f>INDEX('SRN Backcast - WINEP'!$B$12:$AG$97, MATCH('ALL Backcast - WINEP NEP'!$C227, 'SRN Backcast - WINEP'!$C$12:$C$97, 0), MATCH('ALL Backcast - WINEP NEP'!N$13, 'SRN Backcast - WINEP'!$B$13:$AG$13, 0))</f>
        <v>Excellent</v>
      </c>
      <c r="O227" t="str">
        <f>INDEX('SRN Backcast - WINEP'!$B$12:$AG$97, MATCH('ALL Backcast - WINEP NEP'!$C227, 'SRN Backcast - WINEP'!$C$12:$C$97, 0), MATCH('ALL Backcast - WINEP NEP'!O$13, 'SRN Backcast - WINEP'!$B$13:$AG$13, 0))</f>
        <v>Excellent</v>
      </c>
      <c r="P227">
        <f>INDEX('SRN Backcast - WINEP'!$B$12:$AG$97, MATCH('ALL Backcast - WINEP NEP'!$C227, 'SRN Backcast - WINEP'!$C$12:$C$97, 0), MATCH('ALL Backcast - WINEP NEP'!P$13, 'SRN Backcast - WINEP'!$B$13:$AG$13, 0))</f>
        <v>0</v>
      </c>
      <c r="Q227" t="str">
        <f>INDEX('SRN Backcast - WINEP'!$B$12:$AG$97, MATCH('ALL Backcast - WINEP NEP'!$C227, 'SRN Backcast - WINEP'!$C$12:$C$97, 0), MATCH('ALL Backcast - WINEP NEP'!Q$13, 'SRN Backcast - WINEP'!$B$13:$AG$13, 0))</f>
        <v>Excellent</v>
      </c>
      <c r="R227" t="str">
        <f>INDEX('SRN Backcast - WINEP'!$B$12:$AG$97, MATCH('ALL Backcast - WINEP NEP'!$C227, 'SRN Backcast - WINEP'!$C$12:$C$97, 0), MATCH('ALL Backcast - WINEP NEP'!R$13, 'SRN Backcast - WINEP'!$B$13:$AG$13, 0))</f>
        <v>Excellent</v>
      </c>
      <c r="S227" t="str">
        <f>INDEX('SRN Backcast - WINEP'!$B$12:$AG$97, MATCH('ALL Backcast - WINEP NEP'!$C227, 'SRN Backcast - WINEP'!$C$12:$C$97, 0), MATCH('ALL Backcast - WINEP NEP'!S$13, 'SRN Backcast - WINEP'!$B$13:$AG$13, 0))</f>
        <v>Excellent</v>
      </c>
      <c r="T227" t="str">
        <f>INDEX('SRN Backcast - WINEP'!$B$12:$AG$97, MATCH('ALL Backcast - WINEP NEP'!$C227, 'SRN Backcast - WINEP'!$C$12:$C$97, 0), MATCH('ALL Backcast - WINEP NEP'!T$13, 'SRN Backcast - WINEP'!$B$13:$AG$13, 0))</f>
        <v>Excellent</v>
      </c>
      <c r="U227" t="str">
        <f>INDEX('SRN Backcast - WINEP'!$B$12:$AG$97, MATCH('ALL Backcast - WINEP NEP'!$C227, 'SRN Backcast - WINEP'!$C$12:$C$97, 0), MATCH('ALL Backcast - WINEP NEP'!U$13, 'SRN Backcast - WINEP'!$B$13:$AG$13, 0))</f>
        <v>Excellent</v>
      </c>
      <c r="V227" t="str">
        <f>INDEX('SRN Backcast - WINEP'!$B$12:$AG$97, MATCH('ALL Backcast - WINEP NEP'!$C227, 'SRN Backcast - WINEP'!$C$12:$C$97, 0), MATCH('ALL Backcast - WINEP NEP'!V$13, 'SRN Backcast - WINEP'!$B$13:$AG$13, 0))</f>
        <v>Excellent</v>
      </c>
      <c r="W227">
        <f>INDEX('SRN Backcast - WINEP'!$B$12:$AG$97, MATCH('ALL Backcast - WINEP NEP'!$C227, 'SRN Backcast - WINEP'!$C$12:$C$97, 0), MATCH('ALL Backcast - WINEP NEP'!W$13, 'SRN Backcast - WINEP'!$B$13:$AG$13, 0))</f>
        <v>0</v>
      </c>
      <c r="X227">
        <f>INDEX('SRN Backcast - WINEP'!$B$12:$AG$97, MATCH('ALL Backcast - WINEP NEP'!$C227, 'SRN Backcast - WINEP'!$C$12:$C$97, 0), MATCH('ALL Backcast - WINEP NEP'!X$13, 'SRN Backcast - WINEP'!$B$13:$AG$13, 0))</f>
        <v>0</v>
      </c>
      <c r="Y227">
        <f>INDEX('SRN Backcast - WINEP'!$B$12:$AG$97, MATCH('ALL Backcast - WINEP NEP'!$C227, 'SRN Backcast - WINEP'!$C$12:$C$97, 0), MATCH('ALL Backcast - WINEP NEP'!Y$13, 'SRN Backcast - WINEP'!$B$13:$AG$13, 0))</f>
        <v>0</v>
      </c>
      <c r="Z227" t="str">
        <f>INDEX('SRN Backcast - WINEP'!$B$12:$AG$97, MATCH('ALL Backcast - WINEP NEP'!$C227, 'SRN Backcast - WINEP'!$C$12:$C$97, 0), MATCH('ALL Backcast - WINEP NEP'!Z$13, 'SRN Backcast - WINEP'!$B$13:$AG$13, 0))</f>
        <v>N</v>
      </c>
      <c r="AB227" t="str">
        <f t="shared" si="3"/>
        <v>N</v>
      </c>
    </row>
    <row r="228" spans="2:28">
      <c r="B228" t="s">
        <v>242</v>
      </c>
      <c r="C228" t="s">
        <v>547</v>
      </c>
      <c r="D228" t="str">
        <f>INDEX('SRN Backcast - WINEP'!$B$12:$AG$97, MATCH('ALL Backcast - WINEP NEP'!$C228, 'SRN Backcast - WINEP'!$C$12:$C$97, 0), MATCH('ALL Backcast - WINEP NEP'!D$13, 'SRN Backcast - WINEP'!$B$13:$AG$13, 0))</f>
        <v>coastal</v>
      </c>
      <c r="E228" t="str">
        <f>INDEX('SRN Backcast - WINEP'!$B$12:$AG$97, MATCH('ALL Backcast - WINEP NEP'!$C228, 'SRN Backcast - WINEP'!$C$12:$C$97, 0), MATCH('ALL Backcast - WINEP NEP'!E$13, 'SRN Backcast - WINEP'!$B$13:$AG$13, 0))</f>
        <v>Categorisation</v>
      </c>
      <c r="F228" t="str">
        <f>INDEX('SRN Backcast - WINEP'!$B$12:$AG$97, MATCH('ALL Backcast - WINEP NEP'!$C228, 'SRN Backcast - WINEP'!$C$12:$C$97, 0), MATCH('ALL Backcast - WINEP NEP'!F$13, 'SRN Backcast - WINEP'!$B$13:$AG$13, 0))</f>
        <v>Included</v>
      </c>
      <c r="H228" t="str">
        <f>INDEX('SRN Backcast - WINEP'!$B$12:$AG$97, MATCH('ALL Backcast - WINEP NEP'!$C228, 'SRN Backcast - WINEP'!$C$12:$C$97, 0), MATCH('ALL Backcast - WINEP NEP'!H$13, 'SRN Backcast - WINEP'!$B$13:$AG$13, 0))</f>
        <v>Excellent</v>
      </c>
      <c r="I228" t="str">
        <f>INDEX('SRN Backcast - WINEP'!$B$12:$AG$97, MATCH('ALL Backcast - WINEP NEP'!$C228, 'SRN Backcast - WINEP'!$C$12:$C$97, 0), MATCH('ALL Backcast - WINEP NEP'!I$13, 'SRN Backcast - WINEP'!$B$13:$AG$13, 0))</f>
        <v>Excellent</v>
      </c>
      <c r="J228" t="str">
        <f>INDEX('SRN Backcast - WINEP'!$B$12:$AG$97, MATCH('ALL Backcast - WINEP NEP'!$C228, 'SRN Backcast - WINEP'!$C$12:$C$97, 0), MATCH('ALL Backcast - WINEP NEP'!J$13, 'SRN Backcast - WINEP'!$B$13:$AG$13, 0))</f>
        <v>Excellent</v>
      </c>
      <c r="K228" t="str">
        <f>INDEX('SRN Backcast - WINEP'!$B$12:$AG$97, MATCH('ALL Backcast - WINEP NEP'!$C228, 'SRN Backcast - WINEP'!$C$12:$C$97, 0), MATCH('ALL Backcast - WINEP NEP'!K$13, 'SRN Backcast - WINEP'!$B$13:$AG$13, 0))</f>
        <v>Excellent</v>
      </c>
      <c r="L228" t="str">
        <f>INDEX('SRN Backcast - WINEP'!$B$12:$AG$97, MATCH('ALL Backcast - WINEP NEP'!$C228, 'SRN Backcast - WINEP'!$C$12:$C$97, 0), MATCH('ALL Backcast - WINEP NEP'!L$13, 'SRN Backcast - WINEP'!$B$13:$AG$13, 0))</f>
        <v>Excellent</v>
      </c>
      <c r="M228">
        <f>INDEX('SRN Backcast - WINEP'!$B$12:$AG$97, MATCH('ALL Backcast - WINEP NEP'!$C228, 'SRN Backcast - WINEP'!$C$12:$C$97, 0), MATCH('ALL Backcast - WINEP NEP'!M$13, 'SRN Backcast - WINEP'!$B$13:$AG$13, 0))</f>
        <v>0</v>
      </c>
      <c r="N228" t="str">
        <f>INDEX('SRN Backcast - WINEP'!$B$12:$AG$97, MATCH('ALL Backcast - WINEP NEP'!$C228, 'SRN Backcast - WINEP'!$C$12:$C$97, 0), MATCH('ALL Backcast - WINEP NEP'!N$13, 'SRN Backcast - WINEP'!$B$13:$AG$13, 0))</f>
        <v>Good</v>
      </c>
      <c r="O228" t="str">
        <f>INDEX('SRN Backcast - WINEP'!$B$12:$AG$97, MATCH('ALL Backcast - WINEP NEP'!$C228, 'SRN Backcast - WINEP'!$C$12:$C$97, 0), MATCH('ALL Backcast - WINEP NEP'!O$13, 'SRN Backcast - WINEP'!$B$13:$AG$13, 0))</f>
        <v>Good</v>
      </c>
      <c r="P228">
        <f>INDEX('SRN Backcast - WINEP'!$B$12:$AG$97, MATCH('ALL Backcast - WINEP NEP'!$C228, 'SRN Backcast - WINEP'!$C$12:$C$97, 0), MATCH('ALL Backcast - WINEP NEP'!P$13, 'SRN Backcast - WINEP'!$B$13:$AG$13, 0))</f>
        <v>0</v>
      </c>
      <c r="Q228" t="str">
        <f>INDEX('SRN Backcast - WINEP'!$B$12:$AG$97, MATCH('ALL Backcast - WINEP NEP'!$C228, 'SRN Backcast - WINEP'!$C$12:$C$97, 0), MATCH('ALL Backcast - WINEP NEP'!Q$13, 'SRN Backcast - WINEP'!$B$13:$AG$13, 0))</f>
        <v>Sufficient</v>
      </c>
      <c r="R228" t="str">
        <f>INDEX('SRN Backcast - WINEP'!$B$12:$AG$97, MATCH('ALL Backcast - WINEP NEP'!$C228, 'SRN Backcast - WINEP'!$C$12:$C$97, 0), MATCH('ALL Backcast - WINEP NEP'!R$13, 'SRN Backcast - WINEP'!$B$13:$AG$13, 0))</f>
        <v>Good</v>
      </c>
      <c r="S228" t="str">
        <f>INDEX('SRN Backcast - WINEP'!$B$12:$AG$97, MATCH('ALL Backcast - WINEP NEP'!$C228, 'SRN Backcast - WINEP'!$C$12:$C$97, 0), MATCH('ALL Backcast - WINEP NEP'!S$13, 'SRN Backcast - WINEP'!$B$13:$AG$13, 0))</f>
        <v>Good</v>
      </c>
      <c r="T228" t="str">
        <f>INDEX('SRN Backcast - WINEP'!$B$12:$AG$97, MATCH('ALL Backcast - WINEP NEP'!$C228, 'SRN Backcast - WINEP'!$C$12:$C$97, 0), MATCH('ALL Backcast - WINEP NEP'!T$13, 'SRN Backcast - WINEP'!$B$13:$AG$13, 0))</f>
        <v>Good</v>
      </c>
      <c r="U228" t="str">
        <f>INDEX('SRN Backcast - WINEP'!$B$12:$AG$97, MATCH('ALL Backcast - WINEP NEP'!$C228, 'SRN Backcast - WINEP'!$C$12:$C$97, 0), MATCH('ALL Backcast - WINEP NEP'!U$13, 'SRN Backcast - WINEP'!$B$13:$AG$13, 0))</f>
        <v>Good</v>
      </c>
      <c r="V228" t="str">
        <f>INDEX('SRN Backcast - WINEP'!$B$12:$AG$97, MATCH('ALL Backcast - WINEP NEP'!$C228, 'SRN Backcast - WINEP'!$C$12:$C$97, 0), MATCH('ALL Backcast - WINEP NEP'!V$13, 'SRN Backcast - WINEP'!$B$13:$AG$13, 0))</f>
        <v>Good</v>
      </c>
      <c r="W228">
        <f>INDEX('SRN Backcast - WINEP'!$B$12:$AG$97, MATCH('ALL Backcast - WINEP NEP'!$C228, 'SRN Backcast - WINEP'!$C$12:$C$97, 0), MATCH('ALL Backcast - WINEP NEP'!W$13, 'SRN Backcast - WINEP'!$B$13:$AG$13, 0))</f>
        <v>0</v>
      </c>
      <c r="X228" t="str">
        <f>INDEX('SRN Backcast - WINEP'!$B$12:$AG$97, MATCH('ALL Backcast - WINEP NEP'!$C228, 'SRN Backcast - WINEP'!$C$12:$C$97, 0), MATCH('ALL Backcast - WINEP NEP'!X$13, 'SRN Backcast - WINEP'!$B$13:$AG$13, 0))</f>
        <v>NDINV - 08SO104704a</v>
      </c>
      <c r="Y228" t="str">
        <f>INDEX('SRN Backcast - WINEP'!$B$12:$AG$97, MATCH('ALL Backcast - WINEP NEP'!$C228, 'SRN Backcast - WINEP'!$C$12:$C$97, 0), MATCH('ALL Backcast - WINEP NEP'!Y$13, 'SRN Backcast - WINEP'!$B$13:$AG$13, 0))</f>
        <v xml:space="preserve">Push 2024 to good - deterioration not justified. Accept company forecast (investigations complete 30/04/2027) - Investigations for waters failing their baseline class. </v>
      </c>
      <c r="Z228" t="str">
        <f>INDEX('SRN Backcast - WINEP'!$B$12:$AG$97, MATCH('ALL Backcast - WINEP NEP'!$C228, 'SRN Backcast - WINEP'!$C$12:$C$97, 0), MATCH('ALL Backcast - WINEP NEP'!Z$13, 'SRN Backcast - WINEP'!$B$13:$AG$13, 0))</f>
        <v>Y</v>
      </c>
      <c r="AB228" t="str">
        <f t="shared" si="3"/>
        <v>N</v>
      </c>
    </row>
    <row r="229" spans="2:28">
      <c r="B229" t="s">
        <v>242</v>
      </c>
      <c r="C229" t="s">
        <v>548</v>
      </c>
      <c r="D229" t="str">
        <f>INDEX('SRN Backcast - WINEP'!$B$12:$AG$97, MATCH('ALL Backcast - WINEP NEP'!$C229, 'SRN Backcast - WINEP'!$C$12:$C$97, 0), MATCH('ALL Backcast - WINEP NEP'!D$13, 'SRN Backcast - WINEP'!$B$13:$AG$13, 0))</f>
        <v>coastal</v>
      </c>
      <c r="E229" t="str">
        <f>INDEX('SRN Backcast - WINEP'!$B$12:$AG$97, MATCH('ALL Backcast - WINEP NEP'!$C229, 'SRN Backcast - WINEP'!$C$12:$C$97, 0), MATCH('ALL Backcast - WINEP NEP'!E$13, 'SRN Backcast - WINEP'!$B$13:$AG$13, 0))</f>
        <v>Categorisation</v>
      </c>
      <c r="F229" t="str">
        <f>INDEX('SRN Backcast - WINEP'!$B$12:$AG$97, MATCH('ALL Backcast - WINEP NEP'!$C229, 'SRN Backcast - WINEP'!$C$12:$C$97, 0), MATCH('ALL Backcast - WINEP NEP'!F$13, 'SRN Backcast - WINEP'!$B$13:$AG$13, 0))</f>
        <v>Included</v>
      </c>
      <c r="H229" t="str">
        <f>INDEX('SRN Backcast - WINEP'!$B$12:$AG$97, MATCH('ALL Backcast - WINEP NEP'!$C229, 'SRN Backcast - WINEP'!$C$12:$C$97, 0), MATCH('ALL Backcast - WINEP NEP'!H$13, 'SRN Backcast - WINEP'!$B$13:$AG$13, 0))</f>
        <v>Good</v>
      </c>
      <c r="I229" t="str">
        <f>INDEX('SRN Backcast - WINEP'!$B$12:$AG$97, MATCH('ALL Backcast - WINEP NEP'!$C229, 'SRN Backcast - WINEP'!$C$12:$C$97, 0), MATCH('ALL Backcast - WINEP NEP'!I$13, 'SRN Backcast - WINEP'!$B$13:$AG$13, 0))</f>
        <v>Good</v>
      </c>
      <c r="J229" t="str">
        <f>INDEX('SRN Backcast - WINEP'!$B$12:$AG$97, MATCH('ALL Backcast - WINEP NEP'!$C229, 'SRN Backcast - WINEP'!$C$12:$C$97, 0), MATCH('ALL Backcast - WINEP NEP'!J$13, 'SRN Backcast - WINEP'!$B$13:$AG$13, 0))</f>
        <v>Good</v>
      </c>
      <c r="K229" t="str">
        <f>INDEX('SRN Backcast - WINEP'!$B$12:$AG$97, MATCH('ALL Backcast - WINEP NEP'!$C229, 'SRN Backcast - WINEP'!$C$12:$C$97, 0), MATCH('ALL Backcast - WINEP NEP'!K$13, 'SRN Backcast - WINEP'!$B$13:$AG$13, 0))</f>
        <v>Good</v>
      </c>
      <c r="L229" t="str">
        <f>INDEX('SRN Backcast - WINEP'!$B$12:$AG$97, MATCH('ALL Backcast - WINEP NEP'!$C229, 'SRN Backcast - WINEP'!$C$12:$C$97, 0), MATCH('ALL Backcast - WINEP NEP'!L$13, 'SRN Backcast - WINEP'!$B$13:$AG$13, 0))</f>
        <v>Good</v>
      </c>
      <c r="M229">
        <f>INDEX('SRN Backcast - WINEP'!$B$12:$AG$97, MATCH('ALL Backcast - WINEP NEP'!$C229, 'SRN Backcast - WINEP'!$C$12:$C$97, 0), MATCH('ALL Backcast - WINEP NEP'!M$13, 'SRN Backcast - WINEP'!$B$13:$AG$13, 0))</f>
        <v>0</v>
      </c>
      <c r="N229" t="str">
        <f>INDEX('SRN Backcast - WINEP'!$B$12:$AG$97, MATCH('ALL Backcast - WINEP NEP'!$C229, 'SRN Backcast - WINEP'!$C$12:$C$97, 0), MATCH('ALL Backcast - WINEP NEP'!N$13, 'SRN Backcast - WINEP'!$B$13:$AG$13, 0))</f>
        <v>Good</v>
      </c>
      <c r="O229" t="str">
        <f>INDEX('SRN Backcast - WINEP'!$B$12:$AG$97, MATCH('ALL Backcast - WINEP NEP'!$C229, 'SRN Backcast - WINEP'!$C$12:$C$97, 0), MATCH('ALL Backcast - WINEP NEP'!O$13, 'SRN Backcast - WINEP'!$B$13:$AG$13, 0))</f>
        <v>Good</v>
      </c>
      <c r="P229">
        <f>INDEX('SRN Backcast - WINEP'!$B$12:$AG$97, MATCH('ALL Backcast - WINEP NEP'!$C229, 'SRN Backcast - WINEP'!$C$12:$C$97, 0), MATCH('ALL Backcast - WINEP NEP'!P$13, 'SRN Backcast - WINEP'!$B$13:$AG$13, 0))</f>
        <v>0</v>
      </c>
      <c r="Q229" t="str">
        <f>INDEX('SRN Backcast - WINEP'!$B$12:$AG$97, MATCH('ALL Backcast - WINEP NEP'!$C229, 'SRN Backcast - WINEP'!$C$12:$C$97, 0), MATCH('ALL Backcast - WINEP NEP'!Q$13, 'SRN Backcast - WINEP'!$B$13:$AG$13, 0))</f>
        <v>Sufficient</v>
      </c>
      <c r="R229" t="str">
        <f>INDEX('SRN Backcast - WINEP'!$B$12:$AG$97, MATCH('ALL Backcast - WINEP NEP'!$C229, 'SRN Backcast - WINEP'!$C$12:$C$97, 0), MATCH('ALL Backcast - WINEP NEP'!R$13, 'SRN Backcast - WINEP'!$B$13:$AG$13, 0))</f>
        <v>Sufficient</v>
      </c>
      <c r="S229" t="str">
        <f>INDEX('SRN Backcast - WINEP'!$B$12:$AG$97, MATCH('ALL Backcast - WINEP NEP'!$C229, 'SRN Backcast - WINEP'!$C$12:$C$97, 0), MATCH('ALL Backcast - WINEP NEP'!S$13, 'SRN Backcast - WINEP'!$B$13:$AG$13, 0))</f>
        <v>Sufficient</v>
      </c>
      <c r="T229" t="str">
        <f>INDEX('SRN Backcast - WINEP'!$B$12:$AG$97, MATCH('ALL Backcast - WINEP NEP'!$C229, 'SRN Backcast - WINEP'!$C$12:$C$97, 0), MATCH('ALL Backcast - WINEP NEP'!T$13, 'SRN Backcast - WINEP'!$B$13:$AG$13, 0))</f>
        <v>Sufficient</v>
      </c>
      <c r="U229" t="str">
        <f>INDEX('SRN Backcast - WINEP'!$B$12:$AG$97, MATCH('ALL Backcast - WINEP NEP'!$C229, 'SRN Backcast - WINEP'!$C$12:$C$97, 0), MATCH('ALL Backcast - WINEP NEP'!U$13, 'SRN Backcast - WINEP'!$B$13:$AG$13, 0))</f>
        <v>Sufficient</v>
      </c>
      <c r="V229" t="str">
        <f>INDEX('SRN Backcast - WINEP'!$B$12:$AG$97, MATCH('ALL Backcast - WINEP NEP'!$C229, 'SRN Backcast - WINEP'!$C$12:$C$97, 0), MATCH('ALL Backcast - WINEP NEP'!V$13, 'SRN Backcast - WINEP'!$B$13:$AG$13, 0))</f>
        <v>Sufficient</v>
      </c>
      <c r="W229">
        <f>INDEX('SRN Backcast - WINEP'!$B$12:$AG$97, MATCH('ALL Backcast - WINEP NEP'!$C229, 'SRN Backcast - WINEP'!$C$12:$C$97, 0), MATCH('ALL Backcast - WINEP NEP'!W$13, 'SRN Backcast - WINEP'!$B$13:$AG$13, 0))</f>
        <v>0</v>
      </c>
      <c r="X229">
        <f>INDEX('SRN Backcast - WINEP'!$B$12:$AG$97, MATCH('ALL Backcast - WINEP NEP'!$C229, 'SRN Backcast - WINEP'!$C$12:$C$97, 0), MATCH('ALL Backcast - WINEP NEP'!X$13, 'SRN Backcast - WINEP'!$B$13:$AG$13, 0))</f>
        <v>0</v>
      </c>
      <c r="Y229" t="str">
        <f>INDEX('SRN Backcast - WINEP'!$B$12:$AG$97, MATCH('ALL Backcast - WINEP NEP'!$C229, 'SRN Backcast - WINEP'!$C$12:$C$97, 0), MATCH('ALL Backcast - WINEP NEP'!Y$13, 'SRN Backcast - WINEP'!$B$13:$AG$13, 0))</f>
        <v>Historically excellent is level delivered so should hold forecast at this level</v>
      </c>
      <c r="Z229" t="str">
        <f>INDEX('SRN Backcast - WINEP'!$B$12:$AG$97, MATCH('ALL Backcast - WINEP NEP'!$C229, 'SRN Backcast - WINEP'!$C$12:$C$97, 0), MATCH('ALL Backcast - WINEP NEP'!Z$13, 'SRN Backcast - WINEP'!$B$13:$AG$13, 0))</f>
        <v>Y</v>
      </c>
      <c r="AB229" t="str">
        <f t="shared" si="3"/>
        <v>N</v>
      </c>
    </row>
    <row r="230" spans="2:28">
      <c r="B230" t="s">
        <v>242</v>
      </c>
      <c r="C230" t="s">
        <v>549</v>
      </c>
      <c r="D230" t="str">
        <f>INDEX('SRN Backcast - WINEP'!$B$12:$AG$97, MATCH('ALL Backcast - WINEP NEP'!$C230, 'SRN Backcast - WINEP'!$C$12:$C$97, 0), MATCH('ALL Backcast - WINEP NEP'!D$13, 'SRN Backcast - WINEP'!$B$13:$AG$13, 0))</f>
        <v>coastal</v>
      </c>
      <c r="E230" t="str">
        <f>INDEX('SRN Backcast - WINEP'!$B$12:$AG$97, MATCH('ALL Backcast - WINEP NEP'!$C230, 'SRN Backcast - WINEP'!$C$12:$C$97, 0), MATCH('ALL Backcast - WINEP NEP'!E$13, 'SRN Backcast - WINEP'!$B$13:$AG$13, 0))</f>
        <v>Categorisation</v>
      </c>
      <c r="F230" t="str">
        <f>INDEX('SRN Backcast - WINEP'!$B$12:$AG$97, MATCH('ALL Backcast - WINEP NEP'!$C230, 'SRN Backcast - WINEP'!$C$12:$C$97, 0), MATCH('ALL Backcast - WINEP NEP'!F$13, 'SRN Backcast - WINEP'!$B$13:$AG$13, 0))</f>
        <v>Included</v>
      </c>
      <c r="H230" t="str">
        <f>INDEX('SRN Backcast - WINEP'!$B$12:$AG$97, MATCH('ALL Backcast - WINEP NEP'!$C230, 'SRN Backcast - WINEP'!$C$12:$C$97, 0), MATCH('ALL Backcast - WINEP NEP'!H$13, 'SRN Backcast - WINEP'!$B$13:$AG$13, 0))</f>
        <v>Excellent (backcast)</v>
      </c>
      <c r="I230" t="str">
        <f>INDEX('SRN Backcast - WINEP'!$B$12:$AG$97, MATCH('ALL Backcast - WINEP NEP'!$C230, 'SRN Backcast - WINEP'!$C$12:$C$97, 0), MATCH('ALL Backcast - WINEP NEP'!I$13, 'SRN Backcast - WINEP'!$B$13:$AG$13, 0))</f>
        <v>Excellent (backcast)</v>
      </c>
      <c r="J230" t="str">
        <f>INDEX('SRN Backcast - WINEP'!$B$12:$AG$97, MATCH('ALL Backcast - WINEP NEP'!$C230, 'SRN Backcast - WINEP'!$C$12:$C$97, 0), MATCH('ALL Backcast - WINEP NEP'!J$13, 'SRN Backcast - WINEP'!$B$13:$AG$13, 0))</f>
        <v>Excellent (backcast)</v>
      </c>
      <c r="K230" t="str">
        <f>INDEX('SRN Backcast - WINEP'!$B$12:$AG$97, MATCH('ALL Backcast - WINEP NEP'!$C230, 'SRN Backcast - WINEP'!$C$12:$C$97, 0), MATCH('ALL Backcast - WINEP NEP'!K$13, 'SRN Backcast - WINEP'!$B$13:$AG$13, 0))</f>
        <v>Excellent (backcast)</v>
      </c>
      <c r="L230" t="str">
        <f>INDEX('SRN Backcast - WINEP'!$B$12:$AG$97, MATCH('ALL Backcast - WINEP NEP'!$C230, 'SRN Backcast - WINEP'!$C$12:$C$97, 0), MATCH('ALL Backcast - WINEP NEP'!L$13, 'SRN Backcast - WINEP'!$B$13:$AG$13, 0))</f>
        <v>Excellent (backcast)</v>
      </c>
      <c r="M230">
        <f>INDEX('SRN Backcast - WINEP'!$B$12:$AG$97, MATCH('ALL Backcast - WINEP NEP'!$C230, 'SRN Backcast - WINEP'!$C$12:$C$97, 0), MATCH('ALL Backcast - WINEP NEP'!M$13, 'SRN Backcast - WINEP'!$B$13:$AG$13, 0))</f>
        <v>0</v>
      </c>
      <c r="N230" t="str">
        <f>INDEX('SRN Backcast - WINEP'!$B$12:$AG$97, MATCH('ALL Backcast - WINEP NEP'!$C230, 'SRN Backcast - WINEP'!$C$12:$C$97, 0), MATCH('ALL Backcast - WINEP NEP'!N$13, 'SRN Backcast - WINEP'!$B$13:$AG$13, 0))</f>
        <v>Excellent (backcast)</v>
      </c>
      <c r="O230" t="str">
        <f>INDEX('SRN Backcast - WINEP'!$B$12:$AG$97, MATCH('ALL Backcast - WINEP NEP'!$C230, 'SRN Backcast - WINEP'!$C$12:$C$97, 0), MATCH('ALL Backcast - WINEP NEP'!O$13, 'SRN Backcast - WINEP'!$B$13:$AG$13, 0))</f>
        <v>Excellent</v>
      </c>
      <c r="P230">
        <f>INDEX('SRN Backcast - WINEP'!$B$12:$AG$97, MATCH('ALL Backcast - WINEP NEP'!$C230, 'SRN Backcast - WINEP'!$C$12:$C$97, 0), MATCH('ALL Backcast - WINEP NEP'!P$13, 'SRN Backcast - WINEP'!$B$13:$AG$13, 0))</f>
        <v>0</v>
      </c>
      <c r="Q230" t="str">
        <f>INDEX('SRN Backcast - WINEP'!$B$12:$AG$97, MATCH('ALL Backcast - WINEP NEP'!$C230, 'SRN Backcast - WINEP'!$C$12:$C$97, 0), MATCH('ALL Backcast - WINEP NEP'!Q$13, 'SRN Backcast - WINEP'!$B$13:$AG$13, 0))</f>
        <v>Excellent</v>
      </c>
      <c r="R230" t="str">
        <f>INDEX('SRN Backcast - WINEP'!$B$12:$AG$97, MATCH('ALL Backcast - WINEP NEP'!$C230, 'SRN Backcast - WINEP'!$C$12:$C$97, 0), MATCH('ALL Backcast - WINEP NEP'!R$13, 'SRN Backcast - WINEP'!$B$13:$AG$13, 0))</f>
        <v>Excellent</v>
      </c>
      <c r="S230" t="str">
        <f>INDEX('SRN Backcast - WINEP'!$B$12:$AG$97, MATCH('ALL Backcast - WINEP NEP'!$C230, 'SRN Backcast - WINEP'!$C$12:$C$97, 0), MATCH('ALL Backcast - WINEP NEP'!S$13, 'SRN Backcast - WINEP'!$B$13:$AG$13, 0))</f>
        <v>Excellent</v>
      </c>
      <c r="T230" t="str">
        <f>INDEX('SRN Backcast - WINEP'!$B$12:$AG$97, MATCH('ALL Backcast - WINEP NEP'!$C230, 'SRN Backcast - WINEP'!$C$12:$C$97, 0), MATCH('ALL Backcast - WINEP NEP'!T$13, 'SRN Backcast - WINEP'!$B$13:$AG$13, 0))</f>
        <v>Excellent</v>
      </c>
      <c r="U230" t="str">
        <f>INDEX('SRN Backcast - WINEP'!$B$12:$AG$97, MATCH('ALL Backcast - WINEP NEP'!$C230, 'SRN Backcast - WINEP'!$C$12:$C$97, 0), MATCH('ALL Backcast - WINEP NEP'!U$13, 'SRN Backcast - WINEP'!$B$13:$AG$13, 0))</f>
        <v>Excellent</v>
      </c>
      <c r="V230" t="str">
        <f>INDEX('SRN Backcast - WINEP'!$B$12:$AG$97, MATCH('ALL Backcast - WINEP NEP'!$C230, 'SRN Backcast - WINEP'!$C$12:$C$97, 0), MATCH('ALL Backcast - WINEP NEP'!V$13, 'SRN Backcast - WINEP'!$B$13:$AG$13, 0))</f>
        <v>Excellent</v>
      </c>
      <c r="W230">
        <f>INDEX('SRN Backcast - WINEP'!$B$12:$AG$97, MATCH('ALL Backcast - WINEP NEP'!$C230, 'SRN Backcast - WINEP'!$C$12:$C$97, 0), MATCH('ALL Backcast - WINEP NEP'!W$13, 'SRN Backcast - WINEP'!$B$13:$AG$13, 0))</f>
        <v>0</v>
      </c>
      <c r="X230">
        <f>INDEX('SRN Backcast - WINEP'!$B$12:$AG$97, MATCH('ALL Backcast - WINEP NEP'!$C230, 'SRN Backcast - WINEP'!$C$12:$C$97, 0), MATCH('ALL Backcast - WINEP NEP'!X$13, 'SRN Backcast - WINEP'!$B$13:$AG$13, 0))</f>
        <v>0</v>
      </c>
      <c r="Y230">
        <f>INDEX('SRN Backcast - WINEP'!$B$12:$AG$97, MATCH('ALL Backcast - WINEP NEP'!$C230, 'SRN Backcast - WINEP'!$C$12:$C$97, 0), MATCH('ALL Backcast - WINEP NEP'!Y$13, 'SRN Backcast - WINEP'!$B$13:$AG$13, 0))</f>
        <v>0</v>
      </c>
      <c r="Z230" t="str">
        <f>INDEX('SRN Backcast - WINEP'!$B$12:$AG$97, MATCH('ALL Backcast - WINEP NEP'!$C230, 'SRN Backcast - WINEP'!$C$12:$C$97, 0), MATCH('ALL Backcast - WINEP NEP'!Z$13, 'SRN Backcast - WINEP'!$B$13:$AG$13, 0))</f>
        <v>N</v>
      </c>
      <c r="AB230" t="str">
        <f t="shared" si="3"/>
        <v>N</v>
      </c>
    </row>
    <row r="231" spans="2:28">
      <c r="B231" t="s">
        <v>242</v>
      </c>
      <c r="C231" t="s">
        <v>550</v>
      </c>
      <c r="D231" t="str">
        <f>INDEX('SRN Backcast - WINEP'!$B$12:$AG$97, MATCH('ALL Backcast - WINEP NEP'!$C231, 'SRN Backcast - WINEP'!$C$12:$C$97, 0), MATCH('ALL Backcast - WINEP NEP'!D$13, 'SRN Backcast - WINEP'!$B$13:$AG$13, 0))</f>
        <v>coastal</v>
      </c>
      <c r="E231" t="str">
        <f>INDEX('SRN Backcast - WINEP'!$B$12:$AG$97, MATCH('ALL Backcast - WINEP NEP'!$C231, 'SRN Backcast - WINEP'!$C$12:$C$97, 0), MATCH('ALL Backcast - WINEP NEP'!E$13, 'SRN Backcast - WINEP'!$B$13:$AG$13, 0))</f>
        <v>Categorisation</v>
      </c>
      <c r="F231" t="str">
        <f>INDEX('SRN Backcast - WINEP'!$B$12:$AG$97, MATCH('ALL Backcast - WINEP NEP'!$C231, 'SRN Backcast - WINEP'!$C$12:$C$97, 0), MATCH('ALL Backcast - WINEP NEP'!F$13, 'SRN Backcast - WINEP'!$B$13:$AG$13, 0))</f>
        <v>Included</v>
      </c>
      <c r="H231" t="str">
        <f>INDEX('SRN Backcast - WINEP'!$B$12:$AG$97, MATCH('ALL Backcast - WINEP NEP'!$C231, 'SRN Backcast - WINEP'!$C$12:$C$97, 0), MATCH('ALL Backcast - WINEP NEP'!H$13, 'SRN Backcast - WINEP'!$B$13:$AG$13, 0))</f>
        <v>Excellent</v>
      </c>
      <c r="I231" t="str">
        <f>INDEX('SRN Backcast - WINEP'!$B$12:$AG$97, MATCH('ALL Backcast - WINEP NEP'!$C231, 'SRN Backcast - WINEP'!$C$12:$C$97, 0), MATCH('ALL Backcast - WINEP NEP'!I$13, 'SRN Backcast - WINEP'!$B$13:$AG$13, 0))</f>
        <v>Excellent</v>
      </c>
      <c r="J231" t="str">
        <f>INDEX('SRN Backcast - WINEP'!$B$12:$AG$97, MATCH('ALL Backcast - WINEP NEP'!$C231, 'SRN Backcast - WINEP'!$C$12:$C$97, 0), MATCH('ALL Backcast - WINEP NEP'!J$13, 'SRN Backcast - WINEP'!$B$13:$AG$13, 0))</f>
        <v>Excellent</v>
      </c>
      <c r="K231" t="str">
        <f>INDEX('SRN Backcast - WINEP'!$B$12:$AG$97, MATCH('ALL Backcast - WINEP NEP'!$C231, 'SRN Backcast - WINEP'!$C$12:$C$97, 0), MATCH('ALL Backcast - WINEP NEP'!K$13, 'SRN Backcast - WINEP'!$B$13:$AG$13, 0))</f>
        <v>Good</v>
      </c>
      <c r="L231" t="str">
        <f>INDEX('SRN Backcast - WINEP'!$B$12:$AG$97, MATCH('ALL Backcast - WINEP NEP'!$C231, 'SRN Backcast - WINEP'!$C$12:$C$97, 0), MATCH('ALL Backcast - WINEP NEP'!L$13, 'SRN Backcast - WINEP'!$B$13:$AG$13, 0))</f>
        <v>Good</v>
      </c>
      <c r="M231">
        <f>INDEX('SRN Backcast - WINEP'!$B$12:$AG$97, MATCH('ALL Backcast - WINEP NEP'!$C231, 'SRN Backcast - WINEP'!$C$12:$C$97, 0), MATCH('ALL Backcast - WINEP NEP'!M$13, 'SRN Backcast - WINEP'!$B$13:$AG$13, 0))</f>
        <v>0</v>
      </c>
      <c r="N231" t="str">
        <f>INDEX('SRN Backcast - WINEP'!$B$12:$AG$97, MATCH('ALL Backcast - WINEP NEP'!$C231, 'SRN Backcast - WINEP'!$C$12:$C$97, 0), MATCH('ALL Backcast - WINEP NEP'!N$13, 'SRN Backcast - WINEP'!$B$13:$AG$13, 0))</f>
        <v>Good</v>
      </c>
      <c r="O231" t="str">
        <f>INDEX('SRN Backcast - WINEP'!$B$12:$AG$97, MATCH('ALL Backcast - WINEP NEP'!$C231, 'SRN Backcast - WINEP'!$C$12:$C$97, 0), MATCH('ALL Backcast - WINEP NEP'!O$13, 'SRN Backcast - WINEP'!$B$13:$AG$13, 0))</f>
        <v>Sufficient</v>
      </c>
      <c r="P231">
        <f>INDEX('SRN Backcast - WINEP'!$B$12:$AG$97, MATCH('ALL Backcast - WINEP NEP'!$C231, 'SRN Backcast - WINEP'!$C$12:$C$97, 0), MATCH('ALL Backcast - WINEP NEP'!P$13, 'SRN Backcast - WINEP'!$B$13:$AG$13, 0))</f>
        <v>0</v>
      </c>
      <c r="Q231" t="str">
        <f>INDEX('SRN Backcast - WINEP'!$B$12:$AG$97, MATCH('ALL Backcast - WINEP NEP'!$C231, 'SRN Backcast - WINEP'!$C$12:$C$97, 0), MATCH('ALL Backcast - WINEP NEP'!Q$13, 'SRN Backcast - WINEP'!$B$13:$AG$13, 0))</f>
        <v>Good</v>
      </c>
      <c r="R231" t="str">
        <f>INDEX('SRN Backcast - WINEP'!$B$12:$AG$97, MATCH('ALL Backcast - WINEP NEP'!$C231, 'SRN Backcast - WINEP'!$C$12:$C$97, 0), MATCH('ALL Backcast - WINEP NEP'!R$13, 'SRN Backcast - WINEP'!$B$13:$AG$13, 0))</f>
        <v>Good</v>
      </c>
      <c r="S231" t="str">
        <f>INDEX('SRN Backcast - WINEP'!$B$12:$AG$97, MATCH('ALL Backcast - WINEP NEP'!$C231, 'SRN Backcast - WINEP'!$C$12:$C$97, 0), MATCH('ALL Backcast - WINEP NEP'!S$13, 'SRN Backcast - WINEP'!$B$13:$AG$13, 0))</f>
        <v>Good</v>
      </c>
      <c r="T231" t="str">
        <f>INDEX('SRN Backcast - WINEP'!$B$12:$AG$97, MATCH('ALL Backcast - WINEP NEP'!$C231, 'SRN Backcast - WINEP'!$C$12:$C$97, 0), MATCH('ALL Backcast - WINEP NEP'!T$13, 'SRN Backcast - WINEP'!$B$13:$AG$13, 0))</f>
        <v>Good</v>
      </c>
      <c r="U231" t="str">
        <f>INDEX('SRN Backcast - WINEP'!$B$12:$AG$97, MATCH('ALL Backcast - WINEP NEP'!$C231, 'SRN Backcast - WINEP'!$C$12:$C$97, 0), MATCH('ALL Backcast - WINEP NEP'!U$13, 'SRN Backcast - WINEP'!$B$13:$AG$13, 0))</f>
        <v>Good</v>
      </c>
      <c r="V231" t="str">
        <f>INDEX('SRN Backcast - WINEP'!$B$12:$AG$97, MATCH('ALL Backcast - WINEP NEP'!$C231, 'SRN Backcast - WINEP'!$C$12:$C$97, 0), MATCH('ALL Backcast - WINEP NEP'!V$13, 'SRN Backcast - WINEP'!$B$13:$AG$13, 0))</f>
        <v>Good</v>
      </c>
      <c r="W231">
        <f>INDEX('SRN Backcast - WINEP'!$B$12:$AG$97, MATCH('ALL Backcast - WINEP NEP'!$C231, 'SRN Backcast - WINEP'!$C$12:$C$97, 0), MATCH('ALL Backcast - WINEP NEP'!W$13, 'SRN Backcast - WINEP'!$B$13:$AG$13, 0))</f>
        <v>0</v>
      </c>
      <c r="X231">
        <f>INDEX('SRN Backcast - WINEP'!$B$12:$AG$97, MATCH('ALL Backcast - WINEP NEP'!$C231, 'SRN Backcast - WINEP'!$C$12:$C$97, 0), MATCH('ALL Backcast - WINEP NEP'!X$13, 'SRN Backcast - WINEP'!$B$13:$AG$13, 0))</f>
        <v>0</v>
      </c>
      <c r="Y231">
        <f>INDEX('SRN Backcast - WINEP'!$B$12:$AG$97, MATCH('ALL Backcast - WINEP NEP'!$C231, 'SRN Backcast - WINEP'!$C$12:$C$97, 0), MATCH('ALL Backcast - WINEP NEP'!Y$13, 'SRN Backcast - WINEP'!$B$13:$AG$13, 0))</f>
        <v>0</v>
      </c>
      <c r="Z231" t="str">
        <f>INDEX('SRN Backcast - WINEP'!$B$12:$AG$97, MATCH('ALL Backcast - WINEP NEP'!$C231, 'SRN Backcast - WINEP'!$C$12:$C$97, 0), MATCH('ALL Backcast - WINEP NEP'!Z$13, 'SRN Backcast - WINEP'!$B$13:$AG$13, 0))</f>
        <v>N</v>
      </c>
      <c r="AB231" t="str">
        <f t="shared" si="3"/>
        <v>N</v>
      </c>
    </row>
    <row r="232" spans="2:28">
      <c r="B232" t="s">
        <v>242</v>
      </c>
      <c r="C232" t="s">
        <v>551</v>
      </c>
      <c r="D232" t="str">
        <f>INDEX('SRN Backcast - WINEP'!$B$12:$AG$97, MATCH('ALL Backcast - WINEP NEP'!$C232, 'SRN Backcast - WINEP'!$C$12:$C$97, 0), MATCH('ALL Backcast - WINEP NEP'!D$13, 'SRN Backcast - WINEP'!$B$13:$AG$13, 0))</f>
        <v>coastal</v>
      </c>
      <c r="E232" t="str">
        <f>INDEX('SRN Backcast - WINEP'!$B$12:$AG$97, MATCH('ALL Backcast - WINEP NEP'!$C232, 'SRN Backcast - WINEP'!$C$12:$C$97, 0), MATCH('ALL Backcast - WINEP NEP'!E$13, 'SRN Backcast - WINEP'!$B$13:$AG$13, 0))</f>
        <v>Categorisation</v>
      </c>
      <c r="F232" t="str">
        <f>INDEX('SRN Backcast - WINEP'!$B$12:$AG$97, MATCH('ALL Backcast - WINEP NEP'!$C232, 'SRN Backcast - WINEP'!$C$12:$C$97, 0), MATCH('ALL Backcast - WINEP NEP'!F$13, 'SRN Backcast - WINEP'!$B$13:$AG$13, 0))</f>
        <v>Included</v>
      </c>
      <c r="H232" t="str">
        <f>INDEX('SRN Backcast - WINEP'!$B$12:$AG$97, MATCH('ALL Backcast - WINEP NEP'!$C232, 'SRN Backcast - WINEP'!$C$12:$C$97, 0), MATCH('ALL Backcast - WINEP NEP'!H$13, 'SRN Backcast - WINEP'!$B$13:$AG$13, 0))</f>
        <v>Excellent</v>
      </c>
      <c r="I232" t="str">
        <f>INDEX('SRN Backcast - WINEP'!$B$12:$AG$97, MATCH('ALL Backcast - WINEP NEP'!$C232, 'SRN Backcast - WINEP'!$C$12:$C$97, 0), MATCH('ALL Backcast - WINEP NEP'!I$13, 'SRN Backcast - WINEP'!$B$13:$AG$13, 0))</f>
        <v>Excellent</v>
      </c>
      <c r="J232" t="str">
        <f>INDEX('SRN Backcast - WINEP'!$B$12:$AG$97, MATCH('ALL Backcast - WINEP NEP'!$C232, 'SRN Backcast - WINEP'!$C$12:$C$97, 0), MATCH('ALL Backcast - WINEP NEP'!J$13, 'SRN Backcast - WINEP'!$B$13:$AG$13, 0))</f>
        <v>Excellent</v>
      </c>
      <c r="K232" t="str">
        <f>INDEX('SRN Backcast - WINEP'!$B$12:$AG$97, MATCH('ALL Backcast - WINEP NEP'!$C232, 'SRN Backcast - WINEP'!$C$12:$C$97, 0), MATCH('ALL Backcast - WINEP NEP'!K$13, 'SRN Backcast - WINEP'!$B$13:$AG$13, 0))</f>
        <v>Excellent</v>
      </c>
      <c r="L232" t="str">
        <f>INDEX('SRN Backcast - WINEP'!$B$12:$AG$97, MATCH('ALL Backcast - WINEP NEP'!$C232, 'SRN Backcast - WINEP'!$C$12:$C$97, 0), MATCH('ALL Backcast - WINEP NEP'!L$13, 'SRN Backcast - WINEP'!$B$13:$AG$13, 0))</f>
        <v>Excellent</v>
      </c>
      <c r="M232">
        <f>INDEX('SRN Backcast - WINEP'!$B$12:$AG$97, MATCH('ALL Backcast - WINEP NEP'!$C232, 'SRN Backcast - WINEP'!$C$12:$C$97, 0), MATCH('ALL Backcast - WINEP NEP'!M$13, 'SRN Backcast - WINEP'!$B$13:$AG$13, 0))</f>
        <v>0</v>
      </c>
      <c r="N232" t="str">
        <f>INDEX('SRN Backcast - WINEP'!$B$12:$AG$97, MATCH('ALL Backcast - WINEP NEP'!$C232, 'SRN Backcast - WINEP'!$C$12:$C$97, 0), MATCH('ALL Backcast - WINEP NEP'!N$13, 'SRN Backcast - WINEP'!$B$13:$AG$13, 0))</f>
        <v>Excellent</v>
      </c>
      <c r="O232" t="str">
        <f>INDEX('SRN Backcast - WINEP'!$B$12:$AG$97, MATCH('ALL Backcast - WINEP NEP'!$C232, 'SRN Backcast - WINEP'!$C$12:$C$97, 0), MATCH('ALL Backcast - WINEP NEP'!O$13, 'SRN Backcast - WINEP'!$B$13:$AG$13, 0))</f>
        <v>Excellent</v>
      </c>
      <c r="P232">
        <f>INDEX('SRN Backcast - WINEP'!$B$12:$AG$97, MATCH('ALL Backcast - WINEP NEP'!$C232, 'SRN Backcast - WINEP'!$C$12:$C$97, 0), MATCH('ALL Backcast - WINEP NEP'!P$13, 'SRN Backcast - WINEP'!$B$13:$AG$13, 0))</f>
        <v>0</v>
      </c>
      <c r="Q232" t="str">
        <f>INDEX('SRN Backcast - WINEP'!$B$12:$AG$97, MATCH('ALL Backcast - WINEP NEP'!$C232, 'SRN Backcast - WINEP'!$C$12:$C$97, 0), MATCH('ALL Backcast - WINEP NEP'!Q$13, 'SRN Backcast - WINEP'!$B$13:$AG$13, 0))</f>
        <v>Good</v>
      </c>
      <c r="R232" t="str">
        <f>INDEX('SRN Backcast - WINEP'!$B$12:$AG$97, MATCH('ALL Backcast - WINEP NEP'!$C232, 'SRN Backcast - WINEP'!$C$12:$C$97, 0), MATCH('ALL Backcast - WINEP NEP'!R$13, 'SRN Backcast - WINEP'!$B$13:$AG$13, 0))</f>
        <v>Good</v>
      </c>
      <c r="S232" t="str">
        <f>INDEX('SRN Backcast - WINEP'!$B$12:$AG$97, MATCH('ALL Backcast - WINEP NEP'!$C232, 'SRN Backcast - WINEP'!$C$12:$C$97, 0), MATCH('ALL Backcast - WINEP NEP'!S$13, 'SRN Backcast - WINEP'!$B$13:$AG$13, 0))</f>
        <v>Good</v>
      </c>
      <c r="T232" t="str">
        <f>INDEX('SRN Backcast - WINEP'!$B$12:$AG$97, MATCH('ALL Backcast - WINEP NEP'!$C232, 'SRN Backcast - WINEP'!$C$12:$C$97, 0), MATCH('ALL Backcast - WINEP NEP'!T$13, 'SRN Backcast - WINEP'!$B$13:$AG$13, 0))</f>
        <v>Good</v>
      </c>
      <c r="U232" t="str">
        <f>INDEX('SRN Backcast - WINEP'!$B$12:$AG$97, MATCH('ALL Backcast - WINEP NEP'!$C232, 'SRN Backcast - WINEP'!$C$12:$C$97, 0), MATCH('ALL Backcast - WINEP NEP'!U$13, 'SRN Backcast - WINEP'!$B$13:$AG$13, 0))</f>
        <v>Good</v>
      </c>
      <c r="V232" t="str">
        <f>INDEX('SRN Backcast - WINEP'!$B$12:$AG$97, MATCH('ALL Backcast - WINEP NEP'!$C232, 'SRN Backcast - WINEP'!$C$12:$C$97, 0), MATCH('ALL Backcast - WINEP NEP'!V$13, 'SRN Backcast - WINEP'!$B$13:$AG$13, 0))</f>
        <v>Good</v>
      </c>
      <c r="W232">
        <f>INDEX('SRN Backcast - WINEP'!$B$12:$AG$97, MATCH('ALL Backcast - WINEP NEP'!$C232, 'SRN Backcast - WINEP'!$C$12:$C$97, 0), MATCH('ALL Backcast - WINEP NEP'!W$13, 'SRN Backcast - WINEP'!$B$13:$AG$13, 0))</f>
        <v>0</v>
      </c>
      <c r="X232">
        <f>INDEX('SRN Backcast - WINEP'!$B$12:$AG$97, MATCH('ALL Backcast - WINEP NEP'!$C232, 'SRN Backcast - WINEP'!$C$12:$C$97, 0), MATCH('ALL Backcast - WINEP NEP'!X$13, 'SRN Backcast - WINEP'!$B$13:$AG$13, 0))</f>
        <v>0</v>
      </c>
      <c r="Y232" t="str">
        <f>INDEX('SRN Backcast - WINEP'!$B$12:$AG$97, MATCH('ALL Backcast - WINEP NEP'!$C232, 'SRN Backcast - WINEP'!$C$12:$C$97, 0), MATCH('ALL Backcast - WINEP NEP'!Y$13, 'SRN Backcast - WINEP'!$B$13:$AG$13, 0))</f>
        <v>Historically excellent is level delivered so should hold forecast at this level</v>
      </c>
      <c r="Z232" t="str">
        <f>INDEX('SRN Backcast - WINEP'!$B$12:$AG$97, MATCH('ALL Backcast - WINEP NEP'!$C232, 'SRN Backcast - WINEP'!$C$12:$C$97, 0), MATCH('ALL Backcast - WINEP NEP'!Z$13, 'SRN Backcast - WINEP'!$B$13:$AG$13, 0))</f>
        <v>Y</v>
      </c>
      <c r="AB232" t="str">
        <f t="shared" si="3"/>
        <v>N</v>
      </c>
    </row>
    <row r="233" spans="2:28">
      <c r="B233" t="s">
        <v>242</v>
      </c>
      <c r="C233" t="s">
        <v>552</v>
      </c>
      <c r="D233" t="str">
        <f>INDEX('SRN Backcast - WINEP'!$B$12:$AG$97, MATCH('ALL Backcast - WINEP NEP'!$C233, 'SRN Backcast - WINEP'!$C$12:$C$97, 0), MATCH('ALL Backcast - WINEP NEP'!D$13, 'SRN Backcast - WINEP'!$B$13:$AG$13, 0))</f>
        <v>coastal</v>
      </c>
      <c r="E233" t="str">
        <f>INDEX('SRN Backcast - WINEP'!$B$12:$AG$97, MATCH('ALL Backcast - WINEP NEP'!$C233, 'SRN Backcast - WINEP'!$C$12:$C$97, 0), MATCH('ALL Backcast - WINEP NEP'!E$13, 'SRN Backcast - WINEP'!$B$13:$AG$13, 0))</f>
        <v>Categorisation</v>
      </c>
      <c r="F233" t="str">
        <f>INDEX('SRN Backcast - WINEP'!$B$12:$AG$97, MATCH('ALL Backcast - WINEP NEP'!$C233, 'SRN Backcast - WINEP'!$C$12:$C$97, 0), MATCH('ALL Backcast - WINEP NEP'!F$13, 'SRN Backcast - WINEP'!$B$13:$AG$13, 0))</f>
        <v>Included</v>
      </c>
      <c r="H233" t="str">
        <f>INDEX('SRN Backcast - WINEP'!$B$12:$AG$97, MATCH('ALL Backcast - WINEP NEP'!$C233, 'SRN Backcast - WINEP'!$C$12:$C$97, 0), MATCH('ALL Backcast - WINEP NEP'!H$13, 'SRN Backcast - WINEP'!$B$13:$AG$13, 0))</f>
        <v>Excellent</v>
      </c>
      <c r="I233" t="str">
        <f>INDEX('SRN Backcast - WINEP'!$B$12:$AG$97, MATCH('ALL Backcast - WINEP NEP'!$C233, 'SRN Backcast - WINEP'!$C$12:$C$97, 0), MATCH('ALL Backcast - WINEP NEP'!I$13, 'SRN Backcast - WINEP'!$B$13:$AG$13, 0))</f>
        <v>Excellent</v>
      </c>
      <c r="J233" t="str">
        <f>INDEX('SRN Backcast - WINEP'!$B$12:$AG$97, MATCH('ALL Backcast - WINEP NEP'!$C233, 'SRN Backcast - WINEP'!$C$12:$C$97, 0), MATCH('ALL Backcast - WINEP NEP'!J$13, 'SRN Backcast - WINEP'!$B$13:$AG$13, 0))</f>
        <v>Excellent</v>
      </c>
      <c r="K233" t="str">
        <f>INDEX('SRN Backcast - WINEP'!$B$12:$AG$97, MATCH('ALL Backcast - WINEP NEP'!$C233, 'SRN Backcast - WINEP'!$C$12:$C$97, 0), MATCH('ALL Backcast - WINEP NEP'!K$13, 'SRN Backcast - WINEP'!$B$13:$AG$13, 0))</f>
        <v>Excellent</v>
      </c>
      <c r="L233" t="str">
        <f>INDEX('SRN Backcast - WINEP'!$B$12:$AG$97, MATCH('ALL Backcast - WINEP NEP'!$C233, 'SRN Backcast - WINEP'!$C$12:$C$97, 0), MATCH('ALL Backcast - WINEP NEP'!L$13, 'SRN Backcast - WINEP'!$B$13:$AG$13, 0))</f>
        <v>Excellent</v>
      </c>
      <c r="M233">
        <f>INDEX('SRN Backcast - WINEP'!$B$12:$AG$97, MATCH('ALL Backcast - WINEP NEP'!$C233, 'SRN Backcast - WINEP'!$C$12:$C$97, 0), MATCH('ALL Backcast - WINEP NEP'!M$13, 'SRN Backcast - WINEP'!$B$13:$AG$13, 0))</f>
        <v>0</v>
      </c>
      <c r="N233" t="str">
        <f>INDEX('SRN Backcast - WINEP'!$B$12:$AG$97, MATCH('ALL Backcast - WINEP NEP'!$C233, 'SRN Backcast - WINEP'!$C$12:$C$97, 0), MATCH('ALL Backcast - WINEP NEP'!N$13, 'SRN Backcast - WINEP'!$B$13:$AG$13, 0))</f>
        <v>Excellent</v>
      </c>
      <c r="O233" t="str">
        <f>INDEX('SRN Backcast - WINEP'!$B$12:$AG$97, MATCH('ALL Backcast - WINEP NEP'!$C233, 'SRN Backcast - WINEP'!$C$12:$C$97, 0), MATCH('ALL Backcast - WINEP NEP'!O$13, 'SRN Backcast - WINEP'!$B$13:$AG$13, 0))</f>
        <v>Excellent</v>
      </c>
      <c r="P233">
        <f>INDEX('SRN Backcast - WINEP'!$B$12:$AG$97, MATCH('ALL Backcast - WINEP NEP'!$C233, 'SRN Backcast - WINEP'!$C$12:$C$97, 0), MATCH('ALL Backcast - WINEP NEP'!P$13, 'SRN Backcast - WINEP'!$B$13:$AG$13, 0))</f>
        <v>0</v>
      </c>
      <c r="Q233" t="str">
        <f>INDEX('SRN Backcast - WINEP'!$B$12:$AG$97, MATCH('ALL Backcast - WINEP NEP'!$C233, 'SRN Backcast - WINEP'!$C$12:$C$97, 0), MATCH('ALL Backcast - WINEP NEP'!Q$13, 'SRN Backcast - WINEP'!$B$13:$AG$13, 0))</f>
        <v>Excellent</v>
      </c>
      <c r="R233" t="str">
        <f>INDEX('SRN Backcast - WINEP'!$B$12:$AG$97, MATCH('ALL Backcast - WINEP NEP'!$C233, 'SRN Backcast - WINEP'!$C$12:$C$97, 0), MATCH('ALL Backcast - WINEP NEP'!R$13, 'SRN Backcast - WINEP'!$B$13:$AG$13, 0))</f>
        <v>Excellent</v>
      </c>
      <c r="S233" t="str">
        <f>INDEX('SRN Backcast - WINEP'!$B$12:$AG$97, MATCH('ALL Backcast - WINEP NEP'!$C233, 'SRN Backcast - WINEP'!$C$12:$C$97, 0), MATCH('ALL Backcast - WINEP NEP'!S$13, 'SRN Backcast - WINEP'!$B$13:$AG$13, 0))</f>
        <v>Excellent</v>
      </c>
      <c r="T233" t="str">
        <f>INDEX('SRN Backcast - WINEP'!$B$12:$AG$97, MATCH('ALL Backcast - WINEP NEP'!$C233, 'SRN Backcast - WINEP'!$C$12:$C$97, 0), MATCH('ALL Backcast - WINEP NEP'!T$13, 'SRN Backcast - WINEP'!$B$13:$AG$13, 0))</f>
        <v>Excellent</v>
      </c>
      <c r="U233" t="str">
        <f>INDEX('SRN Backcast - WINEP'!$B$12:$AG$97, MATCH('ALL Backcast - WINEP NEP'!$C233, 'SRN Backcast - WINEP'!$C$12:$C$97, 0), MATCH('ALL Backcast - WINEP NEP'!U$13, 'SRN Backcast - WINEP'!$B$13:$AG$13, 0))</f>
        <v>Excellent</v>
      </c>
      <c r="V233" t="str">
        <f>INDEX('SRN Backcast - WINEP'!$B$12:$AG$97, MATCH('ALL Backcast - WINEP NEP'!$C233, 'SRN Backcast - WINEP'!$C$12:$C$97, 0), MATCH('ALL Backcast - WINEP NEP'!V$13, 'SRN Backcast - WINEP'!$B$13:$AG$13, 0))</f>
        <v>Excellent</v>
      </c>
      <c r="W233">
        <f>INDEX('SRN Backcast - WINEP'!$B$12:$AG$97, MATCH('ALL Backcast - WINEP NEP'!$C233, 'SRN Backcast - WINEP'!$C$12:$C$97, 0), MATCH('ALL Backcast - WINEP NEP'!W$13, 'SRN Backcast - WINEP'!$B$13:$AG$13, 0))</f>
        <v>0</v>
      </c>
      <c r="X233">
        <f>INDEX('SRN Backcast - WINEP'!$B$12:$AG$97, MATCH('ALL Backcast - WINEP NEP'!$C233, 'SRN Backcast - WINEP'!$C$12:$C$97, 0), MATCH('ALL Backcast - WINEP NEP'!X$13, 'SRN Backcast - WINEP'!$B$13:$AG$13, 0))</f>
        <v>0</v>
      </c>
      <c r="Y233">
        <f>INDEX('SRN Backcast - WINEP'!$B$12:$AG$97, MATCH('ALL Backcast - WINEP NEP'!$C233, 'SRN Backcast - WINEP'!$C$12:$C$97, 0), MATCH('ALL Backcast - WINEP NEP'!Y$13, 'SRN Backcast - WINEP'!$B$13:$AG$13, 0))</f>
        <v>0</v>
      </c>
      <c r="Z233" t="str">
        <f>INDEX('SRN Backcast - WINEP'!$B$12:$AG$97, MATCH('ALL Backcast - WINEP NEP'!$C233, 'SRN Backcast - WINEP'!$C$12:$C$97, 0), MATCH('ALL Backcast - WINEP NEP'!Z$13, 'SRN Backcast - WINEP'!$B$13:$AG$13, 0))</f>
        <v>N</v>
      </c>
      <c r="AB233" t="str">
        <f t="shared" si="3"/>
        <v>N</v>
      </c>
    </row>
    <row r="234" spans="2:28">
      <c r="B234" t="s">
        <v>242</v>
      </c>
      <c r="C234" t="s">
        <v>553</v>
      </c>
      <c r="D234" t="str">
        <f>INDEX('SRN Backcast - WINEP'!$B$12:$AG$97, MATCH('ALL Backcast - WINEP NEP'!$C234, 'SRN Backcast - WINEP'!$C$12:$C$97, 0), MATCH('ALL Backcast - WINEP NEP'!D$13, 'SRN Backcast - WINEP'!$B$13:$AG$13, 0))</f>
        <v>coastal</v>
      </c>
      <c r="E234" t="str">
        <f>INDEX('SRN Backcast - WINEP'!$B$12:$AG$97, MATCH('ALL Backcast - WINEP NEP'!$C234, 'SRN Backcast - WINEP'!$C$12:$C$97, 0), MATCH('ALL Backcast - WINEP NEP'!E$13, 'SRN Backcast - WINEP'!$B$13:$AG$13, 0))</f>
        <v>Categorisation</v>
      </c>
      <c r="F234" t="str">
        <f>INDEX('SRN Backcast - WINEP'!$B$12:$AG$97, MATCH('ALL Backcast - WINEP NEP'!$C234, 'SRN Backcast - WINEP'!$C$12:$C$97, 0), MATCH('ALL Backcast - WINEP NEP'!F$13, 'SRN Backcast - WINEP'!$B$13:$AG$13, 0))</f>
        <v>Included</v>
      </c>
      <c r="H234" t="str">
        <f>INDEX('SRN Backcast - WINEP'!$B$12:$AG$97, MATCH('ALL Backcast - WINEP NEP'!$C234, 'SRN Backcast - WINEP'!$C$12:$C$97, 0), MATCH('ALL Backcast - WINEP NEP'!H$13, 'SRN Backcast - WINEP'!$B$13:$AG$13, 0))</f>
        <v>Good</v>
      </c>
      <c r="I234" t="str">
        <f>INDEX('SRN Backcast - WINEP'!$B$12:$AG$97, MATCH('ALL Backcast - WINEP NEP'!$C234, 'SRN Backcast - WINEP'!$C$12:$C$97, 0), MATCH('ALL Backcast - WINEP NEP'!I$13, 'SRN Backcast - WINEP'!$B$13:$AG$13, 0))</f>
        <v>Good</v>
      </c>
      <c r="J234" t="str">
        <f>INDEX('SRN Backcast - WINEP'!$B$12:$AG$97, MATCH('ALL Backcast - WINEP NEP'!$C234, 'SRN Backcast - WINEP'!$C$12:$C$97, 0), MATCH('ALL Backcast - WINEP NEP'!J$13, 'SRN Backcast - WINEP'!$B$13:$AG$13, 0))</f>
        <v>Sufficient</v>
      </c>
      <c r="K234" t="str">
        <f>INDEX('SRN Backcast - WINEP'!$B$12:$AG$97, MATCH('ALL Backcast - WINEP NEP'!$C234, 'SRN Backcast - WINEP'!$C$12:$C$97, 0), MATCH('ALL Backcast - WINEP NEP'!K$13, 'SRN Backcast - WINEP'!$B$13:$AG$13, 0))</f>
        <v>Good</v>
      </c>
      <c r="L234" t="str">
        <f>INDEX('SRN Backcast - WINEP'!$B$12:$AG$97, MATCH('ALL Backcast - WINEP NEP'!$C234, 'SRN Backcast - WINEP'!$C$12:$C$97, 0), MATCH('ALL Backcast - WINEP NEP'!L$13, 'SRN Backcast - WINEP'!$B$13:$AG$13, 0))</f>
        <v>Good</v>
      </c>
      <c r="M234">
        <f>INDEX('SRN Backcast - WINEP'!$B$12:$AG$97, MATCH('ALL Backcast - WINEP NEP'!$C234, 'SRN Backcast - WINEP'!$C$12:$C$97, 0), MATCH('ALL Backcast - WINEP NEP'!M$13, 'SRN Backcast - WINEP'!$B$13:$AG$13, 0))</f>
        <v>0</v>
      </c>
      <c r="N234" t="str">
        <f>INDEX('SRN Backcast - WINEP'!$B$12:$AG$97, MATCH('ALL Backcast - WINEP NEP'!$C234, 'SRN Backcast - WINEP'!$C$12:$C$97, 0), MATCH('ALL Backcast - WINEP NEP'!N$13, 'SRN Backcast - WINEP'!$B$13:$AG$13, 0))</f>
        <v>Good</v>
      </c>
      <c r="O234" t="str">
        <f>INDEX('SRN Backcast - WINEP'!$B$12:$AG$97, MATCH('ALL Backcast - WINEP NEP'!$C234, 'SRN Backcast - WINEP'!$C$12:$C$97, 0), MATCH('ALL Backcast - WINEP NEP'!O$13, 'SRN Backcast - WINEP'!$B$13:$AG$13, 0))</f>
        <v>Good</v>
      </c>
      <c r="P234">
        <f>INDEX('SRN Backcast - WINEP'!$B$12:$AG$97, MATCH('ALL Backcast - WINEP NEP'!$C234, 'SRN Backcast - WINEP'!$C$12:$C$97, 0), MATCH('ALL Backcast - WINEP NEP'!P$13, 'SRN Backcast - WINEP'!$B$13:$AG$13, 0))</f>
        <v>0</v>
      </c>
      <c r="Q234" t="str">
        <f>INDEX('SRN Backcast - WINEP'!$B$12:$AG$97, MATCH('ALL Backcast - WINEP NEP'!$C234, 'SRN Backcast - WINEP'!$C$12:$C$97, 0), MATCH('ALL Backcast - WINEP NEP'!Q$13, 'SRN Backcast - WINEP'!$B$13:$AG$13, 0))</f>
        <v>Good</v>
      </c>
      <c r="R234" t="str">
        <f>INDEX('SRN Backcast - WINEP'!$B$12:$AG$97, MATCH('ALL Backcast - WINEP NEP'!$C234, 'SRN Backcast - WINEP'!$C$12:$C$97, 0), MATCH('ALL Backcast - WINEP NEP'!R$13, 'SRN Backcast - WINEP'!$B$13:$AG$13, 0))</f>
        <v>Good</v>
      </c>
      <c r="S234" t="str">
        <f>INDEX('SRN Backcast - WINEP'!$B$12:$AG$97, MATCH('ALL Backcast - WINEP NEP'!$C234, 'SRN Backcast - WINEP'!$C$12:$C$97, 0), MATCH('ALL Backcast - WINEP NEP'!S$13, 'SRN Backcast - WINEP'!$B$13:$AG$13, 0))</f>
        <v>Good</v>
      </c>
      <c r="T234" t="str">
        <f>INDEX('SRN Backcast - WINEP'!$B$12:$AG$97, MATCH('ALL Backcast - WINEP NEP'!$C234, 'SRN Backcast - WINEP'!$C$12:$C$97, 0), MATCH('ALL Backcast - WINEP NEP'!T$13, 'SRN Backcast - WINEP'!$B$13:$AG$13, 0))</f>
        <v>Good</v>
      </c>
      <c r="U234" t="str">
        <f>INDEX('SRN Backcast - WINEP'!$B$12:$AG$97, MATCH('ALL Backcast - WINEP NEP'!$C234, 'SRN Backcast - WINEP'!$C$12:$C$97, 0), MATCH('ALL Backcast - WINEP NEP'!U$13, 'SRN Backcast - WINEP'!$B$13:$AG$13, 0))</f>
        <v>Good</v>
      </c>
      <c r="V234" t="str">
        <f>INDEX('SRN Backcast - WINEP'!$B$12:$AG$97, MATCH('ALL Backcast - WINEP NEP'!$C234, 'SRN Backcast - WINEP'!$C$12:$C$97, 0), MATCH('ALL Backcast - WINEP NEP'!V$13, 'SRN Backcast - WINEP'!$B$13:$AG$13, 0))</f>
        <v>Good</v>
      </c>
      <c r="W234">
        <f>INDEX('SRN Backcast - WINEP'!$B$12:$AG$97, MATCH('ALL Backcast - WINEP NEP'!$C234, 'SRN Backcast - WINEP'!$C$12:$C$97, 0), MATCH('ALL Backcast - WINEP NEP'!W$13, 'SRN Backcast - WINEP'!$B$13:$AG$13, 0))</f>
        <v>0</v>
      </c>
      <c r="X234">
        <f>INDEX('SRN Backcast - WINEP'!$B$12:$AG$97, MATCH('ALL Backcast - WINEP NEP'!$C234, 'SRN Backcast - WINEP'!$C$12:$C$97, 0), MATCH('ALL Backcast - WINEP NEP'!X$13, 'SRN Backcast - WINEP'!$B$13:$AG$13, 0))</f>
        <v>0</v>
      </c>
      <c r="Y234">
        <f>INDEX('SRN Backcast - WINEP'!$B$12:$AG$97, MATCH('ALL Backcast - WINEP NEP'!$C234, 'SRN Backcast - WINEP'!$C$12:$C$97, 0), MATCH('ALL Backcast - WINEP NEP'!Y$13, 'SRN Backcast - WINEP'!$B$13:$AG$13, 0))</f>
        <v>0</v>
      </c>
      <c r="Z234" t="str">
        <f>INDEX('SRN Backcast - WINEP'!$B$12:$AG$97, MATCH('ALL Backcast - WINEP NEP'!$C234, 'SRN Backcast - WINEP'!$C$12:$C$97, 0), MATCH('ALL Backcast - WINEP NEP'!Z$13, 'SRN Backcast - WINEP'!$B$13:$AG$13, 0))</f>
        <v>N</v>
      </c>
      <c r="AB234" t="str">
        <f t="shared" si="3"/>
        <v>N</v>
      </c>
    </row>
    <row r="235" spans="2:28">
      <c r="B235" t="s">
        <v>242</v>
      </c>
      <c r="C235" t="s">
        <v>554</v>
      </c>
      <c r="D235" t="str">
        <f>INDEX('SRN Backcast - WINEP'!$B$12:$AG$97, MATCH('ALL Backcast - WINEP NEP'!$C235, 'SRN Backcast - WINEP'!$C$12:$C$97, 0), MATCH('ALL Backcast - WINEP NEP'!D$13, 'SRN Backcast - WINEP'!$B$13:$AG$13, 0))</f>
        <v>coastal</v>
      </c>
      <c r="E235" t="str">
        <f>INDEX('SRN Backcast - WINEP'!$B$12:$AG$97, MATCH('ALL Backcast - WINEP NEP'!$C235, 'SRN Backcast - WINEP'!$C$12:$C$97, 0), MATCH('ALL Backcast - WINEP NEP'!E$13, 'SRN Backcast - WINEP'!$B$13:$AG$13, 0))</f>
        <v>Categorisation</v>
      </c>
      <c r="F235" t="str">
        <f>INDEX('SRN Backcast - WINEP'!$B$12:$AG$97, MATCH('ALL Backcast - WINEP NEP'!$C235, 'SRN Backcast - WINEP'!$C$12:$C$97, 0), MATCH('ALL Backcast - WINEP NEP'!F$13, 'SRN Backcast - WINEP'!$B$13:$AG$13, 0))</f>
        <v>Included</v>
      </c>
      <c r="H235" t="str">
        <f>INDEX('SRN Backcast - WINEP'!$B$12:$AG$97, MATCH('ALL Backcast - WINEP NEP'!$C235, 'SRN Backcast - WINEP'!$C$12:$C$97, 0), MATCH('ALL Backcast - WINEP NEP'!H$13, 'SRN Backcast - WINEP'!$B$13:$AG$13, 0))</f>
        <v>Excellent</v>
      </c>
      <c r="I235" t="str">
        <f>INDEX('SRN Backcast - WINEP'!$B$12:$AG$97, MATCH('ALL Backcast - WINEP NEP'!$C235, 'SRN Backcast - WINEP'!$C$12:$C$97, 0), MATCH('ALL Backcast - WINEP NEP'!I$13, 'SRN Backcast - WINEP'!$B$13:$AG$13, 0))</f>
        <v>Excellent</v>
      </c>
      <c r="J235" t="str">
        <f>INDEX('SRN Backcast - WINEP'!$B$12:$AG$97, MATCH('ALL Backcast - WINEP NEP'!$C235, 'SRN Backcast - WINEP'!$C$12:$C$97, 0), MATCH('ALL Backcast - WINEP NEP'!J$13, 'SRN Backcast - WINEP'!$B$13:$AG$13, 0))</f>
        <v>Excellent</v>
      </c>
      <c r="K235" t="str">
        <f>INDEX('SRN Backcast - WINEP'!$B$12:$AG$97, MATCH('ALL Backcast - WINEP NEP'!$C235, 'SRN Backcast - WINEP'!$C$12:$C$97, 0), MATCH('ALL Backcast - WINEP NEP'!K$13, 'SRN Backcast - WINEP'!$B$13:$AG$13, 0))</f>
        <v>Excellent</v>
      </c>
      <c r="L235" t="str">
        <f>INDEX('SRN Backcast - WINEP'!$B$12:$AG$97, MATCH('ALL Backcast - WINEP NEP'!$C235, 'SRN Backcast - WINEP'!$C$12:$C$97, 0), MATCH('ALL Backcast - WINEP NEP'!L$13, 'SRN Backcast - WINEP'!$B$13:$AG$13, 0))</f>
        <v>Excellent</v>
      </c>
      <c r="M235">
        <f>INDEX('SRN Backcast - WINEP'!$B$12:$AG$97, MATCH('ALL Backcast - WINEP NEP'!$C235, 'SRN Backcast - WINEP'!$C$12:$C$97, 0), MATCH('ALL Backcast - WINEP NEP'!M$13, 'SRN Backcast - WINEP'!$B$13:$AG$13, 0))</f>
        <v>0</v>
      </c>
      <c r="N235" t="str">
        <f>INDEX('SRN Backcast - WINEP'!$B$12:$AG$97, MATCH('ALL Backcast - WINEP NEP'!$C235, 'SRN Backcast - WINEP'!$C$12:$C$97, 0), MATCH('ALL Backcast - WINEP NEP'!N$13, 'SRN Backcast - WINEP'!$B$13:$AG$13, 0))</f>
        <v>Excellent</v>
      </c>
      <c r="O235" t="str">
        <f>INDEX('SRN Backcast - WINEP'!$B$12:$AG$97, MATCH('ALL Backcast - WINEP NEP'!$C235, 'SRN Backcast - WINEP'!$C$12:$C$97, 0), MATCH('ALL Backcast - WINEP NEP'!O$13, 'SRN Backcast - WINEP'!$B$13:$AG$13, 0))</f>
        <v>Good</v>
      </c>
      <c r="P235">
        <f>INDEX('SRN Backcast - WINEP'!$B$12:$AG$97, MATCH('ALL Backcast - WINEP NEP'!$C235, 'SRN Backcast - WINEP'!$C$12:$C$97, 0), MATCH('ALL Backcast - WINEP NEP'!P$13, 'SRN Backcast - WINEP'!$B$13:$AG$13, 0))</f>
        <v>0</v>
      </c>
      <c r="Q235" t="str">
        <f>INDEX('SRN Backcast - WINEP'!$B$12:$AG$97, MATCH('ALL Backcast - WINEP NEP'!$C235, 'SRN Backcast - WINEP'!$C$12:$C$97, 0), MATCH('ALL Backcast - WINEP NEP'!Q$13, 'SRN Backcast - WINEP'!$B$13:$AG$13, 0))</f>
        <v>Good</v>
      </c>
      <c r="R235" t="str">
        <f>INDEX('SRN Backcast - WINEP'!$B$12:$AG$97, MATCH('ALL Backcast - WINEP NEP'!$C235, 'SRN Backcast - WINEP'!$C$12:$C$97, 0), MATCH('ALL Backcast - WINEP NEP'!R$13, 'SRN Backcast - WINEP'!$B$13:$AG$13, 0))</f>
        <v>Good</v>
      </c>
      <c r="S235" t="str">
        <f>INDEX('SRN Backcast - WINEP'!$B$12:$AG$97, MATCH('ALL Backcast - WINEP NEP'!$C235, 'SRN Backcast - WINEP'!$C$12:$C$97, 0), MATCH('ALL Backcast - WINEP NEP'!S$13, 'SRN Backcast - WINEP'!$B$13:$AG$13, 0))</f>
        <v>Good</v>
      </c>
      <c r="T235" t="str">
        <f>INDEX('SRN Backcast - WINEP'!$B$12:$AG$97, MATCH('ALL Backcast - WINEP NEP'!$C235, 'SRN Backcast - WINEP'!$C$12:$C$97, 0), MATCH('ALL Backcast - WINEP NEP'!T$13, 'SRN Backcast - WINEP'!$B$13:$AG$13, 0))</f>
        <v>Good</v>
      </c>
      <c r="U235" t="str">
        <f>INDEX('SRN Backcast - WINEP'!$B$12:$AG$97, MATCH('ALL Backcast - WINEP NEP'!$C235, 'SRN Backcast - WINEP'!$C$12:$C$97, 0), MATCH('ALL Backcast - WINEP NEP'!U$13, 'SRN Backcast - WINEP'!$B$13:$AG$13, 0))</f>
        <v>Good</v>
      </c>
      <c r="V235" t="str">
        <f>INDEX('SRN Backcast - WINEP'!$B$12:$AG$97, MATCH('ALL Backcast - WINEP NEP'!$C235, 'SRN Backcast - WINEP'!$C$12:$C$97, 0), MATCH('ALL Backcast - WINEP NEP'!V$13, 'SRN Backcast - WINEP'!$B$13:$AG$13, 0))</f>
        <v>Good</v>
      </c>
      <c r="W235">
        <f>INDEX('SRN Backcast - WINEP'!$B$12:$AG$97, MATCH('ALL Backcast - WINEP NEP'!$C235, 'SRN Backcast - WINEP'!$C$12:$C$97, 0), MATCH('ALL Backcast - WINEP NEP'!W$13, 'SRN Backcast - WINEP'!$B$13:$AG$13, 0))</f>
        <v>0</v>
      </c>
      <c r="X235" t="str">
        <f>INDEX('SRN Backcast - WINEP'!$B$12:$AG$97, MATCH('ALL Backcast - WINEP NEP'!$C235, 'SRN Backcast - WINEP'!$C$12:$C$97, 0), MATCH('ALL Backcast - WINEP NEP'!X$13, 'SRN Backcast - WINEP'!$B$13:$AG$13, 0))</f>
        <v>NDINV - 08SO101012a</v>
      </c>
      <c r="Y235" t="str">
        <f>INDEX('SRN Backcast - WINEP'!$B$12:$AG$97, MATCH('ALL Backcast - WINEP NEP'!$C235, 'SRN Backcast - WINEP'!$C$12:$C$97, 0), MATCH('ALL Backcast - WINEP NEP'!Y$13, 'SRN Backcast - WINEP'!$B$13:$AG$13, 0))</f>
        <v>Accept company forecast (investigations complete 30/04/2027) - Investigations for waters failing their baseline class</v>
      </c>
      <c r="Z235" t="str">
        <f>INDEX('SRN Backcast - WINEP'!$B$12:$AG$97, MATCH('ALL Backcast - WINEP NEP'!$C235, 'SRN Backcast - WINEP'!$C$12:$C$97, 0), MATCH('ALL Backcast - WINEP NEP'!Z$13, 'SRN Backcast - WINEP'!$B$13:$AG$13, 0))</f>
        <v>N</v>
      </c>
      <c r="AB235" t="str">
        <f t="shared" si="3"/>
        <v>N</v>
      </c>
    </row>
    <row r="236" spans="2:28">
      <c r="B236" t="s">
        <v>242</v>
      </c>
      <c r="C236" t="s">
        <v>555</v>
      </c>
      <c r="D236" t="str">
        <f>INDEX('SRN Backcast - WINEP'!$B$12:$AG$97, MATCH('ALL Backcast - WINEP NEP'!$C236, 'SRN Backcast - WINEP'!$C$12:$C$97, 0), MATCH('ALL Backcast - WINEP NEP'!D$13, 'SRN Backcast - WINEP'!$B$13:$AG$13, 0))</f>
        <v>coastal</v>
      </c>
      <c r="E236" t="str">
        <f>INDEX('SRN Backcast - WINEP'!$B$12:$AG$97, MATCH('ALL Backcast - WINEP NEP'!$C236, 'SRN Backcast - WINEP'!$C$12:$C$97, 0), MATCH('ALL Backcast - WINEP NEP'!E$13, 'SRN Backcast - WINEP'!$B$13:$AG$13, 0))</f>
        <v>Categorisation</v>
      </c>
      <c r="F236" t="str">
        <f>INDEX('SRN Backcast - WINEP'!$B$12:$AG$97, MATCH('ALL Backcast - WINEP NEP'!$C236, 'SRN Backcast - WINEP'!$C$12:$C$97, 0), MATCH('ALL Backcast - WINEP NEP'!F$13, 'SRN Backcast - WINEP'!$B$13:$AG$13, 0))</f>
        <v>Included</v>
      </c>
      <c r="H236" t="str">
        <f>INDEX('SRN Backcast - WINEP'!$B$12:$AG$97, MATCH('ALL Backcast - WINEP NEP'!$C236, 'SRN Backcast - WINEP'!$C$12:$C$97, 0), MATCH('ALL Backcast - WINEP NEP'!H$13, 'SRN Backcast - WINEP'!$B$13:$AG$13, 0))</f>
        <v>Good</v>
      </c>
      <c r="I236" t="str">
        <f>INDEX('SRN Backcast - WINEP'!$B$12:$AG$97, MATCH('ALL Backcast - WINEP NEP'!$C236, 'SRN Backcast - WINEP'!$C$12:$C$97, 0), MATCH('ALL Backcast - WINEP NEP'!I$13, 'SRN Backcast - WINEP'!$B$13:$AG$13, 0))</f>
        <v>Good</v>
      </c>
      <c r="J236" t="str">
        <f>INDEX('SRN Backcast - WINEP'!$B$12:$AG$97, MATCH('ALL Backcast - WINEP NEP'!$C236, 'SRN Backcast - WINEP'!$C$12:$C$97, 0), MATCH('ALL Backcast - WINEP NEP'!J$13, 'SRN Backcast - WINEP'!$B$13:$AG$13, 0))</f>
        <v>Excellent</v>
      </c>
      <c r="K236" t="str">
        <f>INDEX('SRN Backcast - WINEP'!$B$12:$AG$97, MATCH('ALL Backcast - WINEP NEP'!$C236, 'SRN Backcast - WINEP'!$C$12:$C$97, 0), MATCH('ALL Backcast - WINEP NEP'!K$13, 'SRN Backcast - WINEP'!$B$13:$AG$13, 0))</f>
        <v>Good</v>
      </c>
      <c r="L236" t="str">
        <f>INDEX('SRN Backcast - WINEP'!$B$12:$AG$97, MATCH('ALL Backcast - WINEP NEP'!$C236, 'SRN Backcast - WINEP'!$C$12:$C$97, 0), MATCH('ALL Backcast - WINEP NEP'!L$13, 'SRN Backcast - WINEP'!$B$13:$AG$13, 0))</f>
        <v>Good</v>
      </c>
      <c r="M236">
        <f>INDEX('SRN Backcast - WINEP'!$B$12:$AG$97, MATCH('ALL Backcast - WINEP NEP'!$C236, 'SRN Backcast - WINEP'!$C$12:$C$97, 0), MATCH('ALL Backcast - WINEP NEP'!M$13, 'SRN Backcast - WINEP'!$B$13:$AG$13, 0))</f>
        <v>0</v>
      </c>
      <c r="N236" t="str">
        <f>INDEX('SRN Backcast - WINEP'!$B$12:$AG$97, MATCH('ALL Backcast - WINEP NEP'!$C236, 'SRN Backcast - WINEP'!$C$12:$C$97, 0), MATCH('ALL Backcast - WINEP NEP'!N$13, 'SRN Backcast - WINEP'!$B$13:$AG$13, 0))</f>
        <v>Good</v>
      </c>
      <c r="O236" t="str">
        <f>INDEX('SRN Backcast - WINEP'!$B$12:$AG$97, MATCH('ALL Backcast - WINEP NEP'!$C236, 'SRN Backcast - WINEP'!$C$12:$C$97, 0), MATCH('ALL Backcast - WINEP NEP'!O$13, 'SRN Backcast - WINEP'!$B$13:$AG$13, 0))</f>
        <v>Good</v>
      </c>
      <c r="P236">
        <f>INDEX('SRN Backcast - WINEP'!$B$12:$AG$97, MATCH('ALL Backcast - WINEP NEP'!$C236, 'SRN Backcast - WINEP'!$C$12:$C$97, 0), MATCH('ALL Backcast - WINEP NEP'!P$13, 'SRN Backcast - WINEP'!$B$13:$AG$13, 0))</f>
        <v>0</v>
      </c>
      <c r="Q236" t="str">
        <f>INDEX('SRN Backcast - WINEP'!$B$12:$AG$97, MATCH('ALL Backcast - WINEP NEP'!$C236, 'SRN Backcast - WINEP'!$C$12:$C$97, 0), MATCH('ALL Backcast - WINEP NEP'!Q$13, 'SRN Backcast - WINEP'!$B$13:$AG$13, 0))</f>
        <v>Good</v>
      </c>
      <c r="R236" t="str">
        <f>INDEX('SRN Backcast - WINEP'!$B$12:$AG$97, MATCH('ALL Backcast - WINEP NEP'!$C236, 'SRN Backcast - WINEP'!$C$12:$C$97, 0), MATCH('ALL Backcast - WINEP NEP'!R$13, 'SRN Backcast - WINEP'!$B$13:$AG$13, 0))</f>
        <v>Excellent</v>
      </c>
      <c r="S236" t="str">
        <f>INDEX('SRN Backcast - WINEP'!$B$12:$AG$97, MATCH('ALL Backcast - WINEP NEP'!$C236, 'SRN Backcast - WINEP'!$C$12:$C$97, 0), MATCH('ALL Backcast - WINEP NEP'!S$13, 'SRN Backcast - WINEP'!$B$13:$AG$13, 0))</f>
        <v>Excellent</v>
      </c>
      <c r="T236" t="str">
        <f>INDEX('SRN Backcast - WINEP'!$B$12:$AG$97, MATCH('ALL Backcast - WINEP NEP'!$C236, 'SRN Backcast - WINEP'!$C$12:$C$97, 0), MATCH('ALL Backcast - WINEP NEP'!T$13, 'SRN Backcast - WINEP'!$B$13:$AG$13, 0))</f>
        <v>Excellent</v>
      </c>
      <c r="U236" t="str">
        <f>INDEX('SRN Backcast - WINEP'!$B$12:$AG$97, MATCH('ALL Backcast - WINEP NEP'!$C236, 'SRN Backcast - WINEP'!$C$12:$C$97, 0), MATCH('ALL Backcast - WINEP NEP'!U$13, 'SRN Backcast - WINEP'!$B$13:$AG$13, 0))</f>
        <v>Excellent</v>
      </c>
      <c r="V236" t="str">
        <f>INDEX('SRN Backcast - WINEP'!$B$12:$AG$97, MATCH('ALL Backcast - WINEP NEP'!$C236, 'SRN Backcast - WINEP'!$C$12:$C$97, 0), MATCH('ALL Backcast - WINEP NEP'!V$13, 'SRN Backcast - WINEP'!$B$13:$AG$13, 0))</f>
        <v>Excellent</v>
      </c>
      <c r="W236">
        <f>INDEX('SRN Backcast - WINEP'!$B$12:$AG$97, MATCH('ALL Backcast - WINEP NEP'!$C236, 'SRN Backcast - WINEP'!$C$12:$C$97, 0), MATCH('ALL Backcast - WINEP NEP'!W$13, 'SRN Backcast - WINEP'!$B$13:$AG$13, 0))</f>
        <v>0</v>
      </c>
      <c r="X236">
        <f>INDEX('SRN Backcast - WINEP'!$B$12:$AG$97, MATCH('ALL Backcast - WINEP NEP'!$C236, 'SRN Backcast - WINEP'!$C$12:$C$97, 0), MATCH('ALL Backcast - WINEP NEP'!X$13, 'SRN Backcast - WINEP'!$B$13:$AG$13, 0))</f>
        <v>0</v>
      </c>
      <c r="Y236">
        <f>INDEX('SRN Backcast - WINEP'!$B$12:$AG$97, MATCH('ALL Backcast - WINEP NEP'!$C236, 'SRN Backcast - WINEP'!$C$12:$C$97, 0), MATCH('ALL Backcast - WINEP NEP'!Y$13, 'SRN Backcast - WINEP'!$B$13:$AG$13, 0))</f>
        <v>0</v>
      </c>
      <c r="Z236" t="str">
        <f>INDEX('SRN Backcast - WINEP'!$B$12:$AG$97, MATCH('ALL Backcast - WINEP NEP'!$C236, 'SRN Backcast - WINEP'!$C$12:$C$97, 0), MATCH('ALL Backcast - WINEP NEP'!Z$13, 'SRN Backcast - WINEP'!$B$13:$AG$13, 0))</f>
        <v>N</v>
      </c>
      <c r="AB236" t="str">
        <f t="shared" si="3"/>
        <v>N</v>
      </c>
    </row>
    <row r="237" spans="2:28">
      <c r="B237" t="s">
        <v>242</v>
      </c>
      <c r="C237" t="s">
        <v>556</v>
      </c>
      <c r="D237" t="str">
        <f>INDEX('SRN Backcast - WINEP'!$B$12:$AG$97, MATCH('ALL Backcast - WINEP NEP'!$C237, 'SRN Backcast - WINEP'!$C$12:$C$97, 0), MATCH('ALL Backcast - WINEP NEP'!D$13, 'SRN Backcast - WINEP'!$B$13:$AG$13, 0))</f>
        <v>coastal</v>
      </c>
      <c r="E237" t="str">
        <f>INDEX('SRN Backcast - WINEP'!$B$12:$AG$97, MATCH('ALL Backcast - WINEP NEP'!$C237, 'SRN Backcast - WINEP'!$C$12:$C$97, 0), MATCH('ALL Backcast - WINEP NEP'!E$13, 'SRN Backcast - WINEP'!$B$13:$AG$13, 0))</f>
        <v>Categorisation</v>
      </c>
      <c r="F237" t="str">
        <f>INDEX('SRN Backcast - WINEP'!$B$12:$AG$97, MATCH('ALL Backcast - WINEP NEP'!$C237, 'SRN Backcast - WINEP'!$C$12:$C$97, 0), MATCH('ALL Backcast - WINEP NEP'!F$13, 'SRN Backcast - WINEP'!$B$13:$AG$13, 0))</f>
        <v>Included</v>
      </c>
      <c r="H237" t="str">
        <f>INDEX('SRN Backcast - WINEP'!$B$12:$AG$97, MATCH('ALL Backcast - WINEP NEP'!$C237, 'SRN Backcast - WINEP'!$C$12:$C$97, 0), MATCH('ALL Backcast - WINEP NEP'!H$13, 'SRN Backcast - WINEP'!$B$13:$AG$13, 0))</f>
        <v>Sufficient</v>
      </c>
      <c r="I237" t="str">
        <f>INDEX('SRN Backcast - WINEP'!$B$12:$AG$97, MATCH('ALL Backcast - WINEP NEP'!$C237, 'SRN Backcast - WINEP'!$C$12:$C$97, 0), MATCH('ALL Backcast - WINEP NEP'!I$13, 'SRN Backcast - WINEP'!$B$13:$AG$13, 0))</f>
        <v>Sufficient</v>
      </c>
      <c r="J237" t="str">
        <f>INDEX('SRN Backcast - WINEP'!$B$12:$AG$97, MATCH('ALL Backcast - WINEP NEP'!$C237, 'SRN Backcast - WINEP'!$C$12:$C$97, 0), MATCH('ALL Backcast - WINEP NEP'!J$13, 'SRN Backcast - WINEP'!$B$13:$AG$13, 0))</f>
        <v>Poor</v>
      </c>
      <c r="K237" t="str">
        <f>INDEX('SRN Backcast - WINEP'!$B$12:$AG$97, MATCH('ALL Backcast - WINEP NEP'!$C237, 'SRN Backcast - WINEP'!$C$12:$C$97, 0), MATCH('ALL Backcast - WINEP NEP'!K$13, 'SRN Backcast - WINEP'!$B$13:$AG$13, 0))</f>
        <v>Poor</v>
      </c>
      <c r="L237" t="str">
        <f>INDEX('SRN Backcast - WINEP'!$B$12:$AG$97, MATCH('ALL Backcast - WINEP NEP'!$C237, 'SRN Backcast - WINEP'!$C$12:$C$97, 0), MATCH('ALL Backcast - WINEP NEP'!L$13, 'SRN Backcast - WINEP'!$B$13:$AG$13, 0))</f>
        <v>Poor</v>
      </c>
      <c r="M237">
        <f>INDEX('SRN Backcast - WINEP'!$B$12:$AG$97, MATCH('ALL Backcast - WINEP NEP'!$C237, 'SRN Backcast - WINEP'!$C$12:$C$97, 0), MATCH('ALL Backcast - WINEP NEP'!M$13, 'SRN Backcast - WINEP'!$B$13:$AG$13, 0))</f>
        <v>0</v>
      </c>
      <c r="N237" t="str">
        <f>INDEX('SRN Backcast - WINEP'!$B$12:$AG$97, MATCH('ALL Backcast - WINEP NEP'!$C237, 'SRN Backcast - WINEP'!$C$12:$C$97, 0), MATCH('ALL Backcast - WINEP NEP'!N$13, 'SRN Backcast - WINEP'!$B$13:$AG$13, 0))</f>
        <v>Poor</v>
      </c>
      <c r="O237" t="str">
        <f>INDEX('SRN Backcast - WINEP'!$B$12:$AG$97, MATCH('ALL Backcast - WINEP NEP'!$C237, 'SRN Backcast - WINEP'!$C$12:$C$97, 0), MATCH('ALL Backcast - WINEP NEP'!O$13, 'SRN Backcast - WINEP'!$B$13:$AG$13, 0))</f>
        <v>Sufficient</v>
      </c>
      <c r="P237">
        <f>INDEX('SRN Backcast - WINEP'!$B$12:$AG$97, MATCH('ALL Backcast - WINEP NEP'!$C237, 'SRN Backcast - WINEP'!$C$12:$C$97, 0), MATCH('ALL Backcast - WINEP NEP'!P$13, 'SRN Backcast - WINEP'!$B$13:$AG$13, 0))</f>
        <v>0</v>
      </c>
      <c r="Q237" t="str">
        <f>INDEX('SRN Backcast - WINEP'!$B$12:$AG$97, MATCH('ALL Backcast - WINEP NEP'!$C237, 'SRN Backcast - WINEP'!$C$12:$C$97, 0), MATCH('ALL Backcast - WINEP NEP'!Q$13, 'SRN Backcast - WINEP'!$B$13:$AG$13, 0))</f>
        <v>Good</v>
      </c>
      <c r="R237" t="str">
        <f>INDEX('SRN Backcast - WINEP'!$B$12:$AG$97, MATCH('ALL Backcast - WINEP NEP'!$C237, 'SRN Backcast - WINEP'!$C$12:$C$97, 0), MATCH('ALL Backcast - WINEP NEP'!R$13, 'SRN Backcast - WINEP'!$B$13:$AG$13, 0))</f>
        <v>Good</v>
      </c>
      <c r="S237" t="str">
        <f>INDEX('SRN Backcast - WINEP'!$B$12:$AG$97, MATCH('ALL Backcast - WINEP NEP'!$C237, 'SRN Backcast - WINEP'!$C$12:$C$97, 0), MATCH('ALL Backcast - WINEP NEP'!S$13, 'SRN Backcast - WINEP'!$B$13:$AG$13, 0))</f>
        <v>Good</v>
      </c>
      <c r="T237" t="str">
        <f>INDEX('SRN Backcast - WINEP'!$B$12:$AG$97, MATCH('ALL Backcast - WINEP NEP'!$C237, 'SRN Backcast - WINEP'!$C$12:$C$97, 0), MATCH('ALL Backcast - WINEP NEP'!T$13, 'SRN Backcast - WINEP'!$B$13:$AG$13, 0))</f>
        <v>Good</v>
      </c>
      <c r="U237" t="str">
        <f>INDEX('SRN Backcast - WINEP'!$B$12:$AG$97, MATCH('ALL Backcast - WINEP NEP'!$C237, 'SRN Backcast - WINEP'!$C$12:$C$97, 0), MATCH('ALL Backcast - WINEP NEP'!U$13, 'SRN Backcast - WINEP'!$B$13:$AG$13, 0))</f>
        <v>Good</v>
      </c>
      <c r="V237" t="str">
        <f>INDEX('SRN Backcast - WINEP'!$B$12:$AG$97, MATCH('ALL Backcast - WINEP NEP'!$C237, 'SRN Backcast - WINEP'!$C$12:$C$97, 0), MATCH('ALL Backcast - WINEP NEP'!V$13, 'SRN Backcast - WINEP'!$B$13:$AG$13, 0))</f>
        <v>Good</v>
      </c>
      <c r="W237" t="str">
        <f>INDEX('SRN Backcast - WINEP'!$B$12:$AG$97, MATCH('ALL Backcast - WINEP NEP'!$C237, 'SRN Backcast - WINEP'!$C$12:$C$97, 0), MATCH('ALL Backcast - WINEP NEP'!W$13, 'SRN Backcast - WINEP'!$B$13:$AG$13, 0))</f>
        <v>Y</v>
      </c>
      <c r="X237" t="str">
        <f>INDEX('SRN Backcast - WINEP'!$B$12:$AG$97, MATCH('ALL Backcast - WINEP NEP'!$C237, 'SRN Backcast - WINEP'!$C$12:$C$97, 0), MATCH('ALL Backcast - WINEP NEP'!X$13, 'SRN Backcast - WINEP'!$B$13:$AG$13, 0))</f>
        <v>No action listed</v>
      </c>
      <c r="Y237" t="str">
        <f>INDEX('SRN Backcast - WINEP'!$B$12:$AG$97, MATCH('ALL Backcast - WINEP NEP'!$C237, 'SRN Backcast - WINEP'!$C$12:$C$97, 0), MATCH('ALL Backcast - WINEP NEP'!Y$13, 'SRN Backcast - WINEP'!$B$13:$AG$13, 0))</f>
        <v>Company forecast improvement so accept forecast</v>
      </c>
      <c r="Z237" t="str">
        <f>INDEX('SRN Backcast - WINEP'!$B$12:$AG$97, MATCH('ALL Backcast - WINEP NEP'!$C237, 'SRN Backcast - WINEP'!$C$12:$C$97, 0), MATCH('ALL Backcast - WINEP NEP'!Z$13, 'SRN Backcast - WINEP'!$B$13:$AG$13, 0))</f>
        <v>N</v>
      </c>
      <c r="AB237" t="str">
        <f t="shared" si="3"/>
        <v>N</v>
      </c>
    </row>
    <row r="238" spans="2:28">
      <c r="B238" t="s">
        <v>242</v>
      </c>
      <c r="C238" t="s">
        <v>557</v>
      </c>
      <c r="D238" t="str">
        <f>INDEX('SRN Backcast - WINEP'!$B$12:$AG$97, MATCH('ALL Backcast - WINEP NEP'!$C238, 'SRN Backcast - WINEP'!$C$12:$C$97, 0), MATCH('ALL Backcast - WINEP NEP'!D$13, 'SRN Backcast - WINEP'!$B$13:$AG$13, 0))</f>
        <v>coastal</v>
      </c>
      <c r="E238" t="str">
        <f>INDEX('SRN Backcast - WINEP'!$B$12:$AG$97, MATCH('ALL Backcast - WINEP NEP'!$C238, 'SRN Backcast - WINEP'!$C$12:$C$97, 0), MATCH('ALL Backcast - WINEP NEP'!E$13, 'SRN Backcast - WINEP'!$B$13:$AG$13, 0))</f>
        <v>Categorisation</v>
      </c>
      <c r="F238" t="str">
        <f>INDEX('SRN Backcast - WINEP'!$B$12:$AG$97, MATCH('ALL Backcast - WINEP NEP'!$C238, 'SRN Backcast - WINEP'!$C$12:$C$97, 0), MATCH('ALL Backcast - WINEP NEP'!F$13, 'SRN Backcast - WINEP'!$B$13:$AG$13, 0))</f>
        <v>Included</v>
      </c>
      <c r="H238" t="str">
        <f>INDEX('SRN Backcast - WINEP'!$B$12:$AG$97, MATCH('ALL Backcast - WINEP NEP'!$C238, 'SRN Backcast - WINEP'!$C$12:$C$97, 0), MATCH('ALL Backcast - WINEP NEP'!H$13, 'SRN Backcast - WINEP'!$B$13:$AG$13, 0))</f>
        <v>Excellent</v>
      </c>
      <c r="I238" t="str">
        <f>INDEX('SRN Backcast - WINEP'!$B$12:$AG$97, MATCH('ALL Backcast - WINEP NEP'!$C238, 'SRN Backcast - WINEP'!$C$12:$C$97, 0), MATCH('ALL Backcast - WINEP NEP'!I$13, 'SRN Backcast - WINEP'!$B$13:$AG$13, 0))</f>
        <v>Excellent</v>
      </c>
      <c r="J238" t="str">
        <f>INDEX('SRN Backcast - WINEP'!$B$12:$AG$97, MATCH('ALL Backcast - WINEP NEP'!$C238, 'SRN Backcast - WINEP'!$C$12:$C$97, 0), MATCH('ALL Backcast - WINEP NEP'!J$13, 'SRN Backcast - WINEP'!$B$13:$AG$13, 0))</f>
        <v>Good</v>
      </c>
      <c r="K238" t="str">
        <f>INDEX('SRN Backcast - WINEP'!$B$12:$AG$97, MATCH('ALL Backcast - WINEP NEP'!$C238, 'SRN Backcast - WINEP'!$C$12:$C$97, 0), MATCH('ALL Backcast - WINEP NEP'!K$13, 'SRN Backcast - WINEP'!$B$13:$AG$13, 0))</f>
        <v>Good</v>
      </c>
      <c r="L238" t="str">
        <f>INDEX('SRN Backcast - WINEP'!$B$12:$AG$97, MATCH('ALL Backcast - WINEP NEP'!$C238, 'SRN Backcast - WINEP'!$C$12:$C$97, 0), MATCH('ALL Backcast - WINEP NEP'!L$13, 'SRN Backcast - WINEP'!$B$13:$AG$13, 0))</f>
        <v>Excellent</v>
      </c>
      <c r="M238">
        <f>INDEX('SRN Backcast - WINEP'!$B$12:$AG$97, MATCH('ALL Backcast - WINEP NEP'!$C238, 'SRN Backcast - WINEP'!$C$12:$C$97, 0), MATCH('ALL Backcast - WINEP NEP'!M$13, 'SRN Backcast - WINEP'!$B$13:$AG$13, 0))</f>
        <v>0</v>
      </c>
      <c r="N238" t="str">
        <f>INDEX('SRN Backcast - WINEP'!$B$12:$AG$97, MATCH('ALL Backcast - WINEP NEP'!$C238, 'SRN Backcast - WINEP'!$C$12:$C$97, 0), MATCH('ALL Backcast - WINEP NEP'!N$13, 'SRN Backcast - WINEP'!$B$13:$AG$13, 0))</f>
        <v>Excellent</v>
      </c>
      <c r="O238" t="str">
        <f>INDEX('SRN Backcast - WINEP'!$B$12:$AG$97, MATCH('ALL Backcast - WINEP NEP'!$C238, 'SRN Backcast - WINEP'!$C$12:$C$97, 0), MATCH('ALL Backcast - WINEP NEP'!O$13, 'SRN Backcast - WINEP'!$B$13:$AG$13, 0))</f>
        <v>Excellent</v>
      </c>
      <c r="P238">
        <f>INDEX('SRN Backcast - WINEP'!$B$12:$AG$97, MATCH('ALL Backcast - WINEP NEP'!$C238, 'SRN Backcast - WINEP'!$C$12:$C$97, 0), MATCH('ALL Backcast - WINEP NEP'!P$13, 'SRN Backcast - WINEP'!$B$13:$AG$13, 0))</f>
        <v>0</v>
      </c>
      <c r="Q238" t="str">
        <f>INDEX('SRN Backcast - WINEP'!$B$12:$AG$97, MATCH('ALL Backcast - WINEP NEP'!$C238, 'SRN Backcast - WINEP'!$C$12:$C$97, 0), MATCH('ALL Backcast - WINEP NEP'!Q$13, 'SRN Backcast - WINEP'!$B$13:$AG$13, 0))</f>
        <v>Excellent</v>
      </c>
      <c r="R238" t="str">
        <f>INDEX('SRN Backcast - WINEP'!$B$12:$AG$97, MATCH('ALL Backcast - WINEP NEP'!$C238, 'SRN Backcast - WINEP'!$C$12:$C$97, 0), MATCH('ALL Backcast - WINEP NEP'!R$13, 'SRN Backcast - WINEP'!$B$13:$AG$13, 0))</f>
        <v>Excellent</v>
      </c>
      <c r="S238" t="str">
        <f>INDEX('SRN Backcast - WINEP'!$B$12:$AG$97, MATCH('ALL Backcast - WINEP NEP'!$C238, 'SRN Backcast - WINEP'!$C$12:$C$97, 0), MATCH('ALL Backcast - WINEP NEP'!S$13, 'SRN Backcast - WINEP'!$B$13:$AG$13, 0))</f>
        <v>Excellent</v>
      </c>
      <c r="T238" t="str">
        <f>INDEX('SRN Backcast - WINEP'!$B$12:$AG$97, MATCH('ALL Backcast - WINEP NEP'!$C238, 'SRN Backcast - WINEP'!$C$12:$C$97, 0), MATCH('ALL Backcast - WINEP NEP'!T$13, 'SRN Backcast - WINEP'!$B$13:$AG$13, 0))</f>
        <v>Excellent</v>
      </c>
      <c r="U238" t="str">
        <f>INDEX('SRN Backcast - WINEP'!$B$12:$AG$97, MATCH('ALL Backcast - WINEP NEP'!$C238, 'SRN Backcast - WINEP'!$C$12:$C$97, 0), MATCH('ALL Backcast - WINEP NEP'!U$13, 'SRN Backcast - WINEP'!$B$13:$AG$13, 0))</f>
        <v>Excellent</v>
      </c>
      <c r="V238" t="str">
        <f>INDEX('SRN Backcast - WINEP'!$B$12:$AG$97, MATCH('ALL Backcast - WINEP NEP'!$C238, 'SRN Backcast - WINEP'!$C$12:$C$97, 0), MATCH('ALL Backcast - WINEP NEP'!V$13, 'SRN Backcast - WINEP'!$B$13:$AG$13, 0))</f>
        <v>Excellent</v>
      </c>
      <c r="W238">
        <f>INDEX('SRN Backcast - WINEP'!$B$12:$AG$97, MATCH('ALL Backcast - WINEP NEP'!$C238, 'SRN Backcast - WINEP'!$C$12:$C$97, 0), MATCH('ALL Backcast - WINEP NEP'!W$13, 'SRN Backcast - WINEP'!$B$13:$AG$13, 0))</f>
        <v>0</v>
      </c>
      <c r="X238">
        <f>INDEX('SRN Backcast - WINEP'!$B$12:$AG$97, MATCH('ALL Backcast - WINEP NEP'!$C238, 'SRN Backcast - WINEP'!$C$12:$C$97, 0), MATCH('ALL Backcast - WINEP NEP'!X$13, 'SRN Backcast - WINEP'!$B$13:$AG$13, 0))</f>
        <v>0</v>
      </c>
      <c r="Y238">
        <f>INDEX('SRN Backcast - WINEP'!$B$12:$AG$97, MATCH('ALL Backcast - WINEP NEP'!$C238, 'SRN Backcast - WINEP'!$C$12:$C$97, 0), MATCH('ALL Backcast - WINEP NEP'!Y$13, 'SRN Backcast - WINEP'!$B$13:$AG$13, 0))</f>
        <v>0</v>
      </c>
      <c r="Z238" t="str">
        <f>INDEX('SRN Backcast - WINEP'!$B$12:$AG$97, MATCH('ALL Backcast - WINEP NEP'!$C238, 'SRN Backcast - WINEP'!$C$12:$C$97, 0), MATCH('ALL Backcast - WINEP NEP'!Z$13, 'SRN Backcast - WINEP'!$B$13:$AG$13, 0))</f>
        <v>N</v>
      </c>
      <c r="AB238" t="str">
        <f t="shared" si="3"/>
        <v>N</v>
      </c>
    </row>
    <row r="239" spans="2:28">
      <c r="B239" t="s">
        <v>242</v>
      </c>
      <c r="C239" t="s">
        <v>558</v>
      </c>
      <c r="D239" t="str">
        <f>INDEX('SRN Backcast - WINEP'!$B$12:$AG$97, MATCH('ALL Backcast - WINEP NEP'!$C239, 'SRN Backcast - WINEP'!$C$12:$C$97, 0), MATCH('ALL Backcast - WINEP NEP'!D$13, 'SRN Backcast - WINEP'!$B$13:$AG$13, 0))</f>
        <v>coastal</v>
      </c>
      <c r="E239" t="str">
        <f>INDEX('SRN Backcast - WINEP'!$B$12:$AG$97, MATCH('ALL Backcast - WINEP NEP'!$C239, 'SRN Backcast - WINEP'!$C$12:$C$97, 0), MATCH('ALL Backcast - WINEP NEP'!E$13, 'SRN Backcast - WINEP'!$B$13:$AG$13, 0))</f>
        <v>Categorisation</v>
      </c>
      <c r="F239" t="str">
        <f>INDEX('SRN Backcast - WINEP'!$B$12:$AG$97, MATCH('ALL Backcast - WINEP NEP'!$C239, 'SRN Backcast - WINEP'!$C$12:$C$97, 0), MATCH('ALL Backcast - WINEP NEP'!F$13, 'SRN Backcast - WINEP'!$B$13:$AG$13, 0))</f>
        <v>Included</v>
      </c>
      <c r="H239" t="str">
        <f>INDEX('SRN Backcast - WINEP'!$B$12:$AG$97, MATCH('ALL Backcast - WINEP NEP'!$C239, 'SRN Backcast - WINEP'!$C$12:$C$97, 0), MATCH('ALL Backcast - WINEP NEP'!H$13, 'SRN Backcast - WINEP'!$B$13:$AG$13, 0))</f>
        <v>Good</v>
      </c>
      <c r="I239" t="str">
        <f>INDEX('SRN Backcast - WINEP'!$B$12:$AG$97, MATCH('ALL Backcast - WINEP NEP'!$C239, 'SRN Backcast - WINEP'!$C$12:$C$97, 0), MATCH('ALL Backcast - WINEP NEP'!I$13, 'SRN Backcast - WINEP'!$B$13:$AG$13, 0))</f>
        <v>Good</v>
      </c>
      <c r="J239" t="str">
        <f>INDEX('SRN Backcast - WINEP'!$B$12:$AG$97, MATCH('ALL Backcast - WINEP NEP'!$C239, 'SRN Backcast - WINEP'!$C$12:$C$97, 0), MATCH('ALL Backcast - WINEP NEP'!J$13, 'SRN Backcast - WINEP'!$B$13:$AG$13, 0))</f>
        <v>Good</v>
      </c>
      <c r="K239" t="str">
        <f>INDEX('SRN Backcast - WINEP'!$B$12:$AG$97, MATCH('ALL Backcast - WINEP NEP'!$C239, 'SRN Backcast - WINEP'!$C$12:$C$97, 0), MATCH('ALL Backcast - WINEP NEP'!K$13, 'SRN Backcast - WINEP'!$B$13:$AG$13, 0))</f>
        <v>Sufficient</v>
      </c>
      <c r="L239" t="str">
        <f>INDEX('SRN Backcast - WINEP'!$B$12:$AG$97, MATCH('ALL Backcast - WINEP NEP'!$C239, 'SRN Backcast - WINEP'!$C$12:$C$97, 0), MATCH('ALL Backcast - WINEP NEP'!L$13, 'SRN Backcast - WINEP'!$B$13:$AG$13, 0))</f>
        <v>Good</v>
      </c>
      <c r="M239">
        <f>INDEX('SRN Backcast - WINEP'!$B$12:$AG$97, MATCH('ALL Backcast - WINEP NEP'!$C239, 'SRN Backcast - WINEP'!$C$12:$C$97, 0), MATCH('ALL Backcast - WINEP NEP'!M$13, 'SRN Backcast - WINEP'!$B$13:$AG$13, 0))</f>
        <v>0</v>
      </c>
      <c r="N239" t="str">
        <f>INDEX('SRN Backcast - WINEP'!$B$12:$AG$97, MATCH('ALL Backcast - WINEP NEP'!$C239, 'SRN Backcast - WINEP'!$C$12:$C$97, 0), MATCH('ALL Backcast - WINEP NEP'!N$13, 'SRN Backcast - WINEP'!$B$13:$AG$13, 0))</f>
        <v>Good</v>
      </c>
      <c r="O239" t="str">
        <f>INDEX('SRN Backcast - WINEP'!$B$12:$AG$97, MATCH('ALL Backcast - WINEP NEP'!$C239, 'SRN Backcast - WINEP'!$C$12:$C$97, 0), MATCH('ALL Backcast - WINEP NEP'!O$13, 'SRN Backcast - WINEP'!$B$13:$AG$13, 0))</f>
        <v>Good</v>
      </c>
      <c r="P239">
        <f>INDEX('SRN Backcast - WINEP'!$B$12:$AG$97, MATCH('ALL Backcast - WINEP NEP'!$C239, 'SRN Backcast - WINEP'!$C$12:$C$97, 0), MATCH('ALL Backcast - WINEP NEP'!P$13, 'SRN Backcast - WINEP'!$B$13:$AG$13, 0))</f>
        <v>0</v>
      </c>
      <c r="Q239" t="str">
        <f>INDEX('SRN Backcast - WINEP'!$B$12:$AG$97, MATCH('ALL Backcast - WINEP NEP'!$C239, 'SRN Backcast - WINEP'!$C$12:$C$97, 0), MATCH('ALL Backcast - WINEP NEP'!Q$13, 'SRN Backcast - WINEP'!$B$13:$AG$13, 0))</f>
        <v>Good</v>
      </c>
      <c r="R239" t="str">
        <f>INDEX('SRN Backcast - WINEP'!$B$12:$AG$97, MATCH('ALL Backcast - WINEP NEP'!$C239, 'SRN Backcast - WINEP'!$C$12:$C$97, 0), MATCH('ALL Backcast - WINEP NEP'!R$13, 'SRN Backcast - WINEP'!$B$13:$AG$13, 0))</f>
        <v>Good</v>
      </c>
      <c r="S239" t="str">
        <f>INDEX('SRN Backcast - WINEP'!$B$12:$AG$97, MATCH('ALL Backcast - WINEP NEP'!$C239, 'SRN Backcast - WINEP'!$C$12:$C$97, 0), MATCH('ALL Backcast - WINEP NEP'!S$13, 'SRN Backcast - WINEP'!$B$13:$AG$13, 0))</f>
        <v>Good</v>
      </c>
      <c r="T239" t="str">
        <f>INDEX('SRN Backcast - WINEP'!$B$12:$AG$97, MATCH('ALL Backcast - WINEP NEP'!$C239, 'SRN Backcast - WINEP'!$C$12:$C$97, 0), MATCH('ALL Backcast - WINEP NEP'!T$13, 'SRN Backcast - WINEP'!$B$13:$AG$13, 0))</f>
        <v>Good</v>
      </c>
      <c r="U239" t="str">
        <f>INDEX('SRN Backcast - WINEP'!$B$12:$AG$97, MATCH('ALL Backcast - WINEP NEP'!$C239, 'SRN Backcast - WINEP'!$C$12:$C$97, 0), MATCH('ALL Backcast - WINEP NEP'!U$13, 'SRN Backcast - WINEP'!$B$13:$AG$13, 0))</f>
        <v>Good</v>
      </c>
      <c r="V239" t="str">
        <f>INDEX('SRN Backcast - WINEP'!$B$12:$AG$97, MATCH('ALL Backcast - WINEP NEP'!$C239, 'SRN Backcast - WINEP'!$C$12:$C$97, 0), MATCH('ALL Backcast - WINEP NEP'!V$13, 'SRN Backcast - WINEP'!$B$13:$AG$13, 0))</f>
        <v>Good</v>
      </c>
      <c r="W239">
        <f>INDEX('SRN Backcast - WINEP'!$B$12:$AG$97, MATCH('ALL Backcast - WINEP NEP'!$C239, 'SRN Backcast - WINEP'!$C$12:$C$97, 0), MATCH('ALL Backcast - WINEP NEP'!W$13, 'SRN Backcast - WINEP'!$B$13:$AG$13, 0))</f>
        <v>0</v>
      </c>
      <c r="X239">
        <f>INDEX('SRN Backcast - WINEP'!$B$12:$AG$97, MATCH('ALL Backcast - WINEP NEP'!$C239, 'SRN Backcast - WINEP'!$C$12:$C$97, 0), MATCH('ALL Backcast - WINEP NEP'!X$13, 'SRN Backcast - WINEP'!$B$13:$AG$13, 0))</f>
        <v>0</v>
      </c>
      <c r="Y239">
        <f>INDEX('SRN Backcast - WINEP'!$B$12:$AG$97, MATCH('ALL Backcast - WINEP NEP'!$C239, 'SRN Backcast - WINEP'!$C$12:$C$97, 0), MATCH('ALL Backcast - WINEP NEP'!Y$13, 'SRN Backcast - WINEP'!$B$13:$AG$13, 0))</f>
        <v>0</v>
      </c>
      <c r="Z239" t="str">
        <f>INDEX('SRN Backcast - WINEP'!$B$12:$AG$97, MATCH('ALL Backcast - WINEP NEP'!$C239, 'SRN Backcast - WINEP'!$C$12:$C$97, 0), MATCH('ALL Backcast - WINEP NEP'!Z$13, 'SRN Backcast - WINEP'!$B$13:$AG$13, 0))</f>
        <v>N</v>
      </c>
      <c r="AB239" t="str">
        <f t="shared" si="3"/>
        <v>N</v>
      </c>
    </row>
    <row r="240" spans="2:28">
      <c r="B240" t="s">
        <v>242</v>
      </c>
      <c r="C240" t="s">
        <v>559</v>
      </c>
      <c r="D240" t="str">
        <f>INDEX('SRN Backcast - WINEP'!$B$12:$AG$97, MATCH('ALL Backcast - WINEP NEP'!$C240, 'SRN Backcast - WINEP'!$C$12:$C$97, 0), MATCH('ALL Backcast - WINEP NEP'!D$13, 'SRN Backcast - WINEP'!$B$13:$AG$13, 0))</f>
        <v>coastal</v>
      </c>
      <c r="E240" t="str">
        <f>INDEX('SRN Backcast - WINEP'!$B$12:$AG$97, MATCH('ALL Backcast - WINEP NEP'!$C240, 'SRN Backcast - WINEP'!$C$12:$C$97, 0), MATCH('ALL Backcast - WINEP NEP'!E$13, 'SRN Backcast - WINEP'!$B$13:$AG$13, 0))</f>
        <v>Categorisation</v>
      </c>
      <c r="F240" t="str">
        <f>INDEX('SRN Backcast - WINEP'!$B$12:$AG$97, MATCH('ALL Backcast - WINEP NEP'!$C240, 'SRN Backcast - WINEP'!$C$12:$C$97, 0), MATCH('ALL Backcast - WINEP NEP'!F$13, 'SRN Backcast - WINEP'!$B$13:$AG$13, 0))</f>
        <v>Included</v>
      </c>
      <c r="H240" t="str">
        <f>INDEX('SRN Backcast - WINEP'!$B$12:$AG$97, MATCH('ALL Backcast - WINEP NEP'!$C240, 'SRN Backcast - WINEP'!$C$12:$C$97, 0), MATCH('ALL Backcast - WINEP NEP'!H$13, 'SRN Backcast - WINEP'!$B$13:$AG$13, 0))</f>
        <v>Excellent</v>
      </c>
      <c r="I240" t="str">
        <f>INDEX('SRN Backcast - WINEP'!$B$12:$AG$97, MATCH('ALL Backcast - WINEP NEP'!$C240, 'SRN Backcast - WINEP'!$C$12:$C$97, 0), MATCH('ALL Backcast - WINEP NEP'!I$13, 'SRN Backcast - WINEP'!$B$13:$AG$13, 0))</f>
        <v>Excellent</v>
      </c>
      <c r="J240" t="str">
        <f>INDEX('SRN Backcast - WINEP'!$B$12:$AG$97, MATCH('ALL Backcast - WINEP NEP'!$C240, 'SRN Backcast - WINEP'!$C$12:$C$97, 0), MATCH('ALL Backcast - WINEP NEP'!J$13, 'SRN Backcast - WINEP'!$B$13:$AG$13, 0))</f>
        <v>Excellent</v>
      </c>
      <c r="K240" t="str">
        <f>INDEX('SRN Backcast - WINEP'!$B$12:$AG$97, MATCH('ALL Backcast - WINEP NEP'!$C240, 'SRN Backcast - WINEP'!$C$12:$C$97, 0), MATCH('ALL Backcast - WINEP NEP'!K$13, 'SRN Backcast - WINEP'!$B$13:$AG$13, 0))</f>
        <v>Excellent</v>
      </c>
      <c r="L240" t="str">
        <f>INDEX('SRN Backcast - WINEP'!$B$12:$AG$97, MATCH('ALL Backcast - WINEP NEP'!$C240, 'SRN Backcast - WINEP'!$C$12:$C$97, 0), MATCH('ALL Backcast - WINEP NEP'!L$13, 'SRN Backcast - WINEP'!$B$13:$AG$13, 0))</f>
        <v>Excellent</v>
      </c>
      <c r="M240">
        <f>INDEX('SRN Backcast - WINEP'!$B$12:$AG$97, MATCH('ALL Backcast - WINEP NEP'!$C240, 'SRN Backcast - WINEP'!$C$12:$C$97, 0), MATCH('ALL Backcast - WINEP NEP'!M$13, 'SRN Backcast - WINEP'!$B$13:$AG$13, 0))</f>
        <v>0</v>
      </c>
      <c r="N240" t="str">
        <f>INDEX('SRN Backcast - WINEP'!$B$12:$AG$97, MATCH('ALL Backcast - WINEP NEP'!$C240, 'SRN Backcast - WINEP'!$C$12:$C$97, 0), MATCH('ALL Backcast - WINEP NEP'!N$13, 'SRN Backcast - WINEP'!$B$13:$AG$13, 0))</f>
        <v>Excellent</v>
      </c>
      <c r="O240" t="str">
        <f>INDEX('SRN Backcast - WINEP'!$B$12:$AG$97, MATCH('ALL Backcast - WINEP NEP'!$C240, 'SRN Backcast - WINEP'!$C$12:$C$97, 0), MATCH('ALL Backcast - WINEP NEP'!O$13, 'SRN Backcast - WINEP'!$B$13:$AG$13, 0))</f>
        <v>Excellent</v>
      </c>
      <c r="P240">
        <f>INDEX('SRN Backcast - WINEP'!$B$12:$AG$97, MATCH('ALL Backcast - WINEP NEP'!$C240, 'SRN Backcast - WINEP'!$C$12:$C$97, 0), MATCH('ALL Backcast - WINEP NEP'!P$13, 'SRN Backcast - WINEP'!$B$13:$AG$13, 0))</f>
        <v>0</v>
      </c>
      <c r="Q240" t="str">
        <f>INDEX('SRN Backcast - WINEP'!$B$12:$AG$97, MATCH('ALL Backcast - WINEP NEP'!$C240, 'SRN Backcast - WINEP'!$C$12:$C$97, 0), MATCH('ALL Backcast - WINEP NEP'!Q$13, 'SRN Backcast - WINEP'!$B$13:$AG$13, 0))</f>
        <v>Excellent</v>
      </c>
      <c r="R240" t="str">
        <f>INDEX('SRN Backcast - WINEP'!$B$12:$AG$97, MATCH('ALL Backcast - WINEP NEP'!$C240, 'SRN Backcast - WINEP'!$C$12:$C$97, 0), MATCH('ALL Backcast - WINEP NEP'!R$13, 'SRN Backcast - WINEP'!$B$13:$AG$13, 0))</f>
        <v>Excellent</v>
      </c>
      <c r="S240" t="str">
        <f>INDEX('SRN Backcast - WINEP'!$B$12:$AG$97, MATCH('ALL Backcast - WINEP NEP'!$C240, 'SRN Backcast - WINEP'!$C$12:$C$97, 0), MATCH('ALL Backcast - WINEP NEP'!S$13, 'SRN Backcast - WINEP'!$B$13:$AG$13, 0))</f>
        <v>Excellent</v>
      </c>
      <c r="T240" t="str">
        <f>INDEX('SRN Backcast - WINEP'!$B$12:$AG$97, MATCH('ALL Backcast - WINEP NEP'!$C240, 'SRN Backcast - WINEP'!$C$12:$C$97, 0), MATCH('ALL Backcast - WINEP NEP'!T$13, 'SRN Backcast - WINEP'!$B$13:$AG$13, 0))</f>
        <v>Excellent</v>
      </c>
      <c r="U240" t="str">
        <f>INDEX('SRN Backcast - WINEP'!$B$12:$AG$97, MATCH('ALL Backcast - WINEP NEP'!$C240, 'SRN Backcast - WINEP'!$C$12:$C$97, 0), MATCH('ALL Backcast - WINEP NEP'!U$13, 'SRN Backcast - WINEP'!$B$13:$AG$13, 0))</f>
        <v>Excellent</v>
      </c>
      <c r="V240" t="str">
        <f>INDEX('SRN Backcast - WINEP'!$B$12:$AG$97, MATCH('ALL Backcast - WINEP NEP'!$C240, 'SRN Backcast - WINEP'!$C$12:$C$97, 0), MATCH('ALL Backcast - WINEP NEP'!V$13, 'SRN Backcast - WINEP'!$B$13:$AG$13, 0))</f>
        <v>Excellent</v>
      </c>
      <c r="W240">
        <f>INDEX('SRN Backcast - WINEP'!$B$12:$AG$97, MATCH('ALL Backcast - WINEP NEP'!$C240, 'SRN Backcast - WINEP'!$C$12:$C$97, 0), MATCH('ALL Backcast - WINEP NEP'!W$13, 'SRN Backcast - WINEP'!$B$13:$AG$13, 0))</f>
        <v>0</v>
      </c>
      <c r="X240">
        <f>INDEX('SRN Backcast - WINEP'!$B$12:$AG$97, MATCH('ALL Backcast - WINEP NEP'!$C240, 'SRN Backcast - WINEP'!$C$12:$C$97, 0), MATCH('ALL Backcast - WINEP NEP'!X$13, 'SRN Backcast - WINEP'!$B$13:$AG$13, 0))</f>
        <v>0</v>
      </c>
      <c r="Y240">
        <f>INDEX('SRN Backcast - WINEP'!$B$12:$AG$97, MATCH('ALL Backcast - WINEP NEP'!$C240, 'SRN Backcast - WINEP'!$C$12:$C$97, 0), MATCH('ALL Backcast - WINEP NEP'!Y$13, 'SRN Backcast - WINEP'!$B$13:$AG$13, 0))</f>
        <v>0</v>
      </c>
      <c r="Z240" t="str">
        <f>INDEX('SRN Backcast - WINEP'!$B$12:$AG$97, MATCH('ALL Backcast - WINEP NEP'!$C240, 'SRN Backcast - WINEP'!$C$12:$C$97, 0), MATCH('ALL Backcast - WINEP NEP'!Z$13, 'SRN Backcast - WINEP'!$B$13:$AG$13, 0))</f>
        <v>N</v>
      </c>
      <c r="AB240" t="str">
        <f t="shared" si="3"/>
        <v>N</v>
      </c>
    </row>
    <row r="241" spans="2:28">
      <c r="B241" t="s">
        <v>242</v>
      </c>
      <c r="C241" t="s">
        <v>560</v>
      </c>
      <c r="D241" t="str">
        <f>INDEX('SRN Backcast - WINEP'!$B$12:$AG$97, MATCH('ALL Backcast - WINEP NEP'!$C241, 'SRN Backcast - WINEP'!$C$12:$C$97, 0), MATCH('ALL Backcast - WINEP NEP'!D$13, 'SRN Backcast - WINEP'!$B$13:$AG$13, 0))</f>
        <v>coastal</v>
      </c>
      <c r="E241" t="str">
        <f>INDEX('SRN Backcast - WINEP'!$B$12:$AG$97, MATCH('ALL Backcast - WINEP NEP'!$C241, 'SRN Backcast - WINEP'!$C$12:$C$97, 0), MATCH('ALL Backcast - WINEP NEP'!E$13, 'SRN Backcast - WINEP'!$B$13:$AG$13, 0))</f>
        <v>Categorisation</v>
      </c>
      <c r="F241" t="str">
        <f>INDEX('SRN Backcast - WINEP'!$B$12:$AG$97, MATCH('ALL Backcast - WINEP NEP'!$C241, 'SRN Backcast - WINEP'!$C$12:$C$97, 0), MATCH('ALL Backcast - WINEP NEP'!F$13, 'SRN Backcast - WINEP'!$B$13:$AG$13, 0))</f>
        <v>Included</v>
      </c>
      <c r="H241" t="str">
        <f>INDEX('SRN Backcast - WINEP'!$B$12:$AG$97, MATCH('ALL Backcast - WINEP NEP'!$C241, 'SRN Backcast - WINEP'!$C$12:$C$97, 0), MATCH('ALL Backcast - WINEP NEP'!H$13, 'SRN Backcast - WINEP'!$B$13:$AG$13, 0))</f>
        <v>Excellent</v>
      </c>
      <c r="I241" t="str">
        <f>INDEX('SRN Backcast - WINEP'!$B$12:$AG$97, MATCH('ALL Backcast - WINEP NEP'!$C241, 'SRN Backcast - WINEP'!$C$12:$C$97, 0), MATCH('ALL Backcast - WINEP NEP'!I$13, 'SRN Backcast - WINEP'!$B$13:$AG$13, 0))</f>
        <v>Good</v>
      </c>
      <c r="J241" t="str">
        <f>INDEX('SRN Backcast - WINEP'!$B$12:$AG$97, MATCH('ALL Backcast - WINEP NEP'!$C241, 'SRN Backcast - WINEP'!$C$12:$C$97, 0), MATCH('ALL Backcast - WINEP NEP'!J$13, 'SRN Backcast - WINEP'!$B$13:$AG$13, 0))</f>
        <v>Good</v>
      </c>
      <c r="K241" t="str">
        <f>INDEX('SRN Backcast - WINEP'!$B$12:$AG$97, MATCH('ALL Backcast - WINEP NEP'!$C241, 'SRN Backcast - WINEP'!$C$12:$C$97, 0), MATCH('ALL Backcast - WINEP NEP'!K$13, 'SRN Backcast - WINEP'!$B$13:$AG$13, 0))</f>
        <v>Good</v>
      </c>
      <c r="L241" t="str">
        <f>INDEX('SRN Backcast - WINEP'!$B$12:$AG$97, MATCH('ALL Backcast - WINEP NEP'!$C241, 'SRN Backcast - WINEP'!$C$12:$C$97, 0), MATCH('ALL Backcast - WINEP NEP'!L$13, 'SRN Backcast - WINEP'!$B$13:$AG$13, 0))</f>
        <v>Good</v>
      </c>
      <c r="M241">
        <f>INDEX('SRN Backcast - WINEP'!$B$12:$AG$97, MATCH('ALL Backcast - WINEP NEP'!$C241, 'SRN Backcast - WINEP'!$C$12:$C$97, 0), MATCH('ALL Backcast - WINEP NEP'!M$13, 'SRN Backcast - WINEP'!$B$13:$AG$13, 0))</f>
        <v>0</v>
      </c>
      <c r="N241" t="str">
        <f>INDEX('SRN Backcast - WINEP'!$B$12:$AG$97, MATCH('ALL Backcast - WINEP NEP'!$C241, 'SRN Backcast - WINEP'!$C$12:$C$97, 0), MATCH('ALL Backcast - WINEP NEP'!N$13, 'SRN Backcast - WINEP'!$B$13:$AG$13, 0))</f>
        <v>Good</v>
      </c>
      <c r="O241" t="str">
        <f>INDEX('SRN Backcast - WINEP'!$B$12:$AG$97, MATCH('ALL Backcast - WINEP NEP'!$C241, 'SRN Backcast - WINEP'!$C$12:$C$97, 0), MATCH('ALL Backcast - WINEP NEP'!O$13, 'SRN Backcast - WINEP'!$B$13:$AG$13, 0))</f>
        <v>Excellent</v>
      </c>
      <c r="P241">
        <f>INDEX('SRN Backcast - WINEP'!$B$12:$AG$97, MATCH('ALL Backcast - WINEP NEP'!$C241, 'SRN Backcast - WINEP'!$C$12:$C$97, 0), MATCH('ALL Backcast - WINEP NEP'!P$13, 'SRN Backcast - WINEP'!$B$13:$AG$13, 0))</f>
        <v>0</v>
      </c>
      <c r="Q241" t="str">
        <f>INDEX('SRN Backcast - WINEP'!$B$12:$AG$97, MATCH('ALL Backcast - WINEP NEP'!$C241, 'SRN Backcast - WINEP'!$C$12:$C$97, 0), MATCH('ALL Backcast - WINEP NEP'!Q$13, 'SRN Backcast - WINEP'!$B$13:$AG$13, 0))</f>
        <v>Excellent</v>
      </c>
      <c r="R241" t="str">
        <f>INDEX('SRN Backcast - WINEP'!$B$12:$AG$97, MATCH('ALL Backcast - WINEP NEP'!$C241, 'SRN Backcast - WINEP'!$C$12:$C$97, 0), MATCH('ALL Backcast - WINEP NEP'!R$13, 'SRN Backcast - WINEP'!$B$13:$AG$13, 0))</f>
        <v>Excellent</v>
      </c>
      <c r="S241" t="str">
        <f>INDEX('SRN Backcast - WINEP'!$B$12:$AG$97, MATCH('ALL Backcast - WINEP NEP'!$C241, 'SRN Backcast - WINEP'!$C$12:$C$97, 0), MATCH('ALL Backcast - WINEP NEP'!S$13, 'SRN Backcast - WINEP'!$B$13:$AG$13, 0))</f>
        <v>Excellent</v>
      </c>
      <c r="T241" t="str">
        <f>INDEX('SRN Backcast - WINEP'!$B$12:$AG$97, MATCH('ALL Backcast - WINEP NEP'!$C241, 'SRN Backcast - WINEP'!$C$12:$C$97, 0), MATCH('ALL Backcast - WINEP NEP'!T$13, 'SRN Backcast - WINEP'!$B$13:$AG$13, 0))</f>
        <v>Excellent</v>
      </c>
      <c r="U241" t="str">
        <f>INDEX('SRN Backcast - WINEP'!$B$12:$AG$97, MATCH('ALL Backcast - WINEP NEP'!$C241, 'SRN Backcast - WINEP'!$C$12:$C$97, 0), MATCH('ALL Backcast - WINEP NEP'!U$13, 'SRN Backcast - WINEP'!$B$13:$AG$13, 0))</f>
        <v>Excellent</v>
      </c>
      <c r="V241" t="str">
        <f>INDEX('SRN Backcast - WINEP'!$B$12:$AG$97, MATCH('ALL Backcast - WINEP NEP'!$C241, 'SRN Backcast - WINEP'!$C$12:$C$97, 0), MATCH('ALL Backcast - WINEP NEP'!V$13, 'SRN Backcast - WINEP'!$B$13:$AG$13, 0))</f>
        <v>Excellent</v>
      </c>
      <c r="W241">
        <f>INDEX('SRN Backcast - WINEP'!$B$12:$AG$97, MATCH('ALL Backcast - WINEP NEP'!$C241, 'SRN Backcast - WINEP'!$C$12:$C$97, 0), MATCH('ALL Backcast - WINEP NEP'!W$13, 'SRN Backcast - WINEP'!$B$13:$AG$13, 0))</f>
        <v>0</v>
      </c>
      <c r="X241">
        <f>INDEX('SRN Backcast - WINEP'!$B$12:$AG$97, MATCH('ALL Backcast - WINEP NEP'!$C241, 'SRN Backcast - WINEP'!$C$12:$C$97, 0), MATCH('ALL Backcast - WINEP NEP'!X$13, 'SRN Backcast - WINEP'!$B$13:$AG$13, 0))</f>
        <v>0</v>
      </c>
      <c r="Y241">
        <f>INDEX('SRN Backcast - WINEP'!$B$12:$AG$97, MATCH('ALL Backcast - WINEP NEP'!$C241, 'SRN Backcast - WINEP'!$C$12:$C$97, 0), MATCH('ALL Backcast - WINEP NEP'!Y$13, 'SRN Backcast - WINEP'!$B$13:$AG$13, 0))</f>
        <v>0</v>
      </c>
      <c r="Z241" t="str">
        <f>INDEX('SRN Backcast - WINEP'!$B$12:$AG$97, MATCH('ALL Backcast - WINEP NEP'!$C241, 'SRN Backcast - WINEP'!$C$12:$C$97, 0), MATCH('ALL Backcast - WINEP NEP'!Z$13, 'SRN Backcast - WINEP'!$B$13:$AG$13, 0))</f>
        <v>N</v>
      </c>
      <c r="AB241" t="str">
        <f t="shared" si="3"/>
        <v>N</v>
      </c>
    </row>
    <row r="242" spans="2:28">
      <c r="B242" t="s">
        <v>242</v>
      </c>
      <c r="C242" t="s">
        <v>561</v>
      </c>
      <c r="D242" t="str">
        <f>INDEX('SRN Backcast - WINEP'!$B$12:$AG$97, MATCH('ALL Backcast - WINEP NEP'!$C242, 'SRN Backcast - WINEP'!$C$12:$C$97, 0), MATCH('ALL Backcast - WINEP NEP'!D$13, 'SRN Backcast - WINEP'!$B$13:$AG$13, 0))</f>
        <v>coastal</v>
      </c>
      <c r="E242" t="str">
        <f>INDEX('SRN Backcast - WINEP'!$B$12:$AG$97, MATCH('ALL Backcast - WINEP NEP'!$C242, 'SRN Backcast - WINEP'!$C$12:$C$97, 0), MATCH('ALL Backcast - WINEP NEP'!E$13, 'SRN Backcast - WINEP'!$B$13:$AG$13, 0))</f>
        <v>Categorisation</v>
      </c>
      <c r="F242" t="str">
        <f>INDEX('SRN Backcast - WINEP'!$B$12:$AG$97, MATCH('ALL Backcast - WINEP NEP'!$C242, 'SRN Backcast - WINEP'!$C$12:$C$97, 0), MATCH('ALL Backcast - WINEP NEP'!F$13, 'SRN Backcast - WINEP'!$B$13:$AG$13, 0))</f>
        <v>Included</v>
      </c>
      <c r="H242" t="str">
        <f>INDEX('SRN Backcast - WINEP'!$B$12:$AG$97, MATCH('ALL Backcast - WINEP NEP'!$C242, 'SRN Backcast - WINEP'!$C$12:$C$97, 0), MATCH('ALL Backcast - WINEP NEP'!H$13, 'SRN Backcast - WINEP'!$B$13:$AG$13, 0))</f>
        <v>Excellent</v>
      </c>
      <c r="I242" t="str">
        <f>INDEX('SRN Backcast - WINEP'!$B$12:$AG$97, MATCH('ALL Backcast - WINEP NEP'!$C242, 'SRN Backcast - WINEP'!$C$12:$C$97, 0), MATCH('ALL Backcast - WINEP NEP'!I$13, 'SRN Backcast - WINEP'!$B$13:$AG$13, 0))</f>
        <v>Excellent</v>
      </c>
      <c r="J242" t="str">
        <f>INDEX('SRN Backcast - WINEP'!$B$12:$AG$97, MATCH('ALL Backcast - WINEP NEP'!$C242, 'SRN Backcast - WINEP'!$C$12:$C$97, 0), MATCH('ALL Backcast - WINEP NEP'!J$13, 'SRN Backcast - WINEP'!$B$13:$AG$13, 0))</f>
        <v>Excellent</v>
      </c>
      <c r="K242" t="str">
        <f>INDEX('SRN Backcast - WINEP'!$B$12:$AG$97, MATCH('ALL Backcast - WINEP NEP'!$C242, 'SRN Backcast - WINEP'!$C$12:$C$97, 0), MATCH('ALL Backcast - WINEP NEP'!K$13, 'SRN Backcast - WINEP'!$B$13:$AG$13, 0))</f>
        <v>Excellent</v>
      </c>
      <c r="L242" t="str">
        <f>INDEX('SRN Backcast - WINEP'!$B$12:$AG$97, MATCH('ALL Backcast - WINEP NEP'!$C242, 'SRN Backcast - WINEP'!$C$12:$C$97, 0), MATCH('ALL Backcast - WINEP NEP'!L$13, 'SRN Backcast - WINEP'!$B$13:$AG$13, 0))</f>
        <v>Excellent</v>
      </c>
      <c r="M242">
        <f>INDEX('SRN Backcast - WINEP'!$B$12:$AG$97, MATCH('ALL Backcast - WINEP NEP'!$C242, 'SRN Backcast - WINEP'!$C$12:$C$97, 0), MATCH('ALL Backcast - WINEP NEP'!M$13, 'SRN Backcast - WINEP'!$B$13:$AG$13, 0))</f>
        <v>0</v>
      </c>
      <c r="N242" t="str">
        <f>INDEX('SRN Backcast - WINEP'!$B$12:$AG$97, MATCH('ALL Backcast - WINEP NEP'!$C242, 'SRN Backcast - WINEP'!$C$12:$C$97, 0), MATCH('ALL Backcast - WINEP NEP'!N$13, 'SRN Backcast - WINEP'!$B$13:$AG$13, 0))</f>
        <v>Excellent</v>
      </c>
      <c r="O242" t="str">
        <f>INDEX('SRN Backcast - WINEP'!$B$12:$AG$97, MATCH('ALL Backcast - WINEP NEP'!$C242, 'SRN Backcast - WINEP'!$C$12:$C$97, 0), MATCH('ALL Backcast - WINEP NEP'!O$13, 'SRN Backcast - WINEP'!$B$13:$AG$13, 0))</f>
        <v>Excellent</v>
      </c>
      <c r="P242">
        <f>INDEX('SRN Backcast - WINEP'!$B$12:$AG$97, MATCH('ALL Backcast - WINEP NEP'!$C242, 'SRN Backcast - WINEP'!$C$12:$C$97, 0), MATCH('ALL Backcast - WINEP NEP'!P$13, 'SRN Backcast - WINEP'!$B$13:$AG$13, 0))</f>
        <v>0</v>
      </c>
      <c r="Q242" t="str">
        <f>INDEX('SRN Backcast - WINEP'!$B$12:$AG$97, MATCH('ALL Backcast - WINEP NEP'!$C242, 'SRN Backcast - WINEP'!$C$12:$C$97, 0), MATCH('ALL Backcast - WINEP NEP'!Q$13, 'SRN Backcast - WINEP'!$B$13:$AG$13, 0))</f>
        <v>Excellent</v>
      </c>
      <c r="R242" t="str">
        <f>INDEX('SRN Backcast - WINEP'!$B$12:$AG$97, MATCH('ALL Backcast - WINEP NEP'!$C242, 'SRN Backcast - WINEP'!$C$12:$C$97, 0), MATCH('ALL Backcast - WINEP NEP'!R$13, 'SRN Backcast - WINEP'!$B$13:$AG$13, 0))</f>
        <v>Excellent</v>
      </c>
      <c r="S242" t="str">
        <f>INDEX('SRN Backcast - WINEP'!$B$12:$AG$97, MATCH('ALL Backcast - WINEP NEP'!$C242, 'SRN Backcast - WINEP'!$C$12:$C$97, 0), MATCH('ALL Backcast - WINEP NEP'!S$13, 'SRN Backcast - WINEP'!$B$13:$AG$13, 0))</f>
        <v>Excellent</v>
      </c>
      <c r="T242" t="str">
        <f>INDEX('SRN Backcast - WINEP'!$B$12:$AG$97, MATCH('ALL Backcast - WINEP NEP'!$C242, 'SRN Backcast - WINEP'!$C$12:$C$97, 0), MATCH('ALL Backcast - WINEP NEP'!T$13, 'SRN Backcast - WINEP'!$B$13:$AG$13, 0))</f>
        <v>Excellent</v>
      </c>
      <c r="U242" t="str">
        <f>INDEX('SRN Backcast - WINEP'!$B$12:$AG$97, MATCH('ALL Backcast - WINEP NEP'!$C242, 'SRN Backcast - WINEP'!$C$12:$C$97, 0), MATCH('ALL Backcast - WINEP NEP'!U$13, 'SRN Backcast - WINEP'!$B$13:$AG$13, 0))</f>
        <v>Excellent</v>
      </c>
      <c r="V242" t="str">
        <f>INDEX('SRN Backcast - WINEP'!$B$12:$AG$97, MATCH('ALL Backcast - WINEP NEP'!$C242, 'SRN Backcast - WINEP'!$C$12:$C$97, 0), MATCH('ALL Backcast - WINEP NEP'!V$13, 'SRN Backcast - WINEP'!$B$13:$AG$13, 0))</f>
        <v>Excellent</v>
      </c>
      <c r="W242">
        <f>INDEX('SRN Backcast - WINEP'!$B$12:$AG$97, MATCH('ALL Backcast - WINEP NEP'!$C242, 'SRN Backcast - WINEP'!$C$12:$C$97, 0), MATCH('ALL Backcast - WINEP NEP'!W$13, 'SRN Backcast - WINEP'!$B$13:$AG$13, 0))</f>
        <v>0</v>
      </c>
      <c r="X242">
        <f>INDEX('SRN Backcast - WINEP'!$B$12:$AG$97, MATCH('ALL Backcast - WINEP NEP'!$C242, 'SRN Backcast - WINEP'!$C$12:$C$97, 0), MATCH('ALL Backcast - WINEP NEP'!X$13, 'SRN Backcast - WINEP'!$B$13:$AG$13, 0))</f>
        <v>0</v>
      </c>
      <c r="Y242">
        <f>INDEX('SRN Backcast - WINEP'!$B$12:$AG$97, MATCH('ALL Backcast - WINEP NEP'!$C242, 'SRN Backcast - WINEP'!$C$12:$C$97, 0), MATCH('ALL Backcast - WINEP NEP'!Y$13, 'SRN Backcast - WINEP'!$B$13:$AG$13, 0))</f>
        <v>0</v>
      </c>
      <c r="Z242" t="str">
        <f>INDEX('SRN Backcast - WINEP'!$B$12:$AG$97, MATCH('ALL Backcast - WINEP NEP'!$C242, 'SRN Backcast - WINEP'!$C$12:$C$97, 0), MATCH('ALL Backcast - WINEP NEP'!Z$13, 'SRN Backcast - WINEP'!$B$13:$AG$13, 0))</f>
        <v>N</v>
      </c>
      <c r="AB242" t="str">
        <f t="shared" si="3"/>
        <v>N</v>
      </c>
    </row>
    <row r="243" spans="2:28">
      <c r="B243" t="s">
        <v>242</v>
      </c>
      <c r="C243" t="s">
        <v>562</v>
      </c>
      <c r="D243" t="str">
        <f>INDEX('SRN Backcast - WINEP'!$B$12:$AG$97, MATCH('ALL Backcast - WINEP NEP'!$C243, 'SRN Backcast - WINEP'!$C$12:$C$97, 0), MATCH('ALL Backcast - WINEP NEP'!D$13, 'SRN Backcast - WINEP'!$B$13:$AG$13, 0))</f>
        <v>coastal</v>
      </c>
      <c r="E243" t="str">
        <f>INDEX('SRN Backcast - WINEP'!$B$12:$AG$97, MATCH('ALL Backcast - WINEP NEP'!$C243, 'SRN Backcast - WINEP'!$C$12:$C$97, 0), MATCH('ALL Backcast - WINEP NEP'!E$13, 'SRN Backcast - WINEP'!$B$13:$AG$13, 0))</f>
        <v>Categorisation</v>
      </c>
      <c r="F243" t="str">
        <f>INDEX('SRN Backcast - WINEP'!$B$12:$AG$97, MATCH('ALL Backcast - WINEP NEP'!$C243, 'SRN Backcast - WINEP'!$C$12:$C$97, 0), MATCH('ALL Backcast - WINEP NEP'!F$13, 'SRN Backcast - WINEP'!$B$13:$AG$13, 0))</f>
        <v>Included</v>
      </c>
      <c r="H243" t="str">
        <f>INDEX('SRN Backcast - WINEP'!$B$12:$AG$97, MATCH('ALL Backcast - WINEP NEP'!$C243, 'SRN Backcast - WINEP'!$C$12:$C$97, 0), MATCH('ALL Backcast - WINEP NEP'!H$13, 'SRN Backcast - WINEP'!$B$13:$AG$13, 0))</f>
        <v>Excellent</v>
      </c>
      <c r="I243" t="str">
        <f>INDEX('SRN Backcast - WINEP'!$B$12:$AG$97, MATCH('ALL Backcast - WINEP NEP'!$C243, 'SRN Backcast - WINEP'!$C$12:$C$97, 0), MATCH('ALL Backcast - WINEP NEP'!I$13, 'SRN Backcast - WINEP'!$B$13:$AG$13, 0))</f>
        <v>Excellent</v>
      </c>
      <c r="J243" t="str">
        <f>INDEX('SRN Backcast - WINEP'!$B$12:$AG$97, MATCH('ALL Backcast - WINEP NEP'!$C243, 'SRN Backcast - WINEP'!$C$12:$C$97, 0), MATCH('ALL Backcast - WINEP NEP'!J$13, 'SRN Backcast - WINEP'!$B$13:$AG$13, 0))</f>
        <v>Excellent</v>
      </c>
      <c r="K243" t="str">
        <f>INDEX('SRN Backcast - WINEP'!$B$12:$AG$97, MATCH('ALL Backcast - WINEP NEP'!$C243, 'SRN Backcast - WINEP'!$C$12:$C$97, 0), MATCH('ALL Backcast - WINEP NEP'!K$13, 'SRN Backcast - WINEP'!$B$13:$AG$13, 0))</f>
        <v>Excellent</v>
      </c>
      <c r="L243" t="str">
        <f>INDEX('SRN Backcast - WINEP'!$B$12:$AG$97, MATCH('ALL Backcast - WINEP NEP'!$C243, 'SRN Backcast - WINEP'!$C$12:$C$97, 0), MATCH('ALL Backcast - WINEP NEP'!L$13, 'SRN Backcast - WINEP'!$B$13:$AG$13, 0))</f>
        <v>Excellent</v>
      </c>
      <c r="M243">
        <f>INDEX('SRN Backcast - WINEP'!$B$12:$AG$97, MATCH('ALL Backcast - WINEP NEP'!$C243, 'SRN Backcast - WINEP'!$C$12:$C$97, 0), MATCH('ALL Backcast - WINEP NEP'!M$13, 'SRN Backcast - WINEP'!$B$13:$AG$13, 0))</f>
        <v>0</v>
      </c>
      <c r="N243" t="str">
        <f>INDEX('SRN Backcast - WINEP'!$B$12:$AG$97, MATCH('ALL Backcast - WINEP NEP'!$C243, 'SRN Backcast - WINEP'!$C$12:$C$97, 0), MATCH('ALL Backcast - WINEP NEP'!N$13, 'SRN Backcast - WINEP'!$B$13:$AG$13, 0))</f>
        <v>Excellent</v>
      </c>
      <c r="O243" t="str">
        <f>INDEX('SRN Backcast - WINEP'!$B$12:$AG$97, MATCH('ALL Backcast - WINEP NEP'!$C243, 'SRN Backcast - WINEP'!$C$12:$C$97, 0), MATCH('ALL Backcast - WINEP NEP'!O$13, 'SRN Backcast - WINEP'!$B$13:$AG$13, 0))</f>
        <v>Excellent</v>
      </c>
      <c r="P243">
        <f>INDEX('SRN Backcast - WINEP'!$B$12:$AG$97, MATCH('ALL Backcast - WINEP NEP'!$C243, 'SRN Backcast - WINEP'!$C$12:$C$97, 0), MATCH('ALL Backcast - WINEP NEP'!P$13, 'SRN Backcast - WINEP'!$B$13:$AG$13, 0))</f>
        <v>0</v>
      </c>
      <c r="Q243" t="str">
        <f>INDEX('SRN Backcast - WINEP'!$B$12:$AG$97, MATCH('ALL Backcast - WINEP NEP'!$C243, 'SRN Backcast - WINEP'!$C$12:$C$97, 0), MATCH('ALL Backcast - WINEP NEP'!Q$13, 'SRN Backcast - WINEP'!$B$13:$AG$13, 0))</f>
        <v>Excellent</v>
      </c>
      <c r="R243" t="str">
        <f>INDEX('SRN Backcast - WINEP'!$B$12:$AG$97, MATCH('ALL Backcast - WINEP NEP'!$C243, 'SRN Backcast - WINEP'!$C$12:$C$97, 0), MATCH('ALL Backcast - WINEP NEP'!R$13, 'SRN Backcast - WINEP'!$B$13:$AG$13, 0))</f>
        <v>Excellent</v>
      </c>
      <c r="S243" t="str">
        <f>INDEX('SRN Backcast - WINEP'!$B$12:$AG$97, MATCH('ALL Backcast - WINEP NEP'!$C243, 'SRN Backcast - WINEP'!$C$12:$C$97, 0), MATCH('ALL Backcast - WINEP NEP'!S$13, 'SRN Backcast - WINEP'!$B$13:$AG$13, 0))</f>
        <v>Excellent</v>
      </c>
      <c r="T243" t="str">
        <f>INDEX('SRN Backcast - WINEP'!$B$12:$AG$97, MATCH('ALL Backcast - WINEP NEP'!$C243, 'SRN Backcast - WINEP'!$C$12:$C$97, 0), MATCH('ALL Backcast - WINEP NEP'!T$13, 'SRN Backcast - WINEP'!$B$13:$AG$13, 0))</f>
        <v>Excellent</v>
      </c>
      <c r="U243" t="str">
        <f>INDEX('SRN Backcast - WINEP'!$B$12:$AG$97, MATCH('ALL Backcast - WINEP NEP'!$C243, 'SRN Backcast - WINEP'!$C$12:$C$97, 0), MATCH('ALL Backcast - WINEP NEP'!U$13, 'SRN Backcast - WINEP'!$B$13:$AG$13, 0))</f>
        <v>Excellent</v>
      </c>
      <c r="V243" t="str">
        <f>INDEX('SRN Backcast - WINEP'!$B$12:$AG$97, MATCH('ALL Backcast - WINEP NEP'!$C243, 'SRN Backcast - WINEP'!$C$12:$C$97, 0), MATCH('ALL Backcast - WINEP NEP'!V$13, 'SRN Backcast - WINEP'!$B$13:$AG$13, 0))</f>
        <v>Excellent</v>
      </c>
      <c r="W243">
        <f>INDEX('SRN Backcast - WINEP'!$B$12:$AG$97, MATCH('ALL Backcast - WINEP NEP'!$C243, 'SRN Backcast - WINEP'!$C$12:$C$97, 0), MATCH('ALL Backcast - WINEP NEP'!W$13, 'SRN Backcast - WINEP'!$B$13:$AG$13, 0))</f>
        <v>0</v>
      </c>
      <c r="X243">
        <f>INDEX('SRN Backcast - WINEP'!$B$12:$AG$97, MATCH('ALL Backcast - WINEP NEP'!$C243, 'SRN Backcast - WINEP'!$C$12:$C$97, 0), MATCH('ALL Backcast - WINEP NEP'!X$13, 'SRN Backcast - WINEP'!$B$13:$AG$13, 0))</f>
        <v>0</v>
      </c>
      <c r="Y243">
        <f>INDEX('SRN Backcast - WINEP'!$B$12:$AG$97, MATCH('ALL Backcast - WINEP NEP'!$C243, 'SRN Backcast - WINEP'!$C$12:$C$97, 0), MATCH('ALL Backcast - WINEP NEP'!Y$13, 'SRN Backcast - WINEP'!$B$13:$AG$13, 0))</f>
        <v>0</v>
      </c>
      <c r="Z243" t="str">
        <f>INDEX('SRN Backcast - WINEP'!$B$12:$AG$97, MATCH('ALL Backcast - WINEP NEP'!$C243, 'SRN Backcast - WINEP'!$C$12:$C$97, 0), MATCH('ALL Backcast - WINEP NEP'!Z$13, 'SRN Backcast - WINEP'!$B$13:$AG$13, 0))</f>
        <v>N</v>
      </c>
      <c r="AB243" t="str">
        <f t="shared" si="3"/>
        <v>N</v>
      </c>
    </row>
    <row r="244" spans="2:28">
      <c r="B244" t="s">
        <v>242</v>
      </c>
      <c r="C244" t="s">
        <v>563</v>
      </c>
      <c r="D244" t="str">
        <f>INDEX('SRN Backcast - WINEP'!$B$12:$AG$97, MATCH('ALL Backcast - WINEP NEP'!$C244, 'SRN Backcast - WINEP'!$C$12:$C$97, 0), MATCH('ALL Backcast - WINEP NEP'!D$13, 'SRN Backcast - WINEP'!$B$13:$AG$13, 0))</f>
        <v>coastal</v>
      </c>
      <c r="E244" t="str">
        <f>INDEX('SRN Backcast - WINEP'!$B$12:$AG$97, MATCH('ALL Backcast - WINEP NEP'!$C244, 'SRN Backcast - WINEP'!$C$12:$C$97, 0), MATCH('ALL Backcast - WINEP NEP'!E$13, 'SRN Backcast - WINEP'!$B$13:$AG$13, 0))</f>
        <v>Categorisation</v>
      </c>
      <c r="F244" t="str">
        <f>INDEX('SRN Backcast - WINEP'!$B$12:$AG$97, MATCH('ALL Backcast - WINEP NEP'!$C244, 'SRN Backcast - WINEP'!$C$12:$C$97, 0), MATCH('ALL Backcast - WINEP NEP'!F$13, 'SRN Backcast - WINEP'!$B$13:$AG$13, 0))</f>
        <v>Included</v>
      </c>
      <c r="H244" t="str">
        <f>INDEX('SRN Backcast - WINEP'!$B$12:$AG$97, MATCH('ALL Backcast - WINEP NEP'!$C244, 'SRN Backcast - WINEP'!$C$12:$C$97, 0), MATCH('ALL Backcast - WINEP NEP'!H$13, 'SRN Backcast - WINEP'!$B$13:$AG$13, 0))</f>
        <v>Excellent</v>
      </c>
      <c r="I244" t="str">
        <f>INDEX('SRN Backcast - WINEP'!$B$12:$AG$97, MATCH('ALL Backcast - WINEP NEP'!$C244, 'SRN Backcast - WINEP'!$C$12:$C$97, 0), MATCH('ALL Backcast - WINEP NEP'!I$13, 'SRN Backcast - WINEP'!$B$13:$AG$13, 0))</f>
        <v>Excellent</v>
      </c>
      <c r="J244" t="str">
        <f>INDEX('SRN Backcast - WINEP'!$B$12:$AG$97, MATCH('ALL Backcast - WINEP NEP'!$C244, 'SRN Backcast - WINEP'!$C$12:$C$97, 0), MATCH('ALL Backcast - WINEP NEP'!J$13, 'SRN Backcast - WINEP'!$B$13:$AG$13, 0))</f>
        <v>Good</v>
      </c>
      <c r="K244" t="str">
        <f>INDEX('SRN Backcast - WINEP'!$B$12:$AG$97, MATCH('ALL Backcast - WINEP NEP'!$C244, 'SRN Backcast - WINEP'!$C$12:$C$97, 0), MATCH('ALL Backcast - WINEP NEP'!K$13, 'SRN Backcast - WINEP'!$B$13:$AG$13, 0))</f>
        <v>Good</v>
      </c>
      <c r="L244" t="str">
        <f>INDEX('SRN Backcast - WINEP'!$B$12:$AG$97, MATCH('ALL Backcast - WINEP NEP'!$C244, 'SRN Backcast - WINEP'!$C$12:$C$97, 0), MATCH('ALL Backcast - WINEP NEP'!L$13, 'SRN Backcast - WINEP'!$B$13:$AG$13, 0))</f>
        <v>Good</v>
      </c>
      <c r="M244">
        <f>INDEX('SRN Backcast - WINEP'!$B$12:$AG$97, MATCH('ALL Backcast - WINEP NEP'!$C244, 'SRN Backcast - WINEP'!$C$12:$C$97, 0), MATCH('ALL Backcast - WINEP NEP'!M$13, 'SRN Backcast - WINEP'!$B$13:$AG$13, 0))</f>
        <v>0</v>
      </c>
      <c r="N244" t="str">
        <f>INDEX('SRN Backcast - WINEP'!$B$12:$AG$97, MATCH('ALL Backcast - WINEP NEP'!$C244, 'SRN Backcast - WINEP'!$C$12:$C$97, 0), MATCH('ALL Backcast - WINEP NEP'!N$13, 'SRN Backcast - WINEP'!$B$13:$AG$13, 0))</f>
        <v>Excellent</v>
      </c>
      <c r="O244" t="str">
        <f>INDEX('SRN Backcast - WINEP'!$B$12:$AG$97, MATCH('ALL Backcast - WINEP NEP'!$C244, 'SRN Backcast - WINEP'!$C$12:$C$97, 0), MATCH('ALL Backcast - WINEP NEP'!O$13, 'SRN Backcast - WINEP'!$B$13:$AG$13, 0))</f>
        <v>Excellent</v>
      </c>
      <c r="P244">
        <f>INDEX('SRN Backcast - WINEP'!$B$12:$AG$97, MATCH('ALL Backcast - WINEP NEP'!$C244, 'SRN Backcast - WINEP'!$C$12:$C$97, 0), MATCH('ALL Backcast - WINEP NEP'!P$13, 'SRN Backcast - WINEP'!$B$13:$AG$13, 0))</f>
        <v>0</v>
      </c>
      <c r="Q244" t="str">
        <f>INDEX('SRN Backcast - WINEP'!$B$12:$AG$97, MATCH('ALL Backcast - WINEP NEP'!$C244, 'SRN Backcast - WINEP'!$C$12:$C$97, 0), MATCH('ALL Backcast - WINEP NEP'!Q$13, 'SRN Backcast - WINEP'!$B$13:$AG$13, 0))</f>
        <v>Excellent</v>
      </c>
      <c r="R244" t="str">
        <f>INDEX('SRN Backcast - WINEP'!$B$12:$AG$97, MATCH('ALL Backcast - WINEP NEP'!$C244, 'SRN Backcast - WINEP'!$C$12:$C$97, 0), MATCH('ALL Backcast - WINEP NEP'!R$13, 'SRN Backcast - WINEP'!$B$13:$AG$13, 0))</f>
        <v>Excellent</v>
      </c>
      <c r="S244" t="str">
        <f>INDEX('SRN Backcast - WINEP'!$B$12:$AG$97, MATCH('ALL Backcast - WINEP NEP'!$C244, 'SRN Backcast - WINEP'!$C$12:$C$97, 0), MATCH('ALL Backcast - WINEP NEP'!S$13, 'SRN Backcast - WINEP'!$B$13:$AG$13, 0))</f>
        <v>Excellent</v>
      </c>
      <c r="T244" t="str">
        <f>INDEX('SRN Backcast - WINEP'!$B$12:$AG$97, MATCH('ALL Backcast - WINEP NEP'!$C244, 'SRN Backcast - WINEP'!$C$12:$C$97, 0), MATCH('ALL Backcast - WINEP NEP'!T$13, 'SRN Backcast - WINEP'!$B$13:$AG$13, 0))</f>
        <v>Excellent</v>
      </c>
      <c r="U244" t="str">
        <f>INDEX('SRN Backcast - WINEP'!$B$12:$AG$97, MATCH('ALL Backcast - WINEP NEP'!$C244, 'SRN Backcast - WINEP'!$C$12:$C$97, 0), MATCH('ALL Backcast - WINEP NEP'!U$13, 'SRN Backcast - WINEP'!$B$13:$AG$13, 0))</f>
        <v>Excellent</v>
      </c>
      <c r="V244" t="str">
        <f>INDEX('SRN Backcast - WINEP'!$B$12:$AG$97, MATCH('ALL Backcast - WINEP NEP'!$C244, 'SRN Backcast - WINEP'!$C$12:$C$97, 0), MATCH('ALL Backcast - WINEP NEP'!V$13, 'SRN Backcast - WINEP'!$B$13:$AG$13, 0))</f>
        <v>Excellent</v>
      </c>
      <c r="W244">
        <f>INDEX('SRN Backcast - WINEP'!$B$12:$AG$97, MATCH('ALL Backcast - WINEP NEP'!$C244, 'SRN Backcast - WINEP'!$C$12:$C$97, 0), MATCH('ALL Backcast - WINEP NEP'!W$13, 'SRN Backcast - WINEP'!$B$13:$AG$13, 0))</f>
        <v>0</v>
      </c>
      <c r="X244">
        <f>INDEX('SRN Backcast - WINEP'!$B$12:$AG$97, MATCH('ALL Backcast - WINEP NEP'!$C244, 'SRN Backcast - WINEP'!$C$12:$C$97, 0), MATCH('ALL Backcast - WINEP NEP'!X$13, 'SRN Backcast - WINEP'!$B$13:$AG$13, 0))</f>
        <v>0</v>
      </c>
      <c r="Y244">
        <f>INDEX('SRN Backcast - WINEP'!$B$12:$AG$97, MATCH('ALL Backcast - WINEP NEP'!$C244, 'SRN Backcast - WINEP'!$C$12:$C$97, 0), MATCH('ALL Backcast - WINEP NEP'!Y$13, 'SRN Backcast - WINEP'!$B$13:$AG$13, 0))</f>
        <v>0</v>
      </c>
      <c r="Z244" t="str">
        <f>INDEX('SRN Backcast - WINEP'!$B$12:$AG$97, MATCH('ALL Backcast - WINEP NEP'!$C244, 'SRN Backcast - WINEP'!$C$12:$C$97, 0), MATCH('ALL Backcast - WINEP NEP'!Z$13, 'SRN Backcast - WINEP'!$B$13:$AG$13, 0))</f>
        <v>N</v>
      </c>
      <c r="AB244" t="str">
        <f t="shared" si="3"/>
        <v>N</v>
      </c>
    </row>
    <row r="245" spans="2:28">
      <c r="B245" t="s">
        <v>242</v>
      </c>
      <c r="C245" t="s">
        <v>564</v>
      </c>
      <c r="D245" t="str">
        <f>INDEX('SRN Backcast - WINEP'!$B$12:$AG$97, MATCH('ALL Backcast - WINEP NEP'!$C245, 'SRN Backcast - WINEP'!$C$12:$C$97, 0), MATCH('ALL Backcast - WINEP NEP'!D$13, 'SRN Backcast - WINEP'!$B$13:$AG$13, 0))</f>
        <v>coastal</v>
      </c>
      <c r="E245" t="str">
        <f>INDEX('SRN Backcast - WINEP'!$B$12:$AG$97, MATCH('ALL Backcast - WINEP NEP'!$C245, 'SRN Backcast - WINEP'!$C$12:$C$97, 0), MATCH('ALL Backcast - WINEP NEP'!E$13, 'SRN Backcast - WINEP'!$B$13:$AG$13, 0))</f>
        <v>Categorisation</v>
      </c>
      <c r="F245" t="str">
        <f>INDEX('SRN Backcast - WINEP'!$B$12:$AG$97, MATCH('ALL Backcast - WINEP NEP'!$C245, 'SRN Backcast - WINEP'!$C$12:$C$97, 0), MATCH('ALL Backcast - WINEP NEP'!F$13, 'SRN Backcast - WINEP'!$B$13:$AG$13, 0))</f>
        <v>Included</v>
      </c>
      <c r="H245" t="str">
        <f>INDEX('SRN Backcast - WINEP'!$B$12:$AG$97, MATCH('ALL Backcast - WINEP NEP'!$C245, 'SRN Backcast - WINEP'!$C$12:$C$97, 0), MATCH('ALL Backcast - WINEP NEP'!H$13, 'SRN Backcast - WINEP'!$B$13:$AG$13, 0))</f>
        <v>Sufficient</v>
      </c>
      <c r="I245" t="str">
        <f>INDEX('SRN Backcast - WINEP'!$B$12:$AG$97, MATCH('ALL Backcast - WINEP NEP'!$C245, 'SRN Backcast - WINEP'!$C$12:$C$97, 0), MATCH('ALL Backcast - WINEP NEP'!I$13, 'SRN Backcast - WINEP'!$B$13:$AG$13, 0))</f>
        <v>Sufficient</v>
      </c>
      <c r="J245" t="str">
        <f>INDEX('SRN Backcast - WINEP'!$B$12:$AG$97, MATCH('ALL Backcast - WINEP NEP'!$C245, 'SRN Backcast - WINEP'!$C$12:$C$97, 0), MATCH('ALL Backcast - WINEP NEP'!J$13, 'SRN Backcast - WINEP'!$B$13:$AG$13, 0))</f>
        <v>Good</v>
      </c>
      <c r="K245" t="str">
        <f>INDEX('SRN Backcast - WINEP'!$B$12:$AG$97, MATCH('ALL Backcast - WINEP NEP'!$C245, 'SRN Backcast - WINEP'!$C$12:$C$97, 0), MATCH('ALL Backcast - WINEP NEP'!K$13, 'SRN Backcast - WINEP'!$B$13:$AG$13, 0))</f>
        <v>Good</v>
      </c>
      <c r="L245" t="str">
        <f>INDEX('SRN Backcast - WINEP'!$B$12:$AG$97, MATCH('ALL Backcast - WINEP NEP'!$C245, 'SRN Backcast - WINEP'!$C$12:$C$97, 0), MATCH('ALL Backcast - WINEP NEP'!L$13, 'SRN Backcast - WINEP'!$B$13:$AG$13, 0))</f>
        <v>Good</v>
      </c>
      <c r="M245">
        <f>INDEX('SRN Backcast - WINEP'!$B$12:$AG$97, MATCH('ALL Backcast - WINEP NEP'!$C245, 'SRN Backcast - WINEP'!$C$12:$C$97, 0), MATCH('ALL Backcast - WINEP NEP'!M$13, 'SRN Backcast - WINEP'!$B$13:$AG$13, 0))</f>
        <v>0</v>
      </c>
      <c r="N245" t="str">
        <f>INDEX('SRN Backcast - WINEP'!$B$12:$AG$97, MATCH('ALL Backcast - WINEP NEP'!$C245, 'SRN Backcast - WINEP'!$C$12:$C$97, 0), MATCH('ALL Backcast - WINEP NEP'!N$13, 'SRN Backcast - WINEP'!$B$13:$AG$13, 0))</f>
        <v>Good</v>
      </c>
      <c r="O245" t="str">
        <f>INDEX('SRN Backcast - WINEP'!$B$12:$AG$97, MATCH('ALL Backcast - WINEP NEP'!$C245, 'SRN Backcast - WINEP'!$C$12:$C$97, 0), MATCH('ALL Backcast - WINEP NEP'!O$13, 'SRN Backcast - WINEP'!$B$13:$AG$13, 0))</f>
        <v>Good</v>
      </c>
      <c r="P245">
        <f>INDEX('SRN Backcast - WINEP'!$B$12:$AG$97, MATCH('ALL Backcast - WINEP NEP'!$C245, 'SRN Backcast - WINEP'!$C$12:$C$97, 0), MATCH('ALL Backcast - WINEP NEP'!P$13, 'SRN Backcast - WINEP'!$B$13:$AG$13, 0))</f>
        <v>0</v>
      </c>
      <c r="Q245" t="str">
        <f>INDEX('SRN Backcast - WINEP'!$B$12:$AG$97, MATCH('ALL Backcast - WINEP NEP'!$C245, 'SRN Backcast - WINEP'!$C$12:$C$97, 0), MATCH('ALL Backcast - WINEP NEP'!Q$13, 'SRN Backcast - WINEP'!$B$13:$AG$13, 0))</f>
        <v>Excellent</v>
      </c>
      <c r="R245" t="str">
        <f>INDEX('SRN Backcast - WINEP'!$B$12:$AG$97, MATCH('ALL Backcast - WINEP NEP'!$C245, 'SRN Backcast - WINEP'!$C$12:$C$97, 0), MATCH('ALL Backcast - WINEP NEP'!R$13, 'SRN Backcast - WINEP'!$B$13:$AG$13, 0))</f>
        <v>Excellent</v>
      </c>
      <c r="S245" t="str">
        <f>INDEX('SRN Backcast - WINEP'!$B$12:$AG$97, MATCH('ALL Backcast - WINEP NEP'!$C245, 'SRN Backcast - WINEP'!$C$12:$C$97, 0), MATCH('ALL Backcast - WINEP NEP'!S$13, 'SRN Backcast - WINEP'!$B$13:$AG$13, 0))</f>
        <v>Excellent</v>
      </c>
      <c r="T245" t="str">
        <f>INDEX('SRN Backcast - WINEP'!$B$12:$AG$97, MATCH('ALL Backcast - WINEP NEP'!$C245, 'SRN Backcast - WINEP'!$C$12:$C$97, 0), MATCH('ALL Backcast - WINEP NEP'!T$13, 'SRN Backcast - WINEP'!$B$13:$AG$13, 0))</f>
        <v>Excellent</v>
      </c>
      <c r="U245" t="str">
        <f>INDEX('SRN Backcast - WINEP'!$B$12:$AG$97, MATCH('ALL Backcast - WINEP NEP'!$C245, 'SRN Backcast - WINEP'!$C$12:$C$97, 0), MATCH('ALL Backcast - WINEP NEP'!U$13, 'SRN Backcast - WINEP'!$B$13:$AG$13, 0))</f>
        <v>Excellent</v>
      </c>
      <c r="V245" t="str">
        <f>INDEX('SRN Backcast - WINEP'!$B$12:$AG$97, MATCH('ALL Backcast - WINEP NEP'!$C245, 'SRN Backcast - WINEP'!$C$12:$C$97, 0), MATCH('ALL Backcast - WINEP NEP'!V$13, 'SRN Backcast - WINEP'!$B$13:$AG$13, 0))</f>
        <v>Excellent</v>
      </c>
      <c r="W245">
        <f>INDEX('SRN Backcast - WINEP'!$B$12:$AG$97, MATCH('ALL Backcast - WINEP NEP'!$C245, 'SRN Backcast - WINEP'!$C$12:$C$97, 0), MATCH('ALL Backcast - WINEP NEP'!W$13, 'SRN Backcast - WINEP'!$B$13:$AG$13, 0))</f>
        <v>0</v>
      </c>
      <c r="X245">
        <f>INDEX('SRN Backcast - WINEP'!$B$12:$AG$97, MATCH('ALL Backcast - WINEP NEP'!$C245, 'SRN Backcast - WINEP'!$C$12:$C$97, 0), MATCH('ALL Backcast - WINEP NEP'!X$13, 'SRN Backcast - WINEP'!$B$13:$AG$13, 0))</f>
        <v>0</v>
      </c>
      <c r="Y245">
        <f>INDEX('SRN Backcast - WINEP'!$B$12:$AG$97, MATCH('ALL Backcast - WINEP NEP'!$C245, 'SRN Backcast - WINEP'!$C$12:$C$97, 0), MATCH('ALL Backcast - WINEP NEP'!Y$13, 'SRN Backcast - WINEP'!$B$13:$AG$13, 0))</f>
        <v>0</v>
      </c>
      <c r="Z245" t="str">
        <f>INDEX('SRN Backcast - WINEP'!$B$12:$AG$97, MATCH('ALL Backcast - WINEP NEP'!$C245, 'SRN Backcast - WINEP'!$C$12:$C$97, 0), MATCH('ALL Backcast - WINEP NEP'!Z$13, 'SRN Backcast - WINEP'!$B$13:$AG$13, 0))</f>
        <v>N</v>
      </c>
      <c r="AB245" t="str">
        <f t="shared" si="3"/>
        <v>N</v>
      </c>
    </row>
    <row r="246" spans="2:28">
      <c r="B246" t="s">
        <v>242</v>
      </c>
      <c r="C246" t="s">
        <v>565</v>
      </c>
      <c r="D246" t="str">
        <f>INDEX('SRN Backcast - WINEP'!$B$12:$AG$97, MATCH('ALL Backcast - WINEP NEP'!$C246, 'SRN Backcast - WINEP'!$C$12:$C$97, 0), MATCH('ALL Backcast - WINEP NEP'!D$13, 'SRN Backcast - WINEP'!$B$13:$AG$13, 0))</f>
        <v>coastal</v>
      </c>
      <c r="E246" t="str">
        <f>INDEX('SRN Backcast - WINEP'!$B$12:$AG$97, MATCH('ALL Backcast - WINEP NEP'!$C246, 'SRN Backcast - WINEP'!$C$12:$C$97, 0), MATCH('ALL Backcast - WINEP NEP'!E$13, 'SRN Backcast - WINEP'!$B$13:$AG$13, 0))</f>
        <v>Categorisation</v>
      </c>
      <c r="F246" t="str">
        <f>INDEX('SRN Backcast - WINEP'!$B$12:$AG$97, MATCH('ALL Backcast - WINEP NEP'!$C246, 'SRN Backcast - WINEP'!$C$12:$C$97, 0), MATCH('ALL Backcast - WINEP NEP'!F$13, 'SRN Backcast - WINEP'!$B$13:$AG$13, 0))</f>
        <v>Included</v>
      </c>
      <c r="H246" t="str">
        <f>INDEX('SRN Backcast - WINEP'!$B$12:$AG$97, MATCH('ALL Backcast - WINEP NEP'!$C246, 'SRN Backcast - WINEP'!$C$12:$C$97, 0), MATCH('ALL Backcast - WINEP NEP'!H$13, 'SRN Backcast - WINEP'!$B$13:$AG$13, 0))</f>
        <v>Excellent</v>
      </c>
      <c r="I246" t="str">
        <f>INDEX('SRN Backcast - WINEP'!$B$12:$AG$97, MATCH('ALL Backcast - WINEP NEP'!$C246, 'SRN Backcast - WINEP'!$C$12:$C$97, 0), MATCH('ALL Backcast - WINEP NEP'!I$13, 'SRN Backcast - WINEP'!$B$13:$AG$13, 0))</f>
        <v>Excellent</v>
      </c>
      <c r="J246" t="str">
        <f>INDEX('SRN Backcast - WINEP'!$B$12:$AG$97, MATCH('ALL Backcast - WINEP NEP'!$C246, 'SRN Backcast - WINEP'!$C$12:$C$97, 0), MATCH('ALL Backcast - WINEP NEP'!J$13, 'SRN Backcast - WINEP'!$B$13:$AG$13, 0))</f>
        <v>Excellent</v>
      </c>
      <c r="K246" t="str">
        <f>INDEX('SRN Backcast - WINEP'!$B$12:$AG$97, MATCH('ALL Backcast - WINEP NEP'!$C246, 'SRN Backcast - WINEP'!$C$12:$C$97, 0), MATCH('ALL Backcast - WINEP NEP'!K$13, 'SRN Backcast - WINEP'!$B$13:$AG$13, 0))</f>
        <v>Excellent</v>
      </c>
      <c r="L246" t="str">
        <f>INDEX('SRN Backcast - WINEP'!$B$12:$AG$97, MATCH('ALL Backcast - WINEP NEP'!$C246, 'SRN Backcast - WINEP'!$C$12:$C$97, 0), MATCH('ALL Backcast - WINEP NEP'!L$13, 'SRN Backcast - WINEP'!$B$13:$AG$13, 0))</f>
        <v>Excellent</v>
      </c>
      <c r="M246">
        <f>INDEX('SRN Backcast - WINEP'!$B$12:$AG$97, MATCH('ALL Backcast - WINEP NEP'!$C246, 'SRN Backcast - WINEP'!$C$12:$C$97, 0), MATCH('ALL Backcast - WINEP NEP'!M$13, 'SRN Backcast - WINEP'!$B$13:$AG$13, 0))</f>
        <v>0</v>
      </c>
      <c r="N246" t="str">
        <f>INDEX('SRN Backcast - WINEP'!$B$12:$AG$97, MATCH('ALL Backcast - WINEP NEP'!$C246, 'SRN Backcast - WINEP'!$C$12:$C$97, 0), MATCH('ALL Backcast - WINEP NEP'!N$13, 'SRN Backcast - WINEP'!$B$13:$AG$13, 0))</f>
        <v>Excellent</v>
      </c>
      <c r="O246" t="str">
        <f>INDEX('SRN Backcast - WINEP'!$B$12:$AG$97, MATCH('ALL Backcast - WINEP NEP'!$C246, 'SRN Backcast - WINEP'!$C$12:$C$97, 0), MATCH('ALL Backcast - WINEP NEP'!O$13, 'SRN Backcast - WINEP'!$B$13:$AG$13, 0))</f>
        <v>Excellent</v>
      </c>
      <c r="P246">
        <f>INDEX('SRN Backcast - WINEP'!$B$12:$AG$97, MATCH('ALL Backcast - WINEP NEP'!$C246, 'SRN Backcast - WINEP'!$C$12:$C$97, 0), MATCH('ALL Backcast - WINEP NEP'!P$13, 'SRN Backcast - WINEP'!$B$13:$AG$13, 0))</f>
        <v>0</v>
      </c>
      <c r="Q246" t="str">
        <f>INDEX('SRN Backcast - WINEP'!$B$12:$AG$97, MATCH('ALL Backcast - WINEP NEP'!$C246, 'SRN Backcast - WINEP'!$C$12:$C$97, 0), MATCH('ALL Backcast - WINEP NEP'!Q$13, 'SRN Backcast - WINEP'!$B$13:$AG$13, 0))</f>
        <v>Excellent</v>
      </c>
      <c r="R246" t="str">
        <f>INDEX('SRN Backcast - WINEP'!$B$12:$AG$97, MATCH('ALL Backcast - WINEP NEP'!$C246, 'SRN Backcast - WINEP'!$C$12:$C$97, 0), MATCH('ALL Backcast - WINEP NEP'!R$13, 'SRN Backcast - WINEP'!$B$13:$AG$13, 0))</f>
        <v>Excellent</v>
      </c>
      <c r="S246" t="str">
        <f>INDEX('SRN Backcast - WINEP'!$B$12:$AG$97, MATCH('ALL Backcast - WINEP NEP'!$C246, 'SRN Backcast - WINEP'!$C$12:$C$97, 0), MATCH('ALL Backcast - WINEP NEP'!S$13, 'SRN Backcast - WINEP'!$B$13:$AG$13, 0))</f>
        <v>Excellent</v>
      </c>
      <c r="T246" t="str">
        <f>INDEX('SRN Backcast - WINEP'!$B$12:$AG$97, MATCH('ALL Backcast - WINEP NEP'!$C246, 'SRN Backcast - WINEP'!$C$12:$C$97, 0), MATCH('ALL Backcast - WINEP NEP'!T$13, 'SRN Backcast - WINEP'!$B$13:$AG$13, 0))</f>
        <v>Excellent</v>
      </c>
      <c r="U246" t="str">
        <f>INDEX('SRN Backcast - WINEP'!$B$12:$AG$97, MATCH('ALL Backcast - WINEP NEP'!$C246, 'SRN Backcast - WINEP'!$C$12:$C$97, 0), MATCH('ALL Backcast - WINEP NEP'!U$13, 'SRN Backcast - WINEP'!$B$13:$AG$13, 0))</f>
        <v>Excellent</v>
      </c>
      <c r="V246" t="str">
        <f>INDEX('SRN Backcast - WINEP'!$B$12:$AG$97, MATCH('ALL Backcast - WINEP NEP'!$C246, 'SRN Backcast - WINEP'!$C$12:$C$97, 0), MATCH('ALL Backcast - WINEP NEP'!V$13, 'SRN Backcast - WINEP'!$B$13:$AG$13, 0))</f>
        <v>Excellent</v>
      </c>
      <c r="W246">
        <f>INDEX('SRN Backcast - WINEP'!$B$12:$AG$97, MATCH('ALL Backcast - WINEP NEP'!$C246, 'SRN Backcast - WINEP'!$C$12:$C$97, 0), MATCH('ALL Backcast - WINEP NEP'!W$13, 'SRN Backcast - WINEP'!$B$13:$AG$13, 0))</f>
        <v>0</v>
      </c>
      <c r="X246">
        <f>INDEX('SRN Backcast - WINEP'!$B$12:$AG$97, MATCH('ALL Backcast - WINEP NEP'!$C246, 'SRN Backcast - WINEP'!$C$12:$C$97, 0), MATCH('ALL Backcast - WINEP NEP'!X$13, 'SRN Backcast - WINEP'!$B$13:$AG$13, 0))</f>
        <v>0</v>
      </c>
      <c r="Y246">
        <f>INDEX('SRN Backcast - WINEP'!$B$12:$AG$97, MATCH('ALL Backcast - WINEP NEP'!$C246, 'SRN Backcast - WINEP'!$C$12:$C$97, 0), MATCH('ALL Backcast - WINEP NEP'!Y$13, 'SRN Backcast - WINEP'!$B$13:$AG$13, 0))</f>
        <v>0</v>
      </c>
      <c r="Z246" t="str">
        <f>INDEX('SRN Backcast - WINEP'!$B$12:$AG$97, MATCH('ALL Backcast - WINEP NEP'!$C246, 'SRN Backcast - WINEP'!$C$12:$C$97, 0), MATCH('ALL Backcast - WINEP NEP'!Z$13, 'SRN Backcast - WINEP'!$B$13:$AG$13, 0))</f>
        <v>N</v>
      </c>
      <c r="AB246" t="str">
        <f t="shared" si="3"/>
        <v>N</v>
      </c>
    </row>
    <row r="247" spans="2:28">
      <c r="B247" t="s">
        <v>242</v>
      </c>
      <c r="C247" t="s">
        <v>566</v>
      </c>
      <c r="D247" t="str">
        <f>INDEX('SRN Backcast - WINEP'!$B$12:$AG$97, MATCH('ALL Backcast - WINEP NEP'!$C247, 'SRN Backcast - WINEP'!$C$12:$C$97, 0), MATCH('ALL Backcast - WINEP NEP'!D$13, 'SRN Backcast - WINEP'!$B$13:$AG$13, 0))</f>
        <v>coastal</v>
      </c>
      <c r="E247" t="str">
        <f>INDEX('SRN Backcast - WINEP'!$B$12:$AG$97, MATCH('ALL Backcast - WINEP NEP'!$C247, 'SRN Backcast - WINEP'!$C$12:$C$97, 0), MATCH('ALL Backcast - WINEP NEP'!E$13, 'SRN Backcast - WINEP'!$B$13:$AG$13, 0))</f>
        <v>Categorisation</v>
      </c>
      <c r="F247" t="str">
        <f>INDEX('SRN Backcast - WINEP'!$B$12:$AG$97, MATCH('ALL Backcast - WINEP NEP'!$C247, 'SRN Backcast - WINEP'!$C$12:$C$97, 0), MATCH('ALL Backcast - WINEP NEP'!F$13, 'SRN Backcast - WINEP'!$B$13:$AG$13, 0))</f>
        <v>Included</v>
      </c>
      <c r="H247" t="str">
        <f>INDEX('SRN Backcast - WINEP'!$B$12:$AG$97, MATCH('ALL Backcast - WINEP NEP'!$C247, 'SRN Backcast - WINEP'!$C$12:$C$97, 0), MATCH('ALL Backcast - WINEP NEP'!H$13, 'SRN Backcast - WINEP'!$B$13:$AG$13, 0))</f>
        <v>Excellent</v>
      </c>
      <c r="I247" t="str">
        <f>INDEX('SRN Backcast - WINEP'!$B$12:$AG$97, MATCH('ALL Backcast - WINEP NEP'!$C247, 'SRN Backcast - WINEP'!$C$12:$C$97, 0), MATCH('ALL Backcast - WINEP NEP'!I$13, 'SRN Backcast - WINEP'!$B$13:$AG$13, 0))</f>
        <v>Excellent</v>
      </c>
      <c r="J247" t="str">
        <f>INDEX('SRN Backcast - WINEP'!$B$12:$AG$97, MATCH('ALL Backcast - WINEP NEP'!$C247, 'SRN Backcast - WINEP'!$C$12:$C$97, 0), MATCH('ALL Backcast - WINEP NEP'!J$13, 'SRN Backcast - WINEP'!$B$13:$AG$13, 0))</f>
        <v>Excellent</v>
      </c>
      <c r="K247" t="str">
        <f>INDEX('SRN Backcast - WINEP'!$B$12:$AG$97, MATCH('ALL Backcast - WINEP NEP'!$C247, 'SRN Backcast - WINEP'!$C$12:$C$97, 0), MATCH('ALL Backcast - WINEP NEP'!K$13, 'SRN Backcast - WINEP'!$B$13:$AG$13, 0))</f>
        <v>Excellent</v>
      </c>
      <c r="L247" t="str">
        <f>INDEX('SRN Backcast - WINEP'!$B$12:$AG$97, MATCH('ALL Backcast - WINEP NEP'!$C247, 'SRN Backcast - WINEP'!$C$12:$C$97, 0), MATCH('ALL Backcast - WINEP NEP'!L$13, 'SRN Backcast - WINEP'!$B$13:$AG$13, 0))</f>
        <v>Excellent</v>
      </c>
      <c r="M247">
        <f>INDEX('SRN Backcast - WINEP'!$B$12:$AG$97, MATCH('ALL Backcast - WINEP NEP'!$C247, 'SRN Backcast - WINEP'!$C$12:$C$97, 0), MATCH('ALL Backcast - WINEP NEP'!M$13, 'SRN Backcast - WINEP'!$B$13:$AG$13, 0))</f>
        <v>0</v>
      </c>
      <c r="N247" t="str">
        <f>INDEX('SRN Backcast - WINEP'!$B$12:$AG$97, MATCH('ALL Backcast - WINEP NEP'!$C247, 'SRN Backcast - WINEP'!$C$12:$C$97, 0), MATCH('ALL Backcast - WINEP NEP'!N$13, 'SRN Backcast - WINEP'!$B$13:$AG$13, 0))</f>
        <v>Excellent</v>
      </c>
      <c r="O247" t="str">
        <f>INDEX('SRN Backcast - WINEP'!$B$12:$AG$97, MATCH('ALL Backcast - WINEP NEP'!$C247, 'SRN Backcast - WINEP'!$C$12:$C$97, 0), MATCH('ALL Backcast - WINEP NEP'!O$13, 'SRN Backcast - WINEP'!$B$13:$AG$13, 0))</f>
        <v>Excellent</v>
      </c>
      <c r="P247">
        <f>INDEX('SRN Backcast - WINEP'!$B$12:$AG$97, MATCH('ALL Backcast - WINEP NEP'!$C247, 'SRN Backcast - WINEP'!$C$12:$C$97, 0), MATCH('ALL Backcast - WINEP NEP'!P$13, 'SRN Backcast - WINEP'!$B$13:$AG$13, 0))</f>
        <v>0</v>
      </c>
      <c r="Q247" t="str">
        <f>INDEX('SRN Backcast - WINEP'!$B$12:$AG$97, MATCH('ALL Backcast - WINEP NEP'!$C247, 'SRN Backcast - WINEP'!$C$12:$C$97, 0), MATCH('ALL Backcast - WINEP NEP'!Q$13, 'SRN Backcast - WINEP'!$B$13:$AG$13, 0))</f>
        <v>Excellent</v>
      </c>
      <c r="R247" t="str">
        <f>INDEX('SRN Backcast - WINEP'!$B$12:$AG$97, MATCH('ALL Backcast - WINEP NEP'!$C247, 'SRN Backcast - WINEP'!$C$12:$C$97, 0), MATCH('ALL Backcast - WINEP NEP'!R$13, 'SRN Backcast - WINEP'!$B$13:$AG$13, 0))</f>
        <v>Excellent</v>
      </c>
      <c r="S247" t="str">
        <f>INDEX('SRN Backcast - WINEP'!$B$12:$AG$97, MATCH('ALL Backcast - WINEP NEP'!$C247, 'SRN Backcast - WINEP'!$C$12:$C$97, 0), MATCH('ALL Backcast - WINEP NEP'!S$13, 'SRN Backcast - WINEP'!$B$13:$AG$13, 0))</f>
        <v>Excellent</v>
      </c>
      <c r="T247" t="str">
        <f>INDEX('SRN Backcast - WINEP'!$B$12:$AG$97, MATCH('ALL Backcast - WINEP NEP'!$C247, 'SRN Backcast - WINEP'!$C$12:$C$97, 0), MATCH('ALL Backcast - WINEP NEP'!T$13, 'SRN Backcast - WINEP'!$B$13:$AG$13, 0))</f>
        <v>Excellent</v>
      </c>
      <c r="U247" t="str">
        <f>INDEX('SRN Backcast - WINEP'!$B$12:$AG$97, MATCH('ALL Backcast - WINEP NEP'!$C247, 'SRN Backcast - WINEP'!$C$12:$C$97, 0), MATCH('ALL Backcast - WINEP NEP'!U$13, 'SRN Backcast - WINEP'!$B$13:$AG$13, 0))</f>
        <v>Excellent</v>
      </c>
      <c r="V247" t="str">
        <f>INDEX('SRN Backcast - WINEP'!$B$12:$AG$97, MATCH('ALL Backcast - WINEP NEP'!$C247, 'SRN Backcast - WINEP'!$C$12:$C$97, 0), MATCH('ALL Backcast - WINEP NEP'!V$13, 'SRN Backcast - WINEP'!$B$13:$AG$13, 0))</f>
        <v>Excellent</v>
      </c>
      <c r="W247">
        <f>INDEX('SRN Backcast - WINEP'!$B$12:$AG$97, MATCH('ALL Backcast - WINEP NEP'!$C247, 'SRN Backcast - WINEP'!$C$12:$C$97, 0), MATCH('ALL Backcast - WINEP NEP'!W$13, 'SRN Backcast - WINEP'!$B$13:$AG$13, 0))</f>
        <v>0</v>
      </c>
      <c r="X247">
        <f>INDEX('SRN Backcast - WINEP'!$B$12:$AG$97, MATCH('ALL Backcast - WINEP NEP'!$C247, 'SRN Backcast - WINEP'!$C$12:$C$97, 0), MATCH('ALL Backcast - WINEP NEP'!X$13, 'SRN Backcast - WINEP'!$B$13:$AG$13, 0))</f>
        <v>0</v>
      </c>
      <c r="Y247">
        <f>INDEX('SRN Backcast - WINEP'!$B$12:$AG$97, MATCH('ALL Backcast - WINEP NEP'!$C247, 'SRN Backcast - WINEP'!$C$12:$C$97, 0), MATCH('ALL Backcast - WINEP NEP'!Y$13, 'SRN Backcast - WINEP'!$B$13:$AG$13, 0))</f>
        <v>0</v>
      </c>
      <c r="Z247" t="str">
        <f>INDEX('SRN Backcast - WINEP'!$B$12:$AG$97, MATCH('ALL Backcast - WINEP NEP'!$C247, 'SRN Backcast - WINEP'!$C$12:$C$97, 0), MATCH('ALL Backcast - WINEP NEP'!Z$13, 'SRN Backcast - WINEP'!$B$13:$AG$13, 0))</f>
        <v>N</v>
      </c>
      <c r="AB247" t="str">
        <f t="shared" si="3"/>
        <v>N</v>
      </c>
    </row>
    <row r="248" spans="2:28">
      <c r="B248" t="s">
        <v>242</v>
      </c>
      <c r="C248" t="s">
        <v>567</v>
      </c>
      <c r="D248" t="str">
        <f>INDEX('SRN Backcast - WINEP'!$B$12:$AG$97, MATCH('ALL Backcast - WINEP NEP'!$C248, 'SRN Backcast - WINEP'!$C$12:$C$97, 0), MATCH('ALL Backcast - WINEP NEP'!D$13, 'SRN Backcast - WINEP'!$B$13:$AG$13, 0))</f>
        <v>coastal</v>
      </c>
      <c r="E248" t="str">
        <f>INDEX('SRN Backcast - WINEP'!$B$12:$AG$97, MATCH('ALL Backcast - WINEP NEP'!$C248, 'SRN Backcast - WINEP'!$C$12:$C$97, 0), MATCH('ALL Backcast - WINEP NEP'!E$13, 'SRN Backcast - WINEP'!$B$13:$AG$13, 0))</f>
        <v>Categorisation</v>
      </c>
      <c r="F248" t="str">
        <f>INDEX('SRN Backcast - WINEP'!$B$12:$AG$97, MATCH('ALL Backcast - WINEP NEP'!$C248, 'SRN Backcast - WINEP'!$C$12:$C$97, 0), MATCH('ALL Backcast - WINEP NEP'!F$13, 'SRN Backcast - WINEP'!$B$13:$AG$13, 0))</f>
        <v>Included</v>
      </c>
      <c r="H248" t="str">
        <f>INDEX('SRN Backcast - WINEP'!$B$12:$AG$97, MATCH('ALL Backcast - WINEP NEP'!$C248, 'SRN Backcast - WINEP'!$C$12:$C$97, 0), MATCH('ALL Backcast - WINEP NEP'!H$13, 'SRN Backcast - WINEP'!$B$13:$AG$13, 0))</f>
        <v>Excellent</v>
      </c>
      <c r="I248" t="str">
        <f>INDEX('SRN Backcast - WINEP'!$B$12:$AG$97, MATCH('ALL Backcast - WINEP NEP'!$C248, 'SRN Backcast - WINEP'!$C$12:$C$97, 0), MATCH('ALL Backcast - WINEP NEP'!I$13, 'SRN Backcast - WINEP'!$B$13:$AG$13, 0))</f>
        <v>Good</v>
      </c>
      <c r="J248" t="str">
        <f>INDEX('SRN Backcast - WINEP'!$B$12:$AG$97, MATCH('ALL Backcast - WINEP NEP'!$C248, 'SRN Backcast - WINEP'!$C$12:$C$97, 0), MATCH('ALL Backcast - WINEP NEP'!J$13, 'SRN Backcast - WINEP'!$B$13:$AG$13, 0))</f>
        <v>Excellent</v>
      </c>
      <c r="K248" t="str">
        <f>INDEX('SRN Backcast - WINEP'!$B$12:$AG$97, MATCH('ALL Backcast - WINEP NEP'!$C248, 'SRN Backcast - WINEP'!$C$12:$C$97, 0), MATCH('ALL Backcast - WINEP NEP'!K$13, 'SRN Backcast - WINEP'!$B$13:$AG$13, 0))</f>
        <v>Good</v>
      </c>
      <c r="L248" t="str">
        <f>INDEX('SRN Backcast - WINEP'!$B$12:$AG$97, MATCH('ALL Backcast - WINEP NEP'!$C248, 'SRN Backcast - WINEP'!$C$12:$C$97, 0), MATCH('ALL Backcast - WINEP NEP'!L$13, 'SRN Backcast - WINEP'!$B$13:$AG$13, 0))</f>
        <v>Excellent</v>
      </c>
      <c r="M248">
        <f>INDEX('SRN Backcast - WINEP'!$B$12:$AG$97, MATCH('ALL Backcast - WINEP NEP'!$C248, 'SRN Backcast - WINEP'!$C$12:$C$97, 0), MATCH('ALL Backcast - WINEP NEP'!M$13, 'SRN Backcast - WINEP'!$B$13:$AG$13, 0))</f>
        <v>0</v>
      </c>
      <c r="N248" t="str">
        <f>INDEX('SRN Backcast - WINEP'!$B$12:$AG$97, MATCH('ALL Backcast - WINEP NEP'!$C248, 'SRN Backcast - WINEP'!$C$12:$C$97, 0), MATCH('ALL Backcast - WINEP NEP'!N$13, 'SRN Backcast - WINEP'!$B$13:$AG$13, 0))</f>
        <v>Excellent</v>
      </c>
      <c r="O248" t="str">
        <f>INDEX('SRN Backcast - WINEP'!$B$12:$AG$97, MATCH('ALL Backcast - WINEP NEP'!$C248, 'SRN Backcast - WINEP'!$C$12:$C$97, 0), MATCH('ALL Backcast - WINEP NEP'!O$13, 'SRN Backcast - WINEP'!$B$13:$AG$13, 0))</f>
        <v>Good</v>
      </c>
      <c r="P248">
        <f>INDEX('SRN Backcast - WINEP'!$B$12:$AG$97, MATCH('ALL Backcast - WINEP NEP'!$C248, 'SRN Backcast - WINEP'!$C$12:$C$97, 0), MATCH('ALL Backcast - WINEP NEP'!P$13, 'SRN Backcast - WINEP'!$B$13:$AG$13, 0))</f>
        <v>0</v>
      </c>
      <c r="Q248" t="str">
        <f>INDEX('SRN Backcast - WINEP'!$B$12:$AG$97, MATCH('ALL Backcast - WINEP NEP'!$C248, 'SRN Backcast - WINEP'!$C$12:$C$97, 0), MATCH('ALL Backcast - WINEP NEP'!Q$13, 'SRN Backcast - WINEP'!$B$13:$AG$13, 0))</f>
        <v>Good</v>
      </c>
      <c r="R248" t="str">
        <f>INDEX('SRN Backcast - WINEP'!$B$12:$AG$97, MATCH('ALL Backcast - WINEP NEP'!$C248, 'SRN Backcast - WINEP'!$C$12:$C$97, 0), MATCH('ALL Backcast - WINEP NEP'!R$13, 'SRN Backcast - WINEP'!$B$13:$AG$13, 0))</f>
        <v>Good</v>
      </c>
      <c r="S248" t="str">
        <f>INDEX('SRN Backcast - WINEP'!$B$12:$AG$97, MATCH('ALL Backcast - WINEP NEP'!$C248, 'SRN Backcast - WINEP'!$C$12:$C$97, 0), MATCH('ALL Backcast - WINEP NEP'!S$13, 'SRN Backcast - WINEP'!$B$13:$AG$13, 0))</f>
        <v>Good</v>
      </c>
      <c r="T248" t="str">
        <f>INDEX('SRN Backcast - WINEP'!$B$12:$AG$97, MATCH('ALL Backcast - WINEP NEP'!$C248, 'SRN Backcast - WINEP'!$C$12:$C$97, 0), MATCH('ALL Backcast - WINEP NEP'!T$13, 'SRN Backcast - WINEP'!$B$13:$AG$13, 0))</f>
        <v>Good</v>
      </c>
      <c r="U248" t="str">
        <f>INDEX('SRN Backcast - WINEP'!$B$12:$AG$97, MATCH('ALL Backcast - WINEP NEP'!$C248, 'SRN Backcast - WINEP'!$C$12:$C$97, 0), MATCH('ALL Backcast - WINEP NEP'!U$13, 'SRN Backcast - WINEP'!$B$13:$AG$13, 0))</f>
        <v>Good</v>
      </c>
      <c r="V248" t="str">
        <f>INDEX('SRN Backcast - WINEP'!$B$12:$AG$97, MATCH('ALL Backcast - WINEP NEP'!$C248, 'SRN Backcast - WINEP'!$C$12:$C$97, 0), MATCH('ALL Backcast - WINEP NEP'!V$13, 'SRN Backcast - WINEP'!$B$13:$AG$13, 0))</f>
        <v>Good</v>
      </c>
      <c r="W248">
        <f>INDEX('SRN Backcast - WINEP'!$B$12:$AG$97, MATCH('ALL Backcast - WINEP NEP'!$C248, 'SRN Backcast - WINEP'!$C$12:$C$97, 0), MATCH('ALL Backcast - WINEP NEP'!W$13, 'SRN Backcast - WINEP'!$B$13:$AG$13, 0))</f>
        <v>0</v>
      </c>
      <c r="X248">
        <f>INDEX('SRN Backcast - WINEP'!$B$12:$AG$97, MATCH('ALL Backcast - WINEP NEP'!$C248, 'SRN Backcast - WINEP'!$C$12:$C$97, 0), MATCH('ALL Backcast - WINEP NEP'!X$13, 'SRN Backcast - WINEP'!$B$13:$AG$13, 0))</f>
        <v>0</v>
      </c>
      <c r="Y248">
        <f>INDEX('SRN Backcast - WINEP'!$B$12:$AG$97, MATCH('ALL Backcast - WINEP NEP'!$C248, 'SRN Backcast - WINEP'!$C$12:$C$97, 0), MATCH('ALL Backcast - WINEP NEP'!Y$13, 'SRN Backcast - WINEP'!$B$13:$AG$13, 0))</f>
        <v>0</v>
      </c>
      <c r="Z248" t="str">
        <f>INDEX('SRN Backcast - WINEP'!$B$12:$AG$97, MATCH('ALL Backcast - WINEP NEP'!$C248, 'SRN Backcast - WINEP'!$C$12:$C$97, 0), MATCH('ALL Backcast - WINEP NEP'!Z$13, 'SRN Backcast - WINEP'!$B$13:$AG$13, 0))</f>
        <v>N</v>
      </c>
      <c r="AB248" t="str">
        <f t="shared" si="3"/>
        <v>N</v>
      </c>
    </row>
    <row r="249" spans="2:28">
      <c r="B249" t="s">
        <v>242</v>
      </c>
      <c r="C249" t="s">
        <v>568</v>
      </c>
      <c r="D249" t="str">
        <f>INDEX('SRN Backcast - WINEP'!$B$12:$AG$97, MATCH('ALL Backcast - WINEP NEP'!$C249, 'SRN Backcast - WINEP'!$C$12:$C$97, 0), MATCH('ALL Backcast - WINEP NEP'!D$13, 'SRN Backcast - WINEP'!$B$13:$AG$13, 0))</f>
        <v>coastal</v>
      </c>
      <c r="E249" t="str">
        <f>INDEX('SRN Backcast - WINEP'!$B$12:$AG$97, MATCH('ALL Backcast - WINEP NEP'!$C249, 'SRN Backcast - WINEP'!$C$12:$C$97, 0), MATCH('ALL Backcast - WINEP NEP'!E$13, 'SRN Backcast - WINEP'!$B$13:$AG$13, 0))</f>
        <v>Categorisation</v>
      </c>
      <c r="F249" t="str">
        <f>INDEX('SRN Backcast - WINEP'!$B$12:$AG$97, MATCH('ALL Backcast - WINEP NEP'!$C249, 'SRN Backcast - WINEP'!$C$12:$C$97, 0), MATCH('ALL Backcast - WINEP NEP'!F$13, 'SRN Backcast - WINEP'!$B$13:$AG$13, 0))</f>
        <v>Included</v>
      </c>
      <c r="H249" t="str">
        <f>INDEX('SRN Backcast - WINEP'!$B$12:$AG$97, MATCH('ALL Backcast - WINEP NEP'!$C249, 'SRN Backcast - WINEP'!$C$12:$C$97, 0), MATCH('ALL Backcast - WINEP NEP'!H$13, 'SRN Backcast - WINEP'!$B$13:$AG$13, 0))</f>
        <v>Good</v>
      </c>
      <c r="I249" t="str">
        <f>INDEX('SRN Backcast - WINEP'!$B$12:$AG$97, MATCH('ALL Backcast - WINEP NEP'!$C249, 'SRN Backcast - WINEP'!$C$12:$C$97, 0), MATCH('ALL Backcast - WINEP NEP'!I$13, 'SRN Backcast - WINEP'!$B$13:$AG$13, 0))</f>
        <v>Good</v>
      </c>
      <c r="J249" t="str">
        <f>INDEX('SRN Backcast - WINEP'!$B$12:$AG$97, MATCH('ALL Backcast - WINEP NEP'!$C249, 'SRN Backcast - WINEP'!$C$12:$C$97, 0), MATCH('ALL Backcast - WINEP NEP'!J$13, 'SRN Backcast - WINEP'!$B$13:$AG$13, 0))</f>
        <v>Good</v>
      </c>
      <c r="K249" t="str">
        <f>INDEX('SRN Backcast - WINEP'!$B$12:$AG$97, MATCH('ALL Backcast - WINEP NEP'!$C249, 'SRN Backcast - WINEP'!$C$12:$C$97, 0), MATCH('ALL Backcast - WINEP NEP'!K$13, 'SRN Backcast - WINEP'!$B$13:$AG$13, 0))</f>
        <v>Good</v>
      </c>
      <c r="L249" t="str">
        <f>INDEX('SRN Backcast - WINEP'!$B$12:$AG$97, MATCH('ALL Backcast - WINEP NEP'!$C249, 'SRN Backcast - WINEP'!$C$12:$C$97, 0), MATCH('ALL Backcast - WINEP NEP'!L$13, 'SRN Backcast - WINEP'!$B$13:$AG$13, 0))</f>
        <v>Good</v>
      </c>
      <c r="M249">
        <f>INDEX('SRN Backcast - WINEP'!$B$12:$AG$97, MATCH('ALL Backcast - WINEP NEP'!$C249, 'SRN Backcast - WINEP'!$C$12:$C$97, 0), MATCH('ALL Backcast - WINEP NEP'!M$13, 'SRN Backcast - WINEP'!$B$13:$AG$13, 0))</f>
        <v>0</v>
      </c>
      <c r="N249" t="str">
        <f>INDEX('SRN Backcast - WINEP'!$B$12:$AG$97, MATCH('ALL Backcast - WINEP NEP'!$C249, 'SRN Backcast - WINEP'!$C$12:$C$97, 0), MATCH('ALL Backcast - WINEP NEP'!N$13, 'SRN Backcast - WINEP'!$B$13:$AG$13, 0))</f>
        <v>Good</v>
      </c>
      <c r="O249" t="str">
        <f>INDEX('SRN Backcast - WINEP'!$B$12:$AG$97, MATCH('ALL Backcast - WINEP NEP'!$C249, 'SRN Backcast - WINEP'!$C$12:$C$97, 0), MATCH('ALL Backcast - WINEP NEP'!O$13, 'SRN Backcast - WINEP'!$B$13:$AG$13, 0))</f>
        <v>Good</v>
      </c>
      <c r="P249">
        <f>INDEX('SRN Backcast - WINEP'!$B$12:$AG$97, MATCH('ALL Backcast - WINEP NEP'!$C249, 'SRN Backcast - WINEP'!$C$12:$C$97, 0), MATCH('ALL Backcast - WINEP NEP'!P$13, 'SRN Backcast - WINEP'!$B$13:$AG$13, 0))</f>
        <v>0</v>
      </c>
      <c r="Q249" t="str">
        <f>INDEX('SRN Backcast - WINEP'!$B$12:$AG$97, MATCH('ALL Backcast - WINEP NEP'!$C249, 'SRN Backcast - WINEP'!$C$12:$C$97, 0), MATCH('ALL Backcast - WINEP NEP'!Q$13, 'SRN Backcast - WINEP'!$B$13:$AG$13, 0))</f>
        <v>Good</v>
      </c>
      <c r="R249" t="str">
        <f>INDEX('SRN Backcast - WINEP'!$B$12:$AG$97, MATCH('ALL Backcast - WINEP NEP'!$C249, 'SRN Backcast - WINEP'!$C$12:$C$97, 0), MATCH('ALL Backcast - WINEP NEP'!R$13, 'SRN Backcast - WINEP'!$B$13:$AG$13, 0))</f>
        <v>Good</v>
      </c>
      <c r="S249" t="str">
        <f>INDEX('SRN Backcast - WINEP'!$B$12:$AG$97, MATCH('ALL Backcast - WINEP NEP'!$C249, 'SRN Backcast - WINEP'!$C$12:$C$97, 0), MATCH('ALL Backcast - WINEP NEP'!S$13, 'SRN Backcast - WINEP'!$B$13:$AG$13, 0))</f>
        <v>Good</v>
      </c>
      <c r="T249" t="str">
        <f>INDEX('SRN Backcast - WINEP'!$B$12:$AG$97, MATCH('ALL Backcast - WINEP NEP'!$C249, 'SRN Backcast - WINEP'!$C$12:$C$97, 0), MATCH('ALL Backcast - WINEP NEP'!T$13, 'SRN Backcast - WINEP'!$B$13:$AG$13, 0))</f>
        <v>Good</v>
      </c>
      <c r="U249" t="str">
        <f>INDEX('SRN Backcast - WINEP'!$B$12:$AG$97, MATCH('ALL Backcast - WINEP NEP'!$C249, 'SRN Backcast - WINEP'!$C$12:$C$97, 0), MATCH('ALL Backcast - WINEP NEP'!U$13, 'SRN Backcast - WINEP'!$B$13:$AG$13, 0))</f>
        <v>Good</v>
      </c>
      <c r="V249" t="str">
        <f>INDEX('SRN Backcast - WINEP'!$B$12:$AG$97, MATCH('ALL Backcast - WINEP NEP'!$C249, 'SRN Backcast - WINEP'!$C$12:$C$97, 0), MATCH('ALL Backcast - WINEP NEP'!V$13, 'SRN Backcast - WINEP'!$B$13:$AG$13, 0))</f>
        <v>Good</v>
      </c>
      <c r="W249">
        <f>INDEX('SRN Backcast - WINEP'!$B$12:$AG$97, MATCH('ALL Backcast - WINEP NEP'!$C249, 'SRN Backcast - WINEP'!$C$12:$C$97, 0), MATCH('ALL Backcast - WINEP NEP'!W$13, 'SRN Backcast - WINEP'!$B$13:$AG$13, 0))</f>
        <v>0</v>
      </c>
      <c r="X249">
        <f>INDEX('SRN Backcast - WINEP'!$B$12:$AG$97, MATCH('ALL Backcast - WINEP NEP'!$C249, 'SRN Backcast - WINEP'!$C$12:$C$97, 0), MATCH('ALL Backcast - WINEP NEP'!X$13, 'SRN Backcast - WINEP'!$B$13:$AG$13, 0))</f>
        <v>0</v>
      </c>
      <c r="Y249">
        <f>INDEX('SRN Backcast - WINEP'!$B$12:$AG$97, MATCH('ALL Backcast - WINEP NEP'!$C249, 'SRN Backcast - WINEP'!$C$12:$C$97, 0), MATCH('ALL Backcast - WINEP NEP'!Y$13, 'SRN Backcast - WINEP'!$B$13:$AG$13, 0))</f>
        <v>0</v>
      </c>
      <c r="Z249" t="str">
        <f>INDEX('SRN Backcast - WINEP'!$B$12:$AG$97, MATCH('ALL Backcast - WINEP NEP'!$C249, 'SRN Backcast - WINEP'!$C$12:$C$97, 0), MATCH('ALL Backcast - WINEP NEP'!Z$13, 'SRN Backcast - WINEP'!$B$13:$AG$13, 0))</f>
        <v>N</v>
      </c>
      <c r="AB249" t="str">
        <f t="shared" si="3"/>
        <v>N</v>
      </c>
    </row>
    <row r="250" spans="2:28">
      <c r="B250" t="s">
        <v>242</v>
      </c>
      <c r="C250" t="s">
        <v>569</v>
      </c>
      <c r="D250" t="str">
        <f>INDEX('SRN Backcast - WINEP'!$B$12:$AG$97, MATCH('ALL Backcast - WINEP NEP'!$C250, 'SRN Backcast - WINEP'!$C$12:$C$97, 0), MATCH('ALL Backcast - WINEP NEP'!D$13, 'SRN Backcast - WINEP'!$B$13:$AG$13, 0))</f>
        <v>coastal</v>
      </c>
      <c r="E250" t="str">
        <f>INDEX('SRN Backcast - WINEP'!$B$12:$AG$97, MATCH('ALL Backcast - WINEP NEP'!$C250, 'SRN Backcast - WINEP'!$C$12:$C$97, 0), MATCH('ALL Backcast - WINEP NEP'!E$13, 'SRN Backcast - WINEP'!$B$13:$AG$13, 0))</f>
        <v>Categorisation</v>
      </c>
      <c r="F250" t="str">
        <f>INDEX('SRN Backcast - WINEP'!$B$12:$AG$97, MATCH('ALL Backcast - WINEP NEP'!$C250, 'SRN Backcast - WINEP'!$C$12:$C$97, 0), MATCH('ALL Backcast - WINEP NEP'!F$13, 'SRN Backcast - WINEP'!$B$13:$AG$13, 0))</f>
        <v>Included</v>
      </c>
      <c r="H250" t="str">
        <f>INDEX('SRN Backcast - WINEP'!$B$12:$AG$97, MATCH('ALL Backcast - WINEP NEP'!$C250, 'SRN Backcast - WINEP'!$C$12:$C$97, 0), MATCH('ALL Backcast - WINEP NEP'!H$13, 'SRN Backcast - WINEP'!$B$13:$AG$13, 0))</f>
        <v>Sufficient</v>
      </c>
      <c r="I250" t="str">
        <f>INDEX('SRN Backcast - WINEP'!$B$12:$AG$97, MATCH('ALL Backcast - WINEP NEP'!$C250, 'SRN Backcast - WINEP'!$C$12:$C$97, 0), MATCH('ALL Backcast - WINEP NEP'!I$13, 'SRN Backcast - WINEP'!$B$13:$AG$13, 0))</f>
        <v>Sufficient</v>
      </c>
      <c r="J250" t="str">
        <f>INDEX('SRN Backcast - WINEP'!$B$12:$AG$97, MATCH('ALL Backcast - WINEP NEP'!$C250, 'SRN Backcast - WINEP'!$C$12:$C$97, 0), MATCH('ALL Backcast - WINEP NEP'!J$13, 'SRN Backcast - WINEP'!$B$13:$AG$13, 0))</f>
        <v>Good</v>
      </c>
      <c r="K250" t="str">
        <f>INDEX('SRN Backcast - WINEP'!$B$12:$AG$97, MATCH('ALL Backcast - WINEP NEP'!$C250, 'SRN Backcast - WINEP'!$C$12:$C$97, 0), MATCH('ALL Backcast - WINEP NEP'!K$13, 'SRN Backcast - WINEP'!$B$13:$AG$13, 0))</f>
        <v>Good</v>
      </c>
      <c r="L250" t="str">
        <f>INDEX('SRN Backcast - WINEP'!$B$12:$AG$97, MATCH('ALL Backcast - WINEP NEP'!$C250, 'SRN Backcast - WINEP'!$C$12:$C$97, 0), MATCH('ALL Backcast - WINEP NEP'!L$13, 'SRN Backcast - WINEP'!$B$13:$AG$13, 0))</f>
        <v>Good</v>
      </c>
      <c r="M250">
        <f>INDEX('SRN Backcast - WINEP'!$B$12:$AG$97, MATCH('ALL Backcast - WINEP NEP'!$C250, 'SRN Backcast - WINEP'!$C$12:$C$97, 0), MATCH('ALL Backcast - WINEP NEP'!M$13, 'SRN Backcast - WINEP'!$B$13:$AG$13, 0))</f>
        <v>0</v>
      </c>
      <c r="N250" t="str">
        <f>INDEX('SRN Backcast - WINEP'!$B$12:$AG$97, MATCH('ALL Backcast - WINEP NEP'!$C250, 'SRN Backcast - WINEP'!$C$12:$C$97, 0), MATCH('ALL Backcast - WINEP NEP'!N$13, 'SRN Backcast - WINEP'!$B$13:$AG$13, 0))</f>
        <v>Good</v>
      </c>
      <c r="O250" t="str">
        <f>INDEX('SRN Backcast - WINEP'!$B$12:$AG$97, MATCH('ALL Backcast - WINEP NEP'!$C250, 'SRN Backcast - WINEP'!$C$12:$C$97, 0), MATCH('ALL Backcast - WINEP NEP'!O$13, 'SRN Backcast - WINEP'!$B$13:$AG$13, 0))</f>
        <v>Good</v>
      </c>
      <c r="P250">
        <f>INDEX('SRN Backcast - WINEP'!$B$12:$AG$97, MATCH('ALL Backcast - WINEP NEP'!$C250, 'SRN Backcast - WINEP'!$C$12:$C$97, 0), MATCH('ALL Backcast - WINEP NEP'!P$13, 'SRN Backcast - WINEP'!$B$13:$AG$13, 0))</f>
        <v>0</v>
      </c>
      <c r="Q250" t="str">
        <f>INDEX('SRN Backcast - WINEP'!$B$12:$AG$97, MATCH('ALL Backcast - WINEP NEP'!$C250, 'SRN Backcast - WINEP'!$C$12:$C$97, 0), MATCH('ALL Backcast - WINEP NEP'!Q$13, 'SRN Backcast - WINEP'!$B$13:$AG$13, 0))</f>
        <v>Poor</v>
      </c>
      <c r="R250" t="str">
        <f>INDEX('SRN Backcast - WINEP'!$B$12:$AG$97, MATCH('ALL Backcast - WINEP NEP'!$C250, 'SRN Backcast - WINEP'!$C$12:$C$97, 0), MATCH('ALL Backcast - WINEP NEP'!R$13, 'SRN Backcast - WINEP'!$B$13:$AG$13, 0))</f>
        <v>Sufficient</v>
      </c>
      <c r="S250" t="str">
        <f>INDEX('SRN Backcast - WINEP'!$B$12:$AG$97, MATCH('ALL Backcast - WINEP NEP'!$C250, 'SRN Backcast - WINEP'!$C$12:$C$97, 0), MATCH('ALL Backcast - WINEP NEP'!S$13, 'SRN Backcast - WINEP'!$B$13:$AG$13, 0))</f>
        <v>Poor</v>
      </c>
      <c r="T250" t="str">
        <f>INDEX('SRN Backcast - WINEP'!$B$12:$AG$97, MATCH('ALL Backcast - WINEP NEP'!$C250, 'SRN Backcast - WINEP'!$C$12:$C$97, 0), MATCH('ALL Backcast - WINEP NEP'!T$13, 'SRN Backcast - WINEP'!$B$13:$AG$13, 0))</f>
        <v>Sufficient</v>
      </c>
      <c r="U250" t="str">
        <f>INDEX('SRN Backcast - WINEP'!$B$12:$AG$97, MATCH('ALL Backcast - WINEP NEP'!$C250, 'SRN Backcast - WINEP'!$C$12:$C$97, 0), MATCH('ALL Backcast - WINEP NEP'!U$13, 'SRN Backcast - WINEP'!$B$13:$AG$13, 0))</f>
        <v>Sufficient</v>
      </c>
      <c r="V250" t="str">
        <f>INDEX('SRN Backcast - WINEP'!$B$12:$AG$97, MATCH('ALL Backcast - WINEP NEP'!$C250, 'SRN Backcast - WINEP'!$C$12:$C$97, 0), MATCH('ALL Backcast - WINEP NEP'!V$13, 'SRN Backcast - WINEP'!$B$13:$AG$13, 0))</f>
        <v>Sufficient</v>
      </c>
      <c r="W250">
        <f>INDEX('SRN Backcast - WINEP'!$B$12:$AG$97, MATCH('ALL Backcast - WINEP NEP'!$C250, 'SRN Backcast - WINEP'!$C$12:$C$97, 0), MATCH('ALL Backcast - WINEP NEP'!W$13, 'SRN Backcast - WINEP'!$B$13:$AG$13, 0))</f>
        <v>0</v>
      </c>
      <c r="X250">
        <f>INDEX('SRN Backcast - WINEP'!$B$12:$AG$97, MATCH('ALL Backcast - WINEP NEP'!$C250, 'SRN Backcast - WINEP'!$C$12:$C$97, 0), MATCH('ALL Backcast - WINEP NEP'!X$13, 'SRN Backcast - WINEP'!$B$13:$AG$13, 0))</f>
        <v>0</v>
      </c>
      <c r="Y250" t="str">
        <f>INDEX('SRN Backcast - WINEP'!$B$12:$AG$97, MATCH('ALL Backcast - WINEP NEP'!$C250, 'SRN Backcast - WINEP'!$C$12:$C$97, 0), MATCH('ALL Backcast - WINEP NEP'!Y$13, 'SRN Backcast - WINEP'!$B$13:$AG$13, 0))</f>
        <v>Historically good is level delivered so should hold forecast at this level</v>
      </c>
      <c r="Z250" t="str">
        <f>INDEX('SRN Backcast - WINEP'!$B$12:$AG$97, MATCH('ALL Backcast - WINEP NEP'!$C250, 'SRN Backcast - WINEP'!$C$12:$C$97, 0), MATCH('ALL Backcast - WINEP NEP'!Z$13, 'SRN Backcast - WINEP'!$B$13:$AG$13, 0))</f>
        <v>Y</v>
      </c>
      <c r="AB250" t="str">
        <f t="shared" si="3"/>
        <v>N</v>
      </c>
    </row>
    <row r="251" spans="2:28">
      <c r="B251" t="s">
        <v>242</v>
      </c>
      <c r="C251" t="s">
        <v>570</v>
      </c>
      <c r="D251" t="str">
        <f>INDEX('SRN Backcast - WINEP'!$B$12:$AG$97, MATCH('ALL Backcast - WINEP NEP'!$C251, 'SRN Backcast - WINEP'!$C$12:$C$97, 0), MATCH('ALL Backcast - WINEP NEP'!D$13, 'SRN Backcast - WINEP'!$B$13:$AG$13, 0))</f>
        <v>coastal</v>
      </c>
      <c r="E251" t="str">
        <f>INDEX('SRN Backcast - WINEP'!$B$12:$AG$97, MATCH('ALL Backcast - WINEP NEP'!$C251, 'SRN Backcast - WINEP'!$C$12:$C$97, 0), MATCH('ALL Backcast - WINEP NEP'!E$13, 'SRN Backcast - WINEP'!$B$13:$AG$13, 0))</f>
        <v>Categorisation</v>
      </c>
      <c r="F251" t="str">
        <f>INDEX('SRN Backcast - WINEP'!$B$12:$AG$97, MATCH('ALL Backcast - WINEP NEP'!$C251, 'SRN Backcast - WINEP'!$C$12:$C$97, 0), MATCH('ALL Backcast - WINEP NEP'!F$13, 'SRN Backcast - WINEP'!$B$13:$AG$13, 0))</f>
        <v>Included</v>
      </c>
      <c r="H251" t="str">
        <f>INDEX('SRN Backcast - WINEP'!$B$12:$AG$97, MATCH('ALL Backcast - WINEP NEP'!$C251, 'SRN Backcast - WINEP'!$C$12:$C$97, 0), MATCH('ALL Backcast - WINEP NEP'!H$13, 'SRN Backcast - WINEP'!$B$13:$AG$13, 0))</f>
        <v>Good</v>
      </c>
      <c r="I251" t="str">
        <f>INDEX('SRN Backcast - WINEP'!$B$12:$AG$97, MATCH('ALL Backcast - WINEP NEP'!$C251, 'SRN Backcast - WINEP'!$C$12:$C$97, 0), MATCH('ALL Backcast - WINEP NEP'!I$13, 'SRN Backcast - WINEP'!$B$13:$AG$13, 0))</f>
        <v>Good</v>
      </c>
      <c r="J251" t="str">
        <f>INDEX('SRN Backcast - WINEP'!$B$12:$AG$97, MATCH('ALL Backcast - WINEP NEP'!$C251, 'SRN Backcast - WINEP'!$C$12:$C$97, 0), MATCH('ALL Backcast - WINEP NEP'!J$13, 'SRN Backcast - WINEP'!$B$13:$AG$13, 0))</f>
        <v>Good</v>
      </c>
      <c r="K251" t="str">
        <f>INDEX('SRN Backcast - WINEP'!$B$12:$AG$97, MATCH('ALL Backcast - WINEP NEP'!$C251, 'SRN Backcast - WINEP'!$C$12:$C$97, 0), MATCH('ALL Backcast - WINEP NEP'!K$13, 'SRN Backcast - WINEP'!$B$13:$AG$13, 0))</f>
        <v>Good</v>
      </c>
      <c r="L251" t="str">
        <f>INDEX('SRN Backcast - WINEP'!$B$12:$AG$97, MATCH('ALL Backcast - WINEP NEP'!$C251, 'SRN Backcast - WINEP'!$C$12:$C$97, 0), MATCH('ALL Backcast - WINEP NEP'!L$13, 'SRN Backcast - WINEP'!$B$13:$AG$13, 0))</f>
        <v>Excellent</v>
      </c>
      <c r="M251">
        <f>INDEX('SRN Backcast - WINEP'!$B$12:$AG$97, MATCH('ALL Backcast - WINEP NEP'!$C251, 'SRN Backcast - WINEP'!$C$12:$C$97, 0), MATCH('ALL Backcast - WINEP NEP'!M$13, 'SRN Backcast - WINEP'!$B$13:$AG$13, 0))</f>
        <v>0</v>
      </c>
      <c r="N251" t="str">
        <f>INDEX('SRN Backcast - WINEP'!$B$12:$AG$97, MATCH('ALL Backcast - WINEP NEP'!$C251, 'SRN Backcast - WINEP'!$C$12:$C$97, 0), MATCH('ALL Backcast - WINEP NEP'!N$13, 'SRN Backcast - WINEP'!$B$13:$AG$13, 0))</f>
        <v>Excellent</v>
      </c>
      <c r="O251" t="str">
        <f>INDEX('SRN Backcast - WINEP'!$B$12:$AG$97, MATCH('ALL Backcast - WINEP NEP'!$C251, 'SRN Backcast - WINEP'!$C$12:$C$97, 0), MATCH('ALL Backcast - WINEP NEP'!O$13, 'SRN Backcast - WINEP'!$B$13:$AG$13, 0))</f>
        <v>Good</v>
      </c>
      <c r="P251">
        <f>INDEX('SRN Backcast - WINEP'!$B$12:$AG$97, MATCH('ALL Backcast - WINEP NEP'!$C251, 'SRN Backcast - WINEP'!$C$12:$C$97, 0), MATCH('ALL Backcast - WINEP NEP'!P$13, 'SRN Backcast - WINEP'!$B$13:$AG$13, 0))</f>
        <v>0</v>
      </c>
      <c r="Q251" t="str">
        <f>INDEX('SRN Backcast - WINEP'!$B$12:$AG$97, MATCH('ALL Backcast - WINEP NEP'!$C251, 'SRN Backcast - WINEP'!$C$12:$C$97, 0), MATCH('ALL Backcast - WINEP NEP'!Q$13, 'SRN Backcast - WINEP'!$B$13:$AG$13, 0))</f>
        <v>Excellent</v>
      </c>
      <c r="R251" t="str">
        <f>INDEX('SRN Backcast - WINEP'!$B$12:$AG$97, MATCH('ALL Backcast - WINEP NEP'!$C251, 'SRN Backcast - WINEP'!$C$12:$C$97, 0), MATCH('ALL Backcast - WINEP NEP'!R$13, 'SRN Backcast - WINEP'!$B$13:$AG$13, 0))</f>
        <v>Excellent</v>
      </c>
      <c r="S251" t="str">
        <f>INDEX('SRN Backcast - WINEP'!$B$12:$AG$97, MATCH('ALL Backcast - WINEP NEP'!$C251, 'SRN Backcast - WINEP'!$C$12:$C$97, 0), MATCH('ALL Backcast - WINEP NEP'!S$13, 'SRN Backcast - WINEP'!$B$13:$AG$13, 0))</f>
        <v>Excellent</v>
      </c>
      <c r="T251" t="str">
        <f>INDEX('SRN Backcast - WINEP'!$B$12:$AG$97, MATCH('ALL Backcast - WINEP NEP'!$C251, 'SRN Backcast - WINEP'!$C$12:$C$97, 0), MATCH('ALL Backcast - WINEP NEP'!T$13, 'SRN Backcast - WINEP'!$B$13:$AG$13, 0))</f>
        <v>Excellent</v>
      </c>
      <c r="U251" t="str">
        <f>INDEX('SRN Backcast - WINEP'!$B$12:$AG$97, MATCH('ALL Backcast - WINEP NEP'!$C251, 'SRN Backcast - WINEP'!$C$12:$C$97, 0), MATCH('ALL Backcast - WINEP NEP'!U$13, 'SRN Backcast - WINEP'!$B$13:$AG$13, 0))</f>
        <v>Excellent</v>
      </c>
      <c r="V251" t="str">
        <f>INDEX('SRN Backcast - WINEP'!$B$12:$AG$97, MATCH('ALL Backcast - WINEP NEP'!$C251, 'SRN Backcast - WINEP'!$C$12:$C$97, 0), MATCH('ALL Backcast - WINEP NEP'!V$13, 'SRN Backcast - WINEP'!$B$13:$AG$13, 0))</f>
        <v>Excellent</v>
      </c>
      <c r="W251">
        <f>INDEX('SRN Backcast - WINEP'!$B$12:$AG$97, MATCH('ALL Backcast - WINEP NEP'!$C251, 'SRN Backcast - WINEP'!$C$12:$C$97, 0), MATCH('ALL Backcast - WINEP NEP'!W$13, 'SRN Backcast - WINEP'!$B$13:$AG$13, 0))</f>
        <v>0</v>
      </c>
      <c r="X251">
        <f>INDEX('SRN Backcast - WINEP'!$B$12:$AG$97, MATCH('ALL Backcast - WINEP NEP'!$C251, 'SRN Backcast - WINEP'!$C$12:$C$97, 0), MATCH('ALL Backcast - WINEP NEP'!X$13, 'SRN Backcast - WINEP'!$B$13:$AG$13, 0))</f>
        <v>0</v>
      </c>
      <c r="Y251">
        <f>INDEX('SRN Backcast - WINEP'!$B$12:$AG$97, MATCH('ALL Backcast - WINEP NEP'!$C251, 'SRN Backcast - WINEP'!$C$12:$C$97, 0), MATCH('ALL Backcast - WINEP NEP'!Y$13, 'SRN Backcast - WINEP'!$B$13:$AG$13, 0))</f>
        <v>0</v>
      </c>
      <c r="Z251" t="str">
        <f>INDEX('SRN Backcast - WINEP'!$B$12:$AG$97, MATCH('ALL Backcast - WINEP NEP'!$C251, 'SRN Backcast - WINEP'!$C$12:$C$97, 0), MATCH('ALL Backcast - WINEP NEP'!Z$13, 'SRN Backcast - WINEP'!$B$13:$AG$13, 0))</f>
        <v>N</v>
      </c>
      <c r="AB251" t="str">
        <f t="shared" si="3"/>
        <v>N</v>
      </c>
    </row>
    <row r="252" spans="2:28">
      <c r="B252" t="s">
        <v>242</v>
      </c>
      <c r="C252" t="s">
        <v>571</v>
      </c>
      <c r="D252" t="str">
        <f>INDEX('SRN Backcast - WINEP'!$B$12:$AG$97, MATCH('ALL Backcast - WINEP NEP'!$C252, 'SRN Backcast - WINEP'!$C$12:$C$97, 0), MATCH('ALL Backcast - WINEP NEP'!D$13, 'SRN Backcast - WINEP'!$B$13:$AG$13, 0))</f>
        <v>coastal</v>
      </c>
      <c r="E252" t="str">
        <f>INDEX('SRN Backcast - WINEP'!$B$12:$AG$97, MATCH('ALL Backcast - WINEP NEP'!$C252, 'SRN Backcast - WINEP'!$C$12:$C$97, 0), MATCH('ALL Backcast - WINEP NEP'!E$13, 'SRN Backcast - WINEP'!$B$13:$AG$13, 0))</f>
        <v>Categorisation</v>
      </c>
      <c r="F252" t="str">
        <f>INDEX('SRN Backcast - WINEP'!$B$12:$AG$97, MATCH('ALL Backcast - WINEP NEP'!$C252, 'SRN Backcast - WINEP'!$C$12:$C$97, 0), MATCH('ALL Backcast - WINEP NEP'!F$13, 'SRN Backcast - WINEP'!$B$13:$AG$13, 0))</f>
        <v>Included</v>
      </c>
      <c r="H252" t="str">
        <f>INDEX('SRN Backcast - WINEP'!$B$12:$AG$97, MATCH('ALL Backcast - WINEP NEP'!$C252, 'SRN Backcast - WINEP'!$C$12:$C$97, 0), MATCH('ALL Backcast - WINEP NEP'!H$13, 'SRN Backcast - WINEP'!$B$13:$AG$13, 0))</f>
        <v>Good</v>
      </c>
      <c r="I252" t="str">
        <f>INDEX('SRN Backcast - WINEP'!$B$12:$AG$97, MATCH('ALL Backcast - WINEP NEP'!$C252, 'SRN Backcast - WINEP'!$C$12:$C$97, 0), MATCH('ALL Backcast - WINEP NEP'!I$13, 'SRN Backcast - WINEP'!$B$13:$AG$13, 0))</f>
        <v>Good</v>
      </c>
      <c r="J252" t="str">
        <f>INDEX('SRN Backcast - WINEP'!$B$12:$AG$97, MATCH('ALL Backcast - WINEP NEP'!$C252, 'SRN Backcast - WINEP'!$C$12:$C$97, 0), MATCH('ALL Backcast - WINEP NEP'!J$13, 'SRN Backcast - WINEP'!$B$13:$AG$13, 0))</f>
        <v>Excellent</v>
      </c>
      <c r="K252" t="str">
        <f>INDEX('SRN Backcast - WINEP'!$B$12:$AG$97, MATCH('ALL Backcast - WINEP NEP'!$C252, 'SRN Backcast - WINEP'!$C$12:$C$97, 0), MATCH('ALL Backcast - WINEP NEP'!K$13, 'SRN Backcast - WINEP'!$B$13:$AG$13, 0))</f>
        <v>Excellent</v>
      </c>
      <c r="L252" t="str">
        <f>INDEX('SRN Backcast - WINEP'!$B$12:$AG$97, MATCH('ALL Backcast - WINEP NEP'!$C252, 'SRN Backcast - WINEP'!$C$12:$C$97, 0), MATCH('ALL Backcast - WINEP NEP'!L$13, 'SRN Backcast - WINEP'!$B$13:$AG$13, 0))</f>
        <v>Excellent</v>
      </c>
      <c r="M252">
        <f>INDEX('SRN Backcast - WINEP'!$B$12:$AG$97, MATCH('ALL Backcast - WINEP NEP'!$C252, 'SRN Backcast - WINEP'!$C$12:$C$97, 0), MATCH('ALL Backcast - WINEP NEP'!M$13, 'SRN Backcast - WINEP'!$B$13:$AG$13, 0))</f>
        <v>0</v>
      </c>
      <c r="N252" t="str">
        <f>INDEX('SRN Backcast - WINEP'!$B$12:$AG$97, MATCH('ALL Backcast - WINEP NEP'!$C252, 'SRN Backcast - WINEP'!$C$12:$C$97, 0), MATCH('ALL Backcast - WINEP NEP'!N$13, 'SRN Backcast - WINEP'!$B$13:$AG$13, 0))</f>
        <v>Excellent</v>
      </c>
      <c r="O252" t="str">
        <f>INDEX('SRN Backcast - WINEP'!$B$12:$AG$97, MATCH('ALL Backcast - WINEP NEP'!$C252, 'SRN Backcast - WINEP'!$C$12:$C$97, 0), MATCH('ALL Backcast - WINEP NEP'!O$13, 'SRN Backcast - WINEP'!$B$13:$AG$13, 0))</f>
        <v>Excellent</v>
      </c>
      <c r="P252">
        <f>INDEX('SRN Backcast - WINEP'!$B$12:$AG$97, MATCH('ALL Backcast - WINEP NEP'!$C252, 'SRN Backcast - WINEP'!$C$12:$C$97, 0), MATCH('ALL Backcast - WINEP NEP'!P$13, 'SRN Backcast - WINEP'!$B$13:$AG$13, 0))</f>
        <v>0</v>
      </c>
      <c r="Q252" t="str">
        <f>INDEX('SRN Backcast - WINEP'!$B$12:$AG$97, MATCH('ALL Backcast - WINEP NEP'!$C252, 'SRN Backcast - WINEP'!$C$12:$C$97, 0), MATCH('ALL Backcast - WINEP NEP'!Q$13, 'SRN Backcast - WINEP'!$B$13:$AG$13, 0))</f>
        <v>Excellent</v>
      </c>
      <c r="R252" t="str">
        <f>INDEX('SRN Backcast - WINEP'!$B$12:$AG$97, MATCH('ALL Backcast - WINEP NEP'!$C252, 'SRN Backcast - WINEP'!$C$12:$C$97, 0), MATCH('ALL Backcast - WINEP NEP'!R$13, 'SRN Backcast - WINEP'!$B$13:$AG$13, 0))</f>
        <v>Excellent</v>
      </c>
      <c r="S252" t="str">
        <f>INDEX('SRN Backcast - WINEP'!$B$12:$AG$97, MATCH('ALL Backcast - WINEP NEP'!$C252, 'SRN Backcast - WINEP'!$C$12:$C$97, 0), MATCH('ALL Backcast - WINEP NEP'!S$13, 'SRN Backcast - WINEP'!$B$13:$AG$13, 0))</f>
        <v>Excellent</v>
      </c>
      <c r="T252" t="str">
        <f>INDEX('SRN Backcast - WINEP'!$B$12:$AG$97, MATCH('ALL Backcast - WINEP NEP'!$C252, 'SRN Backcast - WINEP'!$C$12:$C$97, 0), MATCH('ALL Backcast - WINEP NEP'!T$13, 'SRN Backcast - WINEP'!$B$13:$AG$13, 0))</f>
        <v>Excellent</v>
      </c>
      <c r="U252" t="str">
        <f>INDEX('SRN Backcast - WINEP'!$B$12:$AG$97, MATCH('ALL Backcast - WINEP NEP'!$C252, 'SRN Backcast - WINEP'!$C$12:$C$97, 0), MATCH('ALL Backcast - WINEP NEP'!U$13, 'SRN Backcast - WINEP'!$B$13:$AG$13, 0))</f>
        <v>Excellent</v>
      </c>
      <c r="V252" t="str">
        <f>INDEX('SRN Backcast - WINEP'!$B$12:$AG$97, MATCH('ALL Backcast - WINEP NEP'!$C252, 'SRN Backcast - WINEP'!$C$12:$C$97, 0), MATCH('ALL Backcast - WINEP NEP'!V$13, 'SRN Backcast - WINEP'!$B$13:$AG$13, 0))</f>
        <v>Excellent</v>
      </c>
      <c r="W252">
        <f>INDEX('SRN Backcast - WINEP'!$B$12:$AG$97, MATCH('ALL Backcast - WINEP NEP'!$C252, 'SRN Backcast - WINEP'!$C$12:$C$97, 0), MATCH('ALL Backcast - WINEP NEP'!W$13, 'SRN Backcast - WINEP'!$B$13:$AG$13, 0))</f>
        <v>0</v>
      </c>
      <c r="X252">
        <f>INDEX('SRN Backcast - WINEP'!$B$12:$AG$97, MATCH('ALL Backcast - WINEP NEP'!$C252, 'SRN Backcast - WINEP'!$C$12:$C$97, 0), MATCH('ALL Backcast - WINEP NEP'!X$13, 'SRN Backcast - WINEP'!$B$13:$AG$13, 0))</f>
        <v>0</v>
      </c>
      <c r="Y252">
        <f>INDEX('SRN Backcast - WINEP'!$B$12:$AG$97, MATCH('ALL Backcast - WINEP NEP'!$C252, 'SRN Backcast - WINEP'!$C$12:$C$97, 0), MATCH('ALL Backcast - WINEP NEP'!Y$13, 'SRN Backcast - WINEP'!$B$13:$AG$13, 0))</f>
        <v>0</v>
      </c>
      <c r="Z252" t="str">
        <f>INDEX('SRN Backcast - WINEP'!$B$12:$AG$97, MATCH('ALL Backcast - WINEP NEP'!$C252, 'SRN Backcast - WINEP'!$C$12:$C$97, 0), MATCH('ALL Backcast - WINEP NEP'!Z$13, 'SRN Backcast - WINEP'!$B$13:$AG$13, 0))</f>
        <v>N</v>
      </c>
      <c r="AB252" t="str">
        <f t="shared" si="3"/>
        <v>N</v>
      </c>
    </row>
    <row r="253" spans="2:28">
      <c r="B253" t="s">
        <v>242</v>
      </c>
      <c r="C253" t="s">
        <v>572</v>
      </c>
      <c r="D253" t="str">
        <f>INDEX('SRN Backcast - WINEP'!$B$12:$AG$97, MATCH('ALL Backcast - WINEP NEP'!$C253, 'SRN Backcast - WINEP'!$C$12:$C$97, 0), MATCH('ALL Backcast - WINEP NEP'!D$13, 'SRN Backcast - WINEP'!$B$13:$AG$13, 0))</f>
        <v>coastal</v>
      </c>
      <c r="E253" t="str">
        <f>INDEX('SRN Backcast - WINEP'!$B$12:$AG$97, MATCH('ALL Backcast - WINEP NEP'!$C253, 'SRN Backcast - WINEP'!$C$12:$C$97, 0), MATCH('ALL Backcast - WINEP NEP'!E$13, 'SRN Backcast - WINEP'!$B$13:$AG$13, 0))</f>
        <v>Categorisation</v>
      </c>
      <c r="F253" t="str">
        <f>INDEX('SRN Backcast - WINEP'!$B$12:$AG$97, MATCH('ALL Backcast - WINEP NEP'!$C253, 'SRN Backcast - WINEP'!$C$12:$C$97, 0), MATCH('ALL Backcast - WINEP NEP'!F$13, 'SRN Backcast - WINEP'!$B$13:$AG$13, 0))</f>
        <v>Included</v>
      </c>
      <c r="H253" t="str">
        <f>INDEX('SRN Backcast - WINEP'!$B$12:$AG$97, MATCH('ALL Backcast - WINEP NEP'!$C253, 'SRN Backcast - WINEP'!$C$12:$C$97, 0), MATCH('ALL Backcast - WINEP NEP'!H$13, 'SRN Backcast - WINEP'!$B$13:$AG$13, 0))</f>
        <v>Excellent</v>
      </c>
      <c r="I253" t="str">
        <f>INDEX('SRN Backcast - WINEP'!$B$12:$AG$97, MATCH('ALL Backcast - WINEP NEP'!$C253, 'SRN Backcast - WINEP'!$C$12:$C$97, 0), MATCH('ALL Backcast - WINEP NEP'!I$13, 'SRN Backcast - WINEP'!$B$13:$AG$13, 0))</f>
        <v>Excellent</v>
      </c>
      <c r="J253" t="str">
        <f>INDEX('SRN Backcast - WINEP'!$B$12:$AG$97, MATCH('ALL Backcast - WINEP NEP'!$C253, 'SRN Backcast - WINEP'!$C$12:$C$97, 0), MATCH('ALL Backcast - WINEP NEP'!J$13, 'SRN Backcast - WINEP'!$B$13:$AG$13, 0))</f>
        <v>Excellent</v>
      </c>
      <c r="K253" t="str">
        <f>INDEX('SRN Backcast - WINEP'!$B$12:$AG$97, MATCH('ALL Backcast - WINEP NEP'!$C253, 'SRN Backcast - WINEP'!$C$12:$C$97, 0), MATCH('ALL Backcast - WINEP NEP'!K$13, 'SRN Backcast - WINEP'!$B$13:$AG$13, 0))</f>
        <v>Excellent</v>
      </c>
      <c r="L253" t="str">
        <f>INDEX('SRN Backcast - WINEP'!$B$12:$AG$97, MATCH('ALL Backcast - WINEP NEP'!$C253, 'SRN Backcast - WINEP'!$C$12:$C$97, 0), MATCH('ALL Backcast - WINEP NEP'!L$13, 'SRN Backcast - WINEP'!$B$13:$AG$13, 0))</f>
        <v>Excellent</v>
      </c>
      <c r="M253">
        <f>INDEX('SRN Backcast - WINEP'!$B$12:$AG$97, MATCH('ALL Backcast - WINEP NEP'!$C253, 'SRN Backcast - WINEP'!$C$12:$C$97, 0), MATCH('ALL Backcast - WINEP NEP'!M$13, 'SRN Backcast - WINEP'!$B$13:$AG$13, 0))</f>
        <v>0</v>
      </c>
      <c r="N253" t="str">
        <f>INDEX('SRN Backcast - WINEP'!$B$12:$AG$97, MATCH('ALL Backcast - WINEP NEP'!$C253, 'SRN Backcast - WINEP'!$C$12:$C$97, 0), MATCH('ALL Backcast - WINEP NEP'!N$13, 'SRN Backcast - WINEP'!$B$13:$AG$13, 0))</f>
        <v>Excellent</v>
      </c>
      <c r="O253" t="str">
        <f>INDEX('SRN Backcast - WINEP'!$B$12:$AG$97, MATCH('ALL Backcast - WINEP NEP'!$C253, 'SRN Backcast - WINEP'!$C$12:$C$97, 0), MATCH('ALL Backcast - WINEP NEP'!O$13, 'SRN Backcast - WINEP'!$B$13:$AG$13, 0))</f>
        <v>Excellent</v>
      </c>
      <c r="P253">
        <f>INDEX('SRN Backcast - WINEP'!$B$12:$AG$97, MATCH('ALL Backcast - WINEP NEP'!$C253, 'SRN Backcast - WINEP'!$C$12:$C$97, 0), MATCH('ALL Backcast - WINEP NEP'!P$13, 'SRN Backcast - WINEP'!$B$13:$AG$13, 0))</f>
        <v>0</v>
      </c>
      <c r="Q253" t="str">
        <f>INDEX('SRN Backcast - WINEP'!$B$12:$AG$97, MATCH('ALL Backcast - WINEP NEP'!$C253, 'SRN Backcast - WINEP'!$C$12:$C$97, 0), MATCH('ALL Backcast - WINEP NEP'!Q$13, 'SRN Backcast - WINEP'!$B$13:$AG$13, 0))</f>
        <v>Excellent</v>
      </c>
      <c r="R253" t="str">
        <f>INDEX('SRN Backcast - WINEP'!$B$12:$AG$97, MATCH('ALL Backcast - WINEP NEP'!$C253, 'SRN Backcast - WINEP'!$C$12:$C$97, 0), MATCH('ALL Backcast - WINEP NEP'!R$13, 'SRN Backcast - WINEP'!$B$13:$AG$13, 0))</f>
        <v>Excellent</v>
      </c>
      <c r="S253" t="str">
        <f>INDEX('SRN Backcast - WINEP'!$B$12:$AG$97, MATCH('ALL Backcast - WINEP NEP'!$C253, 'SRN Backcast - WINEP'!$C$12:$C$97, 0), MATCH('ALL Backcast - WINEP NEP'!S$13, 'SRN Backcast - WINEP'!$B$13:$AG$13, 0))</f>
        <v>Excellent</v>
      </c>
      <c r="T253" t="str">
        <f>INDEX('SRN Backcast - WINEP'!$B$12:$AG$97, MATCH('ALL Backcast - WINEP NEP'!$C253, 'SRN Backcast - WINEP'!$C$12:$C$97, 0), MATCH('ALL Backcast - WINEP NEP'!T$13, 'SRN Backcast - WINEP'!$B$13:$AG$13, 0))</f>
        <v>Excellent</v>
      </c>
      <c r="U253" t="str">
        <f>INDEX('SRN Backcast - WINEP'!$B$12:$AG$97, MATCH('ALL Backcast - WINEP NEP'!$C253, 'SRN Backcast - WINEP'!$C$12:$C$97, 0), MATCH('ALL Backcast - WINEP NEP'!U$13, 'SRN Backcast - WINEP'!$B$13:$AG$13, 0))</f>
        <v>Excellent</v>
      </c>
      <c r="V253" t="str">
        <f>INDEX('SRN Backcast - WINEP'!$B$12:$AG$97, MATCH('ALL Backcast - WINEP NEP'!$C253, 'SRN Backcast - WINEP'!$C$12:$C$97, 0), MATCH('ALL Backcast - WINEP NEP'!V$13, 'SRN Backcast - WINEP'!$B$13:$AG$13, 0))</f>
        <v>Excellent</v>
      </c>
      <c r="W253">
        <f>INDEX('SRN Backcast - WINEP'!$B$12:$AG$97, MATCH('ALL Backcast - WINEP NEP'!$C253, 'SRN Backcast - WINEP'!$C$12:$C$97, 0), MATCH('ALL Backcast - WINEP NEP'!W$13, 'SRN Backcast - WINEP'!$B$13:$AG$13, 0))</f>
        <v>0</v>
      </c>
      <c r="X253">
        <f>INDEX('SRN Backcast - WINEP'!$B$12:$AG$97, MATCH('ALL Backcast - WINEP NEP'!$C253, 'SRN Backcast - WINEP'!$C$12:$C$97, 0), MATCH('ALL Backcast - WINEP NEP'!X$13, 'SRN Backcast - WINEP'!$B$13:$AG$13, 0))</f>
        <v>0</v>
      </c>
      <c r="Y253">
        <f>INDEX('SRN Backcast - WINEP'!$B$12:$AG$97, MATCH('ALL Backcast - WINEP NEP'!$C253, 'SRN Backcast - WINEP'!$C$12:$C$97, 0), MATCH('ALL Backcast - WINEP NEP'!Y$13, 'SRN Backcast - WINEP'!$B$13:$AG$13, 0))</f>
        <v>0</v>
      </c>
      <c r="Z253" t="str">
        <f>INDEX('SRN Backcast - WINEP'!$B$12:$AG$97, MATCH('ALL Backcast - WINEP NEP'!$C253, 'SRN Backcast - WINEP'!$C$12:$C$97, 0), MATCH('ALL Backcast - WINEP NEP'!Z$13, 'SRN Backcast - WINEP'!$B$13:$AG$13, 0))</f>
        <v>N</v>
      </c>
      <c r="AB253" t="str">
        <f t="shared" si="3"/>
        <v>N</v>
      </c>
    </row>
    <row r="254" spans="2:28">
      <c r="B254" t="s">
        <v>242</v>
      </c>
      <c r="C254" t="s">
        <v>573</v>
      </c>
      <c r="D254" t="str">
        <f>INDEX('SRN Backcast - WINEP'!$B$12:$AG$97, MATCH('ALL Backcast - WINEP NEP'!$C254, 'SRN Backcast - WINEP'!$C$12:$C$97, 0), MATCH('ALL Backcast - WINEP NEP'!D$13, 'SRN Backcast - WINEP'!$B$13:$AG$13, 0))</f>
        <v>coastal</v>
      </c>
      <c r="E254" t="str">
        <f>INDEX('SRN Backcast - WINEP'!$B$12:$AG$97, MATCH('ALL Backcast - WINEP NEP'!$C254, 'SRN Backcast - WINEP'!$C$12:$C$97, 0), MATCH('ALL Backcast - WINEP NEP'!E$13, 'SRN Backcast - WINEP'!$B$13:$AG$13, 0))</f>
        <v>Categorisation</v>
      </c>
      <c r="F254" t="str">
        <f>INDEX('SRN Backcast - WINEP'!$B$12:$AG$97, MATCH('ALL Backcast - WINEP NEP'!$C254, 'SRN Backcast - WINEP'!$C$12:$C$97, 0), MATCH('ALL Backcast - WINEP NEP'!F$13, 'SRN Backcast - WINEP'!$B$13:$AG$13, 0))</f>
        <v>Included</v>
      </c>
      <c r="H254" t="str">
        <f>INDEX('SRN Backcast - WINEP'!$B$12:$AG$97, MATCH('ALL Backcast - WINEP NEP'!$C254, 'SRN Backcast - WINEP'!$C$12:$C$97, 0), MATCH('ALL Backcast - WINEP NEP'!H$13, 'SRN Backcast - WINEP'!$B$13:$AG$13, 0))</f>
        <v>Excellent</v>
      </c>
      <c r="I254" t="str">
        <f>INDEX('SRN Backcast - WINEP'!$B$12:$AG$97, MATCH('ALL Backcast - WINEP NEP'!$C254, 'SRN Backcast - WINEP'!$C$12:$C$97, 0), MATCH('ALL Backcast - WINEP NEP'!I$13, 'SRN Backcast - WINEP'!$B$13:$AG$13, 0))</f>
        <v>Excellent</v>
      </c>
      <c r="J254" t="str">
        <f>INDEX('SRN Backcast - WINEP'!$B$12:$AG$97, MATCH('ALL Backcast - WINEP NEP'!$C254, 'SRN Backcast - WINEP'!$C$12:$C$97, 0), MATCH('ALL Backcast - WINEP NEP'!J$13, 'SRN Backcast - WINEP'!$B$13:$AG$13, 0))</f>
        <v>Excellent</v>
      </c>
      <c r="K254" t="str">
        <f>INDEX('SRN Backcast - WINEP'!$B$12:$AG$97, MATCH('ALL Backcast - WINEP NEP'!$C254, 'SRN Backcast - WINEP'!$C$12:$C$97, 0), MATCH('ALL Backcast - WINEP NEP'!K$13, 'SRN Backcast - WINEP'!$B$13:$AG$13, 0))</f>
        <v>Excellent</v>
      </c>
      <c r="L254" t="str">
        <f>INDEX('SRN Backcast - WINEP'!$B$12:$AG$97, MATCH('ALL Backcast - WINEP NEP'!$C254, 'SRN Backcast - WINEP'!$C$12:$C$97, 0), MATCH('ALL Backcast - WINEP NEP'!L$13, 'SRN Backcast - WINEP'!$B$13:$AG$13, 0))</f>
        <v>Excellent</v>
      </c>
      <c r="M254">
        <f>INDEX('SRN Backcast - WINEP'!$B$12:$AG$97, MATCH('ALL Backcast - WINEP NEP'!$C254, 'SRN Backcast - WINEP'!$C$12:$C$97, 0), MATCH('ALL Backcast - WINEP NEP'!M$13, 'SRN Backcast - WINEP'!$B$13:$AG$13, 0))</f>
        <v>0</v>
      </c>
      <c r="N254" t="str">
        <f>INDEX('SRN Backcast - WINEP'!$B$12:$AG$97, MATCH('ALL Backcast - WINEP NEP'!$C254, 'SRN Backcast - WINEP'!$C$12:$C$97, 0), MATCH('ALL Backcast - WINEP NEP'!N$13, 'SRN Backcast - WINEP'!$B$13:$AG$13, 0))</f>
        <v>Excellent</v>
      </c>
      <c r="O254" t="str">
        <f>INDEX('SRN Backcast - WINEP'!$B$12:$AG$97, MATCH('ALL Backcast - WINEP NEP'!$C254, 'SRN Backcast - WINEP'!$C$12:$C$97, 0), MATCH('ALL Backcast - WINEP NEP'!O$13, 'SRN Backcast - WINEP'!$B$13:$AG$13, 0))</f>
        <v>Excellent</v>
      </c>
      <c r="P254">
        <f>INDEX('SRN Backcast - WINEP'!$B$12:$AG$97, MATCH('ALL Backcast - WINEP NEP'!$C254, 'SRN Backcast - WINEP'!$C$12:$C$97, 0), MATCH('ALL Backcast - WINEP NEP'!P$13, 'SRN Backcast - WINEP'!$B$13:$AG$13, 0))</f>
        <v>0</v>
      </c>
      <c r="Q254" t="str">
        <f>INDEX('SRN Backcast - WINEP'!$B$12:$AG$97, MATCH('ALL Backcast - WINEP NEP'!$C254, 'SRN Backcast - WINEP'!$C$12:$C$97, 0), MATCH('ALL Backcast - WINEP NEP'!Q$13, 'SRN Backcast - WINEP'!$B$13:$AG$13, 0))</f>
        <v>Excellent</v>
      </c>
      <c r="R254" t="str">
        <f>INDEX('SRN Backcast - WINEP'!$B$12:$AG$97, MATCH('ALL Backcast - WINEP NEP'!$C254, 'SRN Backcast - WINEP'!$C$12:$C$97, 0), MATCH('ALL Backcast - WINEP NEP'!R$13, 'SRN Backcast - WINEP'!$B$13:$AG$13, 0))</f>
        <v>Excellent</v>
      </c>
      <c r="S254" t="str">
        <f>INDEX('SRN Backcast - WINEP'!$B$12:$AG$97, MATCH('ALL Backcast - WINEP NEP'!$C254, 'SRN Backcast - WINEP'!$C$12:$C$97, 0), MATCH('ALL Backcast - WINEP NEP'!S$13, 'SRN Backcast - WINEP'!$B$13:$AG$13, 0))</f>
        <v>Excellent</v>
      </c>
      <c r="T254" t="str">
        <f>INDEX('SRN Backcast - WINEP'!$B$12:$AG$97, MATCH('ALL Backcast - WINEP NEP'!$C254, 'SRN Backcast - WINEP'!$C$12:$C$97, 0), MATCH('ALL Backcast - WINEP NEP'!T$13, 'SRN Backcast - WINEP'!$B$13:$AG$13, 0))</f>
        <v>Excellent</v>
      </c>
      <c r="U254" t="str">
        <f>INDEX('SRN Backcast - WINEP'!$B$12:$AG$97, MATCH('ALL Backcast - WINEP NEP'!$C254, 'SRN Backcast - WINEP'!$C$12:$C$97, 0), MATCH('ALL Backcast - WINEP NEP'!U$13, 'SRN Backcast - WINEP'!$B$13:$AG$13, 0))</f>
        <v>Excellent</v>
      </c>
      <c r="V254" t="str">
        <f>INDEX('SRN Backcast - WINEP'!$B$12:$AG$97, MATCH('ALL Backcast - WINEP NEP'!$C254, 'SRN Backcast - WINEP'!$C$12:$C$97, 0), MATCH('ALL Backcast - WINEP NEP'!V$13, 'SRN Backcast - WINEP'!$B$13:$AG$13, 0))</f>
        <v>Excellent</v>
      </c>
      <c r="W254">
        <f>INDEX('SRN Backcast - WINEP'!$B$12:$AG$97, MATCH('ALL Backcast - WINEP NEP'!$C254, 'SRN Backcast - WINEP'!$C$12:$C$97, 0), MATCH('ALL Backcast - WINEP NEP'!W$13, 'SRN Backcast - WINEP'!$B$13:$AG$13, 0))</f>
        <v>0</v>
      </c>
      <c r="X254">
        <f>INDEX('SRN Backcast - WINEP'!$B$12:$AG$97, MATCH('ALL Backcast - WINEP NEP'!$C254, 'SRN Backcast - WINEP'!$C$12:$C$97, 0), MATCH('ALL Backcast - WINEP NEP'!X$13, 'SRN Backcast - WINEP'!$B$13:$AG$13, 0))</f>
        <v>0</v>
      </c>
      <c r="Y254">
        <f>INDEX('SRN Backcast - WINEP'!$B$12:$AG$97, MATCH('ALL Backcast - WINEP NEP'!$C254, 'SRN Backcast - WINEP'!$C$12:$C$97, 0), MATCH('ALL Backcast - WINEP NEP'!Y$13, 'SRN Backcast - WINEP'!$B$13:$AG$13, 0))</f>
        <v>0</v>
      </c>
      <c r="Z254" t="str">
        <f>INDEX('SRN Backcast - WINEP'!$B$12:$AG$97, MATCH('ALL Backcast - WINEP NEP'!$C254, 'SRN Backcast - WINEP'!$C$12:$C$97, 0), MATCH('ALL Backcast - WINEP NEP'!Z$13, 'SRN Backcast - WINEP'!$B$13:$AG$13, 0))</f>
        <v>N</v>
      </c>
      <c r="AB254" t="str">
        <f t="shared" si="3"/>
        <v>N</v>
      </c>
    </row>
    <row r="255" spans="2:28">
      <c r="B255" t="s">
        <v>242</v>
      </c>
      <c r="C255" t="s">
        <v>574</v>
      </c>
      <c r="D255" t="str">
        <f>INDEX('SRN Backcast - WINEP'!$B$12:$AG$97, MATCH('ALL Backcast - WINEP NEP'!$C255, 'SRN Backcast - WINEP'!$C$12:$C$97, 0), MATCH('ALL Backcast - WINEP NEP'!D$13, 'SRN Backcast - WINEP'!$B$13:$AG$13, 0))</f>
        <v>coastal</v>
      </c>
      <c r="E255" t="str">
        <f>INDEX('SRN Backcast - WINEP'!$B$12:$AG$97, MATCH('ALL Backcast - WINEP NEP'!$C255, 'SRN Backcast - WINEP'!$C$12:$C$97, 0), MATCH('ALL Backcast - WINEP NEP'!E$13, 'SRN Backcast - WINEP'!$B$13:$AG$13, 0))</f>
        <v>Categorisation</v>
      </c>
      <c r="F255" t="str">
        <f>INDEX('SRN Backcast - WINEP'!$B$12:$AG$97, MATCH('ALL Backcast - WINEP NEP'!$C255, 'SRN Backcast - WINEP'!$C$12:$C$97, 0), MATCH('ALL Backcast - WINEP NEP'!F$13, 'SRN Backcast - WINEP'!$B$13:$AG$13, 0))</f>
        <v>Included</v>
      </c>
      <c r="H255" t="str">
        <f>INDEX('SRN Backcast - WINEP'!$B$12:$AG$97, MATCH('ALL Backcast - WINEP NEP'!$C255, 'SRN Backcast - WINEP'!$C$12:$C$97, 0), MATCH('ALL Backcast - WINEP NEP'!H$13, 'SRN Backcast - WINEP'!$B$13:$AG$13, 0))</f>
        <v>Excellent</v>
      </c>
      <c r="I255" t="str">
        <f>INDEX('SRN Backcast - WINEP'!$B$12:$AG$97, MATCH('ALL Backcast - WINEP NEP'!$C255, 'SRN Backcast - WINEP'!$C$12:$C$97, 0), MATCH('ALL Backcast - WINEP NEP'!I$13, 'SRN Backcast - WINEP'!$B$13:$AG$13, 0))</f>
        <v>Excellent</v>
      </c>
      <c r="J255" t="str">
        <f>INDEX('SRN Backcast - WINEP'!$B$12:$AG$97, MATCH('ALL Backcast - WINEP NEP'!$C255, 'SRN Backcast - WINEP'!$C$12:$C$97, 0), MATCH('ALL Backcast - WINEP NEP'!J$13, 'SRN Backcast - WINEP'!$B$13:$AG$13, 0))</f>
        <v>Excellent</v>
      </c>
      <c r="K255" t="str">
        <f>INDEX('SRN Backcast - WINEP'!$B$12:$AG$97, MATCH('ALL Backcast - WINEP NEP'!$C255, 'SRN Backcast - WINEP'!$C$12:$C$97, 0), MATCH('ALL Backcast - WINEP NEP'!K$13, 'SRN Backcast - WINEP'!$B$13:$AG$13, 0))</f>
        <v>Excellent</v>
      </c>
      <c r="L255" t="str">
        <f>INDEX('SRN Backcast - WINEP'!$B$12:$AG$97, MATCH('ALL Backcast - WINEP NEP'!$C255, 'SRN Backcast - WINEP'!$C$12:$C$97, 0), MATCH('ALL Backcast - WINEP NEP'!L$13, 'SRN Backcast - WINEP'!$B$13:$AG$13, 0))</f>
        <v>Excellent</v>
      </c>
      <c r="M255">
        <f>INDEX('SRN Backcast - WINEP'!$B$12:$AG$97, MATCH('ALL Backcast - WINEP NEP'!$C255, 'SRN Backcast - WINEP'!$C$12:$C$97, 0), MATCH('ALL Backcast - WINEP NEP'!M$13, 'SRN Backcast - WINEP'!$B$13:$AG$13, 0))</f>
        <v>0</v>
      </c>
      <c r="N255" t="str">
        <f>INDEX('SRN Backcast - WINEP'!$B$12:$AG$97, MATCH('ALL Backcast - WINEP NEP'!$C255, 'SRN Backcast - WINEP'!$C$12:$C$97, 0), MATCH('ALL Backcast - WINEP NEP'!N$13, 'SRN Backcast - WINEP'!$B$13:$AG$13, 0))</f>
        <v>Excellent</v>
      </c>
      <c r="O255" t="str">
        <f>INDEX('SRN Backcast - WINEP'!$B$12:$AG$97, MATCH('ALL Backcast - WINEP NEP'!$C255, 'SRN Backcast - WINEP'!$C$12:$C$97, 0), MATCH('ALL Backcast - WINEP NEP'!O$13, 'SRN Backcast - WINEP'!$B$13:$AG$13, 0))</f>
        <v>Excellent</v>
      </c>
      <c r="P255">
        <f>INDEX('SRN Backcast - WINEP'!$B$12:$AG$97, MATCH('ALL Backcast - WINEP NEP'!$C255, 'SRN Backcast - WINEP'!$C$12:$C$97, 0), MATCH('ALL Backcast - WINEP NEP'!P$13, 'SRN Backcast - WINEP'!$B$13:$AG$13, 0))</f>
        <v>0</v>
      </c>
      <c r="Q255" t="str">
        <f>INDEX('SRN Backcast - WINEP'!$B$12:$AG$97, MATCH('ALL Backcast - WINEP NEP'!$C255, 'SRN Backcast - WINEP'!$C$12:$C$97, 0), MATCH('ALL Backcast - WINEP NEP'!Q$13, 'SRN Backcast - WINEP'!$B$13:$AG$13, 0))</f>
        <v>Excellent</v>
      </c>
      <c r="R255" t="str">
        <f>INDEX('SRN Backcast - WINEP'!$B$12:$AG$97, MATCH('ALL Backcast - WINEP NEP'!$C255, 'SRN Backcast - WINEP'!$C$12:$C$97, 0), MATCH('ALL Backcast - WINEP NEP'!R$13, 'SRN Backcast - WINEP'!$B$13:$AG$13, 0))</f>
        <v>Excellent</v>
      </c>
      <c r="S255" t="str">
        <f>INDEX('SRN Backcast - WINEP'!$B$12:$AG$97, MATCH('ALL Backcast - WINEP NEP'!$C255, 'SRN Backcast - WINEP'!$C$12:$C$97, 0), MATCH('ALL Backcast - WINEP NEP'!S$13, 'SRN Backcast - WINEP'!$B$13:$AG$13, 0))</f>
        <v>Excellent</v>
      </c>
      <c r="T255" t="str">
        <f>INDEX('SRN Backcast - WINEP'!$B$12:$AG$97, MATCH('ALL Backcast - WINEP NEP'!$C255, 'SRN Backcast - WINEP'!$C$12:$C$97, 0), MATCH('ALL Backcast - WINEP NEP'!T$13, 'SRN Backcast - WINEP'!$B$13:$AG$13, 0))</f>
        <v>Excellent</v>
      </c>
      <c r="U255" t="str">
        <f>INDEX('SRN Backcast - WINEP'!$B$12:$AG$97, MATCH('ALL Backcast - WINEP NEP'!$C255, 'SRN Backcast - WINEP'!$C$12:$C$97, 0), MATCH('ALL Backcast - WINEP NEP'!U$13, 'SRN Backcast - WINEP'!$B$13:$AG$13, 0))</f>
        <v>Excellent</v>
      </c>
      <c r="V255" t="str">
        <f>INDEX('SRN Backcast - WINEP'!$B$12:$AG$97, MATCH('ALL Backcast - WINEP NEP'!$C255, 'SRN Backcast - WINEP'!$C$12:$C$97, 0), MATCH('ALL Backcast - WINEP NEP'!V$13, 'SRN Backcast - WINEP'!$B$13:$AG$13, 0))</f>
        <v>Excellent</v>
      </c>
      <c r="W255">
        <f>INDEX('SRN Backcast - WINEP'!$B$12:$AG$97, MATCH('ALL Backcast - WINEP NEP'!$C255, 'SRN Backcast - WINEP'!$C$12:$C$97, 0), MATCH('ALL Backcast - WINEP NEP'!W$13, 'SRN Backcast - WINEP'!$B$13:$AG$13, 0))</f>
        <v>0</v>
      </c>
      <c r="X255">
        <f>INDEX('SRN Backcast - WINEP'!$B$12:$AG$97, MATCH('ALL Backcast - WINEP NEP'!$C255, 'SRN Backcast - WINEP'!$C$12:$C$97, 0), MATCH('ALL Backcast - WINEP NEP'!X$13, 'SRN Backcast - WINEP'!$B$13:$AG$13, 0))</f>
        <v>0</v>
      </c>
      <c r="Y255">
        <f>INDEX('SRN Backcast - WINEP'!$B$12:$AG$97, MATCH('ALL Backcast - WINEP NEP'!$C255, 'SRN Backcast - WINEP'!$C$12:$C$97, 0), MATCH('ALL Backcast - WINEP NEP'!Y$13, 'SRN Backcast - WINEP'!$B$13:$AG$13, 0))</f>
        <v>0</v>
      </c>
      <c r="Z255" t="str">
        <f>INDEX('SRN Backcast - WINEP'!$B$12:$AG$97, MATCH('ALL Backcast - WINEP NEP'!$C255, 'SRN Backcast - WINEP'!$C$12:$C$97, 0), MATCH('ALL Backcast - WINEP NEP'!Z$13, 'SRN Backcast - WINEP'!$B$13:$AG$13, 0))</f>
        <v>N</v>
      </c>
      <c r="AB255" t="str">
        <f t="shared" si="3"/>
        <v>N</v>
      </c>
    </row>
    <row r="256" spans="2:28">
      <c r="B256" t="s">
        <v>242</v>
      </c>
      <c r="C256" t="s">
        <v>575</v>
      </c>
      <c r="D256" t="str">
        <f>INDEX('SRN Backcast - WINEP'!$B$12:$AG$97, MATCH('ALL Backcast - WINEP NEP'!$C256, 'SRN Backcast - WINEP'!$C$12:$C$97, 0), MATCH('ALL Backcast - WINEP NEP'!D$13, 'SRN Backcast - WINEP'!$B$13:$AG$13, 0))</f>
        <v>coastal</v>
      </c>
      <c r="E256" t="str">
        <f>INDEX('SRN Backcast - WINEP'!$B$12:$AG$97, MATCH('ALL Backcast - WINEP NEP'!$C256, 'SRN Backcast - WINEP'!$C$12:$C$97, 0), MATCH('ALL Backcast - WINEP NEP'!E$13, 'SRN Backcast - WINEP'!$B$13:$AG$13, 0))</f>
        <v>Categorisation</v>
      </c>
      <c r="F256" t="str">
        <f>INDEX('SRN Backcast - WINEP'!$B$12:$AG$97, MATCH('ALL Backcast - WINEP NEP'!$C256, 'SRN Backcast - WINEP'!$C$12:$C$97, 0), MATCH('ALL Backcast - WINEP NEP'!F$13, 'SRN Backcast - WINEP'!$B$13:$AG$13, 0))</f>
        <v>Included</v>
      </c>
      <c r="H256" t="str">
        <f>INDEX('SRN Backcast - WINEP'!$B$12:$AG$97, MATCH('ALL Backcast - WINEP NEP'!$C256, 'SRN Backcast - WINEP'!$C$12:$C$97, 0), MATCH('ALL Backcast - WINEP NEP'!H$13, 'SRN Backcast - WINEP'!$B$13:$AG$13, 0))</f>
        <v>Excellent</v>
      </c>
      <c r="I256" t="str">
        <f>INDEX('SRN Backcast - WINEP'!$B$12:$AG$97, MATCH('ALL Backcast - WINEP NEP'!$C256, 'SRN Backcast - WINEP'!$C$12:$C$97, 0), MATCH('ALL Backcast - WINEP NEP'!I$13, 'SRN Backcast - WINEP'!$B$13:$AG$13, 0))</f>
        <v>Good</v>
      </c>
      <c r="J256" t="str">
        <f>INDEX('SRN Backcast - WINEP'!$B$12:$AG$97, MATCH('ALL Backcast - WINEP NEP'!$C256, 'SRN Backcast - WINEP'!$C$12:$C$97, 0), MATCH('ALL Backcast - WINEP NEP'!J$13, 'SRN Backcast - WINEP'!$B$13:$AG$13, 0))</f>
        <v>Good</v>
      </c>
      <c r="K256" t="str">
        <f>INDEX('SRN Backcast - WINEP'!$B$12:$AG$97, MATCH('ALL Backcast - WINEP NEP'!$C256, 'SRN Backcast - WINEP'!$C$12:$C$97, 0), MATCH('ALL Backcast - WINEP NEP'!K$13, 'SRN Backcast - WINEP'!$B$13:$AG$13, 0))</f>
        <v>Good</v>
      </c>
      <c r="L256" t="str">
        <f>INDEX('SRN Backcast - WINEP'!$B$12:$AG$97, MATCH('ALL Backcast - WINEP NEP'!$C256, 'SRN Backcast - WINEP'!$C$12:$C$97, 0), MATCH('ALL Backcast - WINEP NEP'!L$13, 'SRN Backcast - WINEP'!$B$13:$AG$13, 0))</f>
        <v>Excellent</v>
      </c>
      <c r="M256">
        <f>INDEX('SRN Backcast - WINEP'!$B$12:$AG$97, MATCH('ALL Backcast - WINEP NEP'!$C256, 'SRN Backcast - WINEP'!$C$12:$C$97, 0), MATCH('ALL Backcast - WINEP NEP'!M$13, 'SRN Backcast - WINEP'!$B$13:$AG$13, 0))</f>
        <v>0</v>
      </c>
      <c r="N256" t="str">
        <f>INDEX('SRN Backcast - WINEP'!$B$12:$AG$97, MATCH('ALL Backcast - WINEP NEP'!$C256, 'SRN Backcast - WINEP'!$C$12:$C$97, 0), MATCH('ALL Backcast - WINEP NEP'!N$13, 'SRN Backcast - WINEP'!$B$13:$AG$13, 0))</f>
        <v>Excellent</v>
      </c>
      <c r="O256" t="str">
        <f>INDEX('SRN Backcast - WINEP'!$B$12:$AG$97, MATCH('ALL Backcast - WINEP NEP'!$C256, 'SRN Backcast - WINEP'!$C$12:$C$97, 0), MATCH('ALL Backcast - WINEP NEP'!O$13, 'SRN Backcast - WINEP'!$B$13:$AG$13, 0))</f>
        <v>Excellent</v>
      </c>
      <c r="P256">
        <f>INDEX('SRN Backcast - WINEP'!$B$12:$AG$97, MATCH('ALL Backcast - WINEP NEP'!$C256, 'SRN Backcast - WINEP'!$C$12:$C$97, 0), MATCH('ALL Backcast - WINEP NEP'!P$13, 'SRN Backcast - WINEP'!$B$13:$AG$13, 0))</f>
        <v>0</v>
      </c>
      <c r="Q256" t="str">
        <f>INDEX('SRN Backcast - WINEP'!$B$12:$AG$97, MATCH('ALL Backcast - WINEP NEP'!$C256, 'SRN Backcast - WINEP'!$C$12:$C$97, 0), MATCH('ALL Backcast - WINEP NEP'!Q$13, 'SRN Backcast - WINEP'!$B$13:$AG$13, 0))</f>
        <v>Excellent</v>
      </c>
      <c r="R256" t="str">
        <f>INDEX('SRN Backcast - WINEP'!$B$12:$AG$97, MATCH('ALL Backcast - WINEP NEP'!$C256, 'SRN Backcast - WINEP'!$C$12:$C$97, 0), MATCH('ALL Backcast - WINEP NEP'!R$13, 'SRN Backcast - WINEP'!$B$13:$AG$13, 0))</f>
        <v>Excellent</v>
      </c>
      <c r="S256" t="str">
        <f>INDEX('SRN Backcast - WINEP'!$B$12:$AG$97, MATCH('ALL Backcast - WINEP NEP'!$C256, 'SRN Backcast - WINEP'!$C$12:$C$97, 0), MATCH('ALL Backcast - WINEP NEP'!S$13, 'SRN Backcast - WINEP'!$B$13:$AG$13, 0))</f>
        <v>Excellent</v>
      </c>
      <c r="T256" t="str">
        <f>INDEX('SRN Backcast - WINEP'!$B$12:$AG$97, MATCH('ALL Backcast - WINEP NEP'!$C256, 'SRN Backcast - WINEP'!$C$12:$C$97, 0), MATCH('ALL Backcast - WINEP NEP'!T$13, 'SRN Backcast - WINEP'!$B$13:$AG$13, 0))</f>
        <v>Excellent</v>
      </c>
      <c r="U256" t="str">
        <f>INDEX('SRN Backcast - WINEP'!$B$12:$AG$97, MATCH('ALL Backcast - WINEP NEP'!$C256, 'SRN Backcast - WINEP'!$C$12:$C$97, 0), MATCH('ALL Backcast - WINEP NEP'!U$13, 'SRN Backcast - WINEP'!$B$13:$AG$13, 0))</f>
        <v>Excellent</v>
      </c>
      <c r="V256" t="str">
        <f>INDEX('SRN Backcast - WINEP'!$B$12:$AG$97, MATCH('ALL Backcast - WINEP NEP'!$C256, 'SRN Backcast - WINEP'!$C$12:$C$97, 0), MATCH('ALL Backcast - WINEP NEP'!V$13, 'SRN Backcast - WINEP'!$B$13:$AG$13, 0))</f>
        <v>Excellent</v>
      </c>
      <c r="W256">
        <f>INDEX('SRN Backcast - WINEP'!$B$12:$AG$97, MATCH('ALL Backcast - WINEP NEP'!$C256, 'SRN Backcast - WINEP'!$C$12:$C$97, 0), MATCH('ALL Backcast - WINEP NEP'!W$13, 'SRN Backcast - WINEP'!$B$13:$AG$13, 0))</f>
        <v>0</v>
      </c>
      <c r="X256">
        <f>INDEX('SRN Backcast - WINEP'!$B$12:$AG$97, MATCH('ALL Backcast - WINEP NEP'!$C256, 'SRN Backcast - WINEP'!$C$12:$C$97, 0), MATCH('ALL Backcast - WINEP NEP'!X$13, 'SRN Backcast - WINEP'!$B$13:$AG$13, 0))</f>
        <v>0</v>
      </c>
      <c r="Y256">
        <f>INDEX('SRN Backcast - WINEP'!$B$12:$AG$97, MATCH('ALL Backcast - WINEP NEP'!$C256, 'SRN Backcast - WINEP'!$C$12:$C$97, 0), MATCH('ALL Backcast - WINEP NEP'!Y$13, 'SRN Backcast - WINEP'!$B$13:$AG$13, 0))</f>
        <v>0</v>
      </c>
      <c r="Z256" t="str">
        <f>INDEX('SRN Backcast - WINEP'!$B$12:$AG$97, MATCH('ALL Backcast - WINEP NEP'!$C256, 'SRN Backcast - WINEP'!$C$12:$C$97, 0), MATCH('ALL Backcast - WINEP NEP'!Z$13, 'SRN Backcast - WINEP'!$B$13:$AG$13, 0))</f>
        <v>N</v>
      </c>
      <c r="AB256" t="str">
        <f t="shared" si="3"/>
        <v>N</v>
      </c>
    </row>
    <row r="257" spans="2:28">
      <c r="B257" t="s">
        <v>242</v>
      </c>
      <c r="C257" t="s">
        <v>576</v>
      </c>
      <c r="D257" t="str">
        <f>INDEX('SRN Backcast - WINEP'!$B$12:$AG$97, MATCH('ALL Backcast - WINEP NEP'!$C257, 'SRN Backcast - WINEP'!$C$12:$C$97, 0), MATCH('ALL Backcast - WINEP NEP'!D$13, 'SRN Backcast - WINEP'!$B$13:$AG$13, 0))</f>
        <v>coastal</v>
      </c>
      <c r="E257" t="str">
        <f>INDEX('SRN Backcast - WINEP'!$B$12:$AG$97, MATCH('ALL Backcast - WINEP NEP'!$C257, 'SRN Backcast - WINEP'!$C$12:$C$97, 0), MATCH('ALL Backcast - WINEP NEP'!E$13, 'SRN Backcast - WINEP'!$B$13:$AG$13, 0))</f>
        <v>Categorisation</v>
      </c>
      <c r="F257" t="str">
        <f>INDEX('SRN Backcast - WINEP'!$B$12:$AG$97, MATCH('ALL Backcast - WINEP NEP'!$C257, 'SRN Backcast - WINEP'!$C$12:$C$97, 0), MATCH('ALL Backcast - WINEP NEP'!F$13, 'SRN Backcast - WINEP'!$B$13:$AG$13, 0))</f>
        <v>Included</v>
      </c>
      <c r="H257" t="str">
        <f>INDEX('SRN Backcast - WINEP'!$B$12:$AG$97, MATCH('ALL Backcast - WINEP NEP'!$C257, 'SRN Backcast - WINEP'!$C$12:$C$97, 0), MATCH('ALL Backcast - WINEP NEP'!H$13, 'SRN Backcast - WINEP'!$B$13:$AG$13, 0))</f>
        <v>Excellent</v>
      </c>
      <c r="I257" t="str">
        <f>INDEX('SRN Backcast - WINEP'!$B$12:$AG$97, MATCH('ALL Backcast - WINEP NEP'!$C257, 'SRN Backcast - WINEP'!$C$12:$C$97, 0), MATCH('ALL Backcast - WINEP NEP'!I$13, 'SRN Backcast - WINEP'!$B$13:$AG$13, 0))</f>
        <v>Excellent</v>
      </c>
      <c r="J257" t="str">
        <f>INDEX('SRN Backcast - WINEP'!$B$12:$AG$97, MATCH('ALL Backcast - WINEP NEP'!$C257, 'SRN Backcast - WINEP'!$C$12:$C$97, 0), MATCH('ALL Backcast - WINEP NEP'!J$13, 'SRN Backcast - WINEP'!$B$13:$AG$13, 0))</f>
        <v>Excellent</v>
      </c>
      <c r="K257" t="str">
        <f>INDEX('SRN Backcast - WINEP'!$B$12:$AG$97, MATCH('ALL Backcast - WINEP NEP'!$C257, 'SRN Backcast - WINEP'!$C$12:$C$97, 0), MATCH('ALL Backcast - WINEP NEP'!K$13, 'SRN Backcast - WINEP'!$B$13:$AG$13, 0))</f>
        <v>Good</v>
      </c>
      <c r="L257" t="str">
        <f>INDEX('SRN Backcast - WINEP'!$B$12:$AG$97, MATCH('ALL Backcast - WINEP NEP'!$C257, 'SRN Backcast - WINEP'!$C$12:$C$97, 0), MATCH('ALL Backcast - WINEP NEP'!L$13, 'SRN Backcast - WINEP'!$B$13:$AG$13, 0))</f>
        <v>Good</v>
      </c>
      <c r="M257">
        <f>INDEX('SRN Backcast - WINEP'!$B$12:$AG$97, MATCH('ALL Backcast - WINEP NEP'!$C257, 'SRN Backcast - WINEP'!$C$12:$C$97, 0), MATCH('ALL Backcast - WINEP NEP'!M$13, 'SRN Backcast - WINEP'!$B$13:$AG$13, 0))</f>
        <v>0</v>
      </c>
      <c r="N257" t="str">
        <f>INDEX('SRN Backcast - WINEP'!$B$12:$AG$97, MATCH('ALL Backcast - WINEP NEP'!$C257, 'SRN Backcast - WINEP'!$C$12:$C$97, 0), MATCH('ALL Backcast - WINEP NEP'!N$13, 'SRN Backcast - WINEP'!$B$13:$AG$13, 0))</f>
        <v>Good</v>
      </c>
      <c r="O257" t="str">
        <f>INDEX('SRN Backcast - WINEP'!$B$12:$AG$97, MATCH('ALL Backcast - WINEP NEP'!$C257, 'SRN Backcast - WINEP'!$C$12:$C$97, 0), MATCH('ALL Backcast - WINEP NEP'!O$13, 'SRN Backcast - WINEP'!$B$13:$AG$13, 0))</f>
        <v>Good</v>
      </c>
      <c r="P257">
        <f>INDEX('SRN Backcast - WINEP'!$B$12:$AG$97, MATCH('ALL Backcast - WINEP NEP'!$C257, 'SRN Backcast - WINEP'!$C$12:$C$97, 0), MATCH('ALL Backcast - WINEP NEP'!P$13, 'SRN Backcast - WINEP'!$B$13:$AG$13, 0))</f>
        <v>0</v>
      </c>
      <c r="Q257" t="str">
        <f>INDEX('SRN Backcast - WINEP'!$B$12:$AG$97, MATCH('ALL Backcast - WINEP NEP'!$C257, 'SRN Backcast - WINEP'!$C$12:$C$97, 0), MATCH('ALL Backcast - WINEP NEP'!Q$13, 'SRN Backcast - WINEP'!$B$13:$AG$13, 0))</f>
        <v>Excellent</v>
      </c>
      <c r="R257" t="str">
        <f>INDEX('SRN Backcast - WINEP'!$B$12:$AG$97, MATCH('ALL Backcast - WINEP NEP'!$C257, 'SRN Backcast - WINEP'!$C$12:$C$97, 0), MATCH('ALL Backcast - WINEP NEP'!R$13, 'SRN Backcast - WINEP'!$B$13:$AG$13, 0))</f>
        <v>Excellent</v>
      </c>
      <c r="S257" t="str">
        <f>INDEX('SRN Backcast - WINEP'!$B$12:$AG$97, MATCH('ALL Backcast - WINEP NEP'!$C257, 'SRN Backcast - WINEP'!$C$12:$C$97, 0), MATCH('ALL Backcast - WINEP NEP'!S$13, 'SRN Backcast - WINEP'!$B$13:$AG$13, 0))</f>
        <v>Excellent</v>
      </c>
      <c r="T257" t="str">
        <f>INDEX('SRN Backcast - WINEP'!$B$12:$AG$97, MATCH('ALL Backcast - WINEP NEP'!$C257, 'SRN Backcast - WINEP'!$C$12:$C$97, 0), MATCH('ALL Backcast - WINEP NEP'!T$13, 'SRN Backcast - WINEP'!$B$13:$AG$13, 0))</f>
        <v>Good</v>
      </c>
      <c r="U257" t="str">
        <f>INDEX('SRN Backcast - WINEP'!$B$12:$AG$97, MATCH('ALL Backcast - WINEP NEP'!$C257, 'SRN Backcast - WINEP'!$C$12:$C$97, 0), MATCH('ALL Backcast - WINEP NEP'!U$13, 'SRN Backcast - WINEP'!$B$13:$AG$13, 0))</f>
        <v>Good</v>
      </c>
      <c r="V257" t="str">
        <f>INDEX('SRN Backcast - WINEP'!$B$12:$AG$97, MATCH('ALL Backcast - WINEP NEP'!$C257, 'SRN Backcast - WINEP'!$C$12:$C$97, 0), MATCH('ALL Backcast - WINEP NEP'!V$13, 'SRN Backcast - WINEP'!$B$13:$AG$13, 0))</f>
        <v>Good</v>
      </c>
      <c r="W257" t="str">
        <f>INDEX('SRN Backcast - WINEP'!$B$12:$AG$97, MATCH('ALL Backcast - WINEP NEP'!$C257, 'SRN Backcast - WINEP'!$C$12:$C$97, 0), MATCH('ALL Backcast - WINEP NEP'!W$13, 'SRN Backcast - WINEP'!$B$13:$AG$13, 0))</f>
        <v>Y</v>
      </c>
      <c r="X257" t="str">
        <f>INDEX('SRN Backcast - WINEP'!$B$12:$AG$97, MATCH('ALL Backcast - WINEP NEP'!$C257, 'SRN Backcast - WINEP'!$C$12:$C$97, 0), MATCH('ALL Backcast - WINEP NEP'!X$13, 'SRN Backcast - WINEP'!$B$13:$AG$13, 0))</f>
        <v>NDINV - 08SO101008a</v>
      </c>
      <c r="Y257" t="str">
        <f>INDEX('SRN Backcast - WINEP'!$B$12:$AG$97, MATCH('ALL Backcast - WINEP NEP'!$C257, 'SRN Backcast - WINEP'!$C$12:$C$97, 0), MATCH('ALL Backcast - WINEP NEP'!Y$13, 'SRN Backcast - WINEP'!$B$13:$AG$13, 0))</f>
        <v>Accept company forecast (investigations complete 30/04/2027) - Investigations for waters failing their baseline class</v>
      </c>
      <c r="Z257" t="str">
        <f>INDEX('SRN Backcast - WINEP'!$B$12:$AG$97, MATCH('ALL Backcast - WINEP NEP'!$C257, 'SRN Backcast - WINEP'!$C$12:$C$97, 0), MATCH('ALL Backcast - WINEP NEP'!Z$13, 'SRN Backcast - WINEP'!$B$13:$AG$13, 0))</f>
        <v>N</v>
      </c>
      <c r="AB257" t="str">
        <f t="shared" si="3"/>
        <v>N</v>
      </c>
    </row>
    <row r="258" spans="2:28">
      <c r="B258" t="s">
        <v>242</v>
      </c>
      <c r="C258" t="s">
        <v>577</v>
      </c>
      <c r="D258" t="str">
        <f>INDEX('SRN Backcast - WINEP'!$B$12:$AG$97, MATCH('ALL Backcast - WINEP NEP'!$C258, 'SRN Backcast - WINEP'!$C$12:$C$97, 0), MATCH('ALL Backcast - WINEP NEP'!D$13, 'SRN Backcast - WINEP'!$B$13:$AG$13, 0))</f>
        <v>coastal</v>
      </c>
      <c r="E258" t="str">
        <f>INDEX('SRN Backcast - WINEP'!$B$12:$AG$97, MATCH('ALL Backcast - WINEP NEP'!$C258, 'SRN Backcast - WINEP'!$C$12:$C$97, 0), MATCH('ALL Backcast - WINEP NEP'!E$13, 'SRN Backcast - WINEP'!$B$13:$AG$13, 0))</f>
        <v>Categorisation</v>
      </c>
      <c r="F258" t="str">
        <f>INDEX('SRN Backcast - WINEP'!$B$12:$AG$97, MATCH('ALL Backcast - WINEP NEP'!$C258, 'SRN Backcast - WINEP'!$C$12:$C$97, 0), MATCH('ALL Backcast - WINEP NEP'!F$13, 'SRN Backcast - WINEP'!$B$13:$AG$13, 0))</f>
        <v>Included</v>
      </c>
      <c r="H258" t="str">
        <f>INDEX('SRN Backcast - WINEP'!$B$12:$AG$97, MATCH('ALL Backcast - WINEP NEP'!$C258, 'SRN Backcast - WINEP'!$C$12:$C$97, 0), MATCH('ALL Backcast - WINEP NEP'!H$13, 'SRN Backcast - WINEP'!$B$13:$AG$13, 0))</f>
        <v>Good</v>
      </c>
      <c r="I258" t="str">
        <f>INDEX('SRN Backcast - WINEP'!$B$12:$AG$97, MATCH('ALL Backcast - WINEP NEP'!$C258, 'SRN Backcast - WINEP'!$C$12:$C$97, 0), MATCH('ALL Backcast - WINEP NEP'!I$13, 'SRN Backcast - WINEP'!$B$13:$AG$13, 0))</f>
        <v>Good</v>
      </c>
      <c r="J258" t="str">
        <f>INDEX('SRN Backcast - WINEP'!$B$12:$AG$97, MATCH('ALL Backcast - WINEP NEP'!$C258, 'SRN Backcast - WINEP'!$C$12:$C$97, 0), MATCH('ALL Backcast - WINEP NEP'!J$13, 'SRN Backcast - WINEP'!$B$13:$AG$13, 0))</f>
        <v>Good</v>
      </c>
      <c r="K258" t="str">
        <f>INDEX('SRN Backcast - WINEP'!$B$12:$AG$97, MATCH('ALL Backcast - WINEP NEP'!$C258, 'SRN Backcast - WINEP'!$C$12:$C$97, 0), MATCH('ALL Backcast - WINEP NEP'!K$13, 'SRN Backcast - WINEP'!$B$13:$AG$13, 0))</f>
        <v>Good</v>
      </c>
      <c r="L258" t="str">
        <f>INDEX('SRN Backcast - WINEP'!$B$12:$AG$97, MATCH('ALL Backcast - WINEP NEP'!$C258, 'SRN Backcast - WINEP'!$C$12:$C$97, 0), MATCH('ALL Backcast - WINEP NEP'!L$13, 'SRN Backcast - WINEP'!$B$13:$AG$13, 0))</f>
        <v>Excellent</v>
      </c>
      <c r="M258">
        <f>INDEX('SRN Backcast - WINEP'!$B$12:$AG$97, MATCH('ALL Backcast - WINEP NEP'!$C258, 'SRN Backcast - WINEP'!$C$12:$C$97, 0), MATCH('ALL Backcast - WINEP NEP'!M$13, 'SRN Backcast - WINEP'!$B$13:$AG$13, 0))</f>
        <v>0</v>
      </c>
      <c r="N258" t="str">
        <f>INDEX('SRN Backcast - WINEP'!$B$12:$AG$97, MATCH('ALL Backcast - WINEP NEP'!$C258, 'SRN Backcast - WINEP'!$C$12:$C$97, 0), MATCH('ALL Backcast - WINEP NEP'!N$13, 'SRN Backcast - WINEP'!$B$13:$AG$13, 0))</f>
        <v>Excellent</v>
      </c>
      <c r="O258" t="str">
        <f>INDEX('SRN Backcast - WINEP'!$B$12:$AG$97, MATCH('ALL Backcast - WINEP NEP'!$C258, 'SRN Backcast - WINEP'!$C$12:$C$97, 0), MATCH('ALL Backcast - WINEP NEP'!O$13, 'SRN Backcast - WINEP'!$B$13:$AG$13, 0))</f>
        <v>Excellent</v>
      </c>
      <c r="P258">
        <f>INDEX('SRN Backcast - WINEP'!$B$12:$AG$97, MATCH('ALL Backcast - WINEP NEP'!$C258, 'SRN Backcast - WINEP'!$C$12:$C$97, 0), MATCH('ALL Backcast - WINEP NEP'!P$13, 'SRN Backcast - WINEP'!$B$13:$AG$13, 0))</f>
        <v>0</v>
      </c>
      <c r="Q258" t="str">
        <f>INDEX('SRN Backcast - WINEP'!$B$12:$AG$97, MATCH('ALL Backcast - WINEP NEP'!$C258, 'SRN Backcast - WINEP'!$C$12:$C$97, 0), MATCH('ALL Backcast - WINEP NEP'!Q$13, 'SRN Backcast - WINEP'!$B$13:$AG$13, 0))</f>
        <v>Good</v>
      </c>
      <c r="R258" t="str">
        <f>INDEX('SRN Backcast - WINEP'!$B$12:$AG$97, MATCH('ALL Backcast - WINEP NEP'!$C258, 'SRN Backcast - WINEP'!$C$12:$C$97, 0), MATCH('ALL Backcast - WINEP NEP'!R$13, 'SRN Backcast - WINEP'!$B$13:$AG$13, 0))</f>
        <v>Good</v>
      </c>
      <c r="S258" t="str">
        <f>INDEX('SRN Backcast - WINEP'!$B$12:$AG$97, MATCH('ALL Backcast - WINEP NEP'!$C258, 'SRN Backcast - WINEP'!$C$12:$C$97, 0), MATCH('ALL Backcast - WINEP NEP'!S$13, 'SRN Backcast - WINEP'!$B$13:$AG$13, 0))</f>
        <v>Good</v>
      </c>
      <c r="T258" t="str">
        <f>INDEX('SRN Backcast - WINEP'!$B$12:$AG$97, MATCH('ALL Backcast - WINEP NEP'!$C258, 'SRN Backcast - WINEP'!$C$12:$C$97, 0), MATCH('ALL Backcast - WINEP NEP'!T$13, 'SRN Backcast - WINEP'!$B$13:$AG$13, 0))</f>
        <v>Good</v>
      </c>
      <c r="U258" t="str">
        <f>INDEX('SRN Backcast - WINEP'!$B$12:$AG$97, MATCH('ALL Backcast - WINEP NEP'!$C258, 'SRN Backcast - WINEP'!$C$12:$C$97, 0), MATCH('ALL Backcast - WINEP NEP'!U$13, 'SRN Backcast - WINEP'!$B$13:$AG$13, 0))</f>
        <v>Good</v>
      </c>
      <c r="V258" t="str">
        <f>INDEX('SRN Backcast - WINEP'!$B$12:$AG$97, MATCH('ALL Backcast - WINEP NEP'!$C258, 'SRN Backcast - WINEP'!$C$12:$C$97, 0), MATCH('ALL Backcast - WINEP NEP'!V$13, 'SRN Backcast - WINEP'!$B$13:$AG$13, 0))</f>
        <v>Good</v>
      </c>
      <c r="W258">
        <f>INDEX('SRN Backcast - WINEP'!$B$12:$AG$97, MATCH('ALL Backcast - WINEP NEP'!$C258, 'SRN Backcast - WINEP'!$C$12:$C$97, 0), MATCH('ALL Backcast - WINEP NEP'!W$13, 'SRN Backcast - WINEP'!$B$13:$AG$13, 0))</f>
        <v>0</v>
      </c>
      <c r="X258">
        <f>INDEX('SRN Backcast - WINEP'!$B$12:$AG$97, MATCH('ALL Backcast - WINEP NEP'!$C258, 'SRN Backcast - WINEP'!$C$12:$C$97, 0), MATCH('ALL Backcast - WINEP NEP'!X$13, 'SRN Backcast - WINEP'!$B$13:$AG$13, 0))</f>
        <v>0</v>
      </c>
      <c r="Y258">
        <f>INDEX('SRN Backcast - WINEP'!$B$12:$AG$97, MATCH('ALL Backcast - WINEP NEP'!$C258, 'SRN Backcast - WINEP'!$C$12:$C$97, 0), MATCH('ALL Backcast - WINEP NEP'!Y$13, 'SRN Backcast - WINEP'!$B$13:$AG$13, 0))</f>
        <v>0</v>
      </c>
      <c r="Z258" t="str">
        <f>INDEX('SRN Backcast - WINEP'!$B$12:$AG$97, MATCH('ALL Backcast - WINEP NEP'!$C258, 'SRN Backcast - WINEP'!$C$12:$C$97, 0), MATCH('ALL Backcast - WINEP NEP'!Z$13, 'SRN Backcast - WINEP'!$B$13:$AG$13, 0))</f>
        <v>N</v>
      </c>
      <c r="AB258" t="str">
        <f t="shared" si="3"/>
        <v>N</v>
      </c>
    </row>
    <row r="259" spans="2:28">
      <c r="B259" t="s">
        <v>242</v>
      </c>
      <c r="C259" t="s">
        <v>578</v>
      </c>
      <c r="D259" t="str">
        <f>INDEX('SRN Backcast - WINEP'!$B$12:$AG$97, MATCH('ALL Backcast - WINEP NEP'!$C259, 'SRN Backcast - WINEP'!$C$12:$C$97, 0), MATCH('ALL Backcast - WINEP NEP'!D$13, 'SRN Backcast - WINEP'!$B$13:$AG$13, 0))</f>
        <v>coastal</v>
      </c>
      <c r="E259" t="str">
        <f>INDEX('SRN Backcast - WINEP'!$B$12:$AG$97, MATCH('ALL Backcast - WINEP NEP'!$C259, 'SRN Backcast - WINEP'!$C$12:$C$97, 0), MATCH('ALL Backcast - WINEP NEP'!E$13, 'SRN Backcast - WINEP'!$B$13:$AG$13, 0))</f>
        <v>Categorisation</v>
      </c>
      <c r="F259" t="str">
        <f>INDEX('SRN Backcast - WINEP'!$B$12:$AG$97, MATCH('ALL Backcast - WINEP NEP'!$C259, 'SRN Backcast - WINEP'!$C$12:$C$97, 0), MATCH('ALL Backcast - WINEP NEP'!F$13, 'SRN Backcast - WINEP'!$B$13:$AG$13, 0))</f>
        <v>Included</v>
      </c>
      <c r="H259" t="str">
        <f>INDEX('SRN Backcast - WINEP'!$B$12:$AG$97, MATCH('ALL Backcast - WINEP NEP'!$C259, 'SRN Backcast - WINEP'!$C$12:$C$97, 0), MATCH('ALL Backcast - WINEP NEP'!H$13, 'SRN Backcast - WINEP'!$B$13:$AG$13, 0))</f>
        <v>Excellent</v>
      </c>
      <c r="I259" t="str">
        <f>INDEX('SRN Backcast - WINEP'!$B$12:$AG$97, MATCH('ALL Backcast - WINEP NEP'!$C259, 'SRN Backcast - WINEP'!$C$12:$C$97, 0), MATCH('ALL Backcast - WINEP NEP'!I$13, 'SRN Backcast - WINEP'!$B$13:$AG$13, 0))</f>
        <v>Good</v>
      </c>
      <c r="J259" t="str">
        <f>INDEX('SRN Backcast - WINEP'!$B$12:$AG$97, MATCH('ALL Backcast - WINEP NEP'!$C259, 'SRN Backcast - WINEP'!$C$12:$C$97, 0), MATCH('ALL Backcast - WINEP NEP'!J$13, 'SRN Backcast - WINEP'!$B$13:$AG$13, 0))</f>
        <v>Good</v>
      </c>
      <c r="K259" t="str">
        <f>INDEX('SRN Backcast - WINEP'!$B$12:$AG$97, MATCH('ALL Backcast - WINEP NEP'!$C259, 'SRN Backcast - WINEP'!$C$12:$C$97, 0), MATCH('ALL Backcast - WINEP NEP'!K$13, 'SRN Backcast - WINEP'!$B$13:$AG$13, 0))</f>
        <v>Good</v>
      </c>
      <c r="L259" t="str">
        <f>INDEX('SRN Backcast - WINEP'!$B$12:$AG$97, MATCH('ALL Backcast - WINEP NEP'!$C259, 'SRN Backcast - WINEP'!$C$12:$C$97, 0), MATCH('ALL Backcast - WINEP NEP'!L$13, 'SRN Backcast - WINEP'!$B$13:$AG$13, 0))</f>
        <v>Good</v>
      </c>
      <c r="M259">
        <f>INDEX('SRN Backcast - WINEP'!$B$12:$AG$97, MATCH('ALL Backcast - WINEP NEP'!$C259, 'SRN Backcast - WINEP'!$C$12:$C$97, 0), MATCH('ALL Backcast - WINEP NEP'!M$13, 'SRN Backcast - WINEP'!$B$13:$AG$13, 0))</f>
        <v>0</v>
      </c>
      <c r="N259" t="str">
        <f>INDEX('SRN Backcast - WINEP'!$B$12:$AG$97, MATCH('ALL Backcast - WINEP NEP'!$C259, 'SRN Backcast - WINEP'!$C$12:$C$97, 0), MATCH('ALL Backcast - WINEP NEP'!N$13, 'SRN Backcast - WINEP'!$B$13:$AG$13, 0))</f>
        <v>Good</v>
      </c>
      <c r="O259" t="str">
        <f>INDEX('SRN Backcast - WINEP'!$B$12:$AG$97, MATCH('ALL Backcast - WINEP NEP'!$C259, 'SRN Backcast - WINEP'!$C$12:$C$97, 0), MATCH('ALL Backcast - WINEP NEP'!O$13, 'SRN Backcast - WINEP'!$B$13:$AG$13, 0))</f>
        <v>Good</v>
      </c>
      <c r="P259">
        <f>INDEX('SRN Backcast - WINEP'!$B$12:$AG$97, MATCH('ALL Backcast - WINEP NEP'!$C259, 'SRN Backcast - WINEP'!$C$12:$C$97, 0), MATCH('ALL Backcast - WINEP NEP'!P$13, 'SRN Backcast - WINEP'!$B$13:$AG$13, 0))</f>
        <v>0</v>
      </c>
      <c r="Q259" t="str">
        <f>INDEX('SRN Backcast - WINEP'!$B$12:$AG$97, MATCH('ALL Backcast - WINEP NEP'!$C259, 'SRN Backcast - WINEP'!$C$12:$C$97, 0), MATCH('ALL Backcast - WINEP NEP'!Q$13, 'SRN Backcast - WINEP'!$B$13:$AG$13, 0))</f>
        <v>Good</v>
      </c>
      <c r="R259" t="str">
        <f>INDEX('SRN Backcast - WINEP'!$B$12:$AG$97, MATCH('ALL Backcast - WINEP NEP'!$C259, 'SRN Backcast - WINEP'!$C$12:$C$97, 0), MATCH('ALL Backcast - WINEP NEP'!R$13, 'SRN Backcast - WINEP'!$B$13:$AG$13, 0))</f>
        <v>Good</v>
      </c>
      <c r="S259" t="str">
        <f>INDEX('SRN Backcast - WINEP'!$B$12:$AG$97, MATCH('ALL Backcast - WINEP NEP'!$C259, 'SRN Backcast - WINEP'!$C$12:$C$97, 0), MATCH('ALL Backcast - WINEP NEP'!S$13, 'SRN Backcast - WINEP'!$B$13:$AG$13, 0))</f>
        <v>Good</v>
      </c>
      <c r="T259" t="str">
        <f>INDEX('SRN Backcast - WINEP'!$B$12:$AG$97, MATCH('ALL Backcast - WINEP NEP'!$C259, 'SRN Backcast - WINEP'!$C$12:$C$97, 0), MATCH('ALL Backcast - WINEP NEP'!T$13, 'SRN Backcast - WINEP'!$B$13:$AG$13, 0))</f>
        <v>Good</v>
      </c>
      <c r="U259" t="str">
        <f>INDEX('SRN Backcast - WINEP'!$B$12:$AG$97, MATCH('ALL Backcast - WINEP NEP'!$C259, 'SRN Backcast - WINEP'!$C$12:$C$97, 0), MATCH('ALL Backcast - WINEP NEP'!U$13, 'SRN Backcast - WINEP'!$B$13:$AG$13, 0))</f>
        <v>Good</v>
      </c>
      <c r="V259" t="str">
        <f>INDEX('SRN Backcast - WINEP'!$B$12:$AG$97, MATCH('ALL Backcast - WINEP NEP'!$C259, 'SRN Backcast - WINEP'!$C$12:$C$97, 0), MATCH('ALL Backcast - WINEP NEP'!V$13, 'SRN Backcast - WINEP'!$B$13:$AG$13, 0))</f>
        <v>Good</v>
      </c>
      <c r="W259">
        <f>INDEX('SRN Backcast - WINEP'!$B$12:$AG$97, MATCH('ALL Backcast - WINEP NEP'!$C259, 'SRN Backcast - WINEP'!$C$12:$C$97, 0), MATCH('ALL Backcast - WINEP NEP'!W$13, 'SRN Backcast - WINEP'!$B$13:$AG$13, 0))</f>
        <v>0</v>
      </c>
      <c r="X259">
        <f>INDEX('SRN Backcast - WINEP'!$B$12:$AG$97, MATCH('ALL Backcast - WINEP NEP'!$C259, 'SRN Backcast - WINEP'!$C$12:$C$97, 0), MATCH('ALL Backcast - WINEP NEP'!X$13, 'SRN Backcast - WINEP'!$B$13:$AG$13, 0))</f>
        <v>0</v>
      </c>
      <c r="Y259">
        <f>INDEX('SRN Backcast - WINEP'!$B$12:$AG$97, MATCH('ALL Backcast - WINEP NEP'!$C259, 'SRN Backcast - WINEP'!$C$12:$C$97, 0), MATCH('ALL Backcast - WINEP NEP'!Y$13, 'SRN Backcast - WINEP'!$B$13:$AG$13, 0))</f>
        <v>0</v>
      </c>
      <c r="Z259" t="str">
        <f>INDEX('SRN Backcast - WINEP'!$B$12:$AG$97, MATCH('ALL Backcast - WINEP NEP'!$C259, 'SRN Backcast - WINEP'!$C$12:$C$97, 0), MATCH('ALL Backcast - WINEP NEP'!Z$13, 'SRN Backcast - WINEP'!$B$13:$AG$13, 0))</f>
        <v>N</v>
      </c>
      <c r="AB259" t="str">
        <f t="shared" si="3"/>
        <v>N</v>
      </c>
    </row>
    <row r="260" spans="2:28">
      <c r="B260" t="s">
        <v>242</v>
      </c>
      <c r="C260" t="s">
        <v>579</v>
      </c>
      <c r="D260" t="str">
        <f>INDEX('SRN Backcast - WINEP'!$B$12:$AG$97, MATCH('ALL Backcast - WINEP NEP'!$C260, 'SRN Backcast - WINEP'!$C$12:$C$97, 0), MATCH('ALL Backcast - WINEP NEP'!D$13, 'SRN Backcast - WINEP'!$B$13:$AG$13, 0))</f>
        <v>coastal</v>
      </c>
      <c r="E260" t="str">
        <f>INDEX('SRN Backcast - WINEP'!$B$12:$AG$97, MATCH('ALL Backcast - WINEP NEP'!$C260, 'SRN Backcast - WINEP'!$C$12:$C$97, 0), MATCH('ALL Backcast - WINEP NEP'!E$13, 'SRN Backcast - WINEP'!$B$13:$AG$13, 0))</f>
        <v>Categorisation</v>
      </c>
      <c r="F260" t="str">
        <f>INDEX('SRN Backcast - WINEP'!$B$12:$AG$97, MATCH('ALL Backcast - WINEP NEP'!$C260, 'SRN Backcast - WINEP'!$C$12:$C$97, 0), MATCH('ALL Backcast - WINEP NEP'!F$13, 'SRN Backcast - WINEP'!$B$13:$AG$13, 0))</f>
        <v>Included</v>
      </c>
      <c r="H260" t="str">
        <f>INDEX('SRN Backcast - WINEP'!$B$12:$AG$97, MATCH('ALL Backcast - WINEP NEP'!$C260, 'SRN Backcast - WINEP'!$C$12:$C$97, 0), MATCH('ALL Backcast - WINEP NEP'!H$13, 'SRN Backcast - WINEP'!$B$13:$AG$13, 0))</f>
        <v>Excellent</v>
      </c>
      <c r="I260" t="str">
        <f>INDEX('SRN Backcast - WINEP'!$B$12:$AG$97, MATCH('ALL Backcast - WINEP NEP'!$C260, 'SRN Backcast - WINEP'!$C$12:$C$97, 0), MATCH('ALL Backcast - WINEP NEP'!I$13, 'SRN Backcast - WINEP'!$B$13:$AG$13, 0))</f>
        <v>Good</v>
      </c>
      <c r="J260" t="str">
        <f>INDEX('SRN Backcast - WINEP'!$B$12:$AG$97, MATCH('ALL Backcast - WINEP NEP'!$C260, 'SRN Backcast - WINEP'!$C$12:$C$97, 0), MATCH('ALL Backcast - WINEP NEP'!J$13, 'SRN Backcast - WINEP'!$B$13:$AG$13, 0))</f>
        <v>Good</v>
      </c>
      <c r="K260" t="str">
        <f>INDEX('SRN Backcast - WINEP'!$B$12:$AG$97, MATCH('ALL Backcast - WINEP NEP'!$C260, 'SRN Backcast - WINEP'!$C$12:$C$97, 0), MATCH('ALL Backcast - WINEP NEP'!K$13, 'SRN Backcast - WINEP'!$B$13:$AG$13, 0))</f>
        <v>Good</v>
      </c>
      <c r="L260" t="str">
        <f>INDEX('SRN Backcast - WINEP'!$B$12:$AG$97, MATCH('ALL Backcast - WINEP NEP'!$C260, 'SRN Backcast - WINEP'!$C$12:$C$97, 0), MATCH('ALL Backcast - WINEP NEP'!L$13, 'SRN Backcast - WINEP'!$B$13:$AG$13, 0))</f>
        <v>Good</v>
      </c>
      <c r="M260">
        <f>INDEX('SRN Backcast - WINEP'!$B$12:$AG$97, MATCH('ALL Backcast - WINEP NEP'!$C260, 'SRN Backcast - WINEP'!$C$12:$C$97, 0), MATCH('ALL Backcast - WINEP NEP'!M$13, 'SRN Backcast - WINEP'!$B$13:$AG$13, 0))</f>
        <v>0</v>
      </c>
      <c r="N260" t="str">
        <f>INDEX('SRN Backcast - WINEP'!$B$12:$AG$97, MATCH('ALL Backcast - WINEP NEP'!$C260, 'SRN Backcast - WINEP'!$C$12:$C$97, 0), MATCH('ALL Backcast - WINEP NEP'!N$13, 'SRN Backcast - WINEP'!$B$13:$AG$13, 0))</f>
        <v>Good</v>
      </c>
      <c r="O260" t="str">
        <f>INDEX('SRN Backcast - WINEP'!$B$12:$AG$97, MATCH('ALL Backcast - WINEP NEP'!$C260, 'SRN Backcast - WINEP'!$C$12:$C$97, 0), MATCH('ALL Backcast - WINEP NEP'!O$13, 'SRN Backcast - WINEP'!$B$13:$AG$13, 0))</f>
        <v>Good</v>
      </c>
      <c r="P260">
        <f>INDEX('SRN Backcast - WINEP'!$B$12:$AG$97, MATCH('ALL Backcast - WINEP NEP'!$C260, 'SRN Backcast - WINEP'!$C$12:$C$97, 0), MATCH('ALL Backcast - WINEP NEP'!P$13, 'SRN Backcast - WINEP'!$B$13:$AG$13, 0))</f>
        <v>0</v>
      </c>
      <c r="Q260" t="str">
        <f>INDEX('SRN Backcast - WINEP'!$B$12:$AG$97, MATCH('ALL Backcast - WINEP NEP'!$C260, 'SRN Backcast - WINEP'!$C$12:$C$97, 0), MATCH('ALL Backcast - WINEP NEP'!Q$13, 'SRN Backcast - WINEP'!$B$13:$AG$13, 0))</f>
        <v>Good</v>
      </c>
      <c r="R260" t="str">
        <f>INDEX('SRN Backcast - WINEP'!$B$12:$AG$97, MATCH('ALL Backcast - WINEP NEP'!$C260, 'SRN Backcast - WINEP'!$C$12:$C$97, 0), MATCH('ALL Backcast - WINEP NEP'!R$13, 'SRN Backcast - WINEP'!$B$13:$AG$13, 0))</f>
        <v>Excellent</v>
      </c>
      <c r="S260" t="str">
        <f>INDEX('SRN Backcast - WINEP'!$B$12:$AG$97, MATCH('ALL Backcast - WINEP NEP'!$C260, 'SRN Backcast - WINEP'!$C$12:$C$97, 0), MATCH('ALL Backcast - WINEP NEP'!S$13, 'SRN Backcast - WINEP'!$B$13:$AG$13, 0))</f>
        <v>Excellent</v>
      </c>
      <c r="T260" t="str">
        <f>INDEX('SRN Backcast - WINEP'!$B$12:$AG$97, MATCH('ALL Backcast - WINEP NEP'!$C260, 'SRN Backcast - WINEP'!$C$12:$C$97, 0), MATCH('ALL Backcast - WINEP NEP'!T$13, 'SRN Backcast - WINEP'!$B$13:$AG$13, 0))</f>
        <v>Excellent</v>
      </c>
      <c r="U260" t="str">
        <f>INDEX('SRN Backcast - WINEP'!$B$12:$AG$97, MATCH('ALL Backcast - WINEP NEP'!$C260, 'SRN Backcast - WINEP'!$C$12:$C$97, 0), MATCH('ALL Backcast - WINEP NEP'!U$13, 'SRN Backcast - WINEP'!$B$13:$AG$13, 0))</f>
        <v>Excellent</v>
      </c>
      <c r="V260" t="str">
        <f>INDEX('SRN Backcast - WINEP'!$B$12:$AG$97, MATCH('ALL Backcast - WINEP NEP'!$C260, 'SRN Backcast - WINEP'!$C$12:$C$97, 0), MATCH('ALL Backcast - WINEP NEP'!V$13, 'SRN Backcast - WINEP'!$B$13:$AG$13, 0))</f>
        <v>Excellent</v>
      </c>
      <c r="W260">
        <f>INDEX('SRN Backcast - WINEP'!$B$12:$AG$97, MATCH('ALL Backcast - WINEP NEP'!$C260, 'SRN Backcast - WINEP'!$C$12:$C$97, 0), MATCH('ALL Backcast - WINEP NEP'!W$13, 'SRN Backcast - WINEP'!$B$13:$AG$13, 0))</f>
        <v>0</v>
      </c>
      <c r="X260">
        <f>INDEX('SRN Backcast - WINEP'!$B$12:$AG$97, MATCH('ALL Backcast - WINEP NEP'!$C260, 'SRN Backcast - WINEP'!$C$12:$C$97, 0), MATCH('ALL Backcast - WINEP NEP'!X$13, 'SRN Backcast - WINEP'!$B$13:$AG$13, 0))</f>
        <v>0</v>
      </c>
      <c r="Y260">
        <f>INDEX('SRN Backcast - WINEP'!$B$12:$AG$97, MATCH('ALL Backcast - WINEP NEP'!$C260, 'SRN Backcast - WINEP'!$C$12:$C$97, 0), MATCH('ALL Backcast - WINEP NEP'!Y$13, 'SRN Backcast - WINEP'!$B$13:$AG$13, 0))</f>
        <v>0</v>
      </c>
      <c r="Z260" t="str">
        <f>INDEX('SRN Backcast - WINEP'!$B$12:$AG$97, MATCH('ALL Backcast - WINEP NEP'!$C260, 'SRN Backcast - WINEP'!$C$12:$C$97, 0), MATCH('ALL Backcast - WINEP NEP'!Z$13, 'SRN Backcast - WINEP'!$B$13:$AG$13, 0))</f>
        <v>N</v>
      </c>
      <c r="AB260" t="str">
        <f t="shared" si="3"/>
        <v>N</v>
      </c>
    </row>
    <row r="261" spans="2:28">
      <c r="B261" t="s">
        <v>242</v>
      </c>
      <c r="C261" t="s">
        <v>580</v>
      </c>
      <c r="D261" t="str">
        <f>INDEX('SRN Backcast - WINEP'!$B$12:$AG$97, MATCH('ALL Backcast - WINEP NEP'!$C261, 'SRN Backcast - WINEP'!$C$12:$C$97, 0), MATCH('ALL Backcast - WINEP NEP'!D$13, 'SRN Backcast - WINEP'!$B$13:$AG$13, 0))</f>
        <v>coastal</v>
      </c>
      <c r="E261" t="str">
        <f>INDEX('SRN Backcast - WINEP'!$B$12:$AG$97, MATCH('ALL Backcast - WINEP NEP'!$C261, 'SRN Backcast - WINEP'!$C$12:$C$97, 0), MATCH('ALL Backcast - WINEP NEP'!E$13, 'SRN Backcast - WINEP'!$B$13:$AG$13, 0))</f>
        <v>Categorisation</v>
      </c>
      <c r="F261" t="str">
        <f>INDEX('SRN Backcast - WINEP'!$B$12:$AG$97, MATCH('ALL Backcast - WINEP NEP'!$C261, 'SRN Backcast - WINEP'!$C$12:$C$97, 0), MATCH('ALL Backcast - WINEP NEP'!F$13, 'SRN Backcast - WINEP'!$B$13:$AG$13, 0))</f>
        <v>Included</v>
      </c>
      <c r="H261" t="str">
        <f>INDEX('SRN Backcast - WINEP'!$B$12:$AG$97, MATCH('ALL Backcast - WINEP NEP'!$C261, 'SRN Backcast - WINEP'!$C$12:$C$97, 0), MATCH('ALL Backcast - WINEP NEP'!H$13, 'SRN Backcast - WINEP'!$B$13:$AG$13, 0))</f>
        <v>Excellent</v>
      </c>
      <c r="I261" t="str">
        <f>INDEX('SRN Backcast - WINEP'!$B$12:$AG$97, MATCH('ALL Backcast - WINEP NEP'!$C261, 'SRN Backcast - WINEP'!$C$12:$C$97, 0), MATCH('ALL Backcast - WINEP NEP'!I$13, 'SRN Backcast - WINEP'!$B$13:$AG$13, 0))</f>
        <v>Excellent</v>
      </c>
      <c r="J261" t="str">
        <f>INDEX('SRN Backcast - WINEP'!$B$12:$AG$97, MATCH('ALL Backcast - WINEP NEP'!$C261, 'SRN Backcast - WINEP'!$C$12:$C$97, 0), MATCH('ALL Backcast - WINEP NEP'!J$13, 'SRN Backcast - WINEP'!$B$13:$AG$13, 0))</f>
        <v>Excellent</v>
      </c>
      <c r="K261" t="str">
        <f>INDEX('SRN Backcast - WINEP'!$B$12:$AG$97, MATCH('ALL Backcast - WINEP NEP'!$C261, 'SRN Backcast - WINEP'!$C$12:$C$97, 0), MATCH('ALL Backcast - WINEP NEP'!K$13, 'SRN Backcast - WINEP'!$B$13:$AG$13, 0))</f>
        <v>Excellent</v>
      </c>
      <c r="L261" t="str">
        <f>INDEX('SRN Backcast - WINEP'!$B$12:$AG$97, MATCH('ALL Backcast - WINEP NEP'!$C261, 'SRN Backcast - WINEP'!$C$12:$C$97, 0), MATCH('ALL Backcast - WINEP NEP'!L$13, 'SRN Backcast - WINEP'!$B$13:$AG$13, 0))</f>
        <v>Good</v>
      </c>
      <c r="M261">
        <f>INDEX('SRN Backcast - WINEP'!$B$12:$AG$97, MATCH('ALL Backcast - WINEP NEP'!$C261, 'SRN Backcast - WINEP'!$C$12:$C$97, 0), MATCH('ALL Backcast - WINEP NEP'!M$13, 'SRN Backcast - WINEP'!$B$13:$AG$13, 0))</f>
        <v>0</v>
      </c>
      <c r="N261" t="str">
        <f>INDEX('SRN Backcast - WINEP'!$B$12:$AG$97, MATCH('ALL Backcast - WINEP NEP'!$C261, 'SRN Backcast - WINEP'!$C$12:$C$97, 0), MATCH('ALL Backcast - WINEP NEP'!N$13, 'SRN Backcast - WINEP'!$B$13:$AG$13, 0))</f>
        <v>Good</v>
      </c>
      <c r="O261" t="str">
        <f>INDEX('SRN Backcast - WINEP'!$B$12:$AG$97, MATCH('ALL Backcast - WINEP NEP'!$C261, 'SRN Backcast - WINEP'!$C$12:$C$97, 0), MATCH('ALL Backcast - WINEP NEP'!O$13, 'SRN Backcast - WINEP'!$B$13:$AG$13, 0))</f>
        <v>Good</v>
      </c>
      <c r="P261">
        <f>INDEX('SRN Backcast - WINEP'!$B$12:$AG$97, MATCH('ALL Backcast - WINEP NEP'!$C261, 'SRN Backcast - WINEP'!$C$12:$C$97, 0), MATCH('ALL Backcast - WINEP NEP'!P$13, 'SRN Backcast - WINEP'!$B$13:$AG$13, 0))</f>
        <v>0</v>
      </c>
      <c r="Q261" t="str">
        <f>INDEX('SRN Backcast - WINEP'!$B$12:$AG$97, MATCH('ALL Backcast - WINEP NEP'!$C261, 'SRN Backcast - WINEP'!$C$12:$C$97, 0), MATCH('ALL Backcast - WINEP NEP'!Q$13, 'SRN Backcast - WINEP'!$B$13:$AG$13, 0))</f>
        <v>Good</v>
      </c>
      <c r="R261" t="str">
        <f>INDEX('SRN Backcast - WINEP'!$B$12:$AG$97, MATCH('ALL Backcast - WINEP NEP'!$C261, 'SRN Backcast - WINEP'!$C$12:$C$97, 0), MATCH('ALL Backcast - WINEP NEP'!R$13, 'SRN Backcast - WINEP'!$B$13:$AG$13, 0))</f>
        <v>Good</v>
      </c>
      <c r="S261" t="str">
        <f>INDEX('SRN Backcast - WINEP'!$B$12:$AG$97, MATCH('ALL Backcast - WINEP NEP'!$C261, 'SRN Backcast - WINEP'!$C$12:$C$97, 0), MATCH('ALL Backcast - WINEP NEP'!S$13, 'SRN Backcast - WINEP'!$B$13:$AG$13, 0))</f>
        <v>Good</v>
      </c>
      <c r="T261" t="str">
        <f>INDEX('SRN Backcast - WINEP'!$B$12:$AG$97, MATCH('ALL Backcast - WINEP NEP'!$C261, 'SRN Backcast - WINEP'!$C$12:$C$97, 0), MATCH('ALL Backcast - WINEP NEP'!T$13, 'SRN Backcast - WINEP'!$B$13:$AG$13, 0))</f>
        <v>Excellent</v>
      </c>
      <c r="U261" t="str">
        <f>INDEX('SRN Backcast - WINEP'!$B$12:$AG$97, MATCH('ALL Backcast - WINEP NEP'!$C261, 'SRN Backcast - WINEP'!$C$12:$C$97, 0), MATCH('ALL Backcast - WINEP NEP'!U$13, 'SRN Backcast - WINEP'!$B$13:$AG$13, 0))</f>
        <v>Excellent</v>
      </c>
      <c r="V261" t="str">
        <f>INDEX('SRN Backcast - WINEP'!$B$12:$AG$97, MATCH('ALL Backcast - WINEP NEP'!$C261, 'SRN Backcast - WINEP'!$C$12:$C$97, 0), MATCH('ALL Backcast - WINEP NEP'!V$13, 'SRN Backcast - WINEP'!$B$13:$AG$13, 0))</f>
        <v>Excellent</v>
      </c>
      <c r="W261" t="str">
        <f>INDEX('SRN Backcast - WINEP'!$B$12:$AG$97, MATCH('ALL Backcast - WINEP NEP'!$C261, 'SRN Backcast - WINEP'!$C$12:$C$97, 0), MATCH('ALL Backcast - WINEP NEP'!W$13, 'SRN Backcast - WINEP'!$B$13:$AG$13, 0))</f>
        <v>Y</v>
      </c>
      <c r="X261" t="str">
        <f>INDEX('SRN Backcast - WINEP'!$B$12:$AG$97, MATCH('ALL Backcast - WINEP NEP'!$C261, 'SRN Backcast - WINEP'!$C$12:$C$97, 0), MATCH('ALL Backcast - WINEP NEP'!X$13, 'SRN Backcast - WINEP'!$B$13:$AG$13, 0))</f>
        <v>NDINV - 08SO101007a</v>
      </c>
      <c r="Y261" t="str">
        <f>INDEX('SRN Backcast - WINEP'!$B$12:$AG$97, MATCH('ALL Backcast - WINEP NEP'!$C261, 'SRN Backcast - WINEP'!$C$12:$C$97, 0), MATCH('ALL Backcast - WINEP NEP'!Y$13, 'SRN Backcast - WINEP'!$B$13:$AG$13, 0))</f>
        <v>Accept company forecast (investigations complete 30/04/2027) - Investigations for waters failing their baseline class</v>
      </c>
      <c r="Z261" t="str">
        <f>INDEX('SRN Backcast - WINEP'!$B$12:$AG$97, MATCH('ALL Backcast - WINEP NEP'!$C261, 'SRN Backcast - WINEP'!$C$12:$C$97, 0), MATCH('ALL Backcast - WINEP NEP'!Z$13, 'SRN Backcast - WINEP'!$B$13:$AG$13, 0))</f>
        <v>N</v>
      </c>
      <c r="AB261" t="str">
        <f t="shared" si="3"/>
        <v>N</v>
      </c>
    </row>
    <row r="262" spans="2:28">
      <c r="B262" t="s">
        <v>242</v>
      </c>
      <c r="C262" t="s">
        <v>581</v>
      </c>
      <c r="D262" t="str">
        <f>INDEX('SRN Backcast - WINEP'!$B$12:$AG$97, MATCH('ALL Backcast - WINEP NEP'!$C262, 'SRN Backcast - WINEP'!$C$12:$C$97, 0), MATCH('ALL Backcast - WINEP NEP'!D$13, 'SRN Backcast - WINEP'!$B$13:$AG$13, 0))</f>
        <v>coastal</v>
      </c>
      <c r="E262" t="str">
        <f>INDEX('SRN Backcast - WINEP'!$B$12:$AG$97, MATCH('ALL Backcast - WINEP NEP'!$C262, 'SRN Backcast - WINEP'!$C$12:$C$97, 0), MATCH('ALL Backcast - WINEP NEP'!E$13, 'SRN Backcast - WINEP'!$B$13:$AG$13, 0))</f>
        <v>Categorisation</v>
      </c>
      <c r="F262" t="str">
        <f>INDEX('SRN Backcast - WINEP'!$B$12:$AG$97, MATCH('ALL Backcast - WINEP NEP'!$C262, 'SRN Backcast - WINEP'!$C$12:$C$97, 0), MATCH('ALL Backcast - WINEP NEP'!F$13, 'SRN Backcast - WINEP'!$B$13:$AG$13, 0))</f>
        <v>Included</v>
      </c>
      <c r="H262" t="str">
        <f>INDEX('SRN Backcast - WINEP'!$B$12:$AG$97, MATCH('ALL Backcast - WINEP NEP'!$C262, 'SRN Backcast - WINEP'!$C$12:$C$97, 0), MATCH('ALL Backcast - WINEP NEP'!H$13, 'SRN Backcast - WINEP'!$B$13:$AG$13, 0))</f>
        <v>Sufficient</v>
      </c>
      <c r="I262" t="str">
        <f>INDEX('SRN Backcast - WINEP'!$B$12:$AG$97, MATCH('ALL Backcast - WINEP NEP'!$C262, 'SRN Backcast - WINEP'!$C$12:$C$97, 0), MATCH('ALL Backcast - WINEP NEP'!I$13, 'SRN Backcast - WINEP'!$B$13:$AG$13, 0))</f>
        <v>Good</v>
      </c>
      <c r="J262" t="str">
        <f>INDEX('SRN Backcast - WINEP'!$B$12:$AG$97, MATCH('ALL Backcast - WINEP NEP'!$C262, 'SRN Backcast - WINEP'!$C$12:$C$97, 0), MATCH('ALL Backcast - WINEP NEP'!J$13, 'SRN Backcast - WINEP'!$B$13:$AG$13, 0))</f>
        <v>Sufficient</v>
      </c>
      <c r="K262" t="str">
        <f>INDEX('SRN Backcast - WINEP'!$B$12:$AG$97, MATCH('ALL Backcast - WINEP NEP'!$C262, 'SRN Backcast - WINEP'!$C$12:$C$97, 0), MATCH('ALL Backcast - WINEP NEP'!K$13, 'SRN Backcast - WINEP'!$B$13:$AG$13, 0))</f>
        <v>Sufficient</v>
      </c>
      <c r="L262" t="str">
        <f>INDEX('SRN Backcast - WINEP'!$B$12:$AG$97, MATCH('ALL Backcast - WINEP NEP'!$C262, 'SRN Backcast - WINEP'!$C$12:$C$97, 0), MATCH('ALL Backcast - WINEP NEP'!L$13, 'SRN Backcast - WINEP'!$B$13:$AG$13, 0))</f>
        <v>Good</v>
      </c>
      <c r="M262">
        <f>INDEX('SRN Backcast - WINEP'!$B$12:$AG$97, MATCH('ALL Backcast - WINEP NEP'!$C262, 'SRN Backcast - WINEP'!$C$12:$C$97, 0), MATCH('ALL Backcast - WINEP NEP'!M$13, 'SRN Backcast - WINEP'!$B$13:$AG$13, 0))</f>
        <v>0</v>
      </c>
      <c r="N262" t="str">
        <f>INDEX('SRN Backcast - WINEP'!$B$12:$AG$97, MATCH('ALL Backcast - WINEP NEP'!$C262, 'SRN Backcast - WINEP'!$C$12:$C$97, 0), MATCH('ALL Backcast - WINEP NEP'!N$13, 'SRN Backcast - WINEP'!$B$13:$AG$13, 0))</f>
        <v>Good</v>
      </c>
      <c r="O262" t="str">
        <f>INDEX('SRN Backcast - WINEP'!$B$12:$AG$97, MATCH('ALL Backcast - WINEP NEP'!$C262, 'SRN Backcast - WINEP'!$C$12:$C$97, 0), MATCH('ALL Backcast - WINEP NEP'!O$13, 'SRN Backcast - WINEP'!$B$13:$AG$13, 0))</f>
        <v>Good</v>
      </c>
      <c r="P262">
        <f>INDEX('SRN Backcast - WINEP'!$B$12:$AG$97, MATCH('ALL Backcast - WINEP NEP'!$C262, 'SRN Backcast - WINEP'!$C$12:$C$97, 0), MATCH('ALL Backcast - WINEP NEP'!P$13, 'SRN Backcast - WINEP'!$B$13:$AG$13, 0))</f>
        <v>0</v>
      </c>
      <c r="Q262" t="str">
        <f>INDEX('SRN Backcast - WINEP'!$B$12:$AG$97, MATCH('ALL Backcast - WINEP NEP'!$C262, 'SRN Backcast - WINEP'!$C$12:$C$97, 0), MATCH('ALL Backcast - WINEP NEP'!Q$13, 'SRN Backcast - WINEP'!$B$13:$AG$13, 0))</f>
        <v>Good</v>
      </c>
      <c r="R262" t="str">
        <f>INDEX('SRN Backcast - WINEP'!$B$12:$AG$97, MATCH('ALL Backcast - WINEP NEP'!$C262, 'SRN Backcast - WINEP'!$C$12:$C$97, 0), MATCH('ALL Backcast - WINEP NEP'!R$13, 'SRN Backcast - WINEP'!$B$13:$AG$13, 0))</f>
        <v>Good</v>
      </c>
      <c r="S262" t="str">
        <f>INDEX('SRN Backcast - WINEP'!$B$12:$AG$97, MATCH('ALL Backcast - WINEP NEP'!$C262, 'SRN Backcast - WINEP'!$C$12:$C$97, 0), MATCH('ALL Backcast - WINEP NEP'!S$13, 'SRN Backcast - WINEP'!$B$13:$AG$13, 0))</f>
        <v>Good</v>
      </c>
      <c r="T262" t="str">
        <f>INDEX('SRN Backcast - WINEP'!$B$12:$AG$97, MATCH('ALL Backcast - WINEP NEP'!$C262, 'SRN Backcast - WINEP'!$C$12:$C$97, 0), MATCH('ALL Backcast - WINEP NEP'!T$13, 'SRN Backcast - WINEP'!$B$13:$AG$13, 0))</f>
        <v>Good</v>
      </c>
      <c r="U262" t="str">
        <f>INDEX('SRN Backcast - WINEP'!$B$12:$AG$97, MATCH('ALL Backcast - WINEP NEP'!$C262, 'SRN Backcast - WINEP'!$C$12:$C$97, 0), MATCH('ALL Backcast - WINEP NEP'!U$13, 'SRN Backcast - WINEP'!$B$13:$AG$13, 0))</f>
        <v>Good</v>
      </c>
      <c r="V262" t="str">
        <f>INDEX('SRN Backcast - WINEP'!$B$12:$AG$97, MATCH('ALL Backcast - WINEP NEP'!$C262, 'SRN Backcast - WINEP'!$C$12:$C$97, 0), MATCH('ALL Backcast - WINEP NEP'!V$13, 'SRN Backcast - WINEP'!$B$13:$AG$13, 0))</f>
        <v>Good</v>
      </c>
      <c r="W262">
        <f>INDEX('SRN Backcast - WINEP'!$B$12:$AG$97, MATCH('ALL Backcast - WINEP NEP'!$C262, 'SRN Backcast - WINEP'!$C$12:$C$97, 0), MATCH('ALL Backcast - WINEP NEP'!W$13, 'SRN Backcast - WINEP'!$B$13:$AG$13, 0))</f>
        <v>0</v>
      </c>
      <c r="X262">
        <f>INDEX('SRN Backcast - WINEP'!$B$12:$AG$97, MATCH('ALL Backcast - WINEP NEP'!$C262, 'SRN Backcast - WINEP'!$C$12:$C$97, 0), MATCH('ALL Backcast - WINEP NEP'!X$13, 'SRN Backcast - WINEP'!$B$13:$AG$13, 0))</f>
        <v>0</v>
      </c>
      <c r="Y262">
        <f>INDEX('SRN Backcast - WINEP'!$B$12:$AG$97, MATCH('ALL Backcast - WINEP NEP'!$C262, 'SRN Backcast - WINEP'!$C$12:$C$97, 0), MATCH('ALL Backcast - WINEP NEP'!Y$13, 'SRN Backcast - WINEP'!$B$13:$AG$13, 0))</f>
        <v>0</v>
      </c>
      <c r="Z262" t="str">
        <f>INDEX('SRN Backcast - WINEP'!$B$12:$AG$97, MATCH('ALL Backcast - WINEP NEP'!$C262, 'SRN Backcast - WINEP'!$C$12:$C$97, 0), MATCH('ALL Backcast - WINEP NEP'!Z$13, 'SRN Backcast - WINEP'!$B$13:$AG$13, 0))</f>
        <v>N</v>
      </c>
      <c r="AB262" t="str">
        <f t="shared" si="3"/>
        <v>N</v>
      </c>
    </row>
    <row r="263" spans="2:28">
      <c r="B263" t="s">
        <v>242</v>
      </c>
      <c r="C263" t="s">
        <v>582</v>
      </c>
      <c r="D263" t="str">
        <f>INDEX('SRN Backcast - WINEP'!$B$12:$AG$97, MATCH('ALL Backcast - WINEP NEP'!$C263, 'SRN Backcast - WINEP'!$C$12:$C$97, 0), MATCH('ALL Backcast - WINEP NEP'!D$13, 'SRN Backcast - WINEP'!$B$13:$AG$13, 0))</f>
        <v>coastal</v>
      </c>
      <c r="E263" t="str">
        <f>INDEX('SRN Backcast - WINEP'!$B$12:$AG$97, MATCH('ALL Backcast - WINEP NEP'!$C263, 'SRN Backcast - WINEP'!$C$12:$C$97, 0), MATCH('ALL Backcast - WINEP NEP'!E$13, 'SRN Backcast - WINEP'!$B$13:$AG$13, 0))</f>
        <v>Categorisation</v>
      </c>
      <c r="F263" t="str">
        <f>INDEX('SRN Backcast - WINEP'!$B$12:$AG$97, MATCH('ALL Backcast - WINEP NEP'!$C263, 'SRN Backcast - WINEP'!$C$12:$C$97, 0), MATCH('ALL Backcast - WINEP NEP'!F$13, 'SRN Backcast - WINEP'!$B$13:$AG$13, 0))</f>
        <v>Included</v>
      </c>
      <c r="H263" t="str">
        <f>INDEX('SRN Backcast - WINEP'!$B$12:$AG$97, MATCH('ALL Backcast - WINEP NEP'!$C263, 'SRN Backcast - WINEP'!$C$12:$C$97, 0), MATCH('ALL Backcast - WINEP NEP'!H$13, 'SRN Backcast - WINEP'!$B$13:$AG$13, 0))</f>
        <v>Excellent</v>
      </c>
      <c r="I263" t="str">
        <f>INDEX('SRN Backcast - WINEP'!$B$12:$AG$97, MATCH('ALL Backcast - WINEP NEP'!$C263, 'SRN Backcast - WINEP'!$C$12:$C$97, 0), MATCH('ALL Backcast - WINEP NEP'!I$13, 'SRN Backcast - WINEP'!$B$13:$AG$13, 0))</f>
        <v>Excellent</v>
      </c>
      <c r="J263" t="str">
        <f>INDEX('SRN Backcast - WINEP'!$B$12:$AG$97, MATCH('ALL Backcast - WINEP NEP'!$C263, 'SRN Backcast - WINEP'!$C$12:$C$97, 0), MATCH('ALL Backcast - WINEP NEP'!J$13, 'SRN Backcast - WINEP'!$B$13:$AG$13, 0))</f>
        <v>Excellent</v>
      </c>
      <c r="K263" t="str">
        <f>INDEX('SRN Backcast - WINEP'!$B$12:$AG$97, MATCH('ALL Backcast - WINEP NEP'!$C263, 'SRN Backcast - WINEP'!$C$12:$C$97, 0), MATCH('ALL Backcast - WINEP NEP'!K$13, 'SRN Backcast - WINEP'!$B$13:$AG$13, 0))</f>
        <v>Excellent</v>
      </c>
      <c r="L263" t="str">
        <f>INDEX('SRN Backcast - WINEP'!$B$12:$AG$97, MATCH('ALL Backcast - WINEP NEP'!$C263, 'SRN Backcast - WINEP'!$C$12:$C$97, 0), MATCH('ALL Backcast - WINEP NEP'!L$13, 'SRN Backcast - WINEP'!$B$13:$AG$13, 0))</f>
        <v>Excellent</v>
      </c>
      <c r="M263">
        <f>INDEX('SRN Backcast - WINEP'!$B$12:$AG$97, MATCH('ALL Backcast - WINEP NEP'!$C263, 'SRN Backcast - WINEP'!$C$12:$C$97, 0), MATCH('ALL Backcast - WINEP NEP'!M$13, 'SRN Backcast - WINEP'!$B$13:$AG$13, 0))</f>
        <v>0</v>
      </c>
      <c r="N263" t="str">
        <f>INDEX('SRN Backcast - WINEP'!$B$12:$AG$97, MATCH('ALL Backcast - WINEP NEP'!$C263, 'SRN Backcast - WINEP'!$C$12:$C$97, 0), MATCH('ALL Backcast - WINEP NEP'!N$13, 'SRN Backcast - WINEP'!$B$13:$AG$13, 0))</f>
        <v>Excellent</v>
      </c>
      <c r="O263" t="str">
        <f>INDEX('SRN Backcast - WINEP'!$B$12:$AG$97, MATCH('ALL Backcast - WINEP NEP'!$C263, 'SRN Backcast - WINEP'!$C$12:$C$97, 0), MATCH('ALL Backcast - WINEP NEP'!O$13, 'SRN Backcast - WINEP'!$B$13:$AG$13, 0))</f>
        <v>Excellent</v>
      </c>
      <c r="P263">
        <f>INDEX('SRN Backcast - WINEP'!$B$12:$AG$97, MATCH('ALL Backcast - WINEP NEP'!$C263, 'SRN Backcast - WINEP'!$C$12:$C$97, 0), MATCH('ALL Backcast - WINEP NEP'!P$13, 'SRN Backcast - WINEP'!$B$13:$AG$13, 0))</f>
        <v>0</v>
      </c>
      <c r="Q263" t="str">
        <f>INDEX('SRN Backcast - WINEP'!$B$12:$AG$97, MATCH('ALL Backcast - WINEP NEP'!$C263, 'SRN Backcast - WINEP'!$C$12:$C$97, 0), MATCH('ALL Backcast - WINEP NEP'!Q$13, 'SRN Backcast - WINEP'!$B$13:$AG$13, 0))</f>
        <v>Excellent</v>
      </c>
      <c r="R263" t="str">
        <f>INDEX('SRN Backcast - WINEP'!$B$12:$AG$97, MATCH('ALL Backcast - WINEP NEP'!$C263, 'SRN Backcast - WINEP'!$C$12:$C$97, 0), MATCH('ALL Backcast - WINEP NEP'!R$13, 'SRN Backcast - WINEP'!$B$13:$AG$13, 0))</f>
        <v>Excellent</v>
      </c>
      <c r="S263" t="str">
        <f>INDEX('SRN Backcast - WINEP'!$B$12:$AG$97, MATCH('ALL Backcast - WINEP NEP'!$C263, 'SRN Backcast - WINEP'!$C$12:$C$97, 0), MATCH('ALL Backcast - WINEP NEP'!S$13, 'SRN Backcast - WINEP'!$B$13:$AG$13, 0))</f>
        <v>Excellent</v>
      </c>
      <c r="T263" t="str">
        <f>INDEX('SRN Backcast - WINEP'!$B$12:$AG$97, MATCH('ALL Backcast - WINEP NEP'!$C263, 'SRN Backcast - WINEP'!$C$12:$C$97, 0), MATCH('ALL Backcast - WINEP NEP'!T$13, 'SRN Backcast - WINEP'!$B$13:$AG$13, 0))</f>
        <v>Excellent</v>
      </c>
      <c r="U263" t="str">
        <f>INDEX('SRN Backcast - WINEP'!$B$12:$AG$97, MATCH('ALL Backcast - WINEP NEP'!$C263, 'SRN Backcast - WINEP'!$C$12:$C$97, 0), MATCH('ALL Backcast - WINEP NEP'!U$13, 'SRN Backcast - WINEP'!$B$13:$AG$13, 0))</f>
        <v>Excellent</v>
      </c>
      <c r="V263" t="str">
        <f>INDEX('SRN Backcast - WINEP'!$B$12:$AG$97, MATCH('ALL Backcast - WINEP NEP'!$C263, 'SRN Backcast - WINEP'!$C$12:$C$97, 0), MATCH('ALL Backcast - WINEP NEP'!V$13, 'SRN Backcast - WINEP'!$B$13:$AG$13, 0))</f>
        <v>Excellent</v>
      </c>
      <c r="W263">
        <f>INDEX('SRN Backcast - WINEP'!$B$12:$AG$97, MATCH('ALL Backcast - WINEP NEP'!$C263, 'SRN Backcast - WINEP'!$C$12:$C$97, 0), MATCH('ALL Backcast - WINEP NEP'!W$13, 'SRN Backcast - WINEP'!$B$13:$AG$13, 0))</f>
        <v>0</v>
      </c>
      <c r="X263">
        <f>INDEX('SRN Backcast - WINEP'!$B$12:$AG$97, MATCH('ALL Backcast - WINEP NEP'!$C263, 'SRN Backcast - WINEP'!$C$12:$C$97, 0), MATCH('ALL Backcast - WINEP NEP'!X$13, 'SRN Backcast - WINEP'!$B$13:$AG$13, 0))</f>
        <v>0</v>
      </c>
      <c r="Y263">
        <f>INDEX('SRN Backcast - WINEP'!$B$12:$AG$97, MATCH('ALL Backcast - WINEP NEP'!$C263, 'SRN Backcast - WINEP'!$C$12:$C$97, 0), MATCH('ALL Backcast - WINEP NEP'!Y$13, 'SRN Backcast - WINEP'!$B$13:$AG$13, 0))</f>
        <v>0</v>
      </c>
      <c r="Z263" t="str">
        <f>INDEX('SRN Backcast - WINEP'!$B$12:$AG$97, MATCH('ALL Backcast - WINEP NEP'!$C263, 'SRN Backcast - WINEP'!$C$12:$C$97, 0), MATCH('ALL Backcast - WINEP NEP'!Z$13, 'SRN Backcast - WINEP'!$B$13:$AG$13, 0))</f>
        <v>N</v>
      </c>
      <c r="AB263" t="str">
        <f t="shared" si="3"/>
        <v>N</v>
      </c>
    </row>
    <row r="264" spans="2:28">
      <c r="B264" t="s">
        <v>242</v>
      </c>
      <c r="C264" t="s">
        <v>583</v>
      </c>
      <c r="D264" t="str">
        <f>INDEX('SRN Backcast - WINEP'!$B$12:$AG$97, MATCH('ALL Backcast - WINEP NEP'!$C264, 'SRN Backcast - WINEP'!$C$12:$C$97, 0), MATCH('ALL Backcast - WINEP NEP'!D$13, 'SRN Backcast - WINEP'!$B$13:$AG$13, 0))</f>
        <v>coastal</v>
      </c>
      <c r="E264" t="str">
        <f>INDEX('SRN Backcast - WINEP'!$B$12:$AG$97, MATCH('ALL Backcast - WINEP NEP'!$C264, 'SRN Backcast - WINEP'!$C$12:$C$97, 0), MATCH('ALL Backcast - WINEP NEP'!E$13, 'SRN Backcast - WINEP'!$B$13:$AG$13, 0))</f>
        <v>Categorisation</v>
      </c>
      <c r="F264" t="str">
        <f>INDEX('SRN Backcast - WINEP'!$B$12:$AG$97, MATCH('ALL Backcast - WINEP NEP'!$C264, 'SRN Backcast - WINEP'!$C$12:$C$97, 0), MATCH('ALL Backcast - WINEP NEP'!F$13, 'SRN Backcast - WINEP'!$B$13:$AG$13, 0))</f>
        <v>Included</v>
      </c>
      <c r="H264" t="str">
        <f>INDEX('SRN Backcast - WINEP'!$B$12:$AG$97, MATCH('ALL Backcast - WINEP NEP'!$C264, 'SRN Backcast - WINEP'!$C$12:$C$97, 0), MATCH('ALL Backcast - WINEP NEP'!H$13, 'SRN Backcast - WINEP'!$B$13:$AG$13, 0))</f>
        <v>Excellent</v>
      </c>
      <c r="I264" t="str">
        <f>INDEX('SRN Backcast - WINEP'!$B$12:$AG$97, MATCH('ALL Backcast - WINEP NEP'!$C264, 'SRN Backcast - WINEP'!$C$12:$C$97, 0), MATCH('ALL Backcast - WINEP NEP'!I$13, 'SRN Backcast - WINEP'!$B$13:$AG$13, 0))</f>
        <v>Excellent</v>
      </c>
      <c r="J264" t="str">
        <f>INDEX('SRN Backcast - WINEP'!$B$12:$AG$97, MATCH('ALL Backcast - WINEP NEP'!$C264, 'SRN Backcast - WINEP'!$C$12:$C$97, 0), MATCH('ALL Backcast - WINEP NEP'!J$13, 'SRN Backcast - WINEP'!$B$13:$AG$13, 0))</f>
        <v>Excellent</v>
      </c>
      <c r="K264" t="str">
        <f>INDEX('SRN Backcast - WINEP'!$B$12:$AG$97, MATCH('ALL Backcast - WINEP NEP'!$C264, 'SRN Backcast - WINEP'!$C$12:$C$97, 0), MATCH('ALL Backcast - WINEP NEP'!K$13, 'SRN Backcast - WINEP'!$B$13:$AG$13, 0))</f>
        <v>Excellent</v>
      </c>
      <c r="L264" t="str">
        <f>INDEX('SRN Backcast - WINEP'!$B$12:$AG$97, MATCH('ALL Backcast - WINEP NEP'!$C264, 'SRN Backcast - WINEP'!$C$12:$C$97, 0), MATCH('ALL Backcast - WINEP NEP'!L$13, 'SRN Backcast - WINEP'!$B$13:$AG$13, 0))</f>
        <v>Excellent</v>
      </c>
      <c r="M264">
        <f>INDEX('SRN Backcast - WINEP'!$B$12:$AG$97, MATCH('ALL Backcast - WINEP NEP'!$C264, 'SRN Backcast - WINEP'!$C$12:$C$97, 0), MATCH('ALL Backcast - WINEP NEP'!M$13, 'SRN Backcast - WINEP'!$B$13:$AG$13, 0))</f>
        <v>0</v>
      </c>
      <c r="N264" t="str">
        <f>INDEX('SRN Backcast - WINEP'!$B$12:$AG$97, MATCH('ALL Backcast - WINEP NEP'!$C264, 'SRN Backcast - WINEP'!$C$12:$C$97, 0), MATCH('ALL Backcast - WINEP NEP'!N$13, 'SRN Backcast - WINEP'!$B$13:$AG$13, 0))</f>
        <v>Excellent</v>
      </c>
      <c r="O264" t="str">
        <f>INDEX('SRN Backcast - WINEP'!$B$12:$AG$97, MATCH('ALL Backcast - WINEP NEP'!$C264, 'SRN Backcast - WINEP'!$C$12:$C$97, 0), MATCH('ALL Backcast - WINEP NEP'!O$13, 'SRN Backcast - WINEP'!$B$13:$AG$13, 0))</f>
        <v>Excellent</v>
      </c>
      <c r="P264">
        <f>INDEX('SRN Backcast - WINEP'!$B$12:$AG$97, MATCH('ALL Backcast - WINEP NEP'!$C264, 'SRN Backcast - WINEP'!$C$12:$C$97, 0), MATCH('ALL Backcast - WINEP NEP'!P$13, 'SRN Backcast - WINEP'!$B$13:$AG$13, 0))</f>
        <v>0</v>
      </c>
      <c r="Q264" t="str">
        <f>INDEX('SRN Backcast - WINEP'!$B$12:$AG$97, MATCH('ALL Backcast - WINEP NEP'!$C264, 'SRN Backcast - WINEP'!$C$12:$C$97, 0), MATCH('ALL Backcast - WINEP NEP'!Q$13, 'SRN Backcast - WINEP'!$B$13:$AG$13, 0))</f>
        <v>Excellent</v>
      </c>
      <c r="R264" t="str">
        <f>INDEX('SRN Backcast - WINEP'!$B$12:$AG$97, MATCH('ALL Backcast - WINEP NEP'!$C264, 'SRN Backcast - WINEP'!$C$12:$C$97, 0), MATCH('ALL Backcast - WINEP NEP'!R$13, 'SRN Backcast - WINEP'!$B$13:$AG$13, 0))</f>
        <v>Excellent</v>
      </c>
      <c r="S264" t="str">
        <f>INDEX('SRN Backcast - WINEP'!$B$12:$AG$97, MATCH('ALL Backcast - WINEP NEP'!$C264, 'SRN Backcast - WINEP'!$C$12:$C$97, 0), MATCH('ALL Backcast - WINEP NEP'!S$13, 'SRN Backcast - WINEP'!$B$13:$AG$13, 0))</f>
        <v>Excellent</v>
      </c>
      <c r="T264" t="str">
        <f>INDEX('SRN Backcast - WINEP'!$B$12:$AG$97, MATCH('ALL Backcast - WINEP NEP'!$C264, 'SRN Backcast - WINEP'!$C$12:$C$97, 0), MATCH('ALL Backcast - WINEP NEP'!T$13, 'SRN Backcast - WINEP'!$B$13:$AG$13, 0))</f>
        <v>Excellent</v>
      </c>
      <c r="U264" t="str">
        <f>INDEX('SRN Backcast - WINEP'!$B$12:$AG$97, MATCH('ALL Backcast - WINEP NEP'!$C264, 'SRN Backcast - WINEP'!$C$12:$C$97, 0), MATCH('ALL Backcast - WINEP NEP'!U$13, 'SRN Backcast - WINEP'!$B$13:$AG$13, 0))</f>
        <v>Excellent</v>
      </c>
      <c r="V264" t="str">
        <f>INDEX('SRN Backcast - WINEP'!$B$12:$AG$97, MATCH('ALL Backcast - WINEP NEP'!$C264, 'SRN Backcast - WINEP'!$C$12:$C$97, 0), MATCH('ALL Backcast - WINEP NEP'!V$13, 'SRN Backcast - WINEP'!$B$13:$AG$13, 0))</f>
        <v>Excellent</v>
      </c>
      <c r="W264">
        <f>INDEX('SRN Backcast - WINEP'!$B$12:$AG$97, MATCH('ALL Backcast - WINEP NEP'!$C264, 'SRN Backcast - WINEP'!$C$12:$C$97, 0), MATCH('ALL Backcast - WINEP NEP'!W$13, 'SRN Backcast - WINEP'!$B$13:$AG$13, 0))</f>
        <v>0</v>
      </c>
      <c r="X264">
        <f>INDEX('SRN Backcast - WINEP'!$B$12:$AG$97, MATCH('ALL Backcast - WINEP NEP'!$C264, 'SRN Backcast - WINEP'!$C$12:$C$97, 0), MATCH('ALL Backcast - WINEP NEP'!X$13, 'SRN Backcast - WINEP'!$B$13:$AG$13, 0))</f>
        <v>0</v>
      </c>
      <c r="Y264">
        <f>INDEX('SRN Backcast - WINEP'!$B$12:$AG$97, MATCH('ALL Backcast - WINEP NEP'!$C264, 'SRN Backcast - WINEP'!$C$12:$C$97, 0), MATCH('ALL Backcast - WINEP NEP'!Y$13, 'SRN Backcast - WINEP'!$B$13:$AG$13, 0))</f>
        <v>0</v>
      </c>
      <c r="Z264" t="str">
        <f>INDEX('SRN Backcast - WINEP'!$B$12:$AG$97, MATCH('ALL Backcast - WINEP NEP'!$C264, 'SRN Backcast - WINEP'!$C$12:$C$97, 0), MATCH('ALL Backcast - WINEP NEP'!Z$13, 'SRN Backcast - WINEP'!$B$13:$AG$13, 0))</f>
        <v>N</v>
      </c>
      <c r="AB264" t="str">
        <f t="shared" si="3"/>
        <v>N</v>
      </c>
    </row>
    <row r="265" spans="2:28">
      <c r="B265" t="s">
        <v>242</v>
      </c>
      <c r="C265" t="s">
        <v>584</v>
      </c>
      <c r="D265" t="str">
        <f>INDEX('SRN Backcast - WINEP'!$B$12:$AG$97, MATCH('ALL Backcast - WINEP NEP'!$C265, 'SRN Backcast - WINEP'!$C$12:$C$97, 0), MATCH('ALL Backcast - WINEP NEP'!D$13, 'SRN Backcast - WINEP'!$B$13:$AG$13, 0))</f>
        <v>coastal</v>
      </c>
      <c r="E265" t="str">
        <f>INDEX('SRN Backcast - WINEP'!$B$12:$AG$97, MATCH('ALL Backcast - WINEP NEP'!$C265, 'SRN Backcast - WINEP'!$C$12:$C$97, 0), MATCH('ALL Backcast - WINEP NEP'!E$13, 'SRN Backcast - WINEP'!$B$13:$AG$13, 0))</f>
        <v>Categorisation</v>
      </c>
      <c r="F265" t="str">
        <f>INDEX('SRN Backcast - WINEP'!$B$12:$AG$97, MATCH('ALL Backcast - WINEP NEP'!$C265, 'SRN Backcast - WINEP'!$C$12:$C$97, 0), MATCH('ALL Backcast - WINEP NEP'!F$13, 'SRN Backcast - WINEP'!$B$13:$AG$13, 0))</f>
        <v>Included</v>
      </c>
      <c r="H265" t="str">
        <f>INDEX('SRN Backcast - WINEP'!$B$12:$AG$97, MATCH('ALL Backcast - WINEP NEP'!$C265, 'SRN Backcast - WINEP'!$C$12:$C$97, 0), MATCH('ALL Backcast - WINEP NEP'!H$13, 'SRN Backcast - WINEP'!$B$13:$AG$13, 0))</f>
        <v>Good</v>
      </c>
      <c r="I265" t="str">
        <f>INDEX('SRN Backcast - WINEP'!$B$12:$AG$97, MATCH('ALL Backcast - WINEP NEP'!$C265, 'SRN Backcast - WINEP'!$C$12:$C$97, 0), MATCH('ALL Backcast - WINEP NEP'!I$13, 'SRN Backcast - WINEP'!$B$13:$AG$13, 0))</f>
        <v>Good</v>
      </c>
      <c r="J265" t="str">
        <f>INDEX('SRN Backcast - WINEP'!$B$12:$AG$97, MATCH('ALL Backcast - WINEP NEP'!$C265, 'SRN Backcast - WINEP'!$C$12:$C$97, 0), MATCH('ALL Backcast - WINEP NEP'!J$13, 'SRN Backcast - WINEP'!$B$13:$AG$13, 0))</f>
        <v>Excellent</v>
      </c>
      <c r="K265" t="str">
        <f>INDEX('SRN Backcast - WINEP'!$B$12:$AG$97, MATCH('ALL Backcast - WINEP NEP'!$C265, 'SRN Backcast - WINEP'!$C$12:$C$97, 0), MATCH('ALL Backcast - WINEP NEP'!K$13, 'SRN Backcast - WINEP'!$B$13:$AG$13, 0))</f>
        <v>Excellent</v>
      </c>
      <c r="L265" t="str">
        <f>INDEX('SRN Backcast - WINEP'!$B$12:$AG$97, MATCH('ALL Backcast - WINEP NEP'!$C265, 'SRN Backcast - WINEP'!$C$12:$C$97, 0), MATCH('ALL Backcast - WINEP NEP'!L$13, 'SRN Backcast - WINEP'!$B$13:$AG$13, 0))</f>
        <v>Excellent</v>
      </c>
      <c r="M265">
        <f>INDEX('SRN Backcast - WINEP'!$B$12:$AG$97, MATCH('ALL Backcast - WINEP NEP'!$C265, 'SRN Backcast - WINEP'!$C$12:$C$97, 0), MATCH('ALL Backcast - WINEP NEP'!M$13, 'SRN Backcast - WINEP'!$B$13:$AG$13, 0))</f>
        <v>0</v>
      </c>
      <c r="N265" t="str">
        <f>INDEX('SRN Backcast - WINEP'!$B$12:$AG$97, MATCH('ALL Backcast - WINEP NEP'!$C265, 'SRN Backcast - WINEP'!$C$12:$C$97, 0), MATCH('ALL Backcast - WINEP NEP'!N$13, 'SRN Backcast - WINEP'!$B$13:$AG$13, 0))</f>
        <v>Excellent</v>
      </c>
      <c r="O265" t="str">
        <f>INDEX('SRN Backcast - WINEP'!$B$12:$AG$97, MATCH('ALL Backcast - WINEP NEP'!$C265, 'SRN Backcast - WINEP'!$C$12:$C$97, 0), MATCH('ALL Backcast - WINEP NEP'!O$13, 'SRN Backcast - WINEP'!$B$13:$AG$13, 0))</f>
        <v>Excellent</v>
      </c>
      <c r="P265">
        <f>INDEX('SRN Backcast - WINEP'!$B$12:$AG$97, MATCH('ALL Backcast - WINEP NEP'!$C265, 'SRN Backcast - WINEP'!$C$12:$C$97, 0), MATCH('ALL Backcast - WINEP NEP'!P$13, 'SRN Backcast - WINEP'!$B$13:$AG$13, 0))</f>
        <v>0</v>
      </c>
      <c r="Q265" t="str">
        <f>INDEX('SRN Backcast - WINEP'!$B$12:$AG$97, MATCH('ALL Backcast - WINEP NEP'!$C265, 'SRN Backcast - WINEP'!$C$12:$C$97, 0), MATCH('ALL Backcast - WINEP NEP'!Q$13, 'SRN Backcast - WINEP'!$B$13:$AG$13, 0))</f>
        <v>Good</v>
      </c>
      <c r="R265" t="str">
        <f>INDEX('SRN Backcast - WINEP'!$B$12:$AG$97, MATCH('ALL Backcast - WINEP NEP'!$C265, 'SRN Backcast - WINEP'!$C$12:$C$97, 0), MATCH('ALL Backcast - WINEP NEP'!R$13, 'SRN Backcast - WINEP'!$B$13:$AG$13, 0))</f>
        <v>Good</v>
      </c>
      <c r="S265" t="str">
        <f>INDEX('SRN Backcast - WINEP'!$B$12:$AG$97, MATCH('ALL Backcast - WINEP NEP'!$C265, 'SRN Backcast - WINEP'!$C$12:$C$97, 0), MATCH('ALL Backcast - WINEP NEP'!S$13, 'SRN Backcast - WINEP'!$B$13:$AG$13, 0))</f>
        <v>Excellent</v>
      </c>
      <c r="T265" t="str">
        <f>INDEX('SRN Backcast - WINEP'!$B$12:$AG$97, MATCH('ALL Backcast - WINEP NEP'!$C265, 'SRN Backcast - WINEP'!$C$12:$C$97, 0), MATCH('ALL Backcast - WINEP NEP'!T$13, 'SRN Backcast - WINEP'!$B$13:$AG$13, 0))</f>
        <v>Excellent</v>
      </c>
      <c r="U265" t="str">
        <f>INDEX('SRN Backcast - WINEP'!$B$12:$AG$97, MATCH('ALL Backcast - WINEP NEP'!$C265, 'SRN Backcast - WINEP'!$C$12:$C$97, 0), MATCH('ALL Backcast - WINEP NEP'!U$13, 'SRN Backcast - WINEP'!$B$13:$AG$13, 0))</f>
        <v>Excellent</v>
      </c>
      <c r="V265" t="str">
        <f>INDEX('SRN Backcast - WINEP'!$B$12:$AG$97, MATCH('ALL Backcast - WINEP NEP'!$C265, 'SRN Backcast - WINEP'!$C$12:$C$97, 0), MATCH('ALL Backcast - WINEP NEP'!V$13, 'SRN Backcast - WINEP'!$B$13:$AG$13, 0))</f>
        <v>Excellent</v>
      </c>
      <c r="W265">
        <f>INDEX('SRN Backcast - WINEP'!$B$12:$AG$97, MATCH('ALL Backcast - WINEP NEP'!$C265, 'SRN Backcast - WINEP'!$C$12:$C$97, 0), MATCH('ALL Backcast - WINEP NEP'!W$13, 'SRN Backcast - WINEP'!$B$13:$AG$13, 0))</f>
        <v>0</v>
      </c>
      <c r="X265" t="str">
        <f>INDEX('SRN Backcast - WINEP'!$B$12:$AG$97, MATCH('ALL Backcast - WINEP NEP'!$C265, 'SRN Backcast - WINEP'!$C$12:$C$97, 0), MATCH('ALL Backcast - WINEP NEP'!X$13, 'SRN Backcast - WINEP'!$B$13:$AG$13, 0))</f>
        <v>EnvAct_IMP3 - 09SO101005a</v>
      </c>
      <c r="Y265" t="str">
        <f>INDEX('SRN Backcast - WINEP'!$B$12:$AG$97, MATCH('ALL Backcast - WINEP NEP'!$C265, 'SRN Backcast - WINEP'!$C$12:$C$97, 0), MATCH('ALL Backcast - WINEP NEP'!Y$13, 'SRN Backcast - WINEP'!$B$13:$AG$13, 0))</f>
        <v>Accept company forecast (no completion date given) - Improvements to reduce storm overflows that spill to designated bathing waters to protect public health</v>
      </c>
      <c r="Z265" t="str">
        <f>INDEX('SRN Backcast - WINEP'!$B$12:$AG$97, MATCH('ALL Backcast - WINEP NEP'!$C265, 'SRN Backcast - WINEP'!$C$12:$C$97, 0), MATCH('ALL Backcast - WINEP NEP'!Z$13, 'SRN Backcast - WINEP'!$B$13:$AG$13, 0))</f>
        <v>N</v>
      </c>
      <c r="AB265" t="str">
        <f t="shared" si="3"/>
        <v>Y</v>
      </c>
    </row>
    <row r="266" spans="2:28">
      <c r="B266" t="s">
        <v>242</v>
      </c>
      <c r="C266" t="s">
        <v>585</v>
      </c>
      <c r="D266" t="str">
        <f>INDEX('SRN Backcast - WINEP'!$B$12:$AG$97, MATCH('ALL Backcast - WINEP NEP'!$C266, 'SRN Backcast - WINEP'!$C$12:$C$97, 0), MATCH('ALL Backcast - WINEP NEP'!D$13, 'SRN Backcast - WINEP'!$B$13:$AG$13, 0))</f>
        <v>coastal</v>
      </c>
      <c r="E266" t="str">
        <f>INDEX('SRN Backcast - WINEP'!$B$12:$AG$97, MATCH('ALL Backcast - WINEP NEP'!$C266, 'SRN Backcast - WINEP'!$C$12:$C$97, 0), MATCH('ALL Backcast - WINEP NEP'!E$13, 'SRN Backcast - WINEP'!$B$13:$AG$13, 0))</f>
        <v>Categorisation</v>
      </c>
      <c r="F266" t="str">
        <f>INDEX('SRN Backcast - WINEP'!$B$12:$AG$97, MATCH('ALL Backcast - WINEP NEP'!$C266, 'SRN Backcast - WINEP'!$C$12:$C$97, 0), MATCH('ALL Backcast - WINEP NEP'!F$13, 'SRN Backcast - WINEP'!$B$13:$AG$13, 0))</f>
        <v>Included</v>
      </c>
      <c r="H266" t="str">
        <f>INDEX('SRN Backcast - WINEP'!$B$12:$AG$97, MATCH('ALL Backcast - WINEP NEP'!$C266, 'SRN Backcast - WINEP'!$C$12:$C$97, 0), MATCH('ALL Backcast - WINEP NEP'!H$13, 'SRN Backcast - WINEP'!$B$13:$AG$13, 0))</f>
        <v>Excellent</v>
      </c>
      <c r="I266" t="str">
        <f>INDEX('SRN Backcast - WINEP'!$B$12:$AG$97, MATCH('ALL Backcast - WINEP NEP'!$C266, 'SRN Backcast - WINEP'!$C$12:$C$97, 0), MATCH('ALL Backcast - WINEP NEP'!I$13, 'SRN Backcast - WINEP'!$B$13:$AG$13, 0))</f>
        <v>Excellent</v>
      </c>
      <c r="J266" t="str">
        <f>INDEX('SRN Backcast - WINEP'!$B$12:$AG$97, MATCH('ALL Backcast - WINEP NEP'!$C266, 'SRN Backcast - WINEP'!$C$12:$C$97, 0), MATCH('ALL Backcast - WINEP NEP'!J$13, 'SRN Backcast - WINEP'!$B$13:$AG$13, 0))</f>
        <v>Excellent</v>
      </c>
      <c r="K266" t="str">
        <f>INDEX('SRN Backcast - WINEP'!$B$12:$AG$97, MATCH('ALL Backcast - WINEP NEP'!$C266, 'SRN Backcast - WINEP'!$C$12:$C$97, 0), MATCH('ALL Backcast - WINEP NEP'!K$13, 'SRN Backcast - WINEP'!$B$13:$AG$13, 0))</f>
        <v>Excellent</v>
      </c>
      <c r="L266" t="str">
        <f>INDEX('SRN Backcast - WINEP'!$B$12:$AG$97, MATCH('ALL Backcast - WINEP NEP'!$C266, 'SRN Backcast - WINEP'!$C$12:$C$97, 0), MATCH('ALL Backcast - WINEP NEP'!L$13, 'SRN Backcast - WINEP'!$B$13:$AG$13, 0))</f>
        <v>Excellent</v>
      </c>
      <c r="M266">
        <f>INDEX('SRN Backcast - WINEP'!$B$12:$AG$97, MATCH('ALL Backcast - WINEP NEP'!$C266, 'SRN Backcast - WINEP'!$C$12:$C$97, 0), MATCH('ALL Backcast - WINEP NEP'!M$13, 'SRN Backcast - WINEP'!$B$13:$AG$13, 0))</f>
        <v>0</v>
      </c>
      <c r="N266" t="str">
        <f>INDEX('SRN Backcast - WINEP'!$B$12:$AG$97, MATCH('ALL Backcast - WINEP NEP'!$C266, 'SRN Backcast - WINEP'!$C$12:$C$97, 0), MATCH('ALL Backcast - WINEP NEP'!N$13, 'SRN Backcast - WINEP'!$B$13:$AG$13, 0))</f>
        <v>Excellent</v>
      </c>
      <c r="O266" t="str">
        <f>INDEX('SRN Backcast - WINEP'!$B$12:$AG$97, MATCH('ALL Backcast - WINEP NEP'!$C266, 'SRN Backcast - WINEP'!$C$12:$C$97, 0), MATCH('ALL Backcast - WINEP NEP'!O$13, 'SRN Backcast - WINEP'!$B$13:$AG$13, 0))</f>
        <v>Excellent</v>
      </c>
      <c r="P266">
        <f>INDEX('SRN Backcast - WINEP'!$B$12:$AG$97, MATCH('ALL Backcast - WINEP NEP'!$C266, 'SRN Backcast - WINEP'!$C$12:$C$97, 0), MATCH('ALL Backcast - WINEP NEP'!P$13, 'SRN Backcast - WINEP'!$B$13:$AG$13, 0))</f>
        <v>0</v>
      </c>
      <c r="Q266" t="str">
        <f>INDEX('SRN Backcast - WINEP'!$B$12:$AG$97, MATCH('ALL Backcast - WINEP NEP'!$C266, 'SRN Backcast - WINEP'!$C$12:$C$97, 0), MATCH('ALL Backcast - WINEP NEP'!Q$13, 'SRN Backcast - WINEP'!$B$13:$AG$13, 0))</f>
        <v>Good</v>
      </c>
      <c r="R266" t="str">
        <f>INDEX('SRN Backcast - WINEP'!$B$12:$AG$97, MATCH('ALL Backcast - WINEP NEP'!$C266, 'SRN Backcast - WINEP'!$C$12:$C$97, 0), MATCH('ALL Backcast - WINEP NEP'!R$13, 'SRN Backcast - WINEP'!$B$13:$AG$13, 0))</f>
        <v>Good</v>
      </c>
      <c r="S266" t="str">
        <f>INDEX('SRN Backcast - WINEP'!$B$12:$AG$97, MATCH('ALL Backcast - WINEP NEP'!$C266, 'SRN Backcast - WINEP'!$C$12:$C$97, 0), MATCH('ALL Backcast - WINEP NEP'!S$13, 'SRN Backcast - WINEP'!$B$13:$AG$13, 0))</f>
        <v>Good</v>
      </c>
      <c r="T266" t="str">
        <f>INDEX('SRN Backcast - WINEP'!$B$12:$AG$97, MATCH('ALL Backcast - WINEP NEP'!$C266, 'SRN Backcast - WINEP'!$C$12:$C$97, 0), MATCH('ALL Backcast - WINEP NEP'!T$13, 'SRN Backcast - WINEP'!$B$13:$AG$13, 0))</f>
        <v>Good</v>
      </c>
      <c r="U266" t="str">
        <f>INDEX('SRN Backcast - WINEP'!$B$12:$AG$97, MATCH('ALL Backcast - WINEP NEP'!$C266, 'SRN Backcast - WINEP'!$C$12:$C$97, 0), MATCH('ALL Backcast - WINEP NEP'!U$13, 'SRN Backcast - WINEP'!$B$13:$AG$13, 0))</f>
        <v>Good</v>
      </c>
      <c r="V266" t="str">
        <f>INDEX('SRN Backcast - WINEP'!$B$12:$AG$97, MATCH('ALL Backcast - WINEP NEP'!$C266, 'SRN Backcast - WINEP'!$C$12:$C$97, 0), MATCH('ALL Backcast - WINEP NEP'!V$13, 'SRN Backcast - WINEP'!$B$13:$AG$13, 0))</f>
        <v>Good</v>
      </c>
      <c r="W266">
        <f>INDEX('SRN Backcast - WINEP'!$B$12:$AG$97, MATCH('ALL Backcast - WINEP NEP'!$C266, 'SRN Backcast - WINEP'!$C$12:$C$97, 0), MATCH('ALL Backcast - WINEP NEP'!W$13, 'SRN Backcast - WINEP'!$B$13:$AG$13, 0))</f>
        <v>0</v>
      </c>
      <c r="X266" t="str">
        <f>INDEX('SRN Backcast - WINEP'!$B$12:$AG$97, MATCH('ALL Backcast - WINEP NEP'!$C266, 'SRN Backcast - WINEP'!$C$12:$C$97, 0), MATCH('ALL Backcast - WINEP NEP'!X$13, 'SRN Backcast - WINEP'!$B$13:$AG$13, 0))</f>
        <v>No action listed</v>
      </c>
      <c r="Y266" t="str">
        <f>INDEX('SRN Backcast - WINEP'!$B$12:$AG$97, MATCH('ALL Backcast - WINEP NEP'!$C266, 'SRN Backcast - WINEP'!$C$12:$C$97, 0), MATCH('ALL Backcast - WINEP NEP'!Y$13, 'SRN Backcast - WINEP'!$B$13:$AG$13, 0))</f>
        <v>Historically excellent is level delivered so should hold forecast at this level</v>
      </c>
      <c r="Z266" t="str">
        <f>INDEX('SRN Backcast - WINEP'!$B$12:$AG$97, MATCH('ALL Backcast - WINEP NEP'!$C266, 'SRN Backcast - WINEP'!$C$12:$C$97, 0), MATCH('ALL Backcast - WINEP NEP'!Z$13, 'SRN Backcast - WINEP'!$B$13:$AG$13, 0))</f>
        <v>Y</v>
      </c>
      <c r="AB266" t="str">
        <f t="shared" si="3"/>
        <v>N</v>
      </c>
    </row>
    <row r="267" spans="2:28">
      <c r="B267" t="s">
        <v>242</v>
      </c>
      <c r="C267" t="s">
        <v>586</v>
      </c>
      <c r="D267" t="str">
        <f>INDEX('SRN Backcast - WINEP'!$B$12:$AG$97, MATCH('ALL Backcast - WINEP NEP'!$C267, 'SRN Backcast - WINEP'!$C$12:$C$97, 0), MATCH('ALL Backcast - WINEP NEP'!D$13, 'SRN Backcast - WINEP'!$B$13:$AG$13, 0))</f>
        <v>coastal</v>
      </c>
      <c r="E267" t="str">
        <f>INDEX('SRN Backcast - WINEP'!$B$12:$AG$97, MATCH('ALL Backcast - WINEP NEP'!$C267, 'SRN Backcast - WINEP'!$C$12:$C$97, 0), MATCH('ALL Backcast - WINEP NEP'!E$13, 'SRN Backcast - WINEP'!$B$13:$AG$13, 0))</f>
        <v>Categorisation</v>
      </c>
      <c r="F267" t="str">
        <f>INDEX('SRN Backcast - WINEP'!$B$12:$AG$97, MATCH('ALL Backcast - WINEP NEP'!$C267, 'SRN Backcast - WINEP'!$C$12:$C$97, 0), MATCH('ALL Backcast - WINEP NEP'!F$13, 'SRN Backcast - WINEP'!$B$13:$AG$13, 0))</f>
        <v>Included</v>
      </c>
      <c r="H267" t="str">
        <f>INDEX('SRN Backcast - WINEP'!$B$12:$AG$97, MATCH('ALL Backcast - WINEP NEP'!$C267, 'SRN Backcast - WINEP'!$C$12:$C$97, 0), MATCH('ALL Backcast - WINEP NEP'!H$13, 'SRN Backcast - WINEP'!$B$13:$AG$13, 0))</f>
        <v>Excellent</v>
      </c>
      <c r="I267" t="str">
        <f>INDEX('SRN Backcast - WINEP'!$B$12:$AG$97, MATCH('ALL Backcast - WINEP NEP'!$C267, 'SRN Backcast - WINEP'!$C$12:$C$97, 0), MATCH('ALL Backcast - WINEP NEP'!I$13, 'SRN Backcast - WINEP'!$B$13:$AG$13, 0))</f>
        <v>Excellent</v>
      </c>
      <c r="J267" t="str">
        <f>INDEX('SRN Backcast - WINEP'!$B$12:$AG$97, MATCH('ALL Backcast - WINEP NEP'!$C267, 'SRN Backcast - WINEP'!$C$12:$C$97, 0), MATCH('ALL Backcast - WINEP NEP'!J$13, 'SRN Backcast - WINEP'!$B$13:$AG$13, 0))</f>
        <v>Excellent</v>
      </c>
      <c r="K267" t="str">
        <f>INDEX('SRN Backcast - WINEP'!$B$12:$AG$97, MATCH('ALL Backcast - WINEP NEP'!$C267, 'SRN Backcast - WINEP'!$C$12:$C$97, 0), MATCH('ALL Backcast - WINEP NEP'!K$13, 'SRN Backcast - WINEP'!$B$13:$AG$13, 0))</f>
        <v>Excellent</v>
      </c>
      <c r="L267" t="str">
        <f>INDEX('SRN Backcast - WINEP'!$B$12:$AG$97, MATCH('ALL Backcast - WINEP NEP'!$C267, 'SRN Backcast - WINEP'!$C$12:$C$97, 0), MATCH('ALL Backcast - WINEP NEP'!L$13, 'SRN Backcast - WINEP'!$B$13:$AG$13, 0))</f>
        <v>Excellent</v>
      </c>
      <c r="M267">
        <f>INDEX('SRN Backcast - WINEP'!$B$12:$AG$97, MATCH('ALL Backcast - WINEP NEP'!$C267, 'SRN Backcast - WINEP'!$C$12:$C$97, 0), MATCH('ALL Backcast - WINEP NEP'!M$13, 'SRN Backcast - WINEP'!$B$13:$AG$13, 0))</f>
        <v>0</v>
      </c>
      <c r="N267" t="str">
        <f>INDEX('SRN Backcast - WINEP'!$B$12:$AG$97, MATCH('ALL Backcast - WINEP NEP'!$C267, 'SRN Backcast - WINEP'!$C$12:$C$97, 0), MATCH('ALL Backcast - WINEP NEP'!N$13, 'SRN Backcast - WINEP'!$B$13:$AG$13, 0))</f>
        <v>Excellent</v>
      </c>
      <c r="O267" t="str">
        <f>INDEX('SRN Backcast - WINEP'!$B$12:$AG$97, MATCH('ALL Backcast - WINEP NEP'!$C267, 'SRN Backcast - WINEP'!$C$12:$C$97, 0), MATCH('ALL Backcast - WINEP NEP'!O$13, 'SRN Backcast - WINEP'!$B$13:$AG$13, 0))</f>
        <v>Excellent</v>
      </c>
      <c r="P267">
        <f>INDEX('SRN Backcast - WINEP'!$B$12:$AG$97, MATCH('ALL Backcast - WINEP NEP'!$C267, 'SRN Backcast - WINEP'!$C$12:$C$97, 0), MATCH('ALL Backcast - WINEP NEP'!P$13, 'SRN Backcast - WINEP'!$B$13:$AG$13, 0))</f>
        <v>0</v>
      </c>
      <c r="Q267" t="str">
        <f>INDEX('SRN Backcast - WINEP'!$B$12:$AG$97, MATCH('ALL Backcast - WINEP NEP'!$C267, 'SRN Backcast - WINEP'!$C$12:$C$97, 0), MATCH('ALL Backcast - WINEP NEP'!Q$13, 'SRN Backcast - WINEP'!$B$13:$AG$13, 0))</f>
        <v>Excellent</v>
      </c>
      <c r="R267" t="str">
        <f>INDEX('SRN Backcast - WINEP'!$B$12:$AG$97, MATCH('ALL Backcast - WINEP NEP'!$C267, 'SRN Backcast - WINEP'!$C$12:$C$97, 0), MATCH('ALL Backcast - WINEP NEP'!R$13, 'SRN Backcast - WINEP'!$B$13:$AG$13, 0))</f>
        <v>Excellent</v>
      </c>
      <c r="S267" t="str">
        <f>INDEX('SRN Backcast - WINEP'!$B$12:$AG$97, MATCH('ALL Backcast - WINEP NEP'!$C267, 'SRN Backcast - WINEP'!$C$12:$C$97, 0), MATCH('ALL Backcast - WINEP NEP'!S$13, 'SRN Backcast - WINEP'!$B$13:$AG$13, 0))</f>
        <v>Excellent</v>
      </c>
      <c r="T267" t="str">
        <f>INDEX('SRN Backcast - WINEP'!$B$12:$AG$97, MATCH('ALL Backcast - WINEP NEP'!$C267, 'SRN Backcast - WINEP'!$C$12:$C$97, 0), MATCH('ALL Backcast - WINEP NEP'!T$13, 'SRN Backcast - WINEP'!$B$13:$AG$13, 0))</f>
        <v>Excellent</v>
      </c>
      <c r="U267" t="str">
        <f>INDEX('SRN Backcast - WINEP'!$B$12:$AG$97, MATCH('ALL Backcast - WINEP NEP'!$C267, 'SRN Backcast - WINEP'!$C$12:$C$97, 0), MATCH('ALL Backcast - WINEP NEP'!U$13, 'SRN Backcast - WINEP'!$B$13:$AG$13, 0))</f>
        <v>Excellent</v>
      </c>
      <c r="V267" t="str">
        <f>INDEX('SRN Backcast - WINEP'!$B$12:$AG$97, MATCH('ALL Backcast - WINEP NEP'!$C267, 'SRN Backcast - WINEP'!$C$12:$C$97, 0), MATCH('ALL Backcast - WINEP NEP'!V$13, 'SRN Backcast - WINEP'!$B$13:$AG$13, 0))</f>
        <v>Excellent</v>
      </c>
      <c r="W267">
        <f>INDEX('SRN Backcast - WINEP'!$B$12:$AG$97, MATCH('ALL Backcast - WINEP NEP'!$C267, 'SRN Backcast - WINEP'!$C$12:$C$97, 0), MATCH('ALL Backcast - WINEP NEP'!W$13, 'SRN Backcast - WINEP'!$B$13:$AG$13, 0))</f>
        <v>0</v>
      </c>
      <c r="X267">
        <f>INDEX('SRN Backcast - WINEP'!$B$12:$AG$97, MATCH('ALL Backcast - WINEP NEP'!$C267, 'SRN Backcast - WINEP'!$C$12:$C$97, 0), MATCH('ALL Backcast - WINEP NEP'!X$13, 'SRN Backcast - WINEP'!$B$13:$AG$13, 0))</f>
        <v>0</v>
      </c>
      <c r="Y267">
        <f>INDEX('SRN Backcast - WINEP'!$B$12:$AG$97, MATCH('ALL Backcast - WINEP NEP'!$C267, 'SRN Backcast - WINEP'!$C$12:$C$97, 0), MATCH('ALL Backcast - WINEP NEP'!Y$13, 'SRN Backcast - WINEP'!$B$13:$AG$13, 0))</f>
        <v>0</v>
      </c>
      <c r="Z267" t="str">
        <f>INDEX('SRN Backcast - WINEP'!$B$12:$AG$97, MATCH('ALL Backcast - WINEP NEP'!$C267, 'SRN Backcast - WINEP'!$C$12:$C$97, 0), MATCH('ALL Backcast - WINEP NEP'!Z$13, 'SRN Backcast - WINEP'!$B$13:$AG$13, 0))</f>
        <v>N</v>
      </c>
      <c r="AB267" t="str">
        <f t="shared" si="3"/>
        <v>N</v>
      </c>
    </row>
    <row r="268" spans="2:28">
      <c r="B268" t="s">
        <v>242</v>
      </c>
      <c r="C268" t="s">
        <v>587</v>
      </c>
      <c r="D268" t="str">
        <f>INDEX('SRN Backcast - WINEP'!$B$12:$AG$97, MATCH('ALL Backcast - WINEP NEP'!$C268, 'SRN Backcast - WINEP'!$C$12:$C$97, 0), MATCH('ALL Backcast - WINEP NEP'!D$13, 'SRN Backcast - WINEP'!$B$13:$AG$13, 0))</f>
        <v>coastal</v>
      </c>
      <c r="E268" t="str">
        <f>INDEX('SRN Backcast - WINEP'!$B$12:$AG$97, MATCH('ALL Backcast - WINEP NEP'!$C268, 'SRN Backcast - WINEP'!$C$12:$C$97, 0), MATCH('ALL Backcast - WINEP NEP'!E$13, 'SRN Backcast - WINEP'!$B$13:$AG$13, 0))</f>
        <v>Categorisation</v>
      </c>
      <c r="F268" t="str">
        <f>INDEX('SRN Backcast - WINEP'!$B$12:$AG$97, MATCH('ALL Backcast - WINEP NEP'!$C268, 'SRN Backcast - WINEP'!$C$12:$C$97, 0), MATCH('ALL Backcast - WINEP NEP'!F$13, 'SRN Backcast - WINEP'!$B$13:$AG$13, 0))</f>
        <v>Included</v>
      </c>
      <c r="H268" t="str">
        <f>INDEX('SRN Backcast - WINEP'!$B$12:$AG$97, MATCH('ALL Backcast - WINEP NEP'!$C268, 'SRN Backcast - WINEP'!$C$12:$C$97, 0), MATCH('ALL Backcast - WINEP NEP'!H$13, 'SRN Backcast - WINEP'!$B$13:$AG$13, 0))</f>
        <v>Good</v>
      </c>
      <c r="I268" t="str">
        <f>INDEX('SRN Backcast - WINEP'!$B$12:$AG$97, MATCH('ALL Backcast - WINEP NEP'!$C268, 'SRN Backcast - WINEP'!$C$12:$C$97, 0), MATCH('ALL Backcast - WINEP NEP'!I$13, 'SRN Backcast - WINEP'!$B$13:$AG$13, 0))</f>
        <v>Good</v>
      </c>
      <c r="J268" t="str">
        <f>INDEX('SRN Backcast - WINEP'!$B$12:$AG$97, MATCH('ALL Backcast - WINEP NEP'!$C268, 'SRN Backcast - WINEP'!$C$12:$C$97, 0), MATCH('ALL Backcast - WINEP NEP'!J$13, 'SRN Backcast - WINEP'!$B$13:$AG$13, 0))</f>
        <v>Good</v>
      </c>
      <c r="K268" t="str">
        <f>INDEX('SRN Backcast - WINEP'!$B$12:$AG$97, MATCH('ALL Backcast - WINEP NEP'!$C268, 'SRN Backcast - WINEP'!$C$12:$C$97, 0), MATCH('ALL Backcast - WINEP NEP'!K$13, 'SRN Backcast - WINEP'!$B$13:$AG$13, 0))</f>
        <v>Good</v>
      </c>
      <c r="L268" t="str">
        <f>INDEX('SRN Backcast - WINEP'!$B$12:$AG$97, MATCH('ALL Backcast - WINEP NEP'!$C268, 'SRN Backcast - WINEP'!$C$12:$C$97, 0), MATCH('ALL Backcast - WINEP NEP'!L$13, 'SRN Backcast - WINEP'!$B$13:$AG$13, 0))</f>
        <v>Excellent</v>
      </c>
      <c r="M268">
        <f>INDEX('SRN Backcast - WINEP'!$B$12:$AG$97, MATCH('ALL Backcast - WINEP NEP'!$C268, 'SRN Backcast - WINEP'!$C$12:$C$97, 0), MATCH('ALL Backcast - WINEP NEP'!M$13, 'SRN Backcast - WINEP'!$B$13:$AG$13, 0))</f>
        <v>0</v>
      </c>
      <c r="N268" t="str">
        <f>INDEX('SRN Backcast - WINEP'!$B$12:$AG$97, MATCH('ALL Backcast - WINEP NEP'!$C268, 'SRN Backcast - WINEP'!$C$12:$C$97, 0), MATCH('ALL Backcast - WINEP NEP'!N$13, 'SRN Backcast - WINEP'!$B$13:$AG$13, 0))</f>
        <v>Excellent</v>
      </c>
      <c r="O268" t="str">
        <f>INDEX('SRN Backcast - WINEP'!$B$12:$AG$97, MATCH('ALL Backcast - WINEP NEP'!$C268, 'SRN Backcast - WINEP'!$C$12:$C$97, 0), MATCH('ALL Backcast - WINEP NEP'!O$13, 'SRN Backcast - WINEP'!$B$13:$AG$13, 0))</f>
        <v>Excellent</v>
      </c>
      <c r="P268">
        <f>INDEX('SRN Backcast - WINEP'!$B$12:$AG$97, MATCH('ALL Backcast - WINEP NEP'!$C268, 'SRN Backcast - WINEP'!$C$12:$C$97, 0), MATCH('ALL Backcast - WINEP NEP'!P$13, 'SRN Backcast - WINEP'!$B$13:$AG$13, 0))</f>
        <v>0</v>
      </c>
      <c r="Q268" t="str">
        <f>INDEX('SRN Backcast - WINEP'!$B$12:$AG$97, MATCH('ALL Backcast - WINEP NEP'!$C268, 'SRN Backcast - WINEP'!$C$12:$C$97, 0), MATCH('ALL Backcast - WINEP NEP'!Q$13, 'SRN Backcast - WINEP'!$B$13:$AG$13, 0))</f>
        <v>Excellent</v>
      </c>
      <c r="R268" t="str">
        <f>INDEX('SRN Backcast - WINEP'!$B$12:$AG$97, MATCH('ALL Backcast - WINEP NEP'!$C268, 'SRN Backcast - WINEP'!$C$12:$C$97, 0), MATCH('ALL Backcast - WINEP NEP'!R$13, 'SRN Backcast - WINEP'!$B$13:$AG$13, 0))</f>
        <v>Excellent</v>
      </c>
      <c r="S268" t="str">
        <f>INDEX('SRN Backcast - WINEP'!$B$12:$AG$97, MATCH('ALL Backcast - WINEP NEP'!$C268, 'SRN Backcast - WINEP'!$C$12:$C$97, 0), MATCH('ALL Backcast - WINEP NEP'!S$13, 'SRN Backcast - WINEP'!$B$13:$AG$13, 0))</f>
        <v>Excellent</v>
      </c>
      <c r="T268" t="str">
        <f>INDEX('SRN Backcast - WINEP'!$B$12:$AG$97, MATCH('ALL Backcast - WINEP NEP'!$C268, 'SRN Backcast - WINEP'!$C$12:$C$97, 0), MATCH('ALL Backcast - WINEP NEP'!T$13, 'SRN Backcast - WINEP'!$B$13:$AG$13, 0))</f>
        <v>Excellent</v>
      </c>
      <c r="U268" t="str">
        <f>INDEX('SRN Backcast - WINEP'!$B$12:$AG$97, MATCH('ALL Backcast - WINEP NEP'!$C268, 'SRN Backcast - WINEP'!$C$12:$C$97, 0), MATCH('ALL Backcast - WINEP NEP'!U$13, 'SRN Backcast - WINEP'!$B$13:$AG$13, 0))</f>
        <v>Excellent</v>
      </c>
      <c r="V268" t="str">
        <f>INDEX('SRN Backcast - WINEP'!$B$12:$AG$97, MATCH('ALL Backcast - WINEP NEP'!$C268, 'SRN Backcast - WINEP'!$C$12:$C$97, 0), MATCH('ALL Backcast - WINEP NEP'!V$13, 'SRN Backcast - WINEP'!$B$13:$AG$13, 0))</f>
        <v>Excellent</v>
      </c>
      <c r="W268">
        <f>INDEX('SRN Backcast - WINEP'!$B$12:$AG$97, MATCH('ALL Backcast - WINEP NEP'!$C268, 'SRN Backcast - WINEP'!$C$12:$C$97, 0), MATCH('ALL Backcast - WINEP NEP'!W$13, 'SRN Backcast - WINEP'!$B$13:$AG$13, 0))</f>
        <v>0</v>
      </c>
      <c r="X268">
        <f>INDEX('SRN Backcast - WINEP'!$B$12:$AG$97, MATCH('ALL Backcast - WINEP NEP'!$C268, 'SRN Backcast - WINEP'!$C$12:$C$97, 0), MATCH('ALL Backcast - WINEP NEP'!X$13, 'SRN Backcast - WINEP'!$B$13:$AG$13, 0))</f>
        <v>0</v>
      </c>
      <c r="Y268">
        <f>INDEX('SRN Backcast - WINEP'!$B$12:$AG$97, MATCH('ALL Backcast - WINEP NEP'!$C268, 'SRN Backcast - WINEP'!$C$12:$C$97, 0), MATCH('ALL Backcast - WINEP NEP'!Y$13, 'SRN Backcast - WINEP'!$B$13:$AG$13, 0))</f>
        <v>0</v>
      </c>
      <c r="Z268" t="str">
        <f>INDEX('SRN Backcast - WINEP'!$B$12:$AG$97, MATCH('ALL Backcast - WINEP NEP'!$C268, 'SRN Backcast - WINEP'!$C$12:$C$97, 0), MATCH('ALL Backcast - WINEP NEP'!Z$13, 'SRN Backcast - WINEP'!$B$13:$AG$13, 0))</f>
        <v>N</v>
      </c>
      <c r="AB268" t="str">
        <f t="shared" si="3"/>
        <v>N</v>
      </c>
    </row>
    <row r="269" spans="2:28">
      <c r="B269" t="s">
        <v>242</v>
      </c>
      <c r="C269" t="s">
        <v>588</v>
      </c>
      <c r="D269" t="str">
        <f>INDEX('SRN Backcast - WINEP'!$B$12:$AG$97, MATCH('ALL Backcast - WINEP NEP'!$C269, 'SRN Backcast - WINEP'!$C$12:$C$97, 0), MATCH('ALL Backcast - WINEP NEP'!D$13, 'SRN Backcast - WINEP'!$B$13:$AG$13, 0))</f>
        <v>coastal</v>
      </c>
      <c r="E269" t="str">
        <f>INDEX('SRN Backcast - WINEP'!$B$12:$AG$97, MATCH('ALL Backcast - WINEP NEP'!$C269, 'SRN Backcast - WINEP'!$C$12:$C$97, 0), MATCH('ALL Backcast - WINEP NEP'!E$13, 'SRN Backcast - WINEP'!$B$13:$AG$13, 0))</f>
        <v>Categorisation</v>
      </c>
      <c r="F269" t="str">
        <f>INDEX('SRN Backcast - WINEP'!$B$12:$AG$97, MATCH('ALL Backcast - WINEP NEP'!$C269, 'SRN Backcast - WINEP'!$C$12:$C$97, 0), MATCH('ALL Backcast - WINEP NEP'!F$13, 'SRN Backcast - WINEP'!$B$13:$AG$13, 0))</f>
        <v>Included</v>
      </c>
      <c r="H269" t="str">
        <f>INDEX('SRN Backcast - WINEP'!$B$12:$AG$97, MATCH('ALL Backcast - WINEP NEP'!$C269, 'SRN Backcast - WINEP'!$C$12:$C$97, 0), MATCH('ALL Backcast - WINEP NEP'!H$13, 'SRN Backcast - WINEP'!$B$13:$AG$13, 0))</f>
        <v>Good</v>
      </c>
      <c r="I269" t="str">
        <f>INDEX('SRN Backcast - WINEP'!$B$12:$AG$97, MATCH('ALL Backcast - WINEP NEP'!$C269, 'SRN Backcast - WINEP'!$C$12:$C$97, 0), MATCH('ALL Backcast - WINEP NEP'!I$13, 'SRN Backcast - WINEP'!$B$13:$AG$13, 0))</f>
        <v>Good</v>
      </c>
      <c r="J269" t="str">
        <f>INDEX('SRN Backcast - WINEP'!$B$12:$AG$97, MATCH('ALL Backcast - WINEP NEP'!$C269, 'SRN Backcast - WINEP'!$C$12:$C$97, 0), MATCH('ALL Backcast - WINEP NEP'!J$13, 'SRN Backcast - WINEP'!$B$13:$AG$13, 0))</f>
        <v>Good</v>
      </c>
      <c r="K269" t="str">
        <f>INDEX('SRN Backcast - WINEP'!$B$12:$AG$97, MATCH('ALL Backcast - WINEP NEP'!$C269, 'SRN Backcast - WINEP'!$C$12:$C$97, 0), MATCH('ALL Backcast - WINEP NEP'!K$13, 'SRN Backcast - WINEP'!$B$13:$AG$13, 0))</f>
        <v>Excellent</v>
      </c>
      <c r="L269" t="str">
        <f>INDEX('SRN Backcast - WINEP'!$B$12:$AG$97, MATCH('ALL Backcast - WINEP NEP'!$C269, 'SRN Backcast - WINEP'!$C$12:$C$97, 0), MATCH('ALL Backcast - WINEP NEP'!L$13, 'SRN Backcast - WINEP'!$B$13:$AG$13, 0))</f>
        <v>Excellent</v>
      </c>
      <c r="M269">
        <f>INDEX('SRN Backcast - WINEP'!$B$12:$AG$97, MATCH('ALL Backcast - WINEP NEP'!$C269, 'SRN Backcast - WINEP'!$C$12:$C$97, 0), MATCH('ALL Backcast - WINEP NEP'!M$13, 'SRN Backcast - WINEP'!$B$13:$AG$13, 0))</f>
        <v>0</v>
      </c>
      <c r="N269" t="str">
        <f>INDEX('SRN Backcast - WINEP'!$B$12:$AG$97, MATCH('ALL Backcast - WINEP NEP'!$C269, 'SRN Backcast - WINEP'!$C$12:$C$97, 0), MATCH('ALL Backcast - WINEP NEP'!N$13, 'SRN Backcast - WINEP'!$B$13:$AG$13, 0))</f>
        <v>Excellent</v>
      </c>
      <c r="O269" t="str">
        <f>INDEX('SRN Backcast - WINEP'!$B$12:$AG$97, MATCH('ALL Backcast - WINEP NEP'!$C269, 'SRN Backcast - WINEP'!$C$12:$C$97, 0), MATCH('ALL Backcast - WINEP NEP'!O$13, 'SRN Backcast - WINEP'!$B$13:$AG$13, 0))</f>
        <v>Excellent</v>
      </c>
      <c r="P269">
        <f>INDEX('SRN Backcast - WINEP'!$B$12:$AG$97, MATCH('ALL Backcast - WINEP NEP'!$C269, 'SRN Backcast - WINEP'!$C$12:$C$97, 0), MATCH('ALL Backcast - WINEP NEP'!P$13, 'SRN Backcast - WINEP'!$B$13:$AG$13, 0))</f>
        <v>0</v>
      </c>
      <c r="Q269" t="str">
        <f>INDEX('SRN Backcast - WINEP'!$B$12:$AG$97, MATCH('ALL Backcast - WINEP NEP'!$C269, 'SRN Backcast - WINEP'!$C$12:$C$97, 0), MATCH('ALL Backcast - WINEP NEP'!Q$13, 'SRN Backcast - WINEP'!$B$13:$AG$13, 0))</f>
        <v>Excellent</v>
      </c>
      <c r="R269" t="str">
        <f>INDEX('SRN Backcast - WINEP'!$B$12:$AG$97, MATCH('ALL Backcast - WINEP NEP'!$C269, 'SRN Backcast - WINEP'!$C$12:$C$97, 0), MATCH('ALL Backcast - WINEP NEP'!R$13, 'SRN Backcast - WINEP'!$B$13:$AG$13, 0))</f>
        <v>Excellent</v>
      </c>
      <c r="S269" t="str">
        <f>INDEX('SRN Backcast - WINEP'!$B$12:$AG$97, MATCH('ALL Backcast - WINEP NEP'!$C269, 'SRN Backcast - WINEP'!$C$12:$C$97, 0), MATCH('ALL Backcast - WINEP NEP'!S$13, 'SRN Backcast - WINEP'!$B$13:$AG$13, 0))</f>
        <v>Excellent</v>
      </c>
      <c r="T269" t="str">
        <f>INDEX('SRN Backcast - WINEP'!$B$12:$AG$97, MATCH('ALL Backcast - WINEP NEP'!$C269, 'SRN Backcast - WINEP'!$C$12:$C$97, 0), MATCH('ALL Backcast - WINEP NEP'!T$13, 'SRN Backcast - WINEP'!$B$13:$AG$13, 0))</f>
        <v>Excellent</v>
      </c>
      <c r="U269" t="str">
        <f>INDEX('SRN Backcast - WINEP'!$B$12:$AG$97, MATCH('ALL Backcast - WINEP NEP'!$C269, 'SRN Backcast - WINEP'!$C$12:$C$97, 0), MATCH('ALL Backcast - WINEP NEP'!U$13, 'SRN Backcast - WINEP'!$B$13:$AG$13, 0))</f>
        <v>Excellent</v>
      </c>
      <c r="V269" t="str">
        <f>INDEX('SRN Backcast - WINEP'!$B$12:$AG$97, MATCH('ALL Backcast - WINEP NEP'!$C269, 'SRN Backcast - WINEP'!$C$12:$C$97, 0), MATCH('ALL Backcast - WINEP NEP'!V$13, 'SRN Backcast - WINEP'!$B$13:$AG$13, 0))</f>
        <v>Excellent</v>
      </c>
      <c r="W269">
        <f>INDEX('SRN Backcast - WINEP'!$B$12:$AG$97, MATCH('ALL Backcast - WINEP NEP'!$C269, 'SRN Backcast - WINEP'!$C$12:$C$97, 0), MATCH('ALL Backcast - WINEP NEP'!W$13, 'SRN Backcast - WINEP'!$B$13:$AG$13, 0))</f>
        <v>0</v>
      </c>
      <c r="X269">
        <f>INDEX('SRN Backcast - WINEP'!$B$12:$AG$97, MATCH('ALL Backcast - WINEP NEP'!$C269, 'SRN Backcast - WINEP'!$C$12:$C$97, 0), MATCH('ALL Backcast - WINEP NEP'!X$13, 'SRN Backcast - WINEP'!$B$13:$AG$13, 0))</f>
        <v>0</v>
      </c>
      <c r="Y269">
        <f>INDEX('SRN Backcast - WINEP'!$B$12:$AG$97, MATCH('ALL Backcast - WINEP NEP'!$C269, 'SRN Backcast - WINEP'!$C$12:$C$97, 0), MATCH('ALL Backcast - WINEP NEP'!Y$13, 'SRN Backcast - WINEP'!$B$13:$AG$13, 0))</f>
        <v>0</v>
      </c>
      <c r="Z269" t="str">
        <f>INDEX('SRN Backcast - WINEP'!$B$12:$AG$97, MATCH('ALL Backcast - WINEP NEP'!$C269, 'SRN Backcast - WINEP'!$C$12:$C$97, 0), MATCH('ALL Backcast - WINEP NEP'!Z$13, 'SRN Backcast - WINEP'!$B$13:$AG$13, 0))</f>
        <v>N</v>
      </c>
      <c r="AB269" t="str">
        <f t="shared" si="3"/>
        <v>N</v>
      </c>
    </row>
    <row r="270" spans="2:28">
      <c r="B270" t="s">
        <v>242</v>
      </c>
      <c r="C270" t="s">
        <v>589</v>
      </c>
      <c r="D270" t="str">
        <f>INDEX('SRN Backcast - WINEP'!$B$12:$AG$97, MATCH('ALL Backcast - WINEP NEP'!$C270, 'SRN Backcast - WINEP'!$C$12:$C$97, 0), MATCH('ALL Backcast - WINEP NEP'!D$13, 'SRN Backcast - WINEP'!$B$13:$AG$13, 0))</f>
        <v>coastal</v>
      </c>
      <c r="E270" t="str">
        <f>INDEX('SRN Backcast - WINEP'!$B$12:$AG$97, MATCH('ALL Backcast - WINEP NEP'!$C270, 'SRN Backcast - WINEP'!$C$12:$C$97, 0), MATCH('ALL Backcast - WINEP NEP'!E$13, 'SRN Backcast - WINEP'!$B$13:$AG$13, 0))</f>
        <v>Categorisation</v>
      </c>
      <c r="F270" t="str">
        <f>INDEX('SRN Backcast - WINEP'!$B$12:$AG$97, MATCH('ALL Backcast - WINEP NEP'!$C270, 'SRN Backcast - WINEP'!$C$12:$C$97, 0), MATCH('ALL Backcast - WINEP NEP'!F$13, 'SRN Backcast - WINEP'!$B$13:$AG$13, 0))</f>
        <v>Included</v>
      </c>
      <c r="H270" t="str">
        <f>INDEX('SRN Backcast - WINEP'!$B$12:$AG$97, MATCH('ALL Backcast - WINEP NEP'!$C270, 'SRN Backcast - WINEP'!$C$12:$C$97, 0), MATCH('ALL Backcast - WINEP NEP'!H$13, 'SRN Backcast - WINEP'!$B$13:$AG$13, 0))</f>
        <v>Sufficient</v>
      </c>
      <c r="I270" t="str">
        <f>INDEX('SRN Backcast - WINEP'!$B$12:$AG$97, MATCH('ALL Backcast - WINEP NEP'!$C270, 'SRN Backcast - WINEP'!$C$12:$C$97, 0), MATCH('ALL Backcast - WINEP NEP'!I$13, 'SRN Backcast - WINEP'!$B$13:$AG$13, 0))</f>
        <v>Good</v>
      </c>
      <c r="J270" t="str">
        <f>INDEX('SRN Backcast - WINEP'!$B$12:$AG$97, MATCH('ALL Backcast - WINEP NEP'!$C270, 'SRN Backcast - WINEP'!$C$12:$C$97, 0), MATCH('ALL Backcast - WINEP NEP'!J$13, 'SRN Backcast - WINEP'!$B$13:$AG$13, 0))</f>
        <v>Good</v>
      </c>
      <c r="K270" t="str">
        <f>INDEX('SRN Backcast - WINEP'!$B$12:$AG$97, MATCH('ALL Backcast - WINEP NEP'!$C270, 'SRN Backcast - WINEP'!$C$12:$C$97, 0), MATCH('ALL Backcast - WINEP NEP'!K$13, 'SRN Backcast - WINEP'!$B$13:$AG$13, 0))</f>
        <v>Excellent</v>
      </c>
      <c r="L270" t="str">
        <f>INDEX('SRN Backcast - WINEP'!$B$12:$AG$97, MATCH('ALL Backcast - WINEP NEP'!$C270, 'SRN Backcast - WINEP'!$C$12:$C$97, 0), MATCH('ALL Backcast - WINEP NEP'!L$13, 'SRN Backcast - WINEP'!$B$13:$AG$13, 0))</f>
        <v>Excellent</v>
      </c>
      <c r="M270">
        <f>INDEX('SRN Backcast - WINEP'!$B$12:$AG$97, MATCH('ALL Backcast - WINEP NEP'!$C270, 'SRN Backcast - WINEP'!$C$12:$C$97, 0), MATCH('ALL Backcast - WINEP NEP'!M$13, 'SRN Backcast - WINEP'!$B$13:$AG$13, 0))</f>
        <v>0</v>
      </c>
      <c r="N270" t="str">
        <f>INDEX('SRN Backcast - WINEP'!$B$12:$AG$97, MATCH('ALL Backcast - WINEP NEP'!$C270, 'SRN Backcast - WINEP'!$C$12:$C$97, 0), MATCH('ALL Backcast - WINEP NEP'!N$13, 'SRN Backcast - WINEP'!$B$13:$AG$13, 0))</f>
        <v>Excellent</v>
      </c>
      <c r="O270" t="str">
        <f>INDEX('SRN Backcast - WINEP'!$B$12:$AG$97, MATCH('ALL Backcast - WINEP NEP'!$C270, 'SRN Backcast - WINEP'!$C$12:$C$97, 0), MATCH('ALL Backcast - WINEP NEP'!O$13, 'SRN Backcast - WINEP'!$B$13:$AG$13, 0))</f>
        <v>Excellent</v>
      </c>
      <c r="P270">
        <f>INDEX('SRN Backcast - WINEP'!$B$12:$AG$97, MATCH('ALL Backcast - WINEP NEP'!$C270, 'SRN Backcast - WINEP'!$C$12:$C$97, 0), MATCH('ALL Backcast - WINEP NEP'!P$13, 'SRN Backcast - WINEP'!$B$13:$AG$13, 0))</f>
        <v>0</v>
      </c>
      <c r="Q270" t="str">
        <f>INDEX('SRN Backcast - WINEP'!$B$12:$AG$97, MATCH('ALL Backcast - WINEP NEP'!$C270, 'SRN Backcast - WINEP'!$C$12:$C$97, 0), MATCH('ALL Backcast - WINEP NEP'!Q$13, 'SRN Backcast - WINEP'!$B$13:$AG$13, 0))</f>
        <v>Excellent</v>
      </c>
      <c r="R270" t="str">
        <f>INDEX('SRN Backcast - WINEP'!$B$12:$AG$97, MATCH('ALL Backcast - WINEP NEP'!$C270, 'SRN Backcast - WINEP'!$C$12:$C$97, 0), MATCH('ALL Backcast - WINEP NEP'!R$13, 'SRN Backcast - WINEP'!$B$13:$AG$13, 0))</f>
        <v>Excellent</v>
      </c>
      <c r="S270" t="str">
        <f>INDEX('SRN Backcast - WINEP'!$B$12:$AG$97, MATCH('ALL Backcast - WINEP NEP'!$C270, 'SRN Backcast - WINEP'!$C$12:$C$97, 0), MATCH('ALL Backcast - WINEP NEP'!S$13, 'SRN Backcast - WINEP'!$B$13:$AG$13, 0))</f>
        <v>Excellent</v>
      </c>
      <c r="T270" t="str">
        <f>INDEX('SRN Backcast - WINEP'!$B$12:$AG$97, MATCH('ALL Backcast - WINEP NEP'!$C270, 'SRN Backcast - WINEP'!$C$12:$C$97, 0), MATCH('ALL Backcast - WINEP NEP'!T$13, 'SRN Backcast - WINEP'!$B$13:$AG$13, 0))</f>
        <v>Excellent</v>
      </c>
      <c r="U270" t="str">
        <f>INDEX('SRN Backcast - WINEP'!$B$12:$AG$97, MATCH('ALL Backcast - WINEP NEP'!$C270, 'SRN Backcast - WINEP'!$C$12:$C$97, 0), MATCH('ALL Backcast - WINEP NEP'!U$13, 'SRN Backcast - WINEP'!$B$13:$AG$13, 0))</f>
        <v>Excellent</v>
      </c>
      <c r="V270" t="str">
        <f>INDEX('SRN Backcast - WINEP'!$B$12:$AG$97, MATCH('ALL Backcast - WINEP NEP'!$C270, 'SRN Backcast - WINEP'!$C$12:$C$97, 0), MATCH('ALL Backcast - WINEP NEP'!V$13, 'SRN Backcast - WINEP'!$B$13:$AG$13, 0))</f>
        <v>Excellent</v>
      </c>
      <c r="W270">
        <f>INDEX('SRN Backcast - WINEP'!$B$12:$AG$97, MATCH('ALL Backcast - WINEP NEP'!$C270, 'SRN Backcast - WINEP'!$C$12:$C$97, 0), MATCH('ALL Backcast - WINEP NEP'!W$13, 'SRN Backcast - WINEP'!$B$13:$AG$13, 0))</f>
        <v>0</v>
      </c>
      <c r="X270">
        <f>INDEX('SRN Backcast - WINEP'!$B$12:$AG$97, MATCH('ALL Backcast - WINEP NEP'!$C270, 'SRN Backcast - WINEP'!$C$12:$C$97, 0), MATCH('ALL Backcast - WINEP NEP'!X$13, 'SRN Backcast - WINEP'!$B$13:$AG$13, 0))</f>
        <v>0</v>
      </c>
      <c r="Y270">
        <f>INDEX('SRN Backcast - WINEP'!$B$12:$AG$97, MATCH('ALL Backcast - WINEP NEP'!$C270, 'SRN Backcast - WINEP'!$C$12:$C$97, 0), MATCH('ALL Backcast - WINEP NEP'!Y$13, 'SRN Backcast - WINEP'!$B$13:$AG$13, 0))</f>
        <v>0</v>
      </c>
      <c r="Z270" t="str">
        <f>INDEX('SRN Backcast - WINEP'!$B$12:$AG$97, MATCH('ALL Backcast - WINEP NEP'!$C270, 'SRN Backcast - WINEP'!$C$12:$C$97, 0), MATCH('ALL Backcast - WINEP NEP'!Z$13, 'SRN Backcast - WINEP'!$B$13:$AG$13, 0))</f>
        <v>N</v>
      </c>
      <c r="AB270" t="str">
        <f t="shared" ref="AB270:AB333" si="4">IF(OR(ISNUMBER(SEARCH("IMP", X270)), ISNUMBER(SEARCH("ND ", X270))), "Y", "N")</f>
        <v>N</v>
      </c>
    </row>
    <row r="271" spans="2:28">
      <c r="B271" t="s">
        <v>242</v>
      </c>
      <c r="C271" t="s">
        <v>590</v>
      </c>
      <c r="D271" t="str">
        <f>INDEX('SRN Backcast - WINEP'!$B$12:$AG$97, MATCH('ALL Backcast - WINEP NEP'!$C271, 'SRN Backcast - WINEP'!$C$12:$C$97, 0), MATCH('ALL Backcast - WINEP NEP'!D$13, 'SRN Backcast - WINEP'!$B$13:$AG$13, 0))</f>
        <v>coastal</v>
      </c>
      <c r="E271" t="str">
        <f>INDEX('SRN Backcast - WINEP'!$B$12:$AG$97, MATCH('ALL Backcast - WINEP NEP'!$C271, 'SRN Backcast - WINEP'!$C$12:$C$97, 0), MATCH('ALL Backcast - WINEP NEP'!E$13, 'SRN Backcast - WINEP'!$B$13:$AG$13, 0))</f>
        <v>Categorisation</v>
      </c>
      <c r="F271" t="str">
        <f>INDEX('SRN Backcast - WINEP'!$B$12:$AG$97, MATCH('ALL Backcast - WINEP NEP'!$C271, 'SRN Backcast - WINEP'!$C$12:$C$97, 0), MATCH('ALL Backcast - WINEP NEP'!F$13, 'SRN Backcast - WINEP'!$B$13:$AG$13, 0))</f>
        <v>Included</v>
      </c>
      <c r="H271" t="str">
        <f>INDEX('SRN Backcast - WINEP'!$B$12:$AG$97, MATCH('ALL Backcast - WINEP NEP'!$C271, 'SRN Backcast - WINEP'!$C$12:$C$97, 0), MATCH('ALL Backcast - WINEP NEP'!H$13, 'SRN Backcast - WINEP'!$B$13:$AG$13, 0))</f>
        <v>Excellent</v>
      </c>
      <c r="I271" t="str">
        <f>INDEX('SRN Backcast - WINEP'!$B$12:$AG$97, MATCH('ALL Backcast - WINEP NEP'!$C271, 'SRN Backcast - WINEP'!$C$12:$C$97, 0), MATCH('ALL Backcast - WINEP NEP'!I$13, 'SRN Backcast - WINEP'!$B$13:$AG$13, 0))</f>
        <v>Excellent</v>
      </c>
      <c r="J271" t="str">
        <f>INDEX('SRN Backcast - WINEP'!$B$12:$AG$97, MATCH('ALL Backcast - WINEP NEP'!$C271, 'SRN Backcast - WINEP'!$C$12:$C$97, 0), MATCH('ALL Backcast - WINEP NEP'!J$13, 'SRN Backcast - WINEP'!$B$13:$AG$13, 0))</f>
        <v>Excellent</v>
      </c>
      <c r="K271" t="str">
        <f>INDEX('SRN Backcast - WINEP'!$B$12:$AG$97, MATCH('ALL Backcast - WINEP NEP'!$C271, 'SRN Backcast - WINEP'!$C$12:$C$97, 0), MATCH('ALL Backcast - WINEP NEP'!K$13, 'SRN Backcast - WINEP'!$B$13:$AG$13, 0))</f>
        <v>Excellent</v>
      </c>
      <c r="L271" t="str">
        <f>INDEX('SRN Backcast - WINEP'!$B$12:$AG$97, MATCH('ALL Backcast - WINEP NEP'!$C271, 'SRN Backcast - WINEP'!$C$12:$C$97, 0), MATCH('ALL Backcast - WINEP NEP'!L$13, 'SRN Backcast - WINEP'!$B$13:$AG$13, 0))</f>
        <v>Excellent</v>
      </c>
      <c r="M271">
        <f>INDEX('SRN Backcast - WINEP'!$B$12:$AG$97, MATCH('ALL Backcast - WINEP NEP'!$C271, 'SRN Backcast - WINEP'!$C$12:$C$97, 0), MATCH('ALL Backcast - WINEP NEP'!M$13, 'SRN Backcast - WINEP'!$B$13:$AG$13, 0))</f>
        <v>0</v>
      </c>
      <c r="N271" t="str">
        <f>INDEX('SRN Backcast - WINEP'!$B$12:$AG$97, MATCH('ALL Backcast - WINEP NEP'!$C271, 'SRN Backcast - WINEP'!$C$12:$C$97, 0), MATCH('ALL Backcast - WINEP NEP'!N$13, 'SRN Backcast - WINEP'!$B$13:$AG$13, 0))</f>
        <v>Excellent</v>
      </c>
      <c r="O271" t="str">
        <f>INDEX('SRN Backcast - WINEP'!$B$12:$AG$97, MATCH('ALL Backcast - WINEP NEP'!$C271, 'SRN Backcast - WINEP'!$C$12:$C$97, 0), MATCH('ALL Backcast - WINEP NEP'!O$13, 'SRN Backcast - WINEP'!$B$13:$AG$13, 0))</f>
        <v>Excellent</v>
      </c>
      <c r="P271">
        <f>INDEX('SRN Backcast - WINEP'!$B$12:$AG$97, MATCH('ALL Backcast - WINEP NEP'!$C271, 'SRN Backcast - WINEP'!$C$12:$C$97, 0), MATCH('ALL Backcast - WINEP NEP'!P$13, 'SRN Backcast - WINEP'!$B$13:$AG$13, 0))</f>
        <v>0</v>
      </c>
      <c r="Q271" t="str">
        <f>INDEX('SRN Backcast - WINEP'!$B$12:$AG$97, MATCH('ALL Backcast - WINEP NEP'!$C271, 'SRN Backcast - WINEP'!$C$12:$C$97, 0), MATCH('ALL Backcast - WINEP NEP'!Q$13, 'SRN Backcast - WINEP'!$B$13:$AG$13, 0))</f>
        <v>Excellent</v>
      </c>
      <c r="R271" t="str">
        <f>INDEX('SRN Backcast - WINEP'!$B$12:$AG$97, MATCH('ALL Backcast - WINEP NEP'!$C271, 'SRN Backcast - WINEP'!$C$12:$C$97, 0), MATCH('ALL Backcast - WINEP NEP'!R$13, 'SRN Backcast - WINEP'!$B$13:$AG$13, 0))</f>
        <v>Excellent</v>
      </c>
      <c r="S271" t="str">
        <f>INDEX('SRN Backcast - WINEP'!$B$12:$AG$97, MATCH('ALL Backcast - WINEP NEP'!$C271, 'SRN Backcast - WINEP'!$C$12:$C$97, 0), MATCH('ALL Backcast - WINEP NEP'!S$13, 'SRN Backcast - WINEP'!$B$13:$AG$13, 0))</f>
        <v>Excellent</v>
      </c>
      <c r="T271" t="str">
        <f>INDEX('SRN Backcast - WINEP'!$B$12:$AG$97, MATCH('ALL Backcast - WINEP NEP'!$C271, 'SRN Backcast - WINEP'!$C$12:$C$97, 0), MATCH('ALL Backcast - WINEP NEP'!T$13, 'SRN Backcast - WINEP'!$B$13:$AG$13, 0))</f>
        <v>Excellent</v>
      </c>
      <c r="U271" t="str">
        <f>INDEX('SRN Backcast - WINEP'!$B$12:$AG$97, MATCH('ALL Backcast - WINEP NEP'!$C271, 'SRN Backcast - WINEP'!$C$12:$C$97, 0), MATCH('ALL Backcast - WINEP NEP'!U$13, 'SRN Backcast - WINEP'!$B$13:$AG$13, 0))</f>
        <v>Excellent</v>
      </c>
      <c r="V271" t="str">
        <f>INDEX('SRN Backcast - WINEP'!$B$12:$AG$97, MATCH('ALL Backcast - WINEP NEP'!$C271, 'SRN Backcast - WINEP'!$C$12:$C$97, 0), MATCH('ALL Backcast - WINEP NEP'!V$13, 'SRN Backcast - WINEP'!$B$13:$AG$13, 0))</f>
        <v>Excellent</v>
      </c>
      <c r="W271">
        <f>INDEX('SRN Backcast - WINEP'!$B$12:$AG$97, MATCH('ALL Backcast - WINEP NEP'!$C271, 'SRN Backcast - WINEP'!$C$12:$C$97, 0), MATCH('ALL Backcast - WINEP NEP'!W$13, 'SRN Backcast - WINEP'!$B$13:$AG$13, 0))</f>
        <v>0</v>
      </c>
      <c r="X271">
        <f>INDEX('SRN Backcast - WINEP'!$B$12:$AG$97, MATCH('ALL Backcast - WINEP NEP'!$C271, 'SRN Backcast - WINEP'!$C$12:$C$97, 0), MATCH('ALL Backcast - WINEP NEP'!X$13, 'SRN Backcast - WINEP'!$B$13:$AG$13, 0))</f>
        <v>0</v>
      </c>
      <c r="Y271">
        <f>INDEX('SRN Backcast - WINEP'!$B$12:$AG$97, MATCH('ALL Backcast - WINEP NEP'!$C271, 'SRN Backcast - WINEP'!$C$12:$C$97, 0), MATCH('ALL Backcast - WINEP NEP'!Y$13, 'SRN Backcast - WINEP'!$B$13:$AG$13, 0))</f>
        <v>0</v>
      </c>
      <c r="Z271" t="str">
        <f>INDEX('SRN Backcast - WINEP'!$B$12:$AG$97, MATCH('ALL Backcast - WINEP NEP'!$C271, 'SRN Backcast - WINEP'!$C$12:$C$97, 0), MATCH('ALL Backcast - WINEP NEP'!Z$13, 'SRN Backcast - WINEP'!$B$13:$AG$13, 0))</f>
        <v>N</v>
      </c>
      <c r="AB271" t="str">
        <f t="shared" si="4"/>
        <v>N</v>
      </c>
    </row>
    <row r="272" spans="2:28">
      <c r="B272" t="s">
        <v>242</v>
      </c>
      <c r="C272" t="s">
        <v>591</v>
      </c>
      <c r="D272" t="str">
        <f>INDEX('SRN Backcast - WINEP'!$B$12:$AG$97, MATCH('ALL Backcast - WINEP NEP'!$C272, 'SRN Backcast - WINEP'!$C$12:$C$97, 0), MATCH('ALL Backcast - WINEP NEP'!D$13, 'SRN Backcast - WINEP'!$B$13:$AG$13, 0))</f>
        <v>coastal</v>
      </c>
      <c r="E272" t="str">
        <f>INDEX('SRN Backcast - WINEP'!$B$12:$AG$97, MATCH('ALL Backcast - WINEP NEP'!$C272, 'SRN Backcast - WINEP'!$C$12:$C$97, 0), MATCH('ALL Backcast - WINEP NEP'!E$13, 'SRN Backcast - WINEP'!$B$13:$AG$13, 0))</f>
        <v>Categorisation</v>
      </c>
      <c r="F272" t="str">
        <f>INDEX('SRN Backcast - WINEP'!$B$12:$AG$97, MATCH('ALL Backcast - WINEP NEP'!$C272, 'SRN Backcast - WINEP'!$C$12:$C$97, 0), MATCH('ALL Backcast - WINEP NEP'!F$13, 'SRN Backcast - WINEP'!$B$13:$AG$13, 0))</f>
        <v>Included</v>
      </c>
      <c r="H272" t="str">
        <f>INDEX('SRN Backcast - WINEP'!$B$12:$AG$97, MATCH('ALL Backcast - WINEP NEP'!$C272, 'SRN Backcast - WINEP'!$C$12:$C$97, 0), MATCH('ALL Backcast - WINEP NEP'!H$13, 'SRN Backcast - WINEP'!$B$13:$AG$13, 0))</f>
        <v>Excellent</v>
      </c>
      <c r="I272" t="str">
        <f>INDEX('SRN Backcast - WINEP'!$B$12:$AG$97, MATCH('ALL Backcast - WINEP NEP'!$C272, 'SRN Backcast - WINEP'!$C$12:$C$97, 0), MATCH('ALL Backcast - WINEP NEP'!I$13, 'SRN Backcast - WINEP'!$B$13:$AG$13, 0))</f>
        <v>Excellent</v>
      </c>
      <c r="J272" t="str">
        <f>INDEX('SRN Backcast - WINEP'!$B$12:$AG$97, MATCH('ALL Backcast - WINEP NEP'!$C272, 'SRN Backcast - WINEP'!$C$12:$C$97, 0), MATCH('ALL Backcast - WINEP NEP'!J$13, 'SRN Backcast - WINEP'!$B$13:$AG$13, 0))</f>
        <v>Excellent</v>
      </c>
      <c r="K272" t="str">
        <f>INDEX('SRN Backcast - WINEP'!$B$12:$AG$97, MATCH('ALL Backcast - WINEP NEP'!$C272, 'SRN Backcast - WINEP'!$C$12:$C$97, 0), MATCH('ALL Backcast - WINEP NEP'!K$13, 'SRN Backcast - WINEP'!$B$13:$AG$13, 0))</f>
        <v>Good</v>
      </c>
      <c r="L272" t="str">
        <f>INDEX('SRN Backcast - WINEP'!$B$12:$AG$97, MATCH('ALL Backcast - WINEP NEP'!$C272, 'SRN Backcast - WINEP'!$C$12:$C$97, 0), MATCH('ALL Backcast - WINEP NEP'!L$13, 'SRN Backcast - WINEP'!$B$13:$AG$13, 0))</f>
        <v>Excellent</v>
      </c>
      <c r="M272">
        <f>INDEX('SRN Backcast - WINEP'!$B$12:$AG$97, MATCH('ALL Backcast - WINEP NEP'!$C272, 'SRN Backcast - WINEP'!$C$12:$C$97, 0), MATCH('ALL Backcast - WINEP NEP'!M$13, 'SRN Backcast - WINEP'!$B$13:$AG$13, 0))</f>
        <v>0</v>
      </c>
      <c r="N272" t="str">
        <f>INDEX('SRN Backcast - WINEP'!$B$12:$AG$97, MATCH('ALL Backcast - WINEP NEP'!$C272, 'SRN Backcast - WINEP'!$C$12:$C$97, 0), MATCH('ALL Backcast - WINEP NEP'!N$13, 'SRN Backcast - WINEP'!$B$13:$AG$13, 0))</f>
        <v>Excellent</v>
      </c>
      <c r="O272" t="str">
        <f>INDEX('SRN Backcast - WINEP'!$B$12:$AG$97, MATCH('ALL Backcast - WINEP NEP'!$C272, 'SRN Backcast - WINEP'!$C$12:$C$97, 0), MATCH('ALL Backcast - WINEP NEP'!O$13, 'SRN Backcast - WINEP'!$B$13:$AG$13, 0))</f>
        <v>Excellent</v>
      </c>
      <c r="P272">
        <f>INDEX('SRN Backcast - WINEP'!$B$12:$AG$97, MATCH('ALL Backcast - WINEP NEP'!$C272, 'SRN Backcast - WINEP'!$C$12:$C$97, 0), MATCH('ALL Backcast - WINEP NEP'!P$13, 'SRN Backcast - WINEP'!$B$13:$AG$13, 0))</f>
        <v>0</v>
      </c>
      <c r="Q272" t="str">
        <f>INDEX('SRN Backcast - WINEP'!$B$12:$AG$97, MATCH('ALL Backcast - WINEP NEP'!$C272, 'SRN Backcast - WINEP'!$C$12:$C$97, 0), MATCH('ALL Backcast - WINEP NEP'!Q$13, 'SRN Backcast - WINEP'!$B$13:$AG$13, 0))</f>
        <v>Excellent</v>
      </c>
      <c r="R272" t="str">
        <f>INDEX('SRN Backcast - WINEP'!$B$12:$AG$97, MATCH('ALL Backcast - WINEP NEP'!$C272, 'SRN Backcast - WINEP'!$C$12:$C$97, 0), MATCH('ALL Backcast - WINEP NEP'!R$13, 'SRN Backcast - WINEP'!$B$13:$AG$13, 0))</f>
        <v>Excellent</v>
      </c>
      <c r="S272" t="str">
        <f>INDEX('SRN Backcast - WINEP'!$B$12:$AG$97, MATCH('ALL Backcast - WINEP NEP'!$C272, 'SRN Backcast - WINEP'!$C$12:$C$97, 0), MATCH('ALL Backcast - WINEP NEP'!S$13, 'SRN Backcast - WINEP'!$B$13:$AG$13, 0))</f>
        <v>Excellent</v>
      </c>
      <c r="T272" t="str">
        <f>INDEX('SRN Backcast - WINEP'!$B$12:$AG$97, MATCH('ALL Backcast - WINEP NEP'!$C272, 'SRN Backcast - WINEP'!$C$12:$C$97, 0), MATCH('ALL Backcast - WINEP NEP'!T$13, 'SRN Backcast - WINEP'!$B$13:$AG$13, 0))</f>
        <v>Excellent</v>
      </c>
      <c r="U272" t="str">
        <f>INDEX('SRN Backcast - WINEP'!$B$12:$AG$97, MATCH('ALL Backcast - WINEP NEP'!$C272, 'SRN Backcast - WINEP'!$C$12:$C$97, 0), MATCH('ALL Backcast - WINEP NEP'!U$13, 'SRN Backcast - WINEP'!$B$13:$AG$13, 0))</f>
        <v>Excellent</v>
      </c>
      <c r="V272" t="str">
        <f>INDEX('SRN Backcast - WINEP'!$B$12:$AG$97, MATCH('ALL Backcast - WINEP NEP'!$C272, 'SRN Backcast - WINEP'!$C$12:$C$97, 0), MATCH('ALL Backcast - WINEP NEP'!V$13, 'SRN Backcast - WINEP'!$B$13:$AG$13, 0))</f>
        <v>Excellent</v>
      </c>
      <c r="W272">
        <f>INDEX('SRN Backcast - WINEP'!$B$12:$AG$97, MATCH('ALL Backcast - WINEP NEP'!$C272, 'SRN Backcast - WINEP'!$C$12:$C$97, 0), MATCH('ALL Backcast - WINEP NEP'!W$13, 'SRN Backcast - WINEP'!$B$13:$AG$13, 0))</f>
        <v>0</v>
      </c>
      <c r="X272">
        <f>INDEX('SRN Backcast - WINEP'!$B$12:$AG$97, MATCH('ALL Backcast - WINEP NEP'!$C272, 'SRN Backcast - WINEP'!$C$12:$C$97, 0), MATCH('ALL Backcast - WINEP NEP'!X$13, 'SRN Backcast - WINEP'!$B$13:$AG$13, 0))</f>
        <v>0</v>
      </c>
      <c r="Y272">
        <f>INDEX('SRN Backcast - WINEP'!$B$12:$AG$97, MATCH('ALL Backcast - WINEP NEP'!$C272, 'SRN Backcast - WINEP'!$C$12:$C$97, 0), MATCH('ALL Backcast - WINEP NEP'!Y$13, 'SRN Backcast - WINEP'!$B$13:$AG$13, 0))</f>
        <v>0</v>
      </c>
      <c r="Z272" t="str">
        <f>INDEX('SRN Backcast - WINEP'!$B$12:$AG$97, MATCH('ALL Backcast - WINEP NEP'!$C272, 'SRN Backcast - WINEP'!$C$12:$C$97, 0), MATCH('ALL Backcast - WINEP NEP'!Z$13, 'SRN Backcast - WINEP'!$B$13:$AG$13, 0))</f>
        <v>N</v>
      </c>
      <c r="AB272" t="str">
        <f t="shared" si="4"/>
        <v>N</v>
      </c>
    </row>
    <row r="273" spans="2:28">
      <c r="B273" t="s">
        <v>242</v>
      </c>
      <c r="C273" t="s">
        <v>592</v>
      </c>
      <c r="D273" t="str">
        <f>INDEX('SRN Backcast - WINEP'!$B$12:$AG$97, MATCH('ALL Backcast - WINEP NEP'!$C273, 'SRN Backcast - WINEP'!$C$12:$C$97, 0), MATCH('ALL Backcast - WINEP NEP'!D$13, 'SRN Backcast - WINEP'!$B$13:$AG$13, 0))</f>
        <v>coastal</v>
      </c>
      <c r="E273" t="str">
        <f>INDEX('SRN Backcast - WINEP'!$B$12:$AG$97, MATCH('ALL Backcast - WINEP NEP'!$C273, 'SRN Backcast - WINEP'!$C$12:$C$97, 0), MATCH('ALL Backcast - WINEP NEP'!E$13, 'SRN Backcast - WINEP'!$B$13:$AG$13, 0))</f>
        <v>Categorisation</v>
      </c>
      <c r="F273" t="str">
        <f>INDEX('SRN Backcast - WINEP'!$B$12:$AG$97, MATCH('ALL Backcast - WINEP NEP'!$C273, 'SRN Backcast - WINEP'!$C$12:$C$97, 0), MATCH('ALL Backcast - WINEP NEP'!F$13, 'SRN Backcast - WINEP'!$B$13:$AG$13, 0))</f>
        <v>Included</v>
      </c>
      <c r="H273" t="str">
        <f>INDEX('SRN Backcast - WINEP'!$B$12:$AG$97, MATCH('ALL Backcast - WINEP NEP'!$C273, 'SRN Backcast - WINEP'!$C$12:$C$97, 0), MATCH('ALL Backcast - WINEP NEP'!H$13, 'SRN Backcast - WINEP'!$B$13:$AG$13, 0))</f>
        <v>Good</v>
      </c>
      <c r="I273" t="str">
        <f>INDEX('SRN Backcast - WINEP'!$B$12:$AG$97, MATCH('ALL Backcast - WINEP NEP'!$C273, 'SRN Backcast - WINEP'!$C$12:$C$97, 0), MATCH('ALL Backcast - WINEP NEP'!I$13, 'SRN Backcast - WINEP'!$B$13:$AG$13, 0))</f>
        <v>Excellent</v>
      </c>
      <c r="J273" t="str">
        <f>INDEX('SRN Backcast - WINEP'!$B$12:$AG$97, MATCH('ALL Backcast - WINEP NEP'!$C273, 'SRN Backcast - WINEP'!$C$12:$C$97, 0), MATCH('ALL Backcast - WINEP NEP'!J$13, 'SRN Backcast - WINEP'!$B$13:$AG$13, 0))</f>
        <v>Excellent</v>
      </c>
      <c r="K273" t="str">
        <f>INDEX('SRN Backcast - WINEP'!$B$12:$AG$97, MATCH('ALL Backcast - WINEP NEP'!$C273, 'SRN Backcast - WINEP'!$C$12:$C$97, 0), MATCH('ALL Backcast - WINEP NEP'!K$13, 'SRN Backcast - WINEP'!$B$13:$AG$13, 0))</f>
        <v>Excellent</v>
      </c>
      <c r="L273" t="str">
        <f>INDEX('SRN Backcast - WINEP'!$B$12:$AG$97, MATCH('ALL Backcast - WINEP NEP'!$C273, 'SRN Backcast - WINEP'!$C$12:$C$97, 0), MATCH('ALL Backcast - WINEP NEP'!L$13, 'SRN Backcast - WINEP'!$B$13:$AG$13, 0))</f>
        <v>Excellent</v>
      </c>
      <c r="M273">
        <f>INDEX('SRN Backcast - WINEP'!$B$12:$AG$97, MATCH('ALL Backcast - WINEP NEP'!$C273, 'SRN Backcast - WINEP'!$C$12:$C$97, 0), MATCH('ALL Backcast - WINEP NEP'!M$13, 'SRN Backcast - WINEP'!$B$13:$AG$13, 0))</f>
        <v>0</v>
      </c>
      <c r="N273" t="str">
        <f>INDEX('SRN Backcast - WINEP'!$B$12:$AG$97, MATCH('ALL Backcast - WINEP NEP'!$C273, 'SRN Backcast - WINEP'!$C$12:$C$97, 0), MATCH('ALL Backcast - WINEP NEP'!N$13, 'SRN Backcast - WINEP'!$B$13:$AG$13, 0))</f>
        <v>Good</v>
      </c>
      <c r="O273" t="str">
        <f>INDEX('SRN Backcast - WINEP'!$B$12:$AG$97, MATCH('ALL Backcast - WINEP NEP'!$C273, 'SRN Backcast - WINEP'!$C$12:$C$97, 0), MATCH('ALL Backcast - WINEP NEP'!O$13, 'SRN Backcast - WINEP'!$B$13:$AG$13, 0))</f>
        <v>Sufficient</v>
      </c>
      <c r="P273">
        <f>INDEX('SRN Backcast - WINEP'!$B$12:$AG$97, MATCH('ALL Backcast - WINEP NEP'!$C273, 'SRN Backcast - WINEP'!$C$12:$C$97, 0), MATCH('ALL Backcast - WINEP NEP'!P$13, 'SRN Backcast - WINEP'!$B$13:$AG$13, 0))</f>
        <v>0</v>
      </c>
      <c r="Q273" t="str">
        <f>INDEX('SRN Backcast - WINEP'!$B$12:$AG$97, MATCH('ALL Backcast - WINEP NEP'!$C273, 'SRN Backcast - WINEP'!$C$12:$C$97, 0), MATCH('ALL Backcast - WINEP NEP'!Q$13, 'SRN Backcast - WINEP'!$B$13:$AG$13, 0))</f>
        <v>Poor</v>
      </c>
      <c r="R273" t="str">
        <f>INDEX('SRN Backcast - WINEP'!$B$12:$AG$97, MATCH('ALL Backcast - WINEP NEP'!$C273, 'SRN Backcast - WINEP'!$C$12:$C$97, 0), MATCH('ALL Backcast - WINEP NEP'!R$13, 'SRN Backcast - WINEP'!$B$13:$AG$13, 0))</f>
        <v>Sufficient</v>
      </c>
      <c r="S273" t="str">
        <f>INDEX('SRN Backcast - WINEP'!$B$12:$AG$97, MATCH('ALL Backcast - WINEP NEP'!$C273, 'SRN Backcast - WINEP'!$C$12:$C$97, 0), MATCH('ALL Backcast - WINEP NEP'!S$13, 'SRN Backcast - WINEP'!$B$13:$AG$13, 0))</f>
        <v>Good</v>
      </c>
      <c r="T273" t="str">
        <f>INDEX('SRN Backcast - WINEP'!$B$12:$AG$97, MATCH('ALL Backcast - WINEP NEP'!$C273, 'SRN Backcast - WINEP'!$C$12:$C$97, 0), MATCH('ALL Backcast - WINEP NEP'!T$13, 'SRN Backcast - WINEP'!$B$13:$AG$13, 0))</f>
        <v>Good</v>
      </c>
      <c r="U273" t="str">
        <f>INDEX('SRN Backcast - WINEP'!$B$12:$AG$97, MATCH('ALL Backcast - WINEP NEP'!$C273, 'SRN Backcast - WINEP'!$C$12:$C$97, 0), MATCH('ALL Backcast - WINEP NEP'!U$13, 'SRN Backcast - WINEP'!$B$13:$AG$13, 0))</f>
        <v>Good</v>
      </c>
      <c r="V273" t="str">
        <f>INDEX('SRN Backcast - WINEP'!$B$12:$AG$97, MATCH('ALL Backcast - WINEP NEP'!$C273, 'SRN Backcast - WINEP'!$C$12:$C$97, 0), MATCH('ALL Backcast - WINEP NEP'!V$13, 'SRN Backcast - WINEP'!$B$13:$AG$13, 0))</f>
        <v>Good</v>
      </c>
      <c r="W273" t="str">
        <f>INDEX('SRN Backcast - WINEP'!$B$12:$AG$97, MATCH('ALL Backcast - WINEP NEP'!$C273, 'SRN Backcast - WINEP'!$C$12:$C$97, 0), MATCH('ALL Backcast - WINEP NEP'!W$13, 'SRN Backcast - WINEP'!$B$13:$AG$13, 0))</f>
        <v>Y</v>
      </c>
      <c r="X273" t="str">
        <f>INDEX('SRN Backcast - WINEP'!$B$12:$AG$97, MATCH('ALL Backcast - WINEP NEP'!$C273, 'SRN Backcast - WINEP'!$C$12:$C$97, 0), MATCH('ALL Backcast - WINEP NEP'!X$13, 'SRN Backcast - WINEP'!$B$13:$AG$13, 0))</f>
        <v>NDINV - 08SO101010a</v>
      </c>
      <c r="Y273" t="str">
        <f>INDEX('SRN Backcast - WINEP'!$B$12:$AG$97, MATCH('ALL Backcast - WINEP NEP'!$C273, 'SRN Backcast - WINEP'!$C$12:$C$97, 0), MATCH('ALL Backcast - WINEP NEP'!Y$13, 'SRN Backcast - WINEP'!$B$13:$AG$13, 0))</f>
        <v>Accept company forecast (investigations complete 30/04/2027) - Investigations for waters failing their baseline class</v>
      </c>
      <c r="Z273" t="str">
        <f>INDEX('SRN Backcast - WINEP'!$B$12:$AG$97, MATCH('ALL Backcast - WINEP NEP'!$C273, 'SRN Backcast - WINEP'!$C$12:$C$97, 0), MATCH('ALL Backcast - WINEP NEP'!Z$13, 'SRN Backcast - WINEP'!$B$13:$AG$13, 0))</f>
        <v>N</v>
      </c>
      <c r="AB273" t="str">
        <f t="shared" si="4"/>
        <v>N</v>
      </c>
    </row>
    <row r="274" spans="2:28">
      <c r="B274" t="s">
        <v>242</v>
      </c>
      <c r="C274" t="s">
        <v>593</v>
      </c>
      <c r="D274" t="str">
        <f>INDEX('SRN Backcast - WINEP'!$B$12:$AG$97, MATCH('ALL Backcast - WINEP NEP'!$C274, 'SRN Backcast - WINEP'!$C$12:$C$97, 0), MATCH('ALL Backcast - WINEP NEP'!D$13, 'SRN Backcast - WINEP'!$B$13:$AG$13, 0))</f>
        <v>coastal</v>
      </c>
      <c r="E274" t="str">
        <f>INDEX('SRN Backcast - WINEP'!$B$12:$AG$97, MATCH('ALL Backcast - WINEP NEP'!$C274, 'SRN Backcast - WINEP'!$C$12:$C$97, 0), MATCH('ALL Backcast - WINEP NEP'!E$13, 'SRN Backcast - WINEP'!$B$13:$AG$13, 0))</f>
        <v>Categorisation</v>
      </c>
      <c r="F274" t="str">
        <f>INDEX('SRN Backcast - WINEP'!$B$12:$AG$97, MATCH('ALL Backcast - WINEP NEP'!$C274, 'SRN Backcast - WINEP'!$C$12:$C$97, 0), MATCH('ALL Backcast - WINEP NEP'!F$13, 'SRN Backcast - WINEP'!$B$13:$AG$13, 0))</f>
        <v>Included</v>
      </c>
      <c r="H274" t="str">
        <f>INDEX('SRN Backcast - WINEP'!$B$12:$AG$97, MATCH('ALL Backcast - WINEP NEP'!$C274, 'SRN Backcast - WINEP'!$C$12:$C$97, 0), MATCH('ALL Backcast - WINEP NEP'!H$13, 'SRN Backcast - WINEP'!$B$13:$AG$13, 0))</f>
        <v>Excellent</v>
      </c>
      <c r="I274" t="str">
        <f>INDEX('SRN Backcast - WINEP'!$B$12:$AG$97, MATCH('ALL Backcast - WINEP NEP'!$C274, 'SRN Backcast - WINEP'!$C$12:$C$97, 0), MATCH('ALL Backcast - WINEP NEP'!I$13, 'SRN Backcast - WINEP'!$B$13:$AG$13, 0))</f>
        <v>Excellent</v>
      </c>
      <c r="J274" t="str">
        <f>INDEX('SRN Backcast - WINEP'!$B$12:$AG$97, MATCH('ALL Backcast - WINEP NEP'!$C274, 'SRN Backcast - WINEP'!$C$12:$C$97, 0), MATCH('ALL Backcast - WINEP NEP'!J$13, 'SRN Backcast - WINEP'!$B$13:$AG$13, 0))</f>
        <v>Excellent</v>
      </c>
      <c r="K274" t="str">
        <f>INDEX('SRN Backcast - WINEP'!$B$12:$AG$97, MATCH('ALL Backcast - WINEP NEP'!$C274, 'SRN Backcast - WINEP'!$C$12:$C$97, 0), MATCH('ALL Backcast - WINEP NEP'!K$13, 'SRN Backcast - WINEP'!$B$13:$AG$13, 0))</f>
        <v>Excellent</v>
      </c>
      <c r="L274" t="str">
        <f>INDEX('SRN Backcast - WINEP'!$B$12:$AG$97, MATCH('ALL Backcast - WINEP NEP'!$C274, 'SRN Backcast - WINEP'!$C$12:$C$97, 0), MATCH('ALL Backcast - WINEP NEP'!L$13, 'SRN Backcast - WINEP'!$B$13:$AG$13, 0))</f>
        <v>Excellent</v>
      </c>
      <c r="M274">
        <f>INDEX('SRN Backcast - WINEP'!$B$12:$AG$97, MATCH('ALL Backcast - WINEP NEP'!$C274, 'SRN Backcast - WINEP'!$C$12:$C$97, 0), MATCH('ALL Backcast - WINEP NEP'!M$13, 'SRN Backcast - WINEP'!$B$13:$AG$13, 0))</f>
        <v>0</v>
      </c>
      <c r="N274" t="str">
        <f>INDEX('SRN Backcast - WINEP'!$B$12:$AG$97, MATCH('ALL Backcast - WINEP NEP'!$C274, 'SRN Backcast - WINEP'!$C$12:$C$97, 0), MATCH('ALL Backcast - WINEP NEP'!N$13, 'SRN Backcast - WINEP'!$B$13:$AG$13, 0))</f>
        <v>Excellent</v>
      </c>
      <c r="O274" t="str">
        <f>INDEX('SRN Backcast - WINEP'!$B$12:$AG$97, MATCH('ALL Backcast - WINEP NEP'!$C274, 'SRN Backcast - WINEP'!$C$12:$C$97, 0), MATCH('ALL Backcast - WINEP NEP'!O$13, 'SRN Backcast - WINEP'!$B$13:$AG$13, 0))</f>
        <v>Excellent</v>
      </c>
      <c r="P274">
        <f>INDEX('SRN Backcast - WINEP'!$B$12:$AG$97, MATCH('ALL Backcast - WINEP NEP'!$C274, 'SRN Backcast - WINEP'!$C$12:$C$97, 0), MATCH('ALL Backcast - WINEP NEP'!P$13, 'SRN Backcast - WINEP'!$B$13:$AG$13, 0))</f>
        <v>0</v>
      </c>
      <c r="Q274" t="str">
        <f>INDEX('SRN Backcast - WINEP'!$B$12:$AG$97, MATCH('ALL Backcast - WINEP NEP'!$C274, 'SRN Backcast - WINEP'!$C$12:$C$97, 0), MATCH('ALL Backcast - WINEP NEP'!Q$13, 'SRN Backcast - WINEP'!$B$13:$AG$13, 0))</f>
        <v>Excellent</v>
      </c>
      <c r="R274" t="str">
        <f>INDEX('SRN Backcast - WINEP'!$B$12:$AG$97, MATCH('ALL Backcast - WINEP NEP'!$C274, 'SRN Backcast - WINEP'!$C$12:$C$97, 0), MATCH('ALL Backcast - WINEP NEP'!R$13, 'SRN Backcast - WINEP'!$B$13:$AG$13, 0))</f>
        <v>Excellent</v>
      </c>
      <c r="S274" t="str">
        <f>INDEX('SRN Backcast - WINEP'!$B$12:$AG$97, MATCH('ALL Backcast - WINEP NEP'!$C274, 'SRN Backcast - WINEP'!$C$12:$C$97, 0), MATCH('ALL Backcast - WINEP NEP'!S$13, 'SRN Backcast - WINEP'!$B$13:$AG$13, 0))</f>
        <v>Excellent</v>
      </c>
      <c r="T274" t="str">
        <f>INDEX('SRN Backcast - WINEP'!$B$12:$AG$97, MATCH('ALL Backcast - WINEP NEP'!$C274, 'SRN Backcast - WINEP'!$C$12:$C$97, 0), MATCH('ALL Backcast - WINEP NEP'!T$13, 'SRN Backcast - WINEP'!$B$13:$AG$13, 0))</f>
        <v>Excellent</v>
      </c>
      <c r="U274" t="str">
        <f>INDEX('SRN Backcast - WINEP'!$B$12:$AG$97, MATCH('ALL Backcast - WINEP NEP'!$C274, 'SRN Backcast - WINEP'!$C$12:$C$97, 0), MATCH('ALL Backcast - WINEP NEP'!U$13, 'SRN Backcast - WINEP'!$B$13:$AG$13, 0))</f>
        <v>Excellent</v>
      </c>
      <c r="V274" t="str">
        <f>INDEX('SRN Backcast - WINEP'!$B$12:$AG$97, MATCH('ALL Backcast - WINEP NEP'!$C274, 'SRN Backcast - WINEP'!$C$12:$C$97, 0), MATCH('ALL Backcast - WINEP NEP'!V$13, 'SRN Backcast - WINEP'!$B$13:$AG$13, 0))</f>
        <v>Excellent</v>
      </c>
      <c r="W274">
        <f>INDEX('SRN Backcast - WINEP'!$B$12:$AG$97, MATCH('ALL Backcast - WINEP NEP'!$C274, 'SRN Backcast - WINEP'!$C$12:$C$97, 0), MATCH('ALL Backcast - WINEP NEP'!W$13, 'SRN Backcast - WINEP'!$B$13:$AG$13, 0))</f>
        <v>0</v>
      </c>
      <c r="X274">
        <f>INDEX('SRN Backcast - WINEP'!$B$12:$AG$97, MATCH('ALL Backcast - WINEP NEP'!$C274, 'SRN Backcast - WINEP'!$C$12:$C$97, 0), MATCH('ALL Backcast - WINEP NEP'!X$13, 'SRN Backcast - WINEP'!$B$13:$AG$13, 0))</f>
        <v>0</v>
      </c>
      <c r="Y274">
        <f>INDEX('SRN Backcast - WINEP'!$B$12:$AG$97, MATCH('ALL Backcast - WINEP NEP'!$C274, 'SRN Backcast - WINEP'!$C$12:$C$97, 0), MATCH('ALL Backcast - WINEP NEP'!Y$13, 'SRN Backcast - WINEP'!$B$13:$AG$13, 0))</f>
        <v>0</v>
      </c>
      <c r="Z274" t="str">
        <f>INDEX('SRN Backcast - WINEP'!$B$12:$AG$97, MATCH('ALL Backcast - WINEP NEP'!$C274, 'SRN Backcast - WINEP'!$C$12:$C$97, 0), MATCH('ALL Backcast - WINEP NEP'!Z$13, 'SRN Backcast - WINEP'!$B$13:$AG$13, 0))</f>
        <v>N</v>
      </c>
      <c r="AB274" t="str">
        <f t="shared" si="4"/>
        <v>N</v>
      </c>
    </row>
    <row r="275" spans="2:28">
      <c r="B275" t="s">
        <v>242</v>
      </c>
      <c r="C275" t="s">
        <v>594</v>
      </c>
      <c r="D275" t="str">
        <f>INDEX('SRN Backcast - WINEP'!$B$12:$AG$97, MATCH('ALL Backcast - WINEP NEP'!$C275, 'SRN Backcast - WINEP'!$C$12:$C$97, 0), MATCH('ALL Backcast - WINEP NEP'!D$13, 'SRN Backcast - WINEP'!$B$13:$AG$13, 0))</f>
        <v>coastal</v>
      </c>
      <c r="E275" t="str">
        <f>INDEX('SRN Backcast - WINEP'!$B$12:$AG$97, MATCH('ALL Backcast - WINEP NEP'!$C275, 'SRN Backcast - WINEP'!$C$12:$C$97, 0), MATCH('ALL Backcast - WINEP NEP'!E$13, 'SRN Backcast - WINEP'!$B$13:$AG$13, 0))</f>
        <v>Categorisation</v>
      </c>
      <c r="F275" t="str">
        <f>INDEX('SRN Backcast - WINEP'!$B$12:$AG$97, MATCH('ALL Backcast - WINEP NEP'!$C275, 'SRN Backcast - WINEP'!$C$12:$C$97, 0), MATCH('ALL Backcast - WINEP NEP'!F$13, 'SRN Backcast - WINEP'!$B$13:$AG$13, 0))</f>
        <v>Included</v>
      </c>
      <c r="H275" t="str">
        <f>INDEX('SRN Backcast - WINEP'!$B$12:$AG$97, MATCH('ALL Backcast - WINEP NEP'!$C275, 'SRN Backcast - WINEP'!$C$12:$C$97, 0), MATCH('ALL Backcast - WINEP NEP'!H$13, 'SRN Backcast - WINEP'!$B$13:$AG$13, 0))</f>
        <v>Good</v>
      </c>
      <c r="I275" t="str">
        <f>INDEX('SRN Backcast - WINEP'!$B$12:$AG$97, MATCH('ALL Backcast - WINEP NEP'!$C275, 'SRN Backcast - WINEP'!$C$12:$C$97, 0), MATCH('ALL Backcast - WINEP NEP'!I$13, 'SRN Backcast - WINEP'!$B$13:$AG$13, 0))</f>
        <v>Excellent</v>
      </c>
      <c r="J275" t="str">
        <f>INDEX('SRN Backcast - WINEP'!$B$12:$AG$97, MATCH('ALL Backcast - WINEP NEP'!$C275, 'SRN Backcast - WINEP'!$C$12:$C$97, 0), MATCH('ALL Backcast - WINEP NEP'!J$13, 'SRN Backcast - WINEP'!$B$13:$AG$13, 0))</f>
        <v>Excellent</v>
      </c>
      <c r="K275" t="str">
        <f>INDEX('SRN Backcast - WINEP'!$B$12:$AG$97, MATCH('ALL Backcast - WINEP NEP'!$C275, 'SRN Backcast - WINEP'!$C$12:$C$97, 0), MATCH('ALL Backcast - WINEP NEP'!K$13, 'SRN Backcast - WINEP'!$B$13:$AG$13, 0))</f>
        <v>Excellent</v>
      </c>
      <c r="L275" t="str">
        <f>INDEX('SRN Backcast - WINEP'!$B$12:$AG$97, MATCH('ALL Backcast - WINEP NEP'!$C275, 'SRN Backcast - WINEP'!$C$12:$C$97, 0), MATCH('ALL Backcast - WINEP NEP'!L$13, 'SRN Backcast - WINEP'!$B$13:$AG$13, 0))</f>
        <v>Excellent</v>
      </c>
      <c r="M275">
        <f>INDEX('SRN Backcast - WINEP'!$B$12:$AG$97, MATCH('ALL Backcast - WINEP NEP'!$C275, 'SRN Backcast - WINEP'!$C$12:$C$97, 0), MATCH('ALL Backcast - WINEP NEP'!M$13, 'SRN Backcast - WINEP'!$B$13:$AG$13, 0))</f>
        <v>0</v>
      </c>
      <c r="N275" t="str">
        <f>INDEX('SRN Backcast - WINEP'!$B$12:$AG$97, MATCH('ALL Backcast - WINEP NEP'!$C275, 'SRN Backcast - WINEP'!$C$12:$C$97, 0), MATCH('ALL Backcast - WINEP NEP'!N$13, 'SRN Backcast - WINEP'!$B$13:$AG$13, 0))</f>
        <v>Excellent</v>
      </c>
      <c r="O275" t="str">
        <f>INDEX('SRN Backcast - WINEP'!$B$12:$AG$97, MATCH('ALL Backcast - WINEP NEP'!$C275, 'SRN Backcast - WINEP'!$C$12:$C$97, 0), MATCH('ALL Backcast - WINEP NEP'!O$13, 'SRN Backcast - WINEP'!$B$13:$AG$13, 0))</f>
        <v>Excellent</v>
      </c>
      <c r="P275">
        <f>INDEX('SRN Backcast - WINEP'!$B$12:$AG$97, MATCH('ALL Backcast - WINEP NEP'!$C275, 'SRN Backcast - WINEP'!$C$12:$C$97, 0), MATCH('ALL Backcast - WINEP NEP'!P$13, 'SRN Backcast - WINEP'!$B$13:$AG$13, 0))</f>
        <v>0</v>
      </c>
      <c r="Q275" t="str">
        <f>INDEX('SRN Backcast - WINEP'!$B$12:$AG$97, MATCH('ALL Backcast - WINEP NEP'!$C275, 'SRN Backcast - WINEP'!$C$12:$C$97, 0), MATCH('ALL Backcast - WINEP NEP'!Q$13, 'SRN Backcast - WINEP'!$B$13:$AG$13, 0))</f>
        <v>Excellent</v>
      </c>
      <c r="R275" t="str">
        <f>INDEX('SRN Backcast - WINEP'!$B$12:$AG$97, MATCH('ALL Backcast - WINEP NEP'!$C275, 'SRN Backcast - WINEP'!$C$12:$C$97, 0), MATCH('ALL Backcast - WINEP NEP'!R$13, 'SRN Backcast - WINEP'!$B$13:$AG$13, 0))</f>
        <v>Excellent</v>
      </c>
      <c r="S275" t="str">
        <f>INDEX('SRN Backcast - WINEP'!$B$12:$AG$97, MATCH('ALL Backcast - WINEP NEP'!$C275, 'SRN Backcast - WINEP'!$C$12:$C$97, 0), MATCH('ALL Backcast - WINEP NEP'!S$13, 'SRN Backcast - WINEP'!$B$13:$AG$13, 0))</f>
        <v>Excellent</v>
      </c>
      <c r="T275" t="str">
        <f>INDEX('SRN Backcast - WINEP'!$B$12:$AG$97, MATCH('ALL Backcast - WINEP NEP'!$C275, 'SRN Backcast - WINEP'!$C$12:$C$97, 0), MATCH('ALL Backcast - WINEP NEP'!T$13, 'SRN Backcast - WINEP'!$B$13:$AG$13, 0))</f>
        <v>Excellent</v>
      </c>
      <c r="U275" t="str">
        <f>INDEX('SRN Backcast - WINEP'!$B$12:$AG$97, MATCH('ALL Backcast - WINEP NEP'!$C275, 'SRN Backcast - WINEP'!$C$12:$C$97, 0), MATCH('ALL Backcast - WINEP NEP'!U$13, 'SRN Backcast - WINEP'!$B$13:$AG$13, 0))</f>
        <v>Excellent</v>
      </c>
      <c r="V275" t="str">
        <f>INDEX('SRN Backcast - WINEP'!$B$12:$AG$97, MATCH('ALL Backcast - WINEP NEP'!$C275, 'SRN Backcast - WINEP'!$C$12:$C$97, 0), MATCH('ALL Backcast - WINEP NEP'!V$13, 'SRN Backcast - WINEP'!$B$13:$AG$13, 0))</f>
        <v>Excellent</v>
      </c>
      <c r="W275">
        <f>INDEX('SRN Backcast - WINEP'!$B$12:$AG$97, MATCH('ALL Backcast - WINEP NEP'!$C275, 'SRN Backcast - WINEP'!$C$12:$C$97, 0), MATCH('ALL Backcast - WINEP NEP'!W$13, 'SRN Backcast - WINEP'!$B$13:$AG$13, 0))</f>
        <v>0</v>
      </c>
      <c r="X275">
        <f>INDEX('SRN Backcast - WINEP'!$B$12:$AG$97, MATCH('ALL Backcast - WINEP NEP'!$C275, 'SRN Backcast - WINEP'!$C$12:$C$97, 0), MATCH('ALL Backcast - WINEP NEP'!X$13, 'SRN Backcast - WINEP'!$B$13:$AG$13, 0))</f>
        <v>0</v>
      </c>
      <c r="Y275">
        <f>INDEX('SRN Backcast - WINEP'!$B$12:$AG$97, MATCH('ALL Backcast - WINEP NEP'!$C275, 'SRN Backcast - WINEP'!$C$12:$C$97, 0), MATCH('ALL Backcast - WINEP NEP'!Y$13, 'SRN Backcast - WINEP'!$B$13:$AG$13, 0))</f>
        <v>0</v>
      </c>
      <c r="Z275" t="str">
        <f>INDEX('SRN Backcast - WINEP'!$B$12:$AG$97, MATCH('ALL Backcast - WINEP NEP'!$C275, 'SRN Backcast - WINEP'!$C$12:$C$97, 0), MATCH('ALL Backcast - WINEP NEP'!Z$13, 'SRN Backcast - WINEP'!$B$13:$AG$13, 0))</f>
        <v>N</v>
      </c>
      <c r="AB275" t="str">
        <f t="shared" si="4"/>
        <v>N</v>
      </c>
    </row>
    <row r="276" spans="2:28">
      <c r="B276" t="s">
        <v>242</v>
      </c>
      <c r="C276" t="s">
        <v>595</v>
      </c>
      <c r="D276" t="str">
        <f>INDEX('SRN Backcast - WINEP'!$B$12:$AG$97, MATCH('ALL Backcast - WINEP NEP'!$C276, 'SRN Backcast - WINEP'!$C$12:$C$97, 0), MATCH('ALL Backcast - WINEP NEP'!D$13, 'SRN Backcast - WINEP'!$B$13:$AG$13, 0))</f>
        <v>coastal</v>
      </c>
      <c r="E276" t="str">
        <f>INDEX('SRN Backcast - WINEP'!$B$12:$AG$97, MATCH('ALL Backcast - WINEP NEP'!$C276, 'SRN Backcast - WINEP'!$C$12:$C$97, 0), MATCH('ALL Backcast - WINEP NEP'!E$13, 'SRN Backcast - WINEP'!$B$13:$AG$13, 0))</f>
        <v>Categorisation</v>
      </c>
      <c r="F276" t="str">
        <f>INDEX('SRN Backcast - WINEP'!$B$12:$AG$97, MATCH('ALL Backcast - WINEP NEP'!$C276, 'SRN Backcast - WINEP'!$C$12:$C$97, 0), MATCH('ALL Backcast - WINEP NEP'!F$13, 'SRN Backcast - WINEP'!$B$13:$AG$13, 0))</f>
        <v>Included</v>
      </c>
      <c r="H276" t="str">
        <f>INDEX('SRN Backcast - WINEP'!$B$12:$AG$97, MATCH('ALL Backcast - WINEP NEP'!$C276, 'SRN Backcast - WINEP'!$C$12:$C$97, 0), MATCH('ALL Backcast - WINEP NEP'!H$13, 'SRN Backcast - WINEP'!$B$13:$AG$13, 0))</f>
        <v>Good</v>
      </c>
      <c r="I276" t="str">
        <f>INDEX('SRN Backcast - WINEP'!$B$12:$AG$97, MATCH('ALL Backcast - WINEP NEP'!$C276, 'SRN Backcast - WINEP'!$C$12:$C$97, 0), MATCH('ALL Backcast - WINEP NEP'!I$13, 'SRN Backcast - WINEP'!$B$13:$AG$13, 0))</f>
        <v>Good</v>
      </c>
      <c r="J276" t="str">
        <f>INDEX('SRN Backcast - WINEP'!$B$12:$AG$97, MATCH('ALL Backcast - WINEP NEP'!$C276, 'SRN Backcast - WINEP'!$C$12:$C$97, 0), MATCH('ALL Backcast - WINEP NEP'!J$13, 'SRN Backcast - WINEP'!$B$13:$AG$13, 0))</f>
        <v>Good</v>
      </c>
      <c r="K276" t="str">
        <f>INDEX('SRN Backcast - WINEP'!$B$12:$AG$97, MATCH('ALL Backcast - WINEP NEP'!$C276, 'SRN Backcast - WINEP'!$C$12:$C$97, 0), MATCH('ALL Backcast - WINEP NEP'!K$13, 'SRN Backcast - WINEP'!$B$13:$AG$13, 0))</f>
        <v>Good</v>
      </c>
      <c r="L276" t="str">
        <f>INDEX('SRN Backcast - WINEP'!$B$12:$AG$97, MATCH('ALL Backcast - WINEP NEP'!$C276, 'SRN Backcast - WINEP'!$C$12:$C$97, 0), MATCH('ALL Backcast - WINEP NEP'!L$13, 'SRN Backcast - WINEP'!$B$13:$AG$13, 0))</f>
        <v>Good</v>
      </c>
      <c r="M276">
        <f>INDEX('SRN Backcast - WINEP'!$B$12:$AG$97, MATCH('ALL Backcast - WINEP NEP'!$C276, 'SRN Backcast - WINEP'!$C$12:$C$97, 0), MATCH('ALL Backcast - WINEP NEP'!M$13, 'SRN Backcast - WINEP'!$B$13:$AG$13, 0))</f>
        <v>0</v>
      </c>
      <c r="N276" t="str">
        <f>INDEX('SRN Backcast - WINEP'!$B$12:$AG$97, MATCH('ALL Backcast - WINEP NEP'!$C276, 'SRN Backcast - WINEP'!$C$12:$C$97, 0), MATCH('ALL Backcast - WINEP NEP'!N$13, 'SRN Backcast - WINEP'!$B$13:$AG$13, 0))</f>
        <v>Good</v>
      </c>
      <c r="O276" t="str">
        <f>INDEX('SRN Backcast - WINEP'!$B$12:$AG$97, MATCH('ALL Backcast - WINEP NEP'!$C276, 'SRN Backcast - WINEP'!$C$12:$C$97, 0), MATCH('ALL Backcast - WINEP NEP'!O$13, 'SRN Backcast - WINEP'!$B$13:$AG$13, 0))</f>
        <v>Excellent</v>
      </c>
      <c r="P276">
        <f>INDEX('SRN Backcast - WINEP'!$B$12:$AG$97, MATCH('ALL Backcast - WINEP NEP'!$C276, 'SRN Backcast - WINEP'!$C$12:$C$97, 0), MATCH('ALL Backcast - WINEP NEP'!P$13, 'SRN Backcast - WINEP'!$B$13:$AG$13, 0))</f>
        <v>0</v>
      </c>
      <c r="Q276" t="str">
        <f>INDEX('SRN Backcast - WINEP'!$B$12:$AG$97, MATCH('ALL Backcast - WINEP NEP'!$C276, 'SRN Backcast - WINEP'!$C$12:$C$97, 0), MATCH('ALL Backcast - WINEP NEP'!Q$13, 'SRN Backcast - WINEP'!$B$13:$AG$13, 0))</f>
        <v>Excellent</v>
      </c>
      <c r="R276" t="str">
        <f>INDEX('SRN Backcast - WINEP'!$B$12:$AG$97, MATCH('ALL Backcast - WINEP NEP'!$C276, 'SRN Backcast - WINEP'!$C$12:$C$97, 0), MATCH('ALL Backcast - WINEP NEP'!R$13, 'SRN Backcast - WINEP'!$B$13:$AG$13, 0))</f>
        <v>Excellent</v>
      </c>
      <c r="S276" t="str">
        <f>INDEX('SRN Backcast - WINEP'!$B$12:$AG$97, MATCH('ALL Backcast - WINEP NEP'!$C276, 'SRN Backcast - WINEP'!$C$12:$C$97, 0), MATCH('ALL Backcast - WINEP NEP'!S$13, 'SRN Backcast - WINEP'!$B$13:$AG$13, 0))</f>
        <v>Excellent</v>
      </c>
      <c r="T276" t="str">
        <f>INDEX('SRN Backcast - WINEP'!$B$12:$AG$97, MATCH('ALL Backcast - WINEP NEP'!$C276, 'SRN Backcast - WINEP'!$C$12:$C$97, 0), MATCH('ALL Backcast - WINEP NEP'!T$13, 'SRN Backcast - WINEP'!$B$13:$AG$13, 0))</f>
        <v>Excellent</v>
      </c>
      <c r="U276" t="str">
        <f>INDEX('SRN Backcast - WINEP'!$B$12:$AG$97, MATCH('ALL Backcast - WINEP NEP'!$C276, 'SRN Backcast - WINEP'!$C$12:$C$97, 0), MATCH('ALL Backcast - WINEP NEP'!U$13, 'SRN Backcast - WINEP'!$B$13:$AG$13, 0))</f>
        <v>Excellent</v>
      </c>
      <c r="V276" t="str">
        <f>INDEX('SRN Backcast - WINEP'!$B$12:$AG$97, MATCH('ALL Backcast - WINEP NEP'!$C276, 'SRN Backcast - WINEP'!$C$12:$C$97, 0), MATCH('ALL Backcast - WINEP NEP'!V$13, 'SRN Backcast - WINEP'!$B$13:$AG$13, 0))</f>
        <v>Excellent</v>
      </c>
      <c r="W276">
        <f>INDEX('SRN Backcast - WINEP'!$B$12:$AG$97, MATCH('ALL Backcast - WINEP NEP'!$C276, 'SRN Backcast - WINEP'!$C$12:$C$97, 0), MATCH('ALL Backcast - WINEP NEP'!W$13, 'SRN Backcast - WINEP'!$B$13:$AG$13, 0))</f>
        <v>0</v>
      </c>
      <c r="X276">
        <f>INDEX('SRN Backcast - WINEP'!$B$12:$AG$97, MATCH('ALL Backcast - WINEP NEP'!$C276, 'SRN Backcast - WINEP'!$C$12:$C$97, 0), MATCH('ALL Backcast - WINEP NEP'!X$13, 'SRN Backcast - WINEP'!$B$13:$AG$13, 0))</f>
        <v>0</v>
      </c>
      <c r="Y276">
        <f>INDEX('SRN Backcast - WINEP'!$B$12:$AG$97, MATCH('ALL Backcast - WINEP NEP'!$C276, 'SRN Backcast - WINEP'!$C$12:$C$97, 0), MATCH('ALL Backcast - WINEP NEP'!Y$13, 'SRN Backcast - WINEP'!$B$13:$AG$13, 0))</f>
        <v>0</v>
      </c>
      <c r="Z276" t="str">
        <f>INDEX('SRN Backcast - WINEP'!$B$12:$AG$97, MATCH('ALL Backcast - WINEP NEP'!$C276, 'SRN Backcast - WINEP'!$C$12:$C$97, 0), MATCH('ALL Backcast - WINEP NEP'!Z$13, 'SRN Backcast - WINEP'!$B$13:$AG$13, 0))</f>
        <v>N</v>
      </c>
      <c r="AB276" t="str">
        <f t="shared" si="4"/>
        <v>N</v>
      </c>
    </row>
    <row r="277" spans="2:28">
      <c r="B277" t="s">
        <v>242</v>
      </c>
      <c r="C277" t="s">
        <v>596</v>
      </c>
      <c r="D277" t="str">
        <f>INDEX('SRN Backcast - WINEP'!$B$12:$AG$97, MATCH('ALL Backcast - WINEP NEP'!$C277, 'SRN Backcast - WINEP'!$C$12:$C$97, 0), MATCH('ALL Backcast - WINEP NEP'!D$13, 'SRN Backcast - WINEP'!$B$13:$AG$13, 0))</f>
        <v>coastal</v>
      </c>
      <c r="E277" t="str">
        <f>INDEX('SRN Backcast - WINEP'!$B$12:$AG$97, MATCH('ALL Backcast - WINEP NEP'!$C277, 'SRN Backcast - WINEP'!$C$12:$C$97, 0), MATCH('ALL Backcast - WINEP NEP'!E$13, 'SRN Backcast - WINEP'!$B$13:$AG$13, 0))</f>
        <v>Categorisation</v>
      </c>
      <c r="F277" t="str">
        <f>INDEX('SRN Backcast - WINEP'!$B$12:$AG$97, MATCH('ALL Backcast - WINEP NEP'!$C277, 'SRN Backcast - WINEP'!$C$12:$C$97, 0), MATCH('ALL Backcast - WINEP NEP'!F$13, 'SRN Backcast - WINEP'!$B$13:$AG$13, 0))</f>
        <v>Included</v>
      </c>
      <c r="H277" t="str">
        <f>INDEX('SRN Backcast - WINEP'!$B$12:$AG$97, MATCH('ALL Backcast - WINEP NEP'!$C277, 'SRN Backcast - WINEP'!$C$12:$C$97, 0), MATCH('ALL Backcast - WINEP NEP'!H$13, 'SRN Backcast - WINEP'!$B$13:$AG$13, 0))</f>
        <v>Excellent</v>
      </c>
      <c r="I277" t="str">
        <f>INDEX('SRN Backcast - WINEP'!$B$12:$AG$97, MATCH('ALL Backcast - WINEP NEP'!$C277, 'SRN Backcast - WINEP'!$C$12:$C$97, 0), MATCH('ALL Backcast - WINEP NEP'!I$13, 'SRN Backcast - WINEP'!$B$13:$AG$13, 0))</f>
        <v>Excellent</v>
      </c>
      <c r="J277" t="str">
        <f>INDEX('SRN Backcast - WINEP'!$B$12:$AG$97, MATCH('ALL Backcast - WINEP NEP'!$C277, 'SRN Backcast - WINEP'!$C$12:$C$97, 0), MATCH('ALL Backcast - WINEP NEP'!J$13, 'SRN Backcast - WINEP'!$B$13:$AG$13, 0))</f>
        <v>Excellent</v>
      </c>
      <c r="K277" t="str">
        <f>INDEX('SRN Backcast - WINEP'!$B$12:$AG$97, MATCH('ALL Backcast - WINEP NEP'!$C277, 'SRN Backcast - WINEP'!$C$12:$C$97, 0), MATCH('ALL Backcast - WINEP NEP'!K$13, 'SRN Backcast - WINEP'!$B$13:$AG$13, 0))</f>
        <v>Excellent</v>
      </c>
      <c r="L277" t="str">
        <f>INDEX('SRN Backcast - WINEP'!$B$12:$AG$97, MATCH('ALL Backcast - WINEP NEP'!$C277, 'SRN Backcast - WINEP'!$C$12:$C$97, 0), MATCH('ALL Backcast - WINEP NEP'!L$13, 'SRN Backcast - WINEP'!$B$13:$AG$13, 0))</f>
        <v>Excellent</v>
      </c>
      <c r="M277">
        <f>INDEX('SRN Backcast - WINEP'!$B$12:$AG$97, MATCH('ALL Backcast - WINEP NEP'!$C277, 'SRN Backcast - WINEP'!$C$12:$C$97, 0), MATCH('ALL Backcast - WINEP NEP'!M$13, 'SRN Backcast - WINEP'!$B$13:$AG$13, 0))</f>
        <v>0</v>
      </c>
      <c r="N277" t="str">
        <f>INDEX('SRN Backcast - WINEP'!$B$12:$AG$97, MATCH('ALL Backcast - WINEP NEP'!$C277, 'SRN Backcast - WINEP'!$C$12:$C$97, 0), MATCH('ALL Backcast - WINEP NEP'!N$13, 'SRN Backcast - WINEP'!$B$13:$AG$13, 0))</f>
        <v>Excellent</v>
      </c>
      <c r="O277" t="str">
        <f>INDEX('SRN Backcast - WINEP'!$B$12:$AG$97, MATCH('ALL Backcast - WINEP NEP'!$C277, 'SRN Backcast - WINEP'!$C$12:$C$97, 0), MATCH('ALL Backcast - WINEP NEP'!O$13, 'SRN Backcast - WINEP'!$B$13:$AG$13, 0))</f>
        <v>Excellent</v>
      </c>
      <c r="P277">
        <f>INDEX('SRN Backcast - WINEP'!$B$12:$AG$97, MATCH('ALL Backcast - WINEP NEP'!$C277, 'SRN Backcast - WINEP'!$C$12:$C$97, 0), MATCH('ALL Backcast - WINEP NEP'!P$13, 'SRN Backcast - WINEP'!$B$13:$AG$13, 0))</f>
        <v>0</v>
      </c>
      <c r="Q277" t="str">
        <f>INDEX('SRN Backcast - WINEP'!$B$12:$AG$97, MATCH('ALL Backcast - WINEP NEP'!$C277, 'SRN Backcast - WINEP'!$C$12:$C$97, 0), MATCH('ALL Backcast - WINEP NEP'!Q$13, 'SRN Backcast - WINEP'!$B$13:$AG$13, 0))</f>
        <v>Excellent</v>
      </c>
      <c r="R277" t="str">
        <f>INDEX('SRN Backcast - WINEP'!$B$12:$AG$97, MATCH('ALL Backcast - WINEP NEP'!$C277, 'SRN Backcast - WINEP'!$C$12:$C$97, 0), MATCH('ALL Backcast - WINEP NEP'!R$13, 'SRN Backcast - WINEP'!$B$13:$AG$13, 0))</f>
        <v>Excellent</v>
      </c>
      <c r="S277" t="str">
        <f>INDEX('SRN Backcast - WINEP'!$B$12:$AG$97, MATCH('ALL Backcast - WINEP NEP'!$C277, 'SRN Backcast - WINEP'!$C$12:$C$97, 0), MATCH('ALL Backcast - WINEP NEP'!S$13, 'SRN Backcast - WINEP'!$B$13:$AG$13, 0))</f>
        <v>Excellent</v>
      </c>
      <c r="T277" t="str">
        <f>INDEX('SRN Backcast - WINEP'!$B$12:$AG$97, MATCH('ALL Backcast - WINEP NEP'!$C277, 'SRN Backcast - WINEP'!$C$12:$C$97, 0), MATCH('ALL Backcast - WINEP NEP'!T$13, 'SRN Backcast - WINEP'!$B$13:$AG$13, 0))</f>
        <v>Excellent</v>
      </c>
      <c r="U277" t="str">
        <f>INDEX('SRN Backcast - WINEP'!$B$12:$AG$97, MATCH('ALL Backcast - WINEP NEP'!$C277, 'SRN Backcast - WINEP'!$C$12:$C$97, 0), MATCH('ALL Backcast - WINEP NEP'!U$13, 'SRN Backcast - WINEP'!$B$13:$AG$13, 0))</f>
        <v>Excellent</v>
      </c>
      <c r="V277" t="str">
        <f>INDEX('SRN Backcast - WINEP'!$B$12:$AG$97, MATCH('ALL Backcast - WINEP NEP'!$C277, 'SRN Backcast - WINEP'!$C$12:$C$97, 0), MATCH('ALL Backcast - WINEP NEP'!V$13, 'SRN Backcast - WINEP'!$B$13:$AG$13, 0))</f>
        <v>Excellent</v>
      </c>
      <c r="W277">
        <f>INDEX('SRN Backcast - WINEP'!$B$12:$AG$97, MATCH('ALL Backcast - WINEP NEP'!$C277, 'SRN Backcast - WINEP'!$C$12:$C$97, 0), MATCH('ALL Backcast - WINEP NEP'!W$13, 'SRN Backcast - WINEP'!$B$13:$AG$13, 0))</f>
        <v>0</v>
      </c>
      <c r="X277">
        <f>INDEX('SRN Backcast - WINEP'!$B$12:$AG$97, MATCH('ALL Backcast - WINEP NEP'!$C277, 'SRN Backcast - WINEP'!$C$12:$C$97, 0), MATCH('ALL Backcast - WINEP NEP'!X$13, 'SRN Backcast - WINEP'!$B$13:$AG$13, 0))</f>
        <v>0</v>
      </c>
      <c r="Y277">
        <f>INDEX('SRN Backcast - WINEP'!$B$12:$AG$97, MATCH('ALL Backcast - WINEP NEP'!$C277, 'SRN Backcast - WINEP'!$C$12:$C$97, 0), MATCH('ALL Backcast - WINEP NEP'!Y$13, 'SRN Backcast - WINEP'!$B$13:$AG$13, 0))</f>
        <v>0</v>
      </c>
      <c r="Z277" t="str">
        <f>INDEX('SRN Backcast - WINEP'!$B$12:$AG$97, MATCH('ALL Backcast - WINEP NEP'!$C277, 'SRN Backcast - WINEP'!$C$12:$C$97, 0), MATCH('ALL Backcast - WINEP NEP'!Z$13, 'SRN Backcast - WINEP'!$B$13:$AG$13, 0))</f>
        <v>N</v>
      </c>
      <c r="AB277" t="str">
        <f t="shared" si="4"/>
        <v>N</v>
      </c>
    </row>
    <row r="278" spans="2:28">
      <c r="B278" t="s">
        <v>242</v>
      </c>
      <c r="C278" t="s">
        <v>597</v>
      </c>
      <c r="D278" t="str">
        <f>INDEX('SRN Backcast - WINEP'!$B$12:$AG$97, MATCH('ALL Backcast - WINEP NEP'!$C278, 'SRN Backcast - WINEP'!$C$12:$C$97, 0), MATCH('ALL Backcast - WINEP NEP'!D$13, 'SRN Backcast - WINEP'!$B$13:$AG$13, 0))</f>
        <v>coastal</v>
      </c>
      <c r="E278" t="str">
        <f>INDEX('SRN Backcast - WINEP'!$B$12:$AG$97, MATCH('ALL Backcast - WINEP NEP'!$C278, 'SRN Backcast - WINEP'!$C$12:$C$97, 0), MATCH('ALL Backcast - WINEP NEP'!E$13, 'SRN Backcast - WINEP'!$B$13:$AG$13, 0))</f>
        <v>Categorisation</v>
      </c>
      <c r="F278" t="str">
        <f>INDEX('SRN Backcast - WINEP'!$B$12:$AG$97, MATCH('ALL Backcast - WINEP NEP'!$C278, 'SRN Backcast - WINEP'!$C$12:$C$97, 0), MATCH('ALL Backcast - WINEP NEP'!F$13, 'SRN Backcast - WINEP'!$B$13:$AG$13, 0))</f>
        <v>Included</v>
      </c>
      <c r="H278" t="str">
        <f>INDEX('SRN Backcast - WINEP'!$B$12:$AG$97, MATCH('ALL Backcast - WINEP NEP'!$C278, 'SRN Backcast - WINEP'!$C$12:$C$97, 0), MATCH('ALL Backcast - WINEP NEP'!H$13, 'SRN Backcast - WINEP'!$B$13:$AG$13, 0))</f>
        <v>Good</v>
      </c>
      <c r="I278" t="str">
        <f>INDEX('SRN Backcast - WINEP'!$B$12:$AG$97, MATCH('ALL Backcast - WINEP NEP'!$C278, 'SRN Backcast - WINEP'!$C$12:$C$97, 0), MATCH('ALL Backcast - WINEP NEP'!I$13, 'SRN Backcast - WINEP'!$B$13:$AG$13, 0))</f>
        <v>Good</v>
      </c>
      <c r="J278" t="str">
        <f>INDEX('SRN Backcast - WINEP'!$B$12:$AG$97, MATCH('ALL Backcast - WINEP NEP'!$C278, 'SRN Backcast - WINEP'!$C$12:$C$97, 0), MATCH('ALL Backcast - WINEP NEP'!J$13, 'SRN Backcast - WINEP'!$B$13:$AG$13, 0))</f>
        <v>Good</v>
      </c>
      <c r="K278" t="str">
        <f>INDEX('SRN Backcast - WINEP'!$B$12:$AG$97, MATCH('ALL Backcast - WINEP NEP'!$C278, 'SRN Backcast - WINEP'!$C$12:$C$97, 0), MATCH('ALL Backcast - WINEP NEP'!K$13, 'SRN Backcast - WINEP'!$B$13:$AG$13, 0))</f>
        <v>Good</v>
      </c>
      <c r="L278" t="str">
        <f>INDEX('SRN Backcast - WINEP'!$B$12:$AG$97, MATCH('ALL Backcast - WINEP NEP'!$C278, 'SRN Backcast - WINEP'!$C$12:$C$97, 0), MATCH('ALL Backcast - WINEP NEP'!L$13, 'SRN Backcast - WINEP'!$B$13:$AG$13, 0))</f>
        <v>Sufficient</v>
      </c>
      <c r="M278">
        <f>INDEX('SRN Backcast - WINEP'!$B$12:$AG$97, MATCH('ALL Backcast - WINEP NEP'!$C278, 'SRN Backcast - WINEP'!$C$12:$C$97, 0), MATCH('ALL Backcast - WINEP NEP'!M$13, 'SRN Backcast - WINEP'!$B$13:$AG$13, 0))</f>
        <v>0</v>
      </c>
      <c r="N278" t="str">
        <f>INDEX('SRN Backcast - WINEP'!$B$12:$AG$97, MATCH('ALL Backcast - WINEP NEP'!$C278, 'SRN Backcast - WINEP'!$C$12:$C$97, 0), MATCH('ALL Backcast - WINEP NEP'!N$13, 'SRN Backcast - WINEP'!$B$13:$AG$13, 0))</f>
        <v>Sufficient</v>
      </c>
      <c r="O278" t="str">
        <f>INDEX('SRN Backcast - WINEP'!$B$12:$AG$97, MATCH('ALL Backcast - WINEP NEP'!$C278, 'SRN Backcast - WINEP'!$C$12:$C$97, 0), MATCH('ALL Backcast - WINEP NEP'!O$13, 'SRN Backcast - WINEP'!$B$13:$AG$13, 0))</f>
        <v>Poor</v>
      </c>
      <c r="P278">
        <f>INDEX('SRN Backcast - WINEP'!$B$12:$AG$97, MATCH('ALL Backcast - WINEP NEP'!$C278, 'SRN Backcast - WINEP'!$C$12:$C$97, 0), MATCH('ALL Backcast - WINEP NEP'!P$13, 'SRN Backcast - WINEP'!$B$13:$AG$13, 0))</f>
        <v>0</v>
      </c>
      <c r="Q278" t="str">
        <f>INDEX('SRN Backcast - WINEP'!$B$12:$AG$97, MATCH('ALL Backcast - WINEP NEP'!$C278, 'SRN Backcast - WINEP'!$C$12:$C$97, 0), MATCH('ALL Backcast - WINEP NEP'!Q$13, 'SRN Backcast - WINEP'!$B$13:$AG$13, 0))</f>
        <v>Poor</v>
      </c>
      <c r="R278" t="str">
        <f>INDEX('SRN Backcast - WINEP'!$B$12:$AG$97, MATCH('ALL Backcast - WINEP NEP'!$C278, 'SRN Backcast - WINEP'!$C$12:$C$97, 0), MATCH('ALL Backcast - WINEP NEP'!R$13, 'SRN Backcast - WINEP'!$B$13:$AG$13, 0))</f>
        <v>Poor</v>
      </c>
      <c r="S278" t="str">
        <f>INDEX('SRN Backcast - WINEP'!$B$12:$AG$97, MATCH('ALL Backcast - WINEP NEP'!$C278, 'SRN Backcast - WINEP'!$C$12:$C$97, 0), MATCH('ALL Backcast - WINEP NEP'!S$13, 'SRN Backcast - WINEP'!$B$13:$AG$13, 0))</f>
        <v>Poor</v>
      </c>
      <c r="T278" t="str">
        <f>INDEX('SRN Backcast - WINEP'!$B$12:$AG$97, MATCH('ALL Backcast - WINEP NEP'!$C278, 'SRN Backcast - WINEP'!$C$12:$C$97, 0), MATCH('ALL Backcast - WINEP NEP'!T$13, 'SRN Backcast - WINEP'!$B$13:$AG$13, 0))</f>
        <v>Sufficient</v>
      </c>
      <c r="U278" t="str">
        <f>INDEX('SRN Backcast - WINEP'!$B$12:$AG$97, MATCH('ALL Backcast - WINEP NEP'!$C278, 'SRN Backcast - WINEP'!$C$12:$C$97, 0), MATCH('ALL Backcast - WINEP NEP'!U$13, 'SRN Backcast - WINEP'!$B$13:$AG$13, 0))</f>
        <v>Sufficient</v>
      </c>
      <c r="V278" t="str">
        <f>INDEX('SRN Backcast - WINEP'!$B$12:$AG$97, MATCH('ALL Backcast - WINEP NEP'!$C278, 'SRN Backcast - WINEP'!$C$12:$C$97, 0), MATCH('ALL Backcast - WINEP NEP'!V$13, 'SRN Backcast - WINEP'!$B$13:$AG$13, 0))</f>
        <v>Sufficient</v>
      </c>
      <c r="W278" t="str">
        <f>INDEX('SRN Backcast - WINEP'!$B$12:$AG$97, MATCH('ALL Backcast - WINEP NEP'!$C278, 'SRN Backcast - WINEP'!$C$12:$C$97, 0), MATCH('ALL Backcast - WINEP NEP'!W$13, 'SRN Backcast - WINEP'!$B$13:$AG$13, 0))</f>
        <v>Y</v>
      </c>
      <c r="X278" t="str">
        <f>INDEX('SRN Backcast - WINEP'!$B$12:$AG$97, MATCH('ALL Backcast - WINEP NEP'!$C278, 'SRN Backcast - WINEP'!$C$12:$C$97, 0), MATCH('ALL Backcast - WINEP NEP'!X$13, 'SRN Backcast - WINEP'!$B$13:$AG$13, 0))</f>
        <v>No action listed</v>
      </c>
      <c r="Y278" t="str">
        <f>INDEX('SRN Backcast - WINEP'!$B$12:$AG$97, MATCH('ALL Backcast - WINEP NEP'!$C278, 'SRN Backcast - WINEP'!$C$12:$C$97, 0), MATCH('ALL Backcast - WINEP NEP'!Y$13, 'SRN Backcast - WINEP'!$B$13:$AG$13, 0))</f>
        <v>Historically sufficient is level delivered so should hold forecast at this level</v>
      </c>
      <c r="Z278" t="str">
        <f>INDEX('SRN Backcast - WINEP'!$B$12:$AG$97, MATCH('ALL Backcast - WINEP NEP'!$C278, 'SRN Backcast - WINEP'!$C$12:$C$97, 0), MATCH('ALL Backcast - WINEP NEP'!Z$13, 'SRN Backcast - WINEP'!$B$13:$AG$13, 0))</f>
        <v>Y</v>
      </c>
      <c r="AB278" t="str">
        <f t="shared" si="4"/>
        <v>N</v>
      </c>
    </row>
    <row r="279" spans="2:28">
      <c r="B279" t="s">
        <v>242</v>
      </c>
      <c r="C279" t="s">
        <v>598</v>
      </c>
      <c r="D279" t="str">
        <f>INDEX('SRN Backcast - WINEP'!$B$12:$AG$97, MATCH('ALL Backcast - WINEP NEP'!$C279, 'SRN Backcast - WINEP'!$C$12:$C$97, 0), MATCH('ALL Backcast - WINEP NEP'!D$13, 'SRN Backcast - WINEP'!$B$13:$AG$13, 0))</f>
        <v>coastal</v>
      </c>
      <c r="E279" t="str">
        <f>INDEX('SRN Backcast - WINEP'!$B$12:$AG$97, MATCH('ALL Backcast - WINEP NEP'!$C279, 'SRN Backcast - WINEP'!$C$12:$C$97, 0), MATCH('ALL Backcast - WINEP NEP'!E$13, 'SRN Backcast - WINEP'!$B$13:$AG$13, 0))</f>
        <v>Categorisation</v>
      </c>
      <c r="F279" t="str">
        <f>INDEX('SRN Backcast - WINEP'!$B$12:$AG$97, MATCH('ALL Backcast - WINEP NEP'!$C279, 'SRN Backcast - WINEP'!$C$12:$C$97, 0), MATCH('ALL Backcast - WINEP NEP'!F$13, 'SRN Backcast - WINEP'!$B$13:$AG$13, 0))</f>
        <v>Included</v>
      </c>
      <c r="H279" t="str">
        <f>INDEX('SRN Backcast - WINEP'!$B$12:$AG$97, MATCH('ALL Backcast - WINEP NEP'!$C279, 'SRN Backcast - WINEP'!$C$12:$C$97, 0), MATCH('ALL Backcast - WINEP NEP'!H$13, 'SRN Backcast - WINEP'!$B$13:$AG$13, 0))</f>
        <v>Excellent</v>
      </c>
      <c r="I279" t="str">
        <f>INDEX('SRN Backcast - WINEP'!$B$12:$AG$97, MATCH('ALL Backcast - WINEP NEP'!$C279, 'SRN Backcast - WINEP'!$C$12:$C$97, 0), MATCH('ALL Backcast - WINEP NEP'!I$13, 'SRN Backcast - WINEP'!$B$13:$AG$13, 0))</f>
        <v>Excellent</v>
      </c>
      <c r="J279" t="str">
        <f>INDEX('SRN Backcast - WINEP'!$B$12:$AG$97, MATCH('ALL Backcast - WINEP NEP'!$C279, 'SRN Backcast - WINEP'!$C$12:$C$97, 0), MATCH('ALL Backcast - WINEP NEP'!J$13, 'SRN Backcast - WINEP'!$B$13:$AG$13, 0))</f>
        <v>Excellent</v>
      </c>
      <c r="K279" t="str">
        <f>INDEX('SRN Backcast - WINEP'!$B$12:$AG$97, MATCH('ALL Backcast - WINEP NEP'!$C279, 'SRN Backcast - WINEP'!$C$12:$C$97, 0), MATCH('ALL Backcast - WINEP NEP'!K$13, 'SRN Backcast - WINEP'!$B$13:$AG$13, 0))</f>
        <v>Excellent</v>
      </c>
      <c r="L279" t="str">
        <f>INDEX('SRN Backcast - WINEP'!$B$12:$AG$97, MATCH('ALL Backcast - WINEP NEP'!$C279, 'SRN Backcast - WINEP'!$C$12:$C$97, 0), MATCH('ALL Backcast - WINEP NEP'!L$13, 'SRN Backcast - WINEP'!$B$13:$AG$13, 0))</f>
        <v>Excellent</v>
      </c>
      <c r="M279">
        <f>INDEX('SRN Backcast - WINEP'!$B$12:$AG$97, MATCH('ALL Backcast - WINEP NEP'!$C279, 'SRN Backcast - WINEP'!$C$12:$C$97, 0), MATCH('ALL Backcast - WINEP NEP'!M$13, 'SRN Backcast - WINEP'!$B$13:$AG$13, 0))</f>
        <v>0</v>
      </c>
      <c r="N279" t="str">
        <f>INDEX('SRN Backcast - WINEP'!$B$12:$AG$97, MATCH('ALL Backcast - WINEP NEP'!$C279, 'SRN Backcast - WINEP'!$C$12:$C$97, 0), MATCH('ALL Backcast - WINEP NEP'!N$13, 'SRN Backcast - WINEP'!$B$13:$AG$13, 0))</f>
        <v>Excellent</v>
      </c>
      <c r="O279" t="str">
        <f>INDEX('SRN Backcast - WINEP'!$B$12:$AG$97, MATCH('ALL Backcast - WINEP NEP'!$C279, 'SRN Backcast - WINEP'!$C$12:$C$97, 0), MATCH('ALL Backcast - WINEP NEP'!O$13, 'SRN Backcast - WINEP'!$B$13:$AG$13, 0))</f>
        <v>Excellent</v>
      </c>
      <c r="P279">
        <f>INDEX('SRN Backcast - WINEP'!$B$12:$AG$97, MATCH('ALL Backcast - WINEP NEP'!$C279, 'SRN Backcast - WINEP'!$C$12:$C$97, 0), MATCH('ALL Backcast - WINEP NEP'!P$13, 'SRN Backcast - WINEP'!$B$13:$AG$13, 0))</f>
        <v>0</v>
      </c>
      <c r="Q279" t="str">
        <f>INDEX('SRN Backcast - WINEP'!$B$12:$AG$97, MATCH('ALL Backcast - WINEP NEP'!$C279, 'SRN Backcast - WINEP'!$C$12:$C$97, 0), MATCH('ALL Backcast - WINEP NEP'!Q$13, 'SRN Backcast - WINEP'!$B$13:$AG$13, 0))</f>
        <v>Excellent</v>
      </c>
      <c r="R279" t="str">
        <f>INDEX('SRN Backcast - WINEP'!$B$12:$AG$97, MATCH('ALL Backcast - WINEP NEP'!$C279, 'SRN Backcast - WINEP'!$C$12:$C$97, 0), MATCH('ALL Backcast - WINEP NEP'!R$13, 'SRN Backcast - WINEP'!$B$13:$AG$13, 0))</f>
        <v>Excellent</v>
      </c>
      <c r="S279" t="str">
        <f>INDEX('SRN Backcast - WINEP'!$B$12:$AG$97, MATCH('ALL Backcast - WINEP NEP'!$C279, 'SRN Backcast - WINEP'!$C$12:$C$97, 0), MATCH('ALL Backcast - WINEP NEP'!S$13, 'SRN Backcast - WINEP'!$B$13:$AG$13, 0))</f>
        <v>Excellent</v>
      </c>
      <c r="T279" t="str">
        <f>INDEX('SRN Backcast - WINEP'!$B$12:$AG$97, MATCH('ALL Backcast - WINEP NEP'!$C279, 'SRN Backcast - WINEP'!$C$12:$C$97, 0), MATCH('ALL Backcast - WINEP NEP'!T$13, 'SRN Backcast - WINEP'!$B$13:$AG$13, 0))</f>
        <v>Excellent</v>
      </c>
      <c r="U279" t="str">
        <f>INDEX('SRN Backcast - WINEP'!$B$12:$AG$97, MATCH('ALL Backcast - WINEP NEP'!$C279, 'SRN Backcast - WINEP'!$C$12:$C$97, 0), MATCH('ALL Backcast - WINEP NEP'!U$13, 'SRN Backcast - WINEP'!$B$13:$AG$13, 0))</f>
        <v>Excellent</v>
      </c>
      <c r="V279" t="str">
        <f>INDEX('SRN Backcast - WINEP'!$B$12:$AG$97, MATCH('ALL Backcast - WINEP NEP'!$C279, 'SRN Backcast - WINEP'!$C$12:$C$97, 0), MATCH('ALL Backcast - WINEP NEP'!V$13, 'SRN Backcast - WINEP'!$B$13:$AG$13, 0))</f>
        <v>Excellent</v>
      </c>
      <c r="W279">
        <f>INDEX('SRN Backcast - WINEP'!$B$12:$AG$97, MATCH('ALL Backcast - WINEP NEP'!$C279, 'SRN Backcast - WINEP'!$C$12:$C$97, 0), MATCH('ALL Backcast - WINEP NEP'!W$13, 'SRN Backcast - WINEP'!$B$13:$AG$13, 0))</f>
        <v>0</v>
      </c>
      <c r="X279">
        <f>INDEX('SRN Backcast - WINEP'!$B$12:$AG$97, MATCH('ALL Backcast - WINEP NEP'!$C279, 'SRN Backcast - WINEP'!$C$12:$C$97, 0), MATCH('ALL Backcast - WINEP NEP'!X$13, 'SRN Backcast - WINEP'!$B$13:$AG$13, 0))</f>
        <v>0</v>
      </c>
      <c r="Y279">
        <f>INDEX('SRN Backcast - WINEP'!$B$12:$AG$97, MATCH('ALL Backcast - WINEP NEP'!$C279, 'SRN Backcast - WINEP'!$C$12:$C$97, 0), MATCH('ALL Backcast - WINEP NEP'!Y$13, 'SRN Backcast - WINEP'!$B$13:$AG$13, 0))</f>
        <v>0</v>
      </c>
      <c r="Z279" t="str">
        <f>INDEX('SRN Backcast - WINEP'!$B$12:$AG$97, MATCH('ALL Backcast - WINEP NEP'!$C279, 'SRN Backcast - WINEP'!$C$12:$C$97, 0), MATCH('ALL Backcast - WINEP NEP'!Z$13, 'SRN Backcast - WINEP'!$B$13:$AG$13, 0))</f>
        <v>N</v>
      </c>
      <c r="AB279" t="str">
        <f t="shared" si="4"/>
        <v>N</v>
      </c>
    </row>
    <row r="280" spans="2:28">
      <c r="B280" t="s">
        <v>242</v>
      </c>
      <c r="C280" t="s">
        <v>599</v>
      </c>
      <c r="D280" t="str">
        <f>INDEX('SRN Backcast - WINEP'!$B$12:$AG$97, MATCH('ALL Backcast - WINEP NEP'!$C280, 'SRN Backcast - WINEP'!$C$12:$C$97, 0), MATCH('ALL Backcast - WINEP NEP'!D$13, 'SRN Backcast - WINEP'!$B$13:$AG$13, 0))</f>
        <v>coastal</v>
      </c>
      <c r="E280" t="str">
        <f>INDEX('SRN Backcast - WINEP'!$B$12:$AG$97, MATCH('ALL Backcast - WINEP NEP'!$C280, 'SRN Backcast - WINEP'!$C$12:$C$97, 0), MATCH('ALL Backcast - WINEP NEP'!E$13, 'SRN Backcast - WINEP'!$B$13:$AG$13, 0))</f>
        <v>Categorisation</v>
      </c>
      <c r="F280" t="str">
        <f>INDEX('SRN Backcast - WINEP'!$B$12:$AG$97, MATCH('ALL Backcast - WINEP NEP'!$C280, 'SRN Backcast - WINEP'!$C$12:$C$97, 0), MATCH('ALL Backcast - WINEP NEP'!F$13, 'SRN Backcast - WINEP'!$B$13:$AG$13, 0))</f>
        <v>Included</v>
      </c>
      <c r="H280" t="str">
        <f>INDEX('SRN Backcast - WINEP'!$B$12:$AG$97, MATCH('ALL Backcast - WINEP NEP'!$C280, 'SRN Backcast - WINEP'!$C$12:$C$97, 0), MATCH('ALL Backcast - WINEP NEP'!H$13, 'SRN Backcast - WINEP'!$B$13:$AG$13, 0))</f>
        <v>Excellent</v>
      </c>
      <c r="I280" t="str">
        <f>INDEX('SRN Backcast - WINEP'!$B$12:$AG$97, MATCH('ALL Backcast - WINEP NEP'!$C280, 'SRN Backcast - WINEP'!$C$12:$C$97, 0), MATCH('ALL Backcast - WINEP NEP'!I$13, 'SRN Backcast - WINEP'!$B$13:$AG$13, 0))</f>
        <v>Excellent</v>
      </c>
      <c r="J280" t="str">
        <f>INDEX('SRN Backcast - WINEP'!$B$12:$AG$97, MATCH('ALL Backcast - WINEP NEP'!$C280, 'SRN Backcast - WINEP'!$C$12:$C$97, 0), MATCH('ALL Backcast - WINEP NEP'!J$13, 'SRN Backcast - WINEP'!$B$13:$AG$13, 0))</f>
        <v>Excellent</v>
      </c>
      <c r="K280" t="str">
        <f>INDEX('SRN Backcast - WINEP'!$B$12:$AG$97, MATCH('ALL Backcast - WINEP NEP'!$C280, 'SRN Backcast - WINEP'!$C$12:$C$97, 0), MATCH('ALL Backcast - WINEP NEP'!K$13, 'SRN Backcast - WINEP'!$B$13:$AG$13, 0))</f>
        <v>Excellent</v>
      </c>
      <c r="L280" t="str">
        <f>INDEX('SRN Backcast - WINEP'!$B$12:$AG$97, MATCH('ALL Backcast - WINEP NEP'!$C280, 'SRN Backcast - WINEP'!$C$12:$C$97, 0), MATCH('ALL Backcast - WINEP NEP'!L$13, 'SRN Backcast - WINEP'!$B$13:$AG$13, 0))</f>
        <v>Excellent</v>
      </c>
      <c r="M280">
        <f>INDEX('SRN Backcast - WINEP'!$B$12:$AG$97, MATCH('ALL Backcast - WINEP NEP'!$C280, 'SRN Backcast - WINEP'!$C$12:$C$97, 0), MATCH('ALL Backcast - WINEP NEP'!M$13, 'SRN Backcast - WINEP'!$B$13:$AG$13, 0))</f>
        <v>0</v>
      </c>
      <c r="N280" t="str">
        <f>INDEX('SRN Backcast - WINEP'!$B$12:$AG$97, MATCH('ALL Backcast - WINEP NEP'!$C280, 'SRN Backcast - WINEP'!$C$12:$C$97, 0), MATCH('ALL Backcast - WINEP NEP'!N$13, 'SRN Backcast - WINEP'!$B$13:$AG$13, 0))</f>
        <v>Excellent</v>
      </c>
      <c r="O280" t="str">
        <f>INDEX('SRN Backcast - WINEP'!$B$12:$AG$97, MATCH('ALL Backcast - WINEP NEP'!$C280, 'SRN Backcast - WINEP'!$C$12:$C$97, 0), MATCH('ALL Backcast - WINEP NEP'!O$13, 'SRN Backcast - WINEP'!$B$13:$AG$13, 0))</f>
        <v>Excellent</v>
      </c>
      <c r="P280">
        <f>INDEX('SRN Backcast - WINEP'!$B$12:$AG$97, MATCH('ALL Backcast - WINEP NEP'!$C280, 'SRN Backcast - WINEP'!$C$12:$C$97, 0), MATCH('ALL Backcast - WINEP NEP'!P$13, 'SRN Backcast - WINEP'!$B$13:$AG$13, 0))</f>
        <v>0</v>
      </c>
      <c r="Q280" t="str">
        <f>INDEX('SRN Backcast - WINEP'!$B$12:$AG$97, MATCH('ALL Backcast - WINEP NEP'!$C280, 'SRN Backcast - WINEP'!$C$12:$C$97, 0), MATCH('ALL Backcast - WINEP NEP'!Q$13, 'SRN Backcast - WINEP'!$B$13:$AG$13, 0))</f>
        <v>Excellent</v>
      </c>
      <c r="R280" t="str">
        <f>INDEX('SRN Backcast - WINEP'!$B$12:$AG$97, MATCH('ALL Backcast - WINEP NEP'!$C280, 'SRN Backcast - WINEP'!$C$12:$C$97, 0), MATCH('ALL Backcast - WINEP NEP'!R$13, 'SRN Backcast - WINEP'!$B$13:$AG$13, 0))</f>
        <v>Excellent</v>
      </c>
      <c r="S280" t="str">
        <f>INDEX('SRN Backcast - WINEP'!$B$12:$AG$97, MATCH('ALL Backcast - WINEP NEP'!$C280, 'SRN Backcast - WINEP'!$C$12:$C$97, 0), MATCH('ALL Backcast - WINEP NEP'!S$13, 'SRN Backcast - WINEP'!$B$13:$AG$13, 0))</f>
        <v>Excellent</v>
      </c>
      <c r="T280" t="str">
        <f>INDEX('SRN Backcast - WINEP'!$B$12:$AG$97, MATCH('ALL Backcast - WINEP NEP'!$C280, 'SRN Backcast - WINEP'!$C$12:$C$97, 0), MATCH('ALL Backcast - WINEP NEP'!T$13, 'SRN Backcast - WINEP'!$B$13:$AG$13, 0))</f>
        <v>Excellent</v>
      </c>
      <c r="U280" t="str">
        <f>INDEX('SRN Backcast - WINEP'!$B$12:$AG$97, MATCH('ALL Backcast - WINEP NEP'!$C280, 'SRN Backcast - WINEP'!$C$12:$C$97, 0), MATCH('ALL Backcast - WINEP NEP'!U$13, 'SRN Backcast - WINEP'!$B$13:$AG$13, 0))</f>
        <v>Excellent</v>
      </c>
      <c r="V280" t="str">
        <f>INDEX('SRN Backcast - WINEP'!$B$12:$AG$97, MATCH('ALL Backcast - WINEP NEP'!$C280, 'SRN Backcast - WINEP'!$C$12:$C$97, 0), MATCH('ALL Backcast - WINEP NEP'!V$13, 'SRN Backcast - WINEP'!$B$13:$AG$13, 0))</f>
        <v>Excellent</v>
      </c>
      <c r="W280">
        <f>INDEX('SRN Backcast - WINEP'!$B$12:$AG$97, MATCH('ALL Backcast - WINEP NEP'!$C280, 'SRN Backcast - WINEP'!$C$12:$C$97, 0), MATCH('ALL Backcast - WINEP NEP'!W$13, 'SRN Backcast - WINEP'!$B$13:$AG$13, 0))</f>
        <v>0</v>
      </c>
      <c r="X280">
        <f>INDEX('SRN Backcast - WINEP'!$B$12:$AG$97, MATCH('ALL Backcast - WINEP NEP'!$C280, 'SRN Backcast - WINEP'!$C$12:$C$97, 0), MATCH('ALL Backcast - WINEP NEP'!X$13, 'SRN Backcast - WINEP'!$B$13:$AG$13, 0))</f>
        <v>0</v>
      </c>
      <c r="Y280">
        <f>INDEX('SRN Backcast - WINEP'!$B$12:$AG$97, MATCH('ALL Backcast - WINEP NEP'!$C280, 'SRN Backcast - WINEP'!$C$12:$C$97, 0), MATCH('ALL Backcast - WINEP NEP'!Y$13, 'SRN Backcast - WINEP'!$B$13:$AG$13, 0))</f>
        <v>0</v>
      </c>
      <c r="Z280" t="str">
        <f>INDEX('SRN Backcast - WINEP'!$B$12:$AG$97, MATCH('ALL Backcast - WINEP NEP'!$C280, 'SRN Backcast - WINEP'!$C$12:$C$97, 0), MATCH('ALL Backcast - WINEP NEP'!Z$13, 'SRN Backcast - WINEP'!$B$13:$AG$13, 0))</f>
        <v>N</v>
      </c>
      <c r="AB280" t="str">
        <f t="shared" si="4"/>
        <v>N</v>
      </c>
    </row>
    <row r="281" spans="2:28">
      <c r="B281" t="s">
        <v>242</v>
      </c>
      <c r="C281" t="s">
        <v>600</v>
      </c>
      <c r="D281" t="str">
        <f>INDEX('SRN Backcast - WINEP'!$B$12:$AG$97, MATCH('ALL Backcast - WINEP NEP'!$C281, 'SRN Backcast - WINEP'!$C$12:$C$97, 0), MATCH('ALL Backcast - WINEP NEP'!D$13, 'SRN Backcast - WINEP'!$B$13:$AG$13, 0))</f>
        <v>coastal</v>
      </c>
      <c r="E281" t="str">
        <f>INDEX('SRN Backcast - WINEP'!$B$12:$AG$97, MATCH('ALL Backcast - WINEP NEP'!$C281, 'SRN Backcast - WINEP'!$C$12:$C$97, 0), MATCH('ALL Backcast - WINEP NEP'!E$13, 'SRN Backcast - WINEP'!$B$13:$AG$13, 0))</f>
        <v>Categorisation</v>
      </c>
      <c r="F281" t="str">
        <f>INDEX('SRN Backcast - WINEP'!$B$12:$AG$97, MATCH('ALL Backcast - WINEP NEP'!$C281, 'SRN Backcast - WINEP'!$C$12:$C$97, 0), MATCH('ALL Backcast - WINEP NEP'!F$13, 'SRN Backcast - WINEP'!$B$13:$AG$13, 0))</f>
        <v>Included</v>
      </c>
      <c r="H281" t="str">
        <f>INDEX('SRN Backcast - WINEP'!$B$12:$AG$97, MATCH('ALL Backcast - WINEP NEP'!$C281, 'SRN Backcast - WINEP'!$C$12:$C$97, 0), MATCH('ALL Backcast - WINEP NEP'!H$13, 'SRN Backcast - WINEP'!$B$13:$AG$13, 0))</f>
        <v>Excellent</v>
      </c>
      <c r="I281" t="str">
        <f>INDEX('SRN Backcast - WINEP'!$B$12:$AG$97, MATCH('ALL Backcast - WINEP NEP'!$C281, 'SRN Backcast - WINEP'!$C$12:$C$97, 0), MATCH('ALL Backcast - WINEP NEP'!I$13, 'SRN Backcast - WINEP'!$B$13:$AG$13, 0))</f>
        <v>Excellent</v>
      </c>
      <c r="J281" t="str">
        <f>INDEX('SRN Backcast - WINEP'!$B$12:$AG$97, MATCH('ALL Backcast - WINEP NEP'!$C281, 'SRN Backcast - WINEP'!$C$12:$C$97, 0), MATCH('ALL Backcast - WINEP NEP'!J$13, 'SRN Backcast - WINEP'!$B$13:$AG$13, 0))</f>
        <v>Excellent</v>
      </c>
      <c r="K281" t="str">
        <f>INDEX('SRN Backcast - WINEP'!$B$12:$AG$97, MATCH('ALL Backcast - WINEP NEP'!$C281, 'SRN Backcast - WINEP'!$C$12:$C$97, 0), MATCH('ALL Backcast - WINEP NEP'!K$13, 'SRN Backcast - WINEP'!$B$13:$AG$13, 0))</f>
        <v>Excellent</v>
      </c>
      <c r="L281" t="str">
        <f>INDEX('SRN Backcast - WINEP'!$B$12:$AG$97, MATCH('ALL Backcast - WINEP NEP'!$C281, 'SRN Backcast - WINEP'!$C$12:$C$97, 0), MATCH('ALL Backcast - WINEP NEP'!L$13, 'SRN Backcast - WINEP'!$B$13:$AG$13, 0))</f>
        <v>Excellent</v>
      </c>
      <c r="M281">
        <f>INDEX('SRN Backcast - WINEP'!$B$12:$AG$97, MATCH('ALL Backcast - WINEP NEP'!$C281, 'SRN Backcast - WINEP'!$C$12:$C$97, 0), MATCH('ALL Backcast - WINEP NEP'!M$13, 'SRN Backcast - WINEP'!$B$13:$AG$13, 0))</f>
        <v>0</v>
      </c>
      <c r="N281" t="str">
        <f>INDEX('SRN Backcast - WINEP'!$B$12:$AG$97, MATCH('ALL Backcast - WINEP NEP'!$C281, 'SRN Backcast - WINEP'!$C$12:$C$97, 0), MATCH('ALL Backcast - WINEP NEP'!N$13, 'SRN Backcast - WINEP'!$B$13:$AG$13, 0))</f>
        <v>Excellent</v>
      </c>
      <c r="O281" t="str">
        <f>INDEX('SRN Backcast - WINEP'!$B$12:$AG$97, MATCH('ALL Backcast - WINEP NEP'!$C281, 'SRN Backcast - WINEP'!$C$12:$C$97, 0), MATCH('ALL Backcast - WINEP NEP'!O$13, 'SRN Backcast - WINEP'!$B$13:$AG$13, 0))</f>
        <v>Excellent</v>
      </c>
      <c r="P281">
        <f>INDEX('SRN Backcast - WINEP'!$B$12:$AG$97, MATCH('ALL Backcast - WINEP NEP'!$C281, 'SRN Backcast - WINEP'!$C$12:$C$97, 0), MATCH('ALL Backcast - WINEP NEP'!P$13, 'SRN Backcast - WINEP'!$B$13:$AG$13, 0))</f>
        <v>0</v>
      </c>
      <c r="Q281" t="str">
        <f>INDEX('SRN Backcast - WINEP'!$B$12:$AG$97, MATCH('ALL Backcast - WINEP NEP'!$C281, 'SRN Backcast - WINEP'!$C$12:$C$97, 0), MATCH('ALL Backcast - WINEP NEP'!Q$13, 'SRN Backcast - WINEP'!$B$13:$AG$13, 0))</f>
        <v>Excellent</v>
      </c>
      <c r="R281" t="str">
        <f>INDEX('SRN Backcast - WINEP'!$B$12:$AG$97, MATCH('ALL Backcast - WINEP NEP'!$C281, 'SRN Backcast - WINEP'!$C$12:$C$97, 0), MATCH('ALL Backcast - WINEP NEP'!R$13, 'SRN Backcast - WINEP'!$B$13:$AG$13, 0))</f>
        <v>Excellent</v>
      </c>
      <c r="S281" t="str">
        <f>INDEX('SRN Backcast - WINEP'!$B$12:$AG$97, MATCH('ALL Backcast - WINEP NEP'!$C281, 'SRN Backcast - WINEP'!$C$12:$C$97, 0), MATCH('ALL Backcast - WINEP NEP'!S$13, 'SRN Backcast - WINEP'!$B$13:$AG$13, 0))</f>
        <v>Excellent</v>
      </c>
      <c r="T281" t="str">
        <f>INDEX('SRN Backcast - WINEP'!$B$12:$AG$97, MATCH('ALL Backcast - WINEP NEP'!$C281, 'SRN Backcast - WINEP'!$C$12:$C$97, 0), MATCH('ALL Backcast - WINEP NEP'!T$13, 'SRN Backcast - WINEP'!$B$13:$AG$13, 0))</f>
        <v>Excellent</v>
      </c>
      <c r="U281" t="str">
        <f>INDEX('SRN Backcast - WINEP'!$B$12:$AG$97, MATCH('ALL Backcast - WINEP NEP'!$C281, 'SRN Backcast - WINEP'!$C$12:$C$97, 0), MATCH('ALL Backcast - WINEP NEP'!U$13, 'SRN Backcast - WINEP'!$B$13:$AG$13, 0))</f>
        <v>Excellent</v>
      </c>
      <c r="V281" t="str">
        <f>INDEX('SRN Backcast - WINEP'!$B$12:$AG$97, MATCH('ALL Backcast - WINEP NEP'!$C281, 'SRN Backcast - WINEP'!$C$12:$C$97, 0), MATCH('ALL Backcast - WINEP NEP'!V$13, 'SRN Backcast - WINEP'!$B$13:$AG$13, 0))</f>
        <v>Excellent</v>
      </c>
      <c r="W281">
        <f>INDEX('SRN Backcast - WINEP'!$B$12:$AG$97, MATCH('ALL Backcast - WINEP NEP'!$C281, 'SRN Backcast - WINEP'!$C$12:$C$97, 0), MATCH('ALL Backcast - WINEP NEP'!W$13, 'SRN Backcast - WINEP'!$B$13:$AG$13, 0))</f>
        <v>0</v>
      </c>
      <c r="X281">
        <f>INDEX('SRN Backcast - WINEP'!$B$12:$AG$97, MATCH('ALL Backcast - WINEP NEP'!$C281, 'SRN Backcast - WINEP'!$C$12:$C$97, 0), MATCH('ALL Backcast - WINEP NEP'!X$13, 'SRN Backcast - WINEP'!$B$13:$AG$13, 0))</f>
        <v>0</v>
      </c>
      <c r="Y281">
        <f>INDEX('SRN Backcast - WINEP'!$B$12:$AG$97, MATCH('ALL Backcast - WINEP NEP'!$C281, 'SRN Backcast - WINEP'!$C$12:$C$97, 0), MATCH('ALL Backcast - WINEP NEP'!Y$13, 'SRN Backcast - WINEP'!$B$13:$AG$13, 0))</f>
        <v>0</v>
      </c>
      <c r="Z281" t="str">
        <f>INDEX('SRN Backcast - WINEP'!$B$12:$AG$97, MATCH('ALL Backcast - WINEP NEP'!$C281, 'SRN Backcast - WINEP'!$C$12:$C$97, 0), MATCH('ALL Backcast - WINEP NEP'!Z$13, 'SRN Backcast - WINEP'!$B$13:$AG$13, 0))</f>
        <v>N</v>
      </c>
      <c r="AB281" t="str">
        <f t="shared" si="4"/>
        <v>N</v>
      </c>
    </row>
    <row r="282" spans="2:28">
      <c r="B282" t="s">
        <v>242</v>
      </c>
      <c r="C282" t="s">
        <v>601</v>
      </c>
      <c r="D282" t="str">
        <f>INDEX('SRN Backcast - WINEP'!$B$12:$AG$97, MATCH('ALL Backcast - WINEP NEP'!$C282, 'SRN Backcast - WINEP'!$C$12:$C$97, 0), MATCH('ALL Backcast - WINEP NEP'!D$13, 'SRN Backcast - WINEP'!$B$13:$AG$13, 0))</f>
        <v>coastal</v>
      </c>
      <c r="E282" t="str">
        <f>INDEX('SRN Backcast - WINEP'!$B$12:$AG$97, MATCH('ALL Backcast - WINEP NEP'!$C282, 'SRN Backcast - WINEP'!$C$12:$C$97, 0), MATCH('ALL Backcast - WINEP NEP'!E$13, 'SRN Backcast - WINEP'!$B$13:$AG$13, 0))</f>
        <v>Categorisation</v>
      </c>
      <c r="F282" t="str">
        <f>INDEX('SRN Backcast - WINEP'!$B$12:$AG$97, MATCH('ALL Backcast - WINEP NEP'!$C282, 'SRN Backcast - WINEP'!$C$12:$C$97, 0), MATCH('ALL Backcast - WINEP NEP'!F$13, 'SRN Backcast - WINEP'!$B$13:$AG$13, 0))</f>
        <v>Included</v>
      </c>
      <c r="H282" t="str">
        <f>INDEX('SRN Backcast - WINEP'!$B$12:$AG$97, MATCH('ALL Backcast - WINEP NEP'!$C282, 'SRN Backcast - WINEP'!$C$12:$C$97, 0), MATCH('ALL Backcast - WINEP NEP'!H$13, 'SRN Backcast - WINEP'!$B$13:$AG$13, 0))</f>
        <v>Excellent</v>
      </c>
      <c r="I282" t="str">
        <f>INDEX('SRN Backcast - WINEP'!$B$12:$AG$97, MATCH('ALL Backcast - WINEP NEP'!$C282, 'SRN Backcast - WINEP'!$C$12:$C$97, 0), MATCH('ALL Backcast - WINEP NEP'!I$13, 'SRN Backcast - WINEP'!$B$13:$AG$13, 0))</f>
        <v>Excellent</v>
      </c>
      <c r="J282" t="str">
        <f>INDEX('SRN Backcast - WINEP'!$B$12:$AG$97, MATCH('ALL Backcast - WINEP NEP'!$C282, 'SRN Backcast - WINEP'!$C$12:$C$97, 0), MATCH('ALL Backcast - WINEP NEP'!J$13, 'SRN Backcast - WINEP'!$B$13:$AG$13, 0))</f>
        <v>Excellent</v>
      </c>
      <c r="K282" t="str">
        <f>INDEX('SRN Backcast - WINEP'!$B$12:$AG$97, MATCH('ALL Backcast - WINEP NEP'!$C282, 'SRN Backcast - WINEP'!$C$12:$C$97, 0), MATCH('ALL Backcast - WINEP NEP'!K$13, 'SRN Backcast - WINEP'!$B$13:$AG$13, 0))</f>
        <v>Excellent</v>
      </c>
      <c r="L282" t="str">
        <f>INDEX('SRN Backcast - WINEP'!$B$12:$AG$97, MATCH('ALL Backcast - WINEP NEP'!$C282, 'SRN Backcast - WINEP'!$C$12:$C$97, 0), MATCH('ALL Backcast - WINEP NEP'!L$13, 'SRN Backcast - WINEP'!$B$13:$AG$13, 0))</f>
        <v>Excellent</v>
      </c>
      <c r="M282">
        <f>INDEX('SRN Backcast - WINEP'!$B$12:$AG$97, MATCH('ALL Backcast - WINEP NEP'!$C282, 'SRN Backcast - WINEP'!$C$12:$C$97, 0), MATCH('ALL Backcast - WINEP NEP'!M$13, 'SRN Backcast - WINEP'!$B$13:$AG$13, 0))</f>
        <v>0</v>
      </c>
      <c r="N282" t="str">
        <f>INDEX('SRN Backcast - WINEP'!$B$12:$AG$97, MATCH('ALL Backcast - WINEP NEP'!$C282, 'SRN Backcast - WINEP'!$C$12:$C$97, 0), MATCH('ALL Backcast - WINEP NEP'!N$13, 'SRN Backcast - WINEP'!$B$13:$AG$13, 0))</f>
        <v>Excellent</v>
      </c>
      <c r="O282" t="str">
        <f>INDEX('SRN Backcast - WINEP'!$B$12:$AG$97, MATCH('ALL Backcast - WINEP NEP'!$C282, 'SRN Backcast - WINEP'!$C$12:$C$97, 0), MATCH('ALL Backcast - WINEP NEP'!O$13, 'SRN Backcast - WINEP'!$B$13:$AG$13, 0))</f>
        <v>Excellent</v>
      </c>
      <c r="P282">
        <f>INDEX('SRN Backcast - WINEP'!$B$12:$AG$97, MATCH('ALL Backcast - WINEP NEP'!$C282, 'SRN Backcast - WINEP'!$C$12:$C$97, 0), MATCH('ALL Backcast - WINEP NEP'!P$13, 'SRN Backcast - WINEP'!$B$13:$AG$13, 0))</f>
        <v>0</v>
      </c>
      <c r="Q282" t="str">
        <f>INDEX('SRN Backcast - WINEP'!$B$12:$AG$97, MATCH('ALL Backcast - WINEP NEP'!$C282, 'SRN Backcast - WINEP'!$C$12:$C$97, 0), MATCH('ALL Backcast - WINEP NEP'!Q$13, 'SRN Backcast - WINEP'!$B$13:$AG$13, 0))</f>
        <v>Excellent</v>
      </c>
      <c r="R282" t="str">
        <f>INDEX('SRN Backcast - WINEP'!$B$12:$AG$97, MATCH('ALL Backcast - WINEP NEP'!$C282, 'SRN Backcast - WINEP'!$C$12:$C$97, 0), MATCH('ALL Backcast - WINEP NEP'!R$13, 'SRN Backcast - WINEP'!$B$13:$AG$13, 0))</f>
        <v>Excellent</v>
      </c>
      <c r="S282" t="str">
        <f>INDEX('SRN Backcast - WINEP'!$B$12:$AG$97, MATCH('ALL Backcast - WINEP NEP'!$C282, 'SRN Backcast - WINEP'!$C$12:$C$97, 0), MATCH('ALL Backcast - WINEP NEP'!S$13, 'SRN Backcast - WINEP'!$B$13:$AG$13, 0))</f>
        <v>Excellent</v>
      </c>
      <c r="T282" t="str">
        <f>INDEX('SRN Backcast - WINEP'!$B$12:$AG$97, MATCH('ALL Backcast - WINEP NEP'!$C282, 'SRN Backcast - WINEP'!$C$12:$C$97, 0), MATCH('ALL Backcast - WINEP NEP'!T$13, 'SRN Backcast - WINEP'!$B$13:$AG$13, 0))</f>
        <v>Excellent</v>
      </c>
      <c r="U282" t="str">
        <f>INDEX('SRN Backcast - WINEP'!$B$12:$AG$97, MATCH('ALL Backcast - WINEP NEP'!$C282, 'SRN Backcast - WINEP'!$C$12:$C$97, 0), MATCH('ALL Backcast - WINEP NEP'!U$13, 'SRN Backcast - WINEP'!$B$13:$AG$13, 0))</f>
        <v>Excellent</v>
      </c>
      <c r="V282" t="str">
        <f>INDEX('SRN Backcast - WINEP'!$B$12:$AG$97, MATCH('ALL Backcast - WINEP NEP'!$C282, 'SRN Backcast - WINEP'!$C$12:$C$97, 0), MATCH('ALL Backcast - WINEP NEP'!V$13, 'SRN Backcast - WINEP'!$B$13:$AG$13, 0))</f>
        <v>Excellent</v>
      </c>
      <c r="W282">
        <f>INDEX('SRN Backcast - WINEP'!$B$12:$AG$97, MATCH('ALL Backcast - WINEP NEP'!$C282, 'SRN Backcast - WINEP'!$C$12:$C$97, 0), MATCH('ALL Backcast - WINEP NEP'!W$13, 'SRN Backcast - WINEP'!$B$13:$AG$13, 0))</f>
        <v>0</v>
      </c>
      <c r="X282">
        <f>INDEX('SRN Backcast - WINEP'!$B$12:$AG$97, MATCH('ALL Backcast - WINEP NEP'!$C282, 'SRN Backcast - WINEP'!$C$12:$C$97, 0), MATCH('ALL Backcast - WINEP NEP'!X$13, 'SRN Backcast - WINEP'!$B$13:$AG$13, 0))</f>
        <v>0</v>
      </c>
      <c r="Y282">
        <f>INDEX('SRN Backcast - WINEP'!$B$12:$AG$97, MATCH('ALL Backcast - WINEP NEP'!$C282, 'SRN Backcast - WINEP'!$C$12:$C$97, 0), MATCH('ALL Backcast - WINEP NEP'!Y$13, 'SRN Backcast - WINEP'!$B$13:$AG$13, 0))</f>
        <v>0</v>
      </c>
      <c r="Z282" t="str">
        <f>INDEX('SRN Backcast - WINEP'!$B$12:$AG$97, MATCH('ALL Backcast - WINEP NEP'!$C282, 'SRN Backcast - WINEP'!$C$12:$C$97, 0), MATCH('ALL Backcast - WINEP NEP'!Z$13, 'SRN Backcast - WINEP'!$B$13:$AG$13, 0))</f>
        <v>N</v>
      </c>
      <c r="AB282" t="str">
        <f t="shared" si="4"/>
        <v>N</v>
      </c>
    </row>
    <row r="283" spans="2:28">
      <c r="B283" t="s">
        <v>242</v>
      </c>
      <c r="C283" t="s">
        <v>602</v>
      </c>
      <c r="D283" t="str">
        <f>INDEX('SRN Backcast - WINEP'!$B$12:$AG$97, MATCH('ALL Backcast - WINEP NEP'!$C283, 'SRN Backcast - WINEP'!$C$12:$C$97, 0), MATCH('ALL Backcast - WINEP NEP'!D$13, 'SRN Backcast - WINEP'!$B$13:$AG$13, 0))</f>
        <v>coastal</v>
      </c>
      <c r="E283" t="str">
        <f>INDEX('SRN Backcast - WINEP'!$B$12:$AG$97, MATCH('ALL Backcast - WINEP NEP'!$C283, 'SRN Backcast - WINEP'!$C$12:$C$97, 0), MATCH('ALL Backcast - WINEP NEP'!E$13, 'SRN Backcast - WINEP'!$B$13:$AG$13, 0))</f>
        <v>Categorisation</v>
      </c>
      <c r="F283" t="str">
        <f>INDEX('SRN Backcast - WINEP'!$B$12:$AG$97, MATCH('ALL Backcast - WINEP NEP'!$C283, 'SRN Backcast - WINEP'!$C$12:$C$97, 0), MATCH('ALL Backcast - WINEP NEP'!F$13, 'SRN Backcast - WINEP'!$B$13:$AG$13, 0))</f>
        <v>Included</v>
      </c>
      <c r="H283" t="str">
        <f>INDEX('SRN Backcast - WINEP'!$B$12:$AG$97, MATCH('ALL Backcast - WINEP NEP'!$C283, 'SRN Backcast - WINEP'!$C$12:$C$97, 0), MATCH('ALL Backcast - WINEP NEP'!H$13, 'SRN Backcast - WINEP'!$B$13:$AG$13, 0))</f>
        <v>Excellent</v>
      </c>
      <c r="I283" t="str">
        <f>INDEX('SRN Backcast - WINEP'!$B$12:$AG$97, MATCH('ALL Backcast - WINEP NEP'!$C283, 'SRN Backcast - WINEP'!$C$12:$C$97, 0), MATCH('ALL Backcast - WINEP NEP'!I$13, 'SRN Backcast - WINEP'!$B$13:$AG$13, 0))</f>
        <v>Excellent</v>
      </c>
      <c r="J283" t="str">
        <f>INDEX('SRN Backcast - WINEP'!$B$12:$AG$97, MATCH('ALL Backcast - WINEP NEP'!$C283, 'SRN Backcast - WINEP'!$C$12:$C$97, 0), MATCH('ALL Backcast - WINEP NEP'!J$13, 'SRN Backcast - WINEP'!$B$13:$AG$13, 0))</f>
        <v>Excellent</v>
      </c>
      <c r="K283" t="str">
        <f>INDEX('SRN Backcast - WINEP'!$B$12:$AG$97, MATCH('ALL Backcast - WINEP NEP'!$C283, 'SRN Backcast - WINEP'!$C$12:$C$97, 0), MATCH('ALL Backcast - WINEP NEP'!K$13, 'SRN Backcast - WINEP'!$B$13:$AG$13, 0))</f>
        <v>Excellent</v>
      </c>
      <c r="L283" t="str">
        <f>INDEX('SRN Backcast - WINEP'!$B$12:$AG$97, MATCH('ALL Backcast - WINEP NEP'!$C283, 'SRN Backcast - WINEP'!$C$12:$C$97, 0), MATCH('ALL Backcast - WINEP NEP'!L$13, 'SRN Backcast - WINEP'!$B$13:$AG$13, 0))</f>
        <v>Excellent</v>
      </c>
      <c r="M283">
        <f>INDEX('SRN Backcast - WINEP'!$B$12:$AG$97, MATCH('ALL Backcast - WINEP NEP'!$C283, 'SRN Backcast - WINEP'!$C$12:$C$97, 0), MATCH('ALL Backcast - WINEP NEP'!M$13, 'SRN Backcast - WINEP'!$B$13:$AG$13, 0))</f>
        <v>0</v>
      </c>
      <c r="N283" t="str">
        <f>INDEX('SRN Backcast - WINEP'!$B$12:$AG$97, MATCH('ALL Backcast - WINEP NEP'!$C283, 'SRN Backcast - WINEP'!$C$12:$C$97, 0), MATCH('ALL Backcast - WINEP NEP'!N$13, 'SRN Backcast - WINEP'!$B$13:$AG$13, 0))</f>
        <v>Excellent</v>
      </c>
      <c r="O283" t="str">
        <f>INDEX('SRN Backcast - WINEP'!$B$12:$AG$97, MATCH('ALL Backcast - WINEP NEP'!$C283, 'SRN Backcast - WINEP'!$C$12:$C$97, 0), MATCH('ALL Backcast - WINEP NEP'!O$13, 'SRN Backcast - WINEP'!$B$13:$AG$13, 0))</f>
        <v>Excellent</v>
      </c>
      <c r="P283">
        <f>INDEX('SRN Backcast - WINEP'!$B$12:$AG$97, MATCH('ALL Backcast - WINEP NEP'!$C283, 'SRN Backcast - WINEP'!$C$12:$C$97, 0), MATCH('ALL Backcast - WINEP NEP'!P$13, 'SRN Backcast - WINEP'!$B$13:$AG$13, 0))</f>
        <v>0</v>
      </c>
      <c r="Q283" t="str">
        <f>INDEX('SRN Backcast - WINEP'!$B$12:$AG$97, MATCH('ALL Backcast - WINEP NEP'!$C283, 'SRN Backcast - WINEP'!$C$12:$C$97, 0), MATCH('ALL Backcast - WINEP NEP'!Q$13, 'SRN Backcast - WINEP'!$B$13:$AG$13, 0))</f>
        <v>Excellent</v>
      </c>
      <c r="R283" t="str">
        <f>INDEX('SRN Backcast - WINEP'!$B$12:$AG$97, MATCH('ALL Backcast - WINEP NEP'!$C283, 'SRN Backcast - WINEP'!$C$12:$C$97, 0), MATCH('ALL Backcast - WINEP NEP'!R$13, 'SRN Backcast - WINEP'!$B$13:$AG$13, 0))</f>
        <v>Excellent</v>
      </c>
      <c r="S283" t="str">
        <f>INDEX('SRN Backcast - WINEP'!$B$12:$AG$97, MATCH('ALL Backcast - WINEP NEP'!$C283, 'SRN Backcast - WINEP'!$C$12:$C$97, 0), MATCH('ALL Backcast - WINEP NEP'!S$13, 'SRN Backcast - WINEP'!$B$13:$AG$13, 0))</f>
        <v>Excellent</v>
      </c>
      <c r="T283" t="str">
        <f>INDEX('SRN Backcast - WINEP'!$B$12:$AG$97, MATCH('ALL Backcast - WINEP NEP'!$C283, 'SRN Backcast - WINEP'!$C$12:$C$97, 0), MATCH('ALL Backcast - WINEP NEP'!T$13, 'SRN Backcast - WINEP'!$B$13:$AG$13, 0))</f>
        <v>Excellent</v>
      </c>
      <c r="U283" t="str">
        <f>INDEX('SRN Backcast - WINEP'!$B$12:$AG$97, MATCH('ALL Backcast - WINEP NEP'!$C283, 'SRN Backcast - WINEP'!$C$12:$C$97, 0), MATCH('ALL Backcast - WINEP NEP'!U$13, 'SRN Backcast - WINEP'!$B$13:$AG$13, 0))</f>
        <v>Excellent</v>
      </c>
      <c r="V283" t="str">
        <f>INDEX('SRN Backcast - WINEP'!$B$12:$AG$97, MATCH('ALL Backcast - WINEP NEP'!$C283, 'SRN Backcast - WINEP'!$C$12:$C$97, 0), MATCH('ALL Backcast - WINEP NEP'!V$13, 'SRN Backcast - WINEP'!$B$13:$AG$13, 0))</f>
        <v>Excellent</v>
      </c>
      <c r="W283">
        <f>INDEX('SRN Backcast - WINEP'!$B$12:$AG$97, MATCH('ALL Backcast - WINEP NEP'!$C283, 'SRN Backcast - WINEP'!$C$12:$C$97, 0), MATCH('ALL Backcast - WINEP NEP'!W$13, 'SRN Backcast - WINEP'!$B$13:$AG$13, 0))</f>
        <v>0</v>
      </c>
      <c r="X283">
        <f>INDEX('SRN Backcast - WINEP'!$B$12:$AG$97, MATCH('ALL Backcast - WINEP NEP'!$C283, 'SRN Backcast - WINEP'!$C$12:$C$97, 0), MATCH('ALL Backcast - WINEP NEP'!X$13, 'SRN Backcast - WINEP'!$B$13:$AG$13, 0))</f>
        <v>0</v>
      </c>
      <c r="Y283">
        <f>INDEX('SRN Backcast - WINEP'!$B$12:$AG$97, MATCH('ALL Backcast - WINEP NEP'!$C283, 'SRN Backcast - WINEP'!$C$12:$C$97, 0), MATCH('ALL Backcast - WINEP NEP'!Y$13, 'SRN Backcast - WINEP'!$B$13:$AG$13, 0))</f>
        <v>0</v>
      </c>
      <c r="Z283" t="str">
        <f>INDEX('SRN Backcast - WINEP'!$B$12:$AG$97, MATCH('ALL Backcast - WINEP NEP'!$C283, 'SRN Backcast - WINEP'!$C$12:$C$97, 0), MATCH('ALL Backcast - WINEP NEP'!Z$13, 'SRN Backcast - WINEP'!$B$13:$AG$13, 0))</f>
        <v>N</v>
      </c>
      <c r="AB283" t="str">
        <f t="shared" si="4"/>
        <v>N</v>
      </c>
    </row>
    <row r="284" spans="2:28">
      <c r="B284" t="s">
        <v>242</v>
      </c>
      <c r="C284" t="s">
        <v>603</v>
      </c>
      <c r="D284" t="str">
        <f>INDEX('SRN Backcast - WINEP'!$B$12:$AG$97, MATCH('ALL Backcast - WINEP NEP'!$C284, 'SRN Backcast - WINEP'!$C$12:$C$97, 0), MATCH('ALL Backcast - WINEP NEP'!D$13, 'SRN Backcast - WINEP'!$B$13:$AG$13, 0))</f>
        <v>coastal</v>
      </c>
      <c r="E284" t="str">
        <f>INDEX('SRN Backcast - WINEP'!$B$12:$AG$97, MATCH('ALL Backcast - WINEP NEP'!$C284, 'SRN Backcast - WINEP'!$C$12:$C$97, 0), MATCH('ALL Backcast - WINEP NEP'!E$13, 'SRN Backcast - WINEP'!$B$13:$AG$13, 0))</f>
        <v>Categorisation</v>
      </c>
      <c r="F284" t="str">
        <f>INDEX('SRN Backcast - WINEP'!$B$12:$AG$97, MATCH('ALL Backcast - WINEP NEP'!$C284, 'SRN Backcast - WINEP'!$C$12:$C$97, 0), MATCH('ALL Backcast - WINEP NEP'!F$13, 'SRN Backcast - WINEP'!$B$13:$AG$13, 0))</f>
        <v>Included</v>
      </c>
      <c r="H284" t="str">
        <f>INDEX('SRN Backcast - WINEP'!$B$12:$AG$97, MATCH('ALL Backcast - WINEP NEP'!$C284, 'SRN Backcast - WINEP'!$C$12:$C$97, 0), MATCH('ALL Backcast - WINEP NEP'!H$13, 'SRN Backcast - WINEP'!$B$13:$AG$13, 0))</f>
        <v>Poor</v>
      </c>
      <c r="I284" t="str">
        <f>INDEX('SRN Backcast - WINEP'!$B$12:$AG$97, MATCH('ALL Backcast - WINEP NEP'!$C284, 'SRN Backcast - WINEP'!$C$12:$C$97, 0), MATCH('ALL Backcast - WINEP NEP'!I$13, 'SRN Backcast - WINEP'!$B$13:$AG$13, 0))</f>
        <v>Poor</v>
      </c>
      <c r="J284" t="str">
        <f>INDEX('SRN Backcast - WINEP'!$B$12:$AG$97, MATCH('ALL Backcast - WINEP NEP'!$C284, 'SRN Backcast - WINEP'!$C$12:$C$97, 0), MATCH('ALL Backcast - WINEP NEP'!J$13, 'SRN Backcast - WINEP'!$B$13:$AG$13, 0))</f>
        <v>Sufficient</v>
      </c>
      <c r="K284" t="str">
        <f>INDEX('SRN Backcast - WINEP'!$B$12:$AG$97, MATCH('ALL Backcast - WINEP NEP'!$C284, 'SRN Backcast - WINEP'!$C$12:$C$97, 0), MATCH('ALL Backcast - WINEP NEP'!K$13, 'SRN Backcast - WINEP'!$B$13:$AG$13, 0))</f>
        <v>Sufficient</v>
      </c>
      <c r="L284" t="str">
        <f>INDEX('SRN Backcast - WINEP'!$B$12:$AG$97, MATCH('ALL Backcast - WINEP NEP'!$C284, 'SRN Backcast - WINEP'!$C$12:$C$97, 0), MATCH('ALL Backcast - WINEP NEP'!L$13, 'SRN Backcast - WINEP'!$B$13:$AG$13, 0))</f>
        <v>Good</v>
      </c>
      <c r="M284">
        <f>INDEX('SRN Backcast - WINEP'!$B$12:$AG$97, MATCH('ALL Backcast - WINEP NEP'!$C284, 'SRN Backcast - WINEP'!$C$12:$C$97, 0), MATCH('ALL Backcast - WINEP NEP'!M$13, 'SRN Backcast - WINEP'!$B$13:$AG$13, 0))</f>
        <v>0</v>
      </c>
      <c r="N284" t="str">
        <f>INDEX('SRN Backcast - WINEP'!$B$12:$AG$97, MATCH('ALL Backcast - WINEP NEP'!$C284, 'SRN Backcast - WINEP'!$C$12:$C$97, 0), MATCH('ALL Backcast - WINEP NEP'!N$13, 'SRN Backcast - WINEP'!$B$13:$AG$13, 0))</f>
        <v>Excellent</v>
      </c>
      <c r="O284" t="str">
        <f>INDEX('SRN Backcast - WINEP'!$B$12:$AG$97, MATCH('ALL Backcast - WINEP NEP'!$C284, 'SRN Backcast - WINEP'!$C$12:$C$97, 0), MATCH('ALL Backcast - WINEP NEP'!O$13, 'SRN Backcast - WINEP'!$B$13:$AG$13, 0))</f>
        <v>Good</v>
      </c>
      <c r="P284">
        <f>INDEX('SRN Backcast - WINEP'!$B$12:$AG$97, MATCH('ALL Backcast - WINEP NEP'!$C284, 'SRN Backcast - WINEP'!$C$12:$C$97, 0), MATCH('ALL Backcast - WINEP NEP'!P$13, 'SRN Backcast - WINEP'!$B$13:$AG$13, 0))</f>
        <v>0</v>
      </c>
      <c r="Q284" t="str">
        <f>INDEX('SRN Backcast - WINEP'!$B$12:$AG$97, MATCH('ALL Backcast - WINEP NEP'!$C284, 'SRN Backcast - WINEP'!$C$12:$C$97, 0), MATCH('ALL Backcast - WINEP NEP'!Q$13, 'SRN Backcast - WINEP'!$B$13:$AG$13, 0))</f>
        <v>Good</v>
      </c>
      <c r="R284" t="str">
        <f>INDEX('SRN Backcast - WINEP'!$B$12:$AG$97, MATCH('ALL Backcast - WINEP NEP'!$C284, 'SRN Backcast - WINEP'!$C$12:$C$97, 0), MATCH('ALL Backcast - WINEP NEP'!R$13, 'SRN Backcast - WINEP'!$B$13:$AG$13, 0))</f>
        <v>Good</v>
      </c>
      <c r="S284" t="str">
        <f>INDEX('SRN Backcast - WINEP'!$B$12:$AG$97, MATCH('ALL Backcast - WINEP NEP'!$C284, 'SRN Backcast - WINEP'!$C$12:$C$97, 0), MATCH('ALL Backcast - WINEP NEP'!S$13, 'SRN Backcast - WINEP'!$B$13:$AG$13, 0))</f>
        <v>Good</v>
      </c>
      <c r="T284" t="str">
        <f>INDEX('SRN Backcast - WINEP'!$B$12:$AG$97, MATCH('ALL Backcast - WINEP NEP'!$C284, 'SRN Backcast - WINEP'!$C$12:$C$97, 0), MATCH('ALL Backcast - WINEP NEP'!T$13, 'SRN Backcast - WINEP'!$B$13:$AG$13, 0))</f>
        <v>Good</v>
      </c>
      <c r="U284" t="str">
        <f>INDEX('SRN Backcast - WINEP'!$B$12:$AG$97, MATCH('ALL Backcast - WINEP NEP'!$C284, 'SRN Backcast - WINEP'!$C$12:$C$97, 0), MATCH('ALL Backcast - WINEP NEP'!U$13, 'SRN Backcast - WINEP'!$B$13:$AG$13, 0))</f>
        <v>Good</v>
      </c>
      <c r="V284" t="str">
        <f>INDEX('SRN Backcast - WINEP'!$B$12:$AG$97, MATCH('ALL Backcast - WINEP NEP'!$C284, 'SRN Backcast - WINEP'!$C$12:$C$97, 0), MATCH('ALL Backcast - WINEP NEP'!V$13, 'SRN Backcast - WINEP'!$B$13:$AG$13, 0))</f>
        <v>Good</v>
      </c>
      <c r="W284">
        <f>INDEX('SRN Backcast - WINEP'!$B$12:$AG$97, MATCH('ALL Backcast - WINEP NEP'!$C284, 'SRN Backcast - WINEP'!$C$12:$C$97, 0), MATCH('ALL Backcast - WINEP NEP'!W$13, 'SRN Backcast - WINEP'!$B$13:$AG$13, 0))</f>
        <v>0</v>
      </c>
      <c r="X284">
        <f>INDEX('SRN Backcast - WINEP'!$B$12:$AG$97, MATCH('ALL Backcast - WINEP NEP'!$C284, 'SRN Backcast - WINEP'!$C$12:$C$97, 0), MATCH('ALL Backcast - WINEP NEP'!X$13, 'SRN Backcast - WINEP'!$B$13:$AG$13, 0))</f>
        <v>0</v>
      </c>
      <c r="Y284">
        <f>INDEX('SRN Backcast - WINEP'!$B$12:$AG$97, MATCH('ALL Backcast - WINEP NEP'!$C284, 'SRN Backcast - WINEP'!$C$12:$C$97, 0), MATCH('ALL Backcast - WINEP NEP'!Y$13, 'SRN Backcast - WINEP'!$B$13:$AG$13, 0))</f>
        <v>0</v>
      </c>
      <c r="Z284" t="str">
        <f>INDEX('SRN Backcast - WINEP'!$B$12:$AG$97, MATCH('ALL Backcast - WINEP NEP'!$C284, 'SRN Backcast - WINEP'!$C$12:$C$97, 0), MATCH('ALL Backcast - WINEP NEP'!Z$13, 'SRN Backcast - WINEP'!$B$13:$AG$13, 0))</f>
        <v>N</v>
      </c>
      <c r="AB284" t="str">
        <f t="shared" si="4"/>
        <v>N</v>
      </c>
    </row>
    <row r="285" spans="2:28">
      <c r="B285" t="s">
        <v>242</v>
      </c>
      <c r="C285" t="s">
        <v>604</v>
      </c>
      <c r="D285" t="str">
        <f>INDEX('SRN Backcast - WINEP'!$B$12:$AG$97, MATCH('ALL Backcast - WINEP NEP'!$C285, 'SRN Backcast - WINEP'!$C$12:$C$97, 0), MATCH('ALL Backcast - WINEP NEP'!D$13, 'SRN Backcast - WINEP'!$B$13:$AG$13, 0))</f>
        <v>coastal</v>
      </c>
      <c r="E285" t="str">
        <f>INDEX('SRN Backcast - WINEP'!$B$12:$AG$97, MATCH('ALL Backcast - WINEP NEP'!$C285, 'SRN Backcast - WINEP'!$C$12:$C$97, 0), MATCH('ALL Backcast - WINEP NEP'!E$13, 'SRN Backcast - WINEP'!$B$13:$AG$13, 0))</f>
        <v>Categorisation</v>
      </c>
      <c r="F285" t="str">
        <f>INDEX('SRN Backcast - WINEP'!$B$12:$AG$97, MATCH('ALL Backcast - WINEP NEP'!$C285, 'SRN Backcast - WINEP'!$C$12:$C$97, 0), MATCH('ALL Backcast - WINEP NEP'!F$13, 'SRN Backcast - WINEP'!$B$13:$AG$13, 0))</f>
        <v>Included</v>
      </c>
      <c r="H285" t="str">
        <f>INDEX('SRN Backcast - WINEP'!$B$12:$AG$97, MATCH('ALL Backcast - WINEP NEP'!$C285, 'SRN Backcast - WINEP'!$C$12:$C$97, 0), MATCH('ALL Backcast - WINEP NEP'!H$13, 'SRN Backcast - WINEP'!$B$13:$AG$13, 0))</f>
        <v>Excellent</v>
      </c>
      <c r="I285" t="str">
        <f>INDEX('SRN Backcast - WINEP'!$B$12:$AG$97, MATCH('ALL Backcast - WINEP NEP'!$C285, 'SRN Backcast - WINEP'!$C$12:$C$97, 0), MATCH('ALL Backcast - WINEP NEP'!I$13, 'SRN Backcast - WINEP'!$B$13:$AG$13, 0))</f>
        <v>Excellent</v>
      </c>
      <c r="J285" t="str">
        <f>INDEX('SRN Backcast - WINEP'!$B$12:$AG$97, MATCH('ALL Backcast - WINEP NEP'!$C285, 'SRN Backcast - WINEP'!$C$12:$C$97, 0), MATCH('ALL Backcast - WINEP NEP'!J$13, 'SRN Backcast - WINEP'!$B$13:$AG$13, 0))</f>
        <v>Excellent</v>
      </c>
      <c r="K285" t="str">
        <f>INDEX('SRN Backcast - WINEP'!$B$12:$AG$97, MATCH('ALL Backcast - WINEP NEP'!$C285, 'SRN Backcast - WINEP'!$C$12:$C$97, 0), MATCH('ALL Backcast - WINEP NEP'!K$13, 'SRN Backcast - WINEP'!$B$13:$AG$13, 0))</f>
        <v>Excellent</v>
      </c>
      <c r="L285" t="str">
        <f>INDEX('SRN Backcast - WINEP'!$B$12:$AG$97, MATCH('ALL Backcast - WINEP NEP'!$C285, 'SRN Backcast - WINEP'!$C$12:$C$97, 0), MATCH('ALL Backcast - WINEP NEP'!L$13, 'SRN Backcast - WINEP'!$B$13:$AG$13, 0))</f>
        <v>Excellent</v>
      </c>
      <c r="M285">
        <f>INDEX('SRN Backcast - WINEP'!$B$12:$AG$97, MATCH('ALL Backcast - WINEP NEP'!$C285, 'SRN Backcast - WINEP'!$C$12:$C$97, 0), MATCH('ALL Backcast - WINEP NEP'!M$13, 'SRN Backcast - WINEP'!$B$13:$AG$13, 0))</f>
        <v>0</v>
      </c>
      <c r="N285" t="str">
        <f>INDEX('SRN Backcast - WINEP'!$B$12:$AG$97, MATCH('ALL Backcast - WINEP NEP'!$C285, 'SRN Backcast - WINEP'!$C$12:$C$97, 0), MATCH('ALL Backcast - WINEP NEP'!N$13, 'SRN Backcast - WINEP'!$B$13:$AG$13, 0))</f>
        <v>Excellent</v>
      </c>
      <c r="O285" t="str">
        <f>INDEX('SRN Backcast - WINEP'!$B$12:$AG$97, MATCH('ALL Backcast - WINEP NEP'!$C285, 'SRN Backcast - WINEP'!$C$12:$C$97, 0), MATCH('ALL Backcast - WINEP NEP'!O$13, 'SRN Backcast - WINEP'!$B$13:$AG$13, 0))</f>
        <v>Good</v>
      </c>
      <c r="P285">
        <f>INDEX('SRN Backcast - WINEP'!$B$12:$AG$97, MATCH('ALL Backcast - WINEP NEP'!$C285, 'SRN Backcast - WINEP'!$C$12:$C$97, 0), MATCH('ALL Backcast - WINEP NEP'!P$13, 'SRN Backcast - WINEP'!$B$13:$AG$13, 0))</f>
        <v>0</v>
      </c>
      <c r="Q285" t="str">
        <f>INDEX('SRN Backcast - WINEP'!$B$12:$AG$97, MATCH('ALL Backcast - WINEP NEP'!$C285, 'SRN Backcast - WINEP'!$C$12:$C$97, 0), MATCH('ALL Backcast - WINEP NEP'!Q$13, 'SRN Backcast - WINEP'!$B$13:$AG$13, 0))</f>
        <v>Sufficient</v>
      </c>
      <c r="R285" t="str">
        <f>INDEX('SRN Backcast - WINEP'!$B$12:$AG$97, MATCH('ALL Backcast - WINEP NEP'!$C285, 'SRN Backcast - WINEP'!$C$12:$C$97, 0), MATCH('ALL Backcast - WINEP NEP'!R$13, 'SRN Backcast - WINEP'!$B$13:$AG$13, 0))</f>
        <v>Good</v>
      </c>
      <c r="S285" t="str">
        <f>INDEX('SRN Backcast - WINEP'!$B$12:$AG$97, MATCH('ALL Backcast - WINEP NEP'!$C285, 'SRN Backcast - WINEP'!$C$12:$C$97, 0), MATCH('ALL Backcast - WINEP NEP'!S$13, 'SRN Backcast - WINEP'!$B$13:$AG$13, 0))</f>
        <v>Good</v>
      </c>
      <c r="T285" t="str">
        <f>INDEX('SRN Backcast - WINEP'!$B$12:$AG$97, MATCH('ALL Backcast - WINEP NEP'!$C285, 'SRN Backcast - WINEP'!$C$12:$C$97, 0), MATCH('ALL Backcast - WINEP NEP'!T$13, 'SRN Backcast - WINEP'!$B$13:$AG$13, 0))</f>
        <v>Good</v>
      </c>
      <c r="U285" t="str">
        <f>INDEX('SRN Backcast - WINEP'!$B$12:$AG$97, MATCH('ALL Backcast - WINEP NEP'!$C285, 'SRN Backcast - WINEP'!$C$12:$C$97, 0), MATCH('ALL Backcast - WINEP NEP'!U$13, 'SRN Backcast - WINEP'!$B$13:$AG$13, 0))</f>
        <v>Good</v>
      </c>
      <c r="V285" t="str">
        <f>INDEX('SRN Backcast - WINEP'!$B$12:$AG$97, MATCH('ALL Backcast - WINEP NEP'!$C285, 'SRN Backcast - WINEP'!$C$12:$C$97, 0), MATCH('ALL Backcast - WINEP NEP'!V$13, 'SRN Backcast - WINEP'!$B$13:$AG$13, 0))</f>
        <v>Good</v>
      </c>
      <c r="W285">
        <f>INDEX('SRN Backcast - WINEP'!$B$12:$AG$97, MATCH('ALL Backcast - WINEP NEP'!$C285, 'SRN Backcast - WINEP'!$C$12:$C$97, 0), MATCH('ALL Backcast - WINEP NEP'!W$13, 'SRN Backcast - WINEP'!$B$13:$AG$13, 0))</f>
        <v>0</v>
      </c>
      <c r="X285" t="str">
        <f>INDEX('SRN Backcast - WINEP'!$B$12:$AG$97, MATCH('ALL Backcast - WINEP NEP'!$C285, 'SRN Backcast - WINEP'!$C$12:$C$97, 0), MATCH('ALL Backcast - WINEP NEP'!X$13, 'SRN Backcast - WINEP'!$B$13:$AG$13, 0))</f>
        <v>NDINV - 08SO101011a</v>
      </c>
      <c r="Y285" t="str">
        <f>INDEX('SRN Backcast - WINEP'!$B$12:$AG$97, MATCH('ALL Backcast - WINEP NEP'!$C285, 'SRN Backcast - WINEP'!$C$12:$C$97, 0), MATCH('ALL Backcast - WINEP NEP'!Y$13, 'SRN Backcast - WINEP'!$B$13:$AG$13, 0))</f>
        <v>Accept company forecast (investigations complete 30/04/2027) - Investigations for waters failing their baseline class</v>
      </c>
      <c r="Z285" t="str">
        <f>INDEX('SRN Backcast - WINEP'!$B$12:$AG$97, MATCH('ALL Backcast - WINEP NEP'!$C285, 'SRN Backcast - WINEP'!$C$12:$C$97, 0), MATCH('ALL Backcast - WINEP NEP'!Z$13, 'SRN Backcast - WINEP'!$B$13:$AG$13, 0))</f>
        <v>N</v>
      </c>
      <c r="AB285" t="str">
        <f t="shared" si="4"/>
        <v>N</v>
      </c>
    </row>
    <row r="286" spans="2:28">
      <c r="B286" t="s">
        <v>242</v>
      </c>
      <c r="C286" t="s">
        <v>605</v>
      </c>
      <c r="D286" t="str">
        <f>INDEX('SRN Backcast - WINEP'!$B$12:$AG$97, MATCH('ALL Backcast - WINEP NEP'!$C286, 'SRN Backcast - WINEP'!$C$12:$C$97, 0), MATCH('ALL Backcast - WINEP NEP'!D$13, 'SRN Backcast - WINEP'!$B$13:$AG$13, 0))</f>
        <v>coastal</v>
      </c>
      <c r="E286" t="str">
        <f>INDEX('SRN Backcast - WINEP'!$B$12:$AG$97, MATCH('ALL Backcast - WINEP NEP'!$C286, 'SRN Backcast - WINEP'!$C$12:$C$97, 0), MATCH('ALL Backcast - WINEP NEP'!E$13, 'SRN Backcast - WINEP'!$B$13:$AG$13, 0))</f>
        <v>Categorisation</v>
      </c>
      <c r="F286" t="str">
        <f>INDEX('SRN Backcast - WINEP'!$B$12:$AG$97, MATCH('ALL Backcast - WINEP NEP'!$C286, 'SRN Backcast - WINEP'!$C$12:$C$97, 0), MATCH('ALL Backcast - WINEP NEP'!F$13, 'SRN Backcast - WINEP'!$B$13:$AG$13, 0))</f>
        <v>Included</v>
      </c>
      <c r="H286" t="str">
        <f>INDEX('SRN Backcast - WINEP'!$B$12:$AG$97, MATCH('ALL Backcast - WINEP NEP'!$C286, 'SRN Backcast - WINEP'!$C$12:$C$97, 0), MATCH('ALL Backcast - WINEP NEP'!H$13, 'SRN Backcast - WINEP'!$B$13:$AG$13, 0))</f>
        <v>Excellent</v>
      </c>
      <c r="I286" t="str">
        <f>INDEX('SRN Backcast - WINEP'!$B$12:$AG$97, MATCH('ALL Backcast - WINEP NEP'!$C286, 'SRN Backcast - WINEP'!$C$12:$C$97, 0), MATCH('ALL Backcast - WINEP NEP'!I$13, 'SRN Backcast - WINEP'!$B$13:$AG$13, 0))</f>
        <v>Excellent</v>
      </c>
      <c r="J286" t="str">
        <f>INDEX('SRN Backcast - WINEP'!$B$12:$AG$97, MATCH('ALL Backcast - WINEP NEP'!$C286, 'SRN Backcast - WINEP'!$C$12:$C$97, 0), MATCH('ALL Backcast - WINEP NEP'!J$13, 'SRN Backcast - WINEP'!$B$13:$AG$13, 0))</f>
        <v>Good</v>
      </c>
      <c r="K286" t="str">
        <f>INDEX('SRN Backcast - WINEP'!$B$12:$AG$97, MATCH('ALL Backcast - WINEP NEP'!$C286, 'SRN Backcast - WINEP'!$C$12:$C$97, 0), MATCH('ALL Backcast - WINEP NEP'!K$13, 'SRN Backcast - WINEP'!$B$13:$AG$13, 0))</f>
        <v>Good</v>
      </c>
      <c r="L286" t="str">
        <f>INDEX('SRN Backcast - WINEP'!$B$12:$AG$97, MATCH('ALL Backcast - WINEP NEP'!$C286, 'SRN Backcast - WINEP'!$C$12:$C$97, 0), MATCH('ALL Backcast - WINEP NEP'!L$13, 'SRN Backcast - WINEP'!$B$13:$AG$13, 0))</f>
        <v>Good</v>
      </c>
      <c r="M286">
        <f>INDEX('SRN Backcast - WINEP'!$B$12:$AG$97, MATCH('ALL Backcast - WINEP NEP'!$C286, 'SRN Backcast - WINEP'!$C$12:$C$97, 0), MATCH('ALL Backcast - WINEP NEP'!M$13, 'SRN Backcast - WINEP'!$B$13:$AG$13, 0))</f>
        <v>0</v>
      </c>
      <c r="N286" t="str">
        <f>INDEX('SRN Backcast - WINEP'!$B$12:$AG$97, MATCH('ALL Backcast - WINEP NEP'!$C286, 'SRN Backcast - WINEP'!$C$12:$C$97, 0), MATCH('ALL Backcast - WINEP NEP'!N$13, 'SRN Backcast - WINEP'!$B$13:$AG$13, 0))</f>
        <v>Good</v>
      </c>
      <c r="O286" t="str">
        <f>INDEX('SRN Backcast - WINEP'!$B$12:$AG$97, MATCH('ALL Backcast - WINEP NEP'!$C286, 'SRN Backcast - WINEP'!$C$12:$C$97, 0), MATCH('ALL Backcast - WINEP NEP'!O$13, 'SRN Backcast - WINEP'!$B$13:$AG$13, 0))</f>
        <v>Excellent</v>
      </c>
      <c r="P286">
        <f>INDEX('SRN Backcast - WINEP'!$B$12:$AG$97, MATCH('ALL Backcast - WINEP NEP'!$C286, 'SRN Backcast - WINEP'!$C$12:$C$97, 0), MATCH('ALL Backcast - WINEP NEP'!P$13, 'SRN Backcast - WINEP'!$B$13:$AG$13, 0))</f>
        <v>0</v>
      </c>
      <c r="Q286" t="str">
        <f>INDEX('SRN Backcast - WINEP'!$B$12:$AG$97, MATCH('ALL Backcast - WINEP NEP'!$C286, 'SRN Backcast - WINEP'!$C$12:$C$97, 0), MATCH('ALL Backcast - WINEP NEP'!Q$13, 'SRN Backcast - WINEP'!$B$13:$AG$13, 0))</f>
        <v>Good</v>
      </c>
      <c r="R286" t="str">
        <f>INDEX('SRN Backcast - WINEP'!$B$12:$AG$97, MATCH('ALL Backcast - WINEP NEP'!$C286, 'SRN Backcast - WINEP'!$C$12:$C$97, 0), MATCH('ALL Backcast - WINEP NEP'!R$13, 'SRN Backcast - WINEP'!$B$13:$AG$13, 0))</f>
        <v>Excellent</v>
      </c>
      <c r="S286" t="str">
        <f>INDEX('SRN Backcast - WINEP'!$B$12:$AG$97, MATCH('ALL Backcast - WINEP NEP'!$C286, 'SRN Backcast - WINEP'!$C$12:$C$97, 0), MATCH('ALL Backcast - WINEP NEP'!S$13, 'SRN Backcast - WINEP'!$B$13:$AG$13, 0))</f>
        <v>Excellent</v>
      </c>
      <c r="T286" t="str">
        <f>INDEX('SRN Backcast - WINEP'!$B$12:$AG$97, MATCH('ALL Backcast - WINEP NEP'!$C286, 'SRN Backcast - WINEP'!$C$12:$C$97, 0), MATCH('ALL Backcast - WINEP NEP'!T$13, 'SRN Backcast - WINEP'!$B$13:$AG$13, 0))</f>
        <v>Excellent</v>
      </c>
      <c r="U286" t="str">
        <f>INDEX('SRN Backcast - WINEP'!$B$12:$AG$97, MATCH('ALL Backcast - WINEP NEP'!$C286, 'SRN Backcast - WINEP'!$C$12:$C$97, 0), MATCH('ALL Backcast - WINEP NEP'!U$13, 'SRN Backcast - WINEP'!$B$13:$AG$13, 0))</f>
        <v>Excellent</v>
      </c>
      <c r="V286" t="str">
        <f>INDEX('SRN Backcast - WINEP'!$B$12:$AG$97, MATCH('ALL Backcast - WINEP NEP'!$C286, 'SRN Backcast - WINEP'!$C$12:$C$97, 0), MATCH('ALL Backcast - WINEP NEP'!V$13, 'SRN Backcast - WINEP'!$B$13:$AG$13, 0))</f>
        <v>Excellent</v>
      </c>
      <c r="W286">
        <f>INDEX('SRN Backcast - WINEP'!$B$12:$AG$97, MATCH('ALL Backcast - WINEP NEP'!$C286, 'SRN Backcast - WINEP'!$C$12:$C$97, 0), MATCH('ALL Backcast - WINEP NEP'!W$13, 'SRN Backcast - WINEP'!$B$13:$AG$13, 0))</f>
        <v>0</v>
      </c>
      <c r="X286">
        <f>INDEX('SRN Backcast - WINEP'!$B$12:$AG$97, MATCH('ALL Backcast - WINEP NEP'!$C286, 'SRN Backcast - WINEP'!$C$12:$C$97, 0), MATCH('ALL Backcast - WINEP NEP'!X$13, 'SRN Backcast - WINEP'!$B$13:$AG$13, 0))</f>
        <v>0</v>
      </c>
      <c r="Y286">
        <f>INDEX('SRN Backcast - WINEP'!$B$12:$AG$97, MATCH('ALL Backcast - WINEP NEP'!$C286, 'SRN Backcast - WINEP'!$C$12:$C$97, 0), MATCH('ALL Backcast - WINEP NEP'!Y$13, 'SRN Backcast - WINEP'!$B$13:$AG$13, 0))</f>
        <v>0</v>
      </c>
      <c r="Z286" t="str">
        <f>INDEX('SRN Backcast - WINEP'!$B$12:$AG$97, MATCH('ALL Backcast - WINEP NEP'!$C286, 'SRN Backcast - WINEP'!$C$12:$C$97, 0), MATCH('ALL Backcast - WINEP NEP'!Z$13, 'SRN Backcast - WINEP'!$B$13:$AG$13, 0))</f>
        <v>N</v>
      </c>
      <c r="AB286" t="str">
        <f t="shared" si="4"/>
        <v>N</v>
      </c>
    </row>
    <row r="287" spans="2:28">
      <c r="B287" t="s">
        <v>242</v>
      </c>
      <c r="C287" t="s">
        <v>606</v>
      </c>
      <c r="D287" t="str">
        <f>INDEX('SRN Backcast - WINEP'!$B$12:$AG$97, MATCH('ALL Backcast - WINEP NEP'!$C287, 'SRN Backcast - WINEP'!$C$12:$C$97, 0), MATCH('ALL Backcast - WINEP NEP'!D$13, 'SRN Backcast - WINEP'!$B$13:$AG$13, 0))</f>
        <v>coastal</v>
      </c>
      <c r="E287" t="str">
        <f>INDEX('SRN Backcast - WINEP'!$B$12:$AG$97, MATCH('ALL Backcast - WINEP NEP'!$C287, 'SRN Backcast - WINEP'!$C$12:$C$97, 0), MATCH('ALL Backcast - WINEP NEP'!E$13, 'SRN Backcast - WINEP'!$B$13:$AG$13, 0))</f>
        <v>Categorisation</v>
      </c>
      <c r="F287" t="str">
        <f>INDEX('SRN Backcast - WINEP'!$B$12:$AG$97, MATCH('ALL Backcast - WINEP NEP'!$C287, 'SRN Backcast - WINEP'!$C$12:$C$97, 0), MATCH('ALL Backcast - WINEP NEP'!F$13, 'SRN Backcast - WINEP'!$B$13:$AG$13, 0))</f>
        <v>Included</v>
      </c>
      <c r="H287" t="str">
        <f>INDEX('SRN Backcast - WINEP'!$B$12:$AG$97, MATCH('ALL Backcast - WINEP NEP'!$C287, 'SRN Backcast - WINEP'!$C$12:$C$97, 0), MATCH('ALL Backcast - WINEP NEP'!H$13, 'SRN Backcast - WINEP'!$B$13:$AG$13, 0))</f>
        <v>Excellent</v>
      </c>
      <c r="I287" t="str">
        <f>INDEX('SRN Backcast - WINEP'!$B$12:$AG$97, MATCH('ALL Backcast - WINEP NEP'!$C287, 'SRN Backcast - WINEP'!$C$12:$C$97, 0), MATCH('ALL Backcast - WINEP NEP'!I$13, 'SRN Backcast - WINEP'!$B$13:$AG$13, 0))</f>
        <v>Excellent</v>
      </c>
      <c r="J287" t="str">
        <f>INDEX('SRN Backcast - WINEP'!$B$12:$AG$97, MATCH('ALL Backcast - WINEP NEP'!$C287, 'SRN Backcast - WINEP'!$C$12:$C$97, 0), MATCH('ALL Backcast - WINEP NEP'!J$13, 'SRN Backcast - WINEP'!$B$13:$AG$13, 0))</f>
        <v>Excellent</v>
      </c>
      <c r="K287" t="str">
        <f>INDEX('SRN Backcast - WINEP'!$B$12:$AG$97, MATCH('ALL Backcast - WINEP NEP'!$C287, 'SRN Backcast - WINEP'!$C$12:$C$97, 0), MATCH('ALL Backcast - WINEP NEP'!K$13, 'SRN Backcast - WINEP'!$B$13:$AG$13, 0))</f>
        <v>Excellent</v>
      </c>
      <c r="L287" t="str">
        <f>INDEX('SRN Backcast - WINEP'!$B$12:$AG$97, MATCH('ALL Backcast - WINEP NEP'!$C287, 'SRN Backcast - WINEP'!$C$12:$C$97, 0), MATCH('ALL Backcast - WINEP NEP'!L$13, 'SRN Backcast - WINEP'!$B$13:$AG$13, 0))</f>
        <v>Excellent</v>
      </c>
      <c r="M287">
        <f>INDEX('SRN Backcast - WINEP'!$B$12:$AG$97, MATCH('ALL Backcast - WINEP NEP'!$C287, 'SRN Backcast - WINEP'!$C$12:$C$97, 0), MATCH('ALL Backcast - WINEP NEP'!M$13, 'SRN Backcast - WINEP'!$B$13:$AG$13, 0))</f>
        <v>0</v>
      </c>
      <c r="N287" t="str">
        <f>INDEX('SRN Backcast - WINEP'!$B$12:$AG$97, MATCH('ALL Backcast - WINEP NEP'!$C287, 'SRN Backcast - WINEP'!$C$12:$C$97, 0), MATCH('ALL Backcast - WINEP NEP'!N$13, 'SRN Backcast - WINEP'!$B$13:$AG$13, 0))</f>
        <v>Excellent</v>
      </c>
      <c r="O287" t="str">
        <f>INDEX('SRN Backcast - WINEP'!$B$12:$AG$97, MATCH('ALL Backcast - WINEP NEP'!$C287, 'SRN Backcast - WINEP'!$C$12:$C$97, 0), MATCH('ALL Backcast - WINEP NEP'!O$13, 'SRN Backcast - WINEP'!$B$13:$AG$13, 0))</f>
        <v>Excellent</v>
      </c>
      <c r="P287">
        <f>INDEX('SRN Backcast - WINEP'!$B$12:$AG$97, MATCH('ALL Backcast - WINEP NEP'!$C287, 'SRN Backcast - WINEP'!$C$12:$C$97, 0), MATCH('ALL Backcast - WINEP NEP'!P$13, 'SRN Backcast - WINEP'!$B$13:$AG$13, 0))</f>
        <v>0</v>
      </c>
      <c r="Q287" t="str">
        <f>INDEX('SRN Backcast - WINEP'!$B$12:$AG$97, MATCH('ALL Backcast - WINEP NEP'!$C287, 'SRN Backcast - WINEP'!$C$12:$C$97, 0), MATCH('ALL Backcast - WINEP NEP'!Q$13, 'SRN Backcast - WINEP'!$B$13:$AG$13, 0))</f>
        <v>Excellent</v>
      </c>
      <c r="R287" t="str">
        <f>INDEX('SRN Backcast - WINEP'!$B$12:$AG$97, MATCH('ALL Backcast - WINEP NEP'!$C287, 'SRN Backcast - WINEP'!$C$12:$C$97, 0), MATCH('ALL Backcast - WINEP NEP'!R$13, 'SRN Backcast - WINEP'!$B$13:$AG$13, 0))</f>
        <v>Excellent</v>
      </c>
      <c r="S287" t="str">
        <f>INDEX('SRN Backcast - WINEP'!$B$12:$AG$97, MATCH('ALL Backcast - WINEP NEP'!$C287, 'SRN Backcast - WINEP'!$C$12:$C$97, 0), MATCH('ALL Backcast - WINEP NEP'!S$13, 'SRN Backcast - WINEP'!$B$13:$AG$13, 0))</f>
        <v>Excellent</v>
      </c>
      <c r="T287" t="str">
        <f>INDEX('SRN Backcast - WINEP'!$B$12:$AG$97, MATCH('ALL Backcast - WINEP NEP'!$C287, 'SRN Backcast - WINEP'!$C$12:$C$97, 0), MATCH('ALL Backcast - WINEP NEP'!T$13, 'SRN Backcast - WINEP'!$B$13:$AG$13, 0))</f>
        <v>Excellent</v>
      </c>
      <c r="U287" t="str">
        <f>INDEX('SRN Backcast - WINEP'!$B$12:$AG$97, MATCH('ALL Backcast - WINEP NEP'!$C287, 'SRN Backcast - WINEP'!$C$12:$C$97, 0), MATCH('ALL Backcast - WINEP NEP'!U$13, 'SRN Backcast - WINEP'!$B$13:$AG$13, 0))</f>
        <v>Excellent</v>
      </c>
      <c r="V287" t="str">
        <f>INDEX('SRN Backcast - WINEP'!$B$12:$AG$97, MATCH('ALL Backcast - WINEP NEP'!$C287, 'SRN Backcast - WINEP'!$C$12:$C$97, 0), MATCH('ALL Backcast - WINEP NEP'!V$13, 'SRN Backcast - WINEP'!$B$13:$AG$13, 0))</f>
        <v>Excellent</v>
      </c>
      <c r="W287">
        <f>INDEX('SRN Backcast - WINEP'!$B$12:$AG$97, MATCH('ALL Backcast - WINEP NEP'!$C287, 'SRN Backcast - WINEP'!$C$12:$C$97, 0), MATCH('ALL Backcast - WINEP NEP'!W$13, 'SRN Backcast - WINEP'!$B$13:$AG$13, 0))</f>
        <v>0</v>
      </c>
      <c r="X287">
        <f>INDEX('SRN Backcast - WINEP'!$B$12:$AG$97, MATCH('ALL Backcast - WINEP NEP'!$C287, 'SRN Backcast - WINEP'!$C$12:$C$97, 0), MATCH('ALL Backcast - WINEP NEP'!X$13, 'SRN Backcast - WINEP'!$B$13:$AG$13, 0))</f>
        <v>0</v>
      </c>
      <c r="Y287">
        <f>INDEX('SRN Backcast - WINEP'!$B$12:$AG$97, MATCH('ALL Backcast - WINEP NEP'!$C287, 'SRN Backcast - WINEP'!$C$12:$C$97, 0), MATCH('ALL Backcast - WINEP NEP'!Y$13, 'SRN Backcast - WINEP'!$B$13:$AG$13, 0))</f>
        <v>0</v>
      </c>
      <c r="Z287" t="str">
        <f>INDEX('SRN Backcast - WINEP'!$B$12:$AG$97, MATCH('ALL Backcast - WINEP NEP'!$C287, 'SRN Backcast - WINEP'!$C$12:$C$97, 0), MATCH('ALL Backcast - WINEP NEP'!Z$13, 'SRN Backcast - WINEP'!$B$13:$AG$13, 0))</f>
        <v>N</v>
      </c>
      <c r="AB287" t="str">
        <f t="shared" si="4"/>
        <v>N</v>
      </c>
    </row>
    <row r="288" spans="2:28">
      <c r="B288" t="s">
        <v>242</v>
      </c>
      <c r="C288" t="s">
        <v>607</v>
      </c>
      <c r="D288" t="str">
        <f>INDEX('SRN Backcast - WINEP'!$B$12:$AG$97, MATCH('ALL Backcast - WINEP NEP'!$C288, 'SRN Backcast - WINEP'!$C$12:$C$97, 0), MATCH('ALL Backcast - WINEP NEP'!D$13, 'SRN Backcast - WINEP'!$B$13:$AG$13, 0))</f>
        <v>coastal</v>
      </c>
      <c r="E288" t="str">
        <f>INDEX('SRN Backcast - WINEP'!$B$12:$AG$97, MATCH('ALL Backcast - WINEP NEP'!$C288, 'SRN Backcast - WINEP'!$C$12:$C$97, 0), MATCH('ALL Backcast - WINEP NEP'!E$13, 'SRN Backcast - WINEP'!$B$13:$AG$13, 0))</f>
        <v>Categorisation</v>
      </c>
      <c r="F288" t="str">
        <f>INDEX('SRN Backcast - WINEP'!$B$12:$AG$97, MATCH('ALL Backcast - WINEP NEP'!$C288, 'SRN Backcast - WINEP'!$C$12:$C$97, 0), MATCH('ALL Backcast - WINEP NEP'!F$13, 'SRN Backcast - WINEP'!$B$13:$AG$13, 0))</f>
        <v>Included</v>
      </c>
      <c r="H288" t="str">
        <f>INDEX('SRN Backcast - WINEP'!$B$12:$AG$97, MATCH('ALL Backcast - WINEP NEP'!$C288, 'SRN Backcast - WINEP'!$C$12:$C$97, 0), MATCH('ALL Backcast - WINEP NEP'!H$13, 'SRN Backcast - WINEP'!$B$13:$AG$13, 0))</f>
        <v>Good</v>
      </c>
      <c r="I288" t="str">
        <f>INDEX('SRN Backcast - WINEP'!$B$12:$AG$97, MATCH('ALL Backcast - WINEP NEP'!$C288, 'SRN Backcast - WINEP'!$C$12:$C$97, 0), MATCH('ALL Backcast - WINEP NEP'!I$13, 'SRN Backcast - WINEP'!$B$13:$AG$13, 0))</f>
        <v>Good</v>
      </c>
      <c r="J288" t="str">
        <f>INDEX('SRN Backcast - WINEP'!$B$12:$AG$97, MATCH('ALL Backcast - WINEP NEP'!$C288, 'SRN Backcast - WINEP'!$C$12:$C$97, 0), MATCH('ALL Backcast - WINEP NEP'!J$13, 'SRN Backcast - WINEP'!$B$13:$AG$13, 0))</f>
        <v>Good</v>
      </c>
      <c r="K288" t="str">
        <f>INDEX('SRN Backcast - WINEP'!$B$12:$AG$97, MATCH('ALL Backcast - WINEP NEP'!$C288, 'SRN Backcast - WINEP'!$C$12:$C$97, 0), MATCH('ALL Backcast - WINEP NEP'!K$13, 'SRN Backcast - WINEP'!$B$13:$AG$13, 0))</f>
        <v>Excellent</v>
      </c>
      <c r="L288" t="str">
        <f>INDEX('SRN Backcast - WINEP'!$B$12:$AG$97, MATCH('ALL Backcast - WINEP NEP'!$C288, 'SRN Backcast - WINEP'!$C$12:$C$97, 0), MATCH('ALL Backcast - WINEP NEP'!L$13, 'SRN Backcast - WINEP'!$B$13:$AG$13, 0))</f>
        <v>Excellent</v>
      </c>
      <c r="M288">
        <f>INDEX('SRN Backcast - WINEP'!$B$12:$AG$97, MATCH('ALL Backcast - WINEP NEP'!$C288, 'SRN Backcast - WINEP'!$C$12:$C$97, 0), MATCH('ALL Backcast - WINEP NEP'!M$13, 'SRN Backcast - WINEP'!$B$13:$AG$13, 0))</f>
        <v>0</v>
      </c>
      <c r="N288" t="str">
        <f>INDEX('SRN Backcast - WINEP'!$B$12:$AG$97, MATCH('ALL Backcast - WINEP NEP'!$C288, 'SRN Backcast - WINEP'!$C$12:$C$97, 0), MATCH('ALL Backcast - WINEP NEP'!N$13, 'SRN Backcast - WINEP'!$B$13:$AG$13, 0))</f>
        <v>Excellent</v>
      </c>
      <c r="O288" t="str">
        <f>INDEX('SRN Backcast - WINEP'!$B$12:$AG$97, MATCH('ALL Backcast - WINEP NEP'!$C288, 'SRN Backcast - WINEP'!$C$12:$C$97, 0), MATCH('ALL Backcast - WINEP NEP'!O$13, 'SRN Backcast - WINEP'!$B$13:$AG$13, 0))</f>
        <v>Excellent</v>
      </c>
      <c r="P288">
        <f>INDEX('SRN Backcast - WINEP'!$B$12:$AG$97, MATCH('ALL Backcast - WINEP NEP'!$C288, 'SRN Backcast - WINEP'!$C$12:$C$97, 0), MATCH('ALL Backcast - WINEP NEP'!P$13, 'SRN Backcast - WINEP'!$B$13:$AG$13, 0))</f>
        <v>0</v>
      </c>
      <c r="Q288" t="str">
        <f>INDEX('SRN Backcast - WINEP'!$B$12:$AG$97, MATCH('ALL Backcast - WINEP NEP'!$C288, 'SRN Backcast - WINEP'!$C$12:$C$97, 0), MATCH('ALL Backcast - WINEP NEP'!Q$13, 'SRN Backcast - WINEP'!$B$13:$AG$13, 0))</f>
        <v>Excellent</v>
      </c>
      <c r="R288" t="str">
        <f>INDEX('SRN Backcast - WINEP'!$B$12:$AG$97, MATCH('ALL Backcast - WINEP NEP'!$C288, 'SRN Backcast - WINEP'!$C$12:$C$97, 0), MATCH('ALL Backcast - WINEP NEP'!R$13, 'SRN Backcast - WINEP'!$B$13:$AG$13, 0))</f>
        <v>Excellent</v>
      </c>
      <c r="S288" t="str">
        <f>INDEX('SRN Backcast - WINEP'!$B$12:$AG$97, MATCH('ALL Backcast - WINEP NEP'!$C288, 'SRN Backcast - WINEP'!$C$12:$C$97, 0), MATCH('ALL Backcast - WINEP NEP'!S$13, 'SRN Backcast - WINEP'!$B$13:$AG$13, 0))</f>
        <v>Excellent</v>
      </c>
      <c r="T288" t="str">
        <f>INDEX('SRN Backcast - WINEP'!$B$12:$AG$97, MATCH('ALL Backcast - WINEP NEP'!$C288, 'SRN Backcast - WINEP'!$C$12:$C$97, 0), MATCH('ALL Backcast - WINEP NEP'!T$13, 'SRN Backcast - WINEP'!$B$13:$AG$13, 0))</f>
        <v>Excellent</v>
      </c>
      <c r="U288" t="str">
        <f>INDEX('SRN Backcast - WINEP'!$B$12:$AG$97, MATCH('ALL Backcast - WINEP NEP'!$C288, 'SRN Backcast - WINEP'!$C$12:$C$97, 0), MATCH('ALL Backcast - WINEP NEP'!U$13, 'SRN Backcast - WINEP'!$B$13:$AG$13, 0))</f>
        <v>Excellent</v>
      </c>
      <c r="V288" t="str">
        <f>INDEX('SRN Backcast - WINEP'!$B$12:$AG$97, MATCH('ALL Backcast - WINEP NEP'!$C288, 'SRN Backcast - WINEP'!$C$12:$C$97, 0), MATCH('ALL Backcast - WINEP NEP'!V$13, 'SRN Backcast - WINEP'!$B$13:$AG$13, 0))</f>
        <v>Excellent</v>
      </c>
      <c r="W288">
        <f>INDEX('SRN Backcast - WINEP'!$B$12:$AG$97, MATCH('ALL Backcast - WINEP NEP'!$C288, 'SRN Backcast - WINEP'!$C$12:$C$97, 0), MATCH('ALL Backcast - WINEP NEP'!W$13, 'SRN Backcast - WINEP'!$B$13:$AG$13, 0))</f>
        <v>0</v>
      </c>
      <c r="X288">
        <f>INDEX('SRN Backcast - WINEP'!$B$12:$AG$97, MATCH('ALL Backcast - WINEP NEP'!$C288, 'SRN Backcast - WINEP'!$C$12:$C$97, 0), MATCH('ALL Backcast - WINEP NEP'!X$13, 'SRN Backcast - WINEP'!$B$13:$AG$13, 0))</f>
        <v>0</v>
      </c>
      <c r="Y288">
        <f>INDEX('SRN Backcast - WINEP'!$B$12:$AG$97, MATCH('ALL Backcast - WINEP NEP'!$C288, 'SRN Backcast - WINEP'!$C$12:$C$97, 0), MATCH('ALL Backcast - WINEP NEP'!Y$13, 'SRN Backcast - WINEP'!$B$13:$AG$13, 0))</f>
        <v>0</v>
      </c>
      <c r="Z288" t="str">
        <f>INDEX('SRN Backcast - WINEP'!$B$12:$AG$97, MATCH('ALL Backcast - WINEP NEP'!$C288, 'SRN Backcast - WINEP'!$C$12:$C$97, 0), MATCH('ALL Backcast - WINEP NEP'!Z$13, 'SRN Backcast - WINEP'!$B$13:$AG$13, 0))</f>
        <v>N</v>
      </c>
      <c r="AB288" t="str">
        <f t="shared" si="4"/>
        <v>N</v>
      </c>
    </row>
    <row r="289" spans="2:28">
      <c r="B289" t="s">
        <v>242</v>
      </c>
      <c r="C289" t="s">
        <v>608</v>
      </c>
      <c r="D289" t="str">
        <f>INDEX('SRN Backcast - WINEP'!$B$12:$AG$97, MATCH('ALL Backcast - WINEP NEP'!$C289, 'SRN Backcast - WINEP'!$C$12:$C$97, 0), MATCH('ALL Backcast - WINEP NEP'!D$13, 'SRN Backcast - WINEP'!$B$13:$AG$13, 0))</f>
        <v>coastal</v>
      </c>
      <c r="E289" t="str">
        <f>INDEX('SRN Backcast - WINEP'!$B$12:$AG$97, MATCH('ALL Backcast - WINEP NEP'!$C289, 'SRN Backcast - WINEP'!$C$12:$C$97, 0), MATCH('ALL Backcast - WINEP NEP'!E$13, 'SRN Backcast - WINEP'!$B$13:$AG$13, 0))</f>
        <v>Categorisation</v>
      </c>
      <c r="F289" t="str">
        <f>INDEX('SRN Backcast - WINEP'!$B$12:$AG$97, MATCH('ALL Backcast - WINEP NEP'!$C289, 'SRN Backcast - WINEP'!$C$12:$C$97, 0), MATCH('ALL Backcast - WINEP NEP'!F$13, 'SRN Backcast - WINEP'!$B$13:$AG$13, 0))</f>
        <v>Included</v>
      </c>
      <c r="H289" t="str">
        <f>INDEX('SRN Backcast - WINEP'!$B$12:$AG$97, MATCH('ALL Backcast - WINEP NEP'!$C289, 'SRN Backcast - WINEP'!$C$12:$C$97, 0), MATCH('ALL Backcast - WINEP NEP'!H$13, 'SRN Backcast - WINEP'!$B$13:$AG$13, 0))</f>
        <v>Excellent</v>
      </c>
      <c r="I289" t="str">
        <f>INDEX('SRN Backcast - WINEP'!$B$12:$AG$97, MATCH('ALL Backcast - WINEP NEP'!$C289, 'SRN Backcast - WINEP'!$C$12:$C$97, 0), MATCH('ALL Backcast - WINEP NEP'!I$13, 'SRN Backcast - WINEP'!$B$13:$AG$13, 0))</f>
        <v>Excellent</v>
      </c>
      <c r="J289" t="str">
        <f>INDEX('SRN Backcast - WINEP'!$B$12:$AG$97, MATCH('ALL Backcast - WINEP NEP'!$C289, 'SRN Backcast - WINEP'!$C$12:$C$97, 0), MATCH('ALL Backcast - WINEP NEP'!J$13, 'SRN Backcast - WINEP'!$B$13:$AG$13, 0))</f>
        <v>Excellent</v>
      </c>
      <c r="K289" t="str">
        <f>INDEX('SRN Backcast - WINEP'!$B$12:$AG$97, MATCH('ALL Backcast - WINEP NEP'!$C289, 'SRN Backcast - WINEP'!$C$12:$C$97, 0), MATCH('ALL Backcast - WINEP NEP'!K$13, 'SRN Backcast - WINEP'!$B$13:$AG$13, 0))</f>
        <v>Excellent</v>
      </c>
      <c r="L289" t="str">
        <f>INDEX('SRN Backcast - WINEP'!$B$12:$AG$97, MATCH('ALL Backcast - WINEP NEP'!$C289, 'SRN Backcast - WINEP'!$C$12:$C$97, 0), MATCH('ALL Backcast - WINEP NEP'!L$13, 'SRN Backcast - WINEP'!$B$13:$AG$13, 0))</f>
        <v>Excellent</v>
      </c>
      <c r="M289">
        <f>INDEX('SRN Backcast - WINEP'!$B$12:$AG$97, MATCH('ALL Backcast - WINEP NEP'!$C289, 'SRN Backcast - WINEP'!$C$12:$C$97, 0), MATCH('ALL Backcast - WINEP NEP'!M$13, 'SRN Backcast - WINEP'!$B$13:$AG$13, 0))</f>
        <v>0</v>
      </c>
      <c r="N289" t="str">
        <f>INDEX('SRN Backcast - WINEP'!$B$12:$AG$97, MATCH('ALL Backcast - WINEP NEP'!$C289, 'SRN Backcast - WINEP'!$C$12:$C$97, 0), MATCH('ALL Backcast - WINEP NEP'!N$13, 'SRN Backcast - WINEP'!$B$13:$AG$13, 0))</f>
        <v>Excellent</v>
      </c>
      <c r="O289" t="str">
        <f>INDEX('SRN Backcast - WINEP'!$B$12:$AG$97, MATCH('ALL Backcast - WINEP NEP'!$C289, 'SRN Backcast - WINEP'!$C$12:$C$97, 0), MATCH('ALL Backcast - WINEP NEP'!O$13, 'SRN Backcast - WINEP'!$B$13:$AG$13, 0))</f>
        <v>Excellent</v>
      </c>
      <c r="P289">
        <f>INDEX('SRN Backcast - WINEP'!$B$12:$AG$97, MATCH('ALL Backcast - WINEP NEP'!$C289, 'SRN Backcast - WINEP'!$C$12:$C$97, 0), MATCH('ALL Backcast - WINEP NEP'!P$13, 'SRN Backcast - WINEP'!$B$13:$AG$13, 0))</f>
        <v>0</v>
      </c>
      <c r="Q289" t="str">
        <f>INDEX('SRN Backcast - WINEP'!$B$12:$AG$97, MATCH('ALL Backcast - WINEP NEP'!$C289, 'SRN Backcast - WINEP'!$C$12:$C$97, 0), MATCH('ALL Backcast - WINEP NEP'!Q$13, 'SRN Backcast - WINEP'!$B$13:$AG$13, 0))</f>
        <v>Excellent</v>
      </c>
      <c r="R289" t="str">
        <f>INDEX('SRN Backcast - WINEP'!$B$12:$AG$97, MATCH('ALL Backcast - WINEP NEP'!$C289, 'SRN Backcast - WINEP'!$C$12:$C$97, 0), MATCH('ALL Backcast - WINEP NEP'!R$13, 'SRN Backcast - WINEP'!$B$13:$AG$13, 0))</f>
        <v>Excellent</v>
      </c>
      <c r="S289" t="str">
        <f>INDEX('SRN Backcast - WINEP'!$B$12:$AG$97, MATCH('ALL Backcast - WINEP NEP'!$C289, 'SRN Backcast - WINEP'!$C$12:$C$97, 0), MATCH('ALL Backcast - WINEP NEP'!S$13, 'SRN Backcast - WINEP'!$B$13:$AG$13, 0))</f>
        <v>Excellent</v>
      </c>
      <c r="T289" t="str">
        <f>INDEX('SRN Backcast - WINEP'!$B$12:$AG$97, MATCH('ALL Backcast - WINEP NEP'!$C289, 'SRN Backcast - WINEP'!$C$12:$C$97, 0), MATCH('ALL Backcast - WINEP NEP'!T$13, 'SRN Backcast - WINEP'!$B$13:$AG$13, 0))</f>
        <v>Excellent</v>
      </c>
      <c r="U289" t="str">
        <f>INDEX('SRN Backcast - WINEP'!$B$12:$AG$97, MATCH('ALL Backcast - WINEP NEP'!$C289, 'SRN Backcast - WINEP'!$C$12:$C$97, 0), MATCH('ALL Backcast - WINEP NEP'!U$13, 'SRN Backcast - WINEP'!$B$13:$AG$13, 0))</f>
        <v>Excellent</v>
      </c>
      <c r="V289" t="str">
        <f>INDEX('SRN Backcast - WINEP'!$B$12:$AG$97, MATCH('ALL Backcast - WINEP NEP'!$C289, 'SRN Backcast - WINEP'!$C$12:$C$97, 0), MATCH('ALL Backcast - WINEP NEP'!V$13, 'SRN Backcast - WINEP'!$B$13:$AG$13, 0))</f>
        <v>Excellent</v>
      </c>
      <c r="W289">
        <f>INDEX('SRN Backcast - WINEP'!$B$12:$AG$97, MATCH('ALL Backcast - WINEP NEP'!$C289, 'SRN Backcast - WINEP'!$C$12:$C$97, 0), MATCH('ALL Backcast - WINEP NEP'!W$13, 'SRN Backcast - WINEP'!$B$13:$AG$13, 0))</f>
        <v>0</v>
      </c>
      <c r="X289">
        <f>INDEX('SRN Backcast - WINEP'!$B$12:$AG$97, MATCH('ALL Backcast - WINEP NEP'!$C289, 'SRN Backcast - WINEP'!$C$12:$C$97, 0), MATCH('ALL Backcast - WINEP NEP'!X$13, 'SRN Backcast - WINEP'!$B$13:$AG$13, 0))</f>
        <v>0</v>
      </c>
      <c r="Y289">
        <f>INDEX('SRN Backcast - WINEP'!$B$12:$AG$97, MATCH('ALL Backcast - WINEP NEP'!$C289, 'SRN Backcast - WINEP'!$C$12:$C$97, 0), MATCH('ALL Backcast - WINEP NEP'!Y$13, 'SRN Backcast - WINEP'!$B$13:$AG$13, 0))</f>
        <v>0</v>
      </c>
      <c r="Z289" t="str">
        <f>INDEX('SRN Backcast - WINEP'!$B$12:$AG$97, MATCH('ALL Backcast - WINEP NEP'!$C289, 'SRN Backcast - WINEP'!$C$12:$C$97, 0), MATCH('ALL Backcast - WINEP NEP'!Z$13, 'SRN Backcast - WINEP'!$B$13:$AG$13, 0))</f>
        <v>N</v>
      </c>
      <c r="AB289" t="str">
        <f t="shared" si="4"/>
        <v>N</v>
      </c>
    </row>
    <row r="290" spans="2:28">
      <c r="B290" t="s">
        <v>242</v>
      </c>
      <c r="C290" t="s">
        <v>609</v>
      </c>
      <c r="D290" t="str">
        <f>INDEX('SRN Backcast - WINEP'!$B$12:$AG$97, MATCH('ALL Backcast - WINEP NEP'!$C290, 'SRN Backcast - WINEP'!$C$12:$C$97, 0), MATCH('ALL Backcast - WINEP NEP'!D$13, 'SRN Backcast - WINEP'!$B$13:$AG$13, 0))</f>
        <v>coastal</v>
      </c>
      <c r="E290" t="str">
        <f>INDEX('SRN Backcast - WINEP'!$B$12:$AG$97, MATCH('ALL Backcast - WINEP NEP'!$C290, 'SRN Backcast - WINEP'!$C$12:$C$97, 0), MATCH('ALL Backcast - WINEP NEP'!E$13, 'SRN Backcast - WINEP'!$B$13:$AG$13, 0))</f>
        <v>Categorisation</v>
      </c>
      <c r="F290" t="str">
        <f>INDEX('SRN Backcast - WINEP'!$B$12:$AG$97, MATCH('ALL Backcast - WINEP NEP'!$C290, 'SRN Backcast - WINEP'!$C$12:$C$97, 0), MATCH('ALL Backcast - WINEP NEP'!F$13, 'SRN Backcast - WINEP'!$B$13:$AG$13, 0))</f>
        <v>Included</v>
      </c>
      <c r="H290" t="str">
        <f>INDEX('SRN Backcast - WINEP'!$B$12:$AG$97, MATCH('ALL Backcast - WINEP NEP'!$C290, 'SRN Backcast - WINEP'!$C$12:$C$97, 0), MATCH('ALL Backcast - WINEP NEP'!H$13, 'SRN Backcast - WINEP'!$B$13:$AG$13, 0))</f>
        <v>Good</v>
      </c>
      <c r="I290" t="str">
        <f>INDEX('SRN Backcast - WINEP'!$B$12:$AG$97, MATCH('ALL Backcast - WINEP NEP'!$C290, 'SRN Backcast - WINEP'!$C$12:$C$97, 0), MATCH('ALL Backcast - WINEP NEP'!I$13, 'SRN Backcast - WINEP'!$B$13:$AG$13, 0))</f>
        <v>Excellent</v>
      </c>
      <c r="J290" t="str">
        <f>INDEX('SRN Backcast - WINEP'!$B$12:$AG$97, MATCH('ALL Backcast - WINEP NEP'!$C290, 'SRN Backcast - WINEP'!$C$12:$C$97, 0), MATCH('ALL Backcast - WINEP NEP'!J$13, 'SRN Backcast - WINEP'!$B$13:$AG$13, 0))</f>
        <v>Excellent</v>
      </c>
      <c r="K290" t="str">
        <f>INDEX('SRN Backcast - WINEP'!$B$12:$AG$97, MATCH('ALL Backcast - WINEP NEP'!$C290, 'SRN Backcast - WINEP'!$C$12:$C$97, 0), MATCH('ALL Backcast - WINEP NEP'!K$13, 'SRN Backcast - WINEP'!$B$13:$AG$13, 0))</f>
        <v>Excellent</v>
      </c>
      <c r="L290" t="str">
        <f>INDEX('SRN Backcast - WINEP'!$B$12:$AG$97, MATCH('ALL Backcast - WINEP NEP'!$C290, 'SRN Backcast - WINEP'!$C$12:$C$97, 0), MATCH('ALL Backcast - WINEP NEP'!L$13, 'SRN Backcast - WINEP'!$B$13:$AG$13, 0))</f>
        <v>Excellent</v>
      </c>
      <c r="M290">
        <f>INDEX('SRN Backcast - WINEP'!$B$12:$AG$97, MATCH('ALL Backcast - WINEP NEP'!$C290, 'SRN Backcast - WINEP'!$C$12:$C$97, 0), MATCH('ALL Backcast - WINEP NEP'!M$13, 'SRN Backcast - WINEP'!$B$13:$AG$13, 0))</f>
        <v>0</v>
      </c>
      <c r="N290" t="str">
        <f>INDEX('SRN Backcast - WINEP'!$B$12:$AG$97, MATCH('ALL Backcast - WINEP NEP'!$C290, 'SRN Backcast - WINEP'!$C$12:$C$97, 0), MATCH('ALL Backcast - WINEP NEP'!N$13, 'SRN Backcast - WINEP'!$B$13:$AG$13, 0))</f>
        <v>Excellent</v>
      </c>
      <c r="O290" t="str">
        <f>INDEX('SRN Backcast - WINEP'!$B$12:$AG$97, MATCH('ALL Backcast - WINEP NEP'!$C290, 'SRN Backcast - WINEP'!$C$12:$C$97, 0), MATCH('ALL Backcast - WINEP NEP'!O$13, 'SRN Backcast - WINEP'!$B$13:$AG$13, 0))</f>
        <v>Excellent</v>
      </c>
      <c r="P290">
        <f>INDEX('SRN Backcast - WINEP'!$B$12:$AG$97, MATCH('ALL Backcast - WINEP NEP'!$C290, 'SRN Backcast - WINEP'!$C$12:$C$97, 0), MATCH('ALL Backcast - WINEP NEP'!P$13, 'SRN Backcast - WINEP'!$B$13:$AG$13, 0))</f>
        <v>0</v>
      </c>
      <c r="Q290" t="str">
        <f>INDEX('SRN Backcast - WINEP'!$B$12:$AG$97, MATCH('ALL Backcast - WINEP NEP'!$C290, 'SRN Backcast - WINEP'!$C$12:$C$97, 0), MATCH('ALL Backcast - WINEP NEP'!Q$13, 'SRN Backcast - WINEP'!$B$13:$AG$13, 0))</f>
        <v>Good</v>
      </c>
      <c r="R290" t="str">
        <f>INDEX('SRN Backcast - WINEP'!$B$12:$AG$97, MATCH('ALL Backcast - WINEP NEP'!$C290, 'SRN Backcast - WINEP'!$C$12:$C$97, 0), MATCH('ALL Backcast - WINEP NEP'!R$13, 'SRN Backcast - WINEP'!$B$13:$AG$13, 0))</f>
        <v>Excellent</v>
      </c>
      <c r="S290" t="str">
        <f>INDEX('SRN Backcast - WINEP'!$B$12:$AG$97, MATCH('ALL Backcast - WINEP NEP'!$C290, 'SRN Backcast - WINEP'!$C$12:$C$97, 0), MATCH('ALL Backcast - WINEP NEP'!S$13, 'SRN Backcast - WINEP'!$B$13:$AG$13, 0))</f>
        <v>Excellent</v>
      </c>
      <c r="T290" t="str">
        <f>INDEX('SRN Backcast - WINEP'!$B$12:$AG$97, MATCH('ALL Backcast - WINEP NEP'!$C290, 'SRN Backcast - WINEP'!$C$12:$C$97, 0), MATCH('ALL Backcast - WINEP NEP'!T$13, 'SRN Backcast - WINEP'!$B$13:$AG$13, 0))</f>
        <v>Excellent</v>
      </c>
      <c r="U290" t="str">
        <f>INDEX('SRN Backcast - WINEP'!$B$12:$AG$97, MATCH('ALL Backcast - WINEP NEP'!$C290, 'SRN Backcast - WINEP'!$C$12:$C$97, 0), MATCH('ALL Backcast - WINEP NEP'!U$13, 'SRN Backcast - WINEP'!$B$13:$AG$13, 0))</f>
        <v>Excellent</v>
      </c>
      <c r="V290" t="str">
        <f>INDEX('SRN Backcast - WINEP'!$B$12:$AG$97, MATCH('ALL Backcast - WINEP NEP'!$C290, 'SRN Backcast - WINEP'!$C$12:$C$97, 0), MATCH('ALL Backcast - WINEP NEP'!V$13, 'SRN Backcast - WINEP'!$B$13:$AG$13, 0))</f>
        <v>Excellent</v>
      </c>
      <c r="W290">
        <f>INDEX('SRN Backcast - WINEP'!$B$12:$AG$97, MATCH('ALL Backcast - WINEP NEP'!$C290, 'SRN Backcast - WINEP'!$C$12:$C$97, 0), MATCH('ALL Backcast - WINEP NEP'!W$13, 'SRN Backcast - WINEP'!$B$13:$AG$13, 0))</f>
        <v>0</v>
      </c>
      <c r="X290">
        <f>INDEX('SRN Backcast - WINEP'!$B$12:$AG$97, MATCH('ALL Backcast - WINEP NEP'!$C290, 'SRN Backcast - WINEP'!$C$12:$C$97, 0), MATCH('ALL Backcast - WINEP NEP'!X$13, 'SRN Backcast - WINEP'!$B$13:$AG$13, 0))</f>
        <v>0</v>
      </c>
      <c r="Y290">
        <f>INDEX('SRN Backcast - WINEP'!$B$12:$AG$97, MATCH('ALL Backcast - WINEP NEP'!$C290, 'SRN Backcast - WINEP'!$C$12:$C$97, 0), MATCH('ALL Backcast - WINEP NEP'!Y$13, 'SRN Backcast - WINEP'!$B$13:$AG$13, 0))</f>
        <v>0</v>
      </c>
      <c r="Z290" t="str">
        <f>INDEX('SRN Backcast - WINEP'!$B$12:$AG$97, MATCH('ALL Backcast - WINEP NEP'!$C290, 'SRN Backcast - WINEP'!$C$12:$C$97, 0), MATCH('ALL Backcast - WINEP NEP'!Z$13, 'SRN Backcast - WINEP'!$B$13:$AG$13, 0))</f>
        <v>N</v>
      </c>
      <c r="AB290" t="str">
        <f t="shared" si="4"/>
        <v>N</v>
      </c>
    </row>
    <row r="291" spans="2:28">
      <c r="B291" t="s">
        <v>242</v>
      </c>
      <c r="C291" t="s">
        <v>610</v>
      </c>
      <c r="D291" t="str">
        <f>INDEX('SRN Backcast - WINEP'!$B$12:$AG$97, MATCH('ALL Backcast - WINEP NEP'!$C291, 'SRN Backcast - WINEP'!$C$12:$C$97, 0), MATCH('ALL Backcast - WINEP NEP'!D$13, 'SRN Backcast - WINEP'!$B$13:$AG$13, 0))</f>
        <v>coastal</v>
      </c>
      <c r="E291" t="str">
        <f>INDEX('SRN Backcast - WINEP'!$B$12:$AG$97, MATCH('ALL Backcast - WINEP NEP'!$C291, 'SRN Backcast - WINEP'!$C$12:$C$97, 0), MATCH('ALL Backcast - WINEP NEP'!E$13, 'SRN Backcast - WINEP'!$B$13:$AG$13, 0))</f>
        <v>Categorisation</v>
      </c>
      <c r="F291" t="str">
        <f>INDEX('SRN Backcast - WINEP'!$B$12:$AG$97, MATCH('ALL Backcast - WINEP NEP'!$C291, 'SRN Backcast - WINEP'!$C$12:$C$97, 0), MATCH('ALL Backcast - WINEP NEP'!F$13, 'SRN Backcast - WINEP'!$B$13:$AG$13, 0))</f>
        <v>Included</v>
      </c>
      <c r="H291" t="str">
        <f>INDEX('SRN Backcast - WINEP'!$B$12:$AG$97, MATCH('ALL Backcast - WINEP NEP'!$C291, 'SRN Backcast - WINEP'!$C$12:$C$97, 0), MATCH('ALL Backcast - WINEP NEP'!H$13, 'SRN Backcast - WINEP'!$B$13:$AG$13, 0))</f>
        <v>Good</v>
      </c>
      <c r="I291" t="str">
        <f>INDEX('SRN Backcast - WINEP'!$B$12:$AG$97, MATCH('ALL Backcast - WINEP NEP'!$C291, 'SRN Backcast - WINEP'!$C$12:$C$97, 0), MATCH('ALL Backcast - WINEP NEP'!I$13, 'SRN Backcast - WINEP'!$B$13:$AG$13, 0))</f>
        <v>Good</v>
      </c>
      <c r="J291" t="str">
        <f>INDEX('SRN Backcast - WINEP'!$B$12:$AG$97, MATCH('ALL Backcast - WINEP NEP'!$C291, 'SRN Backcast - WINEP'!$C$12:$C$97, 0), MATCH('ALL Backcast - WINEP NEP'!J$13, 'SRN Backcast - WINEP'!$B$13:$AG$13, 0))</f>
        <v>Sufficient</v>
      </c>
      <c r="K291" t="str">
        <f>INDEX('SRN Backcast - WINEP'!$B$12:$AG$97, MATCH('ALL Backcast - WINEP NEP'!$C291, 'SRN Backcast - WINEP'!$C$12:$C$97, 0), MATCH('ALL Backcast - WINEP NEP'!K$13, 'SRN Backcast - WINEP'!$B$13:$AG$13, 0))</f>
        <v>Sufficient</v>
      </c>
      <c r="L291" t="str">
        <f>INDEX('SRN Backcast - WINEP'!$B$12:$AG$97, MATCH('ALL Backcast - WINEP NEP'!$C291, 'SRN Backcast - WINEP'!$C$12:$C$97, 0), MATCH('ALL Backcast - WINEP NEP'!L$13, 'SRN Backcast - WINEP'!$B$13:$AG$13, 0))</f>
        <v>Sufficient</v>
      </c>
      <c r="M291">
        <f>INDEX('SRN Backcast - WINEP'!$B$12:$AG$97, MATCH('ALL Backcast - WINEP NEP'!$C291, 'SRN Backcast - WINEP'!$C$12:$C$97, 0), MATCH('ALL Backcast - WINEP NEP'!M$13, 'SRN Backcast - WINEP'!$B$13:$AG$13, 0))</f>
        <v>0</v>
      </c>
      <c r="N291" t="str">
        <f>INDEX('SRN Backcast - WINEP'!$B$12:$AG$97, MATCH('ALL Backcast - WINEP NEP'!$C291, 'SRN Backcast - WINEP'!$C$12:$C$97, 0), MATCH('ALL Backcast - WINEP NEP'!N$13, 'SRN Backcast - WINEP'!$B$13:$AG$13, 0))</f>
        <v>Sufficient</v>
      </c>
      <c r="O291" t="str">
        <f>INDEX('SRN Backcast - WINEP'!$B$12:$AG$97, MATCH('ALL Backcast - WINEP NEP'!$C291, 'SRN Backcast - WINEP'!$C$12:$C$97, 0), MATCH('ALL Backcast - WINEP NEP'!O$13, 'SRN Backcast - WINEP'!$B$13:$AG$13, 0))</f>
        <v>Sufficient</v>
      </c>
      <c r="P291">
        <f>INDEX('SRN Backcast - WINEP'!$B$12:$AG$97, MATCH('ALL Backcast - WINEP NEP'!$C291, 'SRN Backcast - WINEP'!$C$12:$C$97, 0), MATCH('ALL Backcast - WINEP NEP'!P$13, 'SRN Backcast - WINEP'!$B$13:$AG$13, 0))</f>
        <v>0</v>
      </c>
      <c r="Q291" t="str">
        <f>INDEX('SRN Backcast - WINEP'!$B$12:$AG$97, MATCH('ALL Backcast - WINEP NEP'!$C291, 'SRN Backcast - WINEP'!$C$12:$C$97, 0), MATCH('ALL Backcast - WINEP NEP'!Q$13, 'SRN Backcast - WINEP'!$B$13:$AG$13, 0))</f>
        <v>Good</v>
      </c>
      <c r="R291" t="str">
        <f>INDEX('SRN Backcast - WINEP'!$B$12:$AG$97, MATCH('ALL Backcast - WINEP NEP'!$C291, 'SRN Backcast - WINEP'!$C$12:$C$97, 0), MATCH('ALL Backcast - WINEP NEP'!R$13, 'SRN Backcast - WINEP'!$B$13:$AG$13, 0))</f>
        <v>Good</v>
      </c>
      <c r="S291" t="str">
        <f>INDEX('SRN Backcast - WINEP'!$B$12:$AG$97, MATCH('ALL Backcast - WINEP NEP'!$C291, 'SRN Backcast - WINEP'!$C$12:$C$97, 0), MATCH('ALL Backcast - WINEP NEP'!S$13, 'SRN Backcast - WINEP'!$B$13:$AG$13, 0))</f>
        <v>Good</v>
      </c>
      <c r="T291" t="str">
        <f>INDEX('SRN Backcast - WINEP'!$B$12:$AG$97, MATCH('ALL Backcast - WINEP NEP'!$C291, 'SRN Backcast - WINEP'!$C$12:$C$97, 0), MATCH('ALL Backcast - WINEP NEP'!T$13, 'SRN Backcast - WINEP'!$B$13:$AG$13, 0))</f>
        <v>Good</v>
      </c>
      <c r="U291" t="str">
        <f>INDEX('SRN Backcast - WINEP'!$B$12:$AG$97, MATCH('ALL Backcast - WINEP NEP'!$C291, 'SRN Backcast - WINEP'!$C$12:$C$97, 0), MATCH('ALL Backcast - WINEP NEP'!U$13, 'SRN Backcast - WINEP'!$B$13:$AG$13, 0))</f>
        <v>Good</v>
      </c>
      <c r="V291" t="str">
        <f>INDEX('SRN Backcast - WINEP'!$B$12:$AG$97, MATCH('ALL Backcast - WINEP NEP'!$C291, 'SRN Backcast - WINEP'!$C$12:$C$97, 0), MATCH('ALL Backcast - WINEP NEP'!V$13, 'SRN Backcast - WINEP'!$B$13:$AG$13, 0))</f>
        <v>Good</v>
      </c>
      <c r="W291" t="str">
        <f>INDEX('SRN Backcast - WINEP'!$B$12:$AG$97, MATCH('ALL Backcast - WINEP NEP'!$C291, 'SRN Backcast - WINEP'!$C$12:$C$97, 0), MATCH('ALL Backcast - WINEP NEP'!W$13, 'SRN Backcast - WINEP'!$B$13:$AG$13, 0))</f>
        <v>Y</v>
      </c>
      <c r="X291" t="str">
        <f>INDEX('SRN Backcast - WINEP'!$B$12:$AG$97, MATCH('ALL Backcast - WINEP NEP'!$C291, 'SRN Backcast - WINEP'!$C$12:$C$97, 0), MATCH('ALL Backcast - WINEP NEP'!X$13, 'SRN Backcast - WINEP'!$B$13:$AG$13, 0))</f>
        <v>No action listed</v>
      </c>
      <c r="Y291" t="str">
        <f>INDEX('SRN Backcast - WINEP'!$B$12:$AG$97, MATCH('ALL Backcast - WINEP NEP'!$C291, 'SRN Backcast - WINEP'!$C$12:$C$97, 0), MATCH('ALL Backcast - WINEP NEP'!Y$13, 'SRN Backcast - WINEP'!$B$13:$AG$13, 0))</f>
        <v>Accept compnay forecast of improvement to good level</v>
      </c>
      <c r="Z291" t="str">
        <f>INDEX('SRN Backcast - WINEP'!$B$12:$AG$97, MATCH('ALL Backcast - WINEP NEP'!$C291, 'SRN Backcast - WINEP'!$C$12:$C$97, 0), MATCH('ALL Backcast - WINEP NEP'!Z$13, 'SRN Backcast - WINEP'!$B$13:$AG$13, 0))</f>
        <v>N</v>
      </c>
      <c r="AB291" t="str">
        <f t="shared" si="4"/>
        <v>N</v>
      </c>
    </row>
    <row r="292" spans="2:28">
      <c r="B292" t="s">
        <v>242</v>
      </c>
      <c r="C292" t="s">
        <v>611</v>
      </c>
      <c r="D292" t="str">
        <f>INDEX('SRN Backcast - WINEP'!$B$12:$AG$97, MATCH('ALL Backcast - WINEP NEP'!$C292, 'SRN Backcast - WINEP'!$C$12:$C$97, 0), MATCH('ALL Backcast - WINEP NEP'!D$13, 'SRN Backcast - WINEP'!$B$13:$AG$13, 0))</f>
        <v>coastal</v>
      </c>
      <c r="E292" t="str">
        <f>INDEX('SRN Backcast - WINEP'!$B$12:$AG$97, MATCH('ALL Backcast - WINEP NEP'!$C292, 'SRN Backcast - WINEP'!$C$12:$C$97, 0), MATCH('ALL Backcast - WINEP NEP'!E$13, 'SRN Backcast - WINEP'!$B$13:$AG$13, 0))</f>
        <v>Categorisation</v>
      </c>
      <c r="F292" t="str">
        <f>INDEX('SRN Backcast - WINEP'!$B$12:$AG$97, MATCH('ALL Backcast - WINEP NEP'!$C292, 'SRN Backcast - WINEP'!$C$12:$C$97, 0), MATCH('ALL Backcast - WINEP NEP'!F$13, 'SRN Backcast - WINEP'!$B$13:$AG$13, 0))</f>
        <v>Included</v>
      </c>
      <c r="H292" t="str">
        <f>INDEX('SRN Backcast - WINEP'!$B$12:$AG$97, MATCH('ALL Backcast - WINEP NEP'!$C292, 'SRN Backcast - WINEP'!$C$12:$C$97, 0), MATCH('ALL Backcast - WINEP NEP'!H$13, 'SRN Backcast - WINEP'!$B$13:$AG$13, 0))</f>
        <v>Good</v>
      </c>
      <c r="I292" t="str">
        <f>INDEX('SRN Backcast - WINEP'!$B$12:$AG$97, MATCH('ALL Backcast - WINEP NEP'!$C292, 'SRN Backcast - WINEP'!$C$12:$C$97, 0), MATCH('ALL Backcast - WINEP NEP'!I$13, 'SRN Backcast - WINEP'!$B$13:$AG$13, 0))</f>
        <v>Good</v>
      </c>
      <c r="J292" t="str">
        <f>INDEX('SRN Backcast - WINEP'!$B$12:$AG$97, MATCH('ALL Backcast - WINEP NEP'!$C292, 'SRN Backcast - WINEP'!$C$12:$C$97, 0), MATCH('ALL Backcast - WINEP NEP'!J$13, 'SRN Backcast - WINEP'!$B$13:$AG$13, 0))</f>
        <v>Good</v>
      </c>
      <c r="K292" t="str">
        <f>INDEX('SRN Backcast - WINEP'!$B$12:$AG$97, MATCH('ALL Backcast - WINEP NEP'!$C292, 'SRN Backcast - WINEP'!$C$12:$C$97, 0), MATCH('ALL Backcast - WINEP NEP'!K$13, 'SRN Backcast - WINEP'!$B$13:$AG$13, 0))</f>
        <v>Excellent</v>
      </c>
      <c r="L292" t="str">
        <f>INDEX('SRN Backcast - WINEP'!$B$12:$AG$97, MATCH('ALL Backcast - WINEP NEP'!$C292, 'SRN Backcast - WINEP'!$C$12:$C$97, 0), MATCH('ALL Backcast - WINEP NEP'!L$13, 'SRN Backcast - WINEP'!$B$13:$AG$13, 0))</f>
        <v>Excellent</v>
      </c>
      <c r="M292">
        <f>INDEX('SRN Backcast - WINEP'!$B$12:$AG$97, MATCH('ALL Backcast - WINEP NEP'!$C292, 'SRN Backcast - WINEP'!$C$12:$C$97, 0), MATCH('ALL Backcast - WINEP NEP'!M$13, 'SRN Backcast - WINEP'!$B$13:$AG$13, 0))</f>
        <v>0</v>
      </c>
      <c r="N292" t="str">
        <f>INDEX('SRN Backcast - WINEP'!$B$12:$AG$97, MATCH('ALL Backcast - WINEP NEP'!$C292, 'SRN Backcast - WINEP'!$C$12:$C$97, 0), MATCH('ALL Backcast - WINEP NEP'!N$13, 'SRN Backcast - WINEP'!$B$13:$AG$13, 0))</f>
        <v>Excellent</v>
      </c>
      <c r="O292" t="str">
        <f>INDEX('SRN Backcast - WINEP'!$B$12:$AG$97, MATCH('ALL Backcast - WINEP NEP'!$C292, 'SRN Backcast - WINEP'!$C$12:$C$97, 0), MATCH('ALL Backcast - WINEP NEP'!O$13, 'SRN Backcast - WINEP'!$B$13:$AG$13, 0))</f>
        <v>Excellent</v>
      </c>
      <c r="P292">
        <f>INDEX('SRN Backcast - WINEP'!$B$12:$AG$97, MATCH('ALL Backcast - WINEP NEP'!$C292, 'SRN Backcast - WINEP'!$C$12:$C$97, 0), MATCH('ALL Backcast - WINEP NEP'!P$13, 'SRN Backcast - WINEP'!$B$13:$AG$13, 0))</f>
        <v>0</v>
      </c>
      <c r="Q292" t="str">
        <f>INDEX('SRN Backcast - WINEP'!$B$12:$AG$97, MATCH('ALL Backcast - WINEP NEP'!$C292, 'SRN Backcast - WINEP'!$C$12:$C$97, 0), MATCH('ALL Backcast - WINEP NEP'!Q$13, 'SRN Backcast - WINEP'!$B$13:$AG$13, 0))</f>
        <v>Excellent</v>
      </c>
      <c r="R292" t="str">
        <f>INDEX('SRN Backcast - WINEP'!$B$12:$AG$97, MATCH('ALL Backcast - WINEP NEP'!$C292, 'SRN Backcast - WINEP'!$C$12:$C$97, 0), MATCH('ALL Backcast - WINEP NEP'!R$13, 'SRN Backcast - WINEP'!$B$13:$AG$13, 0))</f>
        <v>Excellent</v>
      </c>
      <c r="S292" t="str">
        <f>INDEX('SRN Backcast - WINEP'!$B$12:$AG$97, MATCH('ALL Backcast - WINEP NEP'!$C292, 'SRN Backcast - WINEP'!$C$12:$C$97, 0), MATCH('ALL Backcast - WINEP NEP'!S$13, 'SRN Backcast - WINEP'!$B$13:$AG$13, 0))</f>
        <v>Excellent</v>
      </c>
      <c r="T292" t="str">
        <f>INDEX('SRN Backcast - WINEP'!$B$12:$AG$97, MATCH('ALL Backcast - WINEP NEP'!$C292, 'SRN Backcast - WINEP'!$C$12:$C$97, 0), MATCH('ALL Backcast - WINEP NEP'!T$13, 'SRN Backcast - WINEP'!$B$13:$AG$13, 0))</f>
        <v>Excellent</v>
      </c>
      <c r="U292" t="str">
        <f>INDEX('SRN Backcast - WINEP'!$B$12:$AG$97, MATCH('ALL Backcast - WINEP NEP'!$C292, 'SRN Backcast - WINEP'!$C$12:$C$97, 0), MATCH('ALL Backcast - WINEP NEP'!U$13, 'SRN Backcast - WINEP'!$B$13:$AG$13, 0))</f>
        <v>Excellent</v>
      </c>
      <c r="V292" t="str">
        <f>INDEX('SRN Backcast - WINEP'!$B$12:$AG$97, MATCH('ALL Backcast - WINEP NEP'!$C292, 'SRN Backcast - WINEP'!$C$12:$C$97, 0), MATCH('ALL Backcast - WINEP NEP'!V$13, 'SRN Backcast - WINEP'!$B$13:$AG$13, 0))</f>
        <v>Excellent</v>
      </c>
      <c r="W292">
        <f>INDEX('SRN Backcast - WINEP'!$B$12:$AG$97, MATCH('ALL Backcast - WINEP NEP'!$C292, 'SRN Backcast - WINEP'!$C$12:$C$97, 0), MATCH('ALL Backcast - WINEP NEP'!W$13, 'SRN Backcast - WINEP'!$B$13:$AG$13, 0))</f>
        <v>0</v>
      </c>
      <c r="X292">
        <f>INDEX('SRN Backcast - WINEP'!$B$12:$AG$97, MATCH('ALL Backcast - WINEP NEP'!$C292, 'SRN Backcast - WINEP'!$C$12:$C$97, 0), MATCH('ALL Backcast - WINEP NEP'!X$13, 'SRN Backcast - WINEP'!$B$13:$AG$13, 0))</f>
        <v>0</v>
      </c>
      <c r="Y292">
        <f>INDEX('SRN Backcast - WINEP'!$B$12:$AG$97, MATCH('ALL Backcast - WINEP NEP'!$C292, 'SRN Backcast - WINEP'!$C$12:$C$97, 0), MATCH('ALL Backcast - WINEP NEP'!Y$13, 'SRN Backcast - WINEP'!$B$13:$AG$13, 0))</f>
        <v>0</v>
      </c>
      <c r="Z292" t="str">
        <f>INDEX('SRN Backcast - WINEP'!$B$12:$AG$97, MATCH('ALL Backcast - WINEP NEP'!$C292, 'SRN Backcast - WINEP'!$C$12:$C$97, 0), MATCH('ALL Backcast - WINEP NEP'!Z$13, 'SRN Backcast - WINEP'!$B$13:$AG$13, 0))</f>
        <v>N</v>
      </c>
      <c r="AB292" t="str">
        <f t="shared" si="4"/>
        <v>N</v>
      </c>
    </row>
    <row r="293" spans="2:28">
      <c r="B293" t="s">
        <v>239</v>
      </c>
      <c r="C293" t="s">
        <v>616</v>
      </c>
      <c r="D293" t="str">
        <f>INDEX('SWB Backcast - WINEP'!$B$12:$AG$168, MATCH('ALL Backcast - WINEP NEP'!$C293, 'SWB Backcast - WINEP'!$C$12:$C$168, 0), MATCH('ALL Backcast - WINEP NEP'!D$13, 'SWB Backcast - WINEP'!$B$13:$AG$13, 0))</f>
        <v>coastal</v>
      </c>
      <c r="E293" t="str">
        <f>INDEX('SWB Backcast - WINEP'!$B$12:$AG$168, MATCH('ALL Backcast - WINEP NEP'!$C293, 'SWB Backcast - WINEP'!$C$12:$C$168, 0), MATCH('ALL Backcast - WINEP NEP'!E$13, 'SWB Backcast - WINEP'!$B$13:$AG$13, 0))</f>
        <v>Categorisation</v>
      </c>
      <c r="F293" t="str">
        <f>INDEX('SWB Backcast - WINEP'!$B$12:$AG$168, MATCH('ALL Backcast - WINEP NEP'!$C293, 'SWB Backcast - WINEP'!$C$12:$C$168, 0), MATCH('ALL Backcast - WINEP NEP'!F$13, 'SWB Backcast - WINEP'!$B$13:$AG$13, 0))</f>
        <v>Included</v>
      </c>
      <c r="H293" t="str">
        <f>INDEX('SWB Backcast - WINEP'!$B$12:$AG$168, MATCH('ALL Backcast - WINEP NEP'!$C293, 'SWB Backcast - WINEP'!$C$12:$C$168, 0), MATCH('ALL Backcast - WINEP NEP'!H$13, 'SWB Backcast - WINEP'!$B$13:$AG$13, 0))</f>
        <v>Excellent</v>
      </c>
      <c r="I293" t="str">
        <f>INDEX('SWB Backcast - WINEP'!$B$12:$AG$168, MATCH('ALL Backcast - WINEP NEP'!$C293, 'SWB Backcast - WINEP'!$C$12:$C$168, 0), MATCH('ALL Backcast - WINEP NEP'!I$13, 'SWB Backcast - WINEP'!$B$13:$AG$13, 0))</f>
        <v>Excellent</v>
      </c>
      <c r="J293" t="str">
        <f>INDEX('SWB Backcast - WINEP'!$B$12:$AG$168, MATCH('ALL Backcast - WINEP NEP'!$C293, 'SWB Backcast - WINEP'!$C$12:$C$168, 0), MATCH('ALL Backcast - WINEP NEP'!J$13, 'SWB Backcast - WINEP'!$B$13:$AG$13, 0))</f>
        <v>Excellent</v>
      </c>
      <c r="K293" t="str">
        <f>INDEX('SWB Backcast - WINEP'!$B$12:$AG$168, MATCH('ALL Backcast - WINEP NEP'!$C293, 'SWB Backcast - WINEP'!$C$12:$C$168, 0), MATCH('ALL Backcast - WINEP NEP'!K$13, 'SWB Backcast - WINEP'!$B$13:$AG$13, 0))</f>
        <v>Excellent</v>
      </c>
      <c r="L293" t="str">
        <f>INDEX('SWB Backcast - WINEP'!$B$12:$AG$168, MATCH('ALL Backcast - WINEP NEP'!$C293, 'SWB Backcast - WINEP'!$C$12:$C$168, 0), MATCH('ALL Backcast - WINEP NEP'!L$13, 'SWB Backcast - WINEP'!$B$13:$AG$13, 0))</f>
        <v>Excellent</v>
      </c>
      <c r="M293">
        <f>INDEX('SWB Backcast - WINEP'!$B$12:$AG$168, MATCH('ALL Backcast - WINEP NEP'!$C293, 'SWB Backcast - WINEP'!$C$12:$C$168, 0), MATCH('ALL Backcast - WINEP NEP'!M$13, 'SWB Backcast - WINEP'!$B$13:$AG$13, 0))</f>
        <v>0</v>
      </c>
      <c r="N293" t="str">
        <f>INDEX('SWB Backcast - WINEP'!$B$12:$AG$168, MATCH('ALL Backcast - WINEP NEP'!$C293, 'SWB Backcast - WINEP'!$C$12:$C$168, 0), MATCH('ALL Backcast - WINEP NEP'!N$13, 'SWB Backcast - WINEP'!$B$13:$AG$13, 0))</f>
        <v>Excellent</v>
      </c>
      <c r="O293" t="str">
        <f>INDEX('SWB Backcast - WINEP'!$B$12:$AG$168, MATCH('ALL Backcast - WINEP NEP'!$C293, 'SWB Backcast - WINEP'!$C$12:$C$168, 0), MATCH('ALL Backcast - WINEP NEP'!O$13, 'SWB Backcast - WINEP'!$B$13:$AG$13, 0))</f>
        <v>Excellent</v>
      </c>
      <c r="P293">
        <f>INDEX('SWB Backcast - WINEP'!$B$12:$AG$168, MATCH('ALL Backcast - WINEP NEP'!$C293, 'SWB Backcast - WINEP'!$C$12:$C$168, 0), MATCH('ALL Backcast - WINEP NEP'!P$13, 'SWB Backcast - WINEP'!$B$13:$AG$13, 0))</f>
        <v>0</v>
      </c>
      <c r="Q293" t="str">
        <f>INDEX('SWB Backcast - WINEP'!$B$12:$AG$168, MATCH('ALL Backcast - WINEP NEP'!$C293, 'SWB Backcast - WINEP'!$C$12:$C$168, 0), MATCH('ALL Backcast - WINEP NEP'!Q$13, 'SWB Backcast - WINEP'!$B$13:$AG$13, 0))</f>
        <v>Excellent</v>
      </c>
      <c r="R293" t="str">
        <f>INDEX('SWB Backcast - WINEP'!$B$12:$AG$168, MATCH('ALL Backcast - WINEP NEP'!$C293, 'SWB Backcast - WINEP'!$C$12:$C$168, 0), MATCH('ALL Backcast - WINEP NEP'!R$13, 'SWB Backcast - WINEP'!$B$13:$AG$13, 0))</f>
        <v>Excellent</v>
      </c>
      <c r="S293" t="str">
        <f>INDEX('SWB Backcast - WINEP'!$B$12:$AG$168, MATCH('ALL Backcast - WINEP NEP'!$C293, 'SWB Backcast - WINEP'!$C$12:$C$168, 0), MATCH('ALL Backcast - WINEP NEP'!S$13, 'SWB Backcast - WINEP'!$B$13:$AG$13, 0))</f>
        <v>Excellent</v>
      </c>
      <c r="T293" t="str">
        <f>INDEX('SWB Backcast - WINEP'!$B$12:$AG$168, MATCH('ALL Backcast - WINEP NEP'!$C293, 'SWB Backcast - WINEP'!$C$12:$C$168, 0), MATCH('ALL Backcast - WINEP NEP'!T$13, 'SWB Backcast - WINEP'!$B$13:$AG$13, 0))</f>
        <v>Excellent</v>
      </c>
      <c r="U293" t="str">
        <f>INDEX('SWB Backcast - WINEP'!$B$12:$AG$168, MATCH('ALL Backcast - WINEP NEP'!$C293, 'SWB Backcast - WINEP'!$C$12:$C$168, 0), MATCH('ALL Backcast - WINEP NEP'!U$13, 'SWB Backcast - WINEP'!$B$13:$AG$13, 0))</f>
        <v>Excellent</v>
      </c>
      <c r="V293" t="str">
        <f>INDEX('SWB Backcast - WINEP'!$B$12:$AG$168, MATCH('ALL Backcast - WINEP NEP'!$C293, 'SWB Backcast - WINEP'!$C$12:$C$168, 0), MATCH('ALL Backcast - WINEP NEP'!V$13, 'SWB Backcast - WINEP'!$B$13:$AG$13, 0))</f>
        <v>Excellent</v>
      </c>
      <c r="W293">
        <f>INDEX('SWB Backcast - WINEP'!$B$12:$AG$168, MATCH('ALL Backcast - WINEP NEP'!$C293, 'SWB Backcast - WINEP'!$C$12:$C$168, 0), MATCH('ALL Backcast - WINEP NEP'!W$13, 'SWB Backcast - WINEP'!$B$13:$AG$13, 0))</f>
        <v>0</v>
      </c>
      <c r="X293">
        <f>INDEX('SWB Backcast - WINEP'!$B$12:$AG$168, MATCH('ALL Backcast - WINEP NEP'!$C293, 'SWB Backcast - WINEP'!$C$12:$C$168, 0), MATCH('ALL Backcast - WINEP NEP'!X$13, 'SWB Backcast - WINEP'!$B$13:$AG$13, 0))</f>
        <v>0</v>
      </c>
      <c r="Y293">
        <f>INDEX('SWB Backcast - WINEP'!$B$12:$AG$168, MATCH('ALL Backcast - WINEP NEP'!$C293, 'SWB Backcast - WINEP'!$C$12:$C$168, 0), MATCH('ALL Backcast - WINEP NEP'!Y$13, 'SWB Backcast - WINEP'!$B$13:$AG$13, 0))</f>
        <v>0</v>
      </c>
      <c r="Z293" t="str">
        <f>INDEX('SWB Backcast - WINEP'!$B$12:$AG$168, MATCH('ALL Backcast - WINEP NEP'!$C293, 'SWB Backcast - WINEP'!$C$12:$C$168, 0), MATCH('ALL Backcast - WINEP NEP'!Z$13, 'SWB Backcast - WINEP'!$B$13:$AG$13, 0))</f>
        <v>N</v>
      </c>
      <c r="AB293" t="str">
        <f t="shared" si="4"/>
        <v>N</v>
      </c>
    </row>
    <row r="294" spans="2:28">
      <c r="B294" t="s">
        <v>239</v>
      </c>
      <c r="C294" t="s">
        <v>617</v>
      </c>
      <c r="D294" t="str">
        <f>INDEX('SWB Backcast - WINEP'!$B$12:$AG$168, MATCH('ALL Backcast - WINEP NEP'!$C294, 'SWB Backcast - WINEP'!$C$12:$C$168, 0), MATCH('ALL Backcast - WINEP NEP'!D$13, 'SWB Backcast - WINEP'!$B$13:$AG$13, 0))</f>
        <v>coastal</v>
      </c>
      <c r="E294" t="str">
        <f>INDEX('SWB Backcast - WINEP'!$B$12:$AG$168, MATCH('ALL Backcast - WINEP NEP'!$C294, 'SWB Backcast - WINEP'!$C$12:$C$168, 0), MATCH('ALL Backcast - WINEP NEP'!E$13, 'SWB Backcast - WINEP'!$B$13:$AG$13, 0))</f>
        <v>Categorisation</v>
      </c>
      <c r="F294" t="str">
        <f>INDEX('SWB Backcast - WINEP'!$B$12:$AG$168, MATCH('ALL Backcast - WINEP NEP'!$C294, 'SWB Backcast - WINEP'!$C$12:$C$168, 0), MATCH('ALL Backcast - WINEP NEP'!F$13, 'SWB Backcast - WINEP'!$B$13:$AG$13, 0))</f>
        <v>Included</v>
      </c>
      <c r="H294" t="str">
        <f>INDEX('SWB Backcast - WINEP'!$B$12:$AG$168, MATCH('ALL Backcast - WINEP NEP'!$C294, 'SWB Backcast - WINEP'!$C$12:$C$168, 0), MATCH('ALL Backcast - WINEP NEP'!H$13, 'SWB Backcast - WINEP'!$B$13:$AG$13, 0))</f>
        <v>Excellent</v>
      </c>
      <c r="I294" t="str">
        <f>INDEX('SWB Backcast - WINEP'!$B$12:$AG$168, MATCH('ALL Backcast - WINEP NEP'!$C294, 'SWB Backcast - WINEP'!$C$12:$C$168, 0), MATCH('ALL Backcast - WINEP NEP'!I$13, 'SWB Backcast - WINEP'!$B$13:$AG$13, 0))</f>
        <v>Excellent</v>
      </c>
      <c r="J294" t="str">
        <f>INDEX('SWB Backcast - WINEP'!$B$12:$AG$168, MATCH('ALL Backcast - WINEP NEP'!$C294, 'SWB Backcast - WINEP'!$C$12:$C$168, 0), MATCH('ALL Backcast - WINEP NEP'!J$13, 'SWB Backcast - WINEP'!$B$13:$AG$13, 0))</f>
        <v>Excellent</v>
      </c>
      <c r="K294" t="str">
        <f>INDEX('SWB Backcast - WINEP'!$B$12:$AG$168, MATCH('ALL Backcast - WINEP NEP'!$C294, 'SWB Backcast - WINEP'!$C$12:$C$168, 0), MATCH('ALL Backcast - WINEP NEP'!K$13, 'SWB Backcast - WINEP'!$B$13:$AG$13, 0))</f>
        <v>Excellent</v>
      </c>
      <c r="L294" t="str">
        <f>INDEX('SWB Backcast - WINEP'!$B$12:$AG$168, MATCH('ALL Backcast - WINEP NEP'!$C294, 'SWB Backcast - WINEP'!$C$12:$C$168, 0), MATCH('ALL Backcast - WINEP NEP'!L$13, 'SWB Backcast - WINEP'!$B$13:$AG$13, 0))</f>
        <v>Excellent</v>
      </c>
      <c r="M294">
        <f>INDEX('SWB Backcast - WINEP'!$B$12:$AG$168, MATCH('ALL Backcast - WINEP NEP'!$C294, 'SWB Backcast - WINEP'!$C$12:$C$168, 0), MATCH('ALL Backcast - WINEP NEP'!M$13, 'SWB Backcast - WINEP'!$B$13:$AG$13, 0))</f>
        <v>0</v>
      </c>
      <c r="N294" t="str">
        <f>INDEX('SWB Backcast - WINEP'!$B$12:$AG$168, MATCH('ALL Backcast - WINEP NEP'!$C294, 'SWB Backcast - WINEP'!$C$12:$C$168, 0), MATCH('ALL Backcast - WINEP NEP'!N$13, 'SWB Backcast - WINEP'!$B$13:$AG$13, 0))</f>
        <v>Excellent</v>
      </c>
      <c r="O294" t="str">
        <f>INDEX('SWB Backcast - WINEP'!$B$12:$AG$168, MATCH('ALL Backcast - WINEP NEP'!$C294, 'SWB Backcast - WINEP'!$C$12:$C$168, 0), MATCH('ALL Backcast - WINEP NEP'!O$13, 'SWB Backcast - WINEP'!$B$13:$AG$13, 0))</f>
        <v>Excellent</v>
      </c>
      <c r="P294">
        <f>INDEX('SWB Backcast - WINEP'!$B$12:$AG$168, MATCH('ALL Backcast - WINEP NEP'!$C294, 'SWB Backcast - WINEP'!$C$12:$C$168, 0), MATCH('ALL Backcast - WINEP NEP'!P$13, 'SWB Backcast - WINEP'!$B$13:$AG$13, 0))</f>
        <v>0</v>
      </c>
      <c r="Q294" t="str">
        <f>INDEX('SWB Backcast - WINEP'!$B$12:$AG$168, MATCH('ALL Backcast - WINEP NEP'!$C294, 'SWB Backcast - WINEP'!$C$12:$C$168, 0), MATCH('ALL Backcast - WINEP NEP'!Q$13, 'SWB Backcast - WINEP'!$B$13:$AG$13, 0))</f>
        <v>Excellent</v>
      </c>
      <c r="R294" t="str">
        <f>INDEX('SWB Backcast - WINEP'!$B$12:$AG$168, MATCH('ALL Backcast - WINEP NEP'!$C294, 'SWB Backcast - WINEP'!$C$12:$C$168, 0), MATCH('ALL Backcast - WINEP NEP'!R$13, 'SWB Backcast - WINEP'!$B$13:$AG$13, 0))</f>
        <v>Excellent</v>
      </c>
      <c r="S294" t="str">
        <f>INDEX('SWB Backcast - WINEP'!$B$12:$AG$168, MATCH('ALL Backcast - WINEP NEP'!$C294, 'SWB Backcast - WINEP'!$C$12:$C$168, 0), MATCH('ALL Backcast - WINEP NEP'!S$13, 'SWB Backcast - WINEP'!$B$13:$AG$13, 0))</f>
        <v>Excellent</v>
      </c>
      <c r="T294" t="str">
        <f>INDEX('SWB Backcast - WINEP'!$B$12:$AG$168, MATCH('ALL Backcast - WINEP NEP'!$C294, 'SWB Backcast - WINEP'!$C$12:$C$168, 0), MATCH('ALL Backcast - WINEP NEP'!T$13, 'SWB Backcast - WINEP'!$B$13:$AG$13, 0))</f>
        <v>Excellent</v>
      </c>
      <c r="U294" t="str">
        <f>INDEX('SWB Backcast - WINEP'!$B$12:$AG$168, MATCH('ALL Backcast - WINEP NEP'!$C294, 'SWB Backcast - WINEP'!$C$12:$C$168, 0), MATCH('ALL Backcast - WINEP NEP'!U$13, 'SWB Backcast - WINEP'!$B$13:$AG$13, 0))</f>
        <v>Excellent</v>
      </c>
      <c r="V294" t="str">
        <f>INDEX('SWB Backcast - WINEP'!$B$12:$AG$168, MATCH('ALL Backcast - WINEP NEP'!$C294, 'SWB Backcast - WINEP'!$C$12:$C$168, 0), MATCH('ALL Backcast - WINEP NEP'!V$13, 'SWB Backcast - WINEP'!$B$13:$AG$13, 0))</f>
        <v>Excellent</v>
      </c>
      <c r="W294">
        <f>INDEX('SWB Backcast - WINEP'!$B$12:$AG$168, MATCH('ALL Backcast - WINEP NEP'!$C294, 'SWB Backcast - WINEP'!$C$12:$C$168, 0), MATCH('ALL Backcast - WINEP NEP'!W$13, 'SWB Backcast - WINEP'!$B$13:$AG$13, 0))</f>
        <v>0</v>
      </c>
      <c r="X294" t="str">
        <f>INDEX('SWB Backcast - WINEP'!$B$12:$AG$168, MATCH('ALL Backcast - WINEP NEP'!$C294, 'SWB Backcast - WINEP'!$C$12:$C$168, 0), MATCH('ALL Backcast - WINEP NEP'!X$13, 'SWB Backcast - WINEP'!$B$13:$AG$13, 0))</f>
        <v>EnvAct_IMP3 - 08SW101420a</v>
      </c>
      <c r="Y294" t="str">
        <f>INDEX('SWB Backcast - WINEP'!$B$12:$AG$168, MATCH('ALL Backcast - WINEP NEP'!$C294, 'SWB Backcast - WINEP'!$C$12:$C$168, 0), MATCH('ALL Backcast - WINEP NEP'!Y$13, 'SWB Backcast - WINEP'!$B$13:$AG$13, 0))</f>
        <v>Improvements to reduce storm overflows - but remaining at excellent so fine</v>
      </c>
      <c r="Z294" t="str">
        <f>INDEX('SWB Backcast - WINEP'!$B$12:$AG$168, MATCH('ALL Backcast - WINEP NEP'!$C294, 'SWB Backcast - WINEP'!$C$12:$C$168, 0), MATCH('ALL Backcast - WINEP NEP'!Z$13, 'SWB Backcast - WINEP'!$B$13:$AG$13, 0))</f>
        <v>N</v>
      </c>
      <c r="AB294" t="str">
        <f t="shared" si="4"/>
        <v>Y</v>
      </c>
    </row>
    <row r="295" spans="2:28">
      <c r="B295" t="s">
        <v>239</v>
      </c>
      <c r="C295" t="s">
        <v>618</v>
      </c>
      <c r="D295" t="str">
        <f>INDEX('SWB Backcast - WINEP'!$B$12:$AG$168, MATCH('ALL Backcast - WINEP NEP'!$C295, 'SWB Backcast - WINEP'!$C$12:$C$168, 0), MATCH('ALL Backcast - WINEP NEP'!D$13, 'SWB Backcast - WINEP'!$B$13:$AG$13, 0))</f>
        <v>coastal</v>
      </c>
      <c r="E295" t="str">
        <f>INDEX('SWB Backcast - WINEP'!$B$12:$AG$168, MATCH('ALL Backcast - WINEP NEP'!$C295, 'SWB Backcast - WINEP'!$C$12:$C$168, 0), MATCH('ALL Backcast - WINEP NEP'!E$13, 'SWB Backcast - WINEP'!$B$13:$AG$13, 0))</f>
        <v>Categorisation</v>
      </c>
      <c r="F295" t="str">
        <f>INDEX('SWB Backcast - WINEP'!$B$12:$AG$168, MATCH('ALL Backcast - WINEP NEP'!$C295, 'SWB Backcast - WINEP'!$C$12:$C$168, 0), MATCH('ALL Backcast - WINEP NEP'!F$13, 'SWB Backcast - WINEP'!$B$13:$AG$13, 0))</f>
        <v>Included</v>
      </c>
      <c r="H295" t="str">
        <f>INDEX('SWB Backcast - WINEP'!$B$12:$AG$168, MATCH('ALL Backcast - WINEP NEP'!$C295, 'SWB Backcast - WINEP'!$C$12:$C$168, 0), MATCH('ALL Backcast - WINEP NEP'!H$13, 'SWB Backcast - WINEP'!$B$13:$AG$13, 0))</f>
        <v>Sufficient</v>
      </c>
      <c r="I295" t="str">
        <f>INDEX('SWB Backcast - WINEP'!$B$12:$AG$168, MATCH('ALL Backcast - WINEP NEP'!$C295, 'SWB Backcast - WINEP'!$C$12:$C$168, 0), MATCH('ALL Backcast - WINEP NEP'!I$13, 'SWB Backcast - WINEP'!$B$13:$AG$13, 0))</f>
        <v>Excellent</v>
      </c>
      <c r="J295" t="str">
        <f>INDEX('SWB Backcast - WINEP'!$B$12:$AG$168, MATCH('ALL Backcast - WINEP NEP'!$C295, 'SWB Backcast - WINEP'!$C$12:$C$168, 0), MATCH('ALL Backcast - WINEP NEP'!J$13, 'SWB Backcast - WINEP'!$B$13:$AG$13, 0))</f>
        <v>Good</v>
      </c>
      <c r="K295" t="str">
        <f>INDEX('SWB Backcast - WINEP'!$B$12:$AG$168, MATCH('ALL Backcast - WINEP NEP'!$C295, 'SWB Backcast - WINEP'!$C$12:$C$168, 0), MATCH('ALL Backcast - WINEP NEP'!K$13, 'SWB Backcast - WINEP'!$B$13:$AG$13, 0))</f>
        <v>Good</v>
      </c>
      <c r="L295" t="str">
        <f>INDEX('SWB Backcast - WINEP'!$B$12:$AG$168, MATCH('ALL Backcast - WINEP NEP'!$C295, 'SWB Backcast - WINEP'!$C$12:$C$168, 0), MATCH('ALL Backcast - WINEP NEP'!L$13, 'SWB Backcast - WINEP'!$B$13:$AG$13, 0))</f>
        <v>Excellent</v>
      </c>
      <c r="M295">
        <f>INDEX('SWB Backcast - WINEP'!$B$12:$AG$168, MATCH('ALL Backcast - WINEP NEP'!$C295, 'SWB Backcast - WINEP'!$C$12:$C$168, 0), MATCH('ALL Backcast - WINEP NEP'!M$13, 'SWB Backcast - WINEP'!$B$13:$AG$13, 0))</f>
        <v>0</v>
      </c>
      <c r="N295" t="str">
        <f>INDEX('SWB Backcast - WINEP'!$B$12:$AG$168, MATCH('ALL Backcast - WINEP NEP'!$C295, 'SWB Backcast - WINEP'!$C$12:$C$168, 0), MATCH('ALL Backcast - WINEP NEP'!N$13, 'SWB Backcast - WINEP'!$B$13:$AG$13, 0))</f>
        <v>Excellent</v>
      </c>
      <c r="O295" t="str">
        <f>INDEX('SWB Backcast - WINEP'!$B$12:$AG$168, MATCH('ALL Backcast - WINEP NEP'!$C295, 'SWB Backcast - WINEP'!$C$12:$C$168, 0), MATCH('ALL Backcast - WINEP NEP'!O$13, 'SWB Backcast - WINEP'!$B$13:$AG$13, 0))</f>
        <v>Excellent</v>
      </c>
      <c r="P295">
        <f>INDEX('SWB Backcast - WINEP'!$B$12:$AG$168, MATCH('ALL Backcast - WINEP NEP'!$C295, 'SWB Backcast - WINEP'!$C$12:$C$168, 0), MATCH('ALL Backcast - WINEP NEP'!P$13, 'SWB Backcast - WINEP'!$B$13:$AG$13, 0))</f>
        <v>0</v>
      </c>
      <c r="Q295" t="str">
        <f>INDEX('SWB Backcast - WINEP'!$B$12:$AG$168, MATCH('ALL Backcast - WINEP NEP'!$C295, 'SWB Backcast - WINEP'!$C$12:$C$168, 0), MATCH('ALL Backcast - WINEP NEP'!Q$13, 'SWB Backcast - WINEP'!$B$13:$AG$13, 0))</f>
        <v>Excellent</v>
      </c>
      <c r="R295" t="str">
        <f>INDEX('SWB Backcast - WINEP'!$B$12:$AG$168, MATCH('ALL Backcast - WINEP NEP'!$C295, 'SWB Backcast - WINEP'!$C$12:$C$168, 0), MATCH('ALL Backcast - WINEP NEP'!R$13, 'SWB Backcast - WINEP'!$B$13:$AG$13, 0))</f>
        <v>Excellent</v>
      </c>
      <c r="S295" t="str">
        <f>INDEX('SWB Backcast - WINEP'!$B$12:$AG$168, MATCH('ALL Backcast - WINEP NEP'!$C295, 'SWB Backcast - WINEP'!$C$12:$C$168, 0), MATCH('ALL Backcast - WINEP NEP'!S$13, 'SWB Backcast - WINEP'!$B$13:$AG$13, 0))</f>
        <v>Excellent</v>
      </c>
      <c r="T295" t="str">
        <f>INDEX('SWB Backcast - WINEP'!$B$12:$AG$168, MATCH('ALL Backcast - WINEP NEP'!$C295, 'SWB Backcast - WINEP'!$C$12:$C$168, 0), MATCH('ALL Backcast - WINEP NEP'!T$13, 'SWB Backcast - WINEP'!$B$13:$AG$13, 0))</f>
        <v>Excellent</v>
      </c>
      <c r="U295" t="str">
        <f>INDEX('SWB Backcast - WINEP'!$B$12:$AG$168, MATCH('ALL Backcast - WINEP NEP'!$C295, 'SWB Backcast - WINEP'!$C$12:$C$168, 0), MATCH('ALL Backcast - WINEP NEP'!U$13, 'SWB Backcast - WINEP'!$B$13:$AG$13, 0))</f>
        <v>Excellent</v>
      </c>
      <c r="V295" t="str">
        <f>INDEX('SWB Backcast - WINEP'!$B$12:$AG$168, MATCH('ALL Backcast - WINEP NEP'!$C295, 'SWB Backcast - WINEP'!$C$12:$C$168, 0), MATCH('ALL Backcast - WINEP NEP'!V$13, 'SWB Backcast - WINEP'!$B$13:$AG$13, 0))</f>
        <v>Excellent</v>
      </c>
      <c r="W295">
        <f>INDEX('SWB Backcast - WINEP'!$B$12:$AG$168, MATCH('ALL Backcast - WINEP NEP'!$C295, 'SWB Backcast - WINEP'!$C$12:$C$168, 0), MATCH('ALL Backcast - WINEP NEP'!W$13, 'SWB Backcast - WINEP'!$B$13:$AG$13, 0))</f>
        <v>0</v>
      </c>
      <c r="X295">
        <f>INDEX('SWB Backcast - WINEP'!$B$12:$AG$168, MATCH('ALL Backcast - WINEP NEP'!$C295, 'SWB Backcast - WINEP'!$C$12:$C$168, 0), MATCH('ALL Backcast - WINEP NEP'!X$13, 'SWB Backcast - WINEP'!$B$13:$AG$13, 0))</f>
        <v>0</v>
      </c>
      <c r="Y295">
        <f>INDEX('SWB Backcast - WINEP'!$B$12:$AG$168, MATCH('ALL Backcast - WINEP NEP'!$C295, 'SWB Backcast - WINEP'!$C$12:$C$168, 0), MATCH('ALL Backcast - WINEP NEP'!Y$13, 'SWB Backcast - WINEP'!$B$13:$AG$13, 0))</f>
        <v>0</v>
      </c>
      <c r="Z295" t="str">
        <f>INDEX('SWB Backcast - WINEP'!$B$12:$AG$168, MATCH('ALL Backcast - WINEP NEP'!$C295, 'SWB Backcast - WINEP'!$C$12:$C$168, 0), MATCH('ALL Backcast - WINEP NEP'!Z$13, 'SWB Backcast - WINEP'!$B$13:$AG$13, 0))</f>
        <v>N</v>
      </c>
      <c r="AB295" t="str">
        <f t="shared" si="4"/>
        <v>N</v>
      </c>
    </row>
    <row r="296" spans="2:28">
      <c r="B296" t="s">
        <v>239</v>
      </c>
      <c r="C296" t="s">
        <v>619</v>
      </c>
      <c r="D296" t="str">
        <f>INDEX('SWB Backcast - WINEP'!$B$12:$AG$168, MATCH('ALL Backcast - WINEP NEP'!$C296, 'SWB Backcast - WINEP'!$C$12:$C$168, 0), MATCH('ALL Backcast - WINEP NEP'!D$13, 'SWB Backcast - WINEP'!$B$13:$AG$13, 0))</f>
        <v>coastal</v>
      </c>
      <c r="E296" t="str">
        <f>INDEX('SWB Backcast - WINEP'!$B$12:$AG$168, MATCH('ALL Backcast - WINEP NEP'!$C296, 'SWB Backcast - WINEP'!$C$12:$C$168, 0), MATCH('ALL Backcast - WINEP NEP'!E$13, 'SWB Backcast - WINEP'!$B$13:$AG$13, 0))</f>
        <v>Categorisation</v>
      </c>
      <c r="F296" t="str">
        <f>INDEX('SWB Backcast - WINEP'!$B$12:$AG$168, MATCH('ALL Backcast - WINEP NEP'!$C296, 'SWB Backcast - WINEP'!$C$12:$C$168, 0), MATCH('ALL Backcast - WINEP NEP'!F$13, 'SWB Backcast - WINEP'!$B$13:$AG$13, 0))</f>
        <v>Included</v>
      </c>
      <c r="H296" t="str">
        <f>INDEX('SWB Backcast - WINEP'!$B$12:$AG$168, MATCH('ALL Backcast - WINEP NEP'!$C296, 'SWB Backcast - WINEP'!$C$12:$C$168, 0), MATCH('ALL Backcast - WINEP NEP'!H$13, 'SWB Backcast - WINEP'!$B$13:$AG$13, 0))</f>
        <v>Excellent</v>
      </c>
      <c r="I296" t="str">
        <f>INDEX('SWB Backcast - WINEP'!$B$12:$AG$168, MATCH('ALL Backcast - WINEP NEP'!$C296, 'SWB Backcast - WINEP'!$C$12:$C$168, 0), MATCH('ALL Backcast - WINEP NEP'!I$13, 'SWB Backcast - WINEP'!$B$13:$AG$13, 0))</f>
        <v>Excellent</v>
      </c>
      <c r="J296" t="str">
        <f>INDEX('SWB Backcast - WINEP'!$B$12:$AG$168, MATCH('ALL Backcast - WINEP NEP'!$C296, 'SWB Backcast - WINEP'!$C$12:$C$168, 0), MATCH('ALL Backcast - WINEP NEP'!J$13, 'SWB Backcast - WINEP'!$B$13:$AG$13, 0))</f>
        <v>Excellent</v>
      </c>
      <c r="K296" t="str">
        <f>INDEX('SWB Backcast - WINEP'!$B$12:$AG$168, MATCH('ALL Backcast - WINEP NEP'!$C296, 'SWB Backcast - WINEP'!$C$12:$C$168, 0), MATCH('ALL Backcast - WINEP NEP'!K$13, 'SWB Backcast - WINEP'!$B$13:$AG$13, 0))</f>
        <v>Excellent</v>
      </c>
      <c r="L296" t="str">
        <f>INDEX('SWB Backcast - WINEP'!$B$12:$AG$168, MATCH('ALL Backcast - WINEP NEP'!$C296, 'SWB Backcast - WINEP'!$C$12:$C$168, 0), MATCH('ALL Backcast - WINEP NEP'!L$13, 'SWB Backcast - WINEP'!$B$13:$AG$13, 0))</f>
        <v>Excellent</v>
      </c>
      <c r="M296">
        <f>INDEX('SWB Backcast - WINEP'!$B$12:$AG$168, MATCH('ALL Backcast - WINEP NEP'!$C296, 'SWB Backcast - WINEP'!$C$12:$C$168, 0), MATCH('ALL Backcast - WINEP NEP'!M$13, 'SWB Backcast - WINEP'!$B$13:$AG$13, 0))</f>
        <v>0</v>
      </c>
      <c r="N296" t="str">
        <f>INDEX('SWB Backcast - WINEP'!$B$12:$AG$168, MATCH('ALL Backcast - WINEP NEP'!$C296, 'SWB Backcast - WINEP'!$C$12:$C$168, 0), MATCH('ALL Backcast - WINEP NEP'!N$13, 'SWB Backcast - WINEP'!$B$13:$AG$13, 0))</f>
        <v>Excellent</v>
      </c>
      <c r="O296" t="str">
        <f>INDEX('SWB Backcast - WINEP'!$B$12:$AG$168, MATCH('ALL Backcast - WINEP NEP'!$C296, 'SWB Backcast - WINEP'!$C$12:$C$168, 0), MATCH('ALL Backcast - WINEP NEP'!O$13, 'SWB Backcast - WINEP'!$B$13:$AG$13, 0))</f>
        <v>Excellent</v>
      </c>
      <c r="P296">
        <f>INDEX('SWB Backcast - WINEP'!$B$12:$AG$168, MATCH('ALL Backcast - WINEP NEP'!$C296, 'SWB Backcast - WINEP'!$C$12:$C$168, 0), MATCH('ALL Backcast - WINEP NEP'!P$13, 'SWB Backcast - WINEP'!$B$13:$AG$13, 0))</f>
        <v>0</v>
      </c>
      <c r="Q296" t="str">
        <f>INDEX('SWB Backcast - WINEP'!$B$12:$AG$168, MATCH('ALL Backcast - WINEP NEP'!$C296, 'SWB Backcast - WINEP'!$C$12:$C$168, 0), MATCH('ALL Backcast - WINEP NEP'!Q$13, 'SWB Backcast - WINEP'!$B$13:$AG$13, 0))</f>
        <v>Excellent</v>
      </c>
      <c r="R296" t="str">
        <f>INDEX('SWB Backcast - WINEP'!$B$12:$AG$168, MATCH('ALL Backcast - WINEP NEP'!$C296, 'SWB Backcast - WINEP'!$C$12:$C$168, 0), MATCH('ALL Backcast - WINEP NEP'!R$13, 'SWB Backcast - WINEP'!$B$13:$AG$13, 0))</f>
        <v>Excellent</v>
      </c>
      <c r="S296" t="str">
        <f>INDEX('SWB Backcast - WINEP'!$B$12:$AG$168, MATCH('ALL Backcast - WINEP NEP'!$C296, 'SWB Backcast - WINEP'!$C$12:$C$168, 0), MATCH('ALL Backcast - WINEP NEP'!S$13, 'SWB Backcast - WINEP'!$B$13:$AG$13, 0))</f>
        <v>Excellent</v>
      </c>
      <c r="T296" t="str">
        <f>INDEX('SWB Backcast - WINEP'!$B$12:$AG$168, MATCH('ALL Backcast - WINEP NEP'!$C296, 'SWB Backcast - WINEP'!$C$12:$C$168, 0), MATCH('ALL Backcast - WINEP NEP'!T$13, 'SWB Backcast - WINEP'!$B$13:$AG$13, 0))</f>
        <v>Excellent</v>
      </c>
      <c r="U296" t="str">
        <f>INDEX('SWB Backcast - WINEP'!$B$12:$AG$168, MATCH('ALL Backcast - WINEP NEP'!$C296, 'SWB Backcast - WINEP'!$C$12:$C$168, 0), MATCH('ALL Backcast - WINEP NEP'!U$13, 'SWB Backcast - WINEP'!$B$13:$AG$13, 0))</f>
        <v>Excellent</v>
      </c>
      <c r="V296" t="str">
        <f>INDEX('SWB Backcast - WINEP'!$B$12:$AG$168, MATCH('ALL Backcast - WINEP NEP'!$C296, 'SWB Backcast - WINEP'!$C$12:$C$168, 0), MATCH('ALL Backcast - WINEP NEP'!V$13, 'SWB Backcast - WINEP'!$B$13:$AG$13, 0))</f>
        <v>Excellent</v>
      </c>
      <c r="W296">
        <f>INDEX('SWB Backcast - WINEP'!$B$12:$AG$168, MATCH('ALL Backcast - WINEP NEP'!$C296, 'SWB Backcast - WINEP'!$C$12:$C$168, 0), MATCH('ALL Backcast - WINEP NEP'!W$13, 'SWB Backcast - WINEP'!$B$13:$AG$13, 0))</f>
        <v>0</v>
      </c>
      <c r="X296" t="str">
        <f>INDEX('SWB Backcast - WINEP'!$B$12:$AG$168, MATCH('ALL Backcast - WINEP NEP'!$C296, 'SWB Backcast - WINEP'!$C$12:$C$168, 0), MATCH('ALL Backcast - WINEP NEP'!X$13, 'SWB Backcast - WINEP'!$B$13:$AG$13, 0))</f>
        <v>3 x EnvAct_IMP3 - 08SW101421a, 08SW101485a, 08SW101486a</v>
      </c>
      <c r="Y296" t="str">
        <f>INDEX('SWB Backcast - WINEP'!$B$12:$AG$168, MATCH('ALL Backcast - WINEP NEP'!$C296, 'SWB Backcast - WINEP'!$C$12:$C$168, 0), MATCH('ALL Backcast - WINEP NEP'!Y$13, 'SWB Backcast - WINEP'!$B$13:$AG$13, 0))</f>
        <v>Improvements to reduce storm overflows - but remaining at excellent so fine</v>
      </c>
      <c r="Z296" t="str">
        <f>INDEX('SWB Backcast - WINEP'!$B$12:$AG$168, MATCH('ALL Backcast - WINEP NEP'!$C296, 'SWB Backcast - WINEP'!$C$12:$C$168, 0), MATCH('ALL Backcast - WINEP NEP'!Z$13, 'SWB Backcast - WINEP'!$B$13:$AG$13, 0))</f>
        <v>N</v>
      </c>
      <c r="AB296" t="str">
        <f t="shared" si="4"/>
        <v>Y</v>
      </c>
    </row>
    <row r="297" spans="2:28">
      <c r="B297" t="s">
        <v>239</v>
      </c>
      <c r="C297" t="s">
        <v>620</v>
      </c>
      <c r="D297" t="str">
        <f>INDEX('SWB Backcast - WINEP'!$B$12:$AG$168, MATCH('ALL Backcast - WINEP NEP'!$C297, 'SWB Backcast - WINEP'!$C$12:$C$168, 0), MATCH('ALL Backcast - WINEP NEP'!D$13, 'SWB Backcast - WINEP'!$B$13:$AG$13, 0))</f>
        <v>coastal</v>
      </c>
      <c r="E297" t="str">
        <f>INDEX('SWB Backcast - WINEP'!$B$12:$AG$168, MATCH('ALL Backcast - WINEP NEP'!$C297, 'SWB Backcast - WINEP'!$C$12:$C$168, 0), MATCH('ALL Backcast - WINEP NEP'!E$13, 'SWB Backcast - WINEP'!$B$13:$AG$13, 0))</f>
        <v>Categorisation</v>
      </c>
      <c r="F297" t="str">
        <f>INDEX('SWB Backcast - WINEP'!$B$12:$AG$168, MATCH('ALL Backcast - WINEP NEP'!$C297, 'SWB Backcast - WINEP'!$C$12:$C$168, 0), MATCH('ALL Backcast - WINEP NEP'!F$13, 'SWB Backcast - WINEP'!$B$13:$AG$13, 0))</f>
        <v>Included</v>
      </c>
      <c r="H297" t="str">
        <f>INDEX('SWB Backcast - WINEP'!$B$12:$AG$168, MATCH('ALL Backcast - WINEP NEP'!$C297, 'SWB Backcast - WINEP'!$C$12:$C$168, 0), MATCH('ALL Backcast - WINEP NEP'!H$13, 'SWB Backcast - WINEP'!$B$13:$AG$13, 0))</f>
        <v>Excellent</v>
      </c>
      <c r="I297" t="str">
        <f>INDEX('SWB Backcast - WINEP'!$B$12:$AG$168, MATCH('ALL Backcast - WINEP NEP'!$C297, 'SWB Backcast - WINEP'!$C$12:$C$168, 0), MATCH('ALL Backcast - WINEP NEP'!I$13, 'SWB Backcast - WINEP'!$B$13:$AG$13, 0))</f>
        <v>Excellent</v>
      </c>
      <c r="J297" t="str">
        <f>INDEX('SWB Backcast - WINEP'!$B$12:$AG$168, MATCH('ALL Backcast - WINEP NEP'!$C297, 'SWB Backcast - WINEP'!$C$12:$C$168, 0), MATCH('ALL Backcast - WINEP NEP'!J$13, 'SWB Backcast - WINEP'!$B$13:$AG$13, 0))</f>
        <v>Excellent</v>
      </c>
      <c r="K297" t="str">
        <f>INDEX('SWB Backcast - WINEP'!$B$12:$AG$168, MATCH('ALL Backcast - WINEP NEP'!$C297, 'SWB Backcast - WINEP'!$C$12:$C$168, 0), MATCH('ALL Backcast - WINEP NEP'!K$13, 'SWB Backcast - WINEP'!$B$13:$AG$13, 0))</f>
        <v>Excellent</v>
      </c>
      <c r="L297" t="str">
        <f>INDEX('SWB Backcast - WINEP'!$B$12:$AG$168, MATCH('ALL Backcast - WINEP NEP'!$C297, 'SWB Backcast - WINEP'!$C$12:$C$168, 0), MATCH('ALL Backcast - WINEP NEP'!L$13, 'SWB Backcast - WINEP'!$B$13:$AG$13, 0))</f>
        <v>Excellent</v>
      </c>
      <c r="M297">
        <f>INDEX('SWB Backcast - WINEP'!$B$12:$AG$168, MATCH('ALL Backcast - WINEP NEP'!$C297, 'SWB Backcast - WINEP'!$C$12:$C$168, 0), MATCH('ALL Backcast - WINEP NEP'!M$13, 'SWB Backcast - WINEP'!$B$13:$AG$13, 0))</f>
        <v>0</v>
      </c>
      <c r="N297" t="str">
        <f>INDEX('SWB Backcast - WINEP'!$B$12:$AG$168, MATCH('ALL Backcast - WINEP NEP'!$C297, 'SWB Backcast - WINEP'!$C$12:$C$168, 0), MATCH('ALL Backcast - WINEP NEP'!N$13, 'SWB Backcast - WINEP'!$B$13:$AG$13, 0))</f>
        <v>Excellent</v>
      </c>
      <c r="O297" t="str">
        <f>INDEX('SWB Backcast - WINEP'!$B$12:$AG$168, MATCH('ALL Backcast - WINEP NEP'!$C297, 'SWB Backcast - WINEP'!$C$12:$C$168, 0), MATCH('ALL Backcast - WINEP NEP'!O$13, 'SWB Backcast - WINEP'!$B$13:$AG$13, 0))</f>
        <v>Excellent</v>
      </c>
      <c r="P297">
        <f>INDEX('SWB Backcast - WINEP'!$B$12:$AG$168, MATCH('ALL Backcast - WINEP NEP'!$C297, 'SWB Backcast - WINEP'!$C$12:$C$168, 0), MATCH('ALL Backcast - WINEP NEP'!P$13, 'SWB Backcast - WINEP'!$B$13:$AG$13, 0))</f>
        <v>0</v>
      </c>
      <c r="Q297" t="str">
        <f>INDEX('SWB Backcast - WINEP'!$B$12:$AG$168, MATCH('ALL Backcast - WINEP NEP'!$C297, 'SWB Backcast - WINEP'!$C$12:$C$168, 0), MATCH('ALL Backcast - WINEP NEP'!Q$13, 'SWB Backcast - WINEP'!$B$13:$AG$13, 0))</f>
        <v>Excellent</v>
      </c>
      <c r="R297" t="str">
        <f>INDEX('SWB Backcast - WINEP'!$B$12:$AG$168, MATCH('ALL Backcast - WINEP NEP'!$C297, 'SWB Backcast - WINEP'!$C$12:$C$168, 0), MATCH('ALL Backcast - WINEP NEP'!R$13, 'SWB Backcast - WINEP'!$B$13:$AG$13, 0))</f>
        <v>Excellent</v>
      </c>
      <c r="S297" t="str">
        <f>INDEX('SWB Backcast - WINEP'!$B$12:$AG$168, MATCH('ALL Backcast - WINEP NEP'!$C297, 'SWB Backcast - WINEP'!$C$12:$C$168, 0), MATCH('ALL Backcast - WINEP NEP'!S$13, 'SWB Backcast - WINEP'!$B$13:$AG$13, 0))</f>
        <v>Excellent</v>
      </c>
      <c r="T297" t="str">
        <f>INDEX('SWB Backcast - WINEP'!$B$12:$AG$168, MATCH('ALL Backcast - WINEP NEP'!$C297, 'SWB Backcast - WINEP'!$C$12:$C$168, 0), MATCH('ALL Backcast - WINEP NEP'!T$13, 'SWB Backcast - WINEP'!$B$13:$AG$13, 0))</f>
        <v>Excellent</v>
      </c>
      <c r="U297" t="str">
        <f>INDEX('SWB Backcast - WINEP'!$B$12:$AG$168, MATCH('ALL Backcast - WINEP NEP'!$C297, 'SWB Backcast - WINEP'!$C$12:$C$168, 0), MATCH('ALL Backcast - WINEP NEP'!U$13, 'SWB Backcast - WINEP'!$B$13:$AG$13, 0))</f>
        <v>Excellent</v>
      </c>
      <c r="V297" t="str">
        <f>INDEX('SWB Backcast - WINEP'!$B$12:$AG$168, MATCH('ALL Backcast - WINEP NEP'!$C297, 'SWB Backcast - WINEP'!$C$12:$C$168, 0), MATCH('ALL Backcast - WINEP NEP'!V$13, 'SWB Backcast - WINEP'!$B$13:$AG$13, 0))</f>
        <v>Excellent</v>
      </c>
      <c r="W297">
        <f>INDEX('SWB Backcast - WINEP'!$B$12:$AG$168, MATCH('ALL Backcast - WINEP NEP'!$C297, 'SWB Backcast - WINEP'!$C$12:$C$168, 0), MATCH('ALL Backcast - WINEP NEP'!W$13, 'SWB Backcast - WINEP'!$B$13:$AG$13, 0))</f>
        <v>0</v>
      </c>
      <c r="X297" t="str">
        <f>INDEX('SWB Backcast - WINEP'!$B$12:$AG$168, MATCH('ALL Backcast - WINEP NEP'!$C297, 'SWB Backcast - WINEP'!$C$12:$C$168, 0), MATCH('ALL Backcast - WINEP NEP'!X$13, 'SWB Backcast - WINEP'!$B$13:$AG$13, 0))</f>
        <v>EnvAct_IMP3 - 08SW101637a</v>
      </c>
      <c r="Y297" t="str">
        <f>INDEX('SWB Backcast - WINEP'!$B$12:$AG$168, MATCH('ALL Backcast - WINEP NEP'!$C297, 'SWB Backcast - WINEP'!$C$12:$C$168, 0), MATCH('ALL Backcast - WINEP NEP'!Y$13, 'SWB Backcast - WINEP'!$B$13:$AG$13, 0))</f>
        <v>Improvements to reduce storm overflows - but remaining at excellent so fine</v>
      </c>
      <c r="Z297" t="str">
        <f>INDEX('SWB Backcast - WINEP'!$B$12:$AG$168, MATCH('ALL Backcast - WINEP NEP'!$C297, 'SWB Backcast - WINEP'!$C$12:$C$168, 0), MATCH('ALL Backcast - WINEP NEP'!Z$13, 'SWB Backcast - WINEP'!$B$13:$AG$13, 0))</f>
        <v>N</v>
      </c>
      <c r="AB297" t="str">
        <f t="shared" si="4"/>
        <v>Y</v>
      </c>
    </row>
    <row r="298" spans="2:28">
      <c r="B298" t="s">
        <v>239</v>
      </c>
      <c r="C298" t="s">
        <v>621</v>
      </c>
      <c r="D298" t="str">
        <f>INDEX('SWB Backcast - WINEP'!$B$12:$AG$168, MATCH('ALL Backcast - WINEP NEP'!$C298, 'SWB Backcast - WINEP'!$C$12:$C$168, 0), MATCH('ALL Backcast - WINEP NEP'!D$13, 'SWB Backcast - WINEP'!$B$13:$AG$13, 0))</f>
        <v>coastal</v>
      </c>
      <c r="E298" t="str">
        <f>INDEX('SWB Backcast - WINEP'!$B$12:$AG$168, MATCH('ALL Backcast - WINEP NEP'!$C298, 'SWB Backcast - WINEP'!$C$12:$C$168, 0), MATCH('ALL Backcast - WINEP NEP'!E$13, 'SWB Backcast - WINEP'!$B$13:$AG$13, 0))</f>
        <v>Categorisation</v>
      </c>
      <c r="F298" t="str">
        <f>INDEX('SWB Backcast - WINEP'!$B$12:$AG$168, MATCH('ALL Backcast - WINEP NEP'!$C298, 'SWB Backcast - WINEP'!$C$12:$C$168, 0), MATCH('ALL Backcast - WINEP NEP'!F$13, 'SWB Backcast - WINEP'!$B$13:$AG$13, 0))</f>
        <v>Included</v>
      </c>
      <c r="H298" t="str">
        <f>INDEX('SWB Backcast - WINEP'!$B$12:$AG$168, MATCH('ALL Backcast - WINEP NEP'!$C298, 'SWB Backcast - WINEP'!$C$12:$C$168, 0), MATCH('ALL Backcast - WINEP NEP'!H$13, 'SWB Backcast - WINEP'!$B$13:$AG$13, 0))</f>
        <v>Excellent</v>
      </c>
      <c r="I298" t="str">
        <f>INDEX('SWB Backcast - WINEP'!$B$12:$AG$168, MATCH('ALL Backcast - WINEP NEP'!$C298, 'SWB Backcast - WINEP'!$C$12:$C$168, 0), MATCH('ALL Backcast - WINEP NEP'!I$13, 'SWB Backcast - WINEP'!$B$13:$AG$13, 0))</f>
        <v>Excellent</v>
      </c>
      <c r="J298" t="str">
        <f>INDEX('SWB Backcast - WINEP'!$B$12:$AG$168, MATCH('ALL Backcast - WINEP NEP'!$C298, 'SWB Backcast - WINEP'!$C$12:$C$168, 0), MATCH('ALL Backcast - WINEP NEP'!J$13, 'SWB Backcast - WINEP'!$B$13:$AG$13, 0))</f>
        <v>Excellent</v>
      </c>
      <c r="K298" t="str">
        <f>INDEX('SWB Backcast - WINEP'!$B$12:$AG$168, MATCH('ALL Backcast - WINEP NEP'!$C298, 'SWB Backcast - WINEP'!$C$12:$C$168, 0), MATCH('ALL Backcast - WINEP NEP'!K$13, 'SWB Backcast - WINEP'!$B$13:$AG$13, 0))</f>
        <v>Excellent</v>
      </c>
      <c r="L298" t="str">
        <f>INDEX('SWB Backcast - WINEP'!$B$12:$AG$168, MATCH('ALL Backcast - WINEP NEP'!$C298, 'SWB Backcast - WINEP'!$C$12:$C$168, 0), MATCH('ALL Backcast - WINEP NEP'!L$13, 'SWB Backcast - WINEP'!$B$13:$AG$13, 0))</f>
        <v>Excellent</v>
      </c>
      <c r="M298">
        <f>INDEX('SWB Backcast - WINEP'!$B$12:$AG$168, MATCH('ALL Backcast - WINEP NEP'!$C298, 'SWB Backcast - WINEP'!$C$12:$C$168, 0), MATCH('ALL Backcast - WINEP NEP'!M$13, 'SWB Backcast - WINEP'!$B$13:$AG$13, 0))</f>
        <v>0</v>
      </c>
      <c r="N298" t="str">
        <f>INDEX('SWB Backcast - WINEP'!$B$12:$AG$168, MATCH('ALL Backcast - WINEP NEP'!$C298, 'SWB Backcast - WINEP'!$C$12:$C$168, 0), MATCH('ALL Backcast - WINEP NEP'!N$13, 'SWB Backcast - WINEP'!$B$13:$AG$13, 0))</f>
        <v>Excellent</v>
      </c>
      <c r="O298" t="str">
        <f>INDEX('SWB Backcast - WINEP'!$B$12:$AG$168, MATCH('ALL Backcast - WINEP NEP'!$C298, 'SWB Backcast - WINEP'!$C$12:$C$168, 0), MATCH('ALL Backcast - WINEP NEP'!O$13, 'SWB Backcast - WINEP'!$B$13:$AG$13, 0))</f>
        <v>Excellent</v>
      </c>
      <c r="P298">
        <f>INDEX('SWB Backcast - WINEP'!$B$12:$AG$168, MATCH('ALL Backcast - WINEP NEP'!$C298, 'SWB Backcast - WINEP'!$C$12:$C$168, 0), MATCH('ALL Backcast - WINEP NEP'!P$13, 'SWB Backcast - WINEP'!$B$13:$AG$13, 0))</f>
        <v>0</v>
      </c>
      <c r="Q298" t="str">
        <f>INDEX('SWB Backcast - WINEP'!$B$12:$AG$168, MATCH('ALL Backcast - WINEP NEP'!$C298, 'SWB Backcast - WINEP'!$C$12:$C$168, 0), MATCH('ALL Backcast - WINEP NEP'!Q$13, 'SWB Backcast - WINEP'!$B$13:$AG$13, 0))</f>
        <v>Excellent</v>
      </c>
      <c r="R298" t="str">
        <f>INDEX('SWB Backcast - WINEP'!$B$12:$AG$168, MATCH('ALL Backcast - WINEP NEP'!$C298, 'SWB Backcast - WINEP'!$C$12:$C$168, 0), MATCH('ALL Backcast - WINEP NEP'!R$13, 'SWB Backcast - WINEP'!$B$13:$AG$13, 0))</f>
        <v>Excellent</v>
      </c>
      <c r="S298" t="str">
        <f>INDEX('SWB Backcast - WINEP'!$B$12:$AG$168, MATCH('ALL Backcast - WINEP NEP'!$C298, 'SWB Backcast - WINEP'!$C$12:$C$168, 0), MATCH('ALL Backcast - WINEP NEP'!S$13, 'SWB Backcast - WINEP'!$B$13:$AG$13, 0))</f>
        <v>Excellent</v>
      </c>
      <c r="T298" t="str">
        <f>INDEX('SWB Backcast - WINEP'!$B$12:$AG$168, MATCH('ALL Backcast - WINEP NEP'!$C298, 'SWB Backcast - WINEP'!$C$12:$C$168, 0), MATCH('ALL Backcast - WINEP NEP'!T$13, 'SWB Backcast - WINEP'!$B$13:$AG$13, 0))</f>
        <v>Excellent</v>
      </c>
      <c r="U298" t="str">
        <f>INDEX('SWB Backcast - WINEP'!$B$12:$AG$168, MATCH('ALL Backcast - WINEP NEP'!$C298, 'SWB Backcast - WINEP'!$C$12:$C$168, 0), MATCH('ALL Backcast - WINEP NEP'!U$13, 'SWB Backcast - WINEP'!$B$13:$AG$13, 0))</f>
        <v>Excellent</v>
      </c>
      <c r="V298" t="str">
        <f>INDEX('SWB Backcast - WINEP'!$B$12:$AG$168, MATCH('ALL Backcast - WINEP NEP'!$C298, 'SWB Backcast - WINEP'!$C$12:$C$168, 0), MATCH('ALL Backcast - WINEP NEP'!V$13, 'SWB Backcast - WINEP'!$B$13:$AG$13, 0))</f>
        <v>Excellent</v>
      </c>
      <c r="W298">
        <f>INDEX('SWB Backcast - WINEP'!$B$12:$AG$168, MATCH('ALL Backcast - WINEP NEP'!$C298, 'SWB Backcast - WINEP'!$C$12:$C$168, 0), MATCH('ALL Backcast - WINEP NEP'!W$13, 'SWB Backcast - WINEP'!$B$13:$AG$13, 0))</f>
        <v>0</v>
      </c>
      <c r="X298">
        <f>INDEX('SWB Backcast - WINEP'!$B$12:$AG$168, MATCH('ALL Backcast - WINEP NEP'!$C298, 'SWB Backcast - WINEP'!$C$12:$C$168, 0), MATCH('ALL Backcast - WINEP NEP'!X$13, 'SWB Backcast - WINEP'!$B$13:$AG$13, 0))</f>
        <v>0</v>
      </c>
      <c r="Y298">
        <f>INDEX('SWB Backcast - WINEP'!$B$12:$AG$168, MATCH('ALL Backcast - WINEP NEP'!$C298, 'SWB Backcast - WINEP'!$C$12:$C$168, 0), MATCH('ALL Backcast - WINEP NEP'!Y$13, 'SWB Backcast - WINEP'!$B$13:$AG$13, 0))</f>
        <v>0</v>
      </c>
      <c r="Z298" t="str">
        <f>INDEX('SWB Backcast - WINEP'!$B$12:$AG$168, MATCH('ALL Backcast - WINEP NEP'!$C298, 'SWB Backcast - WINEP'!$C$12:$C$168, 0), MATCH('ALL Backcast - WINEP NEP'!Z$13, 'SWB Backcast - WINEP'!$B$13:$AG$13, 0))</f>
        <v>N</v>
      </c>
      <c r="AB298" t="str">
        <f t="shared" si="4"/>
        <v>N</v>
      </c>
    </row>
    <row r="299" spans="2:28">
      <c r="B299" t="s">
        <v>239</v>
      </c>
      <c r="C299" t="s">
        <v>622</v>
      </c>
      <c r="D299" t="str">
        <f>INDEX('SWB Backcast - WINEP'!$B$12:$AG$168, MATCH('ALL Backcast - WINEP NEP'!$C299, 'SWB Backcast - WINEP'!$C$12:$C$168, 0), MATCH('ALL Backcast - WINEP NEP'!D$13, 'SWB Backcast - WINEP'!$B$13:$AG$13, 0))</f>
        <v>coastal</v>
      </c>
      <c r="E299" t="str">
        <f>INDEX('SWB Backcast - WINEP'!$B$12:$AG$168, MATCH('ALL Backcast - WINEP NEP'!$C299, 'SWB Backcast - WINEP'!$C$12:$C$168, 0), MATCH('ALL Backcast - WINEP NEP'!E$13, 'SWB Backcast - WINEP'!$B$13:$AG$13, 0))</f>
        <v>Categorisation</v>
      </c>
      <c r="F299" t="str">
        <f>INDEX('SWB Backcast - WINEP'!$B$12:$AG$168, MATCH('ALL Backcast - WINEP NEP'!$C299, 'SWB Backcast - WINEP'!$C$12:$C$168, 0), MATCH('ALL Backcast - WINEP NEP'!F$13, 'SWB Backcast - WINEP'!$B$13:$AG$13, 0))</f>
        <v>Included</v>
      </c>
      <c r="H299" t="str">
        <f>INDEX('SWB Backcast - WINEP'!$B$12:$AG$168, MATCH('ALL Backcast - WINEP NEP'!$C299, 'SWB Backcast - WINEP'!$C$12:$C$168, 0), MATCH('ALL Backcast - WINEP NEP'!H$13, 'SWB Backcast - WINEP'!$B$13:$AG$13, 0))</f>
        <v>Good</v>
      </c>
      <c r="I299" t="str">
        <f>INDEX('SWB Backcast - WINEP'!$B$12:$AG$168, MATCH('ALL Backcast - WINEP NEP'!$C299, 'SWB Backcast - WINEP'!$C$12:$C$168, 0), MATCH('ALL Backcast - WINEP NEP'!I$13, 'SWB Backcast - WINEP'!$B$13:$AG$13, 0))</f>
        <v>Excellent</v>
      </c>
      <c r="J299" t="str">
        <f>INDEX('SWB Backcast - WINEP'!$B$12:$AG$168, MATCH('ALL Backcast - WINEP NEP'!$C299, 'SWB Backcast - WINEP'!$C$12:$C$168, 0), MATCH('ALL Backcast - WINEP NEP'!J$13, 'SWB Backcast - WINEP'!$B$13:$AG$13, 0))</f>
        <v>Good</v>
      </c>
      <c r="K299" t="str">
        <f>INDEX('SWB Backcast - WINEP'!$B$12:$AG$168, MATCH('ALL Backcast - WINEP NEP'!$C299, 'SWB Backcast - WINEP'!$C$12:$C$168, 0), MATCH('ALL Backcast - WINEP NEP'!K$13, 'SWB Backcast - WINEP'!$B$13:$AG$13, 0))</f>
        <v>Good</v>
      </c>
      <c r="L299" t="str">
        <f>INDEX('SWB Backcast - WINEP'!$B$12:$AG$168, MATCH('ALL Backcast - WINEP NEP'!$C299, 'SWB Backcast - WINEP'!$C$12:$C$168, 0), MATCH('ALL Backcast - WINEP NEP'!L$13, 'SWB Backcast - WINEP'!$B$13:$AG$13, 0))</f>
        <v>Excellent</v>
      </c>
      <c r="M299">
        <f>INDEX('SWB Backcast - WINEP'!$B$12:$AG$168, MATCH('ALL Backcast - WINEP NEP'!$C299, 'SWB Backcast - WINEP'!$C$12:$C$168, 0), MATCH('ALL Backcast - WINEP NEP'!M$13, 'SWB Backcast - WINEP'!$B$13:$AG$13, 0))</f>
        <v>0</v>
      </c>
      <c r="N299" t="str">
        <f>INDEX('SWB Backcast - WINEP'!$B$12:$AG$168, MATCH('ALL Backcast - WINEP NEP'!$C299, 'SWB Backcast - WINEP'!$C$12:$C$168, 0), MATCH('ALL Backcast - WINEP NEP'!N$13, 'SWB Backcast - WINEP'!$B$13:$AG$13, 0))</f>
        <v>Excellent</v>
      </c>
      <c r="O299" t="str">
        <f>INDEX('SWB Backcast - WINEP'!$B$12:$AG$168, MATCH('ALL Backcast - WINEP NEP'!$C299, 'SWB Backcast - WINEP'!$C$12:$C$168, 0), MATCH('ALL Backcast - WINEP NEP'!O$13, 'SWB Backcast - WINEP'!$B$13:$AG$13, 0))</f>
        <v>Excellent</v>
      </c>
      <c r="P299">
        <f>INDEX('SWB Backcast - WINEP'!$B$12:$AG$168, MATCH('ALL Backcast - WINEP NEP'!$C299, 'SWB Backcast - WINEP'!$C$12:$C$168, 0), MATCH('ALL Backcast - WINEP NEP'!P$13, 'SWB Backcast - WINEP'!$B$13:$AG$13, 0))</f>
        <v>0</v>
      </c>
      <c r="Q299" t="str">
        <f>INDEX('SWB Backcast - WINEP'!$B$12:$AG$168, MATCH('ALL Backcast - WINEP NEP'!$C299, 'SWB Backcast - WINEP'!$C$12:$C$168, 0), MATCH('ALL Backcast - WINEP NEP'!Q$13, 'SWB Backcast - WINEP'!$B$13:$AG$13, 0))</f>
        <v>Excellent</v>
      </c>
      <c r="R299" t="str">
        <f>INDEX('SWB Backcast - WINEP'!$B$12:$AG$168, MATCH('ALL Backcast - WINEP NEP'!$C299, 'SWB Backcast - WINEP'!$C$12:$C$168, 0), MATCH('ALL Backcast - WINEP NEP'!R$13, 'SWB Backcast - WINEP'!$B$13:$AG$13, 0))</f>
        <v>Excellent</v>
      </c>
      <c r="S299" t="str">
        <f>INDEX('SWB Backcast - WINEP'!$B$12:$AG$168, MATCH('ALL Backcast - WINEP NEP'!$C299, 'SWB Backcast - WINEP'!$C$12:$C$168, 0), MATCH('ALL Backcast - WINEP NEP'!S$13, 'SWB Backcast - WINEP'!$B$13:$AG$13, 0))</f>
        <v>Excellent</v>
      </c>
      <c r="T299" t="str">
        <f>INDEX('SWB Backcast - WINEP'!$B$12:$AG$168, MATCH('ALL Backcast - WINEP NEP'!$C299, 'SWB Backcast - WINEP'!$C$12:$C$168, 0), MATCH('ALL Backcast - WINEP NEP'!T$13, 'SWB Backcast - WINEP'!$B$13:$AG$13, 0))</f>
        <v>Excellent</v>
      </c>
      <c r="U299" t="str">
        <f>INDEX('SWB Backcast - WINEP'!$B$12:$AG$168, MATCH('ALL Backcast - WINEP NEP'!$C299, 'SWB Backcast - WINEP'!$C$12:$C$168, 0), MATCH('ALL Backcast - WINEP NEP'!U$13, 'SWB Backcast - WINEP'!$B$13:$AG$13, 0))</f>
        <v>Excellent</v>
      </c>
      <c r="V299" t="str">
        <f>INDEX('SWB Backcast - WINEP'!$B$12:$AG$168, MATCH('ALL Backcast - WINEP NEP'!$C299, 'SWB Backcast - WINEP'!$C$12:$C$168, 0), MATCH('ALL Backcast - WINEP NEP'!V$13, 'SWB Backcast - WINEP'!$B$13:$AG$13, 0))</f>
        <v>Excellent</v>
      </c>
      <c r="W299">
        <f>INDEX('SWB Backcast - WINEP'!$B$12:$AG$168, MATCH('ALL Backcast - WINEP NEP'!$C299, 'SWB Backcast - WINEP'!$C$12:$C$168, 0), MATCH('ALL Backcast - WINEP NEP'!W$13, 'SWB Backcast - WINEP'!$B$13:$AG$13, 0))</f>
        <v>0</v>
      </c>
      <c r="X299">
        <f>INDEX('SWB Backcast - WINEP'!$B$12:$AG$168, MATCH('ALL Backcast - WINEP NEP'!$C299, 'SWB Backcast - WINEP'!$C$12:$C$168, 0), MATCH('ALL Backcast - WINEP NEP'!X$13, 'SWB Backcast - WINEP'!$B$13:$AG$13, 0))</f>
        <v>0</v>
      </c>
      <c r="Y299">
        <f>INDEX('SWB Backcast - WINEP'!$B$12:$AG$168, MATCH('ALL Backcast - WINEP NEP'!$C299, 'SWB Backcast - WINEP'!$C$12:$C$168, 0), MATCH('ALL Backcast - WINEP NEP'!Y$13, 'SWB Backcast - WINEP'!$B$13:$AG$13, 0))</f>
        <v>0</v>
      </c>
      <c r="Z299" t="str">
        <f>INDEX('SWB Backcast - WINEP'!$B$12:$AG$168, MATCH('ALL Backcast - WINEP NEP'!$C299, 'SWB Backcast - WINEP'!$C$12:$C$168, 0), MATCH('ALL Backcast - WINEP NEP'!Z$13, 'SWB Backcast - WINEP'!$B$13:$AG$13, 0))</f>
        <v>N</v>
      </c>
      <c r="AB299" t="str">
        <f t="shared" si="4"/>
        <v>N</v>
      </c>
    </row>
    <row r="300" spans="2:28">
      <c r="B300" t="s">
        <v>239</v>
      </c>
      <c r="C300" t="s">
        <v>623</v>
      </c>
      <c r="D300" t="str">
        <f>INDEX('SWB Backcast - WINEP'!$B$12:$AG$168, MATCH('ALL Backcast - WINEP NEP'!$C300, 'SWB Backcast - WINEP'!$C$12:$C$168, 0), MATCH('ALL Backcast - WINEP NEP'!D$13, 'SWB Backcast - WINEP'!$B$13:$AG$13, 0))</f>
        <v>coastal</v>
      </c>
      <c r="E300" t="str">
        <f>INDEX('SWB Backcast - WINEP'!$B$12:$AG$168, MATCH('ALL Backcast - WINEP NEP'!$C300, 'SWB Backcast - WINEP'!$C$12:$C$168, 0), MATCH('ALL Backcast - WINEP NEP'!E$13, 'SWB Backcast - WINEP'!$B$13:$AG$13, 0))</f>
        <v>Categorisation</v>
      </c>
      <c r="F300" t="str">
        <f>INDEX('SWB Backcast - WINEP'!$B$12:$AG$168, MATCH('ALL Backcast - WINEP NEP'!$C300, 'SWB Backcast - WINEP'!$C$12:$C$168, 0), MATCH('ALL Backcast - WINEP NEP'!F$13, 'SWB Backcast - WINEP'!$B$13:$AG$13, 0))</f>
        <v>Included</v>
      </c>
      <c r="H300" t="str">
        <f>INDEX('SWB Backcast - WINEP'!$B$12:$AG$168, MATCH('ALL Backcast - WINEP NEP'!$C300, 'SWB Backcast - WINEP'!$C$12:$C$168, 0), MATCH('ALL Backcast - WINEP NEP'!H$13, 'SWB Backcast - WINEP'!$B$13:$AG$13, 0))</f>
        <v>Excellent</v>
      </c>
      <c r="I300" t="str">
        <f>INDEX('SWB Backcast - WINEP'!$B$12:$AG$168, MATCH('ALL Backcast - WINEP NEP'!$C300, 'SWB Backcast - WINEP'!$C$12:$C$168, 0), MATCH('ALL Backcast - WINEP NEP'!I$13, 'SWB Backcast - WINEP'!$B$13:$AG$13, 0))</f>
        <v>Excellent</v>
      </c>
      <c r="J300" t="str">
        <f>INDEX('SWB Backcast - WINEP'!$B$12:$AG$168, MATCH('ALL Backcast - WINEP NEP'!$C300, 'SWB Backcast - WINEP'!$C$12:$C$168, 0), MATCH('ALL Backcast - WINEP NEP'!J$13, 'SWB Backcast - WINEP'!$B$13:$AG$13, 0))</f>
        <v>Excellent</v>
      </c>
      <c r="K300" t="str">
        <f>INDEX('SWB Backcast - WINEP'!$B$12:$AG$168, MATCH('ALL Backcast - WINEP NEP'!$C300, 'SWB Backcast - WINEP'!$C$12:$C$168, 0), MATCH('ALL Backcast - WINEP NEP'!K$13, 'SWB Backcast - WINEP'!$B$13:$AG$13, 0))</f>
        <v>Excellent</v>
      </c>
      <c r="L300" t="str">
        <f>INDEX('SWB Backcast - WINEP'!$B$12:$AG$168, MATCH('ALL Backcast - WINEP NEP'!$C300, 'SWB Backcast - WINEP'!$C$12:$C$168, 0), MATCH('ALL Backcast - WINEP NEP'!L$13, 'SWB Backcast - WINEP'!$B$13:$AG$13, 0))</f>
        <v>Excellent</v>
      </c>
      <c r="M300">
        <f>INDEX('SWB Backcast - WINEP'!$B$12:$AG$168, MATCH('ALL Backcast - WINEP NEP'!$C300, 'SWB Backcast - WINEP'!$C$12:$C$168, 0), MATCH('ALL Backcast - WINEP NEP'!M$13, 'SWB Backcast - WINEP'!$B$13:$AG$13, 0))</f>
        <v>0</v>
      </c>
      <c r="N300" t="str">
        <f>INDEX('SWB Backcast - WINEP'!$B$12:$AG$168, MATCH('ALL Backcast - WINEP NEP'!$C300, 'SWB Backcast - WINEP'!$C$12:$C$168, 0), MATCH('ALL Backcast - WINEP NEP'!N$13, 'SWB Backcast - WINEP'!$B$13:$AG$13, 0))</f>
        <v>Excellent</v>
      </c>
      <c r="O300" t="str">
        <f>INDEX('SWB Backcast - WINEP'!$B$12:$AG$168, MATCH('ALL Backcast - WINEP NEP'!$C300, 'SWB Backcast - WINEP'!$C$12:$C$168, 0), MATCH('ALL Backcast - WINEP NEP'!O$13, 'SWB Backcast - WINEP'!$B$13:$AG$13, 0))</f>
        <v>Excellent</v>
      </c>
      <c r="P300">
        <f>INDEX('SWB Backcast - WINEP'!$B$12:$AG$168, MATCH('ALL Backcast - WINEP NEP'!$C300, 'SWB Backcast - WINEP'!$C$12:$C$168, 0), MATCH('ALL Backcast - WINEP NEP'!P$13, 'SWB Backcast - WINEP'!$B$13:$AG$13, 0))</f>
        <v>0</v>
      </c>
      <c r="Q300" t="str">
        <f>INDEX('SWB Backcast - WINEP'!$B$12:$AG$168, MATCH('ALL Backcast - WINEP NEP'!$C300, 'SWB Backcast - WINEP'!$C$12:$C$168, 0), MATCH('ALL Backcast - WINEP NEP'!Q$13, 'SWB Backcast - WINEP'!$B$13:$AG$13, 0))</f>
        <v>Excellent</v>
      </c>
      <c r="R300" t="str">
        <f>INDEX('SWB Backcast - WINEP'!$B$12:$AG$168, MATCH('ALL Backcast - WINEP NEP'!$C300, 'SWB Backcast - WINEP'!$C$12:$C$168, 0), MATCH('ALL Backcast - WINEP NEP'!R$13, 'SWB Backcast - WINEP'!$B$13:$AG$13, 0))</f>
        <v>Excellent</v>
      </c>
      <c r="S300" t="str">
        <f>INDEX('SWB Backcast - WINEP'!$B$12:$AG$168, MATCH('ALL Backcast - WINEP NEP'!$C300, 'SWB Backcast - WINEP'!$C$12:$C$168, 0), MATCH('ALL Backcast - WINEP NEP'!S$13, 'SWB Backcast - WINEP'!$B$13:$AG$13, 0))</f>
        <v>Excellent</v>
      </c>
      <c r="T300" t="str">
        <f>INDEX('SWB Backcast - WINEP'!$B$12:$AG$168, MATCH('ALL Backcast - WINEP NEP'!$C300, 'SWB Backcast - WINEP'!$C$12:$C$168, 0), MATCH('ALL Backcast - WINEP NEP'!T$13, 'SWB Backcast - WINEP'!$B$13:$AG$13, 0))</f>
        <v>Excellent</v>
      </c>
      <c r="U300" t="str">
        <f>INDEX('SWB Backcast - WINEP'!$B$12:$AG$168, MATCH('ALL Backcast - WINEP NEP'!$C300, 'SWB Backcast - WINEP'!$C$12:$C$168, 0), MATCH('ALL Backcast - WINEP NEP'!U$13, 'SWB Backcast - WINEP'!$B$13:$AG$13, 0))</f>
        <v>Excellent</v>
      </c>
      <c r="V300" t="str">
        <f>INDEX('SWB Backcast - WINEP'!$B$12:$AG$168, MATCH('ALL Backcast - WINEP NEP'!$C300, 'SWB Backcast - WINEP'!$C$12:$C$168, 0), MATCH('ALL Backcast - WINEP NEP'!V$13, 'SWB Backcast - WINEP'!$B$13:$AG$13, 0))</f>
        <v>Excellent</v>
      </c>
      <c r="W300">
        <f>INDEX('SWB Backcast - WINEP'!$B$12:$AG$168, MATCH('ALL Backcast - WINEP NEP'!$C300, 'SWB Backcast - WINEP'!$C$12:$C$168, 0), MATCH('ALL Backcast - WINEP NEP'!W$13, 'SWB Backcast - WINEP'!$B$13:$AG$13, 0))</f>
        <v>0</v>
      </c>
      <c r="X300">
        <f>INDEX('SWB Backcast - WINEP'!$B$12:$AG$168, MATCH('ALL Backcast - WINEP NEP'!$C300, 'SWB Backcast - WINEP'!$C$12:$C$168, 0), MATCH('ALL Backcast - WINEP NEP'!X$13, 'SWB Backcast - WINEP'!$B$13:$AG$13, 0))</f>
        <v>0</v>
      </c>
      <c r="Y300">
        <f>INDEX('SWB Backcast - WINEP'!$B$12:$AG$168, MATCH('ALL Backcast - WINEP NEP'!$C300, 'SWB Backcast - WINEP'!$C$12:$C$168, 0), MATCH('ALL Backcast - WINEP NEP'!Y$13, 'SWB Backcast - WINEP'!$B$13:$AG$13, 0))</f>
        <v>0</v>
      </c>
      <c r="Z300" t="str">
        <f>INDEX('SWB Backcast - WINEP'!$B$12:$AG$168, MATCH('ALL Backcast - WINEP NEP'!$C300, 'SWB Backcast - WINEP'!$C$12:$C$168, 0), MATCH('ALL Backcast - WINEP NEP'!Z$13, 'SWB Backcast - WINEP'!$B$13:$AG$13, 0))</f>
        <v>N</v>
      </c>
      <c r="AB300" t="str">
        <f t="shared" si="4"/>
        <v>N</v>
      </c>
    </row>
    <row r="301" spans="2:28">
      <c r="B301" t="s">
        <v>239</v>
      </c>
      <c r="C301" t="s">
        <v>624</v>
      </c>
      <c r="D301" t="str">
        <f>INDEX('SWB Backcast - WINEP'!$B$12:$AG$168, MATCH('ALL Backcast - WINEP NEP'!$C301, 'SWB Backcast - WINEP'!$C$12:$C$168, 0), MATCH('ALL Backcast - WINEP NEP'!D$13, 'SWB Backcast - WINEP'!$B$13:$AG$13, 0))</f>
        <v>coastal</v>
      </c>
      <c r="E301" t="str">
        <f>INDEX('SWB Backcast - WINEP'!$B$12:$AG$168, MATCH('ALL Backcast - WINEP NEP'!$C301, 'SWB Backcast - WINEP'!$C$12:$C$168, 0), MATCH('ALL Backcast - WINEP NEP'!E$13, 'SWB Backcast - WINEP'!$B$13:$AG$13, 0))</f>
        <v>Categorisation</v>
      </c>
      <c r="F301" t="str">
        <f>INDEX('SWB Backcast - WINEP'!$B$12:$AG$168, MATCH('ALL Backcast - WINEP NEP'!$C301, 'SWB Backcast - WINEP'!$C$12:$C$168, 0), MATCH('ALL Backcast - WINEP NEP'!F$13, 'SWB Backcast - WINEP'!$B$13:$AG$13, 0))</f>
        <v>Included</v>
      </c>
      <c r="H301" t="str">
        <f>INDEX('SWB Backcast - WINEP'!$B$12:$AG$168, MATCH('ALL Backcast - WINEP NEP'!$C301, 'SWB Backcast - WINEP'!$C$12:$C$168, 0), MATCH('ALL Backcast - WINEP NEP'!H$13, 'SWB Backcast - WINEP'!$B$13:$AG$13, 0))</f>
        <v>Excellent (backcast)</v>
      </c>
      <c r="I301" t="str">
        <f>INDEX('SWB Backcast - WINEP'!$B$12:$AG$168, MATCH('ALL Backcast - WINEP NEP'!$C301, 'SWB Backcast - WINEP'!$C$12:$C$168, 0), MATCH('ALL Backcast - WINEP NEP'!I$13, 'SWB Backcast - WINEP'!$B$13:$AG$13, 0))</f>
        <v>Excellent (backcast)</v>
      </c>
      <c r="J301" t="str">
        <f>INDEX('SWB Backcast - WINEP'!$B$12:$AG$168, MATCH('ALL Backcast - WINEP NEP'!$C301, 'SWB Backcast - WINEP'!$C$12:$C$168, 0), MATCH('ALL Backcast - WINEP NEP'!J$13, 'SWB Backcast - WINEP'!$B$13:$AG$13, 0))</f>
        <v>Excellent (backcast)</v>
      </c>
      <c r="K301" t="str">
        <f>INDEX('SWB Backcast - WINEP'!$B$12:$AG$168, MATCH('ALL Backcast - WINEP NEP'!$C301, 'SWB Backcast - WINEP'!$C$12:$C$168, 0), MATCH('ALL Backcast - WINEP NEP'!K$13, 'SWB Backcast - WINEP'!$B$13:$AG$13, 0))</f>
        <v>Excellent</v>
      </c>
      <c r="L301" t="str">
        <f>INDEX('SWB Backcast - WINEP'!$B$12:$AG$168, MATCH('ALL Backcast - WINEP NEP'!$C301, 'SWB Backcast - WINEP'!$C$12:$C$168, 0), MATCH('ALL Backcast - WINEP NEP'!L$13, 'SWB Backcast - WINEP'!$B$13:$AG$13, 0))</f>
        <v>Excellent</v>
      </c>
      <c r="M301">
        <f>INDEX('SWB Backcast - WINEP'!$B$12:$AG$168, MATCH('ALL Backcast - WINEP NEP'!$C301, 'SWB Backcast - WINEP'!$C$12:$C$168, 0), MATCH('ALL Backcast - WINEP NEP'!M$13, 'SWB Backcast - WINEP'!$B$13:$AG$13, 0))</f>
        <v>0</v>
      </c>
      <c r="N301" t="str">
        <f>INDEX('SWB Backcast - WINEP'!$B$12:$AG$168, MATCH('ALL Backcast - WINEP NEP'!$C301, 'SWB Backcast - WINEP'!$C$12:$C$168, 0), MATCH('ALL Backcast - WINEP NEP'!N$13, 'SWB Backcast - WINEP'!$B$13:$AG$13, 0))</f>
        <v>Excellent</v>
      </c>
      <c r="O301" t="str">
        <f>INDEX('SWB Backcast - WINEP'!$B$12:$AG$168, MATCH('ALL Backcast - WINEP NEP'!$C301, 'SWB Backcast - WINEP'!$C$12:$C$168, 0), MATCH('ALL Backcast - WINEP NEP'!O$13, 'SWB Backcast - WINEP'!$B$13:$AG$13, 0))</f>
        <v>Excellent</v>
      </c>
      <c r="P301">
        <f>INDEX('SWB Backcast - WINEP'!$B$12:$AG$168, MATCH('ALL Backcast - WINEP NEP'!$C301, 'SWB Backcast - WINEP'!$C$12:$C$168, 0), MATCH('ALL Backcast - WINEP NEP'!P$13, 'SWB Backcast - WINEP'!$B$13:$AG$13, 0))</f>
        <v>0</v>
      </c>
      <c r="Q301" t="str">
        <f>INDEX('SWB Backcast - WINEP'!$B$12:$AG$168, MATCH('ALL Backcast - WINEP NEP'!$C301, 'SWB Backcast - WINEP'!$C$12:$C$168, 0), MATCH('ALL Backcast - WINEP NEP'!Q$13, 'SWB Backcast - WINEP'!$B$13:$AG$13, 0))</f>
        <v>Excellent</v>
      </c>
      <c r="R301" t="str">
        <f>INDEX('SWB Backcast - WINEP'!$B$12:$AG$168, MATCH('ALL Backcast - WINEP NEP'!$C301, 'SWB Backcast - WINEP'!$C$12:$C$168, 0), MATCH('ALL Backcast - WINEP NEP'!R$13, 'SWB Backcast - WINEP'!$B$13:$AG$13, 0))</f>
        <v>Excellent</v>
      </c>
      <c r="S301" t="str">
        <f>INDEX('SWB Backcast - WINEP'!$B$12:$AG$168, MATCH('ALL Backcast - WINEP NEP'!$C301, 'SWB Backcast - WINEP'!$C$12:$C$168, 0), MATCH('ALL Backcast - WINEP NEP'!S$13, 'SWB Backcast - WINEP'!$B$13:$AG$13, 0))</f>
        <v>Excellent</v>
      </c>
      <c r="T301" t="str">
        <f>INDEX('SWB Backcast - WINEP'!$B$12:$AG$168, MATCH('ALL Backcast - WINEP NEP'!$C301, 'SWB Backcast - WINEP'!$C$12:$C$168, 0), MATCH('ALL Backcast - WINEP NEP'!T$13, 'SWB Backcast - WINEP'!$B$13:$AG$13, 0))</f>
        <v>Excellent</v>
      </c>
      <c r="U301" t="str">
        <f>INDEX('SWB Backcast - WINEP'!$B$12:$AG$168, MATCH('ALL Backcast - WINEP NEP'!$C301, 'SWB Backcast - WINEP'!$C$12:$C$168, 0), MATCH('ALL Backcast - WINEP NEP'!U$13, 'SWB Backcast - WINEP'!$B$13:$AG$13, 0))</f>
        <v>Excellent</v>
      </c>
      <c r="V301" t="str">
        <f>INDEX('SWB Backcast - WINEP'!$B$12:$AG$168, MATCH('ALL Backcast - WINEP NEP'!$C301, 'SWB Backcast - WINEP'!$C$12:$C$168, 0), MATCH('ALL Backcast - WINEP NEP'!V$13, 'SWB Backcast - WINEP'!$B$13:$AG$13, 0))</f>
        <v>Excellent</v>
      </c>
      <c r="W301">
        <f>INDEX('SWB Backcast - WINEP'!$B$12:$AG$168, MATCH('ALL Backcast - WINEP NEP'!$C301, 'SWB Backcast - WINEP'!$C$12:$C$168, 0), MATCH('ALL Backcast - WINEP NEP'!W$13, 'SWB Backcast - WINEP'!$B$13:$AG$13, 0))</f>
        <v>0</v>
      </c>
      <c r="X301">
        <f>INDEX('SWB Backcast - WINEP'!$B$12:$AG$168, MATCH('ALL Backcast - WINEP NEP'!$C301, 'SWB Backcast - WINEP'!$C$12:$C$168, 0), MATCH('ALL Backcast - WINEP NEP'!X$13, 'SWB Backcast - WINEP'!$B$13:$AG$13, 0))</f>
        <v>0</v>
      </c>
      <c r="Y301">
        <f>INDEX('SWB Backcast - WINEP'!$B$12:$AG$168, MATCH('ALL Backcast - WINEP NEP'!$C301, 'SWB Backcast - WINEP'!$C$12:$C$168, 0), MATCH('ALL Backcast - WINEP NEP'!Y$13, 'SWB Backcast - WINEP'!$B$13:$AG$13, 0))</f>
        <v>0</v>
      </c>
      <c r="Z301" t="str">
        <f>INDEX('SWB Backcast - WINEP'!$B$12:$AG$168, MATCH('ALL Backcast - WINEP NEP'!$C301, 'SWB Backcast - WINEP'!$C$12:$C$168, 0), MATCH('ALL Backcast - WINEP NEP'!Z$13, 'SWB Backcast - WINEP'!$B$13:$AG$13, 0))</f>
        <v>N</v>
      </c>
      <c r="AB301" t="str">
        <f t="shared" si="4"/>
        <v>N</v>
      </c>
    </row>
    <row r="302" spans="2:28">
      <c r="B302" t="s">
        <v>239</v>
      </c>
      <c r="C302" t="s">
        <v>625</v>
      </c>
      <c r="D302" t="str">
        <f>INDEX('SWB Backcast - WINEP'!$B$12:$AG$168, MATCH('ALL Backcast - WINEP NEP'!$C302, 'SWB Backcast - WINEP'!$C$12:$C$168, 0), MATCH('ALL Backcast - WINEP NEP'!D$13, 'SWB Backcast - WINEP'!$B$13:$AG$13, 0))</f>
        <v>coastal</v>
      </c>
      <c r="E302" t="str">
        <f>INDEX('SWB Backcast - WINEP'!$B$12:$AG$168, MATCH('ALL Backcast - WINEP NEP'!$C302, 'SWB Backcast - WINEP'!$C$12:$C$168, 0), MATCH('ALL Backcast - WINEP NEP'!E$13, 'SWB Backcast - WINEP'!$B$13:$AG$13, 0))</f>
        <v>Categorisation</v>
      </c>
      <c r="F302" t="str">
        <f>INDEX('SWB Backcast - WINEP'!$B$12:$AG$168, MATCH('ALL Backcast - WINEP NEP'!$C302, 'SWB Backcast - WINEP'!$C$12:$C$168, 0), MATCH('ALL Backcast - WINEP NEP'!F$13, 'SWB Backcast - WINEP'!$B$13:$AG$13, 0))</f>
        <v>Included</v>
      </c>
      <c r="H302" t="str">
        <f>INDEX('SWB Backcast - WINEP'!$B$12:$AG$168, MATCH('ALL Backcast - WINEP NEP'!$C302, 'SWB Backcast - WINEP'!$C$12:$C$168, 0), MATCH('ALL Backcast - WINEP NEP'!H$13, 'SWB Backcast - WINEP'!$B$13:$AG$13, 0))</f>
        <v>Good</v>
      </c>
      <c r="I302" t="str">
        <f>INDEX('SWB Backcast - WINEP'!$B$12:$AG$168, MATCH('ALL Backcast - WINEP NEP'!$C302, 'SWB Backcast - WINEP'!$C$12:$C$168, 0), MATCH('ALL Backcast - WINEP NEP'!I$13, 'SWB Backcast - WINEP'!$B$13:$AG$13, 0))</f>
        <v>Excellent</v>
      </c>
      <c r="J302" t="str">
        <f>INDEX('SWB Backcast - WINEP'!$B$12:$AG$168, MATCH('ALL Backcast - WINEP NEP'!$C302, 'SWB Backcast - WINEP'!$C$12:$C$168, 0), MATCH('ALL Backcast - WINEP NEP'!J$13, 'SWB Backcast - WINEP'!$B$13:$AG$13, 0))</f>
        <v>Excellent</v>
      </c>
      <c r="K302" t="str">
        <f>INDEX('SWB Backcast - WINEP'!$B$12:$AG$168, MATCH('ALL Backcast - WINEP NEP'!$C302, 'SWB Backcast - WINEP'!$C$12:$C$168, 0), MATCH('ALL Backcast - WINEP NEP'!K$13, 'SWB Backcast - WINEP'!$B$13:$AG$13, 0))</f>
        <v>Excellent</v>
      </c>
      <c r="L302" t="str">
        <f>INDEX('SWB Backcast - WINEP'!$B$12:$AG$168, MATCH('ALL Backcast - WINEP NEP'!$C302, 'SWB Backcast - WINEP'!$C$12:$C$168, 0), MATCH('ALL Backcast - WINEP NEP'!L$13, 'SWB Backcast - WINEP'!$B$13:$AG$13, 0))</f>
        <v>Excellent</v>
      </c>
      <c r="M302">
        <f>INDEX('SWB Backcast - WINEP'!$B$12:$AG$168, MATCH('ALL Backcast - WINEP NEP'!$C302, 'SWB Backcast - WINEP'!$C$12:$C$168, 0), MATCH('ALL Backcast - WINEP NEP'!M$13, 'SWB Backcast - WINEP'!$B$13:$AG$13, 0))</f>
        <v>0</v>
      </c>
      <c r="N302" t="str">
        <f>INDEX('SWB Backcast - WINEP'!$B$12:$AG$168, MATCH('ALL Backcast - WINEP NEP'!$C302, 'SWB Backcast - WINEP'!$C$12:$C$168, 0), MATCH('ALL Backcast - WINEP NEP'!N$13, 'SWB Backcast - WINEP'!$B$13:$AG$13, 0))</f>
        <v>Excellent</v>
      </c>
      <c r="O302" t="str">
        <f>INDEX('SWB Backcast - WINEP'!$B$12:$AG$168, MATCH('ALL Backcast - WINEP NEP'!$C302, 'SWB Backcast - WINEP'!$C$12:$C$168, 0), MATCH('ALL Backcast - WINEP NEP'!O$13, 'SWB Backcast - WINEP'!$B$13:$AG$13, 0))</f>
        <v>Excellent</v>
      </c>
      <c r="P302">
        <f>INDEX('SWB Backcast - WINEP'!$B$12:$AG$168, MATCH('ALL Backcast - WINEP NEP'!$C302, 'SWB Backcast - WINEP'!$C$12:$C$168, 0), MATCH('ALL Backcast - WINEP NEP'!P$13, 'SWB Backcast - WINEP'!$B$13:$AG$13, 0))</f>
        <v>0</v>
      </c>
      <c r="Q302" t="str">
        <f>INDEX('SWB Backcast - WINEP'!$B$12:$AG$168, MATCH('ALL Backcast - WINEP NEP'!$C302, 'SWB Backcast - WINEP'!$C$12:$C$168, 0), MATCH('ALL Backcast - WINEP NEP'!Q$13, 'SWB Backcast - WINEP'!$B$13:$AG$13, 0))</f>
        <v>Excellent</v>
      </c>
      <c r="R302" t="str">
        <f>INDEX('SWB Backcast - WINEP'!$B$12:$AG$168, MATCH('ALL Backcast - WINEP NEP'!$C302, 'SWB Backcast - WINEP'!$C$12:$C$168, 0), MATCH('ALL Backcast - WINEP NEP'!R$13, 'SWB Backcast - WINEP'!$B$13:$AG$13, 0))</f>
        <v>Excellent</v>
      </c>
      <c r="S302" t="str">
        <f>INDEX('SWB Backcast - WINEP'!$B$12:$AG$168, MATCH('ALL Backcast - WINEP NEP'!$C302, 'SWB Backcast - WINEP'!$C$12:$C$168, 0), MATCH('ALL Backcast - WINEP NEP'!S$13, 'SWB Backcast - WINEP'!$B$13:$AG$13, 0))</f>
        <v>Excellent</v>
      </c>
      <c r="T302" t="str">
        <f>INDEX('SWB Backcast - WINEP'!$B$12:$AG$168, MATCH('ALL Backcast - WINEP NEP'!$C302, 'SWB Backcast - WINEP'!$C$12:$C$168, 0), MATCH('ALL Backcast - WINEP NEP'!T$13, 'SWB Backcast - WINEP'!$B$13:$AG$13, 0))</f>
        <v>Excellent</v>
      </c>
      <c r="U302" t="str">
        <f>INDEX('SWB Backcast - WINEP'!$B$12:$AG$168, MATCH('ALL Backcast - WINEP NEP'!$C302, 'SWB Backcast - WINEP'!$C$12:$C$168, 0), MATCH('ALL Backcast - WINEP NEP'!U$13, 'SWB Backcast - WINEP'!$B$13:$AG$13, 0))</f>
        <v>Excellent</v>
      </c>
      <c r="V302" t="str">
        <f>INDEX('SWB Backcast - WINEP'!$B$12:$AG$168, MATCH('ALL Backcast - WINEP NEP'!$C302, 'SWB Backcast - WINEP'!$C$12:$C$168, 0), MATCH('ALL Backcast - WINEP NEP'!V$13, 'SWB Backcast - WINEP'!$B$13:$AG$13, 0))</f>
        <v>Excellent</v>
      </c>
      <c r="W302">
        <f>INDEX('SWB Backcast - WINEP'!$B$12:$AG$168, MATCH('ALL Backcast - WINEP NEP'!$C302, 'SWB Backcast - WINEP'!$C$12:$C$168, 0), MATCH('ALL Backcast - WINEP NEP'!W$13, 'SWB Backcast - WINEP'!$B$13:$AG$13, 0))</f>
        <v>0</v>
      </c>
      <c r="X302">
        <f>INDEX('SWB Backcast - WINEP'!$B$12:$AG$168, MATCH('ALL Backcast - WINEP NEP'!$C302, 'SWB Backcast - WINEP'!$C$12:$C$168, 0), MATCH('ALL Backcast - WINEP NEP'!X$13, 'SWB Backcast - WINEP'!$B$13:$AG$13, 0))</f>
        <v>0</v>
      </c>
      <c r="Y302">
        <f>INDEX('SWB Backcast - WINEP'!$B$12:$AG$168, MATCH('ALL Backcast - WINEP NEP'!$C302, 'SWB Backcast - WINEP'!$C$12:$C$168, 0), MATCH('ALL Backcast - WINEP NEP'!Y$13, 'SWB Backcast - WINEP'!$B$13:$AG$13, 0))</f>
        <v>0</v>
      </c>
      <c r="Z302" t="str">
        <f>INDEX('SWB Backcast - WINEP'!$B$12:$AG$168, MATCH('ALL Backcast - WINEP NEP'!$C302, 'SWB Backcast - WINEP'!$C$12:$C$168, 0), MATCH('ALL Backcast - WINEP NEP'!Z$13, 'SWB Backcast - WINEP'!$B$13:$AG$13, 0))</f>
        <v>N</v>
      </c>
      <c r="AB302" t="str">
        <f t="shared" si="4"/>
        <v>N</v>
      </c>
    </row>
    <row r="303" spans="2:28">
      <c r="B303" t="s">
        <v>239</v>
      </c>
      <c r="C303" t="s">
        <v>626</v>
      </c>
      <c r="D303" t="str">
        <f>INDEX('SWB Backcast - WINEP'!$B$12:$AG$168, MATCH('ALL Backcast - WINEP NEP'!$C303, 'SWB Backcast - WINEP'!$C$12:$C$168, 0), MATCH('ALL Backcast - WINEP NEP'!D$13, 'SWB Backcast - WINEP'!$B$13:$AG$13, 0))</f>
        <v>coastal</v>
      </c>
      <c r="E303" t="str">
        <f>INDEX('SWB Backcast - WINEP'!$B$12:$AG$168, MATCH('ALL Backcast - WINEP NEP'!$C303, 'SWB Backcast - WINEP'!$C$12:$C$168, 0), MATCH('ALL Backcast - WINEP NEP'!E$13, 'SWB Backcast - WINEP'!$B$13:$AG$13, 0))</f>
        <v>Categorisation</v>
      </c>
      <c r="F303" t="str">
        <f>INDEX('SWB Backcast - WINEP'!$B$12:$AG$168, MATCH('ALL Backcast - WINEP NEP'!$C303, 'SWB Backcast - WINEP'!$C$12:$C$168, 0), MATCH('ALL Backcast - WINEP NEP'!F$13, 'SWB Backcast - WINEP'!$B$13:$AG$13, 0))</f>
        <v>Included</v>
      </c>
      <c r="H303" t="str">
        <f>INDEX('SWB Backcast - WINEP'!$B$12:$AG$168, MATCH('ALL Backcast - WINEP NEP'!$C303, 'SWB Backcast - WINEP'!$C$12:$C$168, 0), MATCH('ALL Backcast - WINEP NEP'!H$13, 'SWB Backcast - WINEP'!$B$13:$AG$13, 0))</f>
        <v>Excellent</v>
      </c>
      <c r="I303" t="str">
        <f>INDEX('SWB Backcast - WINEP'!$B$12:$AG$168, MATCH('ALL Backcast - WINEP NEP'!$C303, 'SWB Backcast - WINEP'!$C$12:$C$168, 0), MATCH('ALL Backcast - WINEP NEP'!I$13, 'SWB Backcast - WINEP'!$B$13:$AG$13, 0))</f>
        <v>Excellent</v>
      </c>
      <c r="J303" t="str">
        <f>INDEX('SWB Backcast - WINEP'!$B$12:$AG$168, MATCH('ALL Backcast - WINEP NEP'!$C303, 'SWB Backcast - WINEP'!$C$12:$C$168, 0), MATCH('ALL Backcast - WINEP NEP'!J$13, 'SWB Backcast - WINEP'!$B$13:$AG$13, 0))</f>
        <v>Excellent</v>
      </c>
      <c r="K303" t="str">
        <f>INDEX('SWB Backcast - WINEP'!$B$12:$AG$168, MATCH('ALL Backcast - WINEP NEP'!$C303, 'SWB Backcast - WINEP'!$C$12:$C$168, 0), MATCH('ALL Backcast - WINEP NEP'!K$13, 'SWB Backcast - WINEP'!$B$13:$AG$13, 0))</f>
        <v>Excellent</v>
      </c>
      <c r="L303" t="str">
        <f>INDEX('SWB Backcast - WINEP'!$B$12:$AG$168, MATCH('ALL Backcast - WINEP NEP'!$C303, 'SWB Backcast - WINEP'!$C$12:$C$168, 0), MATCH('ALL Backcast - WINEP NEP'!L$13, 'SWB Backcast - WINEP'!$B$13:$AG$13, 0))</f>
        <v>Excellent</v>
      </c>
      <c r="M303">
        <f>INDEX('SWB Backcast - WINEP'!$B$12:$AG$168, MATCH('ALL Backcast - WINEP NEP'!$C303, 'SWB Backcast - WINEP'!$C$12:$C$168, 0), MATCH('ALL Backcast - WINEP NEP'!M$13, 'SWB Backcast - WINEP'!$B$13:$AG$13, 0))</f>
        <v>0</v>
      </c>
      <c r="N303" t="str">
        <f>INDEX('SWB Backcast - WINEP'!$B$12:$AG$168, MATCH('ALL Backcast - WINEP NEP'!$C303, 'SWB Backcast - WINEP'!$C$12:$C$168, 0), MATCH('ALL Backcast - WINEP NEP'!N$13, 'SWB Backcast - WINEP'!$B$13:$AG$13, 0))</f>
        <v>Excellent</v>
      </c>
      <c r="O303" t="str">
        <f>INDEX('SWB Backcast - WINEP'!$B$12:$AG$168, MATCH('ALL Backcast - WINEP NEP'!$C303, 'SWB Backcast - WINEP'!$C$12:$C$168, 0), MATCH('ALL Backcast - WINEP NEP'!O$13, 'SWB Backcast - WINEP'!$B$13:$AG$13, 0))</f>
        <v>Excellent</v>
      </c>
      <c r="P303">
        <f>INDEX('SWB Backcast - WINEP'!$B$12:$AG$168, MATCH('ALL Backcast - WINEP NEP'!$C303, 'SWB Backcast - WINEP'!$C$12:$C$168, 0), MATCH('ALL Backcast - WINEP NEP'!P$13, 'SWB Backcast - WINEP'!$B$13:$AG$13, 0))</f>
        <v>0</v>
      </c>
      <c r="Q303" t="str">
        <f>INDEX('SWB Backcast - WINEP'!$B$12:$AG$168, MATCH('ALL Backcast - WINEP NEP'!$C303, 'SWB Backcast - WINEP'!$C$12:$C$168, 0), MATCH('ALL Backcast - WINEP NEP'!Q$13, 'SWB Backcast - WINEP'!$B$13:$AG$13, 0))</f>
        <v>Excellent</v>
      </c>
      <c r="R303" t="str">
        <f>INDEX('SWB Backcast - WINEP'!$B$12:$AG$168, MATCH('ALL Backcast - WINEP NEP'!$C303, 'SWB Backcast - WINEP'!$C$12:$C$168, 0), MATCH('ALL Backcast - WINEP NEP'!R$13, 'SWB Backcast - WINEP'!$B$13:$AG$13, 0))</f>
        <v>Excellent</v>
      </c>
      <c r="S303" t="str">
        <f>INDEX('SWB Backcast - WINEP'!$B$12:$AG$168, MATCH('ALL Backcast - WINEP NEP'!$C303, 'SWB Backcast - WINEP'!$C$12:$C$168, 0), MATCH('ALL Backcast - WINEP NEP'!S$13, 'SWB Backcast - WINEP'!$B$13:$AG$13, 0))</f>
        <v>Excellent</v>
      </c>
      <c r="T303" t="str">
        <f>INDEX('SWB Backcast - WINEP'!$B$12:$AG$168, MATCH('ALL Backcast - WINEP NEP'!$C303, 'SWB Backcast - WINEP'!$C$12:$C$168, 0), MATCH('ALL Backcast - WINEP NEP'!T$13, 'SWB Backcast - WINEP'!$B$13:$AG$13, 0))</f>
        <v>Excellent</v>
      </c>
      <c r="U303" t="str">
        <f>INDEX('SWB Backcast - WINEP'!$B$12:$AG$168, MATCH('ALL Backcast - WINEP NEP'!$C303, 'SWB Backcast - WINEP'!$C$12:$C$168, 0), MATCH('ALL Backcast - WINEP NEP'!U$13, 'SWB Backcast - WINEP'!$B$13:$AG$13, 0))</f>
        <v>Excellent</v>
      </c>
      <c r="V303" t="str">
        <f>INDEX('SWB Backcast - WINEP'!$B$12:$AG$168, MATCH('ALL Backcast - WINEP NEP'!$C303, 'SWB Backcast - WINEP'!$C$12:$C$168, 0), MATCH('ALL Backcast - WINEP NEP'!V$13, 'SWB Backcast - WINEP'!$B$13:$AG$13, 0))</f>
        <v>Excellent</v>
      </c>
      <c r="W303">
        <f>INDEX('SWB Backcast - WINEP'!$B$12:$AG$168, MATCH('ALL Backcast - WINEP NEP'!$C303, 'SWB Backcast - WINEP'!$C$12:$C$168, 0), MATCH('ALL Backcast - WINEP NEP'!W$13, 'SWB Backcast - WINEP'!$B$13:$AG$13, 0))</f>
        <v>0</v>
      </c>
      <c r="X303" t="str">
        <f>INDEX('SWB Backcast - WINEP'!$B$12:$AG$168, MATCH('ALL Backcast - WINEP NEP'!$C303, 'SWB Backcast - WINEP'!$C$12:$C$168, 0), MATCH('ALL Backcast - WINEP NEP'!X$13, 'SWB Backcast - WINEP'!$B$13:$AG$13, 0))</f>
        <v>EnvAct_IMP3 - 09SW101422a</v>
      </c>
      <c r="Y303" t="str">
        <f>INDEX('SWB Backcast - WINEP'!$B$12:$AG$168, MATCH('ALL Backcast - WINEP NEP'!$C303, 'SWB Backcast - WINEP'!$C$12:$C$168, 0), MATCH('ALL Backcast - WINEP NEP'!Y$13, 'SWB Backcast - WINEP'!$B$13:$AG$13, 0))</f>
        <v>Improvements to reduce storm overflows - but remaining at excellent so fine</v>
      </c>
      <c r="Z303" t="str">
        <f>INDEX('SWB Backcast - WINEP'!$B$12:$AG$168, MATCH('ALL Backcast - WINEP NEP'!$C303, 'SWB Backcast - WINEP'!$C$12:$C$168, 0), MATCH('ALL Backcast - WINEP NEP'!Z$13, 'SWB Backcast - WINEP'!$B$13:$AG$13, 0))</f>
        <v>N</v>
      </c>
      <c r="AB303" t="str">
        <f t="shared" si="4"/>
        <v>Y</v>
      </c>
    </row>
    <row r="304" spans="2:28">
      <c r="B304" t="s">
        <v>239</v>
      </c>
      <c r="C304" t="s">
        <v>627</v>
      </c>
      <c r="D304" t="str">
        <f>INDEX('SWB Backcast - WINEP'!$B$12:$AG$168, MATCH('ALL Backcast - WINEP NEP'!$C304, 'SWB Backcast - WINEP'!$C$12:$C$168, 0), MATCH('ALL Backcast - WINEP NEP'!D$13, 'SWB Backcast - WINEP'!$B$13:$AG$13, 0))</f>
        <v>coastal</v>
      </c>
      <c r="E304" t="str">
        <f>INDEX('SWB Backcast - WINEP'!$B$12:$AG$168, MATCH('ALL Backcast - WINEP NEP'!$C304, 'SWB Backcast - WINEP'!$C$12:$C$168, 0), MATCH('ALL Backcast - WINEP NEP'!E$13, 'SWB Backcast - WINEP'!$B$13:$AG$13, 0))</f>
        <v>Categorisation</v>
      </c>
      <c r="F304" t="str">
        <f>INDEX('SWB Backcast - WINEP'!$B$12:$AG$168, MATCH('ALL Backcast - WINEP NEP'!$C304, 'SWB Backcast - WINEP'!$C$12:$C$168, 0), MATCH('ALL Backcast - WINEP NEP'!F$13, 'SWB Backcast - WINEP'!$B$13:$AG$13, 0))</f>
        <v>Included</v>
      </c>
      <c r="H304" t="str">
        <f>INDEX('SWB Backcast - WINEP'!$B$12:$AG$168, MATCH('ALL Backcast - WINEP NEP'!$C304, 'SWB Backcast - WINEP'!$C$12:$C$168, 0), MATCH('ALL Backcast - WINEP NEP'!H$13, 'SWB Backcast - WINEP'!$B$13:$AG$13, 0))</f>
        <v>Good</v>
      </c>
      <c r="I304" t="str">
        <f>INDEX('SWB Backcast - WINEP'!$B$12:$AG$168, MATCH('ALL Backcast - WINEP NEP'!$C304, 'SWB Backcast - WINEP'!$C$12:$C$168, 0), MATCH('ALL Backcast - WINEP NEP'!I$13, 'SWB Backcast - WINEP'!$B$13:$AG$13, 0))</f>
        <v>Good</v>
      </c>
      <c r="J304" t="str">
        <f>INDEX('SWB Backcast - WINEP'!$B$12:$AG$168, MATCH('ALL Backcast - WINEP NEP'!$C304, 'SWB Backcast - WINEP'!$C$12:$C$168, 0), MATCH('ALL Backcast - WINEP NEP'!J$13, 'SWB Backcast - WINEP'!$B$13:$AG$13, 0))</f>
        <v>Good</v>
      </c>
      <c r="K304" t="str">
        <f>INDEX('SWB Backcast - WINEP'!$B$12:$AG$168, MATCH('ALL Backcast - WINEP NEP'!$C304, 'SWB Backcast - WINEP'!$C$12:$C$168, 0), MATCH('ALL Backcast - WINEP NEP'!K$13, 'SWB Backcast - WINEP'!$B$13:$AG$13, 0))</f>
        <v>Excellent</v>
      </c>
      <c r="L304" t="str">
        <f>INDEX('SWB Backcast - WINEP'!$B$12:$AG$168, MATCH('ALL Backcast - WINEP NEP'!$C304, 'SWB Backcast - WINEP'!$C$12:$C$168, 0), MATCH('ALL Backcast - WINEP NEP'!L$13, 'SWB Backcast - WINEP'!$B$13:$AG$13, 0))</f>
        <v>Excellent</v>
      </c>
      <c r="M304">
        <f>INDEX('SWB Backcast - WINEP'!$B$12:$AG$168, MATCH('ALL Backcast - WINEP NEP'!$C304, 'SWB Backcast - WINEP'!$C$12:$C$168, 0), MATCH('ALL Backcast - WINEP NEP'!M$13, 'SWB Backcast - WINEP'!$B$13:$AG$13, 0))</f>
        <v>0</v>
      </c>
      <c r="N304" t="str">
        <f>INDEX('SWB Backcast - WINEP'!$B$12:$AG$168, MATCH('ALL Backcast - WINEP NEP'!$C304, 'SWB Backcast - WINEP'!$C$12:$C$168, 0), MATCH('ALL Backcast - WINEP NEP'!N$13, 'SWB Backcast - WINEP'!$B$13:$AG$13, 0))</f>
        <v>Excellent</v>
      </c>
      <c r="O304" t="str">
        <f>INDEX('SWB Backcast - WINEP'!$B$12:$AG$168, MATCH('ALL Backcast - WINEP NEP'!$C304, 'SWB Backcast - WINEP'!$C$12:$C$168, 0), MATCH('ALL Backcast - WINEP NEP'!O$13, 'SWB Backcast - WINEP'!$B$13:$AG$13, 0))</f>
        <v>Excellent</v>
      </c>
      <c r="P304">
        <f>INDEX('SWB Backcast - WINEP'!$B$12:$AG$168, MATCH('ALL Backcast - WINEP NEP'!$C304, 'SWB Backcast - WINEP'!$C$12:$C$168, 0), MATCH('ALL Backcast - WINEP NEP'!P$13, 'SWB Backcast - WINEP'!$B$13:$AG$13, 0))</f>
        <v>0</v>
      </c>
      <c r="Q304" t="str">
        <f>INDEX('SWB Backcast - WINEP'!$B$12:$AG$168, MATCH('ALL Backcast - WINEP NEP'!$C304, 'SWB Backcast - WINEP'!$C$12:$C$168, 0), MATCH('ALL Backcast - WINEP NEP'!Q$13, 'SWB Backcast - WINEP'!$B$13:$AG$13, 0))</f>
        <v>Excellent</v>
      </c>
      <c r="R304" t="str">
        <f>INDEX('SWB Backcast - WINEP'!$B$12:$AG$168, MATCH('ALL Backcast - WINEP NEP'!$C304, 'SWB Backcast - WINEP'!$C$12:$C$168, 0), MATCH('ALL Backcast - WINEP NEP'!R$13, 'SWB Backcast - WINEP'!$B$13:$AG$13, 0))</f>
        <v>Excellent</v>
      </c>
      <c r="S304" t="str">
        <f>INDEX('SWB Backcast - WINEP'!$B$12:$AG$168, MATCH('ALL Backcast - WINEP NEP'!$C304, 'SWB Backcast - WINEP'!$C$12:$C$168, 0), MATCH('ALL Backcast - WINEP NEP'!S$13, 'SWB Backcast - WINEP'!$B$13:$AG$13, 0))</f>
        <v>Excellent</v>
      </c>
      <c r="T304" t="str">
        <f>INDEX('SWB Backcast - WINEP'!$B$12:$AG$168, MATCH('ALL Backcast - WINEP NEP'!$C304, 'SWB Backcast - WINEP'!$C$12:$C$168, 0), MATCH('ALL Backcast - WINEP NEP'!T$13, 'SWB Backcast - WINEP'!$B$13:$AG$13, 0))</f>
        <v>Excellent</v>
      </c>
      <c r="U304" t="str">
        <f>INDEX('SWB Backcast - WINEP'!$B$12:$AG$168, MATCH('ALL Backcast - WINEP NEP'!$C304, 'SWB Backcast - WINEP'!$C$12:$C$168, 0), MATCH('ALL Backcast - WINEP NEP'!U$13, 'SWB Backcast - WINEP'!$B$13:$AG$13, 0))</f>
        <v>Excellent</v>
      </c>
      <c r="V304" t="str">
        <f>INDEX('SWB Backcast - WINEP'!$B$12:$AG$168, MATCH('ALL Backcast - WINEP NEP'!$C304, 'SWB Backcast - WINEP'!$C$12:$C$168, 0), MATCH('ALL Backcast - WINEP NEP'!V$13, 'SWB Backcast - WINEP'!$B$13:$AG$13, 0))</f>
        <v>Excellent</v>
      </c>
      <c r="W304">
        <f>INDEX('SWB Backcast - WINEP'!$B$12:$AG$168, MATCH('ALL Backcast - WINEP NEP'!$C304, 'SWB Backcast - WINEP'!$C$12:$C$168, 0), MATCH('ALL Backcast - WINEP NEP'!W$13, 'SWB Backcast - WINEP'!$B$13:$AG$13, 0))</f>
        <v>0</v>
      </c>
      <c r="X304">
        <f>INDEX('SWB Backcast - WINEP'!$B$12:$AG$168, MATCH('ALL Backcast - WINEP NEP'!$C304, 'SWB Backcast - WINEP'!$C$12:$C$168, 0), MATCH('ALL Backcast - WINEP NEP'!X$13, 'SWB Backcast - WINEP'!$B$13:$AG$13, 0))</f>
        <v>0</v>
      </c>
      <c r="Y304">
        <f>INDEX('SWB Backcast - WINEP'!$B$12:$AG$168, MATCH('ALL Backcast - WINEP NEP'!$C304, 'SWB Backcast - WINEP'!$C$12:$C$168, 0), MATCH('ALL Backcast - WINEP NEP'!Y$13, 'SWB Backcast - WINEP'!$B$13:$AG$13, 0))</f>
        <v>0</v>
      </c>
      <c r="Z304" t="str">
        <f>INDEX('SWB Backcast - WINEP'!$B$12:$AG$168, MATCH('ALL Backcast - WINEP NEP'!$C304, 'SWB Backcast - WINEP'!$C$12:$C$168, 0), MATCH('ALL Backcast - WINEP NEP'!Z$13, 'SWB Backcast - WINEP'!$B$13:$AG$13, 0))</f>
        <v>N</v>
      </c>
      <c r="AB304" t="str">
        <f t="shared" si="4"/>
        <v>N</v>
      </c>
    </row>
    <row r="305" spans="2:28">
      <c r="B305" t="s">
        <v>239</v>
      </c>
      <c r="C305" t="s">
        <v>628</v>
      </c>
      <c r="D305" t="str">
        <f>INDEX('SWB Backcast - WINEP'!$B$12:$AG$168, MATCH('ALL Backcast - WINEP NEP'!$C305, 'SWB Backcast - WINEP'!$C$12:$C$168, 0), MATCH('ALL Backcast - WINEP NEP'!D$13, 'SWB Backcast - WINEP'!$B$13:$AG$13, 0))</f>
        <v>coastal</v>
      </c>
      <c r="E305" t="str">
        <f>INDEX('SWB Backcast - WINEP'!$B$12:$AG$168, MATCH('ALL Backcast - WINEP NEP'!$C305, 'SWB Backcast - WINEP'!$C$12:$C$168, 0), MATCH('ALL Backcast - WINEP NEP'!E$13, 'SWB Backcast - WINEP'!$B$13:$AG$13, 0))</f>
        <v>Categorisation</v>
      </c>
      <c r="F305" t="str">
        <f>INDEX('SWB Backcast - WINEP'!$B$12:$AG$168, MATCH('ALL Backcast - WINEP NEP'!$C305, 'SWB Backcast - WINEP'!$C$12:$C$168, 0), MATCH('ALL Backcast - WINEP NEP'!F$13, 'SWB Backcast - WINEP'!$B$13:$AG$13, 0))</f>
        <v>Included</v>
      </c>
      <c r="H305" t="str">
        <f>INDEX('SWB Backcast - WINEP'!$B$12:$AG$168, MATCH('ALL Backcast - WINEP NEP'!$C305, 'SWB Backcast - WINEP'!$C$12:$C$168, 0), MATCH('ALL Backcast - WINEP NEP'!H$13, 'SWB Backcast - WINEP'!$B$13:$AG$13, 0))</f>
        <v>Sufficient</v>
      </c>
      <c r="I305" t="str">
        <f>INDEX('SWB Backcast - WINEP'!$B$12:$AG$168, MATCH('ALL Backcast - WINEP NEP'!$C305, 'SWB Backcast - WINEP'!$C$12:$C$168, 0), MATCH('ALL Backcast - WINEP NEP'!I$13, 'SWB Backcast - WINEP'!$B$13:$AG$13, 0))</f>
        <v>Good</v>
      </c>
      <c r="J305" t="str">
        <f>INDEX('SWB Backcast - WINEP'!$B$12:$AG$168, MATCH('ALL Backcast - WINEP NEP'!$C305, 'SWB Backcast - WINEP'!$C$12:$C$168, 0), MATCH('ALL Backcast - WINEP NEP'!J$13, 'SWB Backcast - WINEP'!$B$13:$AG$13, 0))</f>
        <v>Good</v>
      </c>
      <c r="K305" t="str">
        <f>INDEX('SWB Backcast - WINEP'!$B$12:$AG$168, MATCH('ALL Backcast - WINEP NEP'!$C305, 'SWB Backcast - WINEP'!$C$12:$C$168, 0), MATCH('ALL Backcast - WINEP NEP'!K$13, 'SWB Backcast - WINEP'!$B$13:$AG$13, 0))</f>
        <v>Good</v>
      </c>
      <c r="L305" t="str">
        <f>INDEX('SWB Backcast - WINEP'!$B$12:$AG$168, MATCH('ALL Backcast - WINEP NEP'!$C305, 'SWB Backcast - WINEP'!$C$12:$C$168, 0), MATCH('ALL Backcast - WINEP NEP'!L$13, 'SWB Backcast - WINEP'!$B$13:$AG$13, 0))</f>
        <v>Good</v>
      </c>
      <c r="M305">
        <f>INDEX('SWB Backcast - WINEP'!$B$12:$AG$168, MATCH('ALL Backcast - WINEP NEP'!$C305, 'SWB Backcast - WINEP'!$C$12:$C$168, 0), MATCH('ALL Backcast - WINEP NEP'!M$13, 'SWB Backcast - WINEP'!$B$13:$AG$13, 0))</f>
        <v>0</v>
      </c>
      <c r="N305" t="str">
        <f>INDEX('SWB Backcast - WINEP'!$B$12:$AG$168, MATCH('ALL Backcast - WINEP NEP'!$C305, 'SWB Backcast - WINEP'!$C$12:$C$168, 0), MATCH('ALL Backcast - WINEP NEP'!N$13, 'SWB Backcast - WINEP'!$B$13:$AG$13, 0))</f>
        <v>Good</v>
      </c>
      <c r="O305" t="str">
        <f>INDEX('SWB Backcast - WINEP'!$B$12:$AG$168, MATCH('ALL Backcast - WINEP NEP'!$C305, 'SWB Backcast - WINEP'!$C$12:$C$168, 0), MATCH('ALL Backcast - WINEP NEP'!O$13, 'SWB Backcast - WINEP'!$B$13:$AG$13, 0))</f>
        <v>Excellent</v>
      </c>
      <c r="P305">
        <f>INDEX('SWB Backcast - WINEP'!$B$12:$AG$168, MATCH('ALL Backcast - WINEP NEP'!$C305, 'SWB Backcast - WINEP'!$C$12:$C$168, 0), MATCH('ALL Backcast - WINEP NEP'!P$13, 'SWB Backcast - WINEP'!$B$13:$AG$13, 0))</f>
        <v>0</v>
      </c>
      <c r="Q305" t="str">
        <f>INDEX('SWB Backcast - WINEP'!$B$12:$AG$168, MATCH('ALL Backcast - WINEP NEP'!$C305, 'SWB Backcast - WINEP'!$C$12:$C$168, 0), MATCH('ALL Backcast - WINEP NEP'!Q$13, 'SWB Backcast - WINEP'!$B$13:$AG$13, 0))</f>
        <v>Excellent</v>
      </c>
      <c r="R305" t="str">
        <f>INDEX('SWB Backcast - WINEP'!$B$12:$AG$168, MATCH('ALL Backcast - WINEP NEP'!$C305, 'SWB Backcast - WINEP'!$C$12:$C$168, 0), MATCH('ALL Backcast - WINEP NEP'!R$13, 'SWB Backcast - WINEP'!$B$13:$AG$13, 0))</f>
        <v>Excellent</v>
      </c>
      <c r="S305" t="str">
        <f>INDEX('SWB Backcast - WINEP'!$B$12:$AG$168, MATCH('ALL Backcast - WINEP NEP'!$C305, 'SWB Backcast - WINEP'!$C$12:$C$168, 0), MATCH('ALL Backcast - WINEP NEP'!S$13, 'SWB Backcast - WINEP'!$B$13:$AG$13, 0))</f>
        <v>Excellent</v>
      </c>
      <c r="T305" t="str">
        <f>INDEX('SWB Backcast - WINEP'!$B$12:$AG$168, MATCH('ALL Backcast - WINEP NEP'!$C305, 'SWB Backcast - WINEP'!$C$12:$C$168, 0), MATCH('ALL Backcast - WINEP NEP'!T$13, 'SWB Backcast - WINEP'!$B$13:$AG$13, 0))</f>
        <v>Excellent</v>
      </c>
      <c r="U305" t="str">
        <f>INDEX('SWB Backcast - WINEP'!$B$12:$AG$168, MATCH('ALL Backcast - WINEP NEP'!$C305, 'SWB Backcast - WINEP'!$C$12:$C$168, 0), MATCH('ALL Backcast - WINEP NEP'!U$13, 'SWB Backcast - WINEP'!$B$13:$AG$13, 0))</f>
        <v>Excellent</v>
      </c>
      <c r="V305" t="str">
        <f>INDEX('SWB Backcast - WINEP'!$B$12:$AG$168, MATCH('ALL Backcast - WINEP NEP'!$C305, 'SWB Backcast - WINEP'!$C$12:$C$168, 0), MATCH('ALL Backcast - WINEP NEP'!V$13, 'SWB Backcast - WINEP'!$B$13:$AG$13, 0))</f>
        <v>Excellent</v>
      </c>
      <c r="W305">
        <f>INDEX('SWB Backcast - WINEP'!$B$12:$AG$168, MATCH('ALL Backcast - WINEP NEP'!$C305, 'SWB Backcast - WINEP'!$C$12:$C$168, 0), MATCH('ALL Backcast - WINEP NEP'!W$13, 'SWB Backcast - WINEP'!$B$13:$AG$13, 0))</f>
        <v>0</v>
      </c>
      <c r="X305">
        <f>INDEX('SWB Backcast - WINEP'!$B$12:$AG$168, MATCH('ALL Backcast - WINEP NEP'!$C305, 'SWB Backcast - WINEP'!$C$12:$C$168, 0), MATCH('ALL Backcast - WINEP NEP'!X$13, 'SWB Backcast - WINEP'!$B$13:$AG$13, 0))</f>
        <v>0</v>
      </c>
      <c r="Y305">
        <f>INDEX('SWB Backcast - WINEP'!$B$12:$AG$168, MATCH('ALL Backcast - WINEP NEP'!$C305, 'SWB Backcast - WINEP'!$C$12:$C$168, 0), MATCH('ALL Backcast - WINEP NEP'!Y$13, 'SWB Backcast - WINEP'!$B$13:$AG$13, 0))</f>
        <v>0</v>
      </c>
      <c r="Z305" t="str">
        <f>INDEX('SWB Backcast - WINEP'!$B$12:$AG$168, MATCH('ALL Backcast - WINEP NEP'!$C305, 'SWB Backcast - WINEP'!$C$12:$C$168, 0), MATCH('ALL Backcast - WINEP NEP'!Z$13, 'SWB Backcast - WINEP'!$B$13:$AG$13, 0))</f>
        <v>N</v>
      </c>
      <c r="AB305" t="str">
        <f t="shared" si="4"/>
        <v>N</v>
      </c>
    </row>
    <row r="306" spans="2:28">
      <c r="B306" t="s">
        <v>239</v>
      </c>
      <c r="C306" t="s">
        <v>629</v>
      </c>
      <c r="D306" t="str">
        <f>INDEX('SWB Backcast - WINEP'!$B$12:$AG$168, MATCH('ALL Backcast - WINEP NEP'!$C306, 'SWB Backcast - WINEP'!$C$12:$C$168, 0), MATCH('ALL Backcast - WINEP NEP'!D$13, 'SWB Backcast - WINEP'!$B$13:$AG$13, 0))</f>
        <v>coastal</v>
      </c>
      <c r="E306" t="str">
        <f>INDEX('SWB Backcast - WINEP'!$B$12:$AG$168, MATCH('ALL Backcast - WINEP NEP'!$C306, 'SWB Backcast - WINEP'!$C$12:$C$168, 0), MATCH('ALL Backcast - WINEP NEP'!E$13, 'SWB Backcast - WINEP'!$B$13:$AG$13, 0))</f>
        <v>Categorisation</v>
      </c>
      <c r="F306" t="str">
        <f>INDEX('SWB Backcast - WINEP'!$B$12:$AG$168, MATCH('ALL Backcast - WINEP NEP'!$C306, 'SWB Backcast - WINEP'!$C$12:$C$168, 0), MATCH('ALL Backcast - WINEP NEP'!F$13, 'SWB Backcast - WINEP'!$B$13:$AG$13, 0))</f>
        <v>Included</v>
      </c>
      <c r="H306" t="str">
        <f>INDEX('SWB Backcast - WINEP'!$B$12:$AG$168, MATCH('ALL Backcast - WINEP NEP'!$C306, 'SWB Backcast - WINEP'!$C$12:$C$168, 0), MATCH('ALL Backcast - WINEP NEP'!H$13, 'SWB Backcast - WINEP'!$B$13:$AG$13, 0))</f>
        <v>Excellent</v>
      </c>
      <c r="I306" t="str">
        <f>INDEX('SWB Backcast - WINEP'!$B$12:$AG$168, MATCH('ALL Backcast - WINEP NEP'!$C306, 'SWB Backcast - WINEP'!$C$12:$C$168, 0), MATCH('ALL Backcast - WINEP NEP'!I$13, 'SWB Backcast - WINEP'!$B$13:$AG$13, 0))</f>
        <v>Excellent</v>
      </c>
      <c r="J306" t="str">
        <f>INDEX('SWB Backcast - WINEP'!$B$12:$AG$168, MATCH('ALL Backcast - WINEP NEP'!$C306, 'SWB Backcast - WINEP'!$C$12:$C$168, 0), MATCH('ALL Backcast - WINEP NEP'!J$13, 'SWB Backcast - WINEP'!$B$13:$AG$13, 0))</f>
        <v>Excellent</v>
      </c>
      <c r="K306" t="str">
        <f>INDEX('SWB Backcast - WINEP'!$B$12:$AG$168, MATCH('ALL Backcast - WINEP NEP'!$C306, 'SWB Backcast - WINEP'!$C$12:$C$168, 0), MATCH('ALL Backcast - WINEP NEP'!K$13, 'SWB Backcast - WINEP'!$B$13:$AG$13, 0))</f>
        <v>Excellent</v>
      </c>
      <c r="L306" t="str">
        <f>INDEX('SWB Backcast - WINEP'!$B$12:$AG$168, MATCH('ALL Backcast - WINEP NEP'!$C306, 'SWB Backcast - WINEP'!$C$12:$C$168, 0), MATCH('ALL Backcast - WINEP NEP'!L$13, 'SWB Backcast - WINEP'!$B$13:$AG$13, 0))</f>
        <v>Excellent</v>
      </c>
      <c r="M306">
        <f>INDEX('SWB Backcast - WINEP'!$B$12:$AG$168, MATCH('ALL Backcast - WINEP NEP'!$C306, 'SWB Backcast - WINEP'!$C$12:$C$168, 0), MATCH('ALL Backcast - WINEP NEP'!M$13, 'SWB Backcast - WINEP'!$B$13:$AG$13, 0))</f>
        <v>0</v>
      </c>
      <c r="N306" t="str">
        <f>INDEX('SWB Backcast - WINEP'!$B$12:$AG$168, MATCH('ALL Backcast - WINEP NEP'!$C306, 'SWB Backcast - WINEP'!$C$12:$C$168, 0), MATCH('ALL Backcast - WINEP NEP'!N$13, 'SWB Backcast - WINEP'!$B$13:$AG$13, 0))</f>
        <v>Excellent</v>
      </c>
      <c r="O306" t="str">
        <f>INDEX('SWB Backcast - WINEP'!$B$12:$AG$168, MATCH('ALL Backcast - WINEP NEP'!$C306, 'SWB Backcast - WINEP'!$C$12:$C$168, 0), MATCH('ALL Backcast - WINEP NEP'!O$13, 'SWB Backcast - WINEP'!$B$13:$AG$13, 0))</f>
        <v>Excellent</v>
      </c>
      <c r="P306">
        <f>INDEX('SWB Backcast - WINEP'!$B$12:$AG$168, MATCH('ALL Backcast - WINEP NEP'!$C306, 'SWB Backcast - WINEP'!$C$12:$C$168, 0), MATCH('ALL Backcast - WINEP NEP'!P$13, 'SWB Backcast - WINEP'!$B$13:$AG$13, 0))</f>
        <v>0</v>
      </c>
      <c r="Q306" t="str">
        <f>INDEX('SWB Backcast - WINEP'!$B$12:$AG$168, MATCH('ALL Backcast - WINEP NEP'!$C306, 'SWB Backcast - WINEP'!$C$12:$C$168, 0), MATCH('ALL Backcast - WINEP NEP'!Q$13, 'SWB Backcast - WINEP'!$B$13:$AG$13, 0))</f>
        <v>Excellent</v>
      </c>
      <c r="R306" t="str">
        <f>INDEX('SWB Backcast - WINEP'!$B$12:$AG$168, MATCH('ALL Backcast - WINEP NEP'!$C306, 'SWB Backcast - WINEP'!$C$12:$C$168, 0), MATCH('ALL Backcast - WINEP NEP'!R$13, 'SWB Backcast - WINEP'!$B$13:$AG$13, 0))</f>
        <v>Excellent</v>
      </c>
      <c r="S306" t="str">
        <f>INDEX('SWB Backcast - WINEP'!$B$12:$AG$168, MATCH('ALL Backcast - WINEP NEP'!$C306, 'SWB Backcast - WINEP'!$C$12:$C$168, 0), MATCH('ALL Backcast - WINEP NEP'!S$13, 'SWB Backcast - WINEP'!$B$13:$AG$13, 0))</f>
        <v>Excellent</v>
      </c>
      <c r="T306" t="str">
        <f>INDEX('SWB Backcast - WINEP'!$B$12:$AG$168, MATCH('ALL Backcast - WINEP NEP'!$C306, 'SWB Backcast - WINEP'!$C$12:$C$168, 0), MATCH('ALL Backcast - WINEP NEP'!T$13, 'SWB Backcast - WINEP'!$B$13:$AG$13, 0))</f>
        <v>Excellent</v>
      </c>
      <c r="U306" t="str">
        <f>INDEX('SWB Backcast - WINEP'!$B$12:$AG$168, MATCH('ALL Backcast - WINEP NEP'!$C306, 'SWB Backcast - WINEP'!$C$12:$C$168, 0), MATCH('ALL Backcast - WINEP NEP'!U$13, 'SWB Backcast - WINEP'!$B$13:$AG$13, 0))</f>
        <v>Excellent</v>
      </c>
      <c r="V306" t="str">
        <f>INDEX('SWB Backcast - WINEP'!$B$12:$AG$168, MATCH('ALL Backcast - WINEP NEP'!$C306, 'SWB Backcast - WINEP'!$C$12:$C$168, 0), MATCH('ALL Backcast - WINEP NEP'!V$13, 'SWB Backcast - WINEP'!$B$13:$AG$13, 0))</f>
        <v>Excellent</v>
      </c>
      <c r="W306">
        <f>INDEX('SWB Backcast - WINEP'!$B$12:$AG$168, MATCH('ALL Backcast - WINEP NEP'!$C306, 'SWB Backcast - WINEP'!$C$12:$C$168, 0), MATCH('ALL Backcast - WINEP NEP'!W$13, 'SWB Backcast - WINEP'!$B$13:$AG$13, 0))</f>
        <v>0</v>
      </c>
      <c r="X306" t="str">
        <f>INDEX('SWB Backcast - WINEP'!$B$12:$AG$168, MATCH('ALL Backcast - WINEP NEP'!$C306, 'SWB Backcast - WINEP'!$C$12:$C$168, 0), MATCH('ALL Backcast - WINEP NEP'!X$13, 'SWB Backcast - WINEP'!$B$13:$AG$13, 0))</f>
        <v>EnvAct_IMP3 - 08SW101588a</v>
      </c>
      <c r="Y306" t="str">
        <f>INDEX('SWB Backcast - WINEP'!$B$12:$AG$168, MATCH('ALL Backcast - WINEP NEP'!$C306, 'SWB Backcast - WINEP'!$C$12:$C$168, 0), MATCH('ALL Backcast - WINEP NEP'!Y$13, 'SWB Backcast - WINEP'!$B$13:$AG$13, 0))</f>
        <v>Improvements to reduce storm overflows - but remaining at excellent so fine</v>
      </c>
      <c r="Z306" t="str">
        <f>INDEX('SWB Backcast - WINEP'!$B$12:$AG$168, MATCH('ALL Backcast - WINEP NEP'!$C306, 'SWB Backcast - WINEP'!$C$12:$C$168, 0), MATCH('ALL Backcast - WINEP NEP'!Z$13, 'SWB Backcast - WINEP'!$B$13:$AG$13, 0))</f>
        <v>N</v>
      </c>
      <c r="AB306" t="str">
        <f t="shared" si="4"/>
        <v>Y</v>
      </c>
    </row>
    <row r="307" spans="2:28">
      <c r="B307" t="s">
        <v>239</v>
      </c>
      <c r="C307" t="s">
        <v>630</v>
      </c>
      <c r="D307" t="str">
        <f>INDEX('SWB Backcast - WINEP'!$B$12:$AG$168, MATCH('ALL Backcast - WINEP NEP'!$C307, 'SWB Backcast - WINEP'!$C$12:$C$168, 0), MATCH('ALL Backcast - WINEP NEP'!D$13, 'SWB Backcast - WINEP'!$B$13:$AG$13, 0))</f>
        <v>coastal</v>
      </c>
      <c r="E307" t="str">
        <f>INDEX('SWB Backcast - WINEP'!$B$12:$AG$168, MATCH('ALL Backcast - WINEP NEP'!$C307, 'SWB Backcast - WINEP'!$C$12:$C$168, 0), MATCH('ALL Backcast - WINEP NEP'!E$13, 'SWB Backcast - WINEP'!$B$13:$AG$13, 0))</f>
        <v>Categorisation</v>
      </c>
      <c r="F307" t="str">
        <f>INDEX('SWB Backcast - WINEP'!$B$12:$AG$168, MATCH('ALL Backcast - WINEP NEP'!$C307, 'SWB Backcast - WINEP'!$C$12:$C$168, 0), MATCH('ALL Backcast - WINEP NEP'!F$13, 'SWB Backcast - WINEP'!$B$13:$AG$13, 0))</f>
        <v>Included</v>
      </c>
      <c r="H307" t="str">
        <f>INDEX('SWB Backcast - WINEP'!$B$12:$AG$168, MATCH('ALL Backcast - WINEP NEP'!$C307, 'SWB Backcast - WINEP'!$C$12:$C$168, 0), MATCH('ALL Backcast - WINEP NEP'!H$13, 'SWB Backcast - WINEP'!$B$13:$AG$13, 0))</f>
        <v>Excellent</v>
      </c>
      <c r="I307" t="str">
        <f>INDEX('SWB Backcast - WINEP'!$B$12:$AG$168, MATCH('ALL Backcast - WINEP NEP'!$C307, 'SWB Backcast - WINEP'!$C$12:$C$168, 0), MATCH('ALL Backcast - WINEP NEP'!I$13, 'SWB Backcast - WINEP'!$B$13:$AG$13, 0))</f>
        <v>Excellent</v>
      </c>
      <c r="J307" t="str">
        <f>INDEX('SWB Backcast - WINEP'!$B$12:$AG$168, MATCH('ALL Backcast - WINEP NEP'!$C307, 'SWB Backcast - WINEP'!$C$12:$C$168, 0), MATCH('ALL Backcast - WINEP NEP'!J$13, 'SWB Backcast - WINEP'!$B$13:$AG$13, 0))</f>
        <v>Excellent</v>
      </c>
      <c r="K307" t="str">
        <f>INDEX('SWB Backcast - WINEP'!$B$12:$AG$168, MATCH('ALL Backcast - WINEP NEP'!$C307, 'SWB Backcast - WINEP'!$C$12:$C$168, 0), MATCH('ALL Backcast - WINEP NEP'!K$13, 'SWB Backcast - WINEP'!$B$13:$AG$13, 0))</f>
        <v>Excellent</v>
      </c>
      <c r="L307" t="str">
        <f>INDEX('SWB Backcast - WINEP'!$B$12:$AG$168, MATCH('ALL Backcast - WINEP NEP'!$C307, 'SWB Backcast - WINEP'!$C$12:$C$168, 0), MATCH('ALL Backcast - WINEP NEP'!L$13, 'SWB Backcast - WINEP'!$B$13:$AG$13, 0))</f>
        <v>Excellent</v>
      </c>
      <c r="M307">
        <f>INDEX('SWB Backcast - WINEP'!$B$12:$AG$168, MATCH('ALL Backcast - WINEP NEP'!$C307, 'SWB Backcast - WINEP'!$C$12:$C$168, 0), MATCH('ALL Backcast - WINEP NEP'!M$13, 'SWB Backcast - WINEP'!$B$13:$AG$13, 0))</f>
        <v>0</v>
      </c>
      <c r="N307" t="str">
        <f>INDEX('SWB Backcast - WINEP'!$B$12:$AG$168, MATCH('ALL Backcast - WINEP NEP'!$C307, 'SWB Backcast - WINEP'!$C$12:$C$168, 0), MATCH('ALL Backcast - WINEP NEP'!N$13, 'SWB Backcast - WINEP'!$B$13:$AG$13, 0))</f>
        <v>Excellent</v>
      </c>
      <c r="O307" t="str">
        <f>INDEX('SWB Backcast - WINEP'!$B$12:$AG$168, MATCH('ALL Backcast - WINEP NEP'!$C307, 'SWB Backcast - WINEP'!$C$12:$C$168, 0), MATCH('ALL Backcast - WINEP NEP'!O$13, 'SWB Backcast - WINEP'!$B$13:$AG$13, 0))</f>
        <v>Excellent</v>
      </c>
      <c r="P307">
        <f>INDEX('SWB Backcast - WINEP'!$B$12:$AG$168, MATCH('ALL Backcast - WINEP NEP'!$C307, 'SWB Backcast - WINEP'!$C$12:$C$168, 0), MATCH('ALL Backcast - WINEP NEP'!P$13, 'SWB Backcast - WINEP'!$B$13:$AG$13, 0))</f>
        <v>0</v>
      </c>
      <c r="Q307" t="str">
        <f>INDEX('SWB Backcast - WINEP'!$B$12:$AG$168, MATCH('ALL Backcast - WINEP NEP'!$C307, 'SWB Backcast - WINEP'!$C$12:$C$168, 0), MATCH('ALL Backcast - WINEP NEP'!Q$13, 'SWB Backcast - WINEP'!$B$13:$AG$13, 0))</f>
        <v>Excellent</v>
      </c>
      <c r="R307" t="str">
        <f>INDEX('SWB Backcast - WINEP'!$B$12:$AG$168, MATCH('ALL Backcast - WINEP NEP'!$C307, 'SWB Backcast - WINEP'!$C$12:$C$168, 0), MATCH('ALL Backcast - WINEP NEP'!R$13, 'SWB Backcast - WINEP'!$B$13:$AG$13, 0))</f>
        <v>Excellent</v>
      </c>
      <c r="S307" t="str">
        <f>INDEX('SWB Backcast - WINEP'!$B$12:$AG$168, MATCH('ALL Backcast - WINEP NEP'!$C307, 'SWB Backcast - WINEP'!$C$12:$C$168, 0), MATCH('ALL Backcast - WINEP NEP'!S$13, 'SWB Backcast - WINEP'!$B$13:$AG$13, 0))</f>
        <v>Excellent</v>
      </c>
      <c r="T307" t="str">
        <f>INDEX('SWB Backcast - WINEP'!$B$12:$AG$168, MATCH('ALL Backcast - WINEP NEP'!$C307, 'SWB Backcast - WINEP'!$C$12:$C$168, 0), MATCH('ALL Backcast - WINEP NEP'!T$13, 'SWB Backcast - WINEP'!$B$13:$AG$13, 0))</f>
        <v>Excellent</v>
      </c>
      <c r="U307" t="str">
        <f>INDEX('SWB Backcast - WINEP'!$B$12:$AG$168, MATCH('ALL Backcast - WINEP NEP'!$C307, 'SWB Backcast - WINEP'!$C$12:$C$168, 0), MATCH('ALL Backcast - WINEP NEP'!U$13, 'SWB Backcast - WINEP'!$B$13:$AG$13, 0))</f>
        <v>Excellent</v>
      </c>
      <c r="V307" t="str">
        <f>INDEX('SWB Backcast - WINEP'!$B$12:$AG$168, MATCH('ALL Backcast - WINEP NEP'!$C307, 'SWB Backcast - WINEP'!$C$12:$C$168, 0), MATCH('ALL Backcast - WINEP NEP'!V$13, 'SWB Backcast - WINEP'!$B$13:$AG$13, 0))</f>
        <v>Excellent</v>
      </c>
      <c r="W307">
        <f>INDEX('SWB Backcast - WINEP'!$B$12:$AG$168, MATCH('ALL Backcast - WINEP NEP'!$C307, 'SWB Backcast - WINEP'!$C$12:$C$168, 0), MATCH('ALL Backcast - WINEP NEP'!W$13, 'SWB Backcast - WINEP'!$B$13:$AG$13, 0))</f>
        <v>0</v>
      </c>
      <c r="X307" t="str">
        <f>INDEX('SWB Backcast - WINEP'!$B$12:$AG$168, MATCH('ALL Backcast - WINEP NEP'!$C307, 'SWB Backcast - WINEP'!$C$12:$C$168, 0), MATCH('ALL Backcast - WINEP NEP'!X$13, 'SWB Backcast - WINEP'!$B$13:$AG$13, 0))</f>
        <v>EnvAct_IMP3 - 08SW101635a</v>
      </c>
      <c r="Y307" t="str">
        <f>INDEX('SWB Backcast - WINEP'!$B$12:$AG$168, MATCH('ALL Backcast - WINEP NEP'!$C307, 'SWB Backcast - WINEP'!$C$12:$C$168, 0), MATCH('ALL Backcast - WINEP NEP'!Y$13, 'SWB Backcast - WINEP'!$B$13:$AG$13, 0))</f>
        <v>Improvements to reduce storm overflows - but remaining at excellent so fine</v>
      </c>
      <c r="Z307" t="str">
        <f>INDEX('SWB Backcast - WINEP'!$B$12:$AG$168, MATCH('ALL Backcast - WINEP NEP'!$C307, 'SWB Backcast - WINEP'!$C$12:$C$168, 0), MATCH('ALL Backcast - WINEP NEP'!Z$13, 'SWB Backcast - WINEP'!$B$13:$AG$13, 0))</f>
        <v>N</v>
      </c>
      <c r="AB307" t="str">
        <f t="shared" si="4"/>
        <v>Y</v>
      </c>
    </row>
    <row r="308" spans="2:28">
      <c r="B308" t="s">
        <v>239</v>
      </c>
      <c r="C308" t="s">
        <v>631</v>
      </c>
      <c r="D308" t="str">
        <f>INDEX('SWB Backcast - WINEP'!$B$12:$AG$168, MATCH('ALL Backcast - WINEP NEP'!$C308, 'SWB Backcast - WINEP'!$C$12:$C$168, 0), MATCH('ALL Backcast - WINEP NEP'!D$13, 'SWB Backcast - WINEP'!$B$13:$AG$13, 0))</f>
        <v>coastal</v>
      </c>
      <c r="E308" t="str">
        <f>INDEX('SWB Backcast - WINEP'!$B$12:$AG$168, MATCH('ALL Backcast - WINEP NEP'!$C308, 'SWB Backcast - WINEP'!$C$12:$C$168, 0), MATCH('ALL Backcast - WINEP NEP'!E$13, 'SWB Backcast - WINEP'!$B$13:$AG$13, 0))</f>
        <v>Categorisation</v>
      </c>
      <c r="F308" t="str">
        <f>INDEX('SWB Backcast - WINEP'!$B$12:$AG$168, MATCH('ALL Backcast - WINEP NEP'!$C308, 'SWB Backcast - WINEP'!$C$12:$C$168, 0), MATCH('ALL Backcast - WINEP NEP'!F$13, 'SWB Backcast - WINEP'!$B$13:$AG$13, 0))</f>
        <v>Included</v>
      </c>
      <c r="H308" t="str">
        <f>INDEX('SWB Backcast - WINEP'!$B$12:$AG$168, MATCH('ALL Backcast - WINEP NEP'!$C308, 'SWB Backcast - WINEP'!$C$12:$C$168, 0), MATCH('ALL Backcast - WINEP NEP'!H$13, 'SWB Backcast - WINEP'!$B$13:$AG$13, 0))</f>
        <v>Excellent</v>
      </c>
      <c r="I308" t="str">
        <f>INDEX('SWB Backcast - WINEP'!$B$12:$AG$168, MATCH('ALL Backcast - WINEP NEP'!$C308, 'SWB Backcast - WINEP'!$C$12:$C$168, 0), MATCH('ALL Backcast - WINEP NEP'!I$13, 'SWB Backcast - WINEP'!$B$13:$AG$13, 0))</f>
        <v>Excellent</v>
      </c>
      <c r="J308" t="str">
        <f>INDEX('SWB Backcast - WINEP'!$B$12:$AG$168, MATCH('ALL Backcast - WINEP NEP'!$C308, 'SWB Backcast - WINEP'!$C$12:$C$168, 0), MATCH('ALL Backcast - WINEP NEP'!J$13, 'SWB Backcast - WINEP'!$B$13:$AG$13, 0))</f>
        <v>Excellent</v>
      </c>
      <c r="K308" t="str">
        <f>INDEX('SWB Backcast - WINEP'!$B$12:$AG$168, MATCH('ALL Backcast - WINEP NEP'!$C308, 'SWB Backcast - WINEP'!$C$12:$C$168, 0), MATCH('ALL Backcast - WINEP NEP'!K$13, 'SWB Backcast - WINEP'!$B$13:$AG$13, 0))</f>
        <v>Excellent</v>
      </c>
      <c r="L308" t="str">
        <f>INDEX('SWB Backcast - WINEP'!$B$12:$AG$168, MATCH('ALL Backcast - WINEP NEP'!$C308, 'SWB Backcast - WINEP'!$C$12:$C$168, 0), MATCH('ALL Backcast - WINEP NEP'!L$13, 'SWB Backcast - WINEP'!$B$13:$AG$13, 0))</f>
        <v>Excellent</v>
      </c>
      <c r="M308">
        <f>INDEX('SWB Backcast - WINEP'!$B$12:$AG$168, MATCH('ALL Backcast - WINEP NEP'!$C308, 'SWB Backcast - WINEP'!$C$12:$C$168, 0), MATCH('ALL Backcast - WINEP NEP'!M$13, 'SWB Backcast - WINEP'!$B$13:$AG$13, 0))</f>
        <v>0</v>
      </c>
      <c r="N308" t="str">
        <f>INDEX('SWB Backcast - WINEP'!$B$12:$AG$168, MATCH('ALL Backcast - WINEP NEP'!$C308, 'SWB Backcast - WINEP'!$C$12:$C$168, 0), MATCH('ALL Backcast - WINEP NEP'!N$13, 'SWB Backcast - WINEP'!$B$13:$AG$13, 0))</f>
        <v>Excellent</v>
      </c>
      <c r="O308" t="str">
        <f>INDEX('SWB Backcast - WINEP'!$B$12:$AG$168, MATCH('ALL Backcast - WINEP NEP'!$C308, 'SWB Backcast - WINEP'!$C$12:$C$168, 0), MATCH('ALL Backcast - WINEP NEP'!O$13, 'SWB Backcast - WINEP'!$B$13:$AG$13, 0))</f>
        <v>Excellent</v>
      </c>
      <c r="P308">
        <f>INDEX('SWB Backcast - WINEP'!$B$12:$AG$168, MATCH('ALL Backcast - WINEP NEP'!$C308, 'SWB Backcast - WINEP'!$C$12:$C$168, 0), MATCH('ALL Backcast - WINEP NEP'!P$13, 'SWB Backcast - WINEP'!$B$13:$AG$13, 0))</f>
        <v>0</v>
      </c>
      <c r="Q308" t="str">
        <f>INDEX('SWB Backcast - WINEP'!$B$12:$AG$168, MATCH('ALL Backcast - WINEP NEP'!$C308, 'SWB Backcast - WINEP'!$C$12:$C$168, 0), MATCH('ALL Backcast - WINEP NEP'!Q$13, 'SWB Backcast - WINEP'!$B$13:$AG$13, 0))</f>
        <v>Excellent</v>
      </c>
      <c r="R308" t="str">
        <f>INDEX('SWB Backcast - WINEP'!$B$12:$AG$168, MATCH('ALL Backcast - WINEP NEP'!$C308, 'SWB Backcast - WINEP'!$C$12:$C$168, 0), MATCH('ALL Backcast - WINEP NEP'!R$13, 'SWB Backcast - WINEP'!$B$13:$AG$13, 0))</f>
        <v>Excellent</v>
      </c>
      <c r="S308" t="str">
        <f>INDEX('SWB Backcast - WINEP'!$B$12:$AG$168, MATCH('ALL Backcast - WINEP NEP'!$C308, 'SWB Backcast - WINEP'!$C$12:$C$168, 0), MATCH('ALL Backcast - WINEP NEP'!S$13, 'SWB Backcast - WINEP'!$B$13:$AG$13, 0))</f>
        <v>Excellent</v>
      </c>
      <c r="T308" t="str">
        <f>INDEX('SWB Backcast - WINEP'!$B$12:$AG$168, MATCH('ALL Backcast - WINEP NEP'!$C308, 'SWB Backcast - WINEP'!$C$12:$C$168, 0), MATCH('ALL Backcast - WINEP NEP'!T$13, 'SWB Backcast - WINEP'!$B$13:$AG$13, 0))</f>
        <v>Excellent</v>
      </c>
      <c r="U308" t="str">
        <f>INDEX('SWB Backcast - WINEP'!$B$12:$AG$168, MATCH('ALL Backcast - WINEP NEP'!$C308, 'SWB Backcast - WINEP'!$C$12:$C$168, 0), MATCH('ALL Backcast - WINEP NEP'!U$13, 'SWB Backcast - WINEP'!$B$13:$AG$13, 0))</f>
        <v>Excellent</v>
      </c>
      <c r="V308" t="str">
        <f>INDEX('SWB Backcast - WINEP'!$B$12:$AG$168, MATCH('ALL Backcast - WINEP NEP'!$C308, 'SWB Backcast - WINEP'!$C$12:$C$168, 0), MATCH('ALL Backcast - WINEP NEP'!V$13, 'SWB Backcast - WINEP'!$B$13:$AG$13, 0))</f>
        <v>Excellent</v>
      </c>
      <c r="W308">
        <f>INDEX('SWB Backcast - WINEP'!$B$12:$AG$168, MATCH('ALL Backcast - WINEP NEP'!$C308, 'SWB Backcast - WINEP'!$C$12:$C$168, 0), MATCH('ALL Backcast - WINEP NEP'!W$13, 'SWB Backcast - WINEP'!$B$13:$AG$13, 0))</f>
        <v>0</v>
      </c>
      <c r="X308">
        <f>INDEX('SWB Backcast - WINEP'!$B$12:$AG$168, MATCH('ALL Backcast - WINEP NEP'!$C308, 'SWB Backcast - WINEP'!$C$12:$C$168, 0), MATCH('ALL Backcast - WINEP NEP'!X$13, 'SWB Backcast - WINEP'!$B$13:$AG$13, 0))</f>
        <v>0</v>
      </c>
      <c r="Y308">
        <f>INDEX('SWB Backcast - WINEP'!$B$12:$AG$168, MATCH('ALL Backcast - WINEP NEP'!$C308, 'SWB Backcast - WINEP'!$C$12:$C$168, 0), MATCH('ALL Backcast - WINEP NEP'!Y$13, 'SWB Backcast - WINEP'!$B$13:$AG$13, 0))</f>
        <v>0</v>
      </c>
      <c r="Z308" t="str">
        <f>INDEX('SWB Backcast - WINEP'!$B$12:$AG$168, MATCH('ALL Backcast - WINEP NEP'!$C308, 'SWB Backcast - WINEP'!$C$12:$C$168, 0), MATCH('ALL Backcast - WINEP NEP'!Z$13, 'SWB Backcast - WINEP'!$B$13:$AG$13, 0))</f>
        <v>N</v>
      </c>
      <c r="AB308" t="str">
        <f t="shared" si="4"/>
        <v>N</v>
      </c>
    </row>
    <row r="309" spans="2:28">
      <c r="B309" t="s">
        <v>239</v>
      </c>
      <c r="C309" t="s">
        <v>632</v>
      </c>
      <c r="D309" t="str">
        <f>INDEX('SWB Backcast - WINEP'!$B$12:$AG$168, MATCH('ALL Backcast - WINEP NEP'!$C309, 'SWB Backcast - WINEP'!$C$12:$C$168, 0), MATCH('ALL Backcast - WINEP NEP'!D$13, 'SWB Backcast - WINEP'!$B$13:$AG$13, 0))</f>
        <v>coastal</v>
      </c>
      <c r="E309" t="str">
        <f>INDEX('SWB Backcast - WINEP'!$B$12:$AG$168, MATCH('ALL Backcast - WINEP NEP'!$C309, 'SWB Backcast - WINEP'!$C$12:$C$168, 0), MATCH('ALL Backcast - WINEP NEP'!E$13, 'SWB Backcast - WINEP'!$B$13:$AG$13, 0))</f>
        <v>Categorisation</v>
      </c>
      <c r="F309" t="str">
        <f>INDEX('SWB Backcast - WINEP'!$B$12:$AG$168, MATCH('ALL Backcast - WINEP NEP'!$C309, 'SWB Backcast - WINEP'!$C$12:$C$168, 0), MATCH('ALL Backcast - WINEP NEP'!F$13, 'SWB Backcast - WINEP'!$B$13:$AG$13, 0))</f>
        <v>Included</v>
      </c>
      <c r="H309" t="str">
        <f>INDEX('SWB Backcast - WINEP'!$B$12:$AG$168, MATCH('ALL Backcast - WINEP NEP'!$C309, 'SWB Backcast - WINEP'!$C$12:$C$168, 0), MATCH('ALL Backcast - WINEP NEP'!H$13, 'SWB Backcast - WINEP'!$B$13:$AG$13, 0))</f>
        <v>Excellent</v>
      </c>
      <c r="I309" t="str">
        <f>INDEX('SWB Backcast - WINEP'!$B$12:$AG$168, MATCH('ALL Backcast - WINEP NEP'!$C309, 'SWB Backcast - WINEP'!$C$12:$C$168, 0), MATCH('ALL Backcast - WINEP NEP'!I$13, 'SWB Backcast - WINEP'!$B$13:$AG$13, 0))</f>
        <v>Excellent</v>
      </c>
      <c r="J309" t="str">
        <f>INDEX('SWB Backcast - WINEP'!$B$12:$AG$168, MATCH('ALL Backcast - WINEP NEP'!$C309, 'SWB Backcast - WINEP'!$C$12:$C$168, 0), MATCH('ALL Backcast - WINEP NEP'!J$13, 'SWB Backcast - WINEP'!$B$13:$AG$13, 0))</f>
        <v>Excellent</v>
      </c>
      <c r="K309" t="str">
        <f>INDEX('SWB Backcast - WINEP'!$B$12:$AG$168, MATCH('ALL Backcast - WINEP NEP'!$C309, 'SWB Backcast - WINEP'!$C$12:$C$168, 0), MATCH('ALL Backcast - WINEP NEP'!K$13, 'SWB Backcast - WINEP'!$B$13:$AG$13, 0))</f>
        <v>Excellent</v>
      </c>
      <c r="L309" t="str">
        <f>INDEX('SWB Backcast - WINEP'!$B$12:$AG$168, MATCH('ALL Backcast - WINEP NEP'!$C309, 'SWB Backcast - WINEP'!$C$12:$C$168, 0), MATCH('ALL Backcast - WINEP NEP'!L$13, 'SWB Backcast - WINEP'!$B$13:$AG$13, 0))</f>
        <v>Excellent</v>
      </c>
      <c r="M309">
        <f>INDEX('SWB Backcast - WINEP'!$B$12:$AG$168, MATCH('ALL Backcast - WINEP NEP'!$C309, 'SWB Backcast - WINEP'!$C$12:$C$168, 0), MATCH('ALL Backcast - WINEP NEP'!M$13, 'SWB Backcast - WINEP'!$B$13:$AG$13, 0))</f>
        <v>0</v>
      </c>
      <c r="N309" t="str">
        <f>INDEX('SWB Backcast - WINEP'!$B$12:$AG$168, MATCH('ALL Backcast - WINEP NEP'!$C309, 'SWB Backcast - WINEP'!$C$12:$C$168, 0), MATCH('ALL Backcast - WINEP NEP'!N$13, 'SWB Backcast - WINEP'!$B$13:$AG$13, 0))</f>
        <v>Excellent</v>
      </c>
      <c r="O309" t="str">
        <f>INDEX('SWB Backcast - WINEP'!$B$12:$AG$168, MATCH('ALL Backcast - WINEP NEP'!$C309, 'SWB Backcast - WINEP'!$C$12:$C$168, 0), MATCH('ALL Backcast - WINEP NEP'!O$13, 'SWB Backcast - WINEP'!$B$13:$AG$13, 0))</f>
        <v>Excellent</v>
      </c>
      <c r="P309">
        <f>INDEX('SWB Backcast - WINEP'!$B$12:$AG$168, MATCH('ALL Backcast - WINEP NEP'!$C309, 'SWB Backcast - WINEP'!$C$12:$C$168, 0), MATCH('ALL Backcast - WINEP NEP'!P$13, 'SWB Backcast - WINEP'!$B$13:$AG$13, 0))</f>
        <v>0</v>
      </c>
      <c r="Q309" t="str">
        <f>INDEX('SWB Backcast - WINEP'!$B$12:$AG$168, MATCH('ALL Backcast - WINEP NEP'!$C309, 'SWB Backcast - WINEP'!$C$12:$C$168, 0), MATCH('ALL Backcast - WINEP NEP'!Q$13, 'SWB Backcast - WINEP'!$B$13:$AG$13, 0))</f>
        <v>Excellent</v>
      </c>
      <c r="R309" t="str">
        <f>INDEX('SWB Backcast - WINEP'!$B$12:$AG$168, MATCH('ALL Backcast - WINEP NEP'!$C309, 'SWB Backcast - WINEP'!$C$12:$C$168, 0), MATCH('ALL Backcast - WINEP NEP'!R$13, 'SWB Backcast - WINEP'!$B$13:$AG$13, 0))</f>
        <v>Excellent</v>
      </c>
      <c r="S309" t="str">
        <f>INDEX('SWB Backcast - WINEP'!$B$12:$AG$168, MATCH('ALL Backcast - WINEP NEP'!$C309, 'SWB Backcast - WINEP'!$C$12:$C$168, 0), MATCH('ALL Backcast - WINEP NEP'!S$13, 'SWB Backcast - WINEP'!$B$13:$AG$13, 0))</f>
        <v>Excellent</v>
      </c>
      <c r="T309" t="str">
        <f>INDEX('SWB Backcast - WINEP'!$B$12:$AG$168, MATCH('ALL Backcast - WINEP NEP'!$C309, 'SWB Backcast - WINEP'!$C$12:$C$168, 0), MATCH('ALL Backcast - WINEP NEP'!T$13, 'SWB Backcast - WINEP'!$B$13:$AG$13, 0))</f>
        <v>Excellent</v>
      </c>
      <c r="U309" t="str">
        <f>INDEX('SWB Backcast - WINEP'!$B$12:$AG$168, MATCH('ALL Backcast - WINEP NEP'!$C309, 'SWB Backcast - WINEP'!$C$12:$C$168, 0), MATCH('ALL Backcast - WINEP NEP'!U$13, 'SWB Backcast - WINEP'!$B$13:$AG$13, 0))</f>
        <v>Excellent</v>
      </c>
      <c r="V309" t="str">
        <f>INDEX('SWB Backcast - WINEP'!$B$12:$AG$168, MATCH('ALL Backcast - WINEP NEP'!$C309, 'SWB Backcast - WINEP'!$C$12:$C$168, 0), MATCH('ALL Backcast - WINEP NEP'!V$13, 'SWB Backcast - WINEP'!$B$13:$AG$13, 0))</f>
        <v>Excellent</v>
      </c>
      <c r="W309">
        <f>INDEX('SWB Backcast - WINEP'!$B$12:$AG$168, MATCH('ALL Backcast - WINEP NEP'!$C309, 'SWB Backcast - WINEP'!$C$12:$C$168, 0), MATCH('ALL Backcast - WINEP NEP'!W$13, 'SWB Backcast - WINEP'!$B$13:$AG$13, 0))</f>
        <v>0</v>
      </c>
      <c r="X309">
        <f>INDEX('SWB Backcast - WINEP'!$B$12:$AG$168, MATCH('ALL Backcast - WINEP NEP'!$C309, 'SWB Backcast - WINEP'!$C$12:$C$168, 0), MATCH('ALL Backcast - WINEP NEP'!X$13, 'SWB Backcast - WINEP'!$B$13:$AG$13, 0))</f>
        <v>0</v>
      </c>
      <c r="Y309">
        <f>INDEX('SWB Backcast - WINEP'!$B$12:$AG$168, MATCH('ALL Backcast - WINEP NEP'!$C309, 'SWB Backcast - WINEP'!$C$12:$C$168, 0), MATCH('ALL Backcast - WINEP NEP'!Y$13, 'SWB Backcast - WINEP'!$B$13:$AG$13, 0))</f>
        <v>0</v>
      </c>
      <c r="Z309" t="str">
        <f>INDEX('SWB Backcast - WINEP'!$B$12:$AG$168, MATCH('ALL Backcast - WINEP NEP'!$C309, 'SWB Backcast - WINEP'!$C$12:$C$168, 0), MATCH('ALL Backcast - WINEP NEP'!Z$13, 'SWB Backcast - WINEP'!$B$13:$AG$13, 0))</f>
        <v>N</v>
      </c>
      <c r="AB309" t="str">
        <f t="shared" si="4"/>
        <v>N</v>
      </c>
    </row>
    <row r="310" spans="2:28">
      <c r="B310" t="s">
        <v>239</v>
      </c>
      <c r="C310" t="s">
        <v>633</v>
      </c>
      <c r="D310" t="str">
        <f>INDEX('SWB Backcast - WINEP'!$B$12:$AG$168, MATCH('ALL Backcast - WINEP NEP'!$C310, 'SWB Backcast - WINEP'!$C$12:$C$168, 0), MATCH('ALL Backcast - WINEP NEP'!D$13, 'SWB Backcast - WINEP'!$B$13:$AG$13, 0))</f>
        <v>coastal</v>
      </c>
      <c r="E310" t="str">
        <f>INDEX('SWB Backcast - WINEP'!$B$12:$AG$168, MATCH('ALL Backcast - WINEP NEP'!$C310, 'SWB Backcast - WINEP'!$C$12:$C$168, 0), MATCH('ALL Backcast - WINEP NEP'!E$13, 'SWB Backcast - WINEP'!$B$13:$AG$13, 0))</f>
        <v>Categorisation</v>
      </c>
      <c r="F310" t="str">
        <f>INDEX('SWB Backcast - WINEP'!$B$12:$AG$168, MATCH('ALL Backcast - WINEP NEP'!$C310, 'SWB Backcast - WINEP'!$C$12:$C$168, 0), MATCH('ALL Backcast - WINEP NEP'!F$13, 'SWB Backcast - WINEP'!$B$13:$AG$13, 0))</f>
        <v>Included</v>
      </c>
      <c r="H310" t="str">
        <f>INDEX('SWB Backcast - WINEP'!$B$12:$AG$168, MATCH('ALL Backcast - WINEP NEP'!$C310, 'SWB Backcast - WINEP'!$C$12:$C$168, 0), MATCH('ALL Backcast - WINEP NEP'!H$13, 'SWB Backcast - WINEP'!$B$13:$AG$13, 0))</f>
        <v>Excellent</v>
      </c>
      <c r="I310" t="str">
        <f>INDEX('SWB Backcast - WINEP'!$B$12:$AG$168, MATCH('ALL Backcast - WINEP NEP'!$C310, 'SWB Backcast - WINEP'!$C$12:$C$168, 0), MATCH('ALL Backcast - WINEP NEP'!I$13, 'SWB Backcast - WINEP'!$B$13:$AG$13, 0))</f>
        <v>Excellent</v>
      </c>
      <c r="J310" t="str">
        <f>INDEX('SWB Backcast - WINEP'!$B$12:$AG$168, MATCH('ALL Backcast - WINEP NEP'!$C310, 'SWB Backcast - WINEP'!$C$12:$C$168, 0), MATCH('ALL Backcast - WINEP NEP'!J$13, 'SWB Backcast - WINEP'!$B$13:$AG$13, 0))</f>
        <v>Excellent</v>
      </c>
      <c r="K310" t="str">
        <f>INDEX('SWB Backcast - WINEP'!$B$12:$AG$168, MATCH('ALL Backcast - WINEP NEP'!$C310, 'SWB Backcast - WINEP'!$C$12:$C$168, 0), MATCH('ALL Backcast - WINEP NEP'!K$13, 'SWB Backcast - WINEP'!$B$13:$AG$13, 0))</f>
        <v>Excellent</v>
      </c>
      <c r="L310" t="str">
        <f>INDEX('SWB Backcast - WINEP'!$B$12:$AG$168, MATCH('ALL Backcast - WINEP NEP'!$C310, 'SWB Backcast - WINEP'!$C$12:$C$168, 0), MATCH('ALL Backcast - WINEP NEP'!L$13, 'SWB Backcast - WINEP'!$B$13:$AG$13, 0))</f>
        <v>Excellent</v>
      </c>
      <c r="M310">
        <f>INDEX('SWB Backcast - WINEP'!$B$12:$AG$168, MATCH('ALL Backcast - WINEP NEP'!$C310, 'SWB Backcast - WINEP'!$C$12:$C$168, 0), MATCH('ALL Backcast - WINEP NEP'!M$13, 'SWB Backcast - WINEP'!$B$13:$AG$13, 0))</f>
        <v>0</v>
      </c>
      <c r="N310" t="str">
        <f>INDEX('SWB Backcast - WINEP'!$B$12:$AG$168, MATCH('ALL Backcast - WINEP NEP'!$C310, 'SWB Backcast - WINEP'!$C$12:$C$168, 0), MATCH('ALL Backcast - WINEP NEP'!N$13, 'SWB Backcast - WINEP'!$B$13:$AG$13, 0))</f>
        <v>Excellent</v>
      </c>
      <c r="O310" t="str">
        <f>INDEX('SWB Backcast - WINEP'!$B$12:$AG$168, MATCH('ALL Backcast - WINEP NEP'!$C310, 'SWB Backcast - WINEP'!$C$12:$C$168, 0), MATCH('ALL Backcast - WINEP NEP'!O$13, 'SWB Backcast - WINEP'!$B$13:$AG$13, 0))</f>
        <v>Excellent</v>
      </c>
      <c r="P310">
        <f>INDEX('SWB Backcast - WINEP'!$B$12:$AG$168, MATCH('ALL Backcast - WINEP NEP'!$C310, 'SWB Backcast - WINEP'!$C$12:$C$168, 0), MATCH('ALL Backcast - WINEP NEP'!P$13, 'SWB Backcast - WINEP'!$B$13:$AG$13, 0))</f>
        <v>0</v>
      </c>
      <c r="Q310" t="str">
        <f>INDEX('SWB Backcast - WINEP'!$B$12:$AG$168, MATCH('ALL Backcast - WINEP NEP'!$C310, 'SWB Backcast - WINEP'!$C$12:$C$168, 0), MATCH('ALL Backcast - WINEP NEP'!Q$13, 'SWB Backcast - WINEP'!$B$13:$AG$13, 0))</f>
        <v>Excellent</v>
      </c>
      <c r="R310" t="str">
        <f>INDEX('SWB Backcast - WINEP'!$B$12:$AG$168, MATCH('ALL Backcast - WINEP NEP'!$C310, 'SWB Backcast - WINEP'!$C$12:$C$168, 0), MATCH('ALL Backcast - WINEP NEP'!R$13, 'SWB Backcast - WINEP'!$B$13:$AG$13, 0))</f>
        <v>Excellent</v>
      </c>
      <c r="S310" t="str">
        <f>INDEX('SWB Backcast - WINEP'!$B$12:$AG$168, MATCH('ALL Backcast - WINEP NEP'!$C310, 'SWB Backcast - WINEP'!$C$12:$C$168, 0), MATCH('ALL Backcast - WINEP NEP'!S$13, 'SWB Backcast - WINEP'!$B$13:$AG$13, 0))</f>
        <v>Excellent</v>
      </c>
      <c r="T310" t="str">
        <f>INDEX('SWB Backcast - WINEP'!$B$12:$AG$168, MATCH('ALL Backcast - WINEP NEP'!$C310, 'SWB Backcast - WINEP'!$C$12:$C$168, 0), MATCH('ALL Backcast - WINEP NEP'!T$13, 'SWB Backcast - WINEP'!$B$13:$AG$13, 0))</f>
        <v>Excellent</v>
      </c>
      <c r="U310" t="str">
        <f>INDEX('SWB Backcast - WINEP'!$B$12:$AG$168, MATCH('ALL Backcast - WINEP NEP'!$C310, 'SWB Backcast - WINEP'!$C$12:$C$168, 0), MATCH('ALL Backcast - WINEP NEP'!U$13, 'SWB Backcast - WINEP'!$B$13:$AG$13, 0))</f>
        <v>Excellent</v>
      </c>
      <c r="V310" t="str">
        <f>INDEX('SWB Backcast - WINEP'!$B$12:$AG$168, MATCH('ALL Backcast - WINEP NEP'!$C310, 'SWB Backcast - WINEP'!$C$12:$C$168, 0), MATCH('ALL Backcast - WINEP NEP'!V$13, 'SWB Backcast - WINEP'!$B$13:$AG$13, 0))</f>
        <v>Excellent</v>
      </c>
      <c r="W310">
        <f>INDEX('SWB Backcast - WINEP'!$B$12:$AG$168, MATCH('ALL Backcast - WINEP NEP'!$C310, 'SWB Backcast - WINEP'!$C$12:$C$168, 0), MATCH('ALL Backcast - WINEP NEP'!W$13, 'SWB Backcast - WINEP'!$B$13:$AG$13, 0))</f>
        <v>0</v>
      </c>
      <c r="X310">
        <f>INDEX('SWB Backcast - WINEP'!$B$12:$AG$168, MATCH('ALL Backcast - WINEP NEP'!$C310, 'SWB Backcast - WINEP'!$C$12:$C$168, 0), MATCH('ALL Backcast - WINEP NEP'!X$13, 'SWB Backcast - WINEP'!$B$13:$AG$13, 0))</f>
        <v>0</v>
      </c>
      <c r="Y310">
        <f>INDEX('SWB Backcast - WINEP'!$B$12:$AG$168, MATCH('ALL Backcast - WINEP NEP'!$C310, 'SWB Backcast - WINEP'!$C$12:$C$168, 0), MATCH('ALL Backcast - WINEP NEP'!Y$13, 'SWB Backcast - WINEP'!$B$13:$AG$13, 0))</f>
        <v>0</v>
      </c>
      <c r="Z310" t="str">
        <f>INDEX('SWB Backcast - WINEP'!$B$12:$AG$168, MATCH('ALL Backcast - WINEP NEP'!$C310, 'SWB Backcast - WINEP'!$C$12:$C$168, 0), MATCH('ALL Backcast - WINEP NEP'!Z$13, 'SWB Backcast - WINEP'!$B$13:$AG$13, 0))</f>
        <v>N</v>
      </c>
      <c r="AB310" t="str">
        <f t="shared" si="4"/>
        <v>N</v>
      </c>
    </row>
    <row r="311" spans="2:28">
      <c r="B311" t="s">
        <v>239</v>
      </c>
      <c r="C311" t="s">
        <v>634</v>
      </c>
      <c r="D311" t="str">
        <f>INDEX('SWB Backcast - WINEP'!$B$12:$AG$168, MATCH('ALL Backcast - WINEP NEP'!$C311, 'SWB Backcast - WINEP'!$C$12:$C$168, 0), MATCH('ALL Backcast - WINEP NEP'!D$13, 'SWB Backcast - WINEP'!$B$13:$AG$13, 0))</f>
        <v>coastal</v>
      </c>
      <c r="E311" t="str">
        <f>INDEX('SWB Backcast - WINEP'!$B$12:$AG$168, MATCH('ALL Backcast - WINEP NEP'!$C311, 'SWB Backcast - WINEP'!$C$12:$C$168, 0), MATCH('ALL Backcast - WINEP NEP'!E$13, 'SWB Backcast - WINEP'!$B$13:$AG$13, 0))</f>
        <v>Categorisation</v>
      </c>
      <c r="F311" t="str">
        <f>INDEX('SWB Backcast - WINEP'!$B$12:$AG$168, MATCH('ALL Backcast - WINEP NEP'!$C311, 'SWB Backcast - WINEP'!$C$12:$C$168, 0), MATCH('ALL Backcast - WINEP NEP'!F$13, 'SWB Backcast - WINEP'!$B$13:$AG$13, 0))</f>
        <v>Included</v>
      </c>
      <c r="H311" t="str">
        <f>INDEX('SWB Backcast - WINEP'!$B$12:$AG$168, MATCH('ALL Backcast - WINEP NEP'!$C311, 'SWB Backcast - WINEP'!$C$12:$C$168, 0), MATCH('ALL Backcast - WINEP NEP'!H$13, 'SWB Backcast - WINEP'!$B$13:$AG$13, 0))</f>
        <v>Excellent</v>
      </c>
      <c r="I311" t="str">
        <f>INDEX('SWB Backcast - WINEP'!$B$12:$AG$168, MATCH('ALL Backcast - WINEP NEP'!$C311, 'SWB Backcast - WINEP'!$C$12:$C$168, 0), MATCH('ALL Backcast - WINEP NEP'!I$13, 'SWB Backcast - WINEP'!$B$13:$AG$13, 0))</f>
        <v>Excellent</v>
      </c>
      <c r="J311" t="str">
        <f>INDEX('SWB Backcast - WINEP'!$B$12:$AG$168, MATCH('ALL Backcast - WINEP NEP'!$C311, 'SWB Backcast - WINEP'!$C$12:$C$168, 0), MATCH('ALL Backcast - WINEP NEP'!J$13, 'SWB Backcast - WINEP'!$B$13:$AG$13, 0))</f>
        <v>Excellent</v>
      </c>
      <c r="K311" t="str">
        <f>INDEX('SWB Backcast - WINEP'!$B$12:$AG$168, MATCH('ALL Backcast - WINEP NEP'!$C311, 'SWB Backcast - WINEP'!$C$12:$C$168, 0), MATCH('ALL Backcast - WINEP NEP'!K$13, 'SWB Backcast - WINEP'!$B$13:$AG$13, 0))</f>
        <v>Excellent</v>
      </c>
      <c r="L311" t="str">
        <f>INDEX('SWB Backcast - WINEP'!$B$12:$AG$168, MATCH('ALL Backcast - WINEP NEP'!$C311, 'SWB Backcast - WINEP'!$C$12:$C$168, 0), MATCH('ALL Backcast - WINEP NEP'!L$13, 'SWB Backcast - WINEP'!$B$13:$AG$13, 0))</f>
        <v>Excellent</v>
      </c>
      <c r="M311">
        <f>INDEX('SWB Backcast - WINEP'!$B$12:$AG$168, MATCH('ALL Backcast - WINEP NEP'!$C311, 'SWB Backcast - WINEP'!$C$12:$C$168, 0), MATCH('ALL Backcast - WINEP NEP'!M$13, 'SWB Backcast - WINEP'!$B$13:$AG$13, 0))</f>
        <v>0</v>
      </c>
      <c r="N311" t="str">
        <f>INDEX('SWB Backcast - WINEP'!$B$12:$AG$168, MATCH('ALL Backcast - WINEP NEP'!$C311, 'SWB Backcast - WINEP'!$C$12:$C$168, 0), MATCH('ALL Backcast - WINEP NEP'!N$13, 'SWB Backcast - WINEP'!$B$13:$AG$13, 0))</f>
        <v>Excellent</v>
      </c>
      <c r="O311" t="str">
        <f>INDEX('SWB Backcast - WINEP'!$B$12:$AG$168, MATCH('ALL Backcast - WINEP NEP'!$C311, 'SWB Backcast - WINEP'!$C$12:$C$168, 0), MATCH('ALL Backcast - WINEP NEP'!O$13, 'SWB Backcast - WINEP'!$B$13:$AG$13, 0))</f>
        <v>Excellent</v>
      </c>
      <c r="P311">
        <f>INDEX('SWB Backcast - WINEP'!$B$12:$AG$168, MATCH('ALL Backcast - WINEP NEP'!$C311, 'SWB Backcast - WINEP'!$C$12:$C$168, 0), MATCH('ALL Backcast - WINEP NEP'!P$13, 'SWB Backcast - WINEP'!$B$13:$AG$13, 0))</f>
        <v>0</v>
      </c>
      <c r="Q311" t="str">
        <f>INDEX('SWB Backcast - WINEP'!$B$12:$AG$168, MATCH('ALL Backcast - WINEP NEP'!$C311, 'SWB Backcast - WINEP'!$C$12:$C$168, 0), MATCH('ALL Backcast - WINEP NEP'!Q$13, 'SWB Backcast - WINEP'!$B$13:$AG$13, 0))</f>
        <v>Excellent</v>
      </c>
      <c r="R311" t="str">
        <f>INDEX('SWB Backcast - WINEP'!$B$12:$AG$168, MATCH('ALL Backcast - WINEP NEP'!$C311, 'SWB Backcast - WINEP'!$C$12:$C$168, 0), MATCH('ALL Backcast - WINEP NEP'!R$13, 'SWB Backcast - WINEP'!$B$13:$AG$13, 0))</f>
        <v>Excellent</v>
      </c>
      <c r="S311" t="str">
        <f>INDEX('SWB Backcast - WINEP'!$B$12:$AG$168, MATCH('ALL Backcast - WINEP NEP'!$C311, 'SWB Backcast - WINEP'!$C$12:$C$168, 0), MATCH('ALL Backcast - WINEP NEP'!S$13, 'SWB Backcast - WINEP'!$B$13:$AG$13, 0))</f>
        <v>Excellent</v>
      </c>
      <c r="T311" t="str">
        <f>INDEX('SWB Backcast - WINEP'!$B$12:$AG$168, MATCH('ALL Backcast - WINEP NEP'!$C311, 'SWB Backcast - WINEP'!$C$12:$C$168, 0), MATCH('ALL Backcast - WINEP NEP'!T$13, 'SWB Backcast - WINEP'!$B$13:$AG$13, 0))</f>
        <v>Excellent</v>
      </c>
      <c r="U311" t="str">
        <f>INDEX('SWB Backcast - WINEP'!$B$12:$AG$168, MATCH('ALL Backcast - WINEP NEP'!$C311, 'SWB Backcast - WINEP'!$C$12:$C$168, 0), MATCH('ALL Backcast - WINEP NEP'!U$13, 'SWB Backcast - WINEP'!$B$13:$AG$13, 0))</f>
        <v>Excellent</v>
      </c>
      <c r="V311" t="str">
        <f>INDEX('SWB Backcast - WINEP'!$B$12:$AG$168, MATCH('ALL Backcast - WINEP NEP'!$C311, 'SWB Backcast - WINEP'!$C$12:$C$168, 0), MATCH('ALL Backcast - WINEP NEP'!V$13, 'SWB Backcast - WINEP'!$B$13:$AG$13, 0))</f>
        <v>Excellent</v>
      </c>
      <c r="W311">
        <f>INDEX('SWB Backcast - WINEP'!$B$12:$AG$168, MATCH('ALL Backcast - WINEP NEP'!$C311, 'SWB Backcast - WINEP'!$C$12:$C$168, 0), MATCH('ALL Backcast - WINEP NEP'!W$13, 'SWB Backcast - WINEP'!$B$13:$AG$13, 0))</f>
        <v>0</v>
      </c>
      <c r="X311">
        <f>INDEX('SWB Backcast - WINEP'!$B$12:$AG$168, MATCH('ALL Backcast - WINEP NEP'!$C311, 'SWB Backcast - WINEP'!$C$12:$C$168, 0), MATCH('ALL Backcast - WINEP NEP'!X$13, 'SWB Backcast - WINEP'!$B$13:$AG$13, 0))</f>
        <v>0</v>
      </c>
      <c r="Y311">
        <f>INDEX('SWB Backcast - WINEP'!$B$12:$AG$168, MATCH('ALL Backcast - WINEP NEP'!$C311, 'SWB Backcast - WINEP'!$C$12:$C$168, 0), MATCH('ALL Backcast - WINEP NEP'!Y$13, 'SWB Backcast - WINEP'!$B$13:$AG$13, 0))</f>
        <v>0</v>
      </c>
      <c r="Z311" t="str">
        <f>INDEX('SWB Backcast - WINEP'!$B$12:$AG$168, MATCH('ALL Backcast - WINEP NEP'!$C311, 'SWB Backcast - WINEP'!$C$12:$C$168, 0), MATCH('ALL Backcast - WINEP NEP'!Z$13, 'SWB Backcast - WINEP'!$B$13:$AG$13, 0))</f>
        <v>N</v>
      </c>
      <c r="AB311" t="str">
        <f t="shared" si="4"/>
        <v>N</v>
      </c>
    </row>
    <row r="312" spans="2:28">
      <c r="B312" t="s">
        <v>239</v>
      </c>
      <c r="C312" t="s">
        <v>635</v>
      </c>
      <c r="D312" t="str">
        <f>INDEX('SWB Backcast - WINEP'!$B$12:$AG$168, MATCH('ALL Backcast - WINEP NEP'!$C312, 'SWB Backcast - WINEP'!$C$12:$C$168, 0), MATCH('ALL Backcast - WINEP NEP'!D$13, 'SWB Backcast - WINEP'!$B$13:$AG$13, 0))</f>
        <v>coastal</v>
      </c>
      <c r="E312" t="str">
        <f>INDEX('SWB Backcast - WINEP'!$B$12:$AG$168, MATCH('ALL Backcast - WINEP NEP'!$C312, 'SWB Backcast - WINEP'!$C$12:$C$168, 0), MATCH('ALL Backcast - WINEP NEP'!E$13, 'SWB Backcast - WINEP'!$B$13:$AG$13, 0))</f>
        <v>Categorisation</v>
      </c>
      <c r="F312" t="str">
        <f>INDEX('SWB Backcast - WINEP'!$B$12:$AG$168, MATCH('ALL Backcast - WINEP NEP'!$C312, 'SWB Backcast - WINEP'!$C$12:$C$168, 0), MATCH('ALL Backcast - WINEP NEP'!F$13, 'SWB Backcast - WINEP'!$B$13:$AG$13, 0))</f>
        <v>Included</v>
      </c>
      <c r="H312" t="str">
        <f>INDEX('SWB Backcast - WINEP'!$B$12:$AG$168, MATCH('ALL Backcast - WINEP NEP'!$C312, 'SWB Backcast - WINEP'!$C$12:$C$168, 0), MATCH('ALL Backcast - WINEP NEP'!H$13, 'SWB Backcast - WINEP'!$B$13:$AG$13, 0))</f>
        <v>Sufficient</v>
      </c>
      <c r="I312" t="str">
        <f>INDEX('SWB Backcast - WINEP'!$B$12:$AG$168, MATCH('ALL Backcast - WINEP NEP'!$C312, 'SWB Backcast - WINEP'!$C$12:$C$168, 0), MATCH('ALL Backcast - WINEP NEP'!I$13, 'SWB Backcast - WINEP'!$B$13:$AG$13, 0))</f>
        <v>Poor</v>
      </c>
      <c r="J312" t="str">
        <f>INDEX('SWB Backcast - WINEP'!$B$12:$AG$168, MATCH('ALL Backcast - WINEP NEP'!$C312, 'SWB Backcast - WINEP'!$C$12:$C$168, 0), MATCH('ALL Backcast - WINEP NEP'!J$13, 'SWB Backcast - WINEP'!$B$13:$AG$13, 0))</f>
        <v>Poor</v>
      </c>
      <c r="K312" t="str">
        <f>INDEX('SWB Backcast - WINEP'!$B$12:$AG$168, MATCH('ALL Backcast - WINEP NEP'!$C312, 'SWB Backcast - WINEP'!$C$12:$C$168, 0), MATCH('ALL Backcast - WINEP NEP'!K$13, 'SWB Backcast - WINEP'!$B$13:$AG$13, 0))</f>
        <v>Poor</v>
      </c>
      <c r="L312" t="str">
        <f>INDEX('SWB Backcast - WINEP'!$B$12:$AG$168, MATCH('ALL Backcast - WINEP NEP'!$C312, 'SWB Backcast - WINEP'!$C$12:$C$168, 0), MATCH('ALL Backcast - WINEP NEP'!L$13, 'SWB Backcast - WINEP'!$B$13:$AG$13, 0))</f>
        <v>Poor</v>
      </c>
      <c r="M312">
        <f>INDEX('SWB Backcast - WINEP'!$B$12:$AG$168, MATCH('ALL Backcast - WINEP NEP'!$C312, 'SWB Backcast - WINEP'!$C$12:$C$168, 0), MATCH('ALL Backcast - WINEP NEP'!M$13, 'SWB Backcast - WINEP'!$B$13:$AG$13, 0))</f>
        <v>0</v>
      </c>
      <c r="N312" t="str">
        <f>INDEX('SWB Backcast - WINEP'!$B$12:$AG$168, MATCH('ALL Backcast - WINEP NEP'!$C312, 'SWB Backcast - WINEP'!$C$12:$C$168, 0), MATCH('ALL Backcast - WINEP NEP'!N$13, 'SWB Backcast - WINEP'!$B$13:$AG$13, 0))</f>
        <v>Poor</v>
      </c>
      <c r="O312" t="str">
        <f>INDEX('SWB Backcast - WINEP'!$B$12:$AG$168, MATCH('ALL Backcast - WINEP NEP'!$C312, 'SWB Backcast - WINEP'!$C$12:$C$168, 0), MATCH('ALL Backcast - WINEP NEP'!O$13, 'SWB Backcast - WINEP'!$B$13:$AG$13, 0))</f>
        <v>Poor</v>
      </c>
      <c r="P312">
        <f>INDEX('SWB Backcast - WINEP'!$B$12:$AG$168, MATCH('ALL Backcast - WINEP NEP'!$C312, 'SWB Backcast - WINEP'!$C$12:$C$168, 0), MATCH('ALL Backcast - WINEP NEP'!P$13, 'SWB Backcast - WINEP'!$B$13:$AG$13, 0))</f>
        <v>0</v>
      </c>
      <c r="Q312" t="str">
        <f>INDEX('SWB Backcast - WINEP'!$B$12:$AG$168, MATCH('ALL Backcast - WINEP NEP'!$C312, 'SWB Backcast - WINEP'!$C$12:$C$168, 0), MATCH('ALL Backcast - WINEP NEP'!Q$13, 'SWB Backcast - WINEP'!$B$13:$AG$13, 0))</f>
        <v>Good</v>
      </c>
      <c r="R312" t="str">
        <f>INDEX('SWB Backcast - WINEP'!$B$12:$AG$168, MATCH('ALL Backcast - WINEP NEP'!$C312, 'SWB Backcast - WINEP'!$C$12:$C$168, 0), MATCH('ALL Backcast - WINEP NEP'!R$13, 'SWB Backcast - WINEP'!$B$13:$AG$13, 0))</f>
        <v>Good</v>
      </c>
      <c r="S312" t="str">
        <f>INDEX('SWB Backcast - WINEP'!$B$12:$AG$168, MATCH('ALL Backcast - WINEP NEP'!$C312, 'SWB Backcast - WINEP'!$C$12:$C$168, 0), MATCH('ALL Backcast - WINEP NEP'!S$13, 'SWB Backcast - WINEP'!$B$13:$AG$13, 0))</f>
        <v>Good</v>
      </c>
      <c r="T312" t="str">
        <f>INDEX('SWB Backcast - WINEP'!$B$12:$AG$168, MATCH('ALL Backcast - WINEP NEP'!$C312, 'SWB Backcast - WINEP'!$C$12:$C$168, 0), MATCH('ALL Backcast - WINEP NEP'!T$13, 'SWB Backcast - WINEP'!$B$13:$AG$13, 0))</f>
        <v>Good</v>
      </c>
      <c r="U312" t="str">
        <f>INDEX('SWB Backcast - WINEP'!$B$12:$AG$168, MATCH('ALL Backcast - WINEP NEP'!$C312, 'SWB Backcast - WINEP'!$C$12:$C$168, 0), MATCH('ALL Backcast - WINEP NEP'!U$13, 'SWB Backcast - WINEP'!$B$13:$AG$13, 0))</f>
        <v>Excellent</v>
      </c>
      <c r="V312" t="str">
        <f>INDEX('SWB Backcast - WINEP'!$B$12:$AG$168, MATCH('ALL Backcast - WINEP NEP'!$C312, 'SWB Backcast - WINEP'!$C$12:$C$168, 0), MATCH('ALL Backcast - WINEP NEP'!V$13, 'SWB Backcast - WINEP'!$B$13:$AG$13, 0))</f>
        <v>Excellent</v>
      </c>
      <c r="W312">
        <f>INDEX('SWB Backcast - WINEP'!$B$12:$AG$168, MATCH('ALL Backcast - WINEP NEP'!$C312, 'SWB Backcast - WINEP'!$C$12:$C$168, 0), MATCH('ALL Backcast - WINEP NEP'!W$13, 'SWB Backcast - WINEP'!$B$13:$AG$13, 0))</f>
        <v>0</v>
      </c>
      <c r="X312" t="str">
        <f>INDEX('SWB Backcast - WINEP'!$B$12:$AG$168, MATCH('ALL Backcast - WINEP NEP'!$C312, 'SWB Backcast - WINEP'!$C$12:$C$168, 0), MATCH('ALL Backcast - WINEP NEP'!X$13, 'SWB Backcast - WINEP'!$B$13:$AG$13, 0))</f>
        <v>IMP1 - 08SW100178a
EnvAct_IMP3 - 08SW101573a</v>
      </c>
      <c r="Y312" t="str">
        <f>INDEX('SWB Backcast - WINEP'!$B$12:$AG$168, MATCH('ALL Backcast - WINEP NEP'!$C312, 'SWB Backcast - WINEP'!$C$12:$C$168, 0), MATCH('ALL Backcast - WINEP NEP'!Y$13, 'SWB Backcast - WINEP'!$B$13:$AG$13, 0))</f>
        <v>Accept Company forecast -  improvement predicted up to excellent by 2029-30.</v>
      </c>
      <c r="Z312" t="str">
        <f>INDEX('SWB Backcast - WINEP'!$B$12:$AG$168, MATCH('ALL Backcast - WINEP NEP'!$C312, 'SWB Backcast - WINEP'!$C$12:$C$168, 0), MATCH('ALL Backcast - WINEP NEP'!Z$13, 'SWB Backcast - WINEP'!$B$13:$AG$13, 0))</f>
        <v>N</v>
      </c>
      <c r="AB312" t="str">
        <f t="shared" si="4"/>
        <v>Y</v>
      </c>
    </row>
    <row r="313" spans="2:28">
      <c r="B313" t="s">
        <v>239</v>
      </c>
      <c r="C313" t="s">
        <v>636</v>
      </c>
      <c r="D313" t="str">
        <f>INDEX('SWB Backcast - WINEP'!$B$12:$AG$168, MATCH('ALL Backcast - WINEP NEP'!$C313, 'SWB Backcast - WINEP'!$C$12:$C$168, 0), MATCH('ALL Backcast - WINEP NEP'!D$13, 'SWB Backcast - WINEP'!$B$13:$AG$13, 0))</f>
        <v>coastal</v>
      </c>
      <c r="E313" t="str">
        <f>INDEX('SWB Backcast - WINEP'!$B$12:$AG$168, MATCH('ALL Backcast - WINEP NEP'!$C313, 'SWB Backcast - WINEP'!$C$12:$C$168, 0), MATCH('ALL Backcast - WINEP NEP'!E$13, 'SWB Backcast - WINEP'!$B$13:$AG$13, 0))</f>
        <v>Categorisation</v>
      </c>
      <c r="F313" t="str">
        <f>INDEX('SWB Backcast - WINEP'!$B$12:$AG$168, MATCH('ALL Backcast - WINEP NEP'!$C313, 'SWB Backcast - WINEP'!$C$12:$C$168, 0), MATCH('ALL Backcast - WINEP NEP'!F$13, 'SWB Backcast - WINEP'!$B$13:$AG$13, 0))</f>
        <v>Included</v>
      </c>
      <c r="H313" t="str">
        <f>INDEX('SWB Backcast - WINEP'!$B$12:$AG$168, MATCH('ALL Backcast - WINEP NEP'!$C313, 'SWB Backcast - WINEP'!$C$12:$C$168, 0), MATCH('ALL Backcast - WINEP NEP'!H$13, 'SWB Backcast - WINEP'!$B$13:$AG$13, 0))</f>
        <v>Excellent</v>
      </c>
      <c r="I313" t="str">
        <f>INDEX('SWB Backcast - WINEP'!$B$12:$AG$168, MATCH('ALL Backcast - WINEP NEP'!$C313, 'SWB Backcast - WINEP'!$C$12:$C$168, 0), MATCH('ALL Backcast - WINEP NEP'!I$13, 'SWB Backcast - WINEP'!$B$13:$AG$13, 0))</f>
        <v>Excellent</v>
      </c>
      <c r="J313" t="str">
        <f>INDEX('SWB Backcast - WINEP'!$B$12:$AG$168, MATCH('ALL Backcast - WINEP NEP'!$C313, 'SWB Backcast - WINEP'!$C$12:$C$168, 0), MATCH('ALL Backcast - WINEP NEP'!J$13, 'SWB Backcast - WINEP'!$B$13:$AG$13, 0))</f>
        <v>Excellent</v>
      </c>
      <c r="K313" t="str">
        <f>INDEX('SWB Backcast - WINEP'!$B$12:$AG$168, MATCH('ALL Backcast - WINEP NEP'!$C313, 'SWB Backcast - WINEP'!$C$12:$C$168, 0), MATCH('ALL Backcast - WINEP NEP'!K$13, 'SWB Backcast - WINEP'!$B$13:$AG$13, 0))</f>
        <v>Excellent</v>
      </c>
      <c r="L313" t="str">
        <f>INDEX('SWB Backcast - WINEP'!$B$12:$AG$168, MATCH('ALL Backcast - WINEP NEP'!$C313, 'SWB Backcast - WINEP'!$C$12:$C$168, 0), MATCH('ALL Backcast - WINEP NEP'!L$13, 'SWB Backcast - WINEP'!$B$13:$AG$13, 0))</f>
        <v>Excellent</v>
      </c>
      <c r="M313">
        <f>INDEX('SWB Backcast - WINEP'!$B$12:$AG$168, MATCH('ALL Backcast - WINEP NEP'!$C313, 'SWB Backcast - WINEP'!$C$12:$C$168, 0), MATCH('ALL Backcast - WINEP NEP'!M$13, 'SWB Backcast - WINEP'!$B$13:$AG$13, 0))</f>
        <v>0</v>
      </c>
      <c r="N313" t="str">
        <f>INDEX('SWB Backcast - WINEP'!$B$12:$AG$168, MATCH('ALL Backcast - WINEP NEP'!$C313, 'SWB Backcast - WINEP'!$C$12:$C$168, 0), MATCH('ALL Backcast - WINEP NEP'!N$13, 'SWB Backcast - WINEP'!$B$13:$AG$13, 0))</f>
        <v>Excellent</v>
      </c>
      <c r="O313" t="str">
        <f>INDEX('SWB Backcast - WINEP'!$B$12:$AG$168, MATCH('ALL Backcast - WINEP NEP'!$C313, 'SWB Backcast - WINEP'!$C$12:$C$168, 0), MATCH('ALL Backcast - WINEP NEP'!O$13, 'SWB Backcast - WINEP'!$B$13:$AG$13, 0))</f>
        <v>Excellent</v>
      </c>
      <c r="P313">
        <f>INDEX('SWB Backcast - WINEP'!$B$12:$AG$168, MATCH('ALL Backcast - WINEP NEP'!$C313, 'SWB Backcast - WINEP'!$C$12:$C$168, 0), MATCH('ALL Backcast - WINEP NEP'!P$13, 'SWB Backcast - WINEP'!$B$13:$AG$13, 0))</f>
        <v>0</v>
      </c>
      <c r="Q313" t="str">
        <f>INDEX('SWB Backcast - WINEP'!$B$12:$AG$168, MATCH('ALL Backcast - WINEP NEP'!$C313, 'SWB Backcast - WINEP'!$C$12:$C$168, 0), MATCH('ALL Backcast - WINEP NEP'!Q$13, 'SWB Backcast - WINEP'!$B$13:$AG$13, 0))</f>
        <v>Excellent</v>
      </c>
      <c r="R313" t="str">
        <f>INDEX('SWB Backcast - WINEP'!$B$12:$AG$168, MATCH('ALL Backcast - WINEP NEP'!$C313, 'SWB Backcast - WINEP'!$C$12:$C$168, 0), MATCH('ALL Backcast - WINEP NEP'!R$13, 'SWB Backcast - WINEP'!$B$13:$AG$13, 0))</f>
        <v>Excellent</v>
      </c>
      <c r="S313" t="str">
        <f>INDEX('SWB Backcast - WINEP'!$B$12:$AG$168, MATCH('ALL Backcast - WINEP NEP'!$C313, 'SWB Backcast - WINEP'!$C$12:$C$168, 0), MATCH('ALL Backcast - WINEP NEP'!S$13, 'SWB Backcast - WINEP'!$B$13:$AG$13, 0))</f>
        <v>Excellent</v>
      </c>
      <c r="T313" t="str">
        <f>INDEX('SWB Backcast - WINEP'!$B$12:$AG$168, MATCH('ALL Backcast - WINEP NEP'!$C313, 'SWB Backcast - WINEP'!$C$12:$C$168, 0), MATCH('ALL Backcast - WINEP NEP'!T$13, 'SWB Backcast - WINEP'!$B$13:$AG$13, 0))</f>
        <v>Excellent</v>
      </c>
      <c r="U313" t="str">
        <f>INDEX('SWB Backcast - WINEP'!$B$12:$AG$168, MATCH('ALL Backcast - WINEP NEP'!$C313, 'SWB Backcast - WINEP'!$C$12:$C$168, 0), MATCH('ALL Backcast - WINEP NEP'!U$13, 'SWB Backcast - WINEP'!$B$13:$AG$13, 0))</f>
        <v>Excellent</v>
      </c>
      <c r="V313" t="str">
        <f>INDEX('SWB Backcast - WINEP'!$B$12:$AG$168, MATCH('ALL Backcast - WINEP NEP'!$C313, 'SWB Backcast - WINEP'!$C$12:$C$168, 0), MATCH('ALL Backcast - WINEP NEP'!V$13, 'SWB Backcast - WINEP'!$B$13:$AG$13, 0))</f>
        <v>Excellent</v>
      </c>
      <c r="W313">
        <f>INDEX('SWB Backcast - WINEP'!$B$12:$AG$168, MATCH('ALL Backcast - WINEP NEP'!$C313, 'SWB Backcast - WINEP'!$C$12:$C$168, 0), MATCH('ALL Backcast - WINEP NEP'!W$13, 'SWB Backcast - WINEP'!$B$13:$AG$13, 0))</f>
        <v>0</v>
      </c>
      <c r="X313">
        <f>INDEX('SWB Backcast - WINEP'!$B$12:$AG$168, MATCH('ALL Backcast - WINEP NEP'!$C313, 'SWB Backcast - WINEP'!$C$12:$C$168, 0), MATCH('ALL Backcast - WINEP NEP'!X$13, 'SWB Backcast - WINEP'!$B$13:$AG$13, 0))</f>
        <v>0</v>
      </c>
      <c r="Y313">
        <f>INDEX('SWB Backcast - WINEP'!$B$12:$AG$168, MATCH('ALL Backcast - WINEP NEP'!$C313, 'SWB Backcast - WINEP'!$C$12:$C$168, 0), MATCH('ALL Backcast - WINEP NEP'!Y$13, 'SWB Backcast - WINEP'!$B$13:$AG$13, 0))</f>
        <v>0</v>
      </c>
      <c r="Z313" t="str">
        <f>INDEX('SWB Backcast - WINEP'!$B$12:$AG$168, MATCH('ALL Backcast - WINEP NEP'!$C313, 'SWB Backcast - WINEP'!$C$12:$C$168, 0), MATCH('ALL Backcast - WINEP NEP'!Z$13, 'SWB Backcast - WINEP'!$B$13:$AG$13, 0))</f>
        <v>N</v>
      </c>
      <c r="AB313" t="str">
        <f t="shared" si="4"/>
        <v>N</v>
      </c>
    </row>
    <row r="314" spans="2:28">
      <c r="B314" t="s">
        <v>239</v>
      </c>
      <c r="C314" t="s">
        <v>637</v>
      </c>
      <c r="D314" t="str">
        <f>INDEX('SWB Backcast - WINEP'!$B$12:$AG$168, MATCH('ALL Backcast - WINEP NEP'!$C314, 'SWB Backcast - WINEP'!$C$12:$C$168, 0), MATCH('ALL Backcast - WINEP NEP'!D$13, 'SWB Backcast - WINEP'!$B$13:$AG$13, 0))</f>
        <v>coastal</v>
      </c>
      <c r="E314" t="str">
        <f>INDEX('SWB Backcast - WINEP'!$B$12:$AG$168, MATCH('ALL Backcast - WINEP NEP'!$C314, 'SWB Backcast - WINEP'!$C$12:$C$168, 0), MATCH('ALL Backcast - WINEP NEP'!E$13, 'SWB Backcast - WINEP'!$B$13:$AG$13, 0))</f>
        <v>Categorisation</v>
      </c>
      <c r="F314" t="str">
        <f>INDEX('SWB Backcast - WINEP'!$B$12:$AG$168, MATCH('ALL Backcast - WINEP NEP'!$C314, 'SWB Backcast - WINEP'!$C$12:$C$168, 0), MATCH('ALL Backcast - WINEP NEP'!F$13, 'SWB Backcast - WINEP'!$B$13:$AG$13, 0))</f>
        <v>Included</v>
      </c>
      <c r="H314" t="str">
        <f>INDEX('SWB Backcast - WINEP'!$B$12:$AG$168, MATCH('ALL Backcast - WINEP NEP'!$C314, 'SWB Backcast - WINEP'!$C$12:$C$168, 0), MATCH('ALL Backcast - WINEP NEP'!H$13, 'SWB Backcast - WINEP'!$B$13:$AG$13, 0))</f>
        <v>Excellent</v>
      </c>
      <c r="I314" t="str">
        <f>INDEX('SWB Backcast - WINEP'!$B$12:$AG$168, MATCH('ALL Backcast - WINEP NEP'!$C314, 'SWB Backcast - WINEP'!$C$12:$C$168, 0), MATCH('ALL Backcast - WINEP NEP'!I$13, 'SWB Backcast - WINEP'!$B$13:$AG$13, 0))</f>
        <v>Excellent</v>
      </c>
      <c r="J314" t="str">
        <f>INDEX('SWB Backcast - WINEP'!$B$12:$AG$168, MATCH('ALL Backcast - WINEP NEP'!$C314, 'SWB Backcast - WINEP'!$C$12:$C$168, 0), MATCH('ALL Backcast - WINEP NEP'!J$13, 'SWB Backcast - WINEP'!$B$13:$AG$13, 0))</f>
        <v>Excellent</v>
      </c>
      <c r="K314" t="str">
        <f>INDEX('SWB Backcast - WINEP'!$B$12:$AG$168, MATCH('ALL Backcast - WINEP NEP'!$C314, 'SWB Backcast - WINEP'!$C$12:$C$168, 0), MATCH('ALL Backcast - WINEP NEP'!K$13, 'SWB Backcast - WINEP'!$B$13:$AG$13, 0))</f>
        <v>Excellent</v>
      </c>
      <c r="L314" t="str">
        <f>INDEX('SWB Backcast - WINEP'!$B$12:$AG$168, MATCH('ALL Backcast - WINEP NEP'!$C314, 'SWB Backcast - WINEP'!$C$12:$C$168, 0), MATCH('ALL Backcast - WINEP NEP'!L$13, 'SWB Backcast - WINEP'!$B$13:$AG$13, 0))</f>
        <v>Excellent</v>
      </c>
      <c r="M314">
        <f>INDEX('SWB Backcast - WINEP'!$B$12:$AG$168, MATCH('ALL Backcast - WINEP NEP'!$C314, 'SWB Backcast - WINEP'!$C$12:$C$168, 0), MATCH('ALL Backcast - WINEP NEP'!M$13, 'SWB Backcast - WINEP'!$B$13:$AG$13, 0))</f>
        <v>0</v>
      </c>
      <c r="N314" t="str">
        <f>INDEX('SWB Backcast - WINEP'!$B$12:$AG$168, MATCH('ALL Backcast - WINEP NEP'!$C314, 'SWB Backcast - WINEP'!$C$12:$C$168, 0), MATCH('ALL Backcast - WINEP NEP'!N$13, 'SWB Backcast - WINEP'!$B$13:$AG$13, 0))</f>
        <v>Excellent</v>
      </c>
      <c r="O314" t="str">
        <f>INDEX('SWB Backcast - WINEP'!$B$12:$AG$168, MATCH('ALL Backcast - WINEP NEP'!$C314, 'SWB Backcast - WINEP'!$C$12:$C$168, 0), MATCH('ALL Backcast - WINEP NEP'!O$13, 'SWB Backcast - WINEP'!$B$13:$AG$13, 0))</f>
        <v>Excellent</v>
      </c>
      <c r="P314">
        <f>INDEX('SWB Backcast - WINEP'!$B$12:$AG$168, MATCH('ALL Backcast - WINEP NEP'!$C314, 'SWB Backcast - WINEP'!$C$12:$C$168, 0), MATCH('ALL Backcast - WINEP NEP'!P$13, 'SWB Backcast - WINEP'!$B$13:$AG$13, 0))</f>
        <v>0</v>
      </c>
      <c r="Q314" t="str">
        <f>INDEX('SWB Backcast - WINEP'!$B$12:$AG$168, MATCH('ALL Backcast - WINEP NEP'!$C314, 'SWB Backcast - WINEP'!$C$12:$C$168, 0), MATCH('ALL Backcast - WINEP NEP'!Q$13, 'SWB Backcast - WINEP'!$B$13:$AG$13, 0))</f>
        <v>Excellent</v>
      </c>
      <c r="R314" t="str">
        <f>INDEX('SWB Backcast - WINEP'!$B$12:$AG$168, MATCH('ALL Backcast - WINEP NEP'!$C314, 'SWB Backcast - WINEP'!$C$12:$C$168, 0), MATCH('ALL Backcast - WINEP NEP'!R$13, 'SWB Backcast - WINEP'!$B$13:$AG$13, 0))</f>
        <v>Excellent</v>
      </c>
      <c r="S314" t="str">
        <f>INDEX('SWB Backcast - WINEP'!$B$12:$AG$168, MATCH('ALL Backcast - WINEP NEP'!$C314, 'SWB Backcast - WINEP'!$C$12:$C$168, 0), MATCH('ALL Backcast - WINEP NEP'!S$13, 'SWB Backcast - WINEP'!$B$13:$AG$13, 0))</f>
        <v>Excellent</v>
      </c>
      <c r="T314" t="str">
        <f>INDEX('SWB Backcast - WINEP'!$B$12:$AG$168, MATCH('ALL Backcast - WINEP NEP'!$C314, 'SWB Backcast - WINEP'!$C$12:$C$168, 0), MATCH('ALL Backcast - WINEP NEP'!T$13, 'SWB Backcast - WINEP'!$B$13:$AG$13, 0))</f>
        <v>Excellent</v>
      </c>
      <c r="U314" t="str">
        <f>INDEX('SWB Backcast - WINEP'!$B$12:$AG$168, MATCH('ALL Backcast - WINEP NEP'!$C314, 'SWB Backcast - WINEP'!$C$12:$C$168, 0), MATCH('ALL Backcast - WINEP NEP'!U$13, 'SWB Backcast - WINEP'!$B$13:$AG$13, 0))</f>
        <v>Excellent</v>
      </c>
      <c r="V314" t="str">
        <f>INDEX('SWB Backcast - WINEP'!$B$12:$AG$168, MATCH('ALL Backcast - WINEP NEP'!$C314, 'SWB Backcast - WINEP'!$C$12:$C$168, 0), MATCH('ALL Backcast - WINEP NEP'!V$13, 'SWB Backcast - WINEP'!$B$13:$AG$13, 0))</f>
        <v>Excellent</v>
      </c>
      <c r="W314">
        <f>INDEX('SWB Backcast - WINEP'!$B$12:$AG$168, MATCH('ALL Backcast - WINEP NEP'!$C314, 'SWB Backcast - WINEP'!$C$12:$C$168, 0), MATCH('ALL Backcast - WINEP NEP'!W$13, 'SWB Backcast - WINEP'!$B$13:$AG$13, 0))</f>
        <v>0</v>
      </c>
      <c r="X314">
        <f>INDEX('SWB Backcast - WINEP'!$B$12:$AG$168, MATCH('ALL Backcast - WINEP NEP'!$C314, 'SWB Backcast - WINEP'!$C$12:$C$168, 0), MATCH('ALL Backcast - WINEP NEP'!X$13, 'SWB Backcast - WINEP'!$B$13:$AG$13, 0))</f>
        <v>0</v>
      </c>
      <c r="Y314">
        <f>INDEX('SWB Backcast - WINEP'!$B$12:$AG$168, MATCH('ALL Backcast - WINEP NEP'!$C314, 'SWB Backcast - WINEP'!$C$12:$C$168, 0), MATCH('ALL Backcast - WINEP NEP'!Y$13, 'SWB Backcast - WINEP'!$B$13:$AG$13, 0))</f>
        <v>0</v>
      </c>
      <c r="Z314" t="str">
        <f>INDEX('SWB Backcast - WINEP'!$B$12:$AG$168, MATCH('ALL Backcast - WINEP NEP'!$C314, 'SWB Backcast - WINEP'!$C$12:$C$168, 0), MATCH('ALL Backcast - WINEP NEP'!Z$13, 'SWB Backcast - WINEP'!$B$13:$AG$13, 0))</f>
        <v>N</v>
      </c>
      <c r="AB314" t="str">
        <f t="shared" si="4"/>
        <v>N</v>
      </c>
    </row>
    <row r="315" spans="2:28">
      <c r="B315" t="s">
        <v>239</v>
      </c>
      <c r="C315" t="s">
        <v>638</v>
      </c>
      <c r="D315" t="str">
        <f>INDEX('SWB Backcast - WINEP'!$B$12:$AG$168, MATCH('ALL Backcast - WINEP NEP'!$C315, 'SWB Backcast - WINEP'!$C$12:$C$168, 0), MATCH('ALL Backcast - WINEP NEP'!D$13, 'SWB Backcast - WINEP'!$B$13:$AG$13, 0))</f>
        <v>coastal</v>
      </c>
      <c r="E315" t="str">
        <f>INDEX('SWB Backcast - WINEP'!$B$12:$AG$168, MATCH('ALL Backcast - WINEP NEP'!$C315, 'SWB Backcast - WINEP'!$C$12:$C$168, 0), MATCH('ALL Backcast - WINEP NEP'!E$13, 'SWB Backcast - WINEP'!$B$13:$AG$13, 0))</f>
        <v>Categorisation</v>
      </c>
      <c r="F315" t="str">
        <f>INDEX('SWB Backcast - WINEP'!$B$12:$AG$168, MATCH('ALL Backcast - WINEP NEP'!$C315, 'SWB Backcast - WINEP'!$C$12:$C$168, 0), MATCH('ALL Backcast - WINEP NEP'!F$13, 'SWB Backcast - WINEP'!$B$13:$AG$13, 0))</f>
        <v>Included</v>
      </c>
      <c r="H315" t="str">
        <f>INDEX('SWB Backcast - WINEP'!$B$12:$AG$168, MATCH('ALL Backcast - WINEP NEP'!$C315, 'SWB Backcast - WINEP'!$C$12:$C$168, 0), MATCH('ALL Backcast - WINEP NEP'!H$13, 'SWB Backcast - WINEP'!$B$13:$AG$13, 0))</f>
        <v>Excellent</v>
      </c>
      <c r="I315" t="str">
        <f>INDEX('SWB Backcast - WINEP'!$B$12:$AG$168, MATCH('ALL Backcast - WINEP NEP'!$C315, 'SWB Backcast - WINEP'!$C$12:$C$168, 0), MATCH('ALL Backcast - WINEP NEP'!I$13, 'SWB Backcast - WINEP'!$B$13:$AG$13, 0))</f>
        <v>Excellent</v>
      </c>
      <c r="J315" t="str">
        <f>INDEX('SWB Backcast - WINEP'!$B$12:$AG$168, MATCH('ALL Backcast - WINEP NEP'!$C315, 'SWB Backcast - WINEP'!$C$12:$C$168, 0), MATCH('ALL Backcast - WINEP NEP'!J$13, 'SWB Backcast - WINEP'!$B$13:$AG$13, 0))</f>
        <v>Excellent</v>
      </c>
      <c r="K315" t="str">
        <f>INDEX('SWB Backcast - WINEP'!$B$12:$AG$168, MATCH('ALL Backcast - WINEP NEP'!$C315, 'SWB Backcast - WINEP'!$C$12:$C$168, 0), MATCH('ALL Backcast - WINEP NEP'!K$13, 'SWB Backcast - WINEP'!$B$13:$AG$13, 0))</f>
        <v>Excellent</v>
      </c>
      <c r="L315" t="str">
        <f>INDEX('SWB Backcast - WINEP'!$B$12:$AG$168, MATCH('ALL Backcast - WINEP NEP'!$C315, 'SWB Backcast - WINEP'!$C$12:$C$168, 0), MATCH('ALL Backcast - WINEP NEP'!L$13, 'SWB Backcast - WINEP'!$B$13:$AG$13, 0))</f>
        <v>Excellent</v>
      </c>
      <c r="M315">
        <f>INDEX('SWB Backcast - WINEP'!$B$12:$AG$168, MATCH('ALL Backcast - WINEP NEP'!$C315, 'SWB Backcast - WINEP'!$C$12:$C$168, 0), MATCH('ALL Backcast - WINEP NEP'!M$13, 'SWB Backcast - WINEP'!$B$13:$AG$13, 0))</f>
        <v>0</v>
      </c>
      <c r="N315" t="str">
        <f>INDEX('SWB Backcast - WINEP'!$B$12:$AG$168, MATCH('ALL Backcast - WINEP NEP'!$C315, 'SWB Backcast - WINEP'!$C$12:$C$168, 0), MATCH('ALL Backcast - WINEP NEP'!N$13, 'SWB Backcast - WINEP'!$B$13:$AG$13, 0))</f>
        <v>Excellent</v>
      </c>
      <c r="O315" t="str">
        <f>INDEX('SWB Backcast - WINEP'!$B$12:$AG$168, MATCH('ALL Backcast - WINEP NEP'!$C315, 'SWB Backcast - WINEP'!$C$12:$C$168, 0), MATCH('ALL Backcast - WINEP NEP'!O$13, 'SWB Backcast - WINEP'!$B$13:$AG$13, 0))</f>
        <v>Excellent</v>
      </c>
      <c r="P315">
        <f>INDEX('SWB Backcast - WINEP'!$B$12:$AG$168, MATCH('ALL Backcast - WINEP NEP'!$C315, 'SWB Backcast - WINEP'!$C$12:$C$168, 0), MATCH('ALL Backcast - WINEP NEP'!P$13, 'SWB Backcast - WINEP'!$B$13:$AG$13, 0))</f>
        <v>0</v>
      </c>
      <c r="Q315" t="str">
        <f>INDEX('SWB Backcast - WINEP'!$B$12:$AG$168, MATCH('ALL Backcast - WINEP NEP'!$C315, 'SWB Backcast - WINEP'!$C$12:$C$168, 0), MATCH('ALL Backcast - WINEP NEP'!Q$13, 'SWB Backcast - WINEP'!$B$13:$AG$13, 0))</f>
        <v>Excellent</v>
      </c>
      <c r="R315" t="str">
        <f>INDEX('SWB Backcast - WINEP'!$B$12:$AG$168, MATCH('ALL Backcast - WINEP NEP'!$C315, 'SWB Backcast - WINEP'!$C$12:$C$168, 0), MATCH('ALL Backcast - WINEP NEP'!R$13, 'SWB Backcast - WINEP'!$B$13:$AG$13, 0))</f>
        <v>Excellent</v>
      </c>
      <c r="S315" t="str">
        <f>INDEX('SWB Backcast - WINEP'!$B$12:$AG$168, MATCH('ALL Backcast - WINEP NEP'!$C315, 'SWB Backcast - WINEP'!$C$12:$C$168, 0), MATCH('ALL Backcast - WINEP NEP'!S$13, 'SWB Backcast - WINEP'!$B$13:$AG$13, 0))</f>
        <v>Excellent</v>
      </c>
      <c r="T315" t="str">
        <f>INDEX('SWB Backcast - WINEP'!$B$12:$AG$168, MATCH('ALL Backcast - WINEP NEP'!$C315, 'SWB Backcast - WINEP'!$C$12:$C$168, 0), MATCH('ALL Backcast - WINEP NEP'!T$13, 'SWB Backcast - WINEP'!$B$13:$AG$13, 0))</f>
        <v>Excellent</v>
      </c>
      <c r="U315" t="str">
        <f>INDEX('SWB Backcast - WINEP'!$B$12:$AG$168, MATCH('ALL Backcast - WINEP NEP'!$C315, 'SWB Backcast - WINEP'!$C$12:$C$168, 0), MATCH('ALL Backcast - WINEP NEP'!U$13, 'SWB Backcast - WINEP'!$B$13:$AG$13, 0))</f>
        <v>Excellent</v>
      </c>
      <c r="V315" t="str">
        <f>INDEX('SWB Backcast - WINEP'!$B$12:$AG$168, MATCH('ALL Backcast - WINEP NEP'!$C315, 'SWB Backcast - WINEP'!$C$12:$C$168, 0), MATCH('ALL Backcast - WINEP NEP'!V$13, 'SWB Backcast - WINEP'!$B$13:$AG$13, 0))</f>
        <v>Excellent</v>
      </c>
      <c r="W315">
        <f>INDEX('SWB Backcast - WINEP'!$B$12:$AG$168, MATCH('ALL Backcast - WINEP NEP'!$C315, 'SWB Backcast - WINEP'!$C$12:$C$168, 0), MATCH('ALL Backcast - WINEP NEP'!W$13, 'SWB Backcast - WINEP'!$B$13:$AG$13, 0))</f>
        <v>0</v>
      </c>
      <c r="X315" t="str">
        <f>INDEX('SWB Backcast - WINEP'!$B$12:$AG$168, MATCH('ALL Backcast - WINEP NEP'!$C315, 'SWB Backcast - WINEP'!$C$12:$C$168, 0), MATCH('ALL Backcast - WINEP NEP'!X$13, 'SWB Backcast - WINEP'!$B$13:$AG$13, 0))</f>
        <v>2 x EnvAct_IMP3 - 08SW101459a, 08SW101460a</v>
      </c>
      <c r="Y315" t="str">
        <f>INDEX('SWB Backcast - WINEP'!$B$12:$AG$168, MATCH('ALL Backcast - WINEP NEP'!$C315, 'SWB Backcast - WINEP'!$C$12:$C$168, 0), MATCH('ALL Backcast - WINEP NEP'!Y$13, 'SWB Backcast - WINEP'!$B$13:$AG$13, 0))</f>
        <v>Improvements to reduce storm overflows - but remaining at excellent so fine</v>
      </c>
      <c r="Z315" t="str">
        <f>INDEX('SWB Backcast - WINEP'!$B$12:$AG$168, MATCH('ALL Backcast - WINEP NEP'!$C315, 'SWB Backcast - WINEP'!$C$12:$C$168, 0), MATCH('ALL Backcast - WINEP NEP'!Z$13, 'SWB Backcast - WINEP'!$B$13:$AG$13, 0))</f>
        <v>N</v>
      </c>
      <c r="AB315" t="str">
        <f t="shared" si="4"/>
        <v>Y</v>
      </c>
    </row>
    <row r="316" spans="2:28">
      <c r="B316" t="s">
        <v>239</v>
      </c>
      <c r="C316" t="s">
        <v>639</v>
      </c>
      <c r="D316" t="str">
        <f>INDEX('SWB Backcast - WINEP'!$B$12:$AG$168, MATCH('ALL Backcast - WINEP NEP'!$C316, 'SWB Backcast - WINEP'!$C$12:$C$168, 0), MATCH('ALL Backcast - WINEP NEP'!D$13, 'SWB Backcast - WINEP'!$B$13:$AG$13, 0))</f>
        <v>coastal</v>
      </c>
      <c r="E316" t="str">
        <f>INDEX('SWB Backcast - WINEP'!$B$12:$AG$168, MATCH('ALL Backcast - WINEP NEP'!$C316, 'SWB Backcast - WINEP'!$C$12:$C$168, 0), MATCH('ALL Backcast - WINEP NEP'!E$13, 'SWB Backcast - WINEP'!$B$13:$AG$13, 0))</f>
        <v>Categorisation</v>
      </c>
      <c r="F316" t="str">
        <f>INDEX('SWB Backcast - WINEP'!$B$12:$AG$168, MATCH('ALL Backcast - WINEP NEP'!$C316, 'SWB Backcast - WINEP'!$C$12:$C$168, 0), MATCH('ALL Backcast - WINEP NEP'!F$13, 'SWB Backcast - WINEP'!$B$13:$AG$13, 0))</f>
        <v>Included</v>
      </c>
      <c r="H316" t="str">
        <f>INDEX('SWB Backcast - WINEP'!$B$12:$AG$168, MATCH('ALL Backcast - WINEP NEP'!$C316, 'SWB Backcast - WINEP'!$C$12:$C$168, 0), MATCH('ALL Backcast - WINEP NEP'!H$13, 'SWB Backcast - WINEP'!$B$13:$AG$13, 0))</f>
        <v>Good</v>
      </c>
      <c r="I316" t="str">
        <f>INDEX('SWB Backcast - WINEP'!$B$12:$AG$168, MATCH('ALL Backcast - WINEP NEP'!$C316, 'SWB Backcast - WINEP'!$C$12:$C$168, 0), MATCH('ALL Backcast - WINEP NEP'!I$13, 'SWB Backcast - WINEP'!$B$13:$AG$13, 0))</f>
        <v>Excellent</v>
      </c>
      <c r="J316" t="str">
        <f>INDEX('SWB Backcast - WINEP'!$B$12:$AG$168, MATCH('ALL Backcast - WINEP NEP'!$C316, 'SWB Backcast - WINEP'!$C$12:$C$168, 0), MATCH('ALL Backcast - WINEP NEP'!J$13, 'SWB Backcast - WINEP'!$B$13:$AG$13, 0))</f>
        <v>Good</v>
      </c>
      <c r="K316" t="str">
        <f>INDEX('SWB Backcast - WINEP'!$B$12:$AG$168, MATCH('ALL Backcast - WINEP NEP'!$C316, 'SWB Backcast - WINEP'!$C$12:$C$168, 0), MATCH('ALL Backcast - WINEP NEP'!K$13, 'SWB Backcast - WINEP'!$B$13:$AG$13, 0))</f>
        <v>Good</v>
      </c>
      <c r="L316" t="str">
        <f>INDEX('SWB Backcast - WINEP'!$B$12:$AG$168, MATCH('ALL Backcast - WINEP NEP'!$C316, 'SWB Backcast - WINEP'!$C$12:$C$168, 0), MATCH('ALL Backcast - WINEP NEP'!L$13, 'SWB Backcast - WINEP'!$B$13:$AG$13, 0))</f>
        <v>Excellent</v>
      </c>
      <c r="M316">
        <f>INDEX('SWB Backcast - WINEP'!$B$12:$AG$168, MATCH('ALL Backcast - WINEP NEP'!$C316, 'SWB Backcast - WINEP'!$C$12:$C$168, 0), MATCH('ALL Backcast - WINEP NEP'!M$13, 'SWB Backcast - WINEP'!$B$13:$AG$13, 0))</f>
        <v>0</v>
      </c>
      <c r="N316" t="str">
        <f>INDEX('SWB Backcast - WINEP'!$B$12:$AG$168, MATCH('ALL Backcast - WINEP NEP'!$C316, 'SWB Backcast - WINEP'!$C$12:$C$168, 0), MATCH('ALL Backcast - WINEP NEP'!N$13, 'SWB Backcast - WINEP'!$B$13:$AG$13, 0))</f>
        <v>Excellent</v>
      </c>
      <c r="O316" t="str">
        <f>INDEX('SWB Backcast - WINEP'!$B$12:$AG$168, MATCH('ALL Backcast - WINEP NEP'!$C316, 'SWB Backcast - WINEP'!$C$12:$C$168, 0), MATCH('ALL Backcast - WINEP NEP'!O$13, 'SWB Backcast - WINEP'!$B$13:$AG$13, 0))</f>
        <v>Excellent</v>
      </c>
      <c r="P316">
        <f>INDEX('SWB Backcast - WINEP'!$B$12:$AG$168, MATCH('ALL Backcast - WINEP NEP'!$C316, 'SWB Backcast - WINEP'!$C$12:$C$168, 0), MATCH('ALL Backcast - WINEP NEP'!P$13, 'SWB Backcast - WINEP'!$B$13:$AG$13, 0))</f>
        <v>0</v>
      </c>
      <c r="Q316" t="str">
        <f>INDEX('SWB Backcast - WINEP'!$B$12:$AG$168, MATCH('ALL Backcast - WINEP NEP'!$C316, 'SWB Backcast - WINEP'!$C$12:$C$168, 0), MATCH('ALL Backcast - WINEP NEP'!Q$13, 'SWB Backcast - WINEP'!$B$13:$AG$13, 0))</f>
        <v>Excellent</v>
      </c>
      <c r="R316" t="str">
        <f>INDEX('SWB Backcast - WINEP'!$B$12:$AG$168, MATCH('ALL Backcast - WINEP NEP'!$C316, 'SWB Backcast - WINEP'!$C$12:$C$168, 0), MATCH('ALL Backcast - WINEP NEP'!R$13, 'SWB Backcast - WINEP'!$B$13:$AG$13, 0))</f>
        <v>Excellent</v>
      </c>
      <c r="S316" t="str">
        <f>INDEX('SWB Backcast - WINEP'!$B$12:$AG$168, MATCH('ALL Backcast - WINEP NEP'!$C316, 'SWB Backcast - WINEP'!$C$12:$C$168, 0), MATCH('ALL Backcast - WINEP NEP'!S$13, 'SWB Backcast - WINEP'!$B$13:$AG$13, 0))</f>
        <v>Excellent</v>
      </c>
      <c r="T316" t="str">
        <f>INDEX('SWB Backcast - WINEP'!$B$12:$AG$168, MATCH('ALL Backcast - WINEP NEP'!$C316, 'SWB Backcast - WINEP'!$C$12:$C$168, 0), MATCH('ALL Backcast - WINEP NEP'!T$13, 'SWB Backcast - WINEP'!$B$13:$AG$13, 0))</f>
        <v>Excellent</v>
      </c>
      <c r="U316" t="str">
        <f>INDEX('SWB Backcast - WINEP'!$B$12:$AG$168, MATCH('ALL Backcast - WINEP NEP'!$C316, 'SWB Backcast - WINEP'!$C$12:$C$168, 0), MATCH('ALL Backcast - WINEP NEP'!U$13, 'SWB Backcast - WINEP'!$B$13:$AG$13, 0))</f>
        <v>Excellent</v>
      </c>
      <c r="V316" t="str">
        <f>INDEX('SWB Backcast - WINEP'!$B$12:$AG$168, MATCH('ALL Backcast - WINEP NEP'!$C316, 'SWB Backcast - WINEP'!$C$12:$C$168, 0), MATCH('ALL Backcast - WINEP NEP'!V$13, 'SWB Backcast - WINEP'!$B$13:$AG$13, 0))</f>
        <v>Excellent</v>
      </c>
      <c r="W316">
        <f>INDEX('SWB Backcast - WINEP'!$B$12:$AG$168, MATCH('ALL Backcast - WINEP NEP'!$C316, 'SWB Backcast - WINEP'!$C$12:$C$168, 0), MATCH('ALL Backcast - WINEP NEP'!W$13, 'SWB Backcast - WINEP'!$B$13:$AG$13, 0))</f>
        <v>0</v>
      </c>
      <c r="X316">
        <f>INDEX('SWB Backcast - WINEP'!$B$12:$AG$168, MATCH('ALL Backcast - WINEP NEP'!$C316, 'SWB Backcast - WINEP'!$C$12:$C$168, 0), MATCH('ALL Backcast - WINEP NEP'!X$13, 'SWB Backcast - WINEP'!$B$13:$AG$13, 0))</f>
        <v>0</v>
      </c>
      <c r="Y316">
        <f>INDEX('SWB Backcast - WINEP'!$B$12:$AG$168, MATCH('ALL Backcast - WINEP NEP'!$C316, 'SWB Backcast - WINEP'!$C$12:$C$168, 0), MATCH('ALL Backcast - WINEP NEP'!Y$13, 'SWB Backcast - WINEP'!$B$13:$AG$13, 0))</f>
        <v>0</v>
      </c>
      <c r="Z316" t="str">
        <f>INDEX('SWB Backcast - WINEP'!$B$12:$AG$168, MATCH('ALL Backcast - WINEP NEP'!$C316, 'SWB Backcast - WINEP'!$C$12:$C$168, 0), MATCH('ALL Backcast - WINEP NEP'!Z$13, 'SWB Backcast - WINEP'!$B$13:$AG$13, 0))</f>
        <v>N</v>
      </c>
      <c r="AB316" t="str">
        <f t="shared" si="4"/>
        <v>N</v>
      </c>
    </row>
    <row r="317" spans="2:28">
      <c r="B317" t="s">
        <v>239</v>
      </c>
      <c r="C317" t="s">
        <v>640</v>
      </c>
      <c r="D317" t="str">
        <f>INDEX('SWB Backcast - WINEP'!$B$12:$AG$168, MATCH('ALL Backcast - WINEP NEP'!$C317, 'SWB Backcast - WINEP'!$C$12:$C$168, 0), MATCH('ALL Backcast - WINEP NEP'!D$13, 'SWB Backcast - WINEP'!$B$13:$AG$13, 0))</f>
        <v>coastal</v>
      </c>
      <c r="E317" t="str">
        <f>INDEX('SWB Backcast - WINEP'!$B$12:$AG$168, MATCH('ALL Backcast - WINEP NEP'!$C317, 'SWB Backcast - WINEP'!$C$12:$C$168, 0), MATCH('ALL Backcast - WINEP NEP'!E$13, 'SWB Backcast - WINEP'!$B$13:$AG$13, 0))</f>
        <v>Categorisation</v>
      </c>
      <c r="F317" t="str">
        <f>INDEX('SWB Backcast - WINEP'!$B$12:$AG$168, MATCH('ALL Backcast - WINEP NEP'!$C317, 'SWB Backcast - WINEP'!$C$12:$C$168, 0), MATCH('ALL Backcast - WINEP NEP'!F$13, 'SWB Backcast - WINEP'!$B$13:$AG$13, 0))</f>
        <v>Included</v>
      </c>
      <c r="H317" t="str">
        <f>INDEX('SWB Backcast - WINEP'!$B$12:$AG$168, MATCH('ALL Backcast - WINEP NEP'!$C317, 'SWB Backcast - WINEP'!$C$12:$C$168, 0), MATCH('ALL Backcast - WINEP NEP'!H$13, 'SWB Backcast - WINEP'!$B$13:$AG$13, 0))</f>
        <v>Excellent</v>
      </c>
      <c r="I317" t="str">
        <f>INDEX('SWB Backcast - WINEP'!$B$12:$AG$168, MATCH('ALL Backcast - WINEP NEP'!$C317, 'SWB Backcast - WINEP'!$C$12:$C$168, 0), MATCH('ALL Backcast - WINEP NEP'!I$13, 'SWB Backcast - WINEP'!$B$13:$AG$13, 0))</f>
        <v>Good</v>
      </c>
      <c r="J317" t="str">
        <f>INDEX('SWB Backcast - WINEP'!$B$12:$AG$168, MATCH('ALL Backcast - WINEP NEP'!$C317, 'SWB Backcast - WINEP'!$C$12:$C$168, 0), MATCH('ALL Backcast - WINEP NEP'!J$13, 'SWB Backcast - WINEP'!$B$13:$AG$13, 0))</f>
        <v>Good</v>
      </c>
      <c r="K317" t="str">
        <f>INDEX('SWB Backcast - WINEP'!$B$12:$AG$168, MATCH('ALL Backcast - WINEP NEP'!$C317, 'SWB Backcast - WINEP'!$C$12:$C$168, 0), MATCH('ALL Backcast - WINEP NEP'!K$13, 'SWB Backcast - WINEP'!$B$13:$AG$13, 0))</f>
        <v>Good</v>
      </c>
      <c r="L317" t="str">
        <f>INDEX('SWB Backcast - WINEP'!$B$12:$AG$168, MATCH('ALL Backcast - WINEP NEP'!$C317, 'SWB Backcast - WINEP'!$C$12:$C$168, 0), MATCH('ALL Backcast - WINEP NEP'!L$13, 'SWB Backcast - WINEP'!$B$13:$AG$13, 0))</f>
        <v>Good</v>
      </c>
      <c r="M317">
        <f>INDEX('SWB Backcast - WINEP'!$B$12:$AG$168, MATCH('ALL Backcast - WINEP NEP'!$C317, 'SWB Backcast - WINEP'!$C$12:$C$168, 0), MATCH('ALL Backcast - WINEP NEP'!M$13, 'SWB Backcast - WINEP'!$B$13:$AG$13, 0))</f>
        <v>0</v>
      </c>
      <c r="N317" t="str">
        <f>INDEX('SWB Backcast - WINEP'!$B$12:$AG$168, MATCH('ALL Backcast - WINEP NEP'!$C317, 'SWB Backcast - WINEP'!$C$12:$C$168, 0), MATCH('ALL Backcast - WINEP NEP'!N$13, 'SWB Backcast - WINEP'!$B$13:$AG$13, 0))</f>
        <v>Good</v>
      </c>
      <c r="O317" t="str">
        <f>INDEX('SWB Backcast - WINEP'!$B$12:$AG$168, MATCH('ALL Backcast - WINEP NEP'!$C317, 'SWB Backcast - WINEP'!$C$12:$C$168, 0), MATCH('ALL Backcast - WINEP NEP'!O$13, 'SWB Backcast - WINEP'!$B$13:$AG$13, 0))</f>
        <v>Good</v>
      </c>
      <c r="P317">
        <f>INDEX('SWB Backcast - WINEP'!$B$12:$AG$168, MATCH('ALL Backcast - WINEP NEP'!$C317, 'SWB Backcast - WINEP'!$C$12:$C$168, 0), MATCH('ALL Backcast - WINEP NEP'!P$13, 'SWB Backcast - WINEP'!$B$13:$AG$13, 0))</f>
        <v>0</v>
      </c>
      <c r="Q317" t="str">
        <f>INDEX('SWB Backcast - WINEP'!$B$12:$AG$168, MATCH('ALL Backcast - WINEP NEP'!$C317, 'SWB Backcast - WINEP'!$C$12:$C$168, 0), MATCH('ALL Backcast - WINEP NEP'!Q$13, 'SWB Backcast - WINEP'!$B$13:$AG$13, 0))</f>
        <v>Good</v>
      </c>
      <c r="R317" t="str">
        <f>INDEX('SWB Backcast - WINEP'!$B$12:$AG$168, MATCH('ALL Backcast - WINEP NEP'!$C317, 'SWB Backcast - WINEP'!$C$12:$C$168, 0), MATCH('ALL Backcast - WINEP NEP'!R$13, 'SWB Backcast - WINEP'!$B$13:$AG$13, 0))</f>
        <v>Good</v>
      </c>
      <c r="S317" t="str">
        <f>INDEX('SWB Backcast - WINEP'!$B$12:$AG$168, MATCH('ALL Backcast - WINEP NEP'!$C317, 'SWB Backcast - WINEP'!$C$12:$C$168, 0), MATCH('ALL Backcast - WINEP NEP'!S$13, 'SWB Backcast - WINEP'!$B$13:$AG$13, 0))</f>
        <v>Good</v>
      </c>
      <c r="T317" t="str">
        <f>INDEX('SWB Backcast - WINEP'!$B$12:$AG$168, MATCH('ALL Backcast - WINEP NEP'!$C317, 'SWB Backcast - WINEP'!$C$12:$C$168, 0), MATCH('ALL Backcast - WINEP NEP'!T$13, 'SWB Backcast - WINEP'!$B$13:$AG$13, 0))</f>
        <v>Good</v>
      </c>
      <c r="U317" t="str">
        <f>INDEX('SWB Backcast - WINEP'!$B$12:$AG$168, MATCH('ALL Backcast - WINEP NEP'!$C317, 'SWB Backcast - WINEP'!$C$12:$C$168, 0), MATCH('ALL Backcast - WINEP NEP'!U$13, 'SWB Backcast - WINEP'!$B$13:$AG$13, 0))</f>
        <v>Good</v>
      </c>
      <c r="V317" t="str">
        <f>INDEX('SWB Backcast - WINEP'!$B$12:$AG$168, MATCH('ALL Backcast - WINEP NEP'!$C317, 'SWB Backcast - WINEP'!$C$12:$C$168, 0), MATCH('ALL Backcast - WINEP NEP'!V$13, 'SWB Backcast - WINEP'!$B$13:$AG$13, 0))</f>
        <v>Good</v>
      </c>
      <c r="W317">
        <f>INDEX('SWB Backcast - WINEP'!$B$12:$AG$168, MATCH('ALL Backcast - WINEP NEP'!$C317, 'SWB Backcast - WINEP'!$C$12:$C$168, 0), MATCH('ALL Backcast - WINEP NEP'!W$13, 'SWB Backcast - WINEP'!$B$13:$AG$13, 0))</f>
        <v>0</v>
      </c>
      <c r="X317" t="str">
        <f>INDEX('SWB Backcast - WINEP'!$B$12:$AG$168, MATCH('ALL Backcast - WINEP NEP'!$C317, 'SWB Backcast - WINEP'!$C$12:$C$168, 0), MATCH('ALL Backcast - WINEP NEP'!X$13, 'SWB Backcast - WINEP'!$B$13:$AG$13, 0))</f>
        <v>IMP3 - 08SW100172a, b, c</v>
      </c>
      <c r="Y317" t="str">
        <f>INDEX('SWB Backcast - WINEP'!$B$12:$AG$168, MATCH('ALL Backcast - WINEP NEP'!$C317, 'SWB Backcast - WINEP'!$C$12:$C$168, 0), MATCH('ALL Backcast - WINEP NEP'!Y$13, 'SWB Backcast - WINEP'!$B$13:$AG$13, 0))</f>
        <v>Actions complete 31/03/2030 so accept company forecast</v>
      </c>
      <c r="Z317" t="str">
        <f>INDEX('SWB Backcast - WINEP'!$B$12:$AG$168, MATCH('ALL Backcast - WINEP NEP'!$C317, 'SWB Backcast - WINEP'!$C$12:$C$168, 0), MATCH('ALL Backcast - WINEP NEP'!Z$13, 'SWB Backcast - WINEP'!$B$13:$AG$13, 0))</f>
        <v>N</v>
      </c>
      <c r="AB317" t="str">
        <f t="shared" si="4"/>
        <v>Y</v>
      </c>
    </row>
    <row r="318" spans="2:28">
      <c r="B318" t="s">
        <v>239</v>
      </c>
      <c r="C318" t="s">
        <v>641</v>
      </c>
      <c r="D318" t="str">
        <f>INDEX('SWB Backcast - WINEP'!$B$12:$AG$168, MATCH('ALL Backcast - WINEP NEP'!$C318, 'SWB Backcast - WINEP'!$C$12:$C$168, 0), MATCH('ALL Backcast - WINEP NEP'!D$13, 'SWB Backcast - WINEP'!$B$13:$AG$13, 0))</f>
        <v>coastal</v>
      </c>
      <c r="E318" t="str">
        <f>INDEX('SWB Backcast - WINEP'!$B$12:$AG$168, MATCH('ALL Backcast - WINEP NEP'!$C318, 'SWB Backcast - WINEP'!$C$12:$C$168, 0), MATCH('ALL Backcast - WINEP NEP'!E$13, 'SWB Backcast - WINEP'!$B$13:$AG$13, 0))</f>
        <v>Categorisation</v>
      </c>
      <c r="F318" t="str">
        <f>INDEX('SWB Backcast - WINEP'!$B$12:$AG$168, MATCH('ALL Backcast - WINEP NEP'!$C318, 'SWB Backcast - WINEP'!$C$12:$C$168, 0), MATCH('ALL Backcast - WINEP NEP'!F$13, 'SWB Backcast - WINEP'!$B$13:$AG$13, 0))</f>
        <v>Included</v>
      </c>
      <c r="H318" t="str">
        <f>INDEX('SWB Backcast - WINEP'!$B$12:$AG$168, MATCH('ALL Backcast - WINEP NEP'!$C318, 'SWB Backcast - WINEP'!$C$12:$C$168, 0), MATCH('ALL Backcast - WINEP NEP'!H$13, 'SWB Backcast - WINEP'!$B$13:$AG$13, 0))</f>
        <v>Excellent</v>
      </c>
      <c r="I318" t="str">
        <f>INDEX('SWB Backcast - WINEP'!$B$12:$AG$168, MATCH('ALL Backcast - WINEP NEP'!$C318, 'SWB Backcast - WINEP'!$C$12:$C$168, 0), MATCH('ALL Backcast - WINEP NEP'!I$13, 'SWB Backcast - WINEP'!$B$13:$AG$13, 0))</f>
        <v>Excellent</v>
      </c>
      <c r="J318" t="str">
        <f>INDEX('SWB Backcast - WINEP'!$B$12:$AG$168, MATCH('ALL Backcast - WINEP NEP'!$C318, 'SWB Backcast - WINEP'!$C$12:$C$168, 0), MATCH('ALL Backcast - WINEP NEP'!J$13, 'SWB Backcast - WINEP'!$B$13:$AG$13, 0))</f>
        <v>Excellent</v>
      </c>
      <c r="K318" t="str">
        <f>INDEX('SWB Backcast - WINEP'!$B$12:$AG$168, MATCH('ALL Backcast - WINEP NEP'!$C318, 'SWB Backcast - WINEP'!$C$12:$C$168, 0), MATCH('ALL Backcast - WINEP NEP'!K$13, 'SWB Backcast - WINEP'!$B$13:$AG$13, 0))</f>
        <v>Excellent</v>
      </c>
      <c r="L318" t="str">
        <f>INDEX('SWB Backcast - WINEP'!$B$12:$AG$168, MATCH('ALL Backcast - WINEP NEP'!$C318, 'SWB Backcast - WINEP'!$C$12:$C$168, 0), MATCH('ALL Backcast - WINEP NEP'!L$13, 'SWB Backcast - WINEP'!$B$13:$AG$13, 0))</f>
        <v>Excellent</v>
      </c>
      <c r="M318">
        <f>INDEX('SWB Backcast - WINEP'!$B$12:$AG$168, MATCH('ALL Backcast - WINEP NEP'!$C318, 'SWB Backcast - WINEP'!$C$12:$C$168, 0), MATCH('ALL Backcast - WINEP NEP'!M$13, 'SWB Backcast - WINEP'!$B$13:$AG$13, 0))</f>
        <v>0</v>
      </c>
      <c r="N318" t="str">
        <f>INDEX('SWB Backcast - WINEP'!$B$12:$AG$168, MATCH('ALL Backcast - WINEP NEP'!$C318, 'SWB Backcast - WINEP'!$C$12:$C$168, 0), MATCH('ALL Backcast - WINEP NEP'!N$13, 'SWB Backcast - WINEP'!$B$13:$AG$13, 0))</f>
        <v>Excellent</v>
      </c>
      <c r="O318" t="str">
        <f>INDEX('SWB Backcast - WINEP'!$B$12:$AG$168, MATCH('ALL Backcast - WINEP NEP'!$C318, 'SWB Backcast - WINEP'!$C$12:$C$168, 0), MATCH('ALL Backcast - WINEP NEP'!O$13, 'SWB Backcast - WINEP'!$B$13:$AG$13, 0))</f>
        <v>Excellent</v>
      </c>
      <c r="P318">
        <f>INDEX('SWB Backcast - WINEP'!$B$12:$AG$168, MATCH('ALL Backcast - WINEP NEP'!$C318, 'SWB Backcast - WINEP'!$C$12:$C$168, 0), MATCH('ALL Backcast - WINEP NEP'!P$13, 'SWB Backcast - WINEP'!$B$13:$AG$13, 0))</f>
        <v>0</v>
      </c>
      <c r="Q318" t="str">
        <f>INDEX('SWB Backcast - WINEP'!$B$12:$AG$168, MATCH('ALL Backcast - WINEP NEP'!$C318, 'SWB Backcast - WINEP'!$C$12:$C$168, 0), MATCH('ALL Backcast - WINEP NEP'!Q$13, 'SWB Backcast - WINEP'!$B$13:$AG$13, 0))</f>
        <v>Excellent</v>
      </c>
      <c r="R318" t="str">
        <f>INDEX('SWB Backcast - WINEP'!$B$12:$AG$168, MATCH('ALL Backcast - WINEP NEP'!$C318, 'SWB Backcast - WINEP'!$C$12:$C$168, 0), MATCH('ALL Backcast - WINEP NEP'!R$13, 'SWB Backcast - WINEP'!$B$13:$AG$13, 0))</f>
        <v>Excellent</v>
      </c>
      <c r="S318" t="str">
        <f>INDEX('SWB Backcast - WINEP'!$B$12:$AG$168, MATCH('ALL Backcast - WINEP NEP'!$C318, 'SWB Backcast - WINEP'!$C$12:$C$168, 0), MATCH('ALL Backcast - WINEP NEP'!S$13, 'SWB Backcast - WINEP'!$B$13:$AG$13, 0))</f>
        <v>Excellent</v>
      </c>
      <c r="T318" t="str">
        <f>INDEX('SWB Backcast - WINEP'!$B$12:$AG$168, MATCH('ALL Backcast - WINEP NEP'!$C318, 'SWB Backcast - WINEP'!$C$12:$C$168, 0), MATCH('ALL Backcast - WINEP NEP'!T$13, 'SWB Backcast - WINEP'!$B$13:$AG$13, 0))</f>
        <v>Excellent</v>
      </c>
      <c r="U318" t="str">
        <f>INDEX('SWB Backcast - WINEP'!$B$12:$AG$168, MATCH('ALL Backcast - WINEP NEP'!$C318, 'SWB Backcast - WINEP'!$C$12:$C$168, 0), MATCH('ALL Backcast - WINEP NEP'!U$13, 'SWB Backcast - WINEP'!$B$13:$AG$13, 0))</f>
        <v>Excellent</v>
      </c>
      <c r="V318" t="str">
        <f>INDEX('SWB Backcast - WINEP'!$B$12:$AG$168, MATCH('ALL Backcast - WINEP NEP'!$C318, 'SWB Backcast - WINEP'!$C$12:$C$168, 0), MATCH('ALL Backcast - WINEP NEP'!V$13, 'SWB Backcast - WINEP'!$B$13:$AG$13, 0))</f>
        <v>Excellent</v>
      </c>
      <c r="W318">
        <f>INDEX('SWB Backcast - WINEP'!$B$12:$AG$168, MATCH('ALL Backcast - WINEP NEP'!$C318, 'SWB Backcast - WINEP'!$C$12:$C$168, 0), MATCH('ALL Backcast - WINEP NEP'!W$13, 'SWB Backcast - WINEP'!$B$13:$AG$13, 0))</f>
        <v>0</v>
      </c>
      <c r="X318">
        <f>INDEX('SWB Backcast - WINEP'!$B$12:$AG$168, MATCH('ALL Backcast - WINEP NEP'!$C318, 'SWB Backcast - WINEP'!$C$12:$C$168, 0), MATCH('ALL Backcast - WINEP NEP'!X$13, 'SWB Backcast - WINEP'!$B$13:$AG$13, 0))</f>
        <v>0</v>
      </c>
      <c r="Y318">
        <f>INDEX('SWB Backcast - WINEP'!$B$12:$AG$168, MATCH('ALL Backcast - WINEP NEP'!$C318, 'SWB Backcast - WINEP'!$C$12:$C$168, 0), MATCH('ALL Backcast - WINEP NEP'!Y$13, 'SWB Backcast - WINEP'!$B$13:$AG$13, 0))</f>
        <v>0</v>
      </c>
      <c r="Z318" t="str">
        <f>INDEX('SWB Backcast - WINEP'!$B$12:$AG$168, MATCH('ALL Backcast - WINEP NEP'!$C318, 'SWB Backcast - WINEP'!$C$12:$C$168, 0), MATCH('ALL Backcast - WINEP NEP'!Z$13, 'SWB Backcast - WINEP'!$B$13:$AG$13, 0))</f>
        <v>N</v>
      </c>
      <c r="AB318" t="str">
        <f t="shared" si="4"/>
        <v>N</v>
      </c>
    </row>
    <row r="319" spans="2:28">
      <c r="B319" t="s">
        <v>239</v>
      </c>
      <c r="C319" t="s">
        <v>642</v>
      </c>
      <c r="D319" t="str">
        <f>INDEX('SWB Backcast - WINEP'!$B$12:$AG$168, MATCH('ALL Backcast - WINEP NEP'!$C319, 'SWB Backcast - WINEP'!$C$12:$C$168, 0), MATCH('ALL Backcast - WINEP NEP'!D$13, 'SWB Backcast - WINEP'!$B$13:$AG$13, 0))</f>
        <v>coastal</v>
      </c>
      <c r="E319" t="str">
        <f>INDEX('SWB Backcast - WINEP'!$B$12:$AG$168, MATCH('ALL Backcast - WINEP NEP'!$C319, 'SWB Backcast - WINEP'!$C$12:$C$168, 0), MATCH('ALL Backcast - WINEP NEP'!E$13, 'SWB Backcast - WINEP'!$B$13:$AG$13, 0))</f>
        <v>Categorisation</v>
      </c>
      <c r="F319" t="str">
        <f>INDEX('SWB Backcast - WINEP'!$B$12:$AG$168, MATCH('ALL Backcast - WINEP NEP'!$C319, 'SWB Backcast - WINEP'!$C$12:$C$168, 0), MATCH('ALL Backcast - WINEP NEP'!F$13, 'SWB Backcast - WINEP'!$B$13:$AG$13, 0))</f>
        <v>Included</v>
      </c>
      <c r="H319" t="str">
        <f>INDEX('SWB Backcast - WINEP'!$B$12:$AG$168, MATCH('ALL Backcast - WINEP NEP'!$C319, 'SWB Backcast - WINEP'!$C$12:$C$168, 0), MATCH('ALL Backcast - WINEP NEP'!H$13, 'SWB Backcast - WINEP'!$B$13:$AG$13, 0))</f>
        <v>Sufficient</v>
      </c>
      <c r="I319" t="str">
        <f>INDEX('SWB Backcast - WINEP'!$B$12:$AG$168, MATCH('ALL Backcast - WINEP NEP'!$C319, 'SWB Backcast - WINEP'!$C$12:$C$168, 0), MATCH('ALL Backcast - WINEP NEP'!I$13, 'SWB Backcast - WINEP'!$B$13:$AG$13, 0))</f>
        <v>Good</v>
      </c>
      <c r="J319" t="str">
        <f>INDEX('SWB Backcast - WINEP'!$B$12:$AG$168, MATCH('ALL Backcast - WINEP NEP'!$C319, 'SWB Backcast - WINEP'!$C$12:$C$168, 0), MATCH('ALL Backcast - WINEP NEP'!J$13, 'SWB Backcast - WINEP'!$B$13:$AG$13, 0))</f>
        <v>Good</v>
      </c>
      <c r="K319" t="str">
        <f>INDEX('SWB Backcast - WINEP'!$B$12:$AG$168, MATCH('ALL Backcast - WINEP NEP'!$C319, 'SWB Backcast - WINEP'!$C$12:$C$168, 0), MATCH('ALL Backcast - WINEP NEP'!K$13, 'SWB Backcast - WINEP'!$B$13:$AG$13, 0))</f>
        <v>Good</v>
      </c>
      <c r="L319" t="str">
        <f>INDEX('SWB Backcast - WINEP'!$B$12:$AG$168, MATCH('ALL Backcast - WINEP NEP'!$C319, 'SWB Backcast - WINEP'!$C$12:$C$168, 0), MATCH('ALL Backcast - WINEP NEP'!L$13, 'SWB Backcast - WINEP'!$B$13:$AG$13, 0))</f>
        <v>Excellent</v>
      </c>
      <c r="M319">
        <f>INDEX('SWB Backcast - WINEP'!$B$12:$AG$168, MATCH('ALL Backcast - WINEP NEP'!$C319, 'SWB Backcast - WINEP'!$C$12:$C$168, 0), MATCH('ALL Backcast - WINEP NEP'!M$13, 'SWB Backcast - WINEP'!$B$13:$AG$13, 0))</f>
        <v>0</v>
      </c>
      <c r="N319" t="str">
        <f>INDEX('SWB Backcast - WINEP'!$B$12:$AG$168, MATCH('ALL Backcast - WINEP NEP'!$C319, 'SWB Backcast - WINEP'!$C$12:$C$168, 0), MATCH('ALL Backcast - WINEP NEP'!N$13, 'SWB Backcast - WINEP'!$B$13:$AG$13, 0))</f>
        <v>Excellent</v>
      </c>
      <c r="O319" t="str">
        <f>INDEX('SWB Backcast - WINEP'!$B$12:$AG$168, MATCH('ALL Backcast - WINEP NEP'!$C319, 'SWB Backcast - WINEP'!$C$12:$C$168, 0), MATCH('ALL Backcast - WINEP NEP'!O$13, 'SWB Backcast - WINEP'!$B$13:$AG$13, 0))</f>
        <v>Excellent</v>
      </c>
      <c r="P319">
        <f>INDEX('SWB Backcast - WINEP'!$B$12:$AG$168, MATCH('ALL Backcast - WINEP NEP'!$C319, 'SWB Backcast - WINEP'!$C$12:$C$168, 0), MATCH('ALL Backcast - WINEP NEP'!P$13, 'SWB Backcast - WINEP'!$B$13:$AG$13, 0))</f>
        <v>0</v>
      </c>
      <c r="Q319" t="str">
        <f>INDEX('SWB Backcast - WINEP'!$B$12:$AG$168, MATCH('ALL Backcast - WINEP NEP'!$C319, 'SWB Backcast - WINEP'!$C$12:$C$168, 0), MATCH('ALL Backcast - WINEP NEP'!Q$13, 'SWB Backcast - WINEP'!$B$13:$AG$13, 0))</f>
        <v>Excellent</v>
      </c>
      <c r="R319" t="str">
        <f>INDEX('SWB Backcast - WINEP'!$B$12:$AG$168, MATCH('ALL Backcast - WINEP NEP'!$C319, 'SWB Backcast - WINEP'!$C$12:$C$168, 0), MATCH('ALL Backcast - WINEP NEP'!R$13, 'SWB Backcast - WINEP'!$B$13:$AG$13, 0))</f>
        <v>Excellent</v>
      </c>
      <c r="S319" t="str">
        <f>INDEX('SWB Backcast - WINEP'!$B$12:$AG$168, MATCH('ALL Backcast - WINEP NEP'!$C319, 'SWB Backcast - WINEP'!$C$12:$C$168, 0), MATCH('ALL Backcast - WINEP NEP'!S$13, 'SWB Backcast - WINEP'!$B$13:$AG$13, 0))</f>
        <v>Excellent</v>
      </c>
      <c r="T319" t="str">
        <f>INDEX('SWB Backcast - WINEP'!$B$12:$AG$168, MATCH('ALL Backcast - WINEP NEP'!$C319, 'SWB Backcast - WINEP'!$C$12:$C$168, 0), MATCH('ALL Backcast - WINEP NEP'!T$13, 'SWB Backcast - WINEP'!$B$13:$AG$13, 0))</f>
        <v>Excellent</v>
      </c>
      <c r="U319" t="str">
        <f>INDEX('SWB Backcast - WINEP'!$B$12:$AG$168, MATCH('ALL Backcast - WINEP NEP'!$C319, 'SWB Backcast - WINEP'!$C$12:$C$168, 0), MATCH('ALL Backcast - WINEP NEP'!U$13, 'SWB Backcast - WINEP'!$B$13:$AG$13, 0))</f>
        <v>Excellent</v>
      </c>
      <c r="V319" t="str">
        <f>INDEX('SWB Backcast - WINEP'!$B$12:$AG$168, MATCH('ALL Backcast - WINEP NEP'!$C319, 'SWB Backcast - WINEP'!$C$12:$C$168, 0), MATCH('ALL Backcast - WINEP NEP'!V$13, 'SWB Backcast - WINEP'!$B$13:$AG$13, 0))</f>
        <v>Excellent</v>
      </c>
      <c r="W319">
        <f>INDEX('SWB Backcast - WINEP'!$B$12:$AG$168, MATCH('ALL Backcast - WINEP NEP'!$C319, 'SWB Backcast - WINEP'!$C$12:$C$168, 0), MATCH('ALL Backcast - WINEP NEP'!W$13, 'SWB Backcast - WINEP'!$B$13:$AG$13, 0))</f>
        <v>0</v>
      </c>
      <c r="X319">
        <f>INDEX('SWB Backcast - WINEP'!$B$12:$AG$168, MATCH('ALL Backcast - WINEP NEP'!$C319, 'SWB Backcast - WINEP'!$C$12:$C$168, 0), MATCH('ALL Backcast - WINEP NEP'!X$13, 'SWB Backcast - WINEP'!$B$13:$AG$13, 0))</f>
        <v>0</v>
      </c>
      <c r="Y319">
        <f>INDEX('SWB Backcast - WINEP'!$B$12:$AG$168, MATCH('ALL Backcast - WINEP NEP'!$C319, 'SWB Backcast - WINEP'!$C$12:$C$168, 0), MATCH('ALL Backcast - WINEP NEP'!Y$13, 'SWB Backcast - WINEP'!$B$13:$AG$13, 0))</f>
        <v>0</v>
      </c>
      <c r="Z319" t="str">
        <f>INDEX('SWB Backcast - WINEP'!$B$12:$AG$168, MATCH('ALL Backcast - WINEP NEP'!$C319, 'SWB Backcast - WINEP'!$C$12:$C$168, 0), MATCH('ALL Backcast - WINEP NEP'!Z$13, 'SWB Backcast - WINEP'!$B$13:$AG$13, 0))</f>
        <v>N</v>
      </c>
      <c r="AB319" t="str">
        <f t="shared" si="4"/>
        <v>N</v>
      </c>
    </row>
    <row r="320" spans="2:28">
      <c r="B320" t="s">
        <v>239</v>
      </c>
      <c r="C320" t="s">
        <v>643</v>
      </c>
      <c r="D320" t="str">
        <f>INDEX('SWB Backcast - WINEP'!$B$12:$AG$168, MATCH('ALL Backcast - WINEP NEP'!$C320, 'SWB Backcast - WINEP'!$C$12:$C$168, 0), MATCH('ALL Backcast - WINEP NEP'!D$13, 'SWB Backcast - WINEP'!$B$13:$AG$13, 0))</f>
        <v>coastal</v>
      </c>
      <c r="E320" t="str">
        <f>INDEX('SWB Backcast - WINEP'!$B$12:$AG$168, MATCH('ALL Backcast - WINEP NEP'!$C320, 'SWB Backcast - WINEP'!$C$12:$C$168, 0), MATCH('ALL Backcast - WINEP NEP'!E$13, 'SWB Backcast - WINEP'!$B$13:$AG$13, 0))</f>
        <v>Categorisation</v>
      </c>
      <c r="F320" t="str">
        <f>INDEX('SWB Backcast - WINEP'!$B$12:$AG$168, MATCH('ALL Backcast - WINEP NEP'!$C320, 'SWB Backcast - WINEP'!$C$12:$C$168, 0), MATCH('ALL Backcast - WINEP NEP'!F$13, 'SWB Backcast - WINEP'!$B$13:$AG$13, 0))</f>
        <v>Included</v>
      </c>
      <c r="H320" t="str">
        <f>INDEX('SWB Backcast - WINEP'!$B$12:$AG$168, MATCH('ALL Backcast - WINEP NEP'!$C320, 'SWB Backcast - WINEP'!$C$12:$C$168, 0), MATCH('ALL Backcast - WINEP NEP'!H$13, 'SWB Backcast - WINEP'!$B$13:$AG$13, 0))</f>
        <v>Good</v>
      </c>
      <c r="I320" t="str">
        <f>INDEX('SWB Backcast - WINEP'!$B$12:$AG$168, MATCH('ALL Backcast - WINEP NEP'!$C320, 'SWB Backcast - WINEP'!$C$12:$C$168, 0), MATCH('ALL Backcast - WINEP NEP'!I$13, 'SWB Backcast - WINEP'!$B$13:$AG$13, 0))</f>
        <v>Good</v>
      </c>
      <c r="J320" t="str">
        <f>INDEX('SWB Backcast - WINEP'!$B$12:$AG$168, MATCH('ALL Backcast - WINEP NEP'!$C320, 'SWB Backcast - WINEP'!$C$12:$C$168, 0), MATCH('ALL Backcast - WINEP NEP'!J$13, 'SWB Backcast - WINEP'!$B$13:$AG$13, 0))</f>
        <v>Good</v>
      </c>
      <c r="K320" t="str">
        <f>INDEX('SWB Backcast - WINEP'!$B$12:$AG$168, MATCH('ALL Backcast - WINEP NEP'!$C320, 'SWB Backcast - WINEP'!$C$12:$C$168, 0), MATCH('ALL Backcast - WINEP NEP'!K$13, 'SWB Backcast - WINEP'!$B$13:$AG$13, 0))</f>
        <v>Excellent</v>
      </c>
      <c r="L320" t="str">
        <f>INDEX('SWB Backcast - WINEP'!$B$12:$AG$168, MATCH('ALL Backcast - WINEP NEP'!$C320, 'SWB Backcast - WINEP'!$C$12:$C$168, 0), MATCH('ALL Backcast - WINEP NEP'!L$13, 'SWB Backcast - WINEP'!$B$13:$AG$13, 0))</f>
        <v>Good</v>
      </c>
      <c r="M320">
        <f>INDEX('SWB Backcast - WINEP'!$B$12:$AG$168, MATCH('ALL Backcast - WINEP NEP'!$C320, 'SWB Backcast - WINEP'!$C$12:$C$168, 0), MATCH('ALL Backcast - WINEP NEP'!M$13, 'SWB Backcast - WINEP'!$B$13:$AG$13, 0))</f>
        <v>0</v>
      </c>
      <c r="N320" t="str">
        <f>INDEX('SWB Backcast - WINEP'!$B$12:$AG$168, MATCH('ALL Backcast - WINEP NEP'!$C320, 'SWB Backcast - WINEP'!$C$12:$C$168, 0), MATCH('ALL Backcast - WINEP NEP'!N$13, 'SWB Backcast - WINEP'!$B$13:$AG$13, 0))</f>
        <v>Good</v>
      </c>
      <c r="O320" t="str">
        <f>INDEX('SWB Backcast - WINEP'!$B$12:$AG$168, MATCH('ALL Backcast - WINEP NEP'!$C320, 'SWB Backcast - WINEP'!$C$12:$C$168, 0), MATCH('ALL Backcast - WINEP NEP'!O$13, 'SWB Backcast - WINEP'!$B$13:$AG$13, 0))</f>
        <v>Excellent</v>
      </c>
      <c r="P320">
        <f>INDEX('SWB Backcast - WINEP'!$B$12:$AG$168, MATCH('ALL Backcast - WINEP NEP'!$C320, 'SWB Backcast - WINEP'!$C$12:$C$168, 0), MATCH('ALL Backcast - WINEP NEP'!P$13, 'SWB Backcast - WINEP'!$B$13:$AG$13, 0))</f>
        <v>0</v>
      </c>
      <c r="Q320" t="str">
        <f>INDEX('SWB Backcast - WINEP'!$B$12:$AG$168, MATCH('ALL Backcast - WINEP NEP'!$C320, 'SWB Backcast - WINEP'!$C$12:$C$168, 0), MATCH('ALL Backcast - WINEP NEP'!Q$13, 'SWB Backcast - WINEP'!$B$13:$AG$13, 0))</f>
        <v>Excellent</v>
      </c>
      <c r="R320" t="str">
        <f>INDEX('SWB Backcast - WINEP'!$B$12:$AG$168, MATCH('ALL Backcast - WINEP NEP'!$C320, 'SWB Backcast - WINEP'!$C$12:$C$168, 0), MATCH('ALL Backcast - WINEP NEP'!R$13, 'SWB Backcast - WINEP'!$B$13:$AG$13, 0))</f>
        <v>Excellent</v>
      </c>
      <c r="S320" t="str">
        <f>INDEX('SWB Backcast - WINEP'!$B$12:$AG$168, MATCH('ALL Backcast - WINEP NEP'!$C320, 'SWB Backcast - WINEP'!$C$12:$C$168, 0), MATCH('ALL Backcast - WINEP NEP'!S$13, 'SWB Backcast - WINEP'!$B$13:$AG$13, 0))</f>
        <v>Excellent</v>
      </c>
      <c r="T320" t="str">
        <f>INDEX('SWB Backcast - WINEP'!$B$12:$AG$168, MATCH('ALL Backcast - WINEP NEP'!$C320, 'SWB Backcast - WINEP'!$C$12:$C$168, 0), MATCH('ALL Backcast - WINEP NEP'!T$13, 'SWB Backcast - WINEP'!$B$13:$AG$13, 0))</f>
        <v>Excellent</v>
      </c>
      <c r="U320" t="str">
        <f>INDEX('SWB Backcast - WINEP'!$B$12:$AG$168, MATCH('ALL Backcast - WINEP NEP'!$C320, 'SWB Backcast - WINEP'!$C$12:$C$168, 0), MATCH('ALL Backcast - WINEP NEP'!U$13, 'SWB Backcast - WINEP'!$B$13:$AG$13, 0))</f>
        <v>Excellent</v>
      </c>
      <c r="V320" t="str">
        <f>INDEX('SWB Backcast - WINEP'!$B$12:$AG$168, MATCH('ALL Backcast - WINEP NEP'!$C320, 'SWB Backcast - WINEP'!$C$12:$C$168, 0), MATCH('ALL Backcast - WINEP NEP'!V$13, 'SWB Backcast - WINEP'!$B$13:$AG$13, 0))</f>
        <v>Excellent</v>
      </c>
      <c r="W320">
        <f>INDEX('SWB Backcast - WINEP'!$B$12:$AG$168, MATCH('ALL Backcast - WINEP NEP'!$C320, 'SWB Backcast - WINEP'!$C$12:$C$168, 0), MATCH('ALL Backcast - WINEP NEP'!W$13, 'SWB Backcast - WINEP'!$B$13:$AG$13, 0))</f>
        <v>0</v>
      </c>
      <c r="X320" t="str">
        <f>INDEX('SWB Backcast - WINEP'!$B$12:$AG$168, MATCH('ALL Backcast - WINEP NEP'!$C320, 'SWB Backcast - WINEP'!$C$12:$C$168, 0), MATCH('ALL Backcast - WINEP NEP'!X$13, 'SWB Backcast - WINEP'!$B$13:$AG$13, 0))</f>
        <v>IMP3 - 08SW100148a, b
EnvAct IMP3 - 08SW101463a</v>
      </c>
      <c r="Y320" t="str">
        <f>INDEX('SWB Backcast - WINEP'!$B$12:$AG$168, MATCH('ALL Backcast - WINEP NEP'!$C320, 'SWB Backcast - WINEP'!$C$12:$C$168, 0), MATCH('ALL Backcast - WINEP NEP'!Y$13, 'SWB Backcast - WINEP'!$B$13:$AG$13, 0))</f>
        <v>Actions complete 31/03/2030 so accept company forecast</v>
      </c>
      <c r="Z320" t="str">
        <f>INDEX('SWB Backcast - WINEP'!$B$12:$AG$168, MATCH('ALL Backcast - WINEP NEP'!$C320, 'SWB Backcast - WINEP'!$C$12:$C$168, 0), MATCH('ALL Backcast - WINEP NEP'!Z$13, 'SWB Backcast - WINEP'!$B$13:$AG$13, 0))</f>
        <v>N</v>
      </c>
      <c r="AB320" t="str">
        <f t="shared" si="4"/>
        <v>Y</v>
      </c>
    </row>
    <row r="321" spans="2:28">
      <c r="B321" t="s">
        <v>239</v>
      </c>
      <c r="C321" t="s">
        <v>644</v>
      </c>
      <c r="D321" t="str">
        <f>INDEX('SWB Backcast - WINEP'!$B$12:$AG$168, MATCH('ALL Backcast - WINEP NEP'!$C321, 'SWB Backcast - WINEP'!$C$12:$C$168, 0), MATCH('ALL Backcast - WINEP NEP'!D$13, 'SWB Backcast - WINEP'!$B$13:$AG$13, 0))</f>
        <v>coastal</v>
      </c>
      <c r="E321" t="str">
        <f>INDEX('SWB Backcast - WINEP'!$B$12:$AG$168, MATCH('ALL Backcast - WINEP NEP'!$C321, 'SWB Backcast - WINEP'!$C$12:$C$168, 0), MATCH('ALL Backcast - WINEP NEP'!E$13, 'SWB Backcast - WINEP'!$B$13:$AG$13, 0))</f>
        <v>Categorisation</v>
      </c>
      <c r="F321" t="str">
        <f>INDEX('SWB Backcast - WINEP'!$B$12:$AG$168, MATCH('ALL Backcast - WINEP NEP'!$C321, 'SWB Backcast - WINEP'!$C$12:$C$168, 0), MATCH('ALL Backcast - WINEP NEP'!F$13, 'SWB Backcast - WINEP'!$B$13:$AG$13, 0))</f>
        <v>Included</v>
      </c>
      <c r="H321" t="str">
        <f>INDEX('SWB Backcast - WINEP'!$B$12:$AG$168, MATCH('ALL Backcast - WINEP NEP'!$C321, 'SWB Backcast - WINEP'!$C$12:$C$168, 0), MATCH('ALL Backcast - WINEP NEP'!H$13, 'SWB Backcast - WINEP'!$B$13:$AG$13, 0))</f>
        <v>Excellent</v>
      </c>
      <c r="I321" t="str">
        <f>INDEX('SWB Backcast - WINEP'!$B$12:$AG$168, MATCH('ALL Backcast - WINEP NEP'!$C321, 'SWB Backcast - WINEP'!$C$12:$C$168, 0), MATCH('ALL Backcast - WINEP NEP'!I$13, 'SWB Backcast - WINEP'!$B$13:$AG$13, 0))</f>
        <v>Excellent</v>
      </c>
      <c r="J321" t="str">
        <f>INDEX('SWB Backcast - WINEP'!$B$12:$AG$168, MATCH('ALL Backcast - WINEP NEP'!$C321, 'SWB Backcast - WINEP'!$C$12:$C$168, 0), MATCH('ALL Backcast - WINEP NEP'!J$13, 'SWB Backcast - WINEP'!$B$13:$AG$13, 0))</f>
        <v>Excellent</v>
      </c>
      <c r="K321" t="str">
        <f>INDEX('SWB Backcast - WINEP'!$B$12:$AG$168, MATCH('ALL Backcast - WINEP NEP'!$C321, 'SWB Backcast - WINEP'!$C$12:$C$168, 0), MATCH('ALL Backcast - WINEP NEP'!K$13, 'SWB Backcast - WINEP'!$B$13:$AG$13, 0))</f>
        <v>Excellent</v>
      </c>
      <c r="L321" t="str">
        <f>INDEX('SWB Backcast - WINEP'!$B$12:$AG$168, MATCH('ALL Backcast - WINEP NEP'!$C321, 'SWB Backcast - WINEP'!$C$12:$C$168, 0), MATCH('ALL Backcast - WINEP NEP'!L$13, 'SWB Backcast - WINEP'!$B$13:$AG$13, 0))</f>
        <v>Excellent</v>
      </c>
      <c r="M321">
        <f>INDEX('SWB Backcast - WINEP'!$B$12:$AG$168, MATCH('ALL Backcast - WINEP NEP'!$C321, 'SWB Backcast - WINEP'!$C$12:$C$168, 0), MATCH('ALL Backcast - WINEP NEP'!M$13, 'SWB Backcast - WINEP'!$B$13:$AG$13, 0))</f>
        <v>0</v>
      </c>
      <c r="N321" t="str">
        <f>INDEX('SWB Backcast - WINEP'!$B$12:$AG$168, MATCH('ALL Backcast - WINEP NEP'!$C321, 'SWB Backcast - WINEP'!$C$12:$C$168, 0), MATCH('ALL Backcast - WINEP NEP'!N$13, 'SWB Backcast - WINEP'!$B$13:$AG$13, 0))</f>
        <v>Excellent</v>
      </c>
      <c r="O321" t="str">
        <f>INDEX('SWB Backcast - WINEP'!$B$12:$AG$168, MATCH('ALL Backcast - WINEP NEP'!$C321, 'SWB Backcast - WINEP'!$C$12:$C$168, 0), MATCH('ALL Backcast - WINEP NEP'!O$13, 'SWB Backcast - WINEP'!$B$13:$AG$13, 0))</f>
        <v>Excellent</v>
      </c>
      <c r="P321">
        <f>INDEX('SWB Backcast - WINEP'!$B$12:$AG$168, MATCH('ALL Backcast - WINEP NEP'!$C321, 'SWB Backcast - WINEP'!$C$12:$C$168, 0), MATCH('ALL Backcast - WINEP NEP'!P$13, 'SWB Backcast - WINEP'!$B$13:$AG$13, 0))</f>
        <v>0</v>
      </c>
      <c r="Q321" t="str">
        <f>INDEX('SWB Backcast - WINEP'!$B$12:$AG$168, MATCH('ALL Backcast - WINEP NEP'!$C321, 'SWB Backcast - WINEP'!$C$12:$C$168, 0), MATCH('ALL Backcast - WINEP NEP'!Q$13, 'SWB Backcast - WINEP'!$B$13:$AG$13, 0))</f>
        <v>Excellent</v>
      </c>
      <c r="R321" t="str">
        <f>INDEX('SWB Backcast - WINEP'!$B$12:$AG$168, MATCH('ALL Backcast - WINEP NEP'!$C321, 'SWB Backcast - WINEP'!$C$12:$C$168, 0), MATCH('ALL Backcast - WINEP NEP'!R$13, 'SWB Backcast - WINEP'!$B$13:$AG$13, 0))</f>
        <v>Excellent</v>
      </c>
      <c r="S321" t="str">
        <f>INDEX('SWB Backcast - WINEP'!$B$12:$AG$168, MATCH('ALL Backcast - WINEP NEP'!$C321, 'SWB Backcast - WINEP'!$C$12:$C$168, 0), MATCH('ALL Backcast - WINEP NEP'!S$13, 'SWB Backcast - WINEP'!$B$13:$AG$13, 0))</f>
        <v>Excellent</v>
      </c>
      <c r="T321" t="str">
        <f>INDEX('SWB Backcast - WINEP'!$B$12:$AG$168, MATCH('ALL Backcast - WINEP NEP'!$C321, 'SWB Backcast - WINEP'!$C$12:$C$168, 0), MATCH('ALL Backcast - WINEP NEP'!T$13, 'SWB Backcast - WINEP'!$B$13:$AG$13, 0))</f>
        <v>Excellent</v>
      </c>
      <c r="U321" t="str">
        <f>INDEX('SWB Backcast - WINEP'!$B$12:$AG$168, MATCH('ALL Backcast - WINEP NEP'!$C321, 'SWB Backcast - WINEP'!$C$12:$C$168, 0), MATCH('ALL Backcast - WINEP NEP'!U$13, 'SWB Backcast - WINEP'!$B$13:$AG$13, 0))</f>
        <v>Excellent</v>
      </c>
      <c r="V321" t="str">
        <f>INDEX('SWB Backcast - WINEP'!$B$12:$AG$168, MATCH('ALL Backcast - WINEP NEP'!$C321, 'SWB Backcast - WINEP'!$C$12:$C$168, 0), MATCH('ALL Backcast - WINEP NEP'!V$13, 'SWB Backcast - WINEP'!$B$13:$AG$13, 0))</f>
        <v>Excellent</v>
      </c>
      <c r="W321">
        <f>INDEX('SWB Backcast - WINEP'!$B$12:$AG$168, MATCH('ALL Backcast - WINEP NEP'!$C321, 'SWB Backcast - WINEP'!$C$12:$C$168, 0), MATCH('ALL Backcast - WINEP NEP'!W$13, 'SWB Backcast - WINEP'!$B$13:$AG$13, 0))</f>
        <v>0</v>
      </c>
      <c r="X321" t="str">
        <f>INDEX('SWB Backcast - WINEP'!$B$12:$AG$168, MATCH('ALL Backcast - WINEP NEP'!$C321, 'SWB Backcast - WINEP'!$C$12:$C$168, 0), MATCH('ALL Backcast - WINEP NEP'!X$13, 'SWB Backcast - WINEP'!$B$13:$AG$13, 0))</f>
        <v>2 x EnvAct_IMP3 - 08SW101530a, 08SW101672a</v>
      </c>
      <c r="Y321" t="str">
        <f>INDEX('SWB Backcast - WINEP'!$B$12:$AG$168, MATCH('ALL Backcast - WINEP NEP'!$C321, 'SWB Backcast - WINEP'!$C$12:$C$168, 0), MATCH('ALL Backcast - WINEP NEP'!Y$13, 'SWB Backcast - WINEP'!$B$13:$AG$13, 0))</f>
        <v>Improvements to reduce storm overflows - but remaining at excellent so fine</v>
      </c>
      <c r="Z321" t="str">
        <f>INDEX('SWB Backcast - WINEP'!$B$12:$AG$168, MATCH('ALL Backcast - WINEP NEP'!$C321, 'SWB Backcast - WINEP'!$C$12:$C$168, 0), MATCH('ALL Backcast - WINEP NEP'!Z$13, 'SWB Backcast - WINEP'!$B$13:$AG$13, 0))</f>
        <v>N</v>
      </c>
      <c r="AB321" t="str">
        <f t="shared" si="4"/>
        <v>Y</v>
      </c>
    </row>
    <row r="322" spans="2:28">
      <c r="B322" t="s">
        <v>239</v>
      </c>
      <c r="C322" t="s">
        <v>645</v>
      </c>
      <c r="D322" t="str">
        <f>INDEX('SWB Backcast - WINEP'!$B$12:$AG$168, MATCH('ALL Backcast - WINEP NEP'!$C322, 'SWB Backcast - WINEP'!$C$12:$C$168, 0), MATCH('ALL Backcast - WINEP NEP'!D$13, 'SWB Backcast - WINEP'!$B$13:$AG$13, 0))</f>
        <v>coastal</v>
      </c>
      <c r="E322" t="str">
        <f>INDEX('SWB Backcast - WINEP'!$B$12:$AG$168, MATCH('ALL Backcast - WINEP NEP'!$C322, 'SWB Backcast - WINEP'!$C$12:$C$168, 0), MATCH('ALL Backcast - WINEP NEP'!E$13, 'SWB Backcast - WINEP'!$B$13:$AG$13, 0))</f>
        <v>Categorisation</v>
      </c>
      <c r="F322" t="str">
        <f>INDEX('SWB Backcast - WINEP'!$B$12:$AG$168, MATCH('ALL Backcast - WINEP NEP'!$C322, 'SWB Backcast - WINEP'!$C$12:$C$168, 0), MATCH('ALL Backcast - WINEP NEP'!F$13, 'SWB Backcast - WINEP'!$B$13:$AG$13, 0))</f>
        <v>Included</v>
      </c>
      <c r="H322" t="str">
        <f>INDEX('SWB Backcast - WINEP'!$B$12:$AG$168, MATCH('ALL Backcast - WINEP NEP'!$C322, 'SWB Backcast - WINEP'!$C$12:$C$168, 0), MATCH('ALL Backcast - WINEP NEP'!H$13, 'SWB Backcast - WINEP'!$B$13:$AG$13, 0))</f>
        <v>Excellent</v>
      </c>
      <c r="I322" t="str">
        <f>INDEX('SWB Backcast - WINEP'!$B$12:$AG$168, MATCH('ALL Backcast - WINEP NEP'!$C322, 'SWB Backcast - WINEP'!$C$12:$C$168, 0), MATCH('ALL Backcast - WINEP NEP'!I$13, 'SWB Backcast - WINEP'!$B$13:$AG$13, 0))</f>
        <v>Excellent</v>
      </c>
      <c r="J322" t="str">
        <f>INDEX('SWB Backcast - WINEP'!$B$12:$AG$168, MATCH('ALL Backcast - WINEP NEP'!$C322, 'SWB Backcast - WINEP'!$C$12:$C$168, 0), MATCH('ALL Backcast - WINEP NEP'!J$13, 'SWB Backcast - WINEP'!$B$13:$AG$13, 0))</f>
        <v>Excellent</v>
      </c>
      <c r="K322" t="str">
        <f>INDEX('SWB Backcast - WINEP'!$B$12:$AG$168, MATCH('ALL Backcast - WINEP NEP'!$C322, 'SWB Backcast - WINEP'!$C$12:$C$168, 0), MATCH('ALL Backcast - WINEP NEP'!K$13, 'SWB Backcast - WINEP'!$B$13:$AG$13, 0))</f>
        <v>Excellent</v>
      </c>
      <c r="L322" t="str">
        <f>INDEX('SWB Backcast - WINEP'!$B$12:$AG$168, MATCH('ALL Backcast - WINEP NEP'!$C322, 'SWB Backcast - WINEP'!$C$12:$C$168, 0), MATCH('ALL Backcast - WINEP NEP'!L$13, 'SWB Backcast - WINEP'!$B$13:$AG$13, 0))</f>
        <v>Excellent</v>
      </c>
      <c r="M322">
        <f>INDEX('SWB Backcast - WINEP'!$B$12:$AG$168, MATCH('ALL Backcast - WINEP NEP'!$C322, 'SWB Backcast - WINEP'!$C$12:$C$168, 0), MATCH('ALL Backcast - WINEP NEP'!M$13, 'SWB Backcast - WINEP'!$B$13:$AG$13, 0))</f>
        <v>0</v>
      </c>
      <c r="N322" t="str">
        <f>INDEX('SWB Backcast - WINEP'!$B$12:$AG$168, MATCH('ALL Backcast - WINEP NEP'!$C322, 'SWB Backcast - WINEP'!$C$12:$C$168, 0), MATCH('ALL Backcast - WINEP NEP'!N$13, 'SWB Backcast - WINEP'!$B$13:$AG$13, 0))</f>
        <v>Excellent</v>
      </c>
      <c r="O322" t="str">
        <f>INDEX('SWB Backcast - WINEP'!$B$12:$AG$168, MATCH('ALL Backcast - WINEP NEP'!$C322, 'SWB Backcast - WINEP'!$C$12:$C$168, 0), MATCH('ALL Backcast - WINEP NEP'!O$13, 'SWB Backcast - WINEP'!$B$13:$AG$13, 0))</f>
        <v>Excellent</v>
      </c>
      <c r="P322">
        <f>INDEX('SWB Backcast - WINEP'!$B$12:$AG$168, MATCH('ALL Backcast - WINEP NEP'!$C322, 'SWB Backcast - WINEP'!$C$12:$C$168, 0), MATCH('ALL Backcast - WINEP NEP'!P$13, 'SWB Backcast - WINEP'!$B$13:$AG$13, 0))</f>
        <v>0</v>
      </c>
      <c r="Q322" t="str">
        <f>INDEX('SWB Backcast - WINEP'!$B$12:$AG$168, MATCH('ALL Backcast - WINEP NEP'!$C322, 'SWB Backcast - WINEP'!$C$12:$C$168, 0), MATCH('ALL Backcast - WINEP NEP'!Q$13, 'SWB Backcast - WINEP'!$B$13:$AG$13, 0))</f>
        <v>Excellent</v>
      </c>
      <c r="R322" t="str">
        <f>INDEX('SWB Backcast - WINEP'!$B$12:$AG$168, MATCH('ALL Backcast - WINEP NEP'!$C322, 'SWB Backcast - WINEP'!$C$12:$C$168, 0), MATCH('ALL Backcast - WINEP NEP'!R$13, 'SWB Backcast - WINEP'!$B$13:$AG$13, 0))</f>
        <v>Excellent</v>
      </c>
      <c r="S322" t="str">
        <f>INDEX('SWB Backcast - WINEP'!$B$12:$AG$168, MATCH('ALL Backcast - WINEP NEP'!$C322, 'SWB Backcast - WINEP'!$C$12:$C$168, 0), MATCH('ALL Backcast - WINEP NEP'!S$13, 'SWB Backcast - WINEP'!$B$13:$AG$13, 0))</f>
        <v>Excellent</v>
      </c>
      <c r="T322" t="str">
        <f>INDEX('SWB Backcast - WINEP'!$B$12:$AG$168, MATCH('ALL Backcast - WINEP NEP'!$C322, 'SWB Backcast - WINEP'!$C$12:$C$168, 0), MATCH('ALL Backcast - WINEP NEP'!T$13, 'SWB Backcast - WINEP'!$B$13:$AG$13, 0))</f>
        <v>Excellent</v>
      </c>
      <c r="U322" t="str">
        <f>INDEX('SWB Backcast - WINEP'!$B$12:$AG$168, MATCH('ALL Backcast - WINEP NEP'!$C322, 'SWB Backcast - WINEP'!$C$12:$C$168, 0), MATCH('ALL Backcast - WINEP NEP'!U$13, 'SWB Backcast - WINEP'!$B$13:$AG$13, 0))</f>
        <v>Excellent</v>
      </c>
      <c r="V322" t="str">
        <f>INDEX('SWB Backcast - WINEP'!$B$12:$AG$168, MATCH('ALL Backcast - WINEP NEP'!$C322, 'SWB Backcast - WINEP'!$C$12:$C$168, 0), MATCH('ALL Backcast - WINEP NEP'!V$13, 'SWB Backcast - WINEP'!$B$13:$AG$13, 0))</f>
        <v>Excellent</v>
      </c>
      <c r="W322">
        <f>INDEX('SWB Backcast - WINEP'!$B$12:$AG$168, MATCH('ALL Backcast - WINEP NEP'!$C322, 'SWB Backcast - WINEP'!$C$12:$C$168, 0), MATCH('ALL Backcast - WINEP NEP'!W$13, 'SWB Backcast - WINEP'!$B$13:$AG$13, 0))</f>
        <v>0</v>
      </c>
      <c r="X322" t="str">
        <f>INDEX('SWB Backcast - WINEP'!$B$12:$AG$168, MATCH('ALL Backcast - WINEP NEP'!$C322, 'SWB Backcast - WINEP'!$C$12:$C$168, 0), MATCH('ALL Backcast - WINEP NEP'!X$13, 'SWB Backcast - WINEP'!$B$13:$AG$13, 0))</f>
        <v>EnvAct_IMP3 - 08SW101631a</v>
      </c>
      <c r="Y322" t="str">
        <f>INDEX('SWB Backcast - WINEP'!$B$12:$AG$168, MATCH('ALL Backcast - WINEP NEP'!$C322, 'SWB Backcast - WINEP'!$C$12:$C$168, 0), MATCH('ALL Backcast - WINEP NEP'!Y$13, 'SWB Backcast - WINEP'!$B$13:$AG$13, 0))</f>
        <v>Improvements to reduce storm overflows - but remaining at excellent so fine</v>
      </c>
      <c r="Z322" t="str">
        <f>INDEX('SWB Backcast - WINEP'!$B$12:$AG$168, MATCH('ALL Backcast - WINEP NEP'!$C322, 'SWB Backcast - WINEP'!$C$12:$C$168, 0), MATCH('ALL Backcast - WINEP NEP'!Z$13, 'SWB Backcast - WINEP'!$B$13:$AG$13, 0))</f>
        <v>N</v>
      </c>
      <c r="AB322" t="str">
        <f t="shared" si="4"/>
        <v>Y</v>
      </c>
    </row>
    <row r="323" spans="2:28">
      <c r="B323" t="s">
        <v>239</v>
      </c>
      <c r="C323" t="s">
        <v>646</v>
      </c>
      <c r="D323" t="str">
        <f>INDEX('SWB Backcast - WINEP'!$B$12:$AG$168, MATCH('ALL Backcast - WINEP NEP'!$C323, 'SWB Backcast - WINEP'!$C$12:$C$168, 0), MATCH('ALL Backcast - WINEP NEP'!D$13, 'SWB Backcast - WINEP'!$B$13:$AG$13, 0))</f>
        <v>coastal</v>
      </c>
      <c r="E323" t="str">
        <f>INDEX('SWB Backcast - WINEP'!$B$12:$AG$168, MATCH('ALL Backcast - WINEP NEP'!$C323, 'SWB Backcast - WINEP'!$C$12:$C$168, 0), MATCH('ALL Backcast - WINEP NEP'!E$13, 'SWB Backcast - WINEP'!$B$13:$AG$13, 0))</f>
        <v>Categorisation</v>
      </c>
      <c r="F323" t="str">
        <f>INDEX('SWB Backcast - WINEP'!$B$12:$AG$168, MATCH('ALL Backcast - WINEP NEP'!$C323, 'SWB Backcast - WINEP'!$C$12:$C$168, 0), MATCH('ALL Backcast - WINEP NEP'!F$13, 'SWB Backcast - WINEP'!$B$13:$AG$13, 0))</f>
        <v>Included</v>
      </c>
      <c r="H323" t="str">
        <f>INDEX('SWB Backcast - WINEP'!$B$12:$AG$168, MATCH('ALL Backcast - WINEP NEP'!$C323, 'SWB Backcast - WINEP'!$C$12:$C$168, 0), MATCH('ALL Backcast - WINEP NEP'!H$13, 'SWB Backcast - WINEP'!$B$13:$AG$13, 0))</f>
        <v>Good</v>
      </c>
      <c r="I323" t="str">
        <f>INDEX('SWB Backcast - WINEP'!$B$12:$AG$168, MATCH('ALL Backcast - WINEP NEP'!$C323, 'SWB Backcast - WINEP'!$C$12:$C$168, 0), MATCH('ALL Backcast - WINEP NEP'!I$13, 'SWB Backcast - WINEP'!$B$13:$AG$13, 0))</f>
        <v>Excellent</v>
      </c>
      <c r="J323" t="str">
        <f>INDEX('SWB Backcast - WINEP'!$B$12:$AG$168, MATCH('ALL Backcast - WINEP NEP'!$C323, 'SWB Backcast - WINEP'!$C$12:$C$168, 0), MATCH('ALL Backcast - WINEP NEP'!J$13, 'SWB Backcast - WINEP'!$B$13:$AG$13, 0))</f>
        <v>Good</v>
      </c>
      <c r="K323" t="str">
        <f>INDEX('SWB Backcast - WINEP'!$B$12:$AG$168, MATCH('ALL Backcast - WINEP NEP'!$C323, 'SWB Backcast - WINEP'!$C$12:$C$168, 0), MATCH('ALL Backcast - WINEP NEP'!K$13, 'SWB Backcast - WINEP'!$B$13:$AG$13, 0))</f>
        <v>Good</v>
      </c>
      <c r="L323" t="str">
        <f>INDEX('SWB Backcast - WINEP'!$B$12:$AG$168, MATCH('ALL Backcast - WINEP NEP'!$C323, 'SWB Backcast - WINEP'!$C$12:$C$168, 0), MATCH('ALL Backcast - WINEP NEP'!L$13, 'SWB Backcast - WINEP'!$B$13:$AG$13, 0))</f>
        <v>Sufficient</v>
      </c>
      <c r="M323">
        <f>INDEX('SWB Backcast - WINEP'!$B$12:$AG$168, MATCH('ALL Backcast - WINEP NEP'!$C323, 'SWB Backcast - WINEP'!$C$12:$C$168, 0), MATCH('ALL Backcast - WINEP NEP'!M$13, 'SWB Backcast - WINEP'!$B$13:$AG$13, 0))</f>
        <v>0</v>
      </c>
      <c r="N323" t="str">
        <f>INDEX('SWB Backcast - WINEP'!$B$12:$AG$168, MATCH('ALL Backcast - WINEP NEP'!$C323, 'SWB Backcast - WINEP'!$C$12:$C$168, 0), MATCH('ALL Backcast - WINEP NEP'!N$13, 'SWB Backcast - WINEP'!$B$13:$AG$13, 0))</f>
        <v>Sufficient</v>
      </c>
      <c r="O323" t="str">
        <f>INDEX('SWB Backcast - WINEP'!$B$12:$AG$168, MATCH('ALL Backcast - WINEP NEP'!$C323, 'SWB Backcast - WINEP'!$C$12:$C$168, 0), MATCH('ALL Backcast - WINEP NEP'!O$13, 'SWB Backcast - WINEP'!$B$13:$AG$13, 0))</f>
        <v>Sufficient</v>
      </c>
      <c r="P323">
        <f>INDEX('SWB Backcast - WINEP'!$B$12:$AG$168, MATCH('ALL Backcast - WINEP NEP'!$C323, 'SWB Backcast - WINEP'!$C$12:$C$168, 0), MATCH('ALL Backcast - WINEP NEP'!P$13, 'SWB Backcast - WINEP'!$B$13:$AG$13, 0))</f>
        <v>0</v>
      </c>
      <c r="Q323" t="str">
        <f>INDEX('SWB Backcast - WINEP'!$B$12:$AG$168, MATCH('ALL Backcast - WINEP NEP'!$C323, 'SWB Backcast - WINEP'!$C$12:$C$168, 0), MATCH('ALL Backcast - WINEP NEP'!Q$13, 'SWB Backcast - WINEP'!$B$13:$AG$13, 0))</f>
        <v>Good</v>
      </c>
      <c r="R323" t="str">
        <f>INDEX('SWB Backcast - WINEP'!$B$12:$AG$168, MATCH('ALL Backcast - WINEP NEP'!$C323, 'SWB Backcast - WINEP'!$C$12:$C$168, 0), MATCH('ALL Backcast - WINEP NEP'!R$13, 'SWB Backcast - WINEP'!$B$13:$AG$13, 0))</f>
        <v>Good</v>
      </c>
      <c r="S323" t="str">
        <f>INDEX('SWB Backcast - WINEP'!$B$12:$AG$168, MATCH('ALL Backcast - WINEP NEP'!$C323, 'SWB Backcast - WINEP'!$C$12:$C$168, 0), MATCH('ALL Backcast - WINEP NEP'!S$13, 'SWB Backcast - WINEP'!$B$13:$AG$13, 0))</f>
        <v>Good</v>
      </c>
      <c r="T323" t="str">
        <f>INDEX('SWB Backcast - WINEP'!$B$12:$AG$168, MATCH('ALL Backcast - WINEP NEP'!$C323, 'SWB Backcast - WINEP'!$C$12:$C$168, 0), MATCH('ALL Backcast - WINEP NEP'!T$13, 'SWB Backcast - WINEP'!$B$13:$AG$13, 0))</f>
        <v>Excellent</v>
      </c>
      <c r="U323" t="str">
        <f>INDEX('SWB Backcast - WINEP'!$B$12:$AG$168, MATCH('ALL Backcast - WINEP NEP'!$C323, 'SWB Backcast - WINEP'!$C$12:$C$168, 0), MATCH('ALL Backcast - WINEP NEP'!U$13, 'SWB Backcast - WINEP'!$B$13:$AG$13, 0))</f>
        <v>Excellent</v>
      </c>
      <c r="V323" t="str">
        <f>INDEX('SWB Backcast - WINEP'!$B$12:$AG$168, MATCH('ALL Backcast - WINEP NEP'!$C323, 'SWB Backcast - WINEP'!$C$12:$C$168, 0), MATCH('ALL Backcast - WINEP NEP'!V$13, 'SWB Backcast - WINEP'!$B$13:$AG$13, 0))</f>
        <v>Excellent</v>
      </c>
      <c r="W323" t="str">
        <f>INDEX('SWB Backcast - WINEP'!$B$12:$AG$168, MATCH('ALL Backcast - WINEP NEP'!$C323, 'SWB Backcast - WINEP'!$C$12:$C$168, 0), MATCH('ALL Backcast - WINEP NEP'!W$13, 'SWB Backcast - WINEP'!$B$13:$AG$13, 0))</f>
        <v>Y</v>
      </c>
      <c r="X323" t="str">
        <f>INDEX('SWB Backcast - WINEP'!$B$12:$AG$168, MATCH('ALL Backcast - WINEP NEP'!$C323, 'SWB Backcast - WINEP'!$C$12:$C$168, 0), MATCH('ALL Backcast - WINEP NEP'!X$13, 'SWB Backcast - WINEP'!$B$13:$AG$13, 0))</f>
        <v>Investment to improve - 08SW100161a - improvement predicted up to excellent by 2029-30, so fine.</v>
      </c>
      <c r="Y323">
        <f>INDEX('SWB Backcast - WINEP'!$B$12:$AG$168, MATCH('ALL Backcast - WINEP NEP'!$C323, 'SWB Backcast - WINEP'!$C$12:$C$168, 0), MATCH('ALL Backcast - WINEP NEP'!Y$13, 'SWB Backcast - WINEP'!$B$13:$AG$13, 0))</f>
        <v>0</v>
      </c>
      <c r="Z323" t="str">
        <f>INDEX('SWB Backcast - WINEP'!$B$12:$AG$168, MATCH('ALL Backcast - WINEP NEP'!$C323, 'SWB Backcast - WINEP'!$C$12:$C$168, 0), MATCH('ALL Backcast - WINEP NEP'!Z$13, 'SWB Backcast - WINEP'!$B$13:$AG$13, 0))</f>
        <v>N</v>
      </c>
      <c r="AB323" t="str">
        <f t="shared" si="4"/>
        <v>Y</v>
      </c>
    </row>
    <row r="324" spans="2:28">
      <c r="B324" t="s">
        <v>239</v>
      </c>
      <c r="C324" t="s">
        <v>647</v>
      </c>
      <c r="D324" t="str">
        <f>INDEX('SWB Backcast - WINEP'!$B$12:$AG$168, MATCH('ALL Backcast - WINEP NEP'!$C324, 'SWB Backcast - WINEP'!$C$12:$C$168, 0), MATCH('ALL Backcast - WINEP NEP'!D$13, 'SWB Backcast - WINEP'!$B$13:$AG$13, 0))</f>
        <v>coastal</v>
      </c>
      <c r="E324" t="str">
        <f>INDEX('SWB Backcast - WINEP'!$B$12:$AG$168, MATCH('ALL Backcast - WINEP NEP'!$C324, 'SWB Backcast - WINEP'!$C$12:$C$168, 0), MATCH('ALL Backcast - WINEP NEP'!E$13, 'SWB Backcast - WINEP'!$B$13:$AG$13, 0))</f>
        <v>Categorisation</v>
      </c>
      <c r="F324" t="str">
        <f>INDEX('SWB Backcast - WINEP'!$B$12:$AG$168, MATCH('ALL Backcast - WINEP NEP'!$C324, 'SWB Backcast - WINEP'!$C$12:$C$168, 0), MATCH('ALL Backcast - WINEP NEP'!F$13, 'SWB Backcast - WINEP'!$B$13:$AG$13, 0))</f>
        <v>Included</v>
      </c>
      <c r="H324" t="str">
        <f>INDEX('SWB Backcast - WINEP'!$B$12:$AG$168, MATCH('ALL Backcast - WINEP NEP'!$C324, 'SWB Backcast - WINEP'!$C$12:$C$168, 0), MATCH('ALL Backcast - WINEP NEP'!H$13, 'SWB Backcast - WINEP'!$B$13:$AG$13, 0))</f>
        <v>Excellent</v>
      </c>
      <c r="I324" t="str">
        <f>INDEX('SWB Backcast - WINEP'!$B$12:$AG$168, MATCH('ALL Backcast - WINEP NEP'!$C324, 'SWB Backcast - WINEP'!$C$12:$C$168, 0), MATCH('ALL Backcast - WINEP NEP'!I$13, 'SWB Backcast - WINEP'!$B$13:$AG$13, 0))</f>
        <v>Excellent</v>
      </c>
      <c r="J324" t="str">
        <f>INDEX('SWB Backcast - WINEP'!$B$12:$AG$168, MATCH('ALL Backcast - WINEP NEP'!$C324, 'SWB Backcast - WINEP'!$C$12:$C$168, 0), MATCH('ALL Backcast - WINEP NEP'!J$13, 'SWB Backcast - WINEP'!$B$13:$AG$13, 0))</f>
        <v>Excellent</v>
      </c>
      <c r="K324" t="str">
        <f>INDEX('SWB Backcast - WINEP'!$B$12:$AG$168, MATCH('ALL Backcast - WINEP NEP'!$C324, 'SWB Backcast - WINEP'!$C$12:$C$168, 0), MATCH('ALL Backcast - WINEP NEP'!K$13, 'SWB Backcast - WINEP'!$B$13:$AG$13, 0))</f>
        <v>Excellent</v>
      </c>
      <c r="L324" t="str">
        <f>INDEX('SWB Backcast - WINEP'!$B$12:$AG$168, MATCH('ALL Backcast - WINEP NEP'!$C324, 'SWB Backcast - WINEP'!$C$12:$C$168, 0), MATCH('ALL Backcast - WINEP NEP'!L$13, 'SWB Backcast - WINEP'!$B$13:$AG$13, 0))</f>
        <v>Excellent</v>
      </c>
      <c r="M324">
        <f>INDEX('SWB Backcast - WINEP'!$B$12:$AG$168, MATCH('ALL Backcast - WINEP NEP'!$C324, 'SWB Backcast - WINEP'!$C$12:$C$168, 0), MATCH('ALL Backcast - WINEP NEP'!M$13, 'SWB Backcast - WINEP'!$B$13:$AG$13, 0))</f>
        <v>0</v>
      </c>
      <c r="N324" t="str">
        <f>INDEX('SWB Backcast - WINEP'!$B$12:$AG$168, MATCH('ALL Backcast - WINEP NEP'!$C324, 'SWB Backcast - WINEP'!$C$12:$C$168, 0), MATCH('ALL Backcast - WINEP NEP'!N$13, 'SWB Backcast - WINEP'!$B$13:$AG$13, 0))</f>
        <v>Excellent</v>
      </c>
      <c r="O324" t="str">
        <f>INDEX('SWB Backcast - WINEP'!$B$12:$AG$168, MATCH('ALL Backcast - WINEP NEP'!$C324, 'SWB Backcast - WINEP'!$C$12:$C$168, 0), MATCH('ALL Backcast - WINEP NEP'!O$13, 'SWB Backcast - WINEP'!$B$13:$AG$13, 0))</f>
        <v>Excellent</v>
      </c>
      <c r="P324">
        <f>INDEX('SWB Backcast - WINEP'!$B$12:$AG$168, MATCH('ALL Backcast - WINEP NEP'!$C324, 'SWB Backcast - WINEP'!$C$12:$C$168, 0), MATCH('ALL Backcast - WINEP NEP'!P$13, 'SWB Backcast - WINEP'!$B$13:$AG$13, 0))</f>
        <v>0</v>
      </c>
      <c r="Q324" t="str">
        <f>INDEX('SWB Backcast - WINEP'!$B$12:$AG$168, MATCH('ALL Backcast - WINEP NEP'!$C324, 'SWB Backcast - WINEP'!$C$12:$C$168, 0), MATCH('ALL Backcast - WINEP NEP'!Q$13, 'SWB Backcast - WINEP'!$B$13:$AG$13, 0))</f>
        <v>Excellent</v>
      </c>
      <c r="R324" t="str">
        <f>INDEX('SWB Backcast - WINEP'!$B$12:$AG$168, MATCH('ALL Backcast - WINEP NEP'!$C324, 'SWB Backcast - WINEP'!$C$12:$C$168, 0), MATCH('ALL Backcast - WINEP NEP'!R$13, 'SWB Backcast - WINEP'!$B$13:$AG$13, 0))</f>
        <v>Excellent</v>
      </c>
      <c r="S324" t="str">
        <f>INDEX('SWB Backcast - WINEP'!$B$12:$AG$168, MATCH('ALL Backcast - WINEP NEP'!$C324, 'SWB Backcast - WINEP'!$C$12:$C$168, 0), MATCH('ALL Backcast - WINEP NEP'!S$13, 'SWB Backcast - WINEP'!$B$13:$AG$13, 0))</f>
        <v>Excellent</v>
      </c>
      <c r="T324" t="str">
        <f>INDEX('SWB Backcast - WINEP'!$B$12:$AG$168, MATCH('ALL Backcast - WINEP NEP'!$C324, 'SWB Backcast - WINEP'!$C$12:$C$168, 0), MATCH('ALL Backcast - WINEP NEP'!T$13, 'SWB Backcast - WINEP'!$B$13:$AG$13, 0))</f>
        <v>Excellent</v>
      </c>
      <c r="U324" t="str">
        <f>INDEX('SWB Backcast - WINEP'!$B$12:$AG$168, MATCH('ALL Backcast - WINEP NEP'!$C324, 'SWB Backcast - WINEP'!$C$12:$C$168, 0), MATCH('ALL Backcast - WINEP NEP'!U$13, 'SWB Backcast - WINEP'!$B$13:$AG$13, 0))</f>
        <v>Excellent</v>
      </c>
      <c r="V324" t="str">
        <f>INDEX('SWB Backcast - WINEP'!$B$12:$AG$168, MATCH('ALL Backcast - WINEP NEP'!$C324, 'SWB Backcast - WINEP'!$C$12:$C$168, 0), MATCH('ALL Backcast - WINEP NEP'!V$13, 'SWB Backcast - WINEP'!$B$13:$AG$13, 0))</f>
        <v>Excellent</v>
      </c>
      <c r="W324">
        <f>INDEX('SWB Backcast - WINEP'!$B$12:$AG$168, MATCH('ALL Backcast - WINEP NEP'!$C324, 'SWB Backcast - WINEP'!$C$12:$C$168, 0), MATCH('ALL Backcast - WINEP NEP'!W$13, 'SWB Backcast - WINEP'!$B$13:$AG$13, 0))</f>
        <v>0</v>
      </c>
      <c r="X324">
        <f>INDEX('SWB Backcast - WINEP'!$B$12:$AG$168, MATCH('ALL Backcast - WINEP NEP'!$C324, 'SWB Backcast - WINEP'!$C$12:$C$168, 0), MATCH('ALL Backcast - WINEP NEP'!X$13, 'SWB Backcast - WINEP'!$B$13:$AG$13, 0))</f>
        <v>0</v>
      </c>
      <c r="Y324">
        <f>INDEX('SWB Backcast - WINEP'!$B$12:$AG$168, MATCH('ALL Backcast - WINEP NEP'!$C324, 'SWB Backcast - WINEP'!$C$12:$C$168, 0), MATCH('ALL Backcast - WINEP NEP'!Y$13, 'SWB Backcast - WINEP'!$B$13:$AG$13, 0))</f>
        <v>0</v>
      </c>
      <c r="Z324" t="str">
        <f>INDEX('SWB Backcast - WINEP'!$B$12:$AG$168, MATCH('ALL Backcast - WINEP NEP'!$C324, 'SWB Backcast - WINEP'!$C$12:$C$168, 0), MATCH('ALL Backcast - WINEP NEP'!Z$13, 'SWB Backcast - WINEP'!$B$13:$AG$13, 0))</f>
        <v>N</v>
      </c>
      <c r="AB324" t="str">
        <f t="shared" si="4"/>
        <v>N</v>
      </c>
    </row>
    <row r="325" spans="2:28">
      <c r="B325" t="s">
        <v>239</v>
      </c>
      <c r="C325" t="s">
        <v>648</v>
      </c>
      <c r="D325" t="str">
        <f>INDEX('SWB Backcast - WINEP'!$B$12:$AG$168, MATCH('ALL Backcast - WINEP NEP'!$C325, 'SWB Backcast - WINEP'!$C$12:$C$168, 0), MATCH('ALL Backcast - WINEP NEP'!D$13, 'SWB Backcast - WINEP'!$B$13:$AG$13, 0))</f>
        <v>coastal</v>
      </c>
      <c r="E325" t="str">
        <f>INDEX('SWB Backcast - WINEP'!$B$12:$AG$168, MATCH('ALL Backcast - WINEP NEP'!$C325, 'SWB Backcast - WINEP'!$C$12:$C$168, 0), MATCH('ALL Backcast - WINEP NEP'!E$13, 'SWB Backcast - WINEP'!$B$13:$AG$13, 0))</f>
        <v>Categorisation</v>
      </c>
      <c r="F325" t="str">
        <f>INDEX('SWB Backcast - WINEP'!$B$12:$AG$168, MATCH('ALL Backcast - WINEP NEP'!$C325, 'SWB Backcast - WINEP'!$C$12:$C$168, 0), MATCH('ALL Backcast - WINEP NEP'!F$13, 'SWB Backcast - WINEP'!$B$13:$AG$13, 0))</f>
        <v>Included</v>
      </c>
      <c r="H325" t="str">
        <f>INDEX('SWB Backcast - WINEP'!$B$12:$AG$168, MATCH('ALL Backcast - WINEP NEP'!$C325, 'SWB Backcast - WINEP'!$C$12:$C$168, 0), MATCH('ALL Backcast - WINEP NEP'!H$13, 'SWB Backcast - WINEP'!$B$13:$AG$13, 0))</f>
        <v>Excellent</v>
      </c>
      <c r="I325" t="str">
        <f>INDEX('SWB Backcast - WINEP'!$B$12:$AG$168, MATCH('ALL Backcast - WINEP NEP'!$C325, 'SWB Backcast - WINEP'!$C$12:$C$168, 0), MATCH('ALL Backcast - WINEP NEP'!I$13, 'SWB Backcast - WINEP'!$B$13:$AG$13, 0))</f>
        <v>Excellent</v>
      </c>
      <c r="J325" t="str">
        <f>INDEX('SWB Backcast - WINEP'!$B$12:$AG$168, MATCH('ALL Backcast - WINEP NEP'!$C325, 'SWB Backcast - WINEP'!$C$12:$C$168, 0), MATCH('ALL Backcast - WINEP NEP'!J$13, 'SWB Backcast - WINEP'!$B$13:$AG$13, 0))</f>
        <v>Excellent</v>
      </c>
      <c r="K325" t="str">
        <f>INDEX('SWB Backcast - WINEP'!$B$12:$AG$168, MATCH('ALL Backcast - WINEP NEP'!$C325, 'SWB Backcast - WINEP'!$C$12:$C$168, 0), MATCH('ALL Backcast - WINEP NEP'!K$13, 'SWB Backcast - WINEP'!$B$13:$AG$13, 0))</f>
        <v>Excellent</v>
      </c>
      <c r="L325" t="str">
        <f>INDEX('SWB Backcast - WINEP'!$B$12:$AG$168, MATCH('ALL Backcast - WINEP NEP'!$C325, 'SWB Backcast - WINEP'!$C$12:$C$168, 0), MATCH('ALL Backcast - WINEP NEP'!L$13, 'SWB Backcast - WINEP'!$B$13:$AG$13, 0))</f>
        <v>Excellent</v>
      </c>
      <c r="M325">
        <f>INDEX('SWB Backcast - WINEP'!$B$12:$AG$168, MATCH('ALL Backcast - WINEP NEP'!$C325, 'SWB Backcast - WINEP'!$C$12:$C$168, 0), MATCH('ALL Backcast - WINEP NEP'!M$13, 'SWB Backcast - WINEP'!$B$13:$AG$13, 0))</f>
        <v>0</v>
      </c>
      <c r="N325" t="str">
        <f>INDEX('SWB Backcast - WINEP'!$B$12:$AG$168, MATCH('ALL Backcast - WINEP NEP'!$C325, 'SWB Backcast - WINEP'!$C$12:$C$168, 0), MATCH('ALL Backcast - WINEP NEP'!N$13, 'SWB Backcast - WINEP'!$B$13:$AG$13, 0))</f>
        <v>Excellent</v>
      </c>
      <c r="O325" t="str">
        <f>INDEX('SWB Backcast - WINEP'!$B$12:$AG$168, MATCH('ALL Backcast - WINEP NEP'!$C325, 'SWB Backcast - WINEP'!$C$12:$C$168, 0), MATCH('ALL Backcast - WINEP NEP'!O$13, 'SWB Backcast - WINEP'!$B$13:$AG$13, 0))</f>
        <v>Excellent</v>
      </c>
      <c r="P325">
        <f>INDEX('SWB Backcast - WINEP'!$B$12:$AG$168, MATCH('ALL Backcast - WINEP NEP'!$C325, 'SWB Backcast - WINEP'!$C$12:$C$168, 0), MATCH('ALL Backcast - WINEP NEP'!P$13, 'SWB Backcast - WINEP'!$B$13:$AG$13, 0))</f>
        <v>0</v>
      </c>
      <c r="Q325" t="str">
        <f>INDEX('SWB Backcast - WINEP'!$B$12:$AG$168, MATCH('ALL Backcast - WINEP NEP'!$C325, 'SWB Backcast - WINEP'!$C$12:$C$168, 0), MATCH('ALL Backcast - WINEP NEP'!Q$13, 'SWB Backcast - WINEP'!$B$13:$AG$13, 0))</f>
        <v>Excellent</v>
      </c>
      <c r="R325" t="str">
        <f>INDEX('SWB Backcast - WINEP'!$B$12:$AG$168, MATCH('ALL Backcast - WINEP NEP'!$C325, 'SWB Backcast - WINEP'!$C$12:$C$168, 0), MATCH('ALL Backcast - WINEP NEP'!R$13, 'SWB Backcast - WINEP'!$B$13:$AG$13, 0))</f>
        <v>Excellent</v>
      </c>
      <c r="S325" t="str">
        <f>INDEX('SWB Backcast - WINEP'!$B$12:$AG$168, MATCH('ALL Backcast - WINEP NEP'!$C325, 'SWB Backcast - WINEP'!$C$12:$C$168, 0), MATCH('ALL Backcast - WINEP NEP'!S$13, 'SWB Backcast - WINEP'!$B$13:$AG$13, 0))</f>
        <v>Excellent</v>
      </c>
      <c r="T325" t="str">
        <f>INDEX('SWB Backcast - WINEP'!$B$12:$AG$168, MATCH('ALL Backcast - WINEP NEP'!$C325, 'SWB Backcast - WINEP'!$C$12:$C$168, 0), MATCH('ALL Backcast - WINEP NEP'!T$13, 'SWB Backcast - WINEP'!$B$13:$AG$13, 0))</f>
        <v>Excellent</v>
      </c>
      <c r="U325" t="str">
        <f>INDEX('SWB Backcast - WINEP'!$B$12:$AG$168, MATCH('ALL Backcast - WINEP NEP'!$C325, 'SWB Backcast - WINEP'!$C$12:$C$168, 0), MATCH('ALL Backcast - WINEP NEP'!U$13, 'SWB Backcast - WINEP'!$B$13:$AG$13, 0))</f>
        <v>Excellent</v>
      </c>
      <c r="V325" t="str">
        <f>INDEX('SWB Backcast - WINEP'!$B$12:$AG$168, MATCH('ALL Backcast - WINEP NEP'!$C325, 'SWB Backcast - WINEP'!$C$12:$C$168, 0), MATCH('ALL Backcast - WINEP NEP'!V$13, 'SWB Backcast - WINEP'!$B$13:$AG$13, 0))</f>
        <v>Excellent</v>
      </c>
      <c r="W325">
        <f>INDEX('SWB Backcast - WINEP'!$B$12:$AG$168, MATCH('ALL Backcast - WINEP NEP'!$C325, 'SWB Backcast - WINEP'!$C$12:$C$168, 0), MATCH('ALL Backcast - WINEP NEP'!W$13, 'SWB Backcast - WINEP'!$B$13:$AG$13, 0))</f>
        <v>0</v>
      </c>
      <c r="X325">
        <f>INDEX('SWB Backcast - WINEP'!$B$12:$AG$168, MATCH('ALL Backcast - WINEP NEP'!$C325, 'SWB Backcast - WINEP'!$C$12:$C$168, 0), MATCH('ALL Backcast - WINEP NEP'!X$13, 'SWB Backcast - WINEP'!$B$13:$AG$13, 0))</f>
        <v>0</v>
      </c>
      <c r="Y325">
        <f>INDEX('SWB Backcast - WINEP'!$B$12:$AG$168, MATCH('ALL Backcast - WINEP NEP'!$C325, 'SWB Backcast - WINEP'!$C$12:$C$168, 0), MATCH('ALL Backcast - WINEP NEP'!Y$13, 'SWB Backcast - WINEP'!$B$13:$AG$13, 0))</f>
        <v>0</v>
      </c>
      <c r="Z325" t="str">
        <f>INDEX('SWB Backcast - WINEP'!$B$12:$AG$168, MATCH('ALL Backcast - WINEP NEP'!$C325, 'SWB Backcast - WINEP'!$C$12:$C$168, 0), MATCH('ALL Backcast - WINEP NEP'!Z$13, 'SWB Backcast - WINEP'!$B$13:$AG$13, 0))</f>
        <v>N</v>
      </c>
      <c r="AB325" t="str">
        <f t="shared" si="4"/>
        <v>N</v>
      </c>
    </row>
    <row r="326" spans="2:28">
      <c r="B326" t="s">
        <v>239</v>
      </c>
      <c r="C326" t="s">
        <v>649</v>
      </c>
      <c r="D326" t="str">
        <f>INDEX('SWB Backcast - WINEP'!$B$12:$AG$168, MATCH('ALL Backcast - WINEP NEP'!$C326, 'SWB Backcast - WINEP'!$C$12:$C$168, 0), MATCH('ALL Backcast - WINEP NEP'!D$13, 'SWB Backcast - WINEP'!$B$13:$AG$13, 0))</f>
        <v>coastal</v>
      </c>
      <c r="E326" t="str">
        <f>INDEX('SWB Backcast - WINEP'!$B$12:$AG$168, MATCH('ALL Backcast - WINEP NEP'!$C326, 'SWB Backcast - WINEP'!$C$12:$C$168, 0), MATCH('ALL Backcast - WINEP NEP'!E$13, 'SWB Backcast - WINEP'!$B$13:$AG$13, 0))</f>
        <v>Categorisation</v>
      </c>
      <c r="F326" t="str">
        <f>INDEX('SWB Backcast - WINEP'!$B$12:$AG$168, MATCH('ALL Backcast - WINEP NEP'!$C326, 'SWB Backcast - WINEP'!$C$12:$C$168, 0), MATCH('ALL Backcast - WINEP NEP'!F$13, 'SWB Backcast - WINEP'!$B$13:$AG$13, 0))</f>
        <v>Included</v>
      </c>
      <c r="H326" t="str">
        <f>INDEX('SWB Backcast - WINEP'!$B$12:$AG$168, MATCH('ALL Backcast - WINEP NEP'!$C326, 'SWB Backcast - WINEP'!$C$12:$C$168, 0), MATCH('ALL Backcast - WINEP NEP'!H$13, 'SWB Backcast - WINEP'!$B$13:$AG$13, 0))</f>
        <v>Excellent</v>
      </c>
      <c r="I326" t="str">
        <f>INDEX('SWB Backcast - WINEP'!$B$12:$AG$168, MATCH('ALL Backcast - WINEP NEP'!$C326, 'SWB Backcast - WINEP'!$C$12:$C$168, 0), MATCH('ALL Backcast - WINEP NEP'!I$13, 'SWB Backcast - WINEP'!$B$13:$AG$13, 0))</f>
        <v>Excellent</v>
      </c>
      <c r="J326" t="str">
        <f>INDEX('SWB Backcast - WINEP'!$B$12:$AG$168, MATCH('ALL Backcast - WINEP NEP'!$C326, 'SWB Backcast - WINEP'!$C$12:$C$168, 0), MATCH('ALL Backcast - WINEP NEP'!J$13, 'SWB Backcast - WINEP'!$B$13:$AG$13, 0))</f>
        <v>Excellent</v>
      </c>
      <c r="K326" t="str">
        <f>INDEX('SWB Backcast - WINEP'!$B$12:$AG$168, MATCH('ALL Backcast - WINEP NEP'!$C326, 'SWB Backcast - WINEP'!$C$12:$C$168, 0), MATCH('ALL Backcast - WINEP NEP'!K$13, 'SWB Backcast - WINEP'!$B$13:$AG$13, 0))</f>
        <v>Excellent</v>
      </c>
      <c r="L326" t="str">
        <f>INDEX('SWB Backcast - WINEP'!$B$12:$AG$168, MATCH('ALL Backcast - WINEP NEP'!$C326, 'SWB Backcast - WINEP'!$C$12:$C$168, 0), MATCH('ALL Backcast - WINEP NEP'!L$13, 'SWB Backcast - WINEP'!$B$13:$AG$13, 0))</f>
        <v>Excellent</v>
      </c>
      <c r="M326">
        <f>INDEX('SWB Backcast - WINEP'!$B$12:$AG$168, MATCH('ALL Backcast - WINEP NEP'!$C326, 'SWB Backcast - WINEP'!$C$12:$C$168, 0), MATCH('ALL Backcast - WINEP NEP'!M$13, 'SWB Backcast - WINEP'!$B$13:$AG$13, 0))</f>
        <v>0</v>
      </c>
      <c r="N326" t="str">
        <f>INDEX('SWB Backcast - WINEP'!$B$12:$AG$168, MATCH('ALL Backcast - WINEP NEP'!$C326, 'SWB Backcast - WINEP'!$C$12:$C$168, 0), MATCH('ALL Backcast - WINEP NEP'!N$13, 'SWB Backcast - WINEP'!$B$13:$AG$13, 0))</f>
        <v>Excellent</v>
      </c>
      <c r="O326" t="str">
        <f>INDEX('SWB Backcast - WINEP'!$B$12:$AG$168, MATCH('ALL Backcast - WINEP NEP'!$C326, 'SWB Backcast - WINEP'!$C$12:$C$168, 0), MATCH('ALL Backcast - WINEP NEP'!O$13, 'SWB Backcast - WINEP'!$B$13:$AG$13, 0))</f>
        <v>Excellent</v>
      </c>
      <c r="P326">
        <f>INDEX('SWB Backcast - WINEP'!$B$12:$AG$168, MATCH('ALL Backcast - WINEP NEP'!$C326, 'SWB Backcast - WINEP'!$C$12:$C$168, 0), MATCH('ALL Backcast - WINEP NEP'!P$13, 'SWB Backcast - WINEP'!$B$13:$AG$13, 0))</f>
        <v>0</v>
      </c>
      <c r="Q326" t="str">
        <f>INDEX('SWB Backcast - WINEP'!$B$12:$AG$168, MATCH('ALL Backcast - WINEP NEP'!$C326, 'SWB Backcast - WINEP'!$C$12:$C$168, 0), MATCH('ALL Backcast - WINEP NEP'!Q$13, 'SWB Backcast - WINEP'!$B$13:$AG$13, 0))</f>
        <v>Excellent</v>
      </c>
      <c r="R326" t="str">
        <f>INDEX('SWB Backcast - WINEP'!$B$12:$AG$168, MATCH('ALL Backcast - WINEP NEP'!$C326, 'SWB Backcast - WINEP'!$C$12:$C$168, 0), MATCH('ALL Backcast - WINEP NEP'!R$13, 'SWB Backcast - WINEP'!$B$13:$AG$13, 0))</f>
        <v>Excellent</v>
      </c>
      <c r="S326" t="str">
        <f>INDEX('SWB Backcast - WINEP'!$B$12:$AG$168, MATCH('ALL Backcast - WINEP NEP'!$C326, 'SWB Backcast - WINEP'!$C$12:$C$168, 0), MATCH('ALL Backcast - WINEP NEP'!S$13, 'SWB Backcast - WINEP'!$B$13:$AG$13, 0))</f>
        <v>Excellent</v>
      </c>
      <c r="T326" t="str">
        <f>INDEX('SWB Backcast - WINEP'!$B$12:$AG$168, MATCH('ALL Backcast - WINEP NEP'!$C326, 'SWB Backcast - WINEP'!$C$12:$C$168, 0), MATCH('ALL Backcast - WINEP NEP'!T$13, 'SWB Backcast - WINEP'!$B$13:$AG$13, 0))</f>
        <v>Excellent</v>
      </c>
      <c r="U326" t="str">
        <f>INDEX('SWB Backcast - WINEP'!$B$12:$AG$168, MATCH('ALL Backcast - WINEP NEP'!$C326, 'SWB Backcast - WINEP'!$C$12:$C$168, 0), MATCH('ALL Backcast - WINEP NEP'!U$13, 'SWB Backcast - WINEP'!$B$13:$AG$13, 0))</f>
        <v>Excellent</v>
      </c>
      <c r="V326" t="str">
        <f>INDEX('SWB Backcast - WINEP'!$B$12:$AG$168, MATCH('ALL Backcast - WINEP NEP'!$C326, 'SWB Backcast - WINEP'!$C$12:$C$168, 0), MATCH('ALL Backcast - WINEP NEP'!V$13, 'SWB Backcast - WINEP'!$B$13:$AG$13, 0))</f>
        <v>Excellent</v>
      </c>
      <c r="W326">
        <f>INDEX('SWB Backcast - WINEP'!$B$12:$AG$168, MATCH('ALL Backcast - WINEP NEP'!$C326, 'SWB Backcast - WINEP'!$C$12:$C$168, 0), MATCH('ALL Backcast - WINEP NEP'!W$13, 'SWB Backcast - WINEP'!$B$13:$AG$13, 0))</f>
        <v>0</v>
      </c>
      <c r="X326" t="str">
        <f>INDEX('SWB Backcast - WINEP'!$B$12:$AG$168, MATCH('ALL Backcast - WINEP NEP'!$C326, 'SWB Backcast - WINEP'!$C$12:$C$168, 0), MATCH('ALL Backcast - WINEP NEP'!X$13, 'SWB Backcast - WINEP'!$B$13:$AG$13, 0))</f>
        <v>EnvAct_IMP3 - 08SW101470a</v>
      </c>
      <c r="Y326" t="str">
        <f>INDEX('SWB Backcast - WINEP'!$B$12:$AG$168, MATCH('ALL Backcast - WINEP NEP'!$C326, 'SWB Backcast - WINEP'!$C$12:$C$168, 0), MATCH('ALL Backcast - WINEP NEP'!Y$13, 'SWB Backcast - WINEP'!$B$13:$AG$13, 0))</f>
        <v>Improvements to reduce storm overflows - but remaining at excellent so fine</v>
      </c>
      <c r="Z326" t="str">
        <f>INDEX('SWB Backcast - WINEP'!$B$12:$AG$168, MATCH('ALL Backcast - WINEP NEP'!$C326, 'SWB Backcast - WINEP'!$C$12:$C$168, 0), MATCH('ALL Backcast - WINEP NEP'!Z$13, 'SWB Backcast - WINEP'!$B$13:$AG$13, 0))</f>
        <v>N</v>
      </c>
      <c r="AB326" t="str">
        <f t="shared" si="4"/>
        <v>Y</v>
      </c>
    </row>
    <row r="327" spans="2:28">
      <c r="B327" t="s">
        <v>239</v>
      </c>
      <c r="C327" t="s">
        <v>650</v>
      </c>
      <c r="D327" t="str">
        <f>INDEX('SWB Backcast - WINEP'!$B$12:$AG$168, MATCH('ALL Backcast - WINEP NEP'!$C327, 'SWB Backcast - WINEP'!$C$12:$C$168, 0), MATCH('ALL Backcast - WINEP NEP'!D$13, 'SWB Backcast - WINEP'!$B$13:$AG$13, 0))</f>
        <v>coastal</v>
      </c>
      <c r="E327" t="str">
        <f>INDEX('SWB Backcast - WINEP'!$B$12:$AG$168, MATCH('ALL Backcast - WINEP NEP'!$C327, 'SWB Backcast - WINEP'!$C$12:$C$168, 0), MATCH('ALL Backcast - WINEP NEP'!E$13, 'SWB Backcast - WINEP'!$B$13:$AG$13, 0))</f>
        <v>Categorisation</v>
      </c>
      <c r="F327" t="str">
        <f>INDEX('SWB Backcast - WINEP'!$B$12:$AG$168, MATCH('ALL Backcast - WINEP NEP'!$C327, 'SWB Backcast - WINEP'!$C$12:$C$168, 0), MATCH('ALL Backcast - WINEP NEP'!F$13, 'SWB Backcast - WINEP'!$B$13:$AG$13, 0))</f>
        <v>Included</v>
      </c>
      <c r="H327" t="str">
        <f>INDEX('SWB Backcast - WINEP'!$B$12:$AG$168, MATCH('ALL Backcast - WINEP NEP'!$C327, 'SWB Backcast - WINEP'!$C$12:$C$168, 0), MATCH('ALL Backcast - WINEP NEP'!H$13, 'SWB Backcast - WINEP'!$B$13:$AG$13, 0))</f>
        <v>Excellent</v>
      </c>
      <c r="I327" t="str">
        <f>INDEX('SWB Backcast - WINEP'!$B$12:$AG$168, MATCH('ALL Backcast - WINEP NEP'!$C327, 'SWB Backcast - WINEP'!$C$12:$C$168, 0), MATCH('ALL Backcast - WINEP NEP'!I$13, 'SWB Backcast - WINEP'!$B$13:$AG$13, 0))</f>
        <v>Excellent</v>
      </c>
      <c r="J327" t="str">
        <f>INDEX('SWB Backcast - WINEP'!$B$12:$AG$168, MATCH('ALL Backcast - WINEP NEP'!$C327, 'SWB Backcast - WINEP'!$C$12:$C$168, 0), MATCH('ALL Backcast - WINEP NEP'!J$13, 'SWB Backcast - WINEP'!$B$13:$AG$13, 0))</f>
        <v>Excellent</v>
      </c>
      <c r="K327" t="str">
        <f>INDEX('SWB Backcast - WINEP'!$B$12:$AG$168, MATCH('ALL Backcast - WINEP NEP'!$C327, 'SWB Backcast - WINEP'!$C$12:$C$168, 0), MATCH('ALL Backcast - WINEP NEP'!K$13, 'SWB Backcast - WINEP'!$B$13:$AG$13, 0))</f>
        <v>Excellent</v>
      </c>
      <c r="L327" t="str">
        <f>INDEX('SWB Backcast - WINEP'!$B$12:$AG$168, MATCH('ALL Backcast - WINEP NEP'!$C327, 'SWB Backcast - WINEP'!$C$12:$C$168, 0), MATCH('ALL Backcast - WINEP NEP'!L$13, 'SWB Backcast - WINEP'!$B$13:$AG$13, 0))</f>
        <v>Excellent</v>
      </c>
      <c r="M327">
        <f>INDEX('SWB Backcast - WINEP'!$B$12:$AG$168, MATCH('ALL Backcast - WINEP NEP'!$C327, 'SWB Backcast - WINEP'!$C$12:$C$168, 0), MATCH('ALL Backcast - WINEP NEP'!M$13, 'SWB Backcast - WINEP'!$B$13:$AG$13, 0))</f>
        <v>0</v>
      </c>
      <c r="N327" t="str">
        <f>INDEX('SWB Backcast - WINEP'!$B$12:$AG$168, MATCH('ALL Backcast - WINEP NEP'!$C327, 'SWB Backcast - WINEP'!$C$12:$C$168, 0), MATCH('ALL Backcast - WINEP NEP'!N$13, 'SWB Backcast - WINEP'!$B$13:$AG$13, 0))</f>
        <v>Excellent</v>
      </c>
      <c r="O327" t="str">
        <f>INDEX('SWB Backcast - WINEP'!$B$12:$AG$168, MATCH('ALL Backcast - WINEP NEP'!$C327, 'SWB Backcast - WINEP'!$C$12:$C$168, 0), MATCH('ALL Backcast - WINEP NEP'!O$13, 'SWB Backcast - WINEP'!$B$13:$AG$13, 0))</f>
        <v>Excellent</v>
      </c>
      <c r="P327">
        <f>INDEX('SWB Backcast - WINEP'!$B$12:$AG$168, MATCH('ALL Backcast - WINEP NEP'!$C327, 'SWB Backcast - WINEP'!$C$12:$C$168, 0), MATCH('ALL Backcast - WINEP NEP'!P$13, 'SWB Backcast - WINEP'!$B$13:$AG$13, 0))</f>
        <v>0</v>
      </c>
      <c r="Q327" t="str">
        <f>INDEX('SWB Backcast - WINEP'!$B$12:$AG$168, MATCH('ALL Backcast - WINEP NEP'!$C327, 'SWB Backcast - WINEP'!$C$12:$C$168, 0), MATCH('ALL Backcast - WINEP NEP'!Q$13, 'SWB Backcast - WINEP'!$B$13:$AG$13, 0))</f>
        <v>Excellent</v>
      </c>
      <c r="R327" t="str">
        <f>INDEX('SWB Backcast - WINEP'!$B$12:$AG$168, MATCH('ALL Backcast - WINEP NEP'!$C327, 'SWB Backcast - WINEP'!$C$12:$C$168, 0), MATCH('ALL Backcast - WINEP NEP'!R$13, 'SWB Backcast - WINEP'!$B$13:$AG$13, 0))</f>
        <v>Excellent</v>
      </c>
      <c r="S327" t="str">
        <f>INDEX('SWB Backcast - WINEP'!$B$12:$AG$168, MATCH('ALL Backcast - WINEP NEP'!$C327, 'SWB Backcast - WINEP'!$C$12:$C$168, 0), MATCH('ALL Backcast - WINEP NEP'!S$13, 'SWB Backcast - WINEP'!$B$13:$AG$13, 0))</f>
        <v>Excellent</v>
      </c>
      <c r="T327" t="str">
        <f>INDEX('SWB Backcast - WINEP'!$B$12:$AG$168, MATCH('ALL Backcast - WINEP NEP'!$C327, 'SWB Backcast - WINEP'!$C$12:$C$168, 0), MATCH('ALL Backcast - WINEP NEP'!T$13, 'SWB Backcast - WINEP'!$B$13:$AG$13, 0))</f>
        <v>Excellent</v>
      </c>
      <c r="U327" t="str">
        <f>INDEX('SWB Backcast - WINEP'!$B$12:$AG$168, MATCH('ALL Backcast - WINEP NEP'!$C327, 'SWB Backcast - WINEP'!$C$12:$C$168, 0), MATCH('ALL Backcast - WINEP NEP'!U$13, 'SWB Backcast - WINEP'!$B$13:$AG$13, 0))</f>
        <v>Excellent</v>
      </c>
      <c r="V327" t="str">
        <f>INDEX('SWB Backcast - WINEP'!$B$12:$AG$168, MATCH('ALL Backcast - WINEP NEP'!$C327, 'SWB Backcast - WINEP'!$C$12:$C$168, 0), MATCH('ALL Backcast - WINEP NEP'!V$13, 'SWB Backcast - WINEP'!$B$13:$AG$13, 0))</f>
        <v>Excellent</v>
      </c>
      <c r="W327">
        <f>INDEX('SWB Backcast - WINEP'!$B$12:$AG$168, MATCH('ALL Backcast - WINEP NEP'!$C327, 'SWB Backcast - WINEP'!$C$12:$C$168, 0), MATCH('ALL Backcast - WINEP NEP'!W$13, 'SWB Backcast - WINEP'!$B$13:$AG$13, 0))</f>
        <v>0</v>
      </c>
      <c r="X327">
        <f>INDEX('SWB Backcast - WINEP'!$B$12:$AG$168, MATCH('ALL Backcast - WINEP NEP'!$C327, 'SWB Backcast - WINEP'!$C$12:$C$168, 0), MATCH('ALL Backcast - WINEP NEP'!X$13, 'SWB Backcast - WINEP'!$B$13:$AG$13, 0))</f>
        <v>0</v>
      </c>
      <c r="Y327">
        <f>INDEX('SWB Backcast - WINEP'!$B$12:$AG$168, MATCH('ALL Backcast - WINEP NEP'!$C327, 'SWB Backcast - WINEP'!$C$12:$C$168, 0), MATCH('ALL Backcast - WINEP NEP'!Y$13, 'SWB Backcast - WINEP'!$B$13:$AG$13, 0))</f>
        <v>0</v>
      </c>
      <c r="Z327" t="str">
        <f>INDEX('SWB Backcast - WINEP'!$B$12:$AG$168, MATCH('ALL Backcast - WINEP NEP'!$C327, 'SWB Backcast - WINEP'!$C$12:$C$168, 0), MATCH('ALL Backcast - WINEP NEP'!Z$13, 'SWB Backcast - WINEP'!$B$13:$AG$13, 0))</f>
        <v>N</v>
      </c>
      <c r="AB327" t="str">
        <f t="shared" si="4"/>
        <v>N</v>
      </c>
    </row>
    <row r="328" spans="2:28">
      <c r="B328" t="s">
        <v>239</v>
      </c>
      <c r="C328" t="s">
        <v>651</v>
      </c>
      <c r="D328" t="str">
        <f>INDEX('SWB Backcast - WINEP'!$B$12:$AG$168, MATCH('ALL Backcast - WINEP NEP'!$C328, 'SWB Backcast - WINEP'!$C$12:$C$168, 0), MATCH('ALL Backcast - WINEP NEP'!D$13, 'SWB Backcast - WINEP'!$B$13:$AG$13, 0))</f>
        <v>coastal</v>
      </c>
      <c r="E328" t="str">
        <f>INDEX('SWB Backcast - WINEP'!$B$12:$AG$168, MATCH('ALL Backcast - WINEP NEP'!$C328, 'SWB Backcast - WINEP'!$C$12:$C$168, 0), MATCH('ALL Backcast - WINEP NEP'!E$13, 'SWB Backcast - WINEP'!$B$13:$AG$13, 0))</f>
        <v>Categorisation</v>
      </c>
      <c r="F328" t="str">
        <f>INDEX('SWB Backcast - WINEP'!$B$12:$AG$168, MATCH('ALL Backcast - WINEP NEP'!$C328, 'SWB Backcast - WINEP'!$C$12:$C$168, 0), MATCH('ALL Backcast - WINEP NEP'!F$13, 'SWB Backcast - WINEP'!$B$13:$AG$13, 0))</f>
        <v>Included</v>
      </c>
      <c r="H328" t="str">
        <f>INDEX('SWB Backcast - WINEP'!$B$12:$AG$168, MATCH('ALL Backcast - WINEP NEP'!$C328, 'SWB Backcast - WINEP'!$C$12:$C$168, 0), MATCH('ALL Backcast - WINEP NEP'!H$13, 'SWB Backcast - WINEP'!$B$13:$AG$13, 0))</f>
        <v>Poor</v>
      </c>
      <c r="I328" t="str">
        <f>INDEX('SWB Backcast - WINEP'!$B$12:$AG$168, MATCH('ALL Backcast - WINEP NEP'!$C328, 'SWB Backcast - WINEP'!$C$12:$C$168, 0), MATCH('ALL Backcast - WINEP NEP'!I$13, 'SWB Backcast - WINEP'!$B$13:$AG$13, 0))</f>
        <v>Poor</v>
      </c>
      <c r="J328" t="str">
        <f>INDEX('SWB Backcast - WINEP'!$B$12:$AG$168, MATCH('ALL Backcast - WINEP NEP'!$C328, 'SWB Backcast - WINEP'!$C$12:$C$168, 0), MATCH('ALL Backcast - WINEP NEP'!J$13, 'SWB Backcast - WINEP'!$B$13:$AG$13, 0))</f>
        <v>Poor</v>
      </c>
      <c r="K328" t="str">
        <f>INDEX('SWB Backcast - WINEP'!$B$12:$AG$168, MATCH('ALL Backcast - WINEP NEP'!$C328, 'SWB Backcast - WINEP'!$C$12:$C$168, 0), MATCH('ALL Backcast - WINEP NEP'!K$13, 'SWB Backcast - WINEP'!$B$13:$AG$13, 0))</f>
        <v>Poor</v>
      </c>
      <c r="L328" t="str">
        <f>INDEX('SWB Backcast - WINEP'!$B$12:$AG$168, MATCH('ALL Backcast - WINEP NEP'!$C328, 'SWB Backcast - WINEP'!$C$12:$C$168, 0), MATCH('ALL Backcast - WINEP NEP'!L$13, 'SWB Backcast - WINEP'!$B$13:$AG$13, 0))</f>
        <v>Poor</v>
      </c>
      <c r="M328">
        <f>INDEX('SWB Backcast - WINEP'!$B$12:$AG$168, MATCH('ALL Backcast - WINEP NEP'!$C328, 'SWB Backcast - WINEP'!$C$12:$C$168, 0), MATCH('ALL Backcast - WINEP NEP'!M$13, 'SWB Backcast - WINEP'!$B$13:$AG$13, 0))</f>
        <v>0</v>
      </c>
      <c r="N328" t="str">
        <f>INDEX('SWB Backcast - WINEP'!$B$12:$AG$168, MATCH('ALL Backcast - WINEP NEP'!$C328, 'SWB Backcast - WINEP'!$C$12:$C$168, 0), MATCH('ALL Backcast - WINEP NEP'!N$13, 'SWB Backcast - WINEP'!$B$13:$AG$13, 0))</f>
        <v>Sufficient</v>
      </c>
      <c r="O328" t="str">
        <f>INDEX('SWB Backcast - WINEP'!$B$12:$AG$168, MATCH('ALL Backcast - WINEP NEP'!$C328, 'SWB Backcast - WINEP'!$C$12:$C$168, 0), MATCH('ALL Backcast - WINEP NEP'!O$13, 'SWB Backcast - WINEP'!$B$13:$AG$13, 0))</f>
        <v>Sufficient</v>
      </c>
      <c r="P328">
        <f>INDEX('SWB Backcast - WINEP'!$B$12:$AG$168, MATCH('ALL Backcast - WINEP NEP'!$C328, 'SWB Backcast - WINEP'!$C$12:$C$168, 0), MATCH('ALL Backcast - WINEP NEP'!P$13, 'SWB Backcast - WINEP'!$B$13:$AG$13, 0))</f>
        <v>0</v>
      </c>
      <c r="Q328" t="str">
        <f>INDEX('SWB Backcast - WINEP'!$B$12:$AG$168, MATCH('ALL Backcast - WINEP NEP'!$C328, 'SWB Backcast - WINEP'!$C$12:$C$168, 0), MATCH('ALL Backcast - WINEP NEP'!Q$13, 'SWB Backcast - WINEP'!$B$13:$AG$13, 0))</f>
        <v>Good</v>
      </c>
      <c r="R328" t="str">
        <f>INDEX('SWB Backcast - WINEP'!$B$12:$AG$168, MATCH('ALL Backcast - WINEP NEP'!$C328, 'SWB Backcast - WINEP'!$C$12:$C$168, 0), MATCH('ALL Backcast - WINEP NEP'!R$13, 'SWB Backcast - WINEP'!$B$13:$AG$13, 0))</f>
        <v>Good</v>
      </c>
      <c r="S328" t="str">
        <f>INDEX('SWB Backcast - WINEP'!$B$12:$AG$168, MATCH('ALL Backcast - WINEP NEP'!$C328, 'SWB Backcast - WINEP'!$C$12:$C$168, 0), MATCH('ALL Backcast - WINEP NEP'!S$13, 'SWB Backcast - WINEP'!$B$13:$AG$13, 0))</f>
        <v>Good</v>
      </c>
      <c r="T328" t="str">
        <f>INDEX('SWB Backcast - WINEP'!$B$12:$AG$168, MATCH('ALL Backcast - WINEP NEP'!$C328, 'SWB Backcast - WINEP'!$C$12:$C$168, 0), MATCH('ALL Backcast - WINEP NEP'!T$13, 'SWB Backcast - WINEP'!$B$13:$AG$13, 0))</f>
        <v>Good</v>
      </c>
      <c r="U328" t="str">
        <f>INDEX('SWB Backcast - WINEP'!$B$12:$AG$168, MATCH('ALL Backcast - WINEP NEP'!$C328, 'SWB Backcast - WINEP'!$C$12:$C$168, 0), MATCH('ALL Backcast - WINEP NEP'!U$13, 'SWB Backcast - WINEP'!$B$13:$AG$13, 0))</f>
        <v>Good</v>
      </c>
      <c r="V328" t="str">
        <f>INDEX('SWB Backcast - WINEP'!$B$12:$AG$168, MATCH('ALL Backcast - WINEP NEP'!$C328, 'SWB Backcast - WINEP'!$C$12:$C$168, 0), MATCH('ALL Backcast - WINEP NEP'!V$13, 'SWB Backcast - WINEP'!$B$13:$AG$13, 0))</f>
        <v>Good</v>
      </c>
      <c r="W328">
        <f>INDEX('SWB Backcast - WINEP'!$B$12:$AG$168, MATCH('ALL Backcast - WINEP NEP'!$C328, 'SWB Backcast - WINEP'!$C$12:$C$168, 0), MATCH('ALL Backcast - WINEP NEP'!W$13, 'SWB Backcast - WINEP'!$B$13:$AG$13, 0))</f>
        <v>0</v>
      </c>
      <c r="X328" t="str">
        <f>INDEX('SWB Backcast - WINEP'!$B$12:$AG$168, MATCH('ALL Backcast - WINEP NEP'!$C328, 'SWB Backcast - WINEP'!$C$12:$C$168, 0), MATCH('ALL Backcast - WINEP NEP'!X$13, 'SWB Backcast - WINEP'!$B$13:$AG$13, 0))</f>
        <v>4 x EnvAct_IMP3 - 08SW101426a, 08SW101434a, 08SW1013000a, 08SW101666a</v>
      </c>
      <c r="Y328" t="str">
        <f>INDEX('SWB Backcast - WINEP'!$B$12:$AG$168, MATCH('ALL Backcast - WINEP NEP'!$C328, 'SWB Backcast - WINEP'!$C$12:$C$168, 0), MATCH('ALL Backcast - WINEP NEP'!Y$13, 'SWB Backcast - WINEP'!$B$13:$AG$13, 0))</f>
        <v>Improvements to reduce storm overflows - improving to good</v>
      </c>
      <c r="Z328" t="str">
        <f>INDEX('SWB Backcast - WINEP'!$B$12:$AG$168, MATCH('ALL Backcast - WINEP NEP'!$C328, 'SWB Backcast - WINEP'!$C$12:$C$168, 0), MATCH('ALL Backcast - WINEP NEP'!Z$13, 'SWB Backcast - WINEP'!$B$13:$AG$13, 0))</f>
        <v>N</v>
      </c>
      <c r="AB328" t="str">
        <f t="shared" si="4"/>
        <v>Y</v>
      </c>
    </row>
    <row r="329" spans="2:28">
      <c r="B329" t="s">
        <v>239</v>
      </c>
      <c r="C329" t="s">
        <v>652</v>
      </c>
      <c r="D329" t="str">
        <f>INDEX('SWB Backcast - WINEP'!$B$12:$AG$168, MATCH('ALL Backcast - WINEP NEP'!$C329, 'SWB Backcast - WINEP'!$C$12:$C$168, 0), MATCH('ALL Backcast - WINEP NEP'!D$13, 'SWB Backcast - WINEP'!$B$13:$AG$13, 0))</f>
        <v>coastal</v>
      </c>
      <c r="E329" t="str">
        <f>INDEX('SWB Backcast - WINEP'!$B$12:$AG$168, MATCH('ALL Backcast - WINEP NEP'!$C329, 'SWB Backcast - WINEP'!$C$12:$C$168, 0), MATCH('ALL Backcast - WINEP NEP'!E$13, 'SWB Backcast - WINEP'!$B$13:$AG$13, 0))</f>
        <v>Categorisation</v>
      </c>
      <c r="F329" t="str">
        <f>INDEX('SWB Backcast - WINEP'!$B$12:$AG$168, MATCH('ALL Backcast - WINEP NEP'!$C329, 'SWB Backcast - WINEP'!$C$12:$C$168, 0), MATCH('ALL Backcast - WINEP NEP'!F$13, 'SWB Backcast - WINEP'!$B$13:$AG$13, 0))</f>
        <v>Included</v>
      </c>
      <c r="H329" t="str">
        <f>INDEX('SWB Backcast - WINEP'!$B$12:$AG$168, MATCH('ALL Backcast - WINEP NEP'!$C329, 'SWB Backcast - WINEP'!$C$12:$C$168, 0), MATCH('ALL Backcast - WINEP NEP'!H$13, 'SWB Backcast - WINEP'!$B$13:$AG$13, 0))</f>
        <v>Good</v>
      </c>
      <c r="I329" t="str">
        <f>INDEX('SWB Backcast - WINEP'!$B$12:$AG$168, MATCH('ALL Backcast - WINEP NEP'!$C329, 'SWB Backcast - WINEP'!$C$12:$C$168, 0), MATCH('ALL Backcast - WINEP NEP'!I$13, 'SWB Backcast - WINEP'!$B$13:$AG$13, 0))</f>
        <v>Excellent</v>
      </c>
      <c r="J329" t="str">
        <f>INDEX('SWB Backcast - WINEP'!$B$12:$AG$168, MATCH('ALL Backcast - WINEP NEP'!$C329, 'SWB Backcast - WINEP'!$C$12:$C$168, 0), MATCH('ALL Backcast - WINEP NEP'!J$13, 'SWB Backcast - WINEP'!$B$13:$AG$13, 0))</f>
        <v>Excellent</v>
      </c>
      <c r="K329" t="str">
        <f>INDEX('SWB Backcast - WINEP'!$B$12:$AG$168, MATCH('ALL Backcast - WINEP NEP'!$C329, 'SWB Backcast - WINEP'!$C$12:$C$168, 0), MATCH('ALL Backcast - WINEP NEP'!K$13, 'SWB Backcast - WINEP'!$B$13:$AG$13, 0))</f>
        <v>Excellent</v>
      </c>
      <c r="L329" t="str">
        <f>INDEX('SWB Backcast - WINEP'!$B$12:$AG$168, MATCH('ALL Backcast - WINEP NEP'!$C329, 'SWB Backcast - WINEP'!$C$12:$C$168, 0), MATCH('ALL Backcast - WINEP NEP'!L$13, 'SWB Backcast - WINEP'!$B$13:$AG$13, 0))</f>
        <v>Excellent</v>
      </c>
      <c r="M329">
        <f>INDEX('SWB Backcast - WINEP'!$B$12:$AG$168, MATCH('ALL Backcast - WINEP NEP'!$C329, 'SWB Backcast - WINEP'!$C$12:$C$168, 0), MATCH('ALL Backcast - WINEP NEP'!M$13, 'SWB Backcast - WINEP'!$B$13:$AG$13, 0))</f>
        <v>0</v>
      </c>
      <c r="N329" t="str">
        <f>INDEX('SWB Backcast - WINEP'!$B$12:$AG$168, MATCH('ALL Backcast - WINEP NEP'!$C329, 'SWB Backcast - WINEP'!$C$12:$C$168, 0), MATCH('ALL Backcast - WINEP NEP'!N$13, 'SWB Backcast - WINEP'!$B$13:$AG$13, 0))</f>
        <v>Excellent</v>
      </c>
      <c r="O329" t="str">
        <f>INDEX('SWB Backcast - WINEP'!$B$12:$AG$168, MATCH('ALL Backcast - WINEP NEP'!$C329, 'SWB Backcast - WINEP'!$C$12:$C$168, 0), MATCH('ALL Backcast - WINEP NEP'!O$13, 'SWB Backcast - WINEP'!$B$13:$AG$13, 0))</f>
        <v>Excellent</v>
      </c>
      <c r="P329">
        <f>INDEX('SWB Backcast - WINEP'!$B$12:$AG$168, MATCH('ALL Backcast - WINEP NEP'!$C329, 'SWB Backcast - WINEP'!$C$12:$C$168, 0), MATCH('ALL Backcast - WINEP NEP'!P$13, 'SWB Backcast - WINEP'!$B$13:$AG$13, 0))</f>
        <v>0</v>
      </c>
      <c r="Q329" t="str">
        <f>INDEX('SWB Backcast - WINEP'!$B$12:$AG$168, MATCH('ALL Backcast - WINEP NEP'!$C329, 'SWB Backcast - WINEP'!$C$12:$C$168, 0), MATCH('ALL Backcast - WINEP NEP'!Q$13, 'SWB Backcast - WINEP'!$B$13:$AG$13, 0))</f>
        <v>Excellent</v>
      </c>
      <c r="R329" t="str">
        <f>INDEX('SWB Backcast - WINEP'!$B$12:$AG$168, MATCH('ALL Backcast - WINEP NEP'!$C329, 'SWB Backcast - WINEP'!$C$12:$C$168, 0), MATCH('ALL Backcast - WINEP NEP'!R$13, 'SWB Backcast - WINEP'!$B$13:$AG$13, 0))</f>
        <v>Excellent</v>
      </c>
      <c r="S329" t="str">
        <f>INDEX('SWB Backcast - WINEP'!$B$12:$AG$168, MATCH('ALL Backcast - WINEP NEP'!$C329, 'SWB Backcast - WINEP'!$C$12:$C$168, 0), MATCH('ALL Backcast - WINEP NEP'!S$13, 'SWB Backcast - WINEP'!$B$13:$AG$13, 0))</f>
        <v>Excellent</v>
      </c>
      <c r="T329" t="str">
        <f>INDEX('SWB Backcast - WINEP'!$B$12:$AG$168, MATCH('ALL Backcast - WINEP NEP'!$C329, 'SWB Backcast - WINEP'!$C$12:$C$168, 0), MATCH('ALL Backcast - WINEP NEP'!T$13, 'SWB Backcast - WINEP'!$B$13:$AG$13, 0))</f>
        <v>Excellent</v>
      </c>
      <c r="U329" t="str">
        <f>INDEX('SWB Backcast - WINEP'!$B$12:$AG$168, MATCH('ALL Backcast - WINEP NEP'!$C329, 'SWB Backcast - WINEP'!$C$12:$C$168, 0), MATCH('ALL Backcast - WINEP NEP'!U$13, 'SWB Backcast - WINEP'!$B$13:$AG$13, 0))</f>
        <v>Excellent</v>
      </c>
      <c r="V329" t="str">
        <f>INDEX('SWB Backcast - WINEP'!$B$12:$AG$168, MATCH('ALL Backcast - WINEP NEP'!$C329, 'SWB Backcast - WINEP'!$C$12:$C$168, 0), MATCH('ALL Backcast - WINEP NEP'!V$13, 'SWB Backcast - WINEP'!$B$13:$AG$13, 0))</f>
        <v>Excellent</v>
      </c>
      <c r="W329">
        <f>INDEX('SWB Backcast - WINEP'!$B$12:$AG$168, MATCH('ALL Backcast - WINEP NEP'!$C329, 'SWB Backcast - WINEP'!$C$12:$C$168, 0), MATCH('ALL Backcast - WINEP NEP'!W$13, 'SWB Backcast - WINEP'!$B$13:$AG$13, 0))</f>
        <v>0</v>
      </c>
      <c r="X329">
        <f>INDEX('SWB Backcast - WINEP'!$B$12:$AG$168, MATCH('ALL Backcast - WINEP NEP'!$C329, 'SWB Backcast - WINEP'!$C$12:$C$168, 0), MATCH('ALL Backcast - WINEP NEP'!X$13, 'SWB Backcast - WINEP'!$B$13:$AG$13, 0))</f>
        <v>0</v>
      </c>
      <c r="Y329">
        <f>INDEX('SWB Backcast - WINEP'!$B$12:$AG$168, MATCH('ALL Backcast - WINEP NEP'!$C329, 'SWB Backcast - WINEP'!$C$12:$C$168, 0), MATCH('ALL Backcast - WINEP NEP'!Y$13, 'SWB Backcast - WINEP'!$B$13:$AG$13, 0))</f>
        <v>0</v>
      </c>
      <c r="Z329" t="str">
        <f>INDEX('SWB Backcast - WINEP'!$B$12:$AG$168, MATCH('ALL Backcast - WINEP NEP'!$C329, 'SWB Backcast - WINEP'!$C$12:$C$168, 0), MATCH('ALL Backcast - WINEP NEP'!Z$13, 'SWB Backcast - WINEP'!$B$13:$AG$13, 0))</f>
        <v>N</v>
      </c>
      <c r="AB329" t="str">
        <f t="shared" si="4"/>
        <v>N</v>
      </c>
    </row>
    <row r="330" spans="2:28">
      <c r="B330" t="s">
        <v>239</v>
      </c>
      <c r="C330" t="s">
        <v>653</v>
      </c>
      <c r="D330" t="str">
        <f>INDEX('SWB Backcast - WINEP'!$B$12:$AG$168, MATCH('ALL Backcast - WINEP NEP'!$C330, 'SWB Backcast - WINEP'!$C$12:$C$168, 0), MATCH('ALL Backcast - WINEP NEP'!D$13, 'SWB Backcast - WINEP'!$B$13:$AG$13, 0))</f>
        <v>coastal</v>
      </c>
      <c r="E330" t="str">
        <f>INDEX('SWB Backcast - WINEP'!$B$12:$AG$168, MATCH('ALL Backcast - WINEP NEP'!$C330, 'SWB Backcast - WINEP'!$C$12:$C$168, 0), MATCH('ALL Backcast - WINEP NEP'!E$13, 'SWB Backcast - WINEP'!$B$13:$AG$13, 0))</f>
        <v>Categorisation</v>
      </c>
      <c r="F330" t="str">
        <f>INDEX('SWB Backcast - WINEP'!$B$12:$AG$168, MATCH('ALL Backcast - WINEP NEP'!$C330, 'SWB Backcast - WINEP'!$C$12:$C$168, 0), MATCH('ALL Backcast - WINEP NEP'!F$13, 'SWB Backcast - WINEP'!$B$13:$AG$13, 0))</f>
        <v>Included</v>
      </c>
      <c r="H330" t="str">
        <f>INDEX('SWB Backcast - WINEP'!$B$12:$AG$168, MATCH('ALL Backcast - WINEP NEP'!$C330, 'SWB Backcast - WINEP'!$C$12:$C$168, 0), MATCH('ALL Backcast - WINEP NEP'!H$13, 'SWB Backcast - WINEP'!$B$13:$AG$13, 0))</f>
        <v>Excellent</v>
      </c>
      <c r="I330" t="str">
        <f>INDEX('SWB Backcast - WINEP'!$B$12:$AG$168, MATCH('ALL Backcast - WINEP NEP'!$C330, 'SWB Backcast - WINEP'!$C$12:$C$168, 0), MATCH('ALL Backcast - WINEP NEP'!I$13, 'SWB Backcast - WINEP'!$B$13:$AG$13, 0))</f>
        <v>Excellent</v>
      </c>
      <c r="J330" t="str">
        <f>INDEX('SWB Backcast - WINEP'!$B$12:$AG$168, MATCH('ALL Backcast - WINEP NEP'!$C330, 'SWB Backcast - WINEP'!$C$12:$C$168, 0), MATCH('ALL Backcast - WINEP NEP'!J$13, 'SWB Backcast - WINEP'!$B$13:$AG$13, 0))</f>
        <v>Excellent</v>
      </c>
      <c r="K330" t="str">
        <f>INDEX('SWB Backcast - WINEP'!$B$12:$AG$168, MATCH('ALL Backcast - WINEP NEP'!$C330, 'SWB Backcast - WINEP'!$C$12:$C$168, 0), MATCH('ALL Backcast - WINEP NEP'!K$13, 'SWB Backcast - WINEP'!$B$13:$AG$13, 0))</f>
        <v>Excellent</v>
      </c>
      <c r="L330" t="str">
        <f>INDEX('SWB Backcast - WINEP'!$B$12:$AG$168, MATCH('ALL Backcast - WINEP NEP'!$C330, 'SWB Backcast - WINEP'!$C$12:$C$168, 0), MATCH('ALL Backcast - WINEP NEP'!L$13, 'SWB Backcast - WINEP'!$B$13:$AG$13, 0))</f>
        <v>Excellent</v>
      </c>
      <c r="M330">
        <f>INDEX('SWB Backcast - WINEP'!$B$12:$AG$168, MATCH('ALL Backcast - WINEP NEP'!$C330, 'SWB Backcast - WINEP'!$C$12:$C$168, 0), MATCH('ALL Backcast - WINEP NEP'!M$13, 'SWB Backcast - WINEP'!$B$13:$AG$13, 0))</f>
        <v>0</v>
      </c>
      <c r="N330" t="str">
        <f>INDEX('SWB Backcast - WINEP'!$B$12:$AG$168, MATCH('ALL Backcast - WINEP NEP'!$C330, 'SWB Backcast - WINEP'!$C$12:$C$168, 0), MATCH('ALL Backcast - WINEP NEP'!N$13, 'SWB Backcast - WINEP'!$B$13:$AG$13, 0))</f>
        <v>Excellent</v>
      </c>
      <c r="O330" t="str">
        <f>INDEX('SWB Backcast - WINEP'!$B$12:$AG$168, MATCH('ALL Backcast - WINEP NEP'!$C330, 'SWB Backcast - WINEP'!$C$12:$C$168, 0), MATCH('ALL Backcast - WINEP NEP'!O$13, 'SWB Backcast - WINEP'!$B$13:$AG$13, 0))</f>
        <v>Excellent</v>
      </c>
      <c r="P330">
        <f>INDEX('SWB Backcast - WINEP'!$B$12:$AG$168, MATCH('ALL Backcast - WINEP NEP'!$C330, 'SWB Backcast - WINEP'!$C$12:$C$168, 0), MATCH('ALL Backcast - WINEP NEP'!P$13, 'SWB Backcast - WINEP'!$B$13:$AG$13, 0))</f>
        <v>0</v>
      </c>
      <c r="Q330" t="str">
        <f>INDEX('SWB Backcast - WINEP'!$B$12:$AG$168, MATCH('ALL Backcast - WINEP NEP'!$C330, 'SWB Backcast - WINEP'!$C$12:$C$168, 0), MATCH('ALL Backcast - WINEP NEP'!Q$13, 'SWB Backcast - WINEP'!$B$13:$AG$13, 0))</f>
        <v>Excellent</v>
      </c>
      <c r="R330" t="str">
        <f>INDEX('SWB Backcast - WINEP'!$B$12:$AG$168, MATCH('ALL Backcast - WINEP NEP'!$C330, 'SWB Backcast - WINEP'!$C$12:$C$168, 0), MATCH('ALL Backcast - WINEP NEP'!R$13, 'SWB Backcast - WINEP'!$B$13:$AG$13, 0))</f>
        <v>Excellent</v>
      </c>
      <c r="S330" t="str">
        <f>INDEX('SWB Backcast - WINEP'!$B$12:$AG$168, MATCH('ALL Backcast - WINEP NEP'!$C330, 'SWB Backcast - WINEP'!$C$12:$C$168, 0), MATCH('ALL Backcast - WINEP NEP'!S$13, 'SWB Backcast - WINEP'!$B$13:$AG$13, 0))</f>
        <v>Excellent</v>
      </c>
      <c r="T330" t="str">
        <f>INDEX('SWB Backcast - WINEP'!$B$12:$AG$168, MATCH('ALL Backcast - WINEP NEP'!$C330, 'SWB Backcast - WINEP'!$C$12:$C$168, 0), MATCH('ALL Backcast - WINEP NEP'!T$13, 'SWB Backcast - WINEP'!$B$13:$AG$13, 0))</f>
        <v>Excellent</v>
      </c>
      <c r="U330" t="str">
        <f>INDEX('SWB Backcast - WINEP'!$B$12:$AG$168, MATCH('ALL Backcast - WINEP NEP'!$C330, 'SWB Backcast - WINEP'!$C$12:$C$168, 0), MATCH('ALL Backcast - WINEP NEP'!U$13, 'SWB Backcast - WINEP'!$B$13:$AG$13, 0))</f>
        <v>Excellent</v>
      </c>
      <c r="V330" t="str">
        <f>INDEX('SWB Backcast - WINEP'!$B$12:$AG$168, MATCH('ALL Backcast - WINEP NEP'!$C330, 'SWB Backcast - WINEP'!$C$12:$C$168, 0), MATCH('ALL Backcast - WINEP NEP'!V$13, 'SWB Backcast - WINEP'!$B$13:$AG$13, 0))</f>
        <v>Excellent</v>
      </c>
      <c r="W330">
        <f>INDEX('SWB Backcast - WINEP'!$B$12:$AG$168, MATCH('ALL Backcast - WINEP NEP'!$C330, 'SWB Backcast - WINEP'!$C$12:$C$168, 0), MATCH('ALL Backcast - WINEP NEP'!W$13, 'SWB Backcast - WINEP'!$B$13:$AG$13, 0))</f>
        <v>0</v>
      </c>
      <c r="X330" t="str">
        <f>INDEX('SWB Backcast - WINEP'!$B$12:$AG$168, MATCH('ALL Backcast - WINEP NEP'!$C330, 'SWB Backcast - WINEP'!$C$12:$C$168, 0), MATCH('ALL Backcast - WINEP NEP'!X$13, 'SWB Backcast - WINEP'!$B$13:$AG$13, 0))</f>
        <v>2 x EnvAct_IMP3 - 08SW101644a, 08SW101674a</v>
      </c>
      <c r="Y330" t="str">
        <f>INDEX('SWB Backcast - WINEP'!$B$12:$AG$168, MATCH('ALL Backcast - WINEP NEP'!$C330, 'SWB Backcast - WINEP'!$C$12:$C$168, 0), MATCH('ALL Backcast - WINEP NEP'!Y$13, 'SWB Backcast - WINEP'!$B$13:$AG$13, 0))</f>
        <v>Improvements to reduce storm overflows - but remaining at excellent so fine</v>
      </c>
      <c r="Z330" t="str">
        <f>INDEX('SWB Backcast - WINEP'!$B$12:$AG$168, MATCH('ALL Backcast - WINEP NEP'!$C330, 'SWB Backcast - WINEP'!$C$12:$C$168, 0), MATCH('ALL Backcast - WINEP NEP'!Z$13, 'SWB Backcast - WINEP'!$B$13:$AG$13, 0))</f>
        <v>N</v>
      </c>
      <c r="AB330" t="str">
        <f t="shared" si="4"/>
        <v>Y</v>
      </c>
    </row>
    <row r="331" spans="2:28">
      <c r="B331" t="s">
        <v>239</v>
      </c>
      <c r="C331" t="s">
        <v>654</v>
      </c>
      <c r="D331" t="str">
        <f>INDEX('SWB Backcast - WINEP'!$B$12:$AG$168, MATCH('ALL Backcast - WINEP NEP'!$C331, 'SWB Backcast - WINEP'!$C$12:$C$168, 0), MATCH('ALL Backcast - WINEP NEP'!D$13, 'SWB Backcast - WINEP'!$B$13:$AG$13, 0))</f>
        <v>coastal</v>
      </c>
      <c r="E331" t="str">
        <f>INDEX('SWB Backcast - WINEP'!$B$12:$AG$168, MATCH('ALL Backcast - WINEP NEP'!$C331, 'SWB Backcast - WINEP'!$C$12:$C$168, 0), MATCH('ALL Backcast - WINEP NEP'!E$13, 'SWB Backcast - WINEP'!$B$13:$AG$13, 0))</f>
        <v>Categorisation</v>
      </c>
      <c r="F331" t="str">
        <f>INDEX('SWB Backcast - WINEP'!$B$12:$AG$168, MATCH('ALL Backcast - WINEP NEP'!$C331, 'SWB Backcast - WINEP'!$C$12:$C$168, 0), MATCH('ALL Backcast - WINEP NEP'!F$13, 'SWB Backcast - WINEP'!$B$13:$AG$13, 0))</f>
        <v>Included</v>
      </c>
      <c r="H331" t="str">
        <f>INDEX('SWB Backcast - WINEP'!$B$12:$AG$168, MATCH('ALL Backcast - WINEP NEP'!$C331, 'SWB Backcast - WINEP'!$C$12:$C$168, 0), MATCH('ALL Backcast - WINEP NEP'!H$13, 'SWB Backcast - WINEP'!$B$13:$AG$13, 0))</f>
        <v>Excellent (backcast)</v>
      </c>
      <c r="I331" t="str">
        <f>INDEX('SWB Backcast - WINEP'!$B$12:$AG$168, MATCH('ALL Backcast - WINEP NEP'!$C331, 'SWB Backcast - WINEP'!$C$12:$C$168, 0), MATCH('ALL Backcast - WINEP NEP'!I$13, 'SWB Backcast - WINEP'!$B$13:$AG$13, 0))</f>
        <v>Excellent (backcast)</v>
      </c>
      <c r="J331" t="str">
        <f>INDEX('SWB Backcast - WINEP'!$B$12:$AG$168, MATCH('ALL Backcast - WINEP NEP'!$C331, 'SWB Backcast - WINEP'!$C$12:$C$168, 0), MATCH('ALL Backcast - WINEP NEP'!J$13, 'SWB Backcast - WINEP'!$B$13:$AG$13, 0))</f>
        <v>Excellent (backcast)</v>
      </c>
      <c r="K331" t="str">
        <f>INDEX('SWB Backcast - WINEP'!$B$12:$AG$168, MATCH('ALL Backcast - WINEP NEP'!$C331, 'SWB Backcast - WINEP'!$C$12:$C$168, 0), MATCH('ALL Backcast - WINEP NEP'!K$13, 'SWB Backcast - WINEP'!$B$13:$AG$13, 0))</f>
        <v>Excellent</v>
      </c>
      <c r="L331" t="str">
        <f>INDEX('SWB Backcast - WINEP'!$B$12:$AG$168, MATCH('ALL Backcast - WINEP NEP'!$C331, 'SWB Backcast - WINEP'!$C$12:$C$168, 0), MATCH('ALL Backcast - WINEP NEP'!L$13, 'SWB Backcast - WINEP'!$B$13:$AG$13, 0))</f>
        <v>Excellent</v>
      </c>
      <c r="M331">
        <f>INDEX('SWB Backcast - WINEP'!$B$12:$AG$168, MATCH('ALL Backcast - WINEP NEP'!$C331, 'SWB Backcast - WINEP'!$C$12:$C$168, 0), MATCH('ALL Backcast - WINEP NEP'!M$13, 'SWB Backcast - WINEP'!$B$13:$AG$13, 0))</f>
        <v>0</v>
      </c>
      <c r="N331" t="str">
        <f>INDEX('SWB Backcast - WINEP'!$B$12:$AG$168, MATCH('ALL Backcast - WINEP NEP'!$C331, 'SWB Backcast - WINEP'!$C$12:$C$168, 0), MATCH('ALL Backcast - WINEP NEP'!N$13, 'SWB Backcast - WINEP'!$B$13:$AG$13, 0))</f>
        <v>Excellent</v>
      </c>
      <c r="O331" t="str">
        <f>INDEX('SWB Backcast - WINEP'!$B$12:$AG$168, MATCH('ALL Backcast - WINEP NEP'!$C331, 'SWB Backcast - WINEP'!$C$12:$C$168, 0), MATCH('ALL Backcast - WINEP NEP'!O$13, 'SWB Backcast - WINEP'!$B$13:$AG$13, 0))</f>
        <v>Excellent</v>
      </c>
      <c r="P331">
        <f>INDEX('SWB Backcast - WINEP'!$B$12:$AG$168, MATCH('ALL Backcast - WINEP NEP'!$C331, 'SWB Backcast - WINEP'!$C$12:$C$168, 0), MATCH('ALL Backcast - WINEP NEP'!P$13, 'SWB Backcast - WINEP'!$B$13:$AG$13, 0))</f>
        <v>0</v>
      </c>
      <c r="Q331" t="str">
        <f>INDEX('SWB Backcast - WINEP'!$B$12:$AG$168, MATCH('ALL Backcast - WINEP NEP'!$C331, 'SWB Backcast - WINEP'!$C$12:$C$168, 0), MATCH('ALL Backcast - WINEP NEP'!Q$13, 'SWB Backcast - WINEP'!$B$13:$AG$13, 0))</f>
        <v>Excellent</v>
      </c>
      <c r="R331" t="str">
        <f>INDEX('SWB Backcast - WINEP'!$B$12:$AG$168, MATCH('ALL Backcast - WINEP NEP'!$C331, 'SWB Backcast - WINEP'!$C$12:$C$168, 0), MATCH('ALL Backcast - WINEP NEP'!R$13, 'SWB Backcast - WINEP'!$B$13:$AG$13, 0))</f>
        <v>Excellent</v>
      </c>
      <c r="S331" t="str">
        <f>INDEX('SWB Backcast - WINEP'!$B$12:$AG$168, MATCH('ALL Backcast - WINEP NEP'!$C331, 'SWB Backcast - WINEP'!$C$12:$C$168, 0), MATCH('ALL Backcast - WINEP NEP'!S$13, 'SWB Backcast - WINEP'!$B$13:$AG$13, 0))</f>
        <v>Excellent</v>
      </c>
      <c r="T331" t="str">
        <f>INDEX('SWB Backcast - WINEP'!$B$12:$AG$168, MATCH('ALL Backcast - WINEP NEP'!$C331, 'SWB Backcast - WINEP'!$C$12:$C$168, 0), MATCH('ALL Backcast - WINEP NEP'!T$13, 'SWB Backcast - WINEP'!$B$13:$AG$13, 0))</f>
        <v>Excellent</v>
      </c>
      <c r="U331" t="str">
        <f>INDEX('SWB Backcast - WINEP'!$B$12:$AG$168, MATCH('ALL Backcast - WINEP NEP'!$C331, 'SWB Backcast - WINEP'!$C$12:$C$168, 0), MATCH('ALL Backcast - WINEP NEP'!U$13, 'SWB Backcast - WINEP'!$B$13:$AG$13, 0))</f>
        <v>Excellent</v>
      </c>
      <c r="V331" t="str">
        <f>INDEX('SWB Backcast - WINEP'!$B$12:$AG$168, MATCH('ALL Backcast - WINEP NEP'!$C331, 'SWB Backcast - WINEP'!$C$12:$C$168, 0), MATCH('ALL Backcast - WINEP NEP'!V$13, 'SWB Backcast - WINEP'!$B$13:$AG$13, 0))</f>
        <v>Excellent</v>
      </c>
      <c r="W331">
        <f>INDEX('SWB Backcast - WINEP'!$B$12:$AG$168, MATCH('ALL Backcast - WINEP NEP'!$C331, 'SWB Backcast - WINEP'!$C$12:$C$168, 0), MATCH('ALL Backcast - WINEP NEP'!W$13, 'SWB Backcast - WINEP'!$B$13:$AG$13, 0))</f>
        <v>0</v>
      </c>
      <c r="X331">
        <f>INDEX('SWB Backcast - WINEP'!$B$12:$AG$168, MATCH('ALL Backcast - WINEP NEP'!$C331, 'SWB Backcast - WINEP'!$C$12:$C$168, 0), MATCH('ALL Backcast - WINEP NEP'!X$13, 'SWB Backcast - WINEP'!$B$13:$AG$13, 0))</f>
        <v>0</v>
      </c>
      <c r="Y331">
        <f>INDEX('SWB Backcast - WINEP'!$B$12:$AG$168, MATCH('ALL Backcast - WINEP NEP'!$C331, 'SWB Backcast - WINEP'!$C$12:$C$168, 0), MATCH('ALL Backcast - WINEP NEP'!Y$13, 'SWB Backcast - WINEP'!$B$13:$AG$13, 0))</f>
        <v>0</v>
      </c>
      <c r="Z331" t="str">
        <f>INDEX('SWB Backcast - WINEP'!$B$12:$AG$168, MATCH('ALL Backcast - WINEP NEP'!$C331, 'SWB Backcast - WINEP'!$C$12:$C$168, 0), MATCH('ALL Backcast - WINEP NEP'!Z$13, 'SWB Backcast - WINEP'!$B$13:$AG$13, 0))</f>
        <v>N</v>
      </c>
      <c r="AB331" t="str">
        <f t="shared" si="4"/>
        <v>N</v>
      </c>
    </row>
    <row r="332" spans="2:28">
      <c r="B332" t="s">
        <v>239</v>
      </c>
      <c r="C332" t="s">
        <v>655</v>
      </c>
      <c r="D332" t="str">
        <f>INDEX('SWB Backcast - WINEP'!$B$12:$AG$168, MATCH('ALL Backcast - WINEP NEP'!$C332, 'SWB Backcast - WINEP'!$C$12:$C$168, 0), MATCH('ALL Backcast - WINEP NEP'!D$13, 'SWB Backcast - WINEP'!$B$13:$AG$13, 0))</f>
        <v>coastal</v>
      </c>
      <c r="E332" t="str">
        <f>INDEX('SWB Backcast - WINEP'!$B$12:$AG$168, MATCH('ALL Backcast - WINEP NEP'!$C332, 'SWB Backcast - WINEP'!$C$12:$C$168, 0), MATCH('ALL Backcast - WINEP NEP'!E$13, 'SWB Backcast - WINEP'!$B$13:$AG$13, 0))</f>
        <v>Categorisation</v>
      </c>
      <c r="F332" t="str">
        <f>INDEX('SWB Backcast - WINEP'!$B$12:$AG$168, MATCH('ALL Backcast - WINEP NEP'!$C332, 'SWB Backcast - WINEP'!$C$12:$C$168, 0), MATCH('ALL Backcast - WINEP NEP'!F$13, 'SWB Backcast - WINEP'!$B$13:$AG$13, 0))</f>
        <v>Included</v>
      </c>
      <c r="H332" t="str">
        <f>INDEX('SWB Backcast - WINEP'!$B$12:$AG$168, MATCH('ALL Backcast - WINEP NEP'!$C332, 'SWB Backcast - WINEP'!$C$12:$C$168, 0), MATCH('ALL Backcast - WINEP NEP'!H$13, 'SWB Backcast - WINEP'!$B$13:$AG$13, 0))</f>
        <v>Excellent (backcast)</v>
      </c>
      <c r="I332" t="str">
        <f>INDEX('SWB Backcast - WINEP'!$B$12:$AG$168, MATCH('ALL Backcast - WINEP NEP'!$C332, 'SWB Backcast - WINEP'!$C$12:$C$168, 0), MATCH('ALL Backcast - WINEP NEP'!I$13, 'SWB Backcast - WINEP'!$B$13:$AG$13, 0))</f>
        <v>Excellent (backcast)</v>
      </c>
      <c r="J332" t="str">
        <f>INDEX('SWB Backcast - WINEP'!$B$12:$AG$168, MATCH('ALL Backcast - WINEP NEP'!$C332, 'SWB Backcast - WINEP'!$C$12:$C$168, 0), MATCH('ALL Backcast - WINEP NEP'!J$13, 'SWB Backcast - WINEP'!$B$13:$AG$13, 0))</f>
        <v>Excellent (backcast)</v>
      </c>
      <c r="K332" t="str">
        <f>INDEX('SWB Backcast - WINEP'!$B$12:$AG$168, MATCH('ALL Backcast - WINEP NEP'!$C332, 'SWB Backcast - WINEP'!$C$12:$C$168, 0), MATCH('ALL Backcast - WINEP NEP'!K$13, 'SWB Backcast - WINEP'!$B$13:$AG$13, 0))</f>
        <v>Excellent</v>
      </c>
      <c r="L332" t="str">
        <f>INDEX('SWB Backcast - WINEP'!$B$12:$AG$168, MATCH('ALL Backcast - WINEP NEP'!$C332, 'SWB Backcast - WINEP'!$C$12:$C$168, 0), MATCH('ALL Backcast - WINEP NEP'!L$13, 'SWB Backcast - WINEP'!$B$13:$AG$13, 0))</f>
        <v>Excellent</v>
      </c>
      <c r="M332">
        <f>INDEX('SWB Backcast - WINEP'!$B$12:$AG$168, MATCH('ALL Backcast - WINEP NEP'!$C332, 'SWB Backcast - WINEP'!$C$12:$C$168, 0), MATCH('ALL Backcast - WINEP NEP'!M$13, 'SWB Backcast - WINEP'!$B$13:$AG$13, 0))</f>
        <v>0</v>
      </c>
      <c r="N332" t="str">
        <f>INDEX('SWB Backcast - WINEP'!$B$12:$AG$168, MATCH('ALL Backcast - WINEP NEP'!$C332, 'SWB Backcast - WINEP'!$C$12:$C$168, 0), MATCH('ALL Backcast - WINEP NEP'!N$13, 'SWB Backcast - WINEP'!$B$13:$AG$13, 0))</f>
        <v>Excellent</v>
      </c>
      <c r="O332" t="str">
        <f>INDEX('SWB Backcast - WINEP'!$B$12:$AG$168, MATCH('ALL Backcast - WINEP NEP'!$C332, 'SWB Backcast - WINEP'!$C$12:$C$168, 0), MATCH('ALL Backcast - WINEP NEP'!O$13, 'SWB Backcast - WINEP'!$B$13:$AG$13, 0))</f>
        <v>Excellent</v>
      </c>
      <c r="P332">
        <f>INDEX('SWB Backcast - WINEP'!$B$12:$AG$168, MATCH('ALL Backcast - WINEP NEP'!$C332, 'SWB Backcast - WINEP'!$C$12:$C$168, 0), MATCH('ALL Backcast - WINEP NEP'!P$13, 'SWB Backcast - WINEP'!$B$13:$AG$13, 0))</f>
        <v>0</v>
      </c>
      <c r="Q332" t="str">
        <f>INDEX('SWB Backcast - WINEP'!$B$12:$AG$168, MATCH('ALL Backcast - WINEP NEP'!$C332, 'SWB Backcast - WINEP'!$C$12:$C$168, 0), MATCH('ALL Backcast - WINEP NEP'!Q$13, 'SWB Backcast - WINEP'!$B$13:$AG$13, 0))</f>
        <v>Excellent</v>
      </c>
      <c r="R332" t="str">
        <f>INDEX('SWB Backcast - WINEP'!$B$12:$AG$168, MATCH('ALL Backcast - WINEP NEP'!$C332, 'SWB Backcast - WINEP'!$C$12:$C$168, 0), MATCH('ALL Backcast - WINEP NEP'!R$13, 'SWB Backcast - WINEP'!$B$13:$AG$13, 0))</f>
        <v>Excellent</v>
      </c>
      <c r="S332" t="str">
        <f>INDEX('SWB Backcast - WINEP'!$B$12:$AG$168, MATCH('ALL Backcast - WINEP NEP'!$C332, 'SWB Backcast - WINEP'!$C$12:$C$168, 0), MATCH('ALL Backcast - WINEP NEP'!S$13, 'SWB Backcast - WINEP'!$B$13:$AG$13, 0))</f>
        <v>Excellent</v>
      </c>
      <c r="T332" t="str">
        <f>INDEX('SWB Backcast - WINEP'!$B$12:$AG$168, MATCH('ALL Backcast - WINEP NEP'!$C332, 'SWB Backcast - WINEP'!$C$12:$C$168, 0), MATCH('ALL Backcast - WINEP NEP'!T$13, 'SWB Backcast - WINEP'!$B$13:$AG$13, 0))</f>
        <v>Excellent</v>
      </c>
      <c r="U332" t="str">
        <f>INDEX('SWB Backcast - WINEP'!$B$12:$AG$168, MATCH('ALL Backcast - WINEP NEP'!$C332, 'SWB Backcast - WINEP'!$C$12:$C$168, 0), MATCH('ALL Backcast - WINEP NEP'!U$13, 'SWB Backcast - WINEP'!$B$13:$AG$13, 0))</f>
        <v>Excellent</v>
      </c>
      <c r="V332" t="str">
        <f>INDEX('SWB Backcast - WINEP'!$B$12:$AG$168, MATCH('ALL Backcast - WINEP NEP'!$C332, 'SWB Backcast - WINEP'!$C$12:$C$168, 0), MATCH('ALL Backcast - WINEP NEP'!V$13, 'SWB Backcast - WINEP'!$B$13:$AG$13, 0))</f>
        <v>Excellent</v>
      </c>
      <c r="W332">
        <f>INDEX('SWB Backcast - WINEP'!$B$12:$AG$168, MATCH('ALL Backcast - WINEP NEP'!$C332, 'SWB Backcast - WINEP'!$C$12:$C$168, 0), MATCH('ALL Backcast - WINEP NEP'!W$13, 'SWB Backcast - WINEP'!$B$13:$AG$13, 0))</f>
        <v>0</v>
      </c>
      <c r="X332">
        <f>INDEX('SWB Backcast - WINEP'!$B$12:$AG$168, MATCH('ALL Backcast - WINEP NEP'!$C332, 'SWB Backcast - WINEP'!$C$12:$C$168, 0), MATCH('ALL Backcast - WINEP NEP'!X$13, 'SWB Backcast - WINEP'!$B$13:$AG$13, 0))</f>
        <v>0</v>
      </c>
      <c r="Y332">
        <f>INDEX('SWB Backcast - WINEP'!$B$12:$AG$168, MATCH('ALL Backcast - WINEP NEP'!$C332, 'SWB Backcast - WINEP'!$C$12:$C$168, 0), MATCH('ALL Backcast - WINEP NEP'!Y$13, 'SWB Backcast - WINEP'!$B$13:$AG$13, 0))</f>
        <v>0</v>
      </c>
      <c r="Z332" t="str">
        <f>INDEX('SWB Backcast - WINEP'!$B$12:$AG$168, MATCH('ALL Backcast - WINEP NEP'!$C332, 'SWB Backcast - WINEP'!$C$12:$C$168, 0), MATCH('ALL Backcast - WINEP NEP'!Z$13, 'SWB Backcast - WINEP'!$B$13:$AG$13, 0))</f>
        <v>N</v>
      </c>
      <c r="AB332" t="str">
        <f t="shared" si="4"/>
        <v>N</v>
      </c>
    </row>
    <row r="333" spans="2:28">
      <c r="B333" t="s">
        <v>239</v>
      </c>
      <c r="C333" t="s">
        <v>656</v>
      </c>
      <c r="D333" t="str">
        <f>INDEX('SWB Backcast - WINEP'!$B$12:$AG$168, MATCH('ALL Backcast - WINEP NEP'!$C333, 'SWB Backcast - WINEP'!$C$12:$C$168, 0), MATCH('ALL Backcast - WINEP NEP'!D$13, 'SWB Backcast - WINEP'!$B$13:$AG$13, 0))</f>
        <v>coastal</v>
      </c>
      <c r="E333" t="str">
        <f>INDEX('SWB Backcast - WINEP'!$B$12:$AG$168, MATCH('ALL Backcast - WINEP NEP'!$C333, 'SWB Backcast - WINEP'!$C$12:$C$168, 0), MATCH('ALL Backcast - WINEP NEP'!E$13, 'SWB Backcast - WINEP'!$B$13:$AG$13, 0))</f>
        <v>Categorisation</v>
      </c>
      <c r="F333" t="str">
        <f>INDEX('SWB Backcast - WINEP'!$B$12:$AG$168, MATCH('ALL Backcast - WINEP NEP'!$C333, 'SWB Backcast - WINEP'!$C$12:$C$168, 0), MATCH('ALL Backcast - WINEP NEP'!F$13, 'SWB Backcast - WINEP'!$B$13:$AG$13, 0))</f>
        <v>Included</v>
      </c>
      <c r="H333" t="str">
        <f>INDEX('SWB Backcast - WINEP'!$B$12:$AG$168, MATCH('ALL Backcast - WINEP NEP'!$C333, 'SWB Backcast - WINEP'!$C$12:$C$168, 0), MATCH('ALL Backcast - WINEP NEP'!H$13, 'SWB Backcast - WINEP'!$B$13:$AG$13, 0))</f>
        <v>Good</v>
      </c>
      <c r="I333" t="str">
        <f>INDEX('SWB Backcast - WINEP'!$B$12:$AG$168, MATCH('ALL Backcast - WINEP NEP'!$C333, 'SWB Backcast - WINEP'!$C$12:$C$168, 0), MATCH('ALL Backcast - WINEP NEP'!I$13, 'SWB Backcast - WINEP'!$B$13:$AG$13, 0))</f>
        <v>Good</v>
      </c>
      <c r="J333" t="str">
        <f>INDEX('SWB Backcast - WINEP'!$B$12:$AG$168, MATCH('ALL Backcast - WINEP NEP'!$C333, 'SWB Backcast - WINEP'!$C$12:$C$168, 0), MATCH('ALL Backcast - WINEP NEP'!J$13, 'SWB Backcast - WINEP'!$B$13:$AG$13, 0))</f>
        <v>Sufficient</v>
      </c>
      <c r="K333" t="str">
        <f>INDEX('SWB Backcast - WINEP'!$B$12:$AG$168, MATCH('ALL Backcast - WINEP NEP'!$C333, 'SWB Backcast - WINEP'!$C$12:$C$168, 0), MATCH('ALL Backcast - WINEP NEP'!K$13, 'SWB Backcast - WINEP'!$B$13:$AG$13, 0))</f>
        <v>Sufficient</v>
      </c>
      <c r="L333" t="str">
        <f>INDEX('SWB Backcast - WINEP'!$B$12:$AG$168, MATCH('ALL Backcast - WINEP NEP'!$C333, 'SWB Backcast - WINEP'!$C$12:$C$168, 0), MATCH('ALL Backcast - WINEP NEP'!L$13, 'SWB Backcast - WINEP'!$B$13:$AG$13, 0))</f>
        <v>Poor</v>
      </c>
      <c r="M333">
        <f>INDEX('SWB Backcast - WINEP'!$B$12:$AG$168, MATCH('ALL Backcast - WINEP NEP'!$C333, 'SWB Backcast - WINEP'!$C$12:$C$168, 0), MATCH('ALL Backcast - WINEP NEP'!M$13, 'SWB Backcast - WINEP'!$B$13:$AG$13, 0))</f>
        <v>0</v>
      </c>
      <c r="N333" t="str">
        <f>INDEX('SWB Backcast - WINEP'!$B$12:$AG$168, MATCH('ALL Backcast - WINEP NEP'!$C333, 'SWB Backcast - WINEP'!$C$12:$C$168, 0), MATCH('ALL Backcast - WINEP NEP'!N$13, 'SWB Backcast - WINEP'!$B$13:$AG$13, 0))</f>
        <v>Sufficient</v>
      </c>
      <c r="O333" t="str">
        <f>INDEX('SWB Backcast - WINEP'!$B$12:$AG$168, MATCH('ALL Backcast - WINEP NEP'!$C333, 'SWB Backcast - WINEP'!$C$12:$C$168, 0), MATCH('ALL Backcast - WINEP NEP'!O$13, 'SWB Backcast - WINEP'!$B$13:$AG$13, 0))</f>
        <v>Sufficient</v>
      </c>
      <c r="P333">
        <f>INDEX('SWB Backcast - WINEP'!$B$12:$AG$168, MATCH('ALL Backcast - WINEP NEP'!$C333, 'SWB Backcast - WINEP'!$C$12:$C$168, 0), MATCH('ALL Backcast - WINEP NEP'!P$13, 'SWB Backcast - WINEP'!$B$13:$AG$13, 0))</f>
        <v>0</v>
      </c>
      <c r="Q333" t="str">
        <f>INDEX('SWB Backcast - WINEP'!$B$12:$AG$168, MATCH('ALL Backcast - WINEP NEP'!$C333, 'SWB Backcast - WINEP'!$C$12:$C$168, 0), MATCH('ALL Backcast - WINEP NEP'!Q$13, 'SWB Backcast - WINEP'!$B$13:$AG$13, 0))</f>
        <v>Good</v>
      </c>
      <c r="R333" t="str">
        <f>INDEX('SWB Backcast - WINEP'!$B$12:$AG$168, MATCH('ALL Backcast - WINEP NEP'!$C333, 'SWB Backcast - WINEP'!$C$12:$C$168, 0), MATCH('ALL Backcast - WINEP NEP'!R$13, 'SWB Backcast - WINEP'!$B$13:$AG$13, 0))</f>
        <v>Good</v>
      </c>
      <c r="S333" t="str">
        <f>INDEX('SWB Backcast - WINEP'!$B$12:$AG$168, MATCH('ALL Backcast - WINEP NEP'!$C333, 'SWB Backcast - WINEP'!$C$12:$C$168, 0), MATCH('ALL Backcast - WINEP NEP'!S$13, 'SWB Backcast - WINEP'!$B$13:$AG$13, 0))</f>
        <v>Good</v>
      </c>
      <c r="T333" t="str">
        <f>INDEX('SWB Backcast - WINEP'!$B$12:$AG$168, MATCH('ALL Backcast - WINEP NEP'!$C333, 'SWB Backcast - WINEP'!$C$12:$C$168, 0), MATCH('ALL Backcast - WINEP NEP'!T$13, 'SWB Backcast - WINEP'!$B$13:$AG$13, 0))</f>
        <v>Good</v>
      </c>
      <c r="U333" t="str">
        <f>INDEX('SWB Backcast - WINEP'!$B$12:$AG$168, MATCH('ALL Backcast - WINEP NEP'!$C333, 'SWB Backcast - WINEP'!$C$12:$C$168, 0), MATCH('ALL Backcast - WINEP NEP'!U$13, 'SWB Backcast - WINEP'!$B$13:$AG$13, 0))</f>
        <v>Good</v>
      </c>
      <c r="V333" t="str">
        <f>INDEX('SWB Backcast - WINEP'!$B$12:$AG$168, MATCH('ALL Backcast - WINEP NEP'!$C333, 'SWB Backcast - WINEP'!$C$12:$C$168, 0), MATCH('ALL Backcast - WINEP NEP'!V$13, 'SWB Backcast - WINEP'!$B$13:$AG$13, 0))</f>
        <v>Good</v>
      </c>
      <c r="W333" t="str">
        <f>INDEX('SWB Backcast - WINEP'!$B$12:$AG$168, MATCH('ALL Backcast - WINEP NEP'!$C333, 'SWB Backcast - WINEP'!$C$12:$C$168, 0), MATCH('ALL Backcast - WINEP NEP'!W$13, 'SWB Backcast - WINEP'!$B$13:$AG$13, 0))</f>
        <v>Y</v>
      </c>
      <c r="X333" t="str">
        <f>INDEX('SWB Backcast - WINEP'!$B$12:$AG$168, MATCH('ALL Backcast - WINEP NEP'!$C333, 'SWB Backcast - WINEP'!$C$12:$C$168, 0), MATCH('ALL Backcast - WINEP NEP'!X$13, 'SWB Backcast - WINEP'!$B$13:$AG$13, 0))</f>
        <v>IMP3 - 08SW100125b</v>
      </c>
      <c r="Y333" t="str">
        <f>INDEX('SWB Backcast - WINEP'!$B$12:$AG$168, MATCH('ALL Backcast - WINEP NEP'!$C333, 'SWB Backcast - WINEP'!$C$12:$C$168, 0), MATCH('ALL Backcast - WINEP NEP'!Y$13, 'SWB Backcast - WINEP'!$B$13:$AG$13, 0))</f>
        <v>Actions complete 31/03/2030 so accept company forecast</v>
      </c>
      <c r="Z333" t="str">
        <f>INDEX('SWB Backcast - WINEP'!$B$12:$AG$168, MATCH('ALL Backcast - WINEP NEP'!$C333, 'SWB Backcast - WINEP'!$C$12:$C$168, 0), MATCH('ALL Backcast - WINEP NEP'!Z$13, 'SWB Backcast - WINEP'!$B$13:$AG$13, 0))</f>
        <v>N</v>
      </c>
      <c r="AB333" t="str">
        <f t="shared" si="4"/>
        <v>Y</v>
      </c>
    </row>
    <row r="334" spans="2:28">
      <c r="B334" t="s">
        <v>239</v>
      </c>
      <c r="C334" t="s">
        <v>657</v>
      </c>
      <c r="D334" t="str">
        <f>INDEX('SWB Backcast - WINEP'!$B$12:$AG$168, MATCH('ALL Backcast - WINEP NEP'!$C334, 'SWB Backcast - WINEP'!$C$12:$C$168, 0), MATCH('ALL Backcast - WINEP NEP'!D$13, 'SWB Backcast - WINEP'!$B$13:$AG$13, 0))</f>
        <v>coastal</v>
      </c>
      <c r="E334" t="str">
        <f>INDEX('SWB Backcast - WINEP'!$B$12:$AG$168, MATCH('ALL Backcast - WINEP NEP'!$C334, 'SWB Backcast - WINEP'!$C$12:$C$168, 0), MATCH('ALL Backcast - WINEP NEP'!E$13, 'SWB Backcast - WINEP'!$B$13:$AG$13, 0))</f>
        <v>Categorisation</v>
      </c>
      <c r="F334" t="str">
        <f>INDEX('SWB Backcast - WINEP'!$B$12:$AG$168, MATCH('ALL Backcast - WINEP NEP'!$C334, 'SWB Backcast - WINEP'!$C$12:$C$168, 0), MATCH('ALL Backcast - WINEP NEP'!F$13, 'SWB Backcast - WINEP'!$B$13:$AG$13, 0))</f>
        <v>Included</v>
      </c>
      <c r="H334" t="str">
        <f>INDEX('SWB Backcast - WINEP'!$B$12:$AG$168, MATCH('ALL Backcast - WINEP NEP'!$C334, 'SWB Backcast - WINEP'!$C$12:$C$168, 0), MATCH('ALL Backcast - WINEP NEP'!H$13, 'SWB Backcast - WINEP'!$B$13:$AG$13, 0))</f>
        <v>Good</v>
      </c>
      <c r="I334" t="str">
        <f>INDEX('SWB Backcast - WINEP'!$B$12:$AG$168, MATCH('ALL Backcast - WINEP NEP'!$C334, 'SWB Backcast - WINEP'!$C$12:$C$168, 0), MATCH('ALL Backcast - WINEP NEP'!I$13, 'SWB Backcast - WINEP'!$B$13:$AG$13, 0))</f>
        <v>Good</v>
      </c>
      <c r="J334" t="str">
        <f>INDEX('SWB Backcast - WINEP'!$B$12:$AG$168, MATCH('ALL Backcast - WINEP NEP'!$C334, 'SWB Backcast - WINEP'!$C$12:$C$168, 0), MATCH('ALL Backcast - WINEP NEP'!J$13, 'SWB Backcast - WINEP'!$B$13:$AG$13, 0))</f>
        <v>Good</v>
      </c>
      <c r="K334" t="str">
        <f>INDEX('SWB Backcast - WINEP'!$B$12:$AG$168, MATCH('ALL Backcast - WINEP NEP'!$C334, 'SWB Backcast - WINEP'!$C$12:$C$168, 0), MATCH('ALL Backcast - WINEP NEP'!K$13, 'SWB Backcast - WINEP'!$B$13:$AG$13, 0))</f>
        <v>Good</v>
      </c>
      <c r="L334" t="str">
        <f>INDEX('SWB Backcast - WINEP'!$B$12:$AG$168, MATCH('ALL Backcast - WINEP NEP'!$C334, 'SWB Backcast - WINEP'!$C$12:$C$168, 0), MATCH('ALL Backcast - WINEP NEP'!L$13, 'SWB Backcast - WINEP'!$B$13:$AG$13, 0))</f>
        <v>Good</v>
      </c>
      <c r="M334">
        <f>INDEX('SWB Backcast - WINEP'!$B$12:$AG$168, MATCH('ALL Backcast - WINEP NEP'!$C334, 'SWB Backcast - WINEP'!$C$12:$C$168, 0), MATCH('ALL Backcast - WINEP NEP'!M$13, 'SWB Backcast - WINEP'!$B$13:$AG$13, 0))</f>
        <v>0</v>
      </c>
      <c r="N334" t="str">
        <f>INDEX('SWB Backcast - WINEP'!$B$12:$AG$168, MATCH('ALL Backcast - WINEP NEP'!$C334, 'SWB Backcast - WINEP'!$C$12:$C$168, 0), MATCH('ALL Backcast - WINEP NEP'!N$13, 'SWB Backcast - WINEP'!$B$13:$AG$13, 0))</f>
        <v>Good</v>
      </c>
      <c r="O334" t="str">
        <f>INDEX('SWB Backcast - WINEP'!$B$12:$AG$168, MATCH('ALL Backcast - WINEP NEP'!$C334, 'SWB Backcast - WINEP'!$C$12:$C$168, 0), MATCH('ALL Backcast - WINEP NEP'!O$13, 'SWB Backcast - WINEP'!$B$13:$AG$13, 0))</f>
        <v>Excellent</v>
      </c>
      <c r="P334">
        <f>INDEX('SWB Backcast - WINEP'!$B$12:$AG$168, MATCH('ALL Backcast - WINEP NEP'!$C334, 'SWB Backcast - WINEP'!$C$12:$C$168, 0), MATCH('ALL Backcast - WINEP NEP'!P$13, 'SWB Backcast - WINEP'!$B$13:$AG$13, 0))</f>
        <v>0</v>
      </c>
      <c r="Q334" t="str">
        <f>INDEX('SWB Backcast - WINEP'!$B$12:$AG$168, MATCH('ALL Backcast - WINEP NEP'!$C334, 'SWB Backcast - WINEP'!$C$12:$C$168, 0), MATCH('ALL Backcast - WINEP NEP'!Q$13, 'SWB Backcast - WINEP'!$B$13:$AG$13, 0))</f>
        <v>Excellent</v>
      </c>
      <c r="R334" t="str">
        <f>INDEX('SWB Backcast - WINEP'!$B$12:$AG$168, MATCH('ALL Backcast - WINEP NEP'!$C334, 'SWB Backcast - WINEP'!$C$12:$C$168, 0), MATCH('ALL Backcast - WINEP NEP'!R$13, 'SWB Backcast - WINEP'!$B$13:$AG$13, 0))</f>
        <v>Excellent</v>
      </c>
      <c r="S334" t="str">
        <f>INDEX('SWB Backcast - WINEP'!$B$12:$AG$168, MATCH('ALL Backcast - WINEP NEP'!$C334, 'SWB Backcast - WINEP'!$C$12:$C$168, 0), MATCH('ALL Backcast - WINEP NEP'!S$13, 'SWB Backcast - WINEP'!$B$13:$AG$13, 0))</f>
        <v>Excellent</v>
      </c>
      <c r="T334" t="str">
        <f>INDEX('SWB Backcast - WINEP'!$B$12:$AG$168, MATCH('ALL Backcast - WINEP NEP'!$C334, 'SWB Backcast - WINEP'!$C$12:$C$168, 0), MATCH('ALL Backcast - WINEP NEP'!T$13, 'SWB Backcast - WINEP'!$B$13:$AG$13, 0))</f>
        <v>Excellent</v>
      </c>
      <c r="U334" t="str">
        <f>INDEX('SWB Backcast - WINEP'!$B$12:$AG$168, MATCH('ALL Backcast - WINEP NEP'!$C334, 'SWB Backcast - WINEP'!$C$12:$C$168, 0), MATCH('ALL Backcast - WINEP NEP'!U$13, 'SWB Backcast - WINEP'!$B$13:$AG$13, 0))</f>
        <v>Excellent</v>
      </c>
      <c r="V334" t="str">
        <f>INDEX('SWB Backcast - WINEP'!$B$12:$AG$168, MATCH('ALL Backcast - WINEP NEP'!$C334, 'SWB Backcast - WINEP'!$C$12:$C$168, 0), MATCH('ALL Backcast - WINEP NEP'!V$13, 'SWB Backcast - WINEP'!$B$13:$AG$13, 0))</f>
        <v>Excellent</v>
      </c>
      <c r="W334">
        <f>INDEX('SWB Backcast - WINEP'!$B$12:$AG$168, MATCH('ALL Backcast - WINEP NEP'!$C334, 'SWB Backcast - WINEP'!$C$12:$C$168, 0), MATCH('ALL Backcast - WINEP NEP'!W$13, 'SWB Backcast - WINEP'!$B$13:$AG$13, 0))</f>
        <v>0</v>
      </c>
      <c r="X334" t="str">
        <f>INDEX('SWB Backcast - WINEP'!$B$12:$AG$168, MATCH('ALL Backcast - WINEP NEP'!$C334, 'SWB Backcast - WINEP'!$C$12:$C$168, 0), MATCH('ALL Backcast - WINEP NEP'!X$13, 'SWB Backcast - WINEP'!$B$13:$AG$13, 0))</f>
        <v>EnvAct_IMP3 - 08SW101493a</v>
      </c>
      <c r="Y334" t="str">
        <f>INDEX('SWB Backcast - WINEP'!$B$12:$AG$168, MATCH('ALL Backcast - WINEP NEP'!$C334, 'SWB Backcast - WINEP'!$C$12:$C$168, 0), MATCH('ALL Backcast - WINEP NEP'!Y$13, 'SWB Backcast - WINEP'!$B$13:$AG$13, 0))</f>
        <v>Improvements to reduce storm overflows - but improving to excellent so fine</v>
      </c>
      <c r="Z334" t="str">
        <f>INDEX('SWB Backcast - WINEP'!$B$12:$AG$168, MATCH('ALL Backcast - WINEP NEP'!$C334, 'SWB Backcast - WINEP'!$C$12:$C$168, 0), MATCH('ALL Backcast - WINEP NEP'!Z$13, 'SWB Backcast - WINEP'!$B$13:$AG$13, 0))</f>
        <v>N</v>
      </c>
      <c r="AB334" t="str">
        <f t="shared" ref="AB334:AB372" si="5">IF(OR(ISNUMBER(SEARCH("IMP", X334)), ISNUMBER(SEARCH("ND ", X334))), "Y", "N")</f>
        <v>Y</v>
      </c>
    </row>
    <row r="335" spans="2:28">
      <c r="B335" t="s">
        <v>239</v>
      </c>
      <c r="C335" t="s">
        <v>658</v>
      </c>
      <c r="D335" t="str">
        <f>INDEX('SWB Backcast - WINEP'!$B$12:$AG$168, MATCH('ALL Backcast - WINEP NEP'!$C335, 'SWB Backcast - WINEP'!$C$12:$C$168, 0), MATCH('ALL Backcast - WINEP NEP'!D$13, 'SWB Backcast - WINEP'!$B$13:$AG$13, 0))</f>
        <v>coastal</v>
      </c>
      <c r="E335" t="str">
        <f>INDEX('SWB Backcast - WINEP'!$B$12:$AG$168, MATCH('ALL Backcast - WINEP NEP'!$C335, 'SWB Backcast - WINEP'!$C$12:$C$168, 0), MATCH('ALL Backcast - WINEP NEP'!E$13, 'SWB Backcast - WINEP'!$B$13:$AG$13, 0))</f>
        <v>Categorisation</v>
      </c>
      <c r="F335" t="str">
        <f>INDEX('SWB Backcast - WINEP'!$B$12:$AG$168, MATCH('ALL Backcast - WINEP NEP'!$C335, 'SWB Backcast - WINEP'!$C$12:$C$168, 0), MATCH('ALL Backcast - WINEP NEP'!F$13, 'SWB Backcast - WINEP'!$B$13:$AG$13, 0))</f>
        <v>Included</v>
      </c>
      <c r="H335" t="str">
        <f>INDEX('SWB Backcast - WINEP'!$B$12:$AG$168, MATCH('ALL Backcast - WINEP NEP'!$C335, 'SWB Backcast - WINEP'!$C$12:$C$168, 0), MATCH('ALL Backcast - WINEP NEP'!H$13, 'SWB Backcast - WINEP'!$B$13:$AG$13, 0))</f>
        <v>Excellent</v>
      </c>
      <c r="I335" t="str">
        <f>INDEX('SWB Backcast - WINEP'!$B$12:$AG$168, MATCH('ALL Backcast - WINEP NEP'!$C335, 'SWB Backcast - WINEP'!$C$12:$C$168, 0), MATCH('ALL Backcast - WINEP NEP'!I$13, 'SWB Backcast - WINEP'!$B$13:$AG$13, 0))</f>
        <v>Excellent</v>
      </c>
      <c r="J335" t="str">
        <f>INDEX('SWB Backcast - WINEP'!$B$12:$AG$168, MATCH('ALL Backcast - WINEP NEP'!$C335, 'SWB Backcast - WINEP'!$C$12:$C$168, 0), MATCH('ALL Backcast - WINEP NEP'!J$13, 'SWB Backcast - WINEP'!$B$13:$AG$13, 0))</f>
        <v>Excellent</v>
      </c>
      <c r="K335" t="str">
        <f>INDEX('SWB Backcast - WINEP'!$B$12:$AG$168, MATCH('ALL Backcast - WINEP NEP'!$C335, 'SWB Backcast - WINEP'!$C$12:$C$168, 0), MATCH('ALL Backcast - WINEP NEP'!K$13, 'SWB Backcast - WINEP'!$B$13:$AG$13, 0))</f>
        <v>Excellent</v>
      </c>
      <c r="L335" t="str">
        <f>INDEX('SWB Backcast - WINEP'!$B$12:$AG$168, MATCH('ALL Backcast - WINEP NEP'!$C335, 'SWB Backcast - WINEP'!$C$12:$C$168, 0), MATCH('ALL Backcast - WINEP NEP'!L$13, 'SWB Backcast - WINEP'!$B$13:$AG$13, 0))</f>
        <v>Excellent</v>
      </c>
      <c r="M335">
        <f>INDEX('SWB Backcast - WINEP'!$B$12:$AG$168, MATCH('ALL Backcast - WINEP NEP'!$C335, 'SWB Backcast - WINEP'!$C$12:$C$168, 0), MATCH('ALL Backcast - WINEP NEP'!M$13, 'SWB Backcast - WINEP'!$B$13:$AG$13, 0))</f>
        <v>0</v>
      </c>
      <c r="N335" t="str">
        <f>INDEX('SWB Backcast - WINEP'!$B$12:$AG$168, MATCH('ALL Backcast - WINEP NEP'!$C335, 'SWB Backcast - WINEP'!$C$12:$C$168, 0), MATCH('ALL Backcast - WINEP NEP'!N$13, 'SWB Backcast - WINEP'!$B$13:$AG$13, 0))</f>
        <v>Excellent</v>
      </c>
      <c r="O335" t="str">
        <f>INDEX('SWB Backcast - WINEP'!$B$12:$AG$168, MATCH('ALL Backcast - WINEP NEP'!$C335, 'SWB Backcast - WINEP'!$C$12:$C$168, 0), MATCH('ALL Backcast - WINEP NEP'!O$13, 'SWB Backcast - WINEP'!$B$13:$AG$13, 0))</f>
        <v>Excellent</v>
      </c>
      <c r="P335">
        <f>INDEX('SWB Backcast - WINEP'!$B$12:$AG$168, MATCH('ALL Backcast - WINEP NEP'!$C335, 'SWB Backcast - WINEP'!$C$12:$C$168, 0), MATCH('ALL Backcast - WINEP NEP'!P$13, 'SWB Backcast - WINEP'!$B$13:$AG$13, 0))</f>
        <v>0</v>
      </c>
      <c r="Q335" t="str">
        <f>INDEX('SWB Backcast - WINEP'!$B$12:$AG$168, MATCH('ALL Backcast - WINEP NEP'!$C335, 'SWB Backcast - WINEP'!$C$12:$C$168, 0), MATCH('ALL Backcast - WINEP NEP'!Q$13, 'SWB Backcast - WINEP'!$B$13:$AG$13, 0))</f>
        <v>Excellent</v>
      </c>
      <c r="R335" t="str">
        <f>INDEX('SWB Backcast - WINEP'!$B$12:$AG$168, MATCH('ALL Backcast - WINEP NEP'!$C335, 'SWB Backcast - WINEP'!$C$12:$C$168, 0), MATCH('ALL Backcast - WINEP NEP'!R$13, 'SWB Backcast - WINEP'!$B$13:$AG$13, 0))</f>
        <v>Excellent</v>
      </c>
      <c r="S335" t="str">
        <f>INDEX('SWB Backcast - WINEP'!$B$12:$AG$168, MATCH('ALL Backcast - WINEP NEP'!$C335, 'SWB Backcast - WINEP'!$C$12:$C$168, 0), MATCH('ALL Backcast - WINEP NEP'!S$13, 'SWB Backcast - WINEP'!$B$13:$AG$13, 0))</f>
        <v>Excellent</v>
      </c>
      <c r="T335" t="str">
        <f>INDEX('SWB Backcast - WINEP'!$B$12:$AG$168, MATCH('ALL Backcast - WINEP NEP'!$C335, 'SWB Backcast - WINEP'!$C$12:$C$168, 0), MATCH('ALL Backcast - WINEP NEP'!T$13, 'SWB Backcast - WINEP'!$B$13:$AG$13, 0))</f>
        <v>Excellent</v>
      </c>
      <c r="U335" t="str">
        <f>INDEX('SWB Backcast - WINEP'!$B$12:$AG$168, MATCH('ALL Backcast - WINEP NEP'!$C335, 'SWB Backcast - WINEP'!$C$12:$C$168, 0), MATCH('ALL Backcast - WINEP NEP'!U$13, 'SWB Backcast - WINEP'!$B$13:$AG$13, 0))</f>
        <v>Excellent</v>
      </c>
      <c r="V335" t="str">
        <f>INDEX('SWB Backcast - WINEP'!$B$12:$AG$168, MATCH('ALL Backcast - WINEP NEP'!$C335, 'SWB Backcast - WINEP'!$C$12:$C$168, 0), MATCH('ALL Backcast - WINEP NEP'!V$13, 'SWB Backcast - WINEP'!$B$13:$AG$13, 0))</f>
        <v>Excellent</v>
      </c>
      <c r="W335">
        <f>INDEX('SWB Backcast - WINEP'!$B$12:$AG$168, MATCH('ALL Backcast - WINEP NEP'!$C335, 'SWB Backcast - WINEP'!$C$12:$C$168, 0), MATCH('ALL Backcast - WINEP NEP'!W$13, 'SWB Backcast - WINEP'!$B$13:$AG$13, 0))</f>
        <v>0</v>
      </c>
      <c r="X335">
        <f>INDEX('SWB Backcast - WINEP'!$B$12:$AG$168, MATCH('ALL Backcast - WINEP NEP'!$C335, 'SWB Backcast - WINEP'!$C$12:$C$168, 0), MATCH('ALL Backcast - WINEP NEP'!X$13, 'SWB Backcast - WINEP'!$B$13:$AG$13, 0))</f>
        <v>0</v>
      </c>
      <c r="Y335">
        <f>INDEX('SWB Backcast - WINEP'!$B$12:$AG$168, MATCH('ALL Backcast - WINEP NEP'!$C335, 'SWB Backcast - WINEP'!$C$12:$C$168, 0), MATCH('ALL Backcast - WINEP NEP'!Y$13, 'SWB Backcast - WINEP'!$B$13:$AG$13, 0))</f>
        <v>0</v>
      </c>
      <c r="Z335" t="str">
        <f>INDEX('SWB Backcast - WINEP'!$B$12:$AG$168, MATCH('ALL Backcast - WINEP NEP'!$C335, 'SWB Backcast - WINEP'!$C$12:$C$168, 0), MATCH('ALL Backcast - WINEP NEP'!Z$13, 'SWB Backcast - WINEP'!$B$13:$AG$13, 0))</f>
        <v>N</v>
      </c>
      <c r="AB335" t="str">
        <f t="shared" si="5"/>
        <v>N</v>
      </c>
    </row>
    <row r="336" spans="2:28">
      <c r="B336" t="s">
        <v>239</v>
      </c>
      <c r="C336" t="s">
        <v>659</v>
      </c>
      <c r="D336" t="str">
        <f>INDEX('SWB Backcast - WINEP'!$B$12:$AG$168, MATCH('ALL Backcast - WINEP NEP'!$C336, 'SWB Backcast - WINEP'!$C$12:$C$168, 0), MATCH('ALL Backcast - WINEP NEP'!D$13, 'SWB Backcast - WINEP'!$B$13:$AG$13, 0))</f>
        <v>coastal</v>
      </c>
      <c r="E336" t="str">
        <f>INDEX('SWB Backcast - WINEP'!$B$12:$AG$168, MATCH('ALL Backcast - WINEP NEP'!$C336, 'SWB Backcast - WINEP'!$C$12:$C$168, 0), MATCH('ALL Backcast - WINEP NEP'!E$13, 'SWB Backcast - WINEP'!$B$13:$AG$13, 0))</f>
        <v>Categorisation</v>
      </c>
      <c r="F336" t="str">
        <f>INDEX('SWB Backcast - WINEP'!$B$12:$AG$168, MATCH('ALL Backcast - WINEP NEP'!$C336, 'SWB Backcast - WINEP'!$C$12:$C$168, 0), MATCH('ALL Backcast - WINEP NEP'!F$13, 'SWB Backcast - WINEP'!$B$13:$AG$13, 0))</f>
        <v>Included</v>
      </c>
      <c r="H336" t="str">
        <f>INDEX('SWB Backcast - WINEP'!$B$12:$AG$168, MATCH('ALL Backcast - WINEP NEP'!$C336, 'SWB Backcast - WINEP'!$C$12:$C$168, 0), MATCH('ALL Backcast - WINEP NEP'!H$13, 'SWB Backcast - WINEP'!$B$13:$AG$13, 0))</f>
        <v>Excellent</v>
      </c>
      <c r="I336" t="str">
        <f>INDEX('SWB Backcast - WINEP'!$B$12:$AG$168, MATCH('ALL Backcast - WINEP NEP'!$C336, 'SWB Backcast - WINEP'!$C$12:$C$168, 0), MATCH('ALL Backcast - WINEP NEP'!I$13, 'SWB Backcast - WINEP'!$B$13:$AG$13, 0))</f>
        <v>Excellent</v>
      </c>
      <c r="J336" t="str">
        <f>INDEX('SWB Backcast - WINEP'!$B$12:$AG$168, MATCH('ALL Backcast - WINEP NEP'!$C336, 'SWB Backcast - WINEP'!$C$12:$C$168, 0), MATCH('ALL Backcast - WINEP NEP'!J$13, 'SWB Backcast - WINEP'!$B$13:$AG$13, 0))</f>
        <v>Excellent</v>
      </c>
      <c r="K336" t="str">
        <f>INDEX('SWB Backcast - WINEP'!$B$12:$AG$168, MATCH('ALL Backcast - WINEP NEP'!$C336, 'SWB Backcast - WINEP'!$C$12:$C$168, 0), MATCH('ALL Backcast - WINEP NEP'!K$13, 'SWB Backcast - WINEP'!$B$13:$AG$13, 0))</f>
        <v>Excellent</v>
      </c>
      <c r="L336" t="str">
        <f>INDEX('SWB Backcast - WINEP'!$B$12:$AG$168, MATCH('ALL Backcast - WINEP NEP'!$C336, 'SWB Backcast - WINEP'!$C$12:$C$168, 0), MATCH('ALL Backcast - WINEP NEP'!L$13, 'SWB Backcast - WINEP'!$B$13:$AG$13, 0))</f>
        <v>Excellent</v>
      </c>
      <c r="M336">
        <f>INDEX('SWB Backcast - WINEP'!$B$12:$AG$168, MATCH('ALL Backcast - WINEP NEP'!$C336, 'SWB Backcast - WINEP'!$C$12:$C$168, 0), MATCH('ALL Backcast - WINEP NEP'!M$13, 'SWB Backcast - WINEP'!$B$13:$AG$13, 0))</f>
        <v>0</v>
      </c>
      <c r="N336" t="str">
        <f>INDEX('SWB Backcast - WINEP'!$B$12:$AG$168, MATCH('ALL Backcast - WINEP NEP'!$C336, 'SWB Backcast - WINEP'!$C$12:$C$168, 0), MATCH('ALL Backcast - WINEP NEP'!N$13, 'SWB Backcast - WINEP'!$B$13:$AG$13, 0))</f>
        <v>Excellent</v>
      </c>
      <c r="O336" t="str">
        <f>INDEX('SWB Backcast - WINEP'!$B$12:$AG$168, MATCH('ALL Backcast - WINEP NEP'!$C336, 'SWB Backcast - WINEP'!$C$12:$C$168, 0), MATCH('ALL Backcast - WINEP NEP'!O$13, 'SWB Backcast - WINEP'!$B$13:$AG$13, 0))</f>
        <v>Excellent</v>
      </c>
      <c r="P336">
        <f>INDEX('SWB Backcast - WINEP'!$B$12:$AG$168, MATCH('ALL Backcast - WINEP NEP'!$C336, 'SWB Backcast - WINEP'!$C$12:$C$168, 0), MATCH('ALL Backcast - WINEP NEP'!P$13, 'SWB Backcast - WINEP'!$B$13:$AG$13, 0))</f>
        <v>0</v>
      </c>
      <c r="Q336" t="str">
        <f>INDEX('SWB Backcast - WINEP'!$B$12:$AG$168, MATCH('ALL Backcast - WINEP NEP'!$C336, 'SWB Backcast - WINEP'!$C$12:$C$168, 0), MATCH('ALL Backcast - WINEP NEP'!Q$13, 'SWB Backcast - WINEP'!$B$13:$AG$13, 0))</f>
        <v>Excellent</v>
      </c>
      <c r="R336" t="str">
        <f>INDEX('SWB Backcast - WINEP'!$B$12:$AG$168, MATCH('ALL Backcast - WINEP NEP'!$C336, 'SWB Backcast - WINEP'!$C$12:$C$168, 0), MATCH('ALL Backcast - WINEP NEP'!R$13, 'SWB Backcast - WINEP'!$B$13:$AG$13, 0))</f>
        <v>Excellent</v>
      </c>
      <c r="S336" t="str">
        <f>INDEX('SWB Backcast - WINEP'!$B$12:$AG$168, MATCH('ALL Backcast - WINEP NEP'!$C336, 'SWB Backcast - WINEP'!$C$12:$C$168, 0), MATCH('ALL Backcast - WINEP NEP'!S$13, 'SWB Backcast - WINEP'!$B$13:$AG$13, 0))</f>
        <v>Excellent</v>
      </c>
      <c r="T336" t="str">
        <f>INDEX('SWB Backcast - WINEP'!$B$12:$AG$168, MATCH('ALL Backcast - WINEP NEP'!$C336, 'SWB Backcast - WINEP'!$C$12:$C$168, 0), MATCH('ALL Backcast - WINEP NEP'!T$13, 'SWB Backcast - WINEP'!$B$13:$AG$13, 0))</f>
        <v>Excellent</v>
      </c>
      <c r="U336" t="str">
        <f>INDEX('SWB Backcast - WINEP'!$B$12:$AG$168, MATCH('ALL Backcast - WINEP NEP'!$C336, 'SWB Backcast - WINEP'!$C$12:$C$168, 0), MATCH('ALL Backcast - WINEP NEP'!U$13, 'SWB Backcast - WINEP'!$B$13:$AG$13, 0))</f>
        <v>Excellent</v>
      </c>
      <c r="V336" t="str">
        <f>INDEX('SWB Backcast - WINEP'!$B$12:$AG$168, MATCH('ALL Backcast - WINEP NEP'!$C336, 'SWB Backcast - WINEP'!$C$12:$C$168, 0), MATCH('ALL Backcast - WINEP NEP'!V$13, 'SWB Backcast - WINEP'!$B$13:$AG$13, 0))</f>
        <v>Excellent</v>
      </c>
      <c r="W336">
        <f>INDEX('SWB Backcast - WINEP'!$B$12:$AG$168, MATCH('ALL Backcast - WINEP NEP'!$C336, 'SWB Backcast - WINEP'!$C$12:$C$168, 0), MATCH('ALL Backcast - WINEP NEP'!W$13, 'SWB Backcast - WINEP'!$B$13:$AG$13, 0))</f>
        <v>0</v>
      </c>
      <c r="X336">
        <f>INDEX('SWB Backcast - WINEP'!$B$12:$AG$168, MATCH('ALL Backcast - WINEP NEP'!$C336, 'SWB Backcast - WINEP'!$C$12:$C$168, 0), MATCH('ALL Backcast - WINEP NEP'!X$13, 'SWB Backcast - WINEP'!$B$13:$AG$13, 0))</f>
        <v>0</v>
      </c>
      <c r="Y336">
        <f>INDEX('SWB Backcast - WINEP'!$B$12:$AG$168, MATCH('ALL Backcast - WINEP NEP'!$C336, 'SWB Backcast - WINEP'!$C$12:$C$168, 0), MATCH('ALL Backcast - WINEP NEP'!Y$13, 'SWB Backcast - WINEP'!$B$13:$AG$13, 0))</f>
        <v>0</v>
      </c>
      <c r="Z336" t="str">
        <f>INDEX('SWB Backcast - WINEP'!$B$12:$AG$168, MATCH('ALL Backcast - WINEP NEP'!$C336, 'SWB Backcast - WINEP'!$C$12:$C$168, 0), MATCH('ALL Backcast - WINEP NEP'!Z$13, 'SWB Backcast - WINEP'!$B$13:$AG$13, 0))</f>
        <v>N</v>
      </c>
      <c r="AB336" t="str">
        <f t="shared" si="5"/>
        <v>N</v>
      </c>
    </row>
    <row r="337" spans="2:28">
      <c r="B337" t="s">
        <v>239</v>
      </c>
      <c r="C337" t="s">
        <v>660</v>
      </c>
      <c r="D337" t="str">
        <f>INDEX('SWB Backcast - WINEP'!$B$12:$AG$168, MATCH('ALL Backcast - WINEP NEP'!$C337, 'SWB Backcast - WINEP'!$C$12:$C$168, 0), MATCH('ALL Backcast - WINEP NEP'!D$13, 'SWB Backcast - WINEP'!$B$13:$AG$13, 0))</f>
        <v>coastal</v>
      </c>
      <c r="E337" t="str">
        <f>INDEX('SWB Backcast - WINEP'!$B$12:$AG$168, MATCH('ALL Backcast - WINEP NEP'!$C337, 'SWB Backcast - WINEP'!$C$12:$C$168, 0), MATCH('ALL Backcast - WINEP NEP'!E$13, 'SWB Backcast - WINEP'!$B$13:$AG$13, 0))</f>
        <v>Categorisation</v>
      </c>
      <c r="F337" t="str">
        <f>INDEX('SWB Backcast - WINEP'!$B$12:$AG$168, MATCH('ALL Backcast - WINEP NEP'!$C337, 'SWB Backcast - WINEP'!$C$12:$C$168, 0), MATCH('ALL Backcast - WINEP NEP'!F$13, 'SWB Backcast - WINEP'!$B$13:$AG$13, 0))</f>
        <v>Included</v>
      </c>
      <c r="H337" t="str">
        <f>INDEX('SWB Backcast - WINEP'!$B$12:$AG$168, MATCH('ALL Backcast - WINEP NEP'!$C337, 'SWB Backcast - WINEP'!$C$12:$C$168, 0), MATCH('ALL Backcast - WINEP NEP'!H$13, 'SWB Backcast - WINEP'!$B$13:$AG$13, 0))</f>
        <v>Excellent (backcast)</v>
      </c>
      <c r="I337" t="str">
        <f>INDEX('SWB Backcast - WINEP'!$B$12:$AG$168, MATCH('ALL Backcast - WINEP NEP'!$C337, 'SWB Backcast - WINEP'!$C$12:$C$168, 0), MATCH('ALL Backcast - WINEP NEP'!I$13, 'SWB Backcast - WINEP'!$B$13:$AG$13, 0))</f>
        <v>Excellent (backcast)</v>
      </c>
      <c r="J337" t="str">
        <f>INDEX('SWB Backcast - WINEP'!$B$12:$AG$168, MATCH('ALL Backcast - WINEP NEP'!$C337, 'SWB Backcast - WINEP'!$C$12:$C$168, 0), MATCH('ALL Backcast - WINEP NEP'!J$13, 'SWB Backcast - WINEP'!$B$13:$AG$13, 0))</f>
        <v>Excellent (backcast)</v>
      </c>
      <c r="K337" t="str">
        <f>INDEX('SWB Backcast - WINEP'!$B$12:$AG$168, MATCH('ALL Backcast - WINEP NEP'!$C337, 'SWB Backcast - WINEP'!$C$12:$C$168, 0), MATCH('ALL Backcast - WINEP NEP'!K$13, 'SWB Backcast - WINEP'!$B$13:$AG$13, 0))</f>
        <v>Excellent</v>
      </c>
      <c r="L337" t="str">
        <f>INDEX('SWB Backcast - WINEP'!$B$12:$AG$168, MATCH('ALL Backcast - WINEP NEP'!$C337, 'SWB Backcast - WINEP'!$C$12:$C$168, 0), MATCH('ALL Backcast - WINEP NEP'!L$13, 'SWB Backcast - WINEP'!$B$13:$AG$13, 0))</f>
        <v>Excellent</v>
      </c>
      <c r="M337">
        <f>INDEX('SWB Backcast - WINEP'!$B$12:$AG$168, MATCH('ALL Backcast - WINEP NEP'!$C337, 'SWB Backcast - WINEP'!$C$12:$C$168, 0), MATCH('ALL Backcast - WINEP NEP'!M$13, 'SWB Backcast - WINEP'!$B$13:$AG$13, 0))</f>
        <v>0</v>
      </c>
      <c r="N337" t="str">
        <f>INDEX('SWB Backcast - WINEP'!$B$12:$AG$168, MATCH('ALL Backcast - WINEP NEP'!$C337, 'SWB Backcast - WINEP'!$C$12:$C$168, 0), MATCH('ALL Backcast - WINEP NEP'!N$13, 'SWB Backcast - WINEP'!$B$13:$AG$13, 0))</f>
        <v>Excellent</v>
      </c>
      <c r="O337" t="str">
        <f>INDEX('SWB Backcast - WINEP'!$B$12:$AG$168, MATCH('ALL Backcast - WINEP NEP'!$C337, 'SWB Backcast - WINEP'!$C$12:$C$168, 0), MATCH('ALL Backcast - WINEP NEP'!O$13, 'SWB Backcast - WINEP'!$B$13:$AG$13, 0))</f>
        <v>Excellent</v>
      </c>
      <c r="P337">
        <f>INDEX('SWB Backcast - WINEP'!$B$12:$AG$168, MATCH('ALL Backcast - WINEP NEP'!$C337, 'SWB Backcast - WINEP'!$C$12:$C$168, 0), MATCH('ALL Backcast - WINEP NEP'!P$13, 'SWB Backcast - WINEP'!$B$13:$AG$13, 0))</f>
        <v>0</v>
      </c>
      <c r="Q337" t="str">
        <f>INDEX('SWB Backcast - WINEP'!$B$12:$AG$168, MATCH('ALL Backcast - WINEP NEP'!$C337, 'SWB Backcast - WINEP'!$C$12:$C$168, 0), MATCH('ALL Backcast - WINEP NEP'!Q$13, 'SWB Backcast - WINEP'!$B$13:$AG$13, 0))</f>
        <v>Excellent</v>
      </c>
      <c r="R337" t="str">
        <f>INDEX('SWB Backcast - WINEP'!$B$12:$AG$168, MATCH('ALL Backcast - WINEP NEP'!$C337, 'SWB Backcast - WINEP'!$C$12:$C$168, 0), MATCH('ALL Backcast - WINEP NEP'!R$13, 'SWB Backcast - WINEP'!$B$13:$AG$13, 0))</f>
        <v>Excellent</v>
      </c>
      <c r="S337" t="str">
        <f>INDEX('SWB Backcast - WINEP'!$B$12:$AG$168, MATCH('ALL Backcast - WINEP NEP'!$C337, 'SWB Backcast - WINEP'!$C$12:$C$168, 0), MATCH('ALL Backcast - WINEP NEP'!S$13, 'SWB Backcast - WINEP'!$B$13:$AG$13, 0))</f>
        <v>Excellent</v>
      </c>
      <c r="T337" t="str">
        <f>INDEX('SWB Backcast - WINEP'!$B$12:$AG$168, MATCH('ALL Backcast - WINEP NEP'!$C337, 'SWB Backcast - WINEP'!$C$12:$C$168, 0), MATCH('ALL Backcast - WINEP NEP'!T$13, 'SWB Backcast - WINEP'!$B$13:$AG$13, 0))</f>
        <v>Excellent</v>
      </c>
      <c r="U337" t="str">
        <f>INDEX('SWB Backcast - WINEP'!$B$12:$AG$168, MATCH('ALL Backcast - WINEP NEP'!$C337, 'SWB Backcast - WINEP'!$C$12:$C$168, 0), MATCH('ALL Backcast - WINEP NEP'!U$13, 'SWB Backcast - WINEP'!$B$13:$AG$13, 0))</f>
        <v>Excellent</v>
      </c>
      <c r="V337" t="str">
        <f>INDEX('SWB Backcast - WINEP'!$B$12:$AG$168, MATCH('ALL Backcast - WINEP NEP'!$C337, 'SWB Backcast - WINEP'!$C$12:$C$168, 0), MATCH('ALL Backcast - WINEP NEP'!V$13, 'SWB Backcast - WINEP'!$B$13:$AG$13, 0))</f>
        <v>Excellent</v>
      </c>
      <c r="W337">
        <f>INDEX('SWB Backcast - WINEP'!$B$12:$AG$168, MATCH('ALL Backcast - WINEP NEP'!$C337, 'SWB Backcast - WINEP'!$C$12:$C$168, 0), MATCH('ALL Backcast - WINEP NEP'!W$13, 'SWB Backcast - WINEP'!$B$13:$AG$13, 0))</f>
        <v>0</v>
      </c>
      <c r="X337">
        <f>INDEX('SWB Backcast - WINEP'!$B$12:$AG$168, MATCH('ALL Backcast - WINEP NEP'!$C337, 'SWB Backcast - WINEP'!$C$12:$C$168, 0), MATCH('ALL Backcast - WINEP NEP'!X$13, 'SWB Backcast - WINEP'!$B$13:$AG$13, 0))</f>
        <v>0</v>
      </c>
      <c r="Y337">
        <f>INDEX('SWB Backcast - WINEP'!$B$12:$AG$168, MATCH('ALL Backcast - WINEP NEP'!$C337, 'SWB Backcast - WINEP'!$C$12:$C$168, 0), MATCH('ALL Backcast - WINEP NEP'!Y$13, 'SWB Backcast - WINEP'!$B$13:$AG$13, 0))</f>
        <v>0</v>
      </c>
      <c r="Z337" t="str">
        <f>INDEX('SWB Backcast - WINEP'!$B$12:$AG$168, MATCH('ALL Backcast - WINEP NEP'!$C337, 'SWB Backcast - WINEP'!$C$12:$C$168, 0), MATCH('ALL Backcast - WINEP NEP'!Z$13, 'SWB Backcast - WINEP'!$B$13:$AG$13, 0))</f>
        <v>N</v>
      </c>
      <c r="AB337" t="str">
        <f t="shared" si="5"/>
        <v>N</v>
      </c>
    </row>
    <row r="338" spans="2:28">
      <c r="B338" t="s">
        <v>239</v>
      </c>
      <c r="C338" t="s">
        <v>661</v>
      </c>
      <c r="D338" t="str">
        <f>INDEX('SWB Backcast - WINEP'!$B$12:$AG$168, MATCH('ALL Backcast - WINEP NEP'!$C338, 'SWB Backcast - WINEP'!$C$12:$C$168, 0), MATCH('ALL Backcast - WINEP NEP'!D$13, 'SWB Backcast - WINEP'!$B$13:$AG$13, 0))</f>
        <v>coastal</v>
      </c>
      <c r="E338" t="str">
        <f>INDEX('SWB Backcast - WINEP'!$B$12:$AG$168, MATCH('ALL Backcast - WINEP NEP'!$C338, 'SWB Backcast - WINEP'!$C$12:$C$168, 0), MATCH('ALL Backcast - WINEP NEP'!E$13, 'SWB Backcast - WINEP'!$B$13:$AG$13, 0))</f>
        <v>Categorisation</v>
      </c>
      <c r="F338" t="str">
        <f>INDEX('SWB Backcast - WINEP'!$B$12:$AG$168, MATCH('ALL Backcast - WINEP NEP'!$C338, 'SWB Backcast - WINEP'!$C$12:$C$168, 0), MATCH('ALL Backcast - WINEP NEP'!F$13, 'SWB Backcast - WINEP'!$B$13:$AG$13, 0))</f>
        <v>Included</v>
      </c>
      <c r="H338" t="str">
        <f>INDEX('SWB Backcast - WINEP'!$B$12:$AG$168, MATCH('ALL Backcast - WINEP NEP'!$C338, 'SWB Backcast - WINEP'!$C$12:$C$168, 0), MATCH('ALL Backcast - WINEP NEP'!H$13, 'SWB Backcast - WINEP'!$B$13:$AG$13, 0))</f>
        <v>Excellent</v>
      </c>
      <c r="I338" t="str">
        <f>INDEX('SWB Backcast - WINEP'!$B$12:$AG$168, MATCH('ALL Backcast - WINEP NEP'!$C338, 'SWB Backcast - WINEP'!$C$12:$C$168, 0), MATCH('ALL Backcast - WINEP NEP'!I$13, 'SWB Backcast - WINEP'!$B$13:$AG$13, 0))</f>
        <v>Excellent</v>
      </c>
      <c r="J338" t="str">
        <f>INDEX('SWB Backcast - WINEP'!$B$12:$AG$168, MATCH('ALL Backcast - WINEP NEP'!$C338, 'SWB Backcast - WINEP'!$C$12:$C$168, 0), MATCH('ALL Backcast - WINEP NEP'!J$13, 'SWB Backcast - WINEP'!$B$13:$AG$13, 0))</f>
        <v>Excellent</v>
      </c>
      <c r="K338" t="str">
        <f>INDEX('SWB Backcast - WINEP'!$B$12:$AG$168, MATCH('ALL Backcast - WINEP NEP'!$C338, 'SWB Backcast - WINEP'!$C$12:$C$168, 0), MATCH('ALL Backcast - WINEP NEP'!K$13, 'SWB Backcast - WINEP'!$B$13:$AG$13, 0))</f>
        <v>Excellent</v>
      </c>
      <c r="L338" t="str">
        <f>INDEX('SWB Backcast - WINEP'!$B$12:$AG$168, MATCH('ALL Backcast - WINEP NEP'!$C338, 'SWB Backcast - WINEP'!$C$12:$C$168, 0), MATCH('ALL Backcast - WINEP NEP'!L$13, 'SWB Backcast - WINEP'!$B$13:$AG$13, 0))</f>
        <v>Excellent</v>
      </c>
      <c r="M338">
        <f>INDEX('SWB Backcast - WINEP'!$B$12:$AG$168, MATCH('ALL Backcast - WINEP NEP'!$C338, 'SWB Backcast - WINEP'!$C$12:$C$168, 0), MATCH('ALL Backcast - WINEP NEP'!M$13, 'SWB Backcast - WINEP'!$B$13:$AG$13, 0))</f>
        <v>0</v>
      </c>
      <c r="N338" t="str">
        <f>INDEX('SWB Backcast - WINEP'!$B$12:$AG$168, MATCH('ALL Backcast - WINEP NEP'!$C338, 'SWB Backcast - WINEP'!$C$12:$C$168, 0), MATCH('ALL Backcast - WINEP NEP'!N$13, 'SWB Backcast - WINEP'!$B$13:$AG$13, 0))</f>
        <v>Excellent</v>
      </c>
      <c r="O338" t="str">
        <f>INDEX('SWB Backcast - WINEP'!$B$12:$AG$168, MATCH('ALL Backcast - WINEP NEP'!$C338, 'SWB Backcast - WINEP'!$C$12:$C$168, 0), MATCH('ALL Backcast - WINEP NEP'!O$13, 'SWB Backcast - WINEP'!$B$13:$AG$13, 0))</f>
        <v>Excellent</v>
      </c>
      <c r="P338">
        <f>INDEX('SWB Backcast - WINEP'!$B$12:$AG$168, MATCH('ALL Backcast - WINEP NEP'!$C338, 'SWB Backcast - WINEP'!$C$12:$C$168, 0), MATCH('ALL Backcast - WINEP NEP'!P$13, 'SWB Backcast - WINEP'!$B$13:$AG$13, 0))</f>
        <v>0</v>
      </c>
      <c r="Q338" t="str">
        <f>INDEX('SWB Backcast - WINEP'!$B$12:$AG$168, MATCH('ALL Backcast - WINEP NEP'!$C338, 'SWB Backcast - WINEP'!$C$12:$C$168, 0), MATCH('ALL Backcast - WINEP NEP'!Q$13, 'SWB Backcast - WINEP'!$B$13:$AG$13, 0))</f>
        <v>Excellent</v>
      </c>
      <c r="R338" t="str">
        <f>INDEX('SWB Backcast - WINEP'!$B$12:$AG$168, MATCH('ALL Backcast - WINEP NEP'!$C338, 'SWB Backcast - WINEP'!$C$12:$C$168, 0), MATCH('ALL Backcast - WINEP NEP'!R$13, 'SWB Backcast - WINEP'!$B$13:$AG$13, 0))</f>
        <v>Excellent</v>
      </c>
      <c r="S338" t="str">
        <f>INDEX('SWB Backcast - WINEP'!$B$12:$AG$168, MATCH('ALL Backcast - WINEP NEP'!$C338, 'SWB Backcast - WINEP'!$C$12:$C$168, 0), MATCH('ALL Backcast - WINEP NEP'!S$13, 'SWB Backcast - WINEP'!$B$13:$AG$13, 0))</f>
        <v>Excellent</v>
      </c>
      <c r="T338" t="str">
        <f>INDEX('SWB Backcast - WINEP'!$B$12:$AG$168, MATCH('ALL Backcast - WINEP NEP'!$C338, 'SWB Backcast - WINEP'!$C$12:$C$168, 0), MATCH('ALL Backcast - WINEP NEP'!T$13, 'SWB Backcast - WINEP'!$B$13:$AG$13, 0))</f>
        <v>Excellent</v>
      </c>
      <c r="U338" t="str">
        <f>INDEX('SWB Backcast - WINEP'!$B$12:$AG$168, MATCH('ALL Backcast - WINEP NEP'!$C338, 'SWB Backcast - WINEP'!$C$12:$C$168, 0), MATCH('ALL Backcast - WINEP NEP'!U$13, 'SWB Backcast - WINEP'!$B$13:$AG$13, 0))</f>
        <v>Excellent</v>
      </c>
      <c r="V338" t="str">
        <f>INDEX('SWB Backcast - WINEP'!$B$12:$AG$168, MATCH('ALL Backcast - WINEP NEP'!$C338, 'SWB Backcast - WINEP'!$C$12:$C$168, 0), MATCH('ALL Backcast - WINEP NEP'!V$13, 'SWB Backcast - WINEP'!$B$13:$AG$13, 0))</f>
        <v>Excellent</v>
      </c>
      <c r="W338">
        <f>INDEX('SWB Backcast - WINEP'!$B$12:$AG$168, MATCH('ALL Backcast - WINEP NEP'!$C338, 'SWB Backcast - WINEP'!$C$12:$C$168, 0), MATCH('ALL Backcast - WINEP NEP'!W$13, 'SWB Backcast - WINEP'!$B$13:$AG$13, 0))</f>
        <v>0</v>
      </c>
      <c r="X338">
        <f>INDEX('SWB Backcast - WINEP'!$B$12:$AG$168, MATCH('ALL Backcast - WINEP NEP'!$C338, 'SWB Backcast - WINEP'!$C$12:$C$168, 0), MATCH('ALL Backcast - WINEP NEP'!X$13, 'SWB Backcast - WINEP'!$B$13:$AG$13, 0))</f>
        <v>0</v>
      </c>
      <c r="Y338">
        <f>INDEX('SWB Backcast - WINEP'!$B$12:$AG$168, MATCH('ALL Backcast - WINEP NEP'!$C338, 'SWB Backcast - WINEP'!$C$12:$C$168, 0), MATCH('ALL Backcast - WINEP NEP'!Y$13, 'SWB Backcast - WINEP'!$B$13:$AG$13, 0))</f>
        <v>0</v>
      </c>
      <c r="Z338" t="str">
        <f>INDEX('SWB Backcast - WINEP'!$B$12:$AG$168, MATCH('ALL Backcast - WINEP NEP'!$C338, 'SWB Backcast - WINEP'!$C$12:$C$168, 0), MATCH('ALL Backcast - WINEP NEP'!Z$13, 'SWB Backcast - WINEP'!$B$13:$AG$13, 0))</f>
        <v>N</v>
      </c>
      <c r="AB338" t="str">
        <f t="shared" si="5"/>
        <v>N</v>
      </c>
    </row>
    <row r="339" spans="2:28">
      <c r="B339" t="s">
        <v>239</v>
      </c>
      <c r="C339" t="s">
        <v>662</v>
      </c>
      <c r="D339" t="str">
        <f>INDEX('SWB Backcast - WINEP'!$B$12:$AG$168, MATCH('ALL Backcast - WINEP NEP'!$C339, 'SWB Backcast - WINEP'!$C$12:$C$168, 0), MATCH('ALL Backcast - WINEP NEP'!D$13, 'SWB Backcast - WINEP'!$B$13:$AG$13, 0))</f>
        <v>coastal</v>
      </c>
      <c r="E339" t="str">
        <f>INDEX('SWB Backcast - WINEP'!$B$12:$AG$168, MATCH('ALL Backcast - WINEP NEP'!$C339, 'SWB Backcast - WINEP'!$C$12:$C$168, 0), MATCH('ALL Backcast - WINEP NEP'!E$13, 'SWB Backcast - WINEP'!$B$13:$AG$13, 0))</f>
        <v>Categorisation</v>
      </c>
      <c r="F339" t="str">
        <f>INDEX('SWB Backcast - WINEP'!$B$12:$AG$168, MATCH('ALL Backcast - WINEP NEP'!$C339, 'SWB Backcast - WINEP'!$C$12:$C$168, 0), MATCH('ALL Backcast - WINEP NEP'!F$13, 'SWB Backcast - WINEP'!$B$13:$AG$13, 0))</f>
        <v>Included</v>
      </c>
      <c r="H339" t="str">
        <f>INDEX('SWB Backcast - WINEP'!$B$12:$AG$168, MATCH('ALL Backcast - WINEP NEP'!$C339, 'SWB Backcast - WINEP'!$C$12:$C$168, 0), MATCH('ALL Backcast - WINEP NEP'!H$13, 'SWB Backcast - WINEP'!$B$13:$AG$13, 0))</f>
        <v>Excellent</v>
      </c>
      <c r="I339" t="str">
        <f>INDEX('SWB Backcast - WINEP'!$B$12:$AG$168, MATCH('ALL Backcast - WINEP NEP'!$C339, 'SWB Backcast - WINEP'!$C$12:$C$168, 0), MATCH('ALL Backcast - WINEP NEP'!I$13, 'SWB Backcast - WINEP'!$B$13:$AG$13, 0))</f>
        <v>Excellent</v>
      </c>
      <c r="J339" t="str">
        <f>INDEX('SWB Backcast - WINEP'!$B$12:$AG$168, MATCH('ALL Backcast - WINEP NEP'!$C339, 'SWB Backcast - WINEP'!$C$12:$C$168, 0), MATCH('ALL Backcast - WINEP NEP'!J$13, 'SWB Backcast - WINEP'!$B$13:$AG$13, 0))</f>
        <v>Excellent</v>
      </c>
      <c r="K339" t="str">
        <f>INDEX('SWB Backcast - WINEP'!$B$12:$AG$168, MATCH('ALL Backcast - WINEP NEP'!$C339, 'SWB Backcast - WINEP'!$C$12:$C$168, 0), MATCH('ALL Backcast - WINEP NEP'!K$13, 'SWB Backcast - WINEP'!$B$13:$AG$13, 0))</f>
        <v>Excellent</v>
      </c>
      <c r="L339" t="str">
        <f>INDEX('SWB Backcast - WINEP'!$B$12:$AG$168, MATCH('ALL Backcast - WINEP NEP'!$C339, 'SWB Backcast - WINEP'!$C$12:$C$168, 0), MATCH('ALL Backcast - WINEP NEP'!L$13, 'SWB Backcast - WINEP'!$B$13:$AG$13, 0))</f>
        <v>Excellent</v>
      </c>
      <c r="M339">
        <f>INDEX('SWB Backcast - WINEP'!$B$12:$AG$168, MATCH('ALL Backcast - WINEP NEP'!$C339, 'SWB Backcast - WINEP'!$C$12:$C$168, 0), MATCH('ALL Backcast - WINEP NEP'!M$13, 'SWB Backcast - WINEP'!$B$13:$AG$13, 0))</f>
        <v>0</v>
      </c>
      <c r="N339" t="str">
        <f>INDEX('SWB Backcast - WINEP'!$B$12:$AG$168, MATCH('ALL Backcast - WINEP NEP'!$C339, 'SWB Backcast - WINEP'!$C$12:$C$168, 0), MATCH('ALL Backcast - WINEP NEP'!N$13, 'SWB Backcast - WINEP'!$B$13:$AG$13, 0))</f>
        <v>Excellent</v>
      </c>
      <c r="O339" t="str">
        <f>INDEX('SWB Backcast - WINEP'!$B$12:$AG$168, MATCH('ALL Backcast - WINEP NEP'!$C339, 'SWB Backcast - WINEP'!$C$12:$C$168, 0), MATCH('ALL Backcast - WINEP NEP'!O$13, 'SWB Backcast - WINEP'!$B$13:$AG$13, 0))</f>
        <v>Excellent</v>
      </c>
      <c r="P339">
        <f>INDEX('SWB Backcast - WINEP'!$B$12:$AG$168, MATCH('ALL Backcast - WINEP NEP'!$C339, 'SWB Backcast - WINEP'!$C$12:$C$168, 0), MATCH('ALL Backcast - WINEP NEP'!P$13, 'SWB Backcast - WINEP'!$B$13:$AG$13, 0))</f>
        <v>0</v>
      </c>
      <c r="Q339" t="str">
        <f>INDEX('SWB Backcast - WINEP'!$B$12:$AG$168, MATCH('ALL Backcast - WINEP NEP'!$C339, 'SWB Backcast - WINEP'!$C$12:$C$168, 0), MATCH('ALL Backcast - WINEP NEP'!Q$13, 'SWB Backcast - WINEP'!$B$13:$AG$13, 0))</f>
        <v>Excellent</v>
      </c>
      <c r="R339" t="str">
        <f>INDEX('SWB Backcast - WINEP'!$B$12:$AG$168, MATCH('ALL Backcast - WINEP NEP'!$C339, 'SWB Backcast - WINEP'!$C$12:$C$168, 0), MATCH('ALL Backcast - WINEP NEP'!R$13, 'SWB Backcast - WINEP'!$B$13:$AG$13, 0))</f>
        <v>Excellent</v>
      </c>
      <c r="S339" t="str">
        <f>INDEX('SWB Backcast - WINEP'!$B$12:$AG$168, MATCH('ALL Backcast - WINEP NEP'!$C339, 'SWB Backcast - WINEP'!$C$12:$C$168, 0), MATCH('ALL Backcast - WINEP NEP'!S$13, 'SWB Backcast - WINEP'!$B$13:$AG$13, 0))</f>
        <v>Excellent</v>
      </c>
      <c r="T339" t="str">
        <f>INDEX('SWB Backcast - WINEP'!$B$12:$AG$168, MATCH('ALL Backcast - WINEP NEP'!$C339, 'SWB Backcast - WINEP'!$C$12:$C$168, 0), MATCH('ALL Backcast - WINEP NEP'!T$13, 'SWB Backcast - WINEP'!$B$13:$AG$13, 0))</f>
        <v>Excellent</v>
      </c>
      <c r="U339" t="str">
        <f>INDEX('SWB Backcast - WINEP'!$B$12:$AG$168, MATCH('ALL Backcast - WINEP NEP'!$C339, 'SWB Backcast - WINEP'!$C$12:$C$168, 0), MATCH('ALL Backcast - WINEP NEP'!U$13, 'SWB Backcast - WINEP'!$B$13:$AG$13, 0))</f>
        <v>Excellent</v>
      </c>
      <c r="V339" t="str">
        <f>INDEX('SWB Backcast - WINEP'!$B$12:$AG$168, MATCH('ALL Backcast - WINEP NEP'!$C339, 'SWB Backcast - WINEP'!$C$12:$C$168, 0), MATCH('ALL Backcast - WINEP NEP'!V$13, 'SWB Backcast - WINEP'!$B$13:$AG$13, 0))</f>
        <v>Excellent</v>
      </c>
      <c r="W339">
        <f>INDEX('SWB Backcast - WINEP'!$B$12:$AG$168, MATCH('ALL Backcast - WINEP NEP'!$C339, 'SWB Backcast - WINEP'!$C$12:$C$168, 0), MATCH('ALL Backcast - WINEP NEP'!W$13, 'SWB Backcast - WINEP'!$B$13:$AG$13, 0))</f>
        <v>0</v>
      </c>
      <c r="X339" t="str">
        <f>INDEX('SWB Backcast - WINEP'!$B$12:$AG$168, MATCH('ALL Backcast - WINEP NEP'!$C339, 'SWB Backcast - WINEP'!$C$12:$C$168, 0), MATCH('ALL Backcast - WINEP NEP'!X$13, 'SWB Backcast - WINEP'!$B$13:$AG$13, 0))</f>
        <v>EnvAct_IMP3 - 08SW101624a</v>
      </c>
      <c r="Y339" t="str">
        <f>INDEX('SWB Backcast - WINEP'!$B$12:$AG$168, MATCH('ALL Backcast - WINEP NEP'!$C339, 'SWB Backcast - WINEP'!$C$12:$C$168, 0), MATCH('ALL Backcast - WINEP NEP'!Y$13, 'SWB Backcast - WINEP'!$B$13:$AG$13, 0))</f>
        <v>Improvements to reduce storm overflows - but remaining at excellent so fine</v>
      </c>
      <c r="Z339" t="str">
        <f>INDEX('SWB Backcast - WINEP'!$B$12:$AG$168, MATCH('ALL Backcast - WINEP NEP'!$C339, 'SWB Backcast - WINEP'!$C$12:$C$168, 0), MATCH('ALL Backcast - WINEP NEP'!Z$13, 'SWB Backcast - WINEP'!$B$13:$AG$13, 0))</f>
        <v>N</v>
      </c>
      <c r="AB339" t="str">
        <f t="shared" si="5"/>
        <v>Y</v>
      </c>
    </row>
    <row r="340" spans="2:28">
      <c r="B340" t="s">
        <v>239</v>
      </c>
      <c r="C340" t="s">
        <v>663</v>
      </c>
      <c r="D340" t="str">
        <f>INDEX('SWB Backcast - WINEP'!$B$12:$AG$168, MATCH('ALL Backcast - WINEP NEP'!$C340, 'SWB Backcast - WINEP'!$C$12:$C$168, 0), MATCH('ALL Backcast - WINEP NEP'!D$13, 'SWB Backcast - WINEP'!$B$13:$AG$13, 0))</f>
        <v>coastal</v>
      </c>
      <c r="E340" t="str">
        <f>INDEX('SWB Backcast - WINEP'!$B$12:$AG$168, MATCH('ALL Backcast - WINEP NEP'!$C340, 'SWB Backcast - WINEP'!$C$12:$C$168, 0), MATCH('ALL Backcast - WINEP NEP'!E$13, 'SWB Backcast - WINEP'!$B$13:$AG$13, 0))</f>
        <v>Categorisation</v>
      </c>
      <c r="F340" t="str">
        <f>INDEX('SWB Backcast - WINEP'!$B$12:$AG$168, MATCH('ALL Backcast - WINEP NEP'!$C340, 'SWB Backcast - WINEP'!$C$12:$C$168, 0), MATCH('ALL Backcast - WINEP NEP'!F$13, 'SWB Backcast - WINEP'!$B$13:$AG$13, 0))</f>
        <v>Included</v>
      </c>
      <c r="H340" t="str">
        <f>INDEX('SWB Backcast - WINEP'!$B$12:$AG$168, MATCH('ALL Backcast - WINEP NEP'!$C340, 'SWB Backcast - WINEP'!$C$12:$C$168, 0), MATCH('ALL Backcast - WINEP NEP'!H$13, 'SWB Backcast - WINEP'!$B$13:$AG$13, 0))</f>
        <v>Excellent</v>
      </c>
      <c r="I340" t="str">
        <f>INDEX('SWB Backcast - WINEP'!$B$12:$AG$168, MATCH('ALL Backcast - WINEP NEP'!$C340, 'SWB Backcast - WINEP'!$C$12:$C$168, 0), MATCH('ALL Backcast - WINEP NEP'!I$13, 'SWB Backcast - WINEP'!$B$13:$AG$13, 0))</f>
        <v>Excellent</v>
      </c>
      <c r="J340" t="str">
        <f>INDEX('SWB Backcast - WINEP'!$B$12:$AG$168, MATCH('ALL Backcast - WINEP NEP'!$C340, 'SWB Backcast - WINEP'!$C$12:$C$168, 0), MATCH('ALL Backcast - WINEP NEP'!J$13, 'SWB Backcast - WINEP'!$B$13:$AG$13, 0))</f>
        <v>Excellent</v>
      </c>
      <c r="K340" t="str">
        <f>INDEX('SWB Backcast - WINEP'!$B$12:$AG$168, MATCH('ALL Backcast - WINEP NEP'!$C340, 'SWB Backcast - WINEP'!$C$12:$C$168, 0), MATCH('ALL Backcast - WINEP NEP'!K$13, 'SWB Backcast - WINEP'!$B$13:$AG$13, 0))</f>
        <v>Excellent</v>
      </c>
      <c r="L340" t="str">
        <f>INDEX('SWB Backcast - WINEP'!$B$12:$AG$168, MATCH('ALL Backcast - WINEP NEP'!$C340, 'SWB Backcast - WINEP'!$C$12:$C$168, 0), MATCH('ALL Backcast - WINEP NEP'!L$13, 'SWB Backcast - WINEP'!$B$13:$AG$13, 0))</f>
        <v>Excellent</v>
      </c>
      <c r="M340">
        <f>INDEX('SWB Backcast - WINEP'!$B$12:$AG$168, MATCH('ALL Backcast - WINEP NEP'!$C340, 'SWB Backcast - WINEP'!$C$12:$C$168, 0), MATCH('ALL Backcast - WINEP NEP'!M$13, 'SWB Backcast - WINEP'!$B$13:$AG$13, 0))</f>
        <v>0</v>
      </c>
      <c r="N340" t="str">
        <f>INDEX('SWB Backcast - WINEP'!$B$12:$AG$168, MATCH('ALL Backcast - WINEP NEP'!$C340, 'SWB Backcast - WINEP'!$C$12:$C$168, 0), MATCH('ALL Backcast - WINEP NEP'!N$13, 'SWB Backcast - WINEP'!$B$13:$AG$13, 0))</f>
        <v>Excellent</v>
      </c>
      <c r="O340" t="str">
        <f>INDEX('SWB Backcast - WINEP'!$B$12:$AG$168, MATCH('ALL Backcast - WINEP NEP'!$C340, 'SWB Backcast - WINEP'!$C$12:$C$168, 0), MATCH('ALL Backcast - WINEP NEP'!O$13, 'SWB Backcast - WINEP'!$B$13:$AG$13, 0))</f>
        <v>Excellent</v>
      </c>
      <c r="P340">
        <f>INDEX('SWB Backcast - WINEP'!$B$12:$AG$168, MATCH('ALL Backcast - WINEP NEP'!$C340, 'SWB Backcast - WINEP'!$C$12:$C$168, 0), MATCH('ALL Backcast - WINEP NEP'!P$13, 'SWB Backcast - WINEP'!$B$13:$AG$13, 0))</f>
        <v>0</v>
      </c>
      <c r="Q340" t="str">
        <f>INDEX('SWB Backcast - WINEP'!$B$12:$AG$168, MATCH('ALL Backcast - WINEP NEP'!$C340, 'SWB Backcast - WINEP'!$C$12:$C$168, 0), MATCH('ALL Backcast - WINEP NEP'!Q$13, 'SWB Backcast - WINEP'!$B$13:$AG$13, 0))</f>
        <v>Excellent</v>
      </c>
      <c r="R340" t="str">
        <f>INDEX('SWB Backcast - WINEP'!$B$12:$AG$168, MATCH('ALL Backcast - WINEP NEP'!$C340, 'SWB Backcast - WINEP'!$C$12:$C$168, 0), MATCH('ALL Backcast - WINEP NEP'!R$13, 'SWB Backcast - WINEP'!$B$13:$AG$13, 0))</f>
        <v>Excellent</v>
      </c>
      <c r="S340" t="str">
        <f>INDEX('SWB Backcast - WINEP'!$B$12:$AG$168, MATCH('ALL Backcast - WINEP NEP'!$C340, 'SWB Backcast - WINEP'!$C$12:$C$168, 0), MATCH('ALL Backcast - WINEP NEP'!S$13, 'SWB Backcast - WINEP'!$B$13:$AG$13, 0))</f>
        <v>Excellent</v>
      </c>
      <c r="T340" t="str">
        <f>INDEX('SWB Backcast - WINEP'!$B$12:$AG$168, MATCH('ALL Backcast - WINEP NEP'!$C340, 'SWB Backcast - WINEP'!$C$12:$C$168, 0), MATCH('ALL Backcast - WINEP NEP'!T$13, 'SWB Backcast - WINEP'!$B$13:$AG$13, 0))</f>
        <v>Excellent</v>
      </c>
      <c r="U340" t="str">
        <f>INDEX('SWB Backcast - WINEP'!$B$12:$AG$168, MATCH('ALL Backcast - WINEP NEP'!$C340, 'SWB Backcast - WINEP'!$C$12:$C$168, 0), MATCH('ALL Backcast - WINEP NEP'!U$13, 'SWB Backcast - WINEP'!$B$13:$AG$13, 0))</f>
        <v>Excellent</v>
      </c>
      <c r="V340" t="str">
        <f>INDEX('SWB Backcast - WINEP'!$B$12:$AG$168, MATCH('ALL Backcast - WINEP NEP'!$C340, 'SWB Backcast - WINEP'!$C$12:$C$168, 0), MATCH('ALL Backcast - WINEP NEP'!V$13, 'SWB Backcast - WINEP'!$B$13:$AG$13, 0))</f>
        <v>Excellent</v>
      </c>
      <c r="W340">
        <f>INDEX('SWB Backcast - WINEP'!$B$12:$AG$168, MATCH('ALL Backcast - WINEP NEP'!$C340, 'SWB Backcast - WINEP'!$C$12:$C$168, 0), MATCH('ALL Backcast - WINEP NEP'!W$13, 'SWB Backcast - WINEP'!$B$13:$AG$13, 0))</f>
        <v>0</v>
      </c>
      <c r="X340">
        <f>INDEX('SWB Backcast - WINEP'!$B$12:$AG$168, MATCH('ALL Backcast - WINEP NEP'!$C340, 'SWB Backcast - WINEP'!$C$12:$C$168, 0), MATCH('ALL Backcast - WINEP NEP'!X$13, 'SWB Backcast - WINEP'!$B$13:$AG$13, 0))</f>
        <v>0</v>
      </c>
      <c r="Y340">
        <f>INDEX('SWB Backcast - WINEP'!$B$12:$AG$168, MATCH('ALL Backcast - WINEP NEP'!$C340, 'SWB Backcast - WINEP'!$C$12:$C$168, 0), MATCH('ALL Backcast - WINEP NEP'!Y$13, 'SWB Backcast - WINEP'!$B$13:$AG$13, 0))</f>
        <v>0</v>
      </c>
      <c r="Z340" t="str">
        <f>INDEX('SWB Backcast - WINEP'!$B$12:$AG$168, MATCH('ALL Backcast - WINEP NEP'!$C340, 'SWB Backcast - WINEP'!$C$12:$C$168, 0), MATCH('ALL Backcast - WINEP NEP'!Z$13, 'SWB Backcast - WINEP'!$B$13:$AG$13, 0))</f>
        <v>N</v>
      </c>
      <c r="AB340" t="str">
        <f t="shared" si="5"/>
        <v>N</v>
      </c>
    </row>
    <row r="341" spans="2:28">
      <c r="B341" t="s">
        <v>239</v>
      </c>
      <c r="C341" t="s">
        <v>664</v>
      </c>
      <c r="D341" t="str">
        <f>INDEX('SWB Backcast - WINEP'!$B$12:$AG$168, MATCH('ALL Backcast - WINEP NEP'!$C341, 'SWB Backcast - WINEP'!$C$12:$C$168, 0), MATCH('ALL Backcast - WINEP NEP'!D$13, 'SWB Backcast - WINEP'!$B$13:$AG$13, 0))</f>
        <v>coastal</v>
      </c>
      <c r="E341" t="str">
        <f>INDEX('SWB Backcast - WINEP'!$B$12:$AG$168, MATCH('ALL Backcast - WINEP NEP'!$C341, 'SWB Backcast - WINEP'!$C$12:$C$168, 0), MATCH('ALL Backcast - WINEP NEP'!E$13, 'SWB Backcast - WINEP'!$B$13:$AG$13, 0))</f>
        <v>Categorisation</v>
      </c>
      <c r="F341" t="str">
        <f>INDEX('SWB Backcast - WINEP'!$B$12:$AG$168, MATCH('ALL Backcast - WINEP NEP'!$C341, 'SWB Backcast - WINEP'!$C$12:$C$168, 0), MATCH('ALL Backcast - WINEP NEP'!F$13, 'SWB Backcast - WINEP'!$B$13:$AG$13, 0))</f>
        <v>Included</v>
      </c>
      <c r="H341" t="str">
        <f>INDEX('SWB Backcast - WINEP'!$B$12:$AG$168, MATCH('ALL Backcast - WINEP NEP'!$C341, 'SWB Backcast - WINEP'!$C$12:$C$168, 0), MATCH('ALL Backcast - WINEP NEP'!H$13, 'SWB Backcast - WINEP'!$B$13:$AG$13, 0))</f>
        <v>Excellent</v>
      </c>
      <c r="I341" t="str">
        <f>INDEX('SWB Backcast - WINEP'!$B$12:$AG$168, MATCH('ALL Backcast - WINEP NEP'!$C341, 'SWB Backcast - WINEP'!$C$12:$C$168, 0), MATCH('ALL Backcast - WINEP NEP'!I$13, 'SWB Backcast - WINEP'!$B$13:$AG$13, 0))</f>
        <v>Excellent</v>
      </c>
      <c r="J341" t="str">
        <f>INDEX('SWB Backcast - WINEP'!$B$12:$AG$168, MATCH('ALL Backcast - WINEP NEP'!$C341, 'SWB Backcast - WINEP'!$C$12:$C$168, 0), MATCH('ALL Backcast - WINEP NEP'!J$13, 'SWB Backcast - WINEP'!$B$13:$AG$13, 0))</f>
        <v>Excellent</v>
      </c>
      <c r="K341" t="str">
        <f>INDEX('SWB Backcast - WINEP'!$B$12:$AG$168, MATCH('ALL Backcast - WINEP NEP'!$C341, 'SWB Backcast - WINEP'!$C$12:$C$168, 0), MATCH('ALL Backcast - WINEP NEP'!K$13, 'SWB Backcast - WINEP'!$B$13:$AG$13, 0))</f>
        <v>Excellent</v>
      </c>
      <c r="L341" t="str">
        <f>INDEX('SWB Backcast - WINEP'!$B$12:$AG$168, MATCH('ALL Backcast - WINEP NEP'!$C341, 'SWB Backcast - WINEP'!$C$12:$C$168, 0), MATCH('ALL Backcast - WINEP NEP'!L$13, 'SWB Backcast - WINEP'!$B$13:$AG$13, 0))</f>
        <v>Excellent</v>
      </c>
      <c r="M341">
        <f>INDEX('SWB Backcast - WINEP'!$B$12:$AG$168, MATCH('ALL Backcast - WINEP NEP'!$C341, 'SWB Backcast - WINEP'!$C$12:$C$168, 0), MATCH('ALL Backcast - WINEP NEP'!M$13, 'SWB Backcast - WINEP'!$B$13:$AG$13, 0))</f>
        <v>0</v>
      </c>
      <c r="N341" t="str">
        <f>INDEX('SWB Backcast - WINEP'!$B$12:$AG$168, MATCH('ALL Backcast - WINEP NEP'!$C341, 'SWB Backcast - WINEP'!$C$12:$C$168, 0), MATCH('ALL Backcast - WINEP NEP'!N$13, 'SWB Backcast - WINEP'!$B$13:$AG$13, 0))</f>
        <v>Excellent</v>
      </c>
      <c r="O341" t="str">
        <f>INDEX('SWB Backcast - WINEP'!$B$12:$AG$168, MATCH('ALL Backcast - WINEP NEP'!$C341, 'SWB Backcast - WINEP'!$C$12:$C$168, 0), MATCH('ALL Backcast - WINEP NEP'!O$13, 'SWB Backcast - WINEP'!$B$13:$AG$13, 0))</f>
        <v>Excellent</v>
      </c>
      <c r="P341">
        <f>INDEX('SWB Backcast - WINEP'!$B$12:$AG$168, MATCH('ALL Backcast - WINEP NEP'!$C341, 'SWB Backcast - WINEP'!$C$12:$C$168, 0), MATCH('ALL Backcast - WINEP NEP'!P$13, 'SWB Backcast - WINEP'!$B$13:$AG$13, 0))</f>
        <v>0</v>
      </c>
      <c r="Q341" t="str">
        <f>INDEX('SWB Backcast - WINEP'!$B$12:$AG$168, MATCH('ALL Backcast - WINEP NEP'!$C341, 'SWB Backcast - WINEP'!$C$12:$C$168, 0), MATCH('ALL Backcast - WINEP NEP'!Q$13, 'SWB Backcast - WINEP'!$B$13:$AG$13, 0))</f>
        <v>Excellent</v>
      </c>
      <c r="R341" t="str">
        <f>INDEX('SWB Backcast - WINEP'!$B$12:$AG$168, MATCH('ALL Backcast - WINEP NEP'!$C341, 'SWB Backcast - WINEP'!$C$12:$C$168, 0), MATCH('ALL Backcast - WINEP NEP'!R$13, 'SWB Backcast - WINEP'!$B$13:$AG$13, 0))</f>
        <v>Excellent</v>
      </c>
      <c r="S341" t="str">
        <f>INDEX('SWB Backcast - WINEP'!$B$12:$AG$168, MATCH('ALL Backcast - WINEP NEP'!$C341, 'SWB Backcast - WINEP'!$C$12:$C$168, 0), MATCH('ALL Backcast - WINEP NEP'!S$13, 'SWB Backcast - WINEP'!$B$13:$AG$13, 0))</f>
        <v>Excellent</v>
      </c>
      <c r="T341" t="str">
        <f>INDEX('SWB Backcast - WINEP'!$B$12:$AG$168, MATCH('ALL Backcast - WINEP NEP'!$C341, 'SWB Backcast - WINEP'!$C$12:$C$168, 0), MATCH('ALL Backcast - WINEP NEP'!T$13, 'SWB Backcast - WINEP'!$B$13:$AG$13, 0))</f>
        <v>Excellent</v>
      </c>
      <c r="U341" t="str">
        <f>INDEX('SWB Backcast - WINEP'!$B$12:$AG$168, MATCH('ALL Backcast - WINEP NEP'!$C341, 'SWB Backcast - WINEP'!$C$12:$C$168, 0), MATCH('ALL Backcast - WINEP NEP'!U$13, 'SWB Backcast - WINEP'!$B$13:$AG$13, 0))</f>
        <v>Excellent</v>
      </c>
      <c r="V341" t="str">
        <f>INDEX('SWB Backcast - WINEP'!$B$12:$AG$168, MATCH('ALL Backcast - WINEP NEP'!$C341, 'SWB Backcast - WINEP'!$C$12:$C$168, 0), MATCH('ALL Backcast - WINEP NEP'!V$13, 'SWB Backcast - WINEP'!$B$13:$AG$13, 0))</f>
        <v>Excellent</v>
      </c>
      <c r="W341">
        <f>INDEX('SWB Backcast - WINEP'!$B$12:$AG$168, MATCH('ALL Backcast - WINEP NEP'!$C341, 'SWB Backcast - WINEP'!$C$12:$C$168, 0), MATCH('ALL Backcast - WINEP NEP'!W$13, 'SWB Backcast - WINEP'!$B$13:$AG$13, 0))</f>
        <v>0</v>
      </c>
      <c r="X341">
        <f>INDEX('SWB Backcast - WINEP'!$B$12:$AG$168, MATCH('ALL Backcast - WINEP NEP'!$C341, 'SWB Backcast - WINEP'!$C$12:$C$168, 0), MATCH('ALL Backcast - WINEP NEP'!X$13, 'SWB Backcast - WINEP'!$B$13:$AG$13, 0))</f>
        <v>0</v>
      </c>
      <c r="Y341">
        <f>INDEX('SWB Backcast - WINEP'!$B$12:$AG$168, MATCH('ALL Backcast - WINEP NEP'!$C341, 'SWB Backcast - WINEP'!$C$12:$C$168, 0), MATCH('ALL Backcast - WINEP NEP'!Y$13, 'SWB Backcast - WINEP'!$B$13:$AG$13, 0))</f>
        <v>0</v>
      </c>
      <c r="Z341" t="str">
        <f>INDEX('SWB Backcast - WINEP'!$B$12:$AG$168, MATCH('ALL Backcast - WINEP NEP'!$C341, 'SWB Backcast - WINEP'!$C$12:$C$168, 0), MATCH('ALL Backcast - WINEP NEP'!Z$13, 'SWB Backcast - WINEP'!$B$13:$AG$13, 0))</f>
        <v>N</v>
      </c>
      <c r="AB341" t="str">
        <f t="shared" si="5"/>
        <v>N</v>
      </c>
    </row>
    <row r="342" spans="2:28">
      <c r="B342" t="s">
        <v>239</v>
      </c>
      <c r="C342" t="s">
        <v>665</v>
      </c>
      <c r="D342" t="str">
        <f>INDEX('SWB Backcast - WINEP'!$B$12:$AG$168, MATCH('ALL Backcast - WINEP NEP'!$C342, 'SWB Backcast - WINEP'!$C$12:$C$168, 0), MATCH('ALL Backcast - WINEP NEP'!D$13, 'SWB Backcast - WINEP'!$B$13:$AG$13, 0))</f>
        <v>coastal</v>
      </c>
      <c r="E342" t="str">
        <f>INDEX('SWB Backcast - WINEP'!$B$12:$AG$168, MATCH('ALL Backcast - WINEP NEP'!$C342, 'SWB Backcast - WINEP'!$C$12:$C$168, 0), MATCH('ALL Backcast - WINEP NEP'!E$13, 'SWB Backcast - WINEP'!$B$13:$AG$13, 0))</f>
        <v>Categorisation</v>
      </c>
      <c r="F342" t="str">
        <f>INDEX('SWB Backcast - WINEP'!$B$12:$AG$168, MATCH('ALL Backcast - WINEP NEP'!$C342, 'SWB Backcast - WINEP'!$C$12:$C$168, 0), MATCH('ALL Backcast - WINEP NEP'!F$13, 'SWB Backcast - WINEP'!$B$13:$AG$13, 0))</f>
        <v>Included</v>
      </c>
      <c r="H342" t="str">
        <f>INDEX('SWB Backcast - WINEP'!$B$12:$AG$168, MATCH('ALL Backcast - WINEP NEP'!$C342, 'SWB Backcast - WINEP'!$C$12:$C$168, 0), MATCH('ALL Backcast - WINEP NEP'!H$13, 'SWB Backcast - WINEP'!$B$13:$AG$13, 0))</f>
        <v>Excellent</v>
      </c>
      <c r="I342" t="str">
        <f>INDEX('SWB Backcast - WINEP'!$B$12:$AG$168, MATCH('ALL Backcast - WINEP NEP'!$C342, 'SWB Backcast - WINEP'!$C$12:$C$168, 0), MATCH('ALL Backcast - WINEP NEP'!I$13, 'SWB Backcast - WINEP'!$B$13:$AG$13, 0))</f>
        <v>Excellent</v>
      </c>
      <c r="J342" t="str">
        <f>INDEX('SWB Backcast - WINEP'!$B$12:$AG$168, MATCH('ALL Backcast - WINEP NEP'!$C342, 'SWB Backcast - WINEP'!$C$12:$C$168, 0), MATCH('ALL Backcast - WINEP NEP'!J$13, 'SWB Backcast - WINEP'!$B$13:$AG$13, 0))</f>
        <v>Good</v>
      </c>
      <c r="K342" t="str">
        <f>INDEX('SWB Backcast - WINEP'!$B$12:$AG$168, MATCH('ALL Backcast - WINEP NEP'!$C342, 'SWB Backcast - WINEP'!$C$12:$C$168, 0), MATCH('ALL Backcast - WINEP NEP'!K$13, 'SWB Backcast - WINEP'!$B$13:$AG$13, 0))</f>
        <v>Good</v>
      </c>
      <c r="L342" t="str">
        <f>INDEX('SWB Backcast - WINEP'!$B$12:$AG$168, MATCH('ALL Backcast - WINEP NEP'!$C342, 'SWB Backcast - WINEP'!$C$12:$C$168, 0), MATCH('ALL Backcast - WINEP NEP'!L$13, 'SWB Backcast - WINEP'!$B$13:$AG$13, 0))</f>
        <v>Good</v>
      </c>
      <c r="M342">
        <f>INDEX('SWB Backcast - WINEP'!$B$12:$AG$168, MATCH('ALL Backcast - WINEP NEP'!$C342, 'SWB Backcast - WINEP'!$C$12:$C$168, 0), MATCH('ALL Backcast - WINEP NEP'!M$13, 'SWB Backcast - WINEP'!$B$13:$AG$13, 0))</f>
        <v>0</v>
      </c>
      <c r="N342" t="str">
        <f>INDEX('SWB Backcast - WINEP'!$B$12:$AG$168, MATCH('ALL Backcast - WINEP NEP'!$C342, 'SWB Backcast - WINEP'!$C$12:$C$168, 0), MATCH('ALL Backcast - WINEP NEP'!N$13, 'SWB Backcast - WINEP'!$B$13:$AG$13, 0))</f>
        <v>Good</v>
      </c>
      <c r="O342" t="str">
        <f>INDEX('SWB Backcast - WINEP'!$B$12:$AG$168, MATCH('ALL Backcast - WINEP NEP'!$C342, 'SWB Backcast - WINEP'!$C$12:$C$168, 0), MATCH('ALL Backcast - WINEP NEP'!O$13, 'SWB Backcast - WINEP'!$B$13:$AG$13, 0))</f>
        <v>Good</v>
      </c>
      <c r="P342">
        <f>INDEX('SWB Backcast - WINEP'!$B$12:$AG$168, MATCH('ALL Backcast - WINEP NEP'!$C342, 'SWB Backcast - WINEP'!$C$12:$C$168, 0), MATCH('ALL Backcast - WINEP NEP'!P$13, 'SWB Backcast - WINEP'!$B$13:$AG$13, 0))</f>
        <v>0</v>
      </c>
      <c r="Q342" t="str">
        <f>INDEX('SWB Backcast - WINEP'!$B$12:$AG$168, MATCH('ALL Backcast - WINEP NEP'!$C342, 'SWB Backcast - WINEP'!$C$12:$C$168, 0), MATCH('ALL Backcast - WINEP NEP'!Q$13, 'SWB Backcast - WINEP'!$B$13:$AG$13, 0))</f>
        <v>Good</v>
      </c>
      <c r="R342" t="str">
        <f>INDEX('SWB Backcast - WINEP'!$B$12:$AG$168, MATCH('ALL Backcast - WINEP NEP'!$C342, 'SWB Backcast - WINEP'!$C$12:$C$168, 0), MATCH('ALL Backcast - WINEP NEP'!R$13, 'SWB Backcast - WINEP'!$B$13:$AG$13, 0))</f>
        <v>Good</v>
      </c>
      <c r="S342" t="str">
        <f>INDEX('SWB Backcast - WINEP'!$B$12:$AG$168, MATCH('ALL Backcast - WINEP NEP'!$C342, 'SWB Backcast - WINEP'!$C$12:$C$168, 0), MATCH('ALL Backcast - WINEP NEP'!S$13, 'SWB Backcast - WINEP'!$B$13:$AG$13, 0))</f>
        <v>Good</v>
      </c>
      <c r="T342" t="str">
        <f>INDEX('SWB Backcast - WINEP'!$B$12:$AG$168, MATCH('ALL Backcast - WINEP NEP'!$C342, 'SWB Backcast - WINEP'!$C$12:$C$168, 0), MATCH('ALL Backcast - WINEP NEP'!T$13, 'SWB Backcast - WINEP'!$B$13:$AG$13, 0))</f>
        <v>Good</v>
      </c>
      <c r="U342" t="str">
        <f>INDEX('SWB Backcast - WINEP'!$B$12:$AG$168, MATCH('ALL Backcast - WINEP NEP'!$C342, 'SWB Backcast - WINEP'!$C$12:$C$168, 0), MATCH('ALL Backcast - WINEP NEP'!U$13, 'SWB Backcast - WINEP'!$B$13:$AG$13, 0))</f>
        <v>Good</v>
      </c>
      <c r="V342" t="str">
        <f>INDEX('SWB Backcast - WINEP'!$B$12:$AG$168, MATCH('ALL Backcast - WINEP NEP'!$C342, 'SWB Backcast - WINEP'!$C$12:$C$168, 0), MATCH('ALL Backcast - WINEP NEP'!V$13, 'SWB Backcast - WINEP'!$B$13:$AG$13, 0))</f>
        <v>Good</v>
      </c>
      <c r="W342" t="str">
        <f>INDEX('SWB Backcast - WINEP'!$B$12:$AG$168, MATCH('ALL Backcast - WINEP NEP'!$C342, 'SWB Backcast - WINEP'!$C$12:$C$168, 0), MATCH('ALL Backcast - WINEP NEP'!W$13, 'SWB Backcast - WINEP'!$B$13:$AG$13, 0))</f>
        <v>Y</v>
      </c>
      <c r="X342">
        <f>INDEX('SWB Backcast - WINEP'!$B$12:$AG$168, MATCH('ALL Backcast - WINEP NEP'!$C342, 'SWB Backcast - WINEP'!$C$12:$C$168, 0), MATCH('ALL Backcast - WINEP NEP'!X$13, 'SWB Backcast - WINEP'!$B$13:$AG$13, 0))</f>
        <v>0</v>
      </c>
      <c r="Y342">
        <f>INDEX('SWB Backcast - WINEP'!$B$12:$AG$168, MATCH('ALL Backcast - WINEP NEP'!$C342, 'SWB Backcast - WINEP'!$C$12:$C$168, 0), MATCH('ALL Backcast - WINEP NEP'!Y$13, 'SWB Backcast - WINEP'!$B$13:$AG$13, 0))</f>
        <v>0</v>
      </c>
      <c r="Z342" t="str">
        <f>INDEX('SWB Backcast - WINEP'!$B$12:$AG$168, MATCH('ALL Backcast - WINEP NEP'!$C342, 'SWB Backcast - WINEP'!$C$12:$C$168, 0), MATCH('ALL Backcast - WINEP NEP'!Z$13, 'SWB Backcast - WINEP'!$B$13:$AG$13, 0))</f>
        <v>N</v>
      </c>
      <c r="AB342" t="str">
        <f t="shared" si="5"/>
        <v>N</v>
      </c>
    </row>
    <row r="343" spans="2:28">
      <c r="B343" t="s">
        <v>239</v>
      </c>
      <c r="C343" t="s">
        <v>666</v>
      </c>
      <c r="D343" t="str">
        <f>INDEX('SWB Backcast - WINEP'!$B$12:$AG$168, MATCH('ALL Backcast - WINEP NEP'!$C343, 'SWB Backcast - WINEP'!$C$12:$C$168, 0), MATCH('ALL Backcast - WINEP NEP'!D$13, 'SWB Backcast - WINEP'!$B$13:$AG$13, 0))</f>
        <v>coastal</v>
      </c>
      <c r="E343" t="str">
        <f>INDEX('SWB Backcast - WINEP'!$B$12:$AG$168, MATCH('ALL Backcast - WINEP NEP'!$C343, 'SWB Backcast - WINEP'!$C$12:$C$168, 0), MATCH('ALL Backcast - WINEP NEP'!E$13, 'SWB Backcast - WINEP'!$B$13:$AG$13, 0))</f>
        <v>Categorisation</v>
      </c>
      <c r="F343" t="str">
        <f>INDEX('SWB Backcast - WINEP'!$B$12:$AG$168, MATCH('ALL Backcast - WINEP NEP'!$C343, 'SWB Backcast - WINEP'!$C$12:$C$168, 0), MATCH('ALL Backcast - WINEP NEP'!F$13, 'SWB Backcast - WINEP'!$B$13:$AG$13, 0))</f>
        <v>Included</v>
      </c>
      <c r="H343" t="str">
        <f>INDEX('SWB Backcast - WINEP'!$B$12:$AG$168, MATCH('ALL Backcast - WINEP NEP'!$C343, 'SWB Backcast - WINEP'!$C$12:$C$168, 0), MATCH('ALL Backcast - WINEP NEP'!H$13, 'SWB Backcast - WINEP'!$B$13:$AG$13, 0))</f>
        <v>Excellent</v>
      </c>
      <c r="I343" t="str">
        <f>INDEX('SWB Backcast - WINEP'!$B$12:$AG$168, MATCH('ALL Backcast - WINEP NEP'!$C343, 'SWB Backcast - WINEP'!$C$12:$C$168, 0), MATCH('ALL Backcast - WINEP NEP'!I$13, 'SWB Backcast - WINEP'!$B$13:$AG$13, 0))</f>
        <v>Excellent</v>
      </c>
      <c r="J343" t="str">
        <f>INDEX('SWB Backcast - WINEP'!$B$12:$AG$168, MATCH('ALL Backcast - WINEP NEP'!$C343, 'SWB Backcast - WINEP'!$C$12:$C$168, 0), MATCH('ALL Backcast - WINEP NEP'!J$13, 'SWB Backcast - WINEP'!$B$13:$AG$13, 0))</f>
        <v>Excellent</v>
      </c>
      <c r="K343" t="str">
        <f>INDEX('SWB Backcast - WINEP'!$B$12:$AG$168, MATCH('ALL Backcast - WINEP NEP'!$C343, 'SWB Backcast - WINEP'!$C$12:$C$168, 0), MATCH('ALL Backcast - WINEP NEP'!K$13, 'SWB Backcast - WINEP'!$B$13:$AG$13, 0))</f>
        <v>Excellent</v>
      </c>
      <c r="L343" t="str">
        <f>INDEX('SWB Backcast - WINEP'!$B$12:$AG$168, MATCH('ALL Backcast - WINEP NEP'!$C343, 'SWB Backcast - WINEP'!$C$12:$C$168, 0), MATCH('ALL Backcast - WINEP NEP'!L$13, 'SWB Backcast - WINEP'!$B$13:$AG$13, 0))</f>
        <v>Excellent</v>
      </c>
      <c r="M343">
        <f>INDEX('SWB Backcast - WINEP'!$B$12:$AG$168, MATCH('ALL Backcast - WINEP NEP'!$C343, 'SWB Backcast - WINEP'!$C$12:$C$168, 0), MATCH('ALL Backcast - WINEP NEP'!M$13, 'SWB Backcast - WINEP'!$B$13:$AG$13, 0))</f>
        <v>0</v>
      </c>
      <c r="N343" t="str">
        <f>INDEX('SWB Backcast - WINEP'!$B$12:$AG$168, MATCH('ALL Backcast - WINEP NEP'!$C343, 'SWB Backcast - WINEP'!$C$12:$C$168, 0), MATCH('ALL Backcast - WINEP NEP'!N$13, 'SWB Backcast - WINEP'!$B$13:$AG$13, 0))</f>
        <v>Excellent</v>
      </c>
      <c r="O343" t="str">
        <f>INDEX('SWB Backcast - WINEP'!$B$12:$AG$168, MATCH('ALL Backcast - WINEP NEP'!$C343, 'SWB Backcast - WINEP'!$C$12:$C$168, 0), MATCH('ALL Backcast - WINEP NEP'!O$13, 'SWB Backcast - WINEP'!$B$13:$AG$13, 0))</f>
        <v>Excellent</v>
      </c>
      <c r="P343">
        <f>INDEX('SWB Backcast - WINEP'!$B$12:$AG$168, MATCH('ALL Backcast - WINEP NEP'!$C343, 'SWB Backcast - WINEP'!$C$12:$C$168, 0), MATCH('ALL Backcast - WINEP NEP'!P$13, 'SWB Backcast - WINEP'!$B$13:$AG$13, 0))</f>
        <v>0</v>
      </c>
      <c r="Q343" t="str">
        <f>INDEX('SWB Backcast - WINEP'!$B$12:$AG$168, MATCH('ALL Backcast - WINEP NEP'!$C343, 'SWB Backcast - WINEP'!$C$12:$C$168, 0), MATCH('ALL Backcast - WINEP NEP'!Q$13, 'SWB Backcast - WINEP'!$B$13:$AG$13, 0))</f>
        <v>Excellent</v>
      </c>
      <c r="R343" t="str">
        <f>INDEX('SWB Backcast - WINEP'!$B$12:$AG$168, MATCH('ALL Backcast - WINEP NEP'!$C343, 'SWB Backcast - WINEP'!$C$12:$C$168, 0), MATCH('ALL Backcast - WINEP NEP'!R$13, 'SWB Backcast - WINEP'!$B$13:$AG$13, 0))</f>
        <v>Excellent</v>
      </c>
      <c r="S343" t="str">
        <f>INDEX('SWB Backcast - WINEP'!$B$12:$AG$168, MATCH('ALL Backcast - WINEP NEP'!$C343, 'SWB Backcast - WINEP'!$C$12:$C$168, 0), MATCH('ALL Backcast - WINEP NEP'!S$13, 'SWB Backcast - WINEP'!$B$13:$AG$13, 0))</f>
        <v>Excellent</v>
      </c>
      <c r="T343" t="str">
        <f>INDEX('SWB Backcast - WINEP'!$B$12:$AG$168, MATCH('ALL Backcast - WINEP NEP'!$C343, 'SWB Backcast - WINEP'!$C$12:$C$168, 0), MATCH('ALL Backcast - WINEP NEP'!T$13, 'SWB Backcast - WINEP'!$B$13:$AG$13, 0))</f>
        <v>Excellent</v>
      </c>
      <c r="U343" t="str">
        <f>INDEX('SWB Backcast - WINEP'!$B$12:$AG$168, MATCH('ALL Backcast - WINEP NEP'!$C343, 'SWB Backcast - WINEP'!$C$12:$C$168, 0), MATCH('ALL Backcast - WINEP NEP'!U$13, 'SWB Backcast - WINEP'!$B$13:$AG$13, 0))</f>
        <v>Excellent</v>
      </c>
      <c r="V343" t="str">
        <f>INDEX('SWB Backcast - WINEP'!$B$12:$AG$168, MATCH('ALL Backcast - WINEP NEP'!$C343, 'SWB Backcast - WINEP'!$C$12:$C$168, 0), MATCH('ALL Backcast - WINEP NEP'!V$13, 'SWB Backcast - WINEP'!$B$13:$AG$13, 0))</f>
        <v>Excellent</v>
      </c>
      <c r="W343">
        <f>INDEX('SWB Backcast - WINEP'!$B$12:$AG$168, MATCH('ALL Backcast - WINEP NEP'!$C343, 'SWB Backcast - WINEP'!$C$12:$C$168, 0), MATCH('ALL Backcast - WINEP NEP'!W$13, 'SWB Backcast - WINEP'!$B$13:$AG$13, 0))</f>
        <v>0</v>
      </c>
      <c r="X343">
        <f>INDEX('SWB Backcast - WINEP'!$B$12:$AG$168, MATCH('ALL Backcast - WINEP NEP'!$C343, 'SWB Backcast - WINEP'!$C$12:$C$168, 0), MATCH('ALL Backcast - WINEP NEP'!X$13, 'SWB Backcast - WINEP'!$B$13:$AG$13, 0))</f>
        <v>0</v>
      </c>
      <c r="Y343">
        <f>INDEX('SWB Backcast - WINEP'!$B$12:$AG$168, MATCH('ALL Backcast - WINEP NEP'!$C343, 'SWB Backcast - WINEP'!$C$12:$C$168, 0), MATCH('ALL Backcast - WINEP NEP'!Y$13, 'SWB Backcast - WINEP'!$B$13:$AG$13, 0))</f>
        <v>0</v>
      </c>
      <c r="Z343" t="str">
        <f>INDEX('SWB Backcast - WINEP'!$B$12:$AG$168, MATCH('ALL Backcast - WINEP NEP'!$C343, 'SWB Backcast - WINEP'!$C$12:$C$168, 0), MATCH('ALL Backcast - WINEP NEP'!Z$13, 'SWB Backcast - WINEP'!$B$13:$AG$13, 0))</f>
        <v>N</v>
      </c>
      <c r="AB343" t="str">
        <f t="shared" si="5"/>
        <v>N</v>
      </c>
    </row>
    <row r="344" spans="2:28">
      <c r="B344" t="s">
        <v>239</v>
      </c>
      <c r="C344" t="s">
        <v>667</v>
      </c>
      <c r="D344" t="str">
        <f>INDEX('SWB Backcast - WINEP'!$B$12:$AG$168, MATCH('ALL Backcast - WINEP NEP'!$C344, 'SWB Backcast - WINEP'!$C$12:$C$168, 0), MATCH('ALL Backcast - WINEP NEP'!D$13, 'SWB Backcast - WINEP'!$B$13:$AG$13, 0))</f>
        <v>coastal</v>
      </c>
      <c r="E344" t="str">
        <f>INDEX('SWB Backcast - WINEP'!$B$12:$AG$168, MATCH('ALL Backcast - WINEP NEP'!$C344, 'SWB Backcast - WINEP'!$C$12:$C$168, 0), MATCH('ALL Backcast - WINEP NEP'!E$13, 'SWB Backcast - WINEP'!$B$13:$AG$13, 0))</f>
        <v>Categorisation</v>
      </c>
      <c r="F344" t="str">
        <f>INDEX('SWB Backcast - WINEP'!$B$12:$AG$168, MATCH('ALL Backcast - WINEP NEP'!$C344, 'SWB Backcast - WINEP'!$C$12:$C$168, 0), MATCH('ALL Backcast - WINEP NEP'!F$13, 'SWB Backcast - WINEP'!$B$13:$AG$13, 0))</f>
        <v>Included</v>
      </c>
      <c r="H344" t="str">
        <f>INDEX('SWB Backcast - WINEP'!$B$12:$AG$168, MATCH('ALL Backcast - WINEP NEP'!$C344, 'SWB Backcast - WINEP'!$C$12:$C$168, 0), MATCH('ALL Backcast - WINEP NEP'!H$13, 'SWB Backcast - WINEP'!$B$13:$AG$13, 0))</f>
        <v>Excellent</v>
      </c>
      <c r="I344" t="str">
        <f>INDEX('SWB Backcast - WINEP'!$B$12:$AG$168, MATCH('ALL Backcast - WINEP NEP'!$C344, 'SWB Backcast - WINEP'!$C$12:$C$168, 0), MATCH('ALL Backcast - WINEP NEP'!I$13, 'SWB Backcast - WINEP'!$B$13:$AG$13, 0))</f>
        <v>Excellent</v>
      </c>
      <c r="J344" t="str">
        <f>INDEX('SWB Backcast - WINEP'!$B$12:$AG$168, MATCH('ALL Backcast - WINEP NEP'!$C344, 'SWB Backcast - WINEP'!$C$12:$C$168, 0), MATCH('ALL Backcast - WINEP NEP'!J$13, 'SWB Backcast - WINEP'!$B$13:$AG$13, 0))</f>
        <v>Good</v>
      </c>
      <c r="K344" t="str">
        <f>INDEX('SWB Backcast - WINEP'!$B$12:$AG$168, MATCH('ALL Backcast - WINEP NEP'!$C344, 'SWB Backcast - WINEP'!$C$12:$C$168, 0), MATCH('ALL Backcast - WINEP NEP'!K$13, 'SWB Backcast - WINEP'!$B$13:$AG$13, 0))</f>
        <v>Good</v>
      </c>
      <c r="L344" t="str">
        <f>INDEX('SWB Backcast - WINEP'!$B$12:$AG$168, MATCH('ALL Backcast - WINEP NEP'!$C344, 'SWB Backcast - WINEP'!$C$12:$C$168, 0), MATCH('ALL Backcast - WINEP NEP'!L$13, 'SWB Backcast - WINEP'!$B$13:$AG$13, 0))</f>
        <v>Excellent</v>
      </c>
      <c r="M344">
        <f>INDEX('SWB Backcast - WINEP'!$B$12:$AG$168, MATCH('ALL Backcast - WINEP NEP'!$C344, 'SWB Backcast - WINEP'!$C$12:$C$168, 0), MATCH('ALL Backcast - WINEP NEP'!M$13, 'SWB Backcast - WINEP'!$B$13:$AG$13, 0))</f>
        <v>0</v>
      </c>
      <c r="N344" t="str">
        <f>INDEX('SWB Backcast - WINEP'!$B$12:$AG$168, MATCH('ALL Backcast - WINEP NEP'!$C344, 'SWB Backcast - WINEP'!$C$12:$C$168, 0), MATCH('ALL Backcast - WINEP NEP'!N$13, 'SWB Backcast - WINEP'!$B$13:$AG$13, 0))</f>
        <v>Excellent</v>
      </c>
      <c r="O344" t="str">
        <f>INDEX('SWB Backcast - WINEP'!$B$12:$AG$168, MATCH('ALL Backcast - WINEP NEP'!$C344, 'SWB Backcast - WINEP'!$C$12:$C$168, 0), MATCH('ALL Backcast - WINEP NEP'!O$13, 'SWB Backcast - WINEP'!$B$13:$AG$13, 0))</f>
        <v>Excellent</v>
      </c>
      <c r="P344">
        <f>INDEX('SWB Backcast - WINEP'!$B$12:$AG$168, MATCH('ALL Backcast - WINEP NEP'!$C344, 'SWB Backcast - WINEP'!$C$12:$C$168, 0), MATCH('ALL Backcast - WINEP NEP'!P$13, 'SWB Backcast - WINEP'!$B$13:$AG$13, 0))</f>
        <v>0</v>
      </c>
      <c r="Q344" t="str">
        <f>INDEX('SWB Backcast - WINEP'!$B$12:$AG$168, MATCH('ALL Backcast - WINEP NEP'!$C344, 'SWB Backcast - WINEP'!$C$12:$C$168, 0), MATCH('ALL Backcast - WINEP NEP'!Q$13, 'SWB Backcast - WINEP'!$B$13:$AG$13, 0))</f>
        <v>Excellent</v>
      </c>
      <c r="R344" t="str">
        <f>INDEX('SWB Backcast - WINEP'!$B$12:$AG$168, MATCH('ALL Backcast - WINEP NEP'!$C344, 'SWB Backcast - WINEP'!$C$12:$C$168, 0), MATCH('ALL Backcast - WINEP NEP'!R$13, 'SWB Backcast - WINEP'!$B$13:$AG$13, 0))</f>
        <v>Excellent</v>
      </c>
      <c r="S344" t="str">
        <f>INDEX('SWB Backcast - WINEP'!$B$12:$AG$168, MATCH('ALL Backcast - WINEP NEP'!$C344, 'SWB Backcast - WINEP'!$C$12:$C$168, 0), MATCH('ALL Backcast - WINEP NEP'!S$13, 'SWB Backcast - WINEP'!$B$13:$AG$13, 0))</f>
        <v>Excellent</v>
      </c>
      <c r="T344" t="str">
        <f>INDEX('SWB Backcast - WINEP'!$B$12:$AG$168, MATCH('ALL Backcast - WINEP NEP'!$C344, 'SWB Backcast - WINEP'!$C$12:$C$168, 0), MATCH('ALL Backcast - WINEP NEP'!T$13, 'SWB Backcast - WINEP'!$B$13:$AG$13, 0))</f>
        <v>Excellent</v>
      </c>
      <c r="U344" t="str">
        <f>INDEX('SWB Backcast - WINEP'!$B$12:$AG$168, MATCH('ALL Backcast - WINEP NEP'!$C344, 'SWB Backcast - WINEP'!$C$12:$C$168, 0), MATCH('ALL Backcast - WINEP NEP'!U$13, 'SWB Backcast - WINEP'!$B$13:$AG$13, 0))</f>
        <v>Excellent</v>
      </c>
      <c r="V344" t="str">
        <f>INDEX('SWB Backcast - WINEP'!$B$12:$AG$168, MATCH('ALL Backcast - WINEP NEP'!$C344, 'SWB Backcast - WINEP'!$C$12:$C$168, 0), MATCH('ALL Backcast - WINEP NEP'!V$13, 'SWB Backcast - WINEP'!$B$13:$AG$13, 0))</f>
        <v>Excellent</v>
      </c>
      <c r="W344">
        <f>INDEX('SWB Backcast - WINEP'!$B$12:$AG$168, MATCH('ALL Backcast - WINEP NEP'!$C344, 'SWB Backcast - WINEP'!$C$12:$C$168, 0), MATCH('ALL Backcast - WINEP NEP'!W$13, 'SWB Backcast - WINEP'!$B$13:$AG$13, 0))</f>
        <v>0</v>
      </c>
      <c r="X344" t="str">
        <f>INDEX('SWB Backcast - WINEP'!$B$12:$AG$168, MATCH('ALL Backcast - WINEP NEP'!$C344, 'SWB Backcast - WINEP'!$C$12:$C$168, 0), MATCH('ALL Backcast - WINEP NEP'!X$13, 'SWB Backcast - WINEP'!$B$13:$AG$13, 0))</f>
        <v>EnvAct_IMP3 - 08SW101490a</v>
      </c>
      <c r="Y344" t="str">
        <f>INDEX('SWB Backcast - WINEP'!$B$12:$AG$168, MATCH('ALL Backcast - WINEP NEP'!$C344, 'SWB Backcast - WINEP'!$C$12:$C$168, 0), MATCH('ALL Backcast - WINEP NEP'!Y$13, 'SWB Backcast - WINEP'!$B$13:$AG$13, 0))</f>
        <v>Improvements to reduce storm overflows - but remaining at excellent so fine</v>
      </c>
      <c r="Z344" t="str">
        <f>INDEX('SWB Backcast - WINEP'!$B$12:$AG$168, MATCH('ALL Backcast - WINEP NEP'!$C344, 'SWB Backcast - WINEP'!$C$12:$C$168, 0), MATCH('ALL Backcast - WINEP NEP'!Z$13, 'SWB Backcast - WINEP'!$B$13:$AG$13, 0))</f>
        <v>N</v>
      </c>
      <c r="AB344" t="str">
        <f t="shared" si="5"/>
        <v>Y</v>
      </c>
    </row>
    <row r="345" spans="2:28">
      <c r="B345" t="s">
        <v>239</v>
      </c>
      <c r="C345" t="s">
        <v>668</v>
      </c>
      <c r="D345" t="str">
        <f>INDEX('SWB Backcast - WINEP'!$B$12:$AG$168, MATCH('ALL Backcast - WINEP NEP'!$C345, 'SWB Backcast - WINEP'!$C$12:$C$168, 0), MATCH('ALL Backcast - WINEP NEP'!D$13, 'SWB Backcast - WINEP'!$B$13:$AG$13, 0))</f>
        <v>coastal</v>
      </c>
      <c r="E345" t="str">
        <f>INDEX('SWB Backcast - WINEP'!$B$12:$AG$168, MATCH('ALL Backcast - WINEP NEP'!$C345, 'SWB Backcast - WINEP'!$C$12:$C$168, 0), MATCH('ALL Backcast - WINEP NEP'!E$13, 'SWB Backcast - WINEP'!$B$13:$AG$13, 0))</f>
        <v>Categorisation</v>
      </c>
      <c r="F345" t="str">
        <f>INDEX('SWB Backcast - WINEP'!$B$12:$AG$168, MATCH('ALL Backcast - WINEP NEP'!$C345, 'SWB Backcast - WINEP'!$C$12:$C$168, 0), MATCH('ALL Backcast - WINEP NEP'!F$13, 'SWB Backcast - WINEP'!$B$13:$AG$13, 0))</f>
        <v>Included</v>
      </c>
      <c r="H345" t="str">
        <f>INDEX('SWB Backcast - WINEP'!$B$12:$AG$168, MATCH('ALL Backcast - WINEP NEP'!$C345, 'SWB Backcast - WINEP'!$C$12:$C$168, 0), MATCH('ALL Backcast - WINEP NEP'!H$13, 'SWB Backcast - WINEP'!$B$13:$AG$13, 0))</f>
        <v>Good</v>
      </c>
      <c r="I345" t="str">
        <f>INDEX('SWB Backcast - WINEP'!$B$12:$AG$168, MATCH('ALL Backcast - WINEP NEP'!$C345, 'SWB Backcast - WINEP'!$C$12:$C$168, 0), MATCH('ALL Backcast - WINEP NEP'!I$13, 'SWB Backcast - WINEP'!$B$13:$AG$13, 0))</f>
        <v>Sufficient</v>
      </c>
      <c r="J345" t="str">
        <f>INDEX('SWB Backcast - WINEP'!$B$12:$AG$168, MATCH('ALL Backcast - WINEP NEP'!$C345, 'SWB Backcast - WINEP'!$C$12:$C$168, 0), MATCH('ALL Backcast - WINEP NEP'!J$13, 'SWB Backcast - WINEP'!$B$13:$AG$13, 0))</f>
        <v>Sufficient</v>
      </c>
      <c r="K345" t="str">
        <f>INDEX('SWB Backcast - WINEP'!$B$12:$AG$168, MATCH('ALL Backcast - WINEP NEP'!$C345, 'SWB Backcast - WINEP'!$C$12:$C$168, 0), MATCH('ALL Backcast - WINEP NEP'!K$13, 'SWB Backcast - WINEP'!$B$13:$AG$13, 0))</f>
        <v>Sufficient</v>
      </c>
      <c r="L345" t="str">
        <f>INDEX('SWB Backcast - WINEP'!$B$12:$AG$168, MATCH('ALL Backcast - WINEP NEP'!$C345, 'SWB Backcast - WINEP'!$C$12:$C$168, 0), MATCH('ALL Backcast - WINEP NEP'!L$13, 'SWB Backcast - WINEP'!$B$13:$AG$13, 0))</f>
        <v>Sufficient</v>
      </c>
      <c r="M345">
        <f>INDEX('SWB Backcast - WINEP'!$B$12:$AG$168, MATCH('ALL Backcast - WINEP NEP'!$C345, 'SWB Backcast - WINEP'!$C$12:$C$168, 0), MATCH('ALL Backcast - WINEP NEP'!M$13, 'SWB Backcast - WINEP'!$B$13:$AG$13, 0))</f>
        <v>0</v>
      </c>
      <c r="N345" t="str">
        <f>INDEX('SWB Backcast - WINEP'!$B$12:$AG$168, MATCH('ALL Backcast - WINEP NEP'!$C345, 'SWB Backcast - WINEP'!$C$12:$C$168, 0), MATCH('ALL Backcast - WINEP NEP'!N$13, 'SWB Backcast - WINEP'!$B$13:$AG$13, 0))</f>
        <v>Sufficient</v>
      </c>
      <c r="O345" t="str">
        <f>INDEX('SWB Backcast - WINEP'!$B$12:$AG$168, MATCH('ALL Backcast - WINEP NEP'!$C345, 'SWB Backcast - WINEP'!$C$12:$C$168, 0), MATCH('ALL Backcast - WINEP NEP'!O$13, 'SWB Backcast - WINEP'!$B$13:$AG$13, 0))</f>
        <v>Good</v>
      </c>
      <c r="P345">
        <f>INDEX('SWB Backcast - WINEP'!$B$12:$AG$168, MATCH('ALL Backcast - WINEP NEP'!$C345, 'SWB Backcast - WINEP'!$C$12:$C$168, 0), MATCH('ALL Backcast - WINEP NEP'!P$13, 'SWB Backcast - WINEP'!$B$13:$AG$13, 0))</f>
        <v>0</v>
      </c>
      <c r="Q345" t="str">
        <f>INDEX('SWB Backcast - WINEP'!$B$12:$AG$168, MATCH('ALL Backcast - WINEP NEP'!$C345, 'SWB Backcast - WINEP'!$C$12:$C$168, 0), MATCH('ALL Backcast - WINEP NEP'!Q$13, 'SWB Backcast - WINEP'!$B$13:$AG$13, 0))</f>
        <v>Good</v>
      </c>
      <c r="R345" t="str">
        <f>INDEX('SWB Backcast - WINEP'!$B$12:$AG$168, MATCH('ALL Backcast - WINEP NEP'!$C345, 'SWB Backcast - WINEP'!$C$12:$C$168, 0), MATCH('ALL Backcast - WINEP NEP'!R$13, 'SWB Backcast - WINEP'!$B$13:$AG$13, 0))</f>
        <v>Good</v>
      </c>
      <c r="S345" t="str">
        <f>INDEX('SWB Backcast - WINEP'!$B$12:$AG$168, MATCH('ALL Backcast - WINEP NEP'!$C345, 'SWB Backcast - WINEP'!$C$12:$C$168, 0), MATCH('ALL Backcast - WINEP NEP'!S$13, 'SWB Backcast - WINEP'!$B$13:$AG$13, 0))</f>
        <v>Good</v>
      </c>
      <c r="T345" t="str">
        <f>INDEX('SWB Backcast - WINEP'!$B$12:$AG$168, MATCH('ALL Backcast - WINEP NEP'!$C345, 'SWB Backcast - WINEP'!$C$12:$C$168, 0), MATCH('ALL Backcast - WINEP NEP'!T$13, 'SWB Backcast - WINEP'!$B$13:$AG$13, 0))</f>
        <v>Good</v>
      </c>
      <c r="U345" t="str">
        <f>INDEX('SWB Backcast - WINEP'!$B$12:$AG$168, MATCH('ALL Backcast - WINEP NEP'!$C345, 'SWB Backcast - WINEP'!$C$12:$C$168, 0), MATCH('ALL Backcast - WINEP NEP'!U$13, 'SWB Backcast - WINEP'!$B$13:$AG$13, 0))</f>
        <v>Good</v>
      </c>
      <c r="V345" t="str">
        <f>INDEX('SWB Backcast - WINEP'!$B$12:$AG$168, MATCH('ALL Backcast - WINEP NEP'!$C345, 'SWB Backcast - WINEP'!$C$12:$C$168, 0), MATCH('ALL Backcast - WINEP NEP'!V$13, 'SWB Backcast - WINEP'!$B$13:$AG$13, 0))</f>
        <v>Good</v>
      </c>
      <c r="W345">
        <f>INDEX('SWB Backcast - WINEP'!$B$12:$AG$168, MATCH('ALL Backcast - WINEP NEP'!$C345, 'SWB Backcast - WINEP'!$C$12:$C$168, 0), MATCH('ALL Backcast - WINEP NEP'!W$13, 'SWB Backcast - WINEP'!$B$13:$AG$13, 0))</f>
        <v>0</v>
      </c>
      <c r="X345" t="str">
        <f>INDEX('SWB Backcast - WINEP'!$B$12:$AG$168, MATCH('ALL Backcast - WINEP NEP'!$C345, 'SWB Backcast - WINEP'!$C$12:$C$168, 0), MATCH('ALL Backcast - WINEP NEP'!X$13, 'SWB Backcast - WINEP'!$B$13:$AG$13, 0))</f>
        <v>IMP3 - 08SW100150a</v>
      </c>
      <c r="Y345" t="str">
        <f>INDEX('SWB Backcast - WINEP'!$B$12:$AG$168, MATCH('ALL Backcast - WINEP NEP'!$C345, 'SWB Backcast - WINEP'!$C$12:$C$168, 0), MATCH('ALL Backcast - WINEP NEP'!Y$13, 'SWB Backcast - WINEP'!$B$13:$AG$13, 0))</f>
        <v>Actions complete 31/03/2030 so accept company forecast</v>
      </c>
      <c r="Z345" t="str">
        <f>INDEX('SWB Backcast - WINEP'!$B$12:$AG$168, MATCH('ALL Backcast - WINEP NEP'!$C345, 'SWB Backcast - WINEP'!$C$12:$C$168, 0), MATCH('ALL Backcast - WINEP NEP'!Z$13, 'SWB Backcast - WINEP'!$B$13:$AG$13, 0))</f>
        <v>N</v>
      </c>
      <c r="AB345" t="str">
        <f t="shared" si="5"/>
        <v>Y</v>
      </c>
    </row>
    <row r="346" spans="2:28">
      <c r="B346" t="s">
        <v>239</v>
      </c>
      <c r="C346" t="s">
        <v>669</v>
      </c>
      <c r="D346" t="str">
        <f>INDEX('SWB Backcast - WINEP'!$B$12:$AG$168, MATCH('ALL Backcast - WINEP NEP'!$C346, 'SWB Backcast - WINEP'!$C$12:$C$168, 0), MATCH('ALL Backcast - WINEP NEP'!D$13, 'SWB Backcast - WINEP'!$B$13:$AG$13, 0))</f>
        <v>coastal</v>
      </c>
      <c r="E346" t="str">
        <f>INDEX('SWB Backcast - WINEP'!$B$12:$AG$168, MATCH('ALL Backcast - WINEP NEP'!$C346, 'SWB Backcast - WINEP'!$C$12:$C$168, 0), MATCH('ALL Backcast - WINEP NEP'!E$13, 'SWB Backcast - WINEP'!$B$13:$AG$13, 0))</f>
        <v>Categorisation</v>
      </c>
      <c r="F346" t="str">
        <f>INDEX('SWB Backcast - WINEP'!$B$12:$AG$168, MATCH('ALL Backcast - WINEP NEP'!$C346, 'SWB Backcast - WINEP'!$C$12:$C$168, 0), MATCH('ALL Backcast - WINEP NEP'!F$13, 'SWB Backcast - WINEP'!$B$13:$AG$13, 0))</f>
        <v>Included</v>
      </c>
      <c r="H346" t="str">
        <f>INDEX('SWB Backcast - WINEP'!$B$12:$AG$168, MATCH('ALL Backcast - WINEP NEP'!$C346, 'SWB Backcast - WINEP'!$C$12:$C$168, 0), MATCH('ALL Backcast - WINEP NEP'!H$13, 'SWB Backcast - WINEP'!$B$13:$AG$13, 0))</f>
        <v>Excellent</v>
      </c>
      <c r="I346" t="str">
        <f>INDEX('SWB Backcast - WINEP'!$B$12:$AG$168, MATCH('ALL Backcast - WINEP NEP'!$C346, 'SWB Backcast - WINEP'!$C$12:$C$168, 0), MATCH('ALL Backcast - WINEP NEP'!I$13, 'SWB Backcast - WINEP'!$B$13:$AG$13, 0))</f>
        <v>Excellent</v>
      </c>
      <c r="J346" t="str">
        <f>INDEX('SWB Backcast - WINEP'!$B$12:$AG$168, MATCH('ALL Backcast - WINEP NEP'!$C346, 'SWB Backcast - WINEP'!$C$12:$C$168, 0), MATCH('ALL Backcast - WINEP NEP'!J$13, 'SWB Backcast - WINEP'!$B$13:$AG$13, 0))</f>
        <v>Excellent</v>
      </c>
      <c r="K346" t="str">
        <f>INDEX('SWB Backcast - WINEP'!$B$12:$AG$168, MATCH('ALL Backcast - WINEP NEP'!$C346, 'SWB Backcast - WINEP'!$C$12:$C$168, 0), MATCH('ALL Backcast - WINEP NEP'!K$13, 'SWB Backcast - WINEP'!$B$13:$AG$13, 0))</f>
        <v>Excellent</v>
      </c>
      <c r="L346" t="str">
        <f>INDEX('SWB Backcast - WINEP'!$B$12:$AG$168, MATCH('ALL Backcast - WINEP NEP'!$C346, 'SWB Backcast - WINEP'!$C$12:$C$168, 0), MATCH('ALL Backcast - WINEP NEP'!L$13, 'SWB Backcast - WINEP'!$B$13:$AG$13, 0))</f>
        <v>Excellent</v>
      </c>
      <c r="M346">
        <f>INDEX('SWB Backcast - WINEP'!$B$12:$AG$168, MATCH('ALL Backcast - WINEP NEP'!$C346, 'SWB Backcast - WINEP'!$C$12:$C$168, 0), MATCH('ALL Backcast - WINEP NEP'!M$13, 'SWB Backcast - WINEP'!$B$13:$AG$13, 0))</f>
        <v>0</v>
      </c>
      <c r="N346" t="str">
        <f>INDEX('SWB Backcast - WINEP'!$B$12:$AG$168, MATCH('ALL Backcast - WINEP NEP'!$C346, 'SWB Backcast - WINEP'!$C$12:$C$168, 0), MATCH('ALL Backcast - WINEP NEP'!N$13, 'SWB Backcast - WINEP'!$B$13:$AG$13, 0))</f>
        <v>Excellent</v>
      </c>
      <c r="O346" t="str">
        <f>INDEX('SWB Backcast - WINEP'!$B$12:$AG$168, MATCH('ALL Backcast - WINEP NEP'!$C346, 'SWB Backcast - WINEP'!$C$12:$C$168, 0), MATCH('ALL Backcast - WINEP NEP'!O$13, 'SWB Backcast - WINEP'!$B$13:$AG$13, 0))</f>
        <v>Excellent</v>
      </c>
      <c r="P346">
        <f>INDEX('SWB Backcast - WINEP'!$B$12:$AG$168, MATCH('ALL Backcast - WINEP NEP'!$C346, 'SWB Backcast - WINEP'!$C$12:$C$168, 0), MATCH('ALL Backcast - WINEP NEP'!P$13, 'SWB Backcast - WINEP'!$B$13:$AG$13, 0))</f>
        <v>0</v>
      </c>
      <c r="Q346" t="str">
        <f>INDEX('SWB Backcast - WINEP'!$B$12:$AG$168, MATCH('ALL Backcast - WINEP NEP'!$C346, 'SWB Backcast - WINEP'!$C$12:$C$168, 0), MATCH('ALL Backcast - WINEP NEP'!Q$13, 'SWB Backcast - WINEP'!$B$13:$AG$13, 0))</f>
        <v>Excellent</v>
      </c>
      <c r="R346" t="str">
        <f>INDEX('SWB Backcast - WINEP'!$B$12:$AG$168, MATCH('ALL Backcast - WINEP NEP'!$C346, 'SWB Backcast - WINEP'!$C$12:$C$168, 0), MATCH('ALL Backcast - WINEP NEP'!R$13, 'SWB Backcast - WINEP'!$B$13:$AG$13, 0))</f>
        <v>Excellent</v>
      </c>
      <c r="S346" t="str">
        <f>INDEX('SWB Backcast - WINEP'!$B$12:$AG$168, MATCH('ALL Backcast - WINEP NEP'!$C346, 'SWB Backcast - WINEP'!$C$12:$C$168, 0), MATCH('ALL Backcast - WINEP NEP'!S$13, 'SWB Backcast - WINEP'!$B$13:$AG$13, 0))</f>
        <v>Excellent</v>
      </c>
      <c r="T346" t="str">
        <f>INDEX('SWB Backcast - WINEP'!$B$12:$AG$168, MATCH('ALL Backcast - WINEP NEP'!$C346, 'SWB Backcast - WINEP'!$C$12:$C$168, 0), MATCH('ALL Backcast - WINEP NEP'!T$13, 'SWB Backcast - WINEP'!$B$13:$AG$13, 0))</f>
        <v>Excellent</v>
      </c>
      <c r="U346" t="str">
        <f>INDEX('SWB Backcast - WINEP'!$B$12:$AG$168, MATCH('ALL Backcast - WINEP NEP'!$C346, 'SWB Backcast - WINEP'!$C$12:$C$168, 0), MATCH('ALL Backcast - WINEP NEP'!U$13, 'SWB Backcast - WINEP'!$B$13:$AG$13, 0))</f>
        <v>Excellent</v>
      </c>
      <c r="V346" t="str">
        <f>INDEX('SWB Backcast - WINEP'!$B$12:$AG$168, MATCH('ALL Backcast - WINEP NEP'!$C346, 'SWB Backcast - WINEP'!$C$12:$C$168, 0), MATCH('ALL Backcast - WINEP NEP'!V$13, 'SWB Backcast - WINEP'!$B$13:$AG$13, 0))</f>
        <v>Excellent</v>
      </c>
      <c r="W346">
        <f>INDEX('SWB Backcast - WINEP'!$B$12:$AG$168, MATCH('ALL Backcast - WINEP NEP'!$C346, 'SWB Backcast - WINEP'!$C$12:$C$168, 0), MATCH('ALL Backcast - WINEP NEP'!W$13, 'SWB Backcast - WINEP'!$B$13:$AG$13, 0))</f>
        <v>0</v>
      </c>
      <c r="X346" t="str">
        <f>INDEX('SWB Backcast - WINEP'!$B$12:$AG$168, MATCH('ALL Backcast - WINEP NEP'!$C346, 'SWB Backcast - WINEP'!$C$12:$C$168, 0), MATCH('ALL Backcast - WINEP NEP'!X$13, 'SWB Backcast - WINEP'!$B$13:$AG$13, 0))</f>
        <v>EnvAct_IMP3 - 08SW101442a</v>
      </c>
      <c r="Y346" t="str">
        <f>INDEX('SWB Backcast - WINEP'!$B$12:$AG$168, MATCH('ALL Backcast - WINEP NEP'!$C346, 'SWB Backcast - WINEP'!$C$12:$C$168, 0), MATCH('ALL Backcast - WINEP NEP'!Y$13, 'SWB Backcast - WINEP'!$B$13:$AG$13, 0))</f>
        <v>Improvements to reduce storm overflows - but remaining at excellent so fine</v>
      </c>
      <c r="Z346" t="str">
        <f>INDEX('SWB Backcast - WINEP'!$B$12:$AG$168, MATCH('ALL Backcast - WINEP NEP'!$C346, 'SWB Backcast - WINEP'!$C$12:$C$168, 0), MATCH('ALL Backcast - WINEP NEP'!Z$13, 'SWB Backcast - WINEP'!$B$13:$AG$13, 0))</f>
        <v>N</v>
      </c>
      <c r="AB346" t="str">
        <f t="shared" si="5"/>
        <v>Y</v>
      </c>
    </row>
    <row r="347" spans="2:28">
      <c r="B347" t="s">
        <v>239</v>
      </c>
      <c r="C347" t="s">
        <v>670</v>
      </c>
      <c r="D347" t="str">
        <f>INDEX('SWB Backcast - WINEP'!$B$12:$AG$168, MATCH('ALL Backcast - WINEP NEP'!$C347, 'SWB Backcast - WINEP'!$C$12:$C$168, 0), MATCH('ALL Backcast - WINEP NEP'!D$13, 'SWB Backcast - WINEP'!$B$13:$AG$13, 0))</f>
        <v>coastal</v>
      </c>
      <c r="E347" t="str">
        <f>INDEX('SWB Backcast - WINEP'!$B$12:$AG$168, MATCH('ALL Backcast - WINEP NEP'!$C347, 'SWB Backcast - WINEP'!$C$12:$C$168, 0), MATCH('ALL Backcast - WINEP NEP'!E$13, 'SWB Backcast - WINEP'!$B$13:$AG$13, 0))</f>
        <v>Categorisation</v>
      </c>
      <c r="F347" t="str">
        <f>INDEX('SWB Backcast - WINEP'!$B$12:$AG$168, MATCH('ALL Backcast - WINEP NEP'!$C347, 'SWB Backcast - WINEP'!$C$12:$C$168, 0), MATCH('ALL Backcast - WINEP NEP'!F$13, 'SWB Backcast - WINEP'!$B$13:$AG$13, 0))</f>
        <v>Excluded</v>
      </c>
      <c r="H347" t="str">
        <f>INDEX('SWB Backcast - WINEP'!$B$12:$AG$168, MATCH('ALL Backcast - WINEP NEP'!$C347, 'SWB Backcast - WINEP'!$C$12:$C$168, 0), MATCH('ALL Backcast - WINEP NEP'!H$13, 'SWB Backcast - WINEP'!$B$13:$AG$13, 0))</f>
        <v>Not applicable (removed)</v>
      </c>
      <c r="I347" t="str">
        <f>INDEX('SWB Backcast - WINEP'!$B$12:$AG$168, MATCH('ALL Backcast - WINEP NEP'!$C347, 'SWB Backcast - WINEP'!$C$12:$C$168, 0), MATCH('ALL Backcast - WINEP NEP'!I$13, 'SWB Backcast - WINEP'!$B$13:$AG$13, 0))</f>
        <v>Not applicable (removed)</v>
      </c>
      <c r="J347" t="str">
        <f>INDEX('SWB Backcast - WINEP'!$B$12:$AG$168, MATCH('ALL Backcast - WINEP NEP'!$C347, 'SWB Backcast - WINEP'!$C$12:$C$168, 0), MATCH('ALL Backcast - WINEP NEP'!J$13, 'SWB Backcast - WINEP'!$B$13:$AG$13, 0))</f>
        <v>Not applicable (removed)</v>
      </c>
      <c r="K347" t="str">
        <f>INDEX('SWB Backcast - WINEP'!$B$12:$AG$168, MATCH('ALL Backcast - WINEP NEP'!$C347, 'SWB Backcast - WINEP'!$C$12:$C$168, 0), MATCH('ALL Backcast - WINEP NEP'!K$13, 'SWB Backcast - WINEP'!$B$13:$AG$13, 0))</f>
        <v>Not applicable (removed)</v>
      </c>
      <c r="L347" t="str">
        <f>INDEX('SWB Backcast - WINEP'!$B$12:$AG$168, MATCH('ALL Backcast - WINEP NEP'!$C347, 'SWB Backcast - WINEP'!$C$12:$C$168, 0), MATCH('ALL Backcast - WINEP NEP'!L$13, 'SWB Backcast - WINEP'!$B$13:$AG$13, 0))</f>
        <v>Not applicable (removed)</v>
      </c>
      <c r="M347">
        <f>INDEX('SWB Backcast - WINEP'!$B$12:$AG$168, MATCH('ALL Backcast - WINEP NEP'!$C347, 'SWB Backcast - WINEP'!$C$12:$C$168, 0), MATCH('ALL Backcast - WINEP NEP'!M$13, 'SWB Backcast - WINEP'!$B$13:$AG$13, 0))</f>
        <v>0</v>
      </c>
      <c r="N347" t="str">
        <f>INDEX('SWB Backcast - WINEP'!$B$12:$AG$168, MATCH('ALL Backcast - WINEP NEP'!$C347, 'SWB Backcast - WINEP'!$C$12:$C$168, 0), MATCH('ALL Backcast - WINEP NEP'!N$13, 'SWB Backcast - WINEP'!$B$13:$AG$13, 0))</f>
        <v>Not applicable (removed)</v>
      </c>
      <c r="O347" t="str">
        <f>INDEX('SWB Backcast - WINEP'!$B$12:$AG$168, MATCH('ALL Backcast - WINEP NEP'!$C347, 'SWB Backcast - WINEP'!$C$12:$C$168, 0), MATCH('ALL Backcast - WINEP NEP'!O$13, 'SWB Backcast - WINEP'!$B$13:$AG$13, 0))</f>
        <v>Not applicable (removed)</v>
      </c>
      <c r="P347">
        <f>INDEX('SWB Backcast - WINEP'!$B$12:$AG$168, MATCH('ALL Backcast - WINEP NEP'!$C347, 'SWB Backcast - WINEP'!$C$12:$C$168, 0), MATCH('ALL Backcast - WINEP NEP'!P$13, 'SWB Backcast - WINEP'!$B$13:$AG$13, 0))</f>
        <v>0</v>
      </c>
      <c r="Q347" t="str">
        <f>INDEX('SWB Backcast - WINEP'!$B$12:$AG$168, MATCH('ALL Backcast - WINEP NEP'!$C347, 'SWB Backcast - WINEP'!$C$12:$C$168, 0), MATCH('ALL Backcast - WINEP NEP'!Q$13, 'SWB Backcast - WINEP'!$B$13:$AG$13, 0))</f>
        <v>Not applicable - not designated</v>
      </c>
      <c r="R347" t="str">
        <f>INDEX('SWB Backcast - WINEP'!$B$12:$AG$168, MATCH('ALL Backcast - WINEP NEP'!$C347, 'SWB Backcast - WINEP'!$C$12:$C$168, 0), MATCH('ALL Backcast - WINEP NEP'!R$13, 'SWB Backcast - WINEP'!$B$13:$AG$13, 0))</f>
        <v>Not applicable - not designated</v>
      </c>
      <c r="S347" t="str">
        <f>INDEX('SWB Backcast - WINEP'!$B$12:$AG$168, MATCH('ALL Backcast - WINEP NEP'!$C347, 'SWB Backcast - WINEP'!$C$12:$C$168, 0), MATCH('ALL Backcast - WINEP NEP'!S$13, 'SWB Backcast - WINEP'!$B$13:$AG$13, 0))</f>
        <v>Not applicable - not designated</v>
      </c>
      <c r="T347" t="str">
        <f>INDEX('SWB Backcast - WINEP'!$B$12:$AG$168, MATCH('ALL Backcast - WINEP NEP'!$C347, 'SWB Backcast - WINEP'!$C$12:$C$168, 0), MATCH('ALL Backcast - WINEP NEP'!T$13, 'SWB Backcast - WINEP'!$B$13:$AG$13, 0))</f>
        <v>Not applicable - not designated</v>
      </c>
      <c r="U347" t="str">
        <f>INDEX('SWB Backcast - WINEP'!$B$12:$AG$168, MATCH('ALL Backcast - WINEP NEP'!$C347, 'SWB Backcast - WINEP'!$C$12:$C$168, 0), MATCH('ALL Backcast - WINEP NEP'!U$13, 'SWB Backcast - WINEP'!$B$13:$AG$13, 0))</f>
        <v>Not applicable - not designated</v>
      </c>
      <c r="V347" t="str">
        <f>INDEX('SWB Backcast - WINEP'!$B$12:$AG$168, MATCH('ALL Backcast - WINEP NEP'!$C347, 'SWB Backcast - WINEP'!$C$12:$C$168, 0), MATCH('ALL Backcast - WINEP NEP'!V$13, 'SWB Backcast - WINEP'!$B$13:$AG$13, 0))</f>
        <v>Not applicable - not designated</v>
      </c>
      <c r="W347">
        <f>INDEX('SWB Backcast - WINEP'!$B$12:$AG$168, MATCH('ALL Backcast - WINEP NEP'!$C347, 'SWB Backcast - WINEP'!$C$12:$C$168, 0), MATCH('ALL Backcast - WINEP NEP'!W$13, 'SWB Backcast - WINEP'!$B$13:$AG$13, 0))</f>
        <v>0</v>
      </c>
      <c r="X347" t="str">
        <f>INDEX('SWB Backcast - WINEP'!$B$12:$AG$168, MATCH('ALL Backcast - WINEP NEP'!$C347, 'SWB Backcast - WINEP'!$C$12:$C$168, 0), MATCH('ALL Backcast - WINEP NEP'!X$13, 'SWB Backcast - WINEP'!$B$13:$AG$13, 0))</f>
        <v>EnvAct_IMP3 - 08SW103001a</v>
      </c>
      <c r="Y347" t="str">
        <f>INDEX('SWB Backcast - WINEP'!$B$12:$AG$168, MATCH('ALL Backcast - WINEP NEP'!$C347, 'SWB Backcast - WINEP'!$C$12:$C$168, 0), MATCH('ALL Backcast - WINEP NEP'!Y$13, 'SWB Backcast - WINEP'!$B$13:$AG$13, 0))</f>
        <v>N/A - dedesignated</v>
      </c>
      <c r="Z347" t="str">
        <f>INDEX('SWB Backcast - WINEP'!$B$12:$AG$168, MATCH('ALL Backcast - WINEP NEP'!$C347, 'SWB Backcast - WINEP'!$C$12:$C$168, 0), MATCH('ALL Backcast - WINEP NEP'!Z$13, 'SWB Backcast - WINEP'!$B$13:$AG$13, 0))</f>
        <v>N</v>
      </c>
      <c r="AB347" t="str">
        <f t="shared" si="5"/>
        <v>Y</v>
      </c>
    </row>
    <row r="348" spans="2:28">
      <c r="B348" t="s">
        <v>239</v>
      </c>
      <c r="C348" t="s">
        <v>672</v>
      </c>
      <c r="D348" t="str">
        <f>INDEX('SWB Backcast - WINEP'!$B$12:$AG$168, MATCH('ALL Backcast - WINEP NEP'!$C348, 'SWB Backcast - WINEP'!$C$12:$C$168, 0), MATCH('ALL Backcast - WINEP NEP'!D$13, 'SWB Backcast - WINEP'!$B$13:$AG$13, 0))</f>
        <v>coastal</v>
      </c>
      <c r="E348" t="str">
        <f>INDEX('SWB Backcast - WINEP'!$B$12:$AG$168, MATCH('ALL Backcast - WINEP NEP'!$C348, 'SWB Backcast - WINEP'!$C$12:$C$168, 0), MATCH('ALL Backcast - WINEP NEP'!E$13, 'SWB Backcast - WINEP'!$B$13:$AG$13, 0))</f>
        <v>Categorisation</v>
      </c>
      <c r="F348" t="str">
        <f>INDEX('SWB Backcast - WINEP'!$B$12:$AG$168, MATCH('ALL Backcast - WINEP NEP'!$C348, 'SWB Backcast - WINEP'!$C$12:$C$168, 0), MATCH('ALL Backcast - WINEP NEP'!F$13, 'SWB Backcast - WINEP'!$B$13:$AG$13, 0))</f>
        <v>Excluded</v>
      </c>
      <c r="H348" t="str">
        <f>INDEX('SWB Backcast - WINEP'!$B$12:$AG$168, MATCH('ALL Backcast - WINEP NEP'!$C348, 'SWB Backcast - WINEP'!$C$12:$C$168, 0), MATCH('ALL Backcast - WINEP NEP'!H$13, 'SWB Backcast - WINEP'!$B$13:$AG$13, 0))</f>
        <v>Not applicable (removed)</v>
      </c>
      <c r="I348" t="str">
        <f>INDEX('SWB Backcast - WINEP'!$B$12:$AG$168, MATCH('ALL Backcast - WINEP NEP'!$C348, 'SWB Backcast - WINEP'!$C$12:$C$168, 0), MATCH('ALL Backcast - WINEP NEP'!I$13, 'SWB Backcast - WINEP'!$B$13:$AG$13, 0))</f>
        <v>Not applicable (removed)</v>
      </c>
      <c r="J348" t="str">
        <f>INDEX('SWB Backcast - WINEP'!$B$12:$AG$168, MATCH('ALL Backcast - WINEP NEP'!$C348, 'SWB Backcast - WINEP'!$C$12:$C$168, 0), MATCH('ALL Backcast - WINEP NEP'!J$13, 'SWB Backcast - WINEP'!$B$13:$AG$13, 0))</f>
        <v>Not applicable (removed)</v>
      </c>
      <c r="K348" t="str">
        <f>INDEX('SWB Backcast - WINEP'!$B$12:$AG$168, MATCH('ALL Backcast - WINEP NEP'!$C348, 'SWB Backcast - WINEP'!$C$12:$C$168, 0), MATCH('ALL Backcast - WINEP NEP'!K$13, 'SWB Backcast - WINEP'!$B$13:$AG$13, 0))</f>
        <v>Not applicable (removed)</v>
      </c>
      <c r="L348" t="str">
        <f>INDEX('SWB Backcast - WINEP'!$B$12:$AG$168, MATCH('ALL Backcast - WINEP NEP'!$C348, 'SWB Backcast - WINEP'!$C$12:$C$168, 0), MATCH('ALL Backcast - WINEP NEP'!L$13, 'SWB Backcast - WINEP'!$B$13:$AG$13, 0))</f>
        <v>Not applicable (removed)</v>
      </c>
      <c r="M348">
        <f>INDEX('SWB Backcast - WINEP'!$B$12:$AG$168, MATCH('ALL Backcast - WINEP NEP'!$C348, 'SWB Backcast - WINEP'!$C$12:$C$168, 0), MATCH('ALL Backcast - WINEP NEP'!M$13, 'SWB Backcast - WINEP'!$B$13:$AG$13, 0))</f>
        <v>0</v>
      </c>
      <c r="N348" t="str">
        <f>INDEX('SWB Backcast - WINEP'!$B$12:$AG$168, MATCH('ALL Backcast - WINEP NEP'!$C348, 'SWB Backcast - WINEP'!$C$12:$C$168, 0), MATCH('ALL Backcast - WINEP NEP'!N$13, 'SWB Backcast - WINEP'!$B$13:$AG$13, 0))</f>
        <v>Not applicable (removed)</v>
      </c>
      <c r="O348" t="str">
        <f>INDEX('SWB Backcast - WINEP'!$B$12:$AG$168, MATCH('ALL Backcast - WINEP NEP'!$C348, 'SWB Backcast - WINEP'!$C$12:$C$168, 0), MATCH('ALL Backcast - WINEP NEP'!O$13, 'SWB Backcast - WINEP'!$B$13:$AG$13, 0))</f>
        <v>Not applicable (removed)</v>
      </c>
      <c r="P348">
        <f>INDEX('SWB Backcast - WINEP'!$B$12:$AG$168, MATCH('ALL Backcast - WINEP NEP'!$C348, 'SWB Backcast - WINEP'!$C$12:$C$168, 0), MATCH('ALL Backcast - WINEP NEP'!P$13, 'SWB Backcast - WINEP'!$B$13:$AG$13, 0))</f>
        <v>0</v>
      </c>
      <c r="Q348" t="str">
        <f>INDEX('SWB Backcast - WINEP'!$B$12:$AG$168, MATCH('ALL Backcast - WINEP NEP'!$C348, 'SWB Backcast - WINEP'!$C$12:$C$168, 0), MATCH('ALL Backcast - WINEP NEP'!Q$13, 'SWB Backcast - WINEP'!$B$13:$AG$13, 0))</f>
        <v>Not applicable - not designated</v>
      </c>
      <c r="R348" t="str">
        <f>INDEX('SWB Backcast - WINEP'!$B$12:$AG$168, MATCH('ALL Backcast - WINEP NEP'!$C348, 'SWB Backcast - WINEP'!$C$12:$C$168, 0), MATCH('ALL Backcast - WINEP NEP'!R$13, 'SWB Backcast - WINEP'!$B$13:$AG$13, 0))</f>
        <v>Not applicable - not designated</v>
      </c>
      <c r="S348" t="str">
        <f>INDEX('SWB Backcast - WINEP'!$B$12:$AG$168, MATCH('ALL Backcast - WINEP NEP'!$C348, 'SWB Backcast - WINEP'!$C$12:$C$168, 0), MATCH('ALL Backcast - WINEP NEP'!S$13, 'SWB Backcast - WINEP'!$B$13:$AG$13, 0))</f>
        <v>Not applicable - not designated</v>
      </c>
      <c r="T348" t="str">
        <f>INDEX('SWB Backcast - WINEP'!$B$12:$AG$168, MATCH('ALL Backcast - WINEP NEP'!$C348, 'SWB Backcast - WINEP'!$C$12:$C$168, 0), MATCH('ALL Backcast - WINEP NEP'!T$13, 'SWB Backcast - WINEP'!$B$13:$AG$13, 0))</f>
        <v>Not applicable - not designated</v>
      </c>
      <c r="U348" t="str">
        <f>INDEX('SWB Backcast - WINEP'!$B$12:$AG$168, MATCH('ALL Backcast - WINEP NEP'!$C348, 'SWB Backcast - WINEP'!$C$12:$C$168, 0), MATCH('ALL Backcast - WINEP NEP'!U$13, 'SWB Backcast - WINEP'!$B$13:$AG$13, 0))</f>
        <v>Not applicable - not designated</v>
      </c>
      <c r="V348" t="str">
        <f>INDEX('SWB Backcast - WINEP'!$B$12:$AG$168, MATCH('ALL Backcast - WINEP NEP'!$C348, 'SWB Backcast - WINEP'!$C$12:$C$168, 0), MATCH('ALL Backcast - WINEP NEP'!V$13, 'SWB Backcast - WINEP'!$B$13:$AG$13, 0))</f>
        <v>Not applicable - not designated</v>
      </c>
      <c r="W348">
        <f>INDEX('SWB Backcast - WINEP'!$B$12:$AG$168, MATCH('ALL Backcast - WINEP NEP'!$C348, 'SWB Backcast - WINEP'!$C$12:$C$168, 0), MATCH('ALL Backcast - WINEP NEP'!W$13, 'SWB Backcast - WINEP'!$B$13:$AG$13, 0))</f>
        <v>0</v>
      </c>
      <c r="X348">
        <f>INDEX('SWB Backcast - WINEP'!$B$12:$AG$168, MATCH('ALL Backcast - WINEP NEP'!$C348, 'SWB Backcast - WINEP'!$C$12:$C$168, 0), MATCH('ALL Backcast - WINEP NEP'!X$13, 'SWB Backcast - WINEP'!$B$13:$AG$13, 0))</f>
        <v>0</v>
      </c>
      <c r="Y348">
        <f>INDEX('SWB Backcast - WINEP'!$B$12:$AG$168, MATCH('ALL Backcast - WINEP NEP'!$C348, 'SWB Backcast - WINEP'!$C$12:$C$168, 0), MATCH('ALL Backcast - WINEP NEP'!Y$13, 'SWB Backcast - WINEP'!$B$13:$AG$13, 0))</f>
        <v>0</v>
      </c>
      <c r="Z348" t="str">
        <f>INDEX('SWB Backcast - WINEP'!$B$12:$AG$168, MATCH('ALL Backcast - WINEP NEP'!$C348, 'SWB Backcast - WINEP'!$C$12:$C$168, 0), MATCH('ALL Backcast - WINEP NEP'!Z$13, 'SWB Backcast - WINEP'!$B$13:$AG$13, 0))</f>
        <v>N</v>
      </c>
      <c r="AB348" t="str">
        <f t="shared" si="5"/>
        <v>N</v>
      </c>
    </row>
    <row r="349" spans="2:28">
      <c r="B349" t="s">
        <v>239</v>
      </c>
      <c r="C349" t="s">
        <v>673</v>
      </c>
      <c r="D349" t="str">
        <f>INDEX('SWB Backcast - WINEP'!$B$12:$AG$168, MATCH('ALL Backcast - WINEP NEP'!$C349, 'SWB Backcast - WINEP'!$C$12:$C$168, 0), MATCH('ALL Backcast - WINEP NEP'!D$13, 'SWB Backcast - WINEP'!$B$13:$AG$13, 0))</f>
        <v>coastal</v>
      </c>
      <c r="E349" t="str">
        <f>INDEX('SWB Backcast - WINEP'!$B$12:$AG$168, MATCH('ALL Backcast - WINEP NEP'!$C349, 'SWB Backcast - WINEP'!$C$12:$C$168, 0), MATCH('ALL Backcast - WINEP NEP'!E$13, 'SWB Backcast - WINEP'!$B$13:$AG$13, 0))</f>
        <v>Categorisation</v>
      </c>
      <c r="F349" t="str">
        <f>INDEX('SWB Backcast - WINEP'!$B$12:$AG$168, MATCH('ALL Backcast - WINEP NEP'!$C349, 'SWB Backcast - WINEP'!$C$12:$C$168, 0), MATCH('ALL Backcast - WINEP NEP'!F$13, 'SWB Backcast - WINEP'!$B$13:$AG$13, 0))</f>
        <v>Included</v>
      </c>
      <c r="H349" t="str">
        <f>INDEX('SWB Backcast - WINEP'!$B$12:$AG$168, MATCH('ALL Backcast - WINEP NEP'!$C349, 'SWB Backcast - WINEP'!$C$12:$C$168, 0), MATCH('ALL Backcast - WINEP NEP'!H$13, 'SWB Backcast - WINEP'!$B$13:$AG$13, 0))</f>
        <v>Excellent</v>
      </c>
      <c r="I349" t="str">
        <f>INDEX('SWB Backcast - WINEP'!$B$12:$AG$168, MATCH('ALL Backcast - WINEP NEP'!$C349, 'SWB Backcast - WINEP'!$C$12:$C$168, 0), MATCH('ALL Backcast - WINEP NEP'!I$13, 'SWB Backcast - WINEP'!$B$13:$AG$13, 0))</f>
        <v>Excellent</v>
      </c>
      <c r="J349" t="str">
        <f>INDEX('SWB Backcast - WINEP'!$B$12:$AG$168, MATCH('ALL Backcast - WINEP NEP'!$C349, 'SWB Backcast - WINEP'!$C$12:$C$168, 0), MATCH('ALL Backcast - WINEP NEP'!J$13, 'SWB Backcast - WINEP'!$B$13:$AG$13, 0))</f>
        <v>Excellent</v>
      </c>
      <c r="K349" t="str">
        <f>INDEX('SWB Backcast - WINEP'!$B$12:$AG$168, MATCH('ALL Backcast - WINEP NEP'!$C349, 'SWB Backcast - WINEP'!$C$12:$C$168, 0), MATCH('ALL Backcast - WINEP NEP'!K$13, 'SWB Backcast - WINEP'!$B$13:$AG$13, 0))</f>
        <v>Excellent</v>
      </c>
      <c r="L349" t="str">
        <f>INDEX('SWB Backcast - WINEP'!$B$12:$AG$168, MATCH('ALL Backcast - WINEP NEP'!$C349, 'SWB Backcast - WINEP'!$C$12:$C$168, 0), MATCH('ALL Backcast - WINEP NEP'!L$13, 'SWB Backcast - WINEP'!$B$13:$AG$13, 0))</f>
        <v>Excellent</v>
      </c>
      <c r="M349">
        <f>INDEX('SWB Backcast - WINEP'!$B$12:$AG$168, MATCH('ALL Backcast - WINEP NEP'!$C349, 'SWB Backcast - WINEP'!$C$12:$C$168, 0), MATCH('ALL Backcast - WINEP NEP'!M$13, 'SWB Backcast - WINEP'!$B$13:$AG$13, 0))</f>
        <v>0</v>
      </c>
      <c r="N349" t="str">
        <f>INDEX('SWB Backcast - WINEP'!$B$12:$AG$168, MATCH('ALL Backcast - WINEP NEP'!$C349, 'SWB Backcast - WINEP'!$C$12:$C$168, 0), MATCH('ALL Backcast - WINEP NEP'!N$13, 'SWB Backcast - WINEP'!$B$13:$AG$13, 0))</f>
        <v>Excellent</v>
      </c>
      <c r="O349" t="str">
        <f>INDEX('SWB Backcast - WINEP'!$B$12:$AG$168, MATCH('ALL Backcast - WINEP NEP'!$C349, 'SWB Backcast - WINEP'!$C$12:$C$168, 0), MATCH('ALL Backcast - WINEP NEP'!O$13, 'SWB Backcast - WINEP'!$B$13:$AG$13, 0))</f>
        <v>Excellent</v>
      </c>
      <c r="P349">
        <f>INDEX('SWB Backcast - WINEP'!$B$12:$AG$168, MATCH('ALL Backcast - WINEP NEP'!$C349, 'SWB Backcast - WINEP'!$C$12:$C$168, 0), MATCH('ALL Backcast - WINEP NEP'!P$13, 'SWB Backcast - WINEP'!$B$13:$AG$13, 0))</f>
        <v>0</v>
      </c>
      <c r="Q349" t="str">
        <f>INDEX('SWB Backcast - WINEP'!$B$12:$AG$168, MATCH('ALL Backcast - WINEP NEP'!$C349, 'SWB Backcast - WINEP'!$C$12:$C$168, 0), MATCH('ALL Backcast - WINEP NEP'!Q$13, 'SWB Backcast - WINEP'!$B$13:$AG$13, 0))</f>
        <v>Excellent</v>
      </c>
      <c r="R349" t="str">
        <f>INDEX('SWB Backcast - WINEP'!$B$12:$AG$168, MATCH('ALL Backcast - WINEP NEP'!$C349, 'SWB Backcast - WINEP'!$C$12:$C$168, 0), MATCH('ALL Backcast - WINEP NEP'!R$13, 'SWB Backcast - WINEP'!$B$13:$AG$13, 0))</f>
        <v>Excellent</v>
      </c>
      <c r="S349" t="str">
        <f>INDEX('SWB Backcast - WINEP'!$B$12:$AG$168, MATCH('ALL Backcast - WINEP NEP'!$C349, 'SWB Backcast - WINEP'!$C$12:$C$168, 0), MATCH('ALL Backcast - WINEP NEP'!S$13, 'SWB Backcast - WINEP'!$B$13:$AG$13, 0))</f>
        <v>Excellent</v>
      </c>
      <c r="T349" t="str">
        <f>INDEX('SWB Backcast - WINEP'!$B$12:$AG$168, MATCH('ALL Backcast - WINEP NEP'!$C349, 'SWB Backcast - WINEP'!$C$12:$C$168, 0), MATCH('ALL Backcast - WINEP NEP'!T$13, 'SWB Backcast - WINEP'!$B$13:$AG$13, 0))</f>
        <v>Excellent</v>
      </c>
      <c r="U349" t="str">
        <f>INDEX('SWB Backcast - WINEP'!$B$12:$AG$168, MATCH('ALL Backcast - WINEP NEP'!$C349, 'SWB Backcast - WINEP'!$C$12:$C$168, 0), MATCH('ALL Backcast - WINEP NEP'!U$13, 'SWB Backcast - WINEP'!$B$13:$AG$13, 0))</f>
        <v>Excellent</v>
      </c>
      <c r="V349" t="str">
        <f>INDEX('SWB Backcast - WINEP'!$B$12:$AG$168, MATCH('ALL Backcast - WINEP NEP'!$C349, 'SWB Backcast - WINEP'!$C$12:$C$168, 0), MATCH('ALL Backcast - WINEP NEP'!V$13, 'SWB Backcast - WINEP'!$B$13:$AG$13, 0))</f>
        <v>Excellent</v>
      </c>
      <c r="W349">
        <f>INDEX('SWB Backcast - WINEP'!$B$12:$AG$168, MATCH('ALL Backcast - WINEP NEP'!$C349, 'SWB Backcast - WINEP'!$C$12:$C$168, 0), MATCH('ALL Backcast - WINEP NEP'!W$13, 'SWB Backcast - WINEP'!$B$13:$AG$13, 0))</f>
        <v>0</v>
      </c>
      <c r="X349">
        <f>INDEX('SWB Backcast - WINEP'!$B$12:$AG$168, MATCH('ALL Backcast - WINEP NEP'!$C349, 'SWB Backcast - WINEP'!$C$12:$C$168, 0), MATCH('ALL Backcast - WINEP NEP'!X$13, 'SWB Backcast - WINEP'!$B$13:$AG$13, 0))</f>
        <v>0</v>
      </c>
      <c r="Y349">
        <f>INDEX('SWB Backcast - WINEP'!$B$12:$AG$168, MATCH('ALL Backcast - WINEP NEP'!$C349, 'SWB Backcast - WINEP'!$C$12:$C$168, 0), MATCH('ALL Backcast - WINEP NEP'!Y$13, 'SWB Backcast - WINEP'!$B$13:$AG$13, 0))</f>
        <v>0</v>
      </c>
      <c r="Z349" t="str">
        <f>INDEX('SWB Backcast - WINEP'!$B$12:$AG$168, MATCH('ALL Backcast - WINEP NEP'!$C349, 'SWB Backcast - WINEP'!$C$12:$C$168, 0), MATCH('ALL Backcast - WINEP NEP'!Z$13, 'SWB Backcast - WINEP'!$B$13:$AG$13, 0))</f>
        <v>N</v>
      </c>
      <c r="AB349" t="str">
        <f t="shared" si="5"/>
        <v>N</v>
      </c>
    </row>
    <row r="350" spans="2:28" ht="84">
      <c r="B350" t="s">
        <v>239</v>
      </c>
      <c r="C350" t="s">
        <v>674</v>
      </c>
      <c r="D350" t="str">
        <f>INDEX('SWB Backcast - WINEP'!$B$12:$AG$168, MATCH('ALL Backcast - WINEP NEP'!$C350, 'SWB Backcast - WINEP'!$C$12:$C$168, 0), MATCH('ALL Backcast - WINEP NEP'!D$13, 'SWB Backcast - WINEP'!$B$13:$AG$13, 0))</f>
        <v>coastal</v>
      </c>
      <c r="E350" t="str">
        <f>INDEX('SWB Backcast - WINEP'!$B$12:$AG$168, MATCH('ALL Backcast - WINEP NEP'!$C350, 'SWB Backcast - WINEP'!$C$12:$C$168, 0), MATCH('ALL Backcast - WINEP NEP'!E$13, 'SWB Backcast - WINEP'!$B$13:$AG$13, 0))</f>
        <v>Categorisation</v>
      </c>
      <c r="F350" t="str">
        <f>INDEX('SWB Backcast - WINEP'!$B$12:$AG$168, MATCH('ALL Backcast - WINEP NEP'!$C350, 'SWB Backcast - WINEP'!$C$12:$C$168, 0), MATCH('ALL Backcast - WINEP NEP'!F$13, 'SWB Backcast - WINEP'!$B$13:$AG$13, 0))</f>
        <v>Included</v>
      </c>
      <c r="H350" t="str">
        <f>INDEX('SWB Backcast - WINEP'!$B$12:$AG$168, MATCH('ALL Backcast - WINEP NEP'!$C350, 'SWB Backcast - WINEP'!$C$12:$C$168, 0), MATCH('ALL Backcast - WINEP NEP'!H$13, 'SWB Backcast - WINEP'!$B$13:$AG$13, 0))</f>
        <v>Excellent</v>
      </c>
      <c r="I350" t="str">
        <f>INDEX('SWB Backcast - WINEP'!$B$12:$AG$168, MATCH('ALL Backcast - WINEP NEP'!$C350, 'SWB Backcast - WINEP'!$C$12:$C$168, 0), MATCH('ALL Backcast - WINEP NEP'!I$13, 'SWB Backcast - WINEP'!$B$13:$AG$13, 0))</f>
        <v>Excellent</v>
      </c>
      <c r="J350" t="str">
        <f>INDEX('SWB Backcast - WINEP'!$B$12:$AG$168, MATCH('ALL Backcast - WINEP NEP'!$C350, 'SWB Backcast - WINEP'!$C$12:$C$168, 0), MATCH('ALL Backcast - WINEP NEP'!J$13, 'SWB Backcast - WINEP'!$B$13:$AG$13, 0))</f>
        <v>Excellent</v>
      </c>
      <c r="K350" t="str">
        <f>INDEX('SWB Backcast - WINEP'!$B$12:$AG$168, MATCH('ALL Backcast - WINEP NEP'!$C350, 'SWB Backcast - WINEP'!$C$12:$C$168, 0), MATCH('ALL Backcast - WINEP NEP'!K$13, 'SWB Backcast - WINEP'!$B$13:$AG$13, 0))</f>
        <v>Excellent</v>
      </c>
      <c r="L350" t="str">
        <f>INDEX('SWB Backcast - WINEP'!$B$12:$AG$168, MATCH('ALL Backcast - WINEP NEP'!$C350, 'SWB Backcast - WINEP'!$C$12:$C$168, 0), MATCH('ALL Backcast - WINEP NEP'!L$13, 'SWB Backcast - WINEP'!$B$13:$AG$13, 0))</f>
        <v>Excellent</v>
      </c>
      <c r="M350">
        <f>INDEX('SWB Backcast - WINEP'!$B$12:$AG$168, MATCH('ALL Backcast - WINEP NEP'!$C350, 'SWB Backcast - WINEP'!$C$12:$C$168, 0), MATCH('ALL Backcast - WINEP NEP'!M$13, 'SWB Backcast - WINEP'!$B$13:$AG$13, 0))</f>
        <v>0</v>
      </c>
      <c r="N350" t="str">
        <f>INDEX('SWB Backcast - WINEP'!$B$12:$AG$168, MATCH('ALL Backcast - WINEP NEP'!$C350, 'SWB Backcast - WINEP'!$C$12:$C$168, 0), MATCH('ALL Backcast - WINEP NEP'!N$13, 'SWB Backcast - WINEP'!$B$13:$AG$13, 0))</f>
        <v>Excellent</v>
      </c>
      <c r="O350" t="str">
        <f>INDEX('SWB Backcast - WINEP'!$B$12:$AG$168, MATCH('ALL Backcast - WINEP NEP'!$C350, 'SWB Backcast - WINEP'!$C$12:$C$168, 0), MATCH('ALL Backcast - WINEP NEP'!O$13, 'SWB Backcast - WINEP'!$B$13:$AG$13, 0))</f>
        <v>Excellent</v>
      </c>
      <c r="P350">
        <f>INDEX('SWB Backcast - WINEP'!$B$12:$AG$168, MATCH('ALL Backcast - WINEP NEP'!$C350, 'SWB Backcast - WINEP'!$C$12:$C$168, 0), MATCH('ALL Backcast - WINEP NEP'!P$13, 'SWB Backcast - WINEP'!$B$13:$AG$13, 0))</f>
        <v>0</v>
      </c>
      <c r="Q350" t="str">
        <f>INDEX('SWB Backcast - WINEP'!$B$12:$AG$168, MATCH('ALL Backcast - WINEP NEP'!$C350, 'SWB Backcast - WINEP'!$C$12:$C$168, 0), MATCH('ALL Backcast - WINEP NEP'!Q$13, 'SWB Backcast - WINEP'!$B$13:$AG$13, 0))</f>
        <v>Excellent</v>
      </c>
      <c r="R350" t="str">
        <f>INDEX('SWB Backcast - WINEP'!$B$12:$AG$168, MATCH('ALL Backcast - WINEP NEP'!$C350, 'SWB Backcast - WINEP'!$C$12:$C$168, 0), MATCH('ALL Backcast - WINEP NEP'!R$13, 'SWB Backcast - WINEP'!$B$13:$AG$13, 0))</f>
        <v>Excellent</v>
      </c>
      <c r="S350" t="str">
        <f>INDEX('SWB Backcast - WINEP'!$B$12:$AG$168, MATCH('ALL Backcast - WINEP NEP'!$C350, 'SWB Backcast - WINEP'!$C$12:$C$168, 0), MATCH('ALL Backcast - WINEP NEP'!S$13, 'SWB Backcast - WINEP'!$B$13:$AG$13, 0))</f>
        <v>Excellent</v>
      </c>
      <c r="T350" t="str">
        <f>INDEX('SWB Backcast - WINEP'!$B$12:$AG$168, MATCH('ALL Backcast - WINEP NEP'!$C350, 'SWB Backcast - WINEP'!$C$12:$C$168, 0), MATCH('ALL Backcast - WINEP NEP'!T$13, 'SWB Backcast - WINEP'!$B$13:$AG$13, 0))</f>
        <v>Excellent</v>
      </c>
      <c r="U350" t="str">
        <f>INDEX('SWB Backcast - WINEP'!$B$12:$AG$168, MATCH('ALL Backcast - WINEP NEP'!$C350, 'SWB Backcast - WINEP'!$C$12:$C$168, 0), MATCH('ALL Backcast - WINEP NEP'!U$13, 'SWB Backcast - WINEP'!$B$13:$AG$13, 0))</f>
        <v>Excellent</v>
      </c>
      <c r="V350" t="str">
        <f>INDEX('SWB Backcast - WINEP'!$B$12:$AG$168, MATCH('ALL Backcast - WINEP NEP'!$C350, 'SWB Backcast - WINEP'!$C$12:$C$168, 0), MATCH('ALL Backcast - WINEP NEP'!V$13, 'SWB Backcast - WINEP'!$B$13:$AG$13, 0))</f>
        <v>Excellent</v>
      </c>
      <c r="W350">
        <f>INDEX('SWB Backcast - WINEP'!$B$12:$AG$168, MATCH('ALL Backcast - WINEP NEP'!$C350, 'SWB Backcast - WINEP'!$C$12:$C$168, 0), MATCH('ALL Backcast - WINEP NEP'!W$13, 'SWB Backcast - WINEP'!$B$13:$AG$13, 0))</f>
        <v>0</v>
      </c>
      <c r="X350" s="22" t="str">
        <f>INDEX('SWB Backcast - WINEP'!$B$12:$AG$168, MATCH('ALL Backcast - WINEP NEP'!$C350, 'SWB Backcast - WINEP'!$C$12:$C$168, 0), MATCH('ALL Backcast - WINEP NEP'!X$13, 'SWB Backcast - WINEP'!$B$13:$AG$13, 0))</f>
        <v>Investigation to confirm why site is failing its baseline class
Also 2 x EnvAct_IMP3 drivers</v>
      </c>
      <c r="Y350" t="str">
        <f>INDEX('SWB Backcast - WINEP'!$B$12:$AG$168, MATCH('ALL Backcast - WINEP NEP'!$C350, 'SWB Backcast - WINEP'!$C$12:$C$168, 0), MATCH('ALL Backcast - WINEP NEP'!Y$13, 'SWB Backcast - WINEP'!$B$13:$AG$13, 0))</f>
        <v>Remaining at excellent so no intervention</v>
      </c>
      <c r="Z350" t="str">
        <f>INDEX('SWB Backcast - WINEP'!$B$12:$AG$168, MATCH('ALL Backcast - WINEP NEP'!$C350, 'SWB Backcast - WINEP'!$C$12:$C$168, 0), MATCH('ALL Backcast - WINEP NEP'!Z$13, 'SWB Backcast - WINEP'!$B$13:$AG$13, 0))</f>
        <v>N</v>
      </c>
      <c r="AB350" t="str">
        <f t="shared" si="5"/>
        <v>Y</v>
      </c>
    </row>
    <row r="351" spans="2:28">
      <c r="B351" t="s">
        <v>239</v>
      </c>
      <c r="C351" t="s">
        <v>675</v>
      </c>
      <c r="D351" t="str">
        <f>INDEX('SWB Backcast - WINEP'!$B$12:$AG$168, MATCH('ALL Backcast - WINEP NEP'!$C351, 'SWB Backcast - WINEP'!$C$12:$C$168, 0), MATCH('ALL Backcast - WINEP NEP'!D$13, 'SWB Backcast - WINEP'!$B$13:$AG$13, 0))</f>
        <v>coastal</v>
      </c>
      <c r="E351" t="str">
        <f>INDEX('SWB Backcast - WINEP'!$B$12:$AG$168, MATCH('ALL Backcast - WINEP NEP'!$C351, 'SWB Backcast - WINEP'!$C$12:$C$168, 0), MATCH('ALL Backcast - WINEP NEP'!E$13, 'SWB Backcast - WINEP'!$B$13:$AG$13, 0))</f>
        <v>Categorisation</v>
      </c>
      <c r="F351" t="str">
        <f>INDEX('SWB Backcast - WINEP'!$B$12:$AG$168, MATCH('ALL Backcast - WINEP NEP'!$C351, 'SWB Backcast - WINEP'!$C$12:$C$168, 0), MATCH('ALL Backcast - WINEP NEP'!F$13, 'SWB Backcast - WINEP'!$B$13:$AG$13, 0))</f>
        <v>Included</v>
      </c>
      <c r="H351" t="str">
        <f>INDEX('SWB Backcast - WINEP'!$B$12:$AG$168, MATCH('ALL Backcast - WINEP NEP'!$C351, 'SWB Backcast - WINEP'!$C$12:$C$168, 0), MATCH('ALL Backcast - WINEP NEP'!H$13, 'SWB Backcast - WINEP'!$B$13:$AG$13, 0))</f>
        <v>Poor</v>
      </c>
      <c r="I351" t="str">
        <f>INDEX('SWB Backcast - WINEP'!$B$12:$AG$168, MATCH('ALL Backcast - WINEP NEP'!$C351, 'SWB Backcast - WINEP'!$C$12:$C$168, 0), MATCH('ALL Backcast - WINEP NEP'!I$13, 'SWB Backcast - WINEP'!$B$13:$AG$13, 0))</f>
        <v>Sufficient</v>
      </c>
      <c r="J351" t="str">
        <f>INDEX('SWB Backcast - WINEP'!$B$12:$AG$168, MATCH('ALL Backcast - WINEP NEP'!$C351, 'SWB Backcast - WINEP'!$C$12:$C$168, 0), MATCH('ALL Backcast - WINEP NEP'!J$13, 'SWB Backcast - WINEP'!$B$13:$AG$13, 0))</f>
        <v>Sufficient</v>
      </c>
      <c r="K351" t="str">
        <f>INDEX('SWB Backcast - WINEP'!$B$12:$AG$168, MATCH('ALL Backcast - WINEP NEP'!$C351, 'SWB Backcast - WINEP'!$C$12:$C$168, 0), MATCH('ALL Backcast - WINEP NEP'!K$13, 'SWB Backcast - WINEP'!$B$13:$AG$13, 0))</f>
        <v>Sufficient</v>
      </c>
      <c r="L351" t="str">
        <f>INDEX('SWB Backcast - WINEP'!$B$12:$AG$168, MATCH('ALL Backcast - WINEP NEP'!$C351, 'SWB Backcast - WINEP'!$C$12:$C$168, 0), MATCH('ALL Backcast - WINEP NEP'!L$13, 'SWB Backcast - WINEP'!$B$13:$AG$13, 0))</f>
        <v>Good</v>
      </c>
      <c r="M351">
        <f>INDEX('SWB Backcast - WINEP'!$B$12:$AG$168, MATCH('ALL Backcast - WINEP NEP'!$C351, 'SWB Backcast - WINEP'!$C$12:$C$168, 0), MATCH('ALL Backcast - WINEP NEP'!M$13, 'SWB Backcast - WINEP'!$B$13:$AG$13, 0))</f>
        <v>0</v>
      </c>
      <c r="N351" t="str">
        <f>INDEX('SWB Backcast - WINEP'!$B$12:$AG$168, MATCH('ALL Backcast - WINEP NEP'!$C351, 'SWB Backcast - WINEP'!$C$12:$C$168, 0), MATCH('ALL Backcast - WINEP NEP'!N$13, 'SWB Backcast - WINEP'!$B$13:$AG$13, 0))</f>
        <v>Good</v>
      </c>
      <c r="O351" t="str">
        <f>INDEX('SWB Backcast - WINEP'!$B$12:$AG$168, MATCH('ALL Backcast - WINEP NEP'!$C351, 'SWB Backcast - WINEP'!$C$12:$C$168, 0), MATCH('ALL Backcast - WINEP NEP'!O$13, 'SWB Backcast - WINEP'!$B$13:$AG$13, 0))</f>
        <v>Excellent</v>
      </c>
      <c r="P351">
        <f>INDEX('SWB Backcast - WINEP'!$B$12:$AG$168, MATCH('ALL Backcast - WINEP NEP'!$C351, 'SWB Backcast - WINEP'!$C$12:$C$168, 0), MATCH('ALL Backcast - WINEP NEP'!P$13, 'SWB Backcast - WINEP'!$B$13:$AG$13, 0))</f>
        <v>0</v>
      </c>
      <c r="Q351" t="str">
        <f>INDEX('SWB Backcast - WINEP'!$B$12:$AG$168, MATCH('ALL Backcast - WINEP NEP'!$C351, 'SWB Backcast - WINEP'!$C$12:$C$168, 0), MATCH('ALL Backcast - WINEP NEP'!Q$13, 'SWB Backcast - WINEP'!$B$13:$AG$13, 0))</f>
        <v>Good</v>
      </c>
      <c r="R351" t="str">
        <f>INDEX('SWB Backcast - WINEP'!$B$12:$AG$168, MATCH('ALL Backcast - WINEP NEP'!$C351, 'SWB Backcast - WINEP'!$C$12:$C$168, 0), MATCH('ALL Backcast - WINEP NEP'!R$13, 'SWB Backcast - WINEP'!$B$13:$AG$13, 0))</f>
        <v>Good</v>
      </c>
      <c r="S351" t="str">
        <f>INDEX('SWB Backcast - WINEP'!$B$12:$AG$168, MATCH('ALL Backcast - WINEP NEP'!$C351, 'SWB Backcast - WINEP'!$C$12:$C$168, 0), MATCH('ALL Backcast - WINEP NEP'!S$13, 'SWB Backcast - WINEP'!$B$13:$AG$13, 0))</f>
        <v>Good</v>
      </c>
      <c r="T351" t="str">
        <f>INDEX('SWB Backcast - WINEP'!$B$12:$AG$168, MATCH('ALL Backcast - WINEP NEP'!$C351, 'SWB Backcast - WINEP'!$C$12:$C$168, 0), MATCH('ALL Backcast - WINEP NEP'!T$13, 'SWB Backcast - WINEP'!$B$13:$AG$13, 0))</f>
        <v>Good</v>
      </c>
      <c r="U351" t="str">
        <f>INDEX('SWB Backcast - WINEP'!$B$12:$AG$168, MATCH('ALL Backcast - WINEP NEP'!$C351, 'SWB Backcast - WINEP'!$C$12:$C$168, 0), MATCH('ALL Backcast - WINEP NEP'!U$13, 'SWB Backcast - WINEP'!$B$13:$AG$13, 0))</f>
        <v>Good</v>
      </c>
      <c r="V351" t="str">
        <f>INDEX('SWB Backcast - WINEP'!$B$12:$AG$168, MATCH('ALL Backcast - WINEP NEP'!$C351, 'SWB Backcast - WINEP'!$C$12:$C$168, 0), MATCH('ALL Backcast - WINEP NEP'!V$13, 'SWB Backcast - WINEP'!$B$13:$AG$13, 0))</f>
        <v>Good</v>
      </c>
      <c r="W351">
        <f>INDEX('SWB Backcast - WINEP'!$B$12:$AG$168, MATCH('ALL Backcast - WINEP NEP'!$C351, 'SWB Backcast - WINEP'!$C$12:$C$168, 0), MATCH('ALL Backcast - WINEP NEP'!W$13, 'SWB Backcast - WINEP'!$B$13:$AG$13, 0))</f>
        <v>0</v>
      </c>
      <c r="X351">
        <f>INDEX('SWB Backcast - WINEP'!$B$12:$AG$168, MATCH('ALL Backcast - WINEP NEP'!$C351, 'SWB Backcast - WINEP'!$C$12:$C$168, 0), MATCH('ALL Backcast - WINEP NEP'!X$13, 'SWB Backcast - WINEP'!$B$13:$AG$13, 0))</f>
        <v>0</v>
      </c>
      <c r="Y351" t="str">
        <f>INDEX('SWB Backcast - WINEP'!$B$12:$AG$168, MATCH('ALL Backcast - WINEP NEP'!$C351, 'SWB Backcast - WINEP'!$C$12:$C$168, 0), MATCH('ALL Backcast - WINEP NEP'!Y$13, 'SWB Backcast - WINEP'!$B$13:$AG$13, 0))</f>
        <v>Assume this is AMP7 investment</v>
      </c>
      <c r="Z351" t="str">
        <f>INDEX('SWB Backcast - WINEP'!$B$12:$AG$168, MATCH('ALL Backcast - WINEP NEP'!$C351, 'SWB Backcast - WINEP'!$C$12:$C$168, 0), MATCH('ALL Backcast - WINEP NEP'!Z$13, 'SWB Backcast - WINEP'!$B$13:$AG$13, 0))</f>
        <v>N</v>
      </c>
      <c r="AB351" t="str">
        <f t="shared" si="5"/>
        <v>N</v>
      </c>
    </row>
    <row r="352" spans="2:28">
      <c r="B352" t="s">
        <v>239</v>
      </c>
      <c r="C352" t="s">
        <v>676</v>
      </c>
      <c r="D352" t="str">
        <f>INDEX('SWB Backcast - WINEP'!$B$12:$AG$168, MATCH('ALL Backcast - WINEP NEP'!$C352, 'SWB Backcast - WINEP'!$C$12:$C$168, 0), MATCH('ALL Backcast - WINEP NEP'!D$13, 'SWB Backcast - WINEP'!$B$13:$AG$13, 0))</f>
        <v>coastal</v>
      </c>
      <c r="E352" t="str">
        <f>INDEX('SWB Backcast - WINEP'!$B$12:$AG$168, MATCH('ALL Backcast - WINEP NEP'!$C352, 'SWB Backcast - WINEP'!$C$12:$C$168, 0), MATCH('ALL Backcast - WINEP NEP'!E$13, 'SWB Backcast - WINEP'!$B$13:$AG$13, 0))</f>
        <v>Categorisation</v>
      </c>
      <c r="F352" t="str">
        <f>INDEX('SWB Backcast - WINEP'!$B$12:$AG$168, MATCH('ALL Backcast - WINEP NEP'!$C352, 'SWB Backcast - WINEP'!$C$12:$C$168, 0), MATCH('ALL Backcast - WINEP NEP'!F$13, 'SWB Backcast - WINEP'!$B$13:$AG$13, 0))</f>
        <v>Included</v>
      </c>
      <c r="H352" t="str">
        <f>INDEX('SWB Backcast - WINEP'!$B$12:$AG$168, MATCH('ALL Backcast - WINEP NEP'!$C352, 'SWB Backcast - WINEP'!$C$12:$C$168, 0), MATCH('ALL Backcast - WINEP NEP'!H$13, 'SWB Backcast - WINEP'!$B$13:$AG$13, 0))</f>
        <v>Good</v>
      </c>
      <c r="I352" t="str">
        <f>INDEX('SWB Backcast - WINEP'!$B$12:$AG$168, MATCH('ALL Backcast - WINEP NEP'!$C352, 'SWB Backcast - WINEP'!$C$12:$C$168, 0), MATCH('ALL Backcast - WINEP NEP'!I$13, 'SWB Backcast - WINEP'!$B$13:$AG$13, 0))</f>
        <v>Excellent</v>
      </c>
      <c r="J352" t="str">
        <f>INDEX('SWB Backcast - WINEP'!$B$12:$AG$168, MATCH('ALL Backcast - WINEP NEP'!$C352, 'SWB Backcast - WINEP'!$C$12:$C$168, 0), MATCH('ALL Backcast - WINEP NEP'!J$13, 'SWB Backcast - WINEP'!$B$13:$AG$13, 0))</f>
        <v>Good</v>
      </c>
      <c r="K352" t="str">
        <f>INDEX('SWB Backcast - WINEP'!$B$12:$AG$168, MATCH('ALL Backcast - WINEP NEP'!$C352, 'SWB Backcast - WINEP'!$C$12:$C$168, 0), MATCH('ALL Backcast - WINEP NEP'!K$13, 'SWB Backcast - WINEP'!$B$13:$AG$13, 0))</f>
        <v>Good</v>
      </c>
      <c r="L352" t="str">
        <f>INDEX('SWB Backcast - WINEP'!$B$12:$AG$168, MATCH('ALL Backcast - WINEP NEP'!$C352, 'SWB Backcast - WINEP'!$C$12:$C$168, 0), MATCH('ALL Backcast - WINEP NEP'!L$13, 'SWB Backcast - WINEP'!$B$13:$AG$13, 0))</f>
        <v>Good</v>
      </c>
      <c r="M352">
        <f>INDEX('SWB Backcast - WINEP'!$B$12:$AG$168, MATCH('ALL Backcast - WINEP NEP'!$C352, 'SWB Backcast - WINEP'!$C$12:$C$168, 0), MATCH('ALL Backcast - WINEP NEP'!M$13, 'SWB Backcast - WINEP'!$B$13:$AG$13, 0))</f>
        <v>0</v>
      </c>
      <c r="N352" t="str">
        <f>INDEX('SWB Backcast - WINEP'!$B$12:$AG$168, MATCH('ALL Backcast - WINEP NEP'!$C352, 'SWB Backcast - WINEP'!$C$12:$C$168, 0), MATCH('ALL Backcast - WINEP NEP'!N$13, 'SWB Backcast - WINEP'!$B$13:$AG$13, 0))</f>
        <v>Good</v>
      </c>
      <c r="O352" t="str">
        <f>INDEX('SWB Backcast - WINEP'!$B$12:$AG$168, MATCH('ALL Backcast - WINEP NEP'!$C352, 'SWB Backcast - WINEP'!$C$12:$C$168, 0), MATCH('ALL Backcast - WINEP NEP'!O$13, 'SWB Backcast - WINEP'!$B$13:$AG$13, 0))</f>
        <v>Good</v>
      </c>
      <c r="P352">
        <f>INDEX('SWB Backcast - WINEP'!$B$12:$AG$168, MATCH('ALL Backcast - WINEP NEP'!$C352, 'SWB Backcast - WINEP'!$C$12:$C$168, 0), MATCH('ALL Backcast - WINEP NEP'!P$13, 'SWB Backcast - WINEP'!$B$13:$AG$13, 0))</f>
        <v>0</v>
      </c>
      <c r="Q352" t="str">
        <f>INDEX('SWB Backcast - WINEP'!$B$12:$AG$168, MATCH('ALL Backcast - WINEP NEP'!$C352, 'SWB Backcast - WINEP'!$C$12:$C$168, 0), MATCH('ALL Backcast - WINEP NEP'!Q$13, 'SWB Backcast - WINEP'!$B$13:$AG$13, 0))</f>
        <v>Good</v>
      </c>
      <c r="R352" t="str">
        <f>INDEX('SWB Backcast - WINEP'!$B$12:$AG$168, MATCH('ALL Backcast - WINEP NEP'!$C352, 'SWB Backcast - WINEP'!$C$12:$C$168, 0), MATCH('ALL Backcast - WINEP NEP'!R$13, 'SWB Backcast - WINEP'!$B$13:$AG$13, 0))</f>
        <v>Good</v>
      </c>
      <c r="S352" t="str">
        <f>INDEX('SWB Backcast - WINEP'!$B$12:$AG$168, MATCH('ALL Backcast - WINEP NEP'!$C352, 'SWB Backcast - WINEP'!$C$12:$C$168, 0), MATCH('ALL Backcast - WINEP NEP'!S$13, 'SWB Backcast - WINEP'!$B$13:$AG$13, 0))</f>
        <v>Good</v>
      </c>
      <c r="T352" t="str">
        <f>INDEX('SWB Backcast - WINEP'!$B$12:$AG$168, MATCH('ALL Backcast - WINEP NEP'!$C352, 'SWB Backcast - WINEP'!$C$12:$C$168, 0), MATCH('ALL Backcast - WINEP NEP'!T$13, 'SWB Backcast - WINEP'!$B$13:$AG$13, 0))</f>
        <v>Good</v>
      </c>
      <c r="U352" t="str">
        <f>INDEX('SWB Backcast - WINEP'!$B$12:$AG$168, MATCH('ALL Backcast - WINEP NEP'!$C352, 'SWB Backcast - WINEP'!$C$12:$C$168, 0), MATCH('ALL Backcast - WINEP NEP'!U$13, 'SWB Backcast - WINEP'!$B$13:$AG$13, 0))</f>
        <v>Good</v>
      </c>
      <c r="V352" t="str">
        <f>INDEX('SWB Backcast - WINEP'!$B$12:$AG$168, MATCH('ALL Backcast - WINEP NEP'!$C352, 'SWB Backcast - WINEP'!$C$12:$C$168, 0), MATCH('ALL Backcast - WINEP NEP'!V$13, 'SWB Backcast - WINEP'!$B$13:$AG$13, 0))</f>
        <v>Good</v>
      </c>
      <c r="W352">
        <f>INDEX('SWB Backcast - WINEP'!$B$12:$AG$168, MATCH('ALL Backcast - WINEP NEP'!$C352, 'SWB Backcast - WINEP'!$C$12:$C$168, 0), MATCH('ALL Backcast - WINEP NEP'!W$13, 'SWB Backcast - WINEP'!$B$13:$AG$13, 0))</f>
        <v>0</v>
      </c>
      <c r="X352" t="str">
        <f>INDEX('SWB Backcast - WINEP'!$B$12:$AG$168, MATCH('ALL Backcast - WINEP NEP'!$C352, 'SWB Backcast - WINEP'!$C$12:$C$168, 0), MATCH('ALL Backcast - WINEP NEP'!X$13, 'SWB Backcast - WINEP'!$B$13:$AG$13, 0))</f>
        <v>IMP3 - 08SW10144a, b, c, d</v>
      </c>
      <c r="Y352" t="str">
        <f>INDEX('SWB Backcast - WINEP'!$B$12:$AG$168, MATCH('ALL Backcast - WINEP NEP'!$C352, 'SWB Backcast - WINEP'!$C$12:$C$168, 0), MATCH('ALL Backcast - WINEP NEP'!Y$13, 'SWB Backcast - WINEP'!$B$13:$AG$13, 0))</f>
        <v>Actions complete 31/03/2030 so accept company forecast</v>
      </c>
      <c r="Z352" t="str">
        <f>INDEX('SWB Backcast - WINEP'!$B$12:$AG$168, MATCH('ALL Backcast - WINEP NEP'!$C352, 'SWB Backcast - WINEP'!$C$12:$C$168, 0), MATCH('ALL Backcast - WINEP NEP'!Z$13, 'SWB Backcast - WINEP'!$B$13:$AG$13, 0))</f>
        <v>N</v>
      </c>
      <c r="AB352" t="str">
        <f t="shared" si="5"/>
        <v>Y</v>
      </c>
    </row>
    <row r="353" spans="2:28">
      <c r="B353" t="s">
        <v>239</v>
      </c>
      <c r="C353" t="s">
        <v>677</v>
      </c>
      <c r="D353" t="str">
        <f>INDEX('SWB Backcast - WINEP'!$B$12:$AG$168, MATCH('ALL Backcast - WINEP NEP'!$C353, 'SWB Backcast - WINEP'!$C$12:$C$168, 0), MATCH('ALL Backcast - WINEP NEP'!D$13, 'SWB Backcast - WINEP'!$B$13:$AG$13, 0))</f>
        <v>coastal</v>
      </c>
      <c r="E353" t="str">
        <f>INDEX('SWB Backcast - WINEP'!$B$12:$AG$168, MATCH('ALL Backcast - WINEP NEP'!$C353, 'SWB Backcast - WINEP'!$C$12:$C$168, 0), MATCH('ALL Backcast - WINEP NEP'!E$13, 'SWB Backcast - WINEP'!$B$13:$AG$13, 0))</f>
        <v>Categorisation</v>
      </c>
      <c r="F353" t="str">
        <f>INDEX('SWB Backcast - WINEP'!$B$12:$AG$168, MATCH('ALL Backcast - WINEP NEP'!$C353, 'SWB Backcast - WINEP'!$C$12:$C$168, 0), MATCH('ALL Backcast - WINEP NEP'!F$13, 'SWB Backcast - WINEP'!$B$13:$AG$13, 0))</f>
        <v>Included</v>
      </c>
      <c r="H353" t="str">
        <f>INDEX('SWB Backcast - WINEP'!$B$12:$AG$168, MATCH('ALL Backcast - WINEP NEP'!$C353, 'SWB Backcast - WINEP'!$C$12:$C$168, 0), MATCH('ALL Backcast - WINEP NEP'!H$13, 'SWB Backcast - WINEP'!$B$13:$AG$13, 0))</f>
        <v>Excellent</v>
      </c>
      <c r="I353" t="str">
        <f>INDEX('SWB Backcast - WINEP'!$B$12:$AG$168, MATCH('ALL Backcast - WINEP NEP'!$C353, 'SWB Backcast - WINEP'!$C$12:$C$168, 0), MATCH('ALL Backcast - WINEP NEP'!I$13, 'SWB Backcast - WINEP'!$B$13:$AG$13, 0))</f>
        <v>Excellent</v>
      </c>
      <c r="J353" t="str">
        <f>INDEX('SWB Backcast - WINEP'!$B$12:$AG$168, MATCH('ALL Backcast - WINEP NEP'!$C353, 'SWB Backcast - WINEP'!$C$12:$C$168, 0), MATCH('ALL Backcast - WINEP NEP'!J$13, 'SWB Backcast - WINEP'!$B$13:$AG$13, 0))</f>
        <v>Excellent</v>
      </c>
      <c r="K353" t="str">
        <f>INDEX('SWB Backcast - WINEP'!$B$12:$AG$168, MATCH('ALL Backcast - WINEP NEP'!$C353, 'SWB Backcast - WINEP'!$C$12:$C$168, 0), MATCH('ALL Backcast - WINEP NEP'!K$13, 'SWB Backcast - WINEP'!$B$13:$AG$13, 0))</f>
        <v>Excellent</v>
      </c>
      <c r="L353" t="str">
        <f>INDEX('SWB Backcast - WINEP'!$B$12:$AG$168, MATCH('ALL Backcast - WINEP NEP'!$C353, 'SWB Backcast - WINEP'!$C$12:$C$168, 0), MATCH('ALL Backcast - WINEP NEP'!L$13, 'SWB Backcast - WINEP'!$B$13:$AG$13, 0))</f>
        <v>Excellent</v>
      </c>
      <c r="M353">
        <f>INDEX('SWB Backcast - WINEP'!$B$12:$AG$168, MATCH('ALL Backcast - WINEP NEP'!$C353, 'SWB Backcast - WINEP'!$C$12:$C$168, 0), MATCH('ALL Backcast - WINEP NEP'!M$13, 'SWB Backcast - WINEP'!$B$13:$AG$13, 0))</f>
        <v>0</v>
      </c>
      <c r="N353" t="str">
        <f>INDEX('SWB Backcast - WINEP'!$B$12:$AG$168, MATCH('ALL Backcast - WINEP NEP'!$C353, 'SWB Backcast - WINEP'!$C$12:$C$168, 0), MATCH('ALL Backcast - WINEP NEP'!N$13, 'SWB Backcast - WINEP'!$B$13:$AG$13, 0))</f>
        <v>Excellent</v>
      </c>
      <c r="O353" t="str">
        <f>INDEX('SWB Backcast - WINEP'!$B$12:$AG$168, MATCH('ALL Backcast - WINEP NEP'!$C353, 'SWB Backcast - WINEP'!$C$12:$C$168, 0), MATCH('ALL Backcast - WINEP NEP'!O$13, 'SWB Backcast - WINEP'!$B$13:$AG$13, 0))</f>
        <v>Excellent</v>
      </c>
      <c r="P353">
        <f>INDEX('SWB Backcast - WINEP'!$B$12:$AG$168, MATCH('ALL Backcast - WINEP NEP'!$C353, 'SWB Backcast - WINEP'!$C$12:$C$168, 0), MATCH('ALL Backcast - WINEP NEP'!P$13, 'SWB Backcast - WINEP'!$B$13:$AG$13, 0))</f>
        <v>0</v>
      </c>
      <c r="Q353" t="str">
        <f>INDEX('SWB Backcast - WINEP'!$B$12:$AG$168, MATCH('ALL Backcast - WINEP NEP'!$C353, 'SWB Backcast - WINEP'!$C$12:$C$168, 0), MATCH('ALL Backcast - WINEP NEP'!Q$13, 'SWB Backcast - WINEP'!$B$13:$AG$13, 0))</f>
        <v>Excellent</v>
      </c>
      <c r="R353" t="str">
        <f>INDEX('SWB Backcast - WINEP'!$B$12:$AG$168, MATCH('ALL Backcast - WINEP NEP'!$C353, 'SWB Backcast - WINEP'!$C$12:$C$168, 0), MATCH('ALL Backcast - WINEP NEP'!R$13, 'SWB Backcast - WINEP'!$B$13:$AG$13, 0))</f>
        <v>Excellent</v>
      </c>
      <c r="S353" t="str">
        <f>INDEX('SWB Backcast - WINEP'!$B$12:$AG$168, MATCH('ALL Backcast - WINEP NEP'!$C353, 'SWB Backcast - WINEP'!$C$12:$C$168, 0), MATCH('ALL Backcast - WINEP NEP'!S$13, 'SWB Backcast - WINEP'!$B$13:$AG$13, 0))</f>
        <v>Excellent</v>
      </c>
      <c r="T353" t="str">
        <f>INDEX('SWB Backcast - WINEP'!$B$12:$AG$168, MATCH('ALL Backcast - WINEP NEP'!$C353, 'SWB Backcast - WINEP'!$C$12:$C$168, 0), MATCH('ALL Backcast - WINEP NEP'!T$13, 'SWB Backcast - WINEP'!$B$13:$AG$13, 0))</f>
        <v>Excellent</v>
      </c>
      <c r="U353" t="str">
        <f>INDEX('SWB Backcast - WINEP'!$B$12:$AG$168, MATCH('ALL Backcast - WINEP NEP'!$C353, 'SWB Backcast - WINEP'!$C$12:$C$168, 0), MATCH('ALL Backcast - WINEP NEP'!U$13, 'SWB Backcast - WINEP'!$B$13:$AG$13, 0))</f>
        <v>Excellent</v>
      </c>
      <c r="V353" t="str">
        <f>INDEX('SWB Backcast - WINEP'!$B$12:$AG$168, MATCH('ALL Backcast - WINEP NEP'!$C353, 'SWB Backcast - WINEP'!$C$12:$C$168, 0), MATCH('ALL Backcast - WINEP NEP'!V$13, 'SWB Backcast - WINEP'!$B$13:$AG$13, 0))</f>
        <v>Excellent</v>
      </c>
      <c r="W353">
        <f>INDEX('SWB Backcast - WINEP'!$B$12:$AG$168, MATCH('ALL Backcast - WINEP NEP'!$C353, 'SWB Backcast - WINEP'!$C$12:$C$168, 0), MATCH('ALL Backcast - WINEP NEP'!W$13, 'SWB Backcast - WINEP'!$B$13:$AG$13, 0))</f>
        <v>0</v>
      </c>
      <c r="X353">
        <f>INDEX('SWB Backcast - WINEP'!$B$12:$AG$168, MATCH('ALL Backcast - WINEP NEP'!$C353, 'SWB Backcast - WINEP'!$C$12:$C$168, 0), MATCH('ALL Backcast - WINEP NEP'!X$13, 'SWB Backcast - WINEP'!$B$13:$AG$13, 0))</f>
        <v>0</v>
      </c>
      <c r="Y353">
        <f>INDEX('SWB Backcast - WINEP'!$B$12:$AG$168, MATCH('ALL Backcast - WINEP NEP'!$C353, 'SWB Backcast - WINEP'!$C$12:$C$168, 0), MATCH('ALL Backcast - WINEP NEP'!Y$13, 'SWB Backcast - WINEP'!$B$13:$AG$13, 0))</f>
        <v>0</v>
      </c>
      <c r="Z353" t="str">
        <f>INDEX('SWB Backcast - WINEP'!$B$12:$AG$168, MATCH('ALL Backcast - WINEP NEP'!$C353, 'SWB Backcast - WINEP'!$C$12:$C$168, 0), MATCH('ALL Backcast - WINEP NEP'!Z$13, 'SWB Backcast - WINEP'!$B$13:$AG$13, 0))</f>
        <v>N</v>
      </c>
      <c r="AB353" t="str">
        <f t="shared" si="5"/>
        <v>N</v>
      </c>
    </row>
    <row r="354" spans="2:28">
      <c r="B354" t="s">
        <v>239</v>
      </c>
      <c r="C354" t="s">
        <v>678</v>
      </c>
      <c r="D354" t="str">
        <f>INDEX('SWB Backcast - WINEP'!$B$12:$AG$168, MATCH('ALL Backcast - WINEP NEP'!$C354, 'SWB Backcast - WINEP'!$C$12:$C$168, 0), MATCH('ALL Backcast - WINEP NEP'!D$13, 'SWB Backcast - WINEP'!$B$13:$AG$13, 0))</f>
        <v>coastal</v>
      </c>
      <c r="E354" t="str">
        <f>INDEX('SWB Backcast - WINEP'!$B$12:$AG$168, MATCH('ALL Backcast - WINEP NEP'!$C354, 'SWB Backcast - WINEP'!$C$12:$C$168, 0), MATCH('ALL Backcast - WINEP NEP'!E$13, 'SWB Backcast - WINEP'!$B$13:$AG$13, 0))</f>
        <v>Categorisation</v>
      </c>
      <c r="F354" t="str">
        <f>INDEX('SWB Backcast - WINEP'!$B$12:$AG$168, MATCH('ALL Backcast - WINEP NEP'!$C354, 'SWB Backcast - WINEP'!$C$12:$C$168, 0), MATCH('ALL Backcast - WINEP NEP'!F$13, 'SWB Backcast - WINEP'!$B$13:$AG$13, 0))</f>
        <v>Excluded</v>
      </c>
      <c r="H354" t="str">
        <f>INDEX('SWB Backcast - WINEP'!$B$12:$AG$168, MATCH('ALL Backcast - WINEP NEP'!$C354, 'SWB Backcast - WINEP'!$C$12:$C$168, 0), MATCH('ALL Backcast - WINEP NEP'!H$13, 'SWB Backcast - WINEP'!$B$13:$AG$13, 0))</f>
        <v>Not applicable (removed)</v>
      </c>
      <c r="I354" t="str">
        <f>INDEX('SWB Backcast - WINEP'!$B$12:$AG$168, MATCH('ALL Backcast - WINEP NEP'!$C354, 'SWB Backcast - WINEP'!$C$12:$C$168, 0), MATCH('ALL Backcast - WINEP NEP'!I$13, 'SWB Backcast - WINEP'!$B$13:$AG$13, 0))</f>
        <v>Not applicable (removed)</v>
      </c>
      <c r="J354" t="str">
        <f>INDEX('SWB Backcast - WINEP'!$B$12:$AG$168, MATCH('ALL Backcast - WINEP NEP'!$C354, 'SWB Backcast - WINEP'!$C$12:$C$168, 0), MATCH('ALL Backcast - WINEP NEP'!J$13, 'SWB Backcast - WINEP'!$B$13:$AG$13, 0))</f>
        <v>Not applicable (removed)</v>
      </c>
      <c r="K354" t="str">
        <f>INDEX('SWB Backcast - WINEP'!$B$12:$AG$168, MATCH('ALL Backcast - WINEP NEP'!$C354, 'SWB Backcast - WINEP'!$C$12:$C$168, 0), MATCH('ALL Backcast - WINEP NEP'!K$13, 'SWB Backcast - WINEP'!$B$13:$AG$13, 0))</f>
        <v>Not applicable (removed)</v>
      </c>
      <c r="L354" t="str">
        <f>INDEX('SWB Backcast - WINEP'!$B$12:$AG$168, MATCH('ALL Backcast - WINEP NEP'!$C354, 'SWB Backcast - WINEP'!$C$12:$C$168, 0), MATCH('ALL Backcast - WINEP NEP'!L$13, 'SWB Backcast - WINEP'!$B$13:$AG$13, 0))</f>
        <v>Not applicable (removed)</v>
      </c>
      <c r="M354">
        <f>INDEX('SWB Backcast - WINEP'!$B$12:$AG$168, MATCH('ALL Backcast - WINEP NEP'!$C354, 'SWB Backcast - WINEP'!$C$12:$C$168, 0), MATCH('ALL Backcast - WINEP NEP'!M$13, 'SWB Backcast - WINEP'!$B$13:$AG$13, 0))</f>
        <v>0</v>
      </c>
      <c r="N354" t="str">
        <f>INDEX('SWB Backcast - WINEP'!$B$12:$AG$168, MATCH('ALL Backcast - WINEP NEP'!$C354, 'SWB Backcast - WINEP'!$C$12:$C$168, 0), MATCH('ALL Backcast - WINEP NEP'!N$13, 'SWB Backcast - WINEP'!$B$13:$AG$13, 0))</f>
        <v>Not applicable (removed)</v>
      </c>
      <c r="O354" t="str">
        <f>INDEX('SWB Backcast - WINEP'!$B$12:$AG$168, MATCH('ALL Backcast - WINEP NEP'!$C354, 'SWB Backcast - WINEP'!$C$12:$C$168, 0), MATCH('ALL Backcast - WINEP NEP'!O$13, 'SWB Backcast - WINEP'!$B$13:$AG$13, 0))</f>
        <v>Not applicable (removed)</v>
      </c>
      <c r="P354">
        <f>INDEX('SWB Backcast - WINEP'!$B$12:$AG$168, MATCH('ALL Backcast - WINEP NEP'!$C354, 'SWB Backcast - WINEP'!$C$12:$C$168, 0), MATCH('ALL Backcast - WINEP NEP'!P$13, 'SWB Backcast - WINEP'!$B$13:$AG$13, 0))</f>
        <v>0</v>
      </c>
      <c r="Q354" t="str">
        <f>INDEX('SWB Backcast - WINEP'!$B$12:$AG$168, MATCH('ALL Backcast - WINEP NEP'!$C354, 'SWB Backcast - WINEP'!$C$12:$C$168, 0), MATCH('ALL Backcast - WINEP NEP'!Q$13, 'SWB Backcast - WINEP'!$B$13:$AG$13, 0))</f>
        <v>Not applicable - not designated</v>
      </c>
      <c r="R354" t="str">
        <f>INDEX('SWB Backcast - WINEP'!$B$12:$AG$168, MATCH('ALL Backcast - WINEP NEP'!$C354, 'SWB Backcast - WINEP'!$C$12:$C$168, 0), MATCH('ALL Backcast - WINEP NEP'!R$13, 'SWB Backcast - WINEP'!$B$13:$AG$13, 0))</f>
        <v>Not applicable - not designated</v>
      </c>
      <c r="S354" t="str">
        <f>INDEX('SWB Backcast - WINEP'!$B$12:$AG$168, MATCH('ALL Backcast - WINEP NEP'!$C354, 'SWB Backcast - WINEP'!$C$12:$C$168, 0), MATCH('ALL Backcast - WINEP NEP'!S$13, 'SWB Backcast - WINEP'!$B$13:$AG$13, 0))</f>
        <v>Not applicable - not designated</v>
      </c>
      <c r="T354" t="str">
        <f>INDEX('SWB Backcast - WINEP'!$B$12:$AG$168, MATCH('ALL Backcast - WINEP NEP'!$C354, 'SWB Backcast - WINEP'!$C$12:$C$168, 0), MATCH('ALL Backcast - WINEP NEP'!T$13, 'SWB Backcast - WINEP'!$B$13:$AG$13, 0))</f>
        <v>Not applicable - not designated</v>
      </c>
      <c r="U354" t="str">
        <f>INDEX('SWB Backcast - WINEP'!$B$12:$AG$168, MATCH('ALL Backcast - WINEP NEP'!$C354, 'SWB Backcast - WINEP'!$C$12:$C$168, 0), MATCH('ALL Backcast - WINEP NEP'!U$13, 'SWB Backcast - WINEP'!$B$13:$AG$13, 0))</f>
        <v>Not applicable - not designated</v>
      </c>
      <c r="V354" t="str">
        <f>INDEX('SWB Backcast - WINEP'!$B$12:$AG$168, MATCH('ALL Backcast - WINEP NEP'!$C354, 'SWB Backcast - WINEP'!$C$12:$C$168, 0), MATCH('ALL Backcast - WINEP NEP'!V$13, 'SWB Backcast - WINEP'!$B$13:$AG$13, 0))</f>
        <v>Not applicable - not designated</v>
      </c>
      <c r="W354">
        <f>INDEX('SWB Backcast - WINEP'!$B$12:$AG$168, MATCH('ALL Backcast - WINEP NEP'!$C354, 'SWB Backcast - WINEP'!$C$12:$C$168, 0), MATCH('ALL Backcast - WINEP NEP'!W$13, 'SWB Backcast - WINEP'!$B$13:$AG$13, 0))</f>
        <v>0</v>
      </c>
      <c r="X354">
        <f>INDEX('SWB Backcast - WINEP'!$B$12:$AG$168, MATCH('ALL Backcast - WINEP NEP'!$C354, 'SWB Backcast - WINEP'!$C$12:$C$168, 0), MATCH('ALL Backcast - WINEP NEP'!X$13, 'SWB Backcast - WINEP'!$B$13:$AG$13, 0))</f>
        <v>0</v>
      </c>
      <c r="Y354">
        <f>INDEX('SWB Backcast - WINEP'!$B$12:$AG$168, MATCH('ALL Backcast - WINEP NEP'!$C354, 'SWB Backcast - WINEP'!$C$12:$C$168, 0), MATCH('ALL Backcast - WINEP NEP'!Y$13, 'SWB Backcast - WINEP'!$B$13:$AG$13, 0))</f>
        <v>0</v>
      </c>
      <c r="Z354" t="str">
        <f>INDEX('SWB Backcast - WINEP'!$B$12:$AG$168, MATCH('ALL Backcast - WINEP NEP'!$C354, 'SWB Backcast - WINEP'!$C$12:$C$168, 0), MATCH('ALL Backcast - WINEP NEP'!Z$13, 'SWB Backcast - WINEP'!$B$13:$AG$13, 0))</f>
        <v>N</v>
      </c>
      <c r="AB354" t="str">
        <f t="shared" si="5"/>
        <v>N</v>
      </c>
    </row>
    <row r="355" spans="2:28">
      <c r="B355" t="s">
        <v>239</v>
      </c>
      <c r="C355" t="s">
        <v>679</v>
      </c>
      <c r="D355" t="str">
        <f>INDEX('SWB Backcast - WINEP'!$B$12:$AG$168, MATCH('ALL Backcast - WINEP NEP'!$C355, 'SWB Backcast - WINEP'!$C$12:$C$168, 0), MATCH('ALL Backcast - WINEP NEP'!D$13, 'SWB Backcast - WINEP'!$B$13:$AG$13, 0))</f>
        <v>coastal</v>
      </c>
      <c r="E355" t="str">
        <f>INDEX('SWB Backcast - WINEP'!$B$12:$AG$168, MATCH('ALL Backcast - WINEP NEP'!$C355, 'SWB Backcast - WINEP'!$C$12:$C$168, 0), MATCH('ALL Backcast - WINEP NEP'!E$13, 'SWB Backcast - WINEP'!$B$13:$AG$13, 0))</f>
        <v>Categorisation</v>
      </c>
      <c r="F355" t="str">
        <f>INDEX('SWB Backcast - WINEP'!$B$12:$AG$168, MATCH('ALL Backcast - WINEP NEP'!$C355, 'SWB Backcast - WINEP'!$C$12:$C$168, 0), MATCH('ALL Backcast - WINEP NEP'!F$13, 'SWB Backcast - WINEP'!$B$13:$AG$13, 0))</f>
        <v>Included</v>
      </c>
      <c r="H355" t="str">
        <f>INDEX('SWB Backcast - WINEP'!$B$12:$AG$168, MATCH('ALL Backcast - WINEP NEP'!$C355, 'SWB Backcast - WINEP'!$C$12:$C$168, 0), MATCH('ALL Backcast - WINEP NEP'!H$13, 'SWB Backcast - WINEP'!$B$13:$AG$13, 0))</f>
        <v>Good</v>
      </c>
      <c r="I355" t="str">
        <f>INDEX('SWB Backcast - WINEP'!$B$12:$AG$168, MATCH('ALL Backcast - WINEP NEP'!$C355, 'SWB Backcast - WINEP'!$C$12:$C$168, 0), MATCH('ALL Backcast - WINEP NEP'!I$13, 'SWB Backcast - WINEP'!$B$13:$AG$13, 0))</f>
        <v>Good</v>
      </c>
      <c r="J355" t="str">
        <f>INDEX('SWB Backcast - WINEP'!$B$12:$AG$168, MATCH('ALL Backcast - WINEP NEP'!$C355, 'SWB Backcast - WINEP'!$C$12:$C$168, 0), MATCH('ALL Backcast - WINEP NEP'!J$13, 'SWB Backcast - WINEP'!$B$13:$AG$13, 0))</f>
        <v>Sufficient</v>
      </c>
      <c r="K355" t="str">
        <f>INDEX('SWB Backcast - WINEP'!$B$12:$AG$168, MATCH('ALL Backcast - WINEP NEP'!$C355, 'SWB Backcast - WINEP'!$C$12:$C$168, 0), MATCH('ALL Backcast - WINEP NEP'!K$13, 'SWB Backcast - WINEP'!$B$13:$AG$13, 0))</f>
        <v>Good</v>
      </c>
      <c r="L355" t="str">
        <f>INDEX('SWB Backcast - WINEP'!$B$12:$AG$168, MATCH('ALL Backcast - WINEP NEP'!$C355, 'SWB Backcast - WINEP'!$C$12:$C$168, 0), MATCH('ALL Backcast - WINEP NEP'!L$13, 'SWB Backcast - WINEP'!$B$13:$AG$13, 0))</f>
        <v>Sufficient</v>
      </c>
      <c r="M355">
        <f>INDEX('SWB Backcast - WINEP'!$B$12:$AG$168, MATCH('ALL Backcast - WINEP NEP'!$C355, 'SWB Backcast - WINEP'!$C$12:$C$168, 0), MATCH('ALL Backcast - WINEP NEP'!M$13, 'SWB Backcast - WINEP'!$B$13:$AG$13, 0))</f>
        <v>0</v>
      </c>
      <c r="N355" t="str">
        <f>INDEX('SWB Backcast - WINEP'!$B$12:$AG$168, MATCH('ALL Backcast - WINEP NEP'!$C355, 'SWB Backcast - WINEP'!$C$12:$C$168, 0), MATCH('ALL Backcast - WINEP NEP'!N$13, 'SWB Backcast - WINEP'!$B$13:$AG$13, 0))</f>
        <v>Sufficient</v>
      </c>
      <c r="O355" t="str">
        <f>INDEX('SWB Backcast - WINEP'!$B$12:$AG$168, MATCH('ALL Backcast - WINEP NEP'!$C355, 'SWB Backcast - WINEP'!$C$12:$C$168, 0), MATCH('ALL Backcast - WINEP NEP'!O$13, 'SWB Backcast - WINEP'!$B$13:$AG$13, 0))</f>
        <v>Sufficient</v>
      </c>
      <c r="P355">
        <f>INDEX('SWB Backcast - WINEP'!$B$12:$AG$168, MATCH('ALL Backcast - WINEP NEP'!$C355, 'SWB Backcast - WINEP'!$C$12:$C$168, 0), MATCH('ALL Backcast - WINEP NEP'!P$13, 'SWB Backcast - WINEP'!$B$13:$AG$13, 0))</f>
        <v>0</v>
      </c>
      <c r="Q355" t="str">
        <f>INDEX('SWB Backcast - WINEP'!$B$12:$AG$168, MATCH('ALL Backcast - WINEP NEP'!$C355, 'SWB Backcast - WINEP'!$C$12:$C$168, 0), MATCH('ALL Backcast - WINEP NEP'!Q$13, 'SWB Backcast - WINEP'!$B$13:$AG$13, 0))</f>
        <v>Good</v>
      </c>
      <c r="R355" t="str">
        <f>INDEX('SWB Backcast - WINEP'!$B$12:$AG$168, MATCH('ALL Backcast - WINEP NEP'!$C355, 'SWB Backcast - WINEP'!$C$12:$C$168, 0), MATCH('ALL Backcast - WINEP NEP'!R$13, 'SWB Backcast - WINEP'!$B$13:$AG$13, 0))</f>
        <v>Good</v>
      </c>
      <c r="S355" t="str">
        <f>INDEX('SWB Backcast - WINEP'!$B$12:$AG$168, MATCH('ALL Backcast - WINEP NEP'!$C355, 'SWB Backcast - WINEP'!$C$12:$C$168, 0), MATCH('ALL Backcast - WINEP NEP'!S$13, 'SWB Backcast - WINEP'!$B$13:$AG$13, 0))</f>
        <v>Good</v>
      </c>
      <c r="T355" t="str">
        <f>INDEX('SWB Backcast - WINEP'!$B$12:$AG$168, MATCH('ALL Backcast - WINEP NEP'!$C355, 'SWB Backcast - WINEP'!$C$12:$C$168, 0), MATCH('ALL Backcast - WINEP NEP'!T$13, 'SWB Backcast - WINEP'!$B$13:$AG$13, 0))</f>
        <v>Good</v>
      </c>
      <c r="U355" t="str">
        <f>INDEX('SWB Backcast - WINEP'!$B$12:$AG$168, MATCH('ALL Backcast - WINEP NEP'!$C355, 'SWB Backcast - WINEP'!$C$12:$C$168, 0), MATCH('ALL Backcast - WINEP NEP'!U$13, 'SWB Backcast - WINEP'!$B$13:$AG$13, 0))</f>
        <v>Excellent</v>
      </c>
      <c r="V355" t="str">
        <f>INDEX('SWB Backcast - WINEP'!$B$12:$AG$168, MATCH('ALL Backcast - WINEP NEP'!$C355, 'SWB Backcast - WINEP'!$C$12:$C$168, 0), MATCH('ALL Backcast - WINEP NEP'!V$13, 'SWB Backcast - WINEP'!$B$13:$AG$13, 0))</f>
        <v>Excellent</v>
      </c>
      <c r="W355" t="str">
        <f>INDEX('SWB Backcast - WINEP'!$B$12:$AG$168, MATCH('ALL Backcast - WINEP NEP'!$C355, 'SWB Backcast - WINEP'!$C$12:$C$168, 0), MATCH('ALL Backcast - WINEP NEP'!W$13, 'SWB Backcast - WINEP'!$B$13:$AG$13, 0))</f>
        <v>Borderline</v>
      </c>
      <c r="X355" t="str">
        <f>INDEX('SWB Backcast - WINEP'!$B$12:$AG$168, MATCH('ALL Backcast - WINEP NEP'!$C355, 'SWB Backcast - WINEP'!$C$12:$C$168, 0), MATCH('ALL Backcast - WINEP NEP'!X$13, 'SWB Backcast - WINEP'!$B$13:$AG$13, 0))</f>
        <v>Investment to limit deterioration - 08SW100100 - and BW goes up to excellent by 2029-30.</v>
      </c>
      <c r="Y355">
        <f>INDEX('SWB Backcast - WINEP'!$B$12:$AG$168, MATCH('ALL Backcast - WINEP NEP'!$C355, 'SWB Backcast - WINEP'!$C$12:$C$168, 0), MATCH('ALL Backcast - WINEP NEP'!Y$13, 'SWB Backcast - WINEP'!$B$13:$AG$13, 0))</f>
        <v>0</v>
      </c>
      <c r="Z355" t="str">
        <f>INDEX('SWB Backcast - WINEP'!$B$12:$AG$168, MATCH('ALL Backcast - WINEP NEP'!$C355, 'SWB Backcast - WINEP'!$C$12:$C$168, 0), MATCH('ALL Backcast - WINEP NEP'!Z$13, 'SWB Backcast - WINEP'!$B$13:$AG$13, 0))</f>
        <v>N</v>
      </c>
      <c r="AB355" t="str">
        <f t="shared" si="5"/>
        <v>Y</v>
      </c>
    </row>
    <row r="356" spans="2:28">
      <c r="B356" t="s">
        <v>239</v>
      </c>
      <c r="C356" t="s">
        <v>680</v>
      </c>
      <c r="D356" t="str">
        <f>INDEX('SWB Backcast - WINEP'!$B$12:$AG$168, MATCH('ALL Backcast - WINEP NEP'!$C356, 'SWB Backcast - WINEP'!$C$12:$C$168, 0), MATCH('ALL Backcast - WINEP NEP'!D$13, 'SWB Backcast - WINEP'!$B$13:$AG$13, 0))</f>
        <v>coastal</v>
      </c>
      <c r="E356" t="str">
        <f>INDEX('SWB Backcast - WINEP'!$B$12:$AG$168, MATCH('ALL Backcast - WINEP NEP'!$C356, 'SWB Backcast - WINEP'!$C$12:$C$168, 0), MATCH('ALL Backcast - WINEP NEP'!E$13, 'SWB Backcast - WINEP'!$B$13:$AG$13, 0))</f>
        <v>Categorisation</v>
      </c>
      <c r="F356" t="str">
        <f>INDEX('SWB Backcast - WINEP'!$B$12:$AG$168, MATCH('ALL Backcast - WINEP NEP'!$C356, 'SWB Backcast - WINEP'!$C$12:$C$168, 0), MATCH('ALL Backcast - WINEP NEP'!F$13, 'SWB Backcast - WINEP'!$B$13:$AG$13, 0))</f>
        <v>Included</v>
      </c>
      <c r="H356" t="str">
        <f>INDEX('SWB Backcast - WINEP'!$B$12:$AG$168, MATCH('ALL Backcast - WINEP NEP'!$C356, 'SWB Backcast - WINEP'!$C$12:$C$168, 0), MATCH('ALL Backcast - WINEP NEP'!H$13, 'SWB Backcast - WINEP'!$B$13:$AG$13, 0))</f>
        <v>Excellent</v>
      </c>
      <c r="I356" t="str">
        <f>INDEX('SWB Backcast - WINEP'!$B$12:$AG$168, MATCH('ALL Backcast - WINEP NEP'!$C356, 'SWB Backcast - WINEP'!$C$12:$C$168, 0), MATCH('ALL Backcast - WINEP NEP'!I$13, 'SWB Backcast - WINEP'!$B$13:$AG$13, 0))</f>
        <v>Excellent</v>
      </c>
      <c r="J356" t="str">
        <f>INDEX('SWB Backcast - WINEP'!$B$12:$AG$168, MATCH('ALL Backcast - WINEP NEP'!$C356, 'SWB Backcast - WINEP'!$C$12:$C$168, 0), MATCH('ALL Backcast - WINEP NEP'!J$13, 'SWB Backcast - WINEP'!$B$13:$AG$13, 0))</f>
        <v>Excellent</v>
      </c>
      <c r="K356" t="str">
        <f>INDEX('SWB Backcast - WINEP'!$B$12:$AG$168, MATCH('ALL Backcast - WINEP NEP'!$C356, 'SWB Backcast - WINEP'!$C$12:$C$168, 0), MATCH('ALL Backcast - WINEP NEP'!K$13, 'SWB Backcast - WINEP'!$B$13:$AG$13, 0))</f>
        <v>Excellent</v>
      </c>
      <c r="L356" t="str">
        <f>INDEX('SWB Backcast - WINEP'!$B$12:$AG$168, MATCH('ALL Backcast - WINEP NEP'!$C356, 'SWB Backcast - WINEP'!$C$12:$C$168, 0), MATCH('ALL Backcast - WINEP NEP'!L$13, 'SWB Backcast - WINEP'!$B$13:$AG$13, 0))</f>
        <v>Excellent</v>
      </c>
      <c r="M356">
        <f>INDEX('SWB Backcast - WINEP'!$B$12:$AG$168, MATCH('ALL Backcast - WINEP NEP'!$C356, 'SWB Backcast - WINEP'!$C$12:$C$168, 0), MATCH('ALL Backcast - WINEP NEP'!M$13, 'SWB Backcast - WINEP'!$B$13:$AG$13, 0))</f>
        <v>0</v>
      </c>
      <c r="N356" t="str">
        <f>INDEX('SWB Backcast - WINEP'!$B$12:$AG$168, MATCH('ALL Backcast - WINEP NEP'!$C356, 'SWB Backcast - WINEP'!$C$12:$C$168, 0), MATCH('ALL Backcast - WINEP NEP'!N$13, 'SWB Backcast - WINEP'!$B$13:$AG$13, 0))</f>
        <v>Excellent</v>
      </c>
      <c r="O356" t="str">
        <f>INDEX('SWB Backcast - WINEP'!$B$12:$AG$168, MATCH('ALL Backcast - WINEP NEP'!$C356, 'SWB Backcast - WINEP'!$C$12:$C$168, 0), MATCH('ALL Backcast - WINEP NEP'!O$13, 'SWB Backcast - WINEP'!$B$13:$AG$13, 0))</f>
        <v>Excellent</v>
      </c>
      <c r="P356">
        <f>INDEX('SWB Backcast - WINEP'!$B$12:$AG$168, MATCH('ALL Backcast - WINEP NEP'!$C356, 'SWB Backcast - WINEP'!$C$12:$C$168, 0), MATCH('ALL Backcast - WINEP NEP'!P$13, 'SWB Backcast - WINEP'!$B$13:$AG$13, 0))</f>
        <v>0</v>
      </c>
      <c r="Q356" t="str">
        <f>INDEX('SWB Backcast - WINEP'!$B$12:$AG$168, MATCH('ALL Backcast - WINEP NEP'!$C356, 'SWB Backcast - WINEP'!$C$12:$C$168, 0), MATCH('ALL Backcast - WINEP NEP'!Q$13, 'SWB Backcast - WINEP'!$B$13:$AG$13, 0))</f>
        <v>Excellent</v>
      </c>
      <c r="R356" t="str">
        <f>INDEX('SWB Backcast - WINEP'!$B$12:$AG$168, MATCH('ALL Backcast - WINEP NEP'!$C356, 'SWB Backcast - WINEP'!$C$12:$C$168, 0), MATCH('ALL Backcast - WINEP NEP'!R$13, 'SWB Backcast - WINEP'!$B$13:$AG$13, 0))</f>
        <v>Excellent</v>
      </c>
      <c r="S356" t="str">
        <f>INDEX('SWB Backcast - WINEP'!$B$12:$AG$168, MATCH('ALL Backcast - WINEP NEP'!$C356, 'SWB Backcast - WINEP'!$C$12:$C$168, 0), MATCH('ALL Backcast - WINEP NEP'!S$13, 'SWB Backcast - WINEP'!$B$13:$AG$13, 0))</f>
        <v>Excellent</v>
      </c>
      <c r="T356" t="str">
        <f>INDEX('SWB Backcast - WINEP'!$B$12:$AG$168, MATCH('ALL Backcast - WINEP NEP'!$C356, 'SWB Backcast - WINEP'!$C$12:$C$168, 0), MATCH('ALL Backcast - WINEP NEP'!T$13, 'SWB Backcast - WINEP'!$B$13:$AG$13, 0))</f>
        <v>Excellent</v>
      </c>
      <c r="U356" t="str">
        <f>INDEX('SWB Backcast - WINEP'!$B$12:$AG$168, MATCH('ALL Backcast - WINEP NEP'!$C356, 'SWB Backcast - WINEP'!$C$12:$C$168, 0), MATCH('ALL Backcast - WINEP NEP'!U$13, 'SWB Backcast - WINEP'!$B$13:$AG$13, 0))</f>
        <v>Excellent</v>
      </c>
      <c r="V356" t="str">
        <f>INDEX('SWB Backcast - WINEP'!$B$12:$AG$168, MATCH('ALL Backcast - WINEP NEP'!$C356, 'SWB Backcast - WINEP'!$C$12:$C$168, 0), MATCH('ALL Backcast - WINEP NEP'!V$13, 'SWB Backcast - WINEP'!$B$13:$AG$13, 0))</f>
        <v>Excellent</v>
      </c>
      <c r="W356">
        <f>INDEX('SWB Backcast - WINEP'!$B$12:$AG$168, MATCH('ALL Backcast - WINEP NEP'!$C356, 'SWB Backcast - WINEP'!$C$12:$C$168, 0), MATCH('ALL Backcast - WINEP NEP'!W$13, 'SWB Backcast - WINEP'!$B$13:$AG$13, 0))</f>
        <v>0</v>
      </c>
      <c r="X356" t="str">
        <f>INDEX('SWB Backcast - WINEP'!$B$12:$AG$168, MATCH('ALL Backcast - WINEP NEP'!$C356, 'SWB Backcast - WINEP'!$C$12:$C$168, 0), MATCH('ALL Backcast - WINEP NEP'!X$13, 'SWB Backcast - WINEP'!$B$13:$AG$13, 0))</f>
        <v>3 x EnvAct_IMP3 - 09SW101419a, 08SW101535a, 08SW101542a</v>
      </c>
      <c r="Y356" t="str">
        <f>INDEX('SWB Backcast - WINEP'!$B$12:$AG$168, MATCH('ALL Backcast - WINEP NEP'!$C356, 'SWB Backcast - WINEP'!$C$12:$C$168, 0), MATCH('ALL Backcast - WINEP NEP'!Y$13, 'SWB Backcast - WINEP'!$B$13:$AG$13, 0))</f>
        <v>Improvements to reduce storm overflows - but remaining at excellent so fine</v>
      </c>
      <c r="Z356" t="str">
        <f>INDEX('SWB Backcast - WINEP'!$B$12:$AG$168, MATCH('ALL Backcast - WINEP NEP'!$C356, 'SWB Backcast - WINEP'!$C$12:$C$168, 0), MATCH('ALL Backcast - WINEP NEP'!Z$13, 'SWB Backcast - WINEP'!$B$13:$AG$13, 0))</f>
        <v>N</v>
      </c>
      <c r="AB356" t="str">
        <f t="shared" si="5"/>
        <v>Y</v>
      </c>
    </row>
    <row r="357" spans="2:28">
      <c r="B357" t="s">
        <v>239</v>
      </c>
      <c r="C357" t="s">
        <v>681</v>
      </c>
      <c r="D357" t="str">
        <f>INDEX('SWB Backcast - WINEP'!$B$12:$AG$168, MATCH('ALL Backcast - WINEP NEP'!$C357, 'SWB Backcast - WINEP'!$C$12:$C$168, 0), MATCH('ALL Backcast - WINEP NEP'!D$13, 'SWB Backcast - WINEP'!$B$13:$AG$13, 0))</f>
        <v>coastal</v>
      </c>
      <c r="E357" t="str">
        <f>INDEX('SWB Backcast - WINEP'!$B$12:$AG$168, MATCH('ALL Backcast - WINEP NEP'!$C357, 'SWB Backcast - WINEP'!$C$12:$C$168, 0), MATCH('ALL Backcast - WINEP NEP'!E$13, 'SWB Backcast - WINEP'!$B$13:$AG$13, 0))</f>
        <v>Categorisation</v>
      </c>
      <c r="F357" t="str">
        <f>INDEX('SWB Backcast - WINEP'!$B$12:$AG$168, MATCH('ALL Backcast - WINEP NEP'!$C357, 'SWB Backcast - WINEP'!$C$12:$C$168, 0), MATCH('ALL Backcast - WINEP NEP'!F$13, 'SWB Backcast - WINEP'!$B$13:$AG$13, 0))</f>
        <v>Included</v>
      </c>
      <c r="H357" t="str">
        <f>INDEX('SWB Backcast - WINEP'!$B$12:$AG$168, MATCH('ALL Backcast - WINEP NEP'!$C357, 'SWB Backcast - WINEP'!$C$12:$C$168, 0), MATCH('ALL Backcast - WINEP NEP'!H$13, 'SWB Backcast - WINEP'!$B$13:$AG$13, 0))</f>
        <v>Good</v>
      </c>
      <c r="I357" t="str">
        <f>INDEX('SWB Backcast - WINEP'!$B$12:$AG$168, MATCH('ALL Backcast - WINEP NEP'!$C357, 'SWB Backcast - WINEP'!$C$12:$C$168, 0), MATCH('ALL Backcast - WINEP NEP'!I$13, 'SWB Backcast - WINEP'!$B$13:$AG$13, 0))</f>
        <v>Good</v>
      </c>
      <c r="J357" t="str">
        <f>INDEX('SWB Backcast - WINEP'!$B$12:$AG$168, MATCH('ALL Backcast - WINEP NEP'!$C357, 'SWB Backcast - WINEP'!$C$12:$C$168, 0), MATCH('ALL Backcast - WINEP NEP'!J$13, 'SWB Backcast - WINEP'!$B$13:$AG$13, 0))</f>
        <v>Good</v>
      </c>
      <c r="K357" t="str">
        <f>INDEX('SWB Backcast - WINEP'!$B$12:$AG$168, MATCH('ALL Backcast - WINEP NEP'!$C357, 'SWB Backcast - WINEP'!$C$12:$C$168, 0), MATCH('ALL Backcast - WINEP NEP'!K$13, 'SWB Backcast - WINEP'!$B$13:$AG$13, 0))</f>
        <v>Good</v>
      </c>
      <c r="L357" t="str">
        <f>INDEX('SWB Backcast - WINEP'!$B$12:$AG$168, MATCH('ALL Backcast - WINEP NEP'!$C357, 'SWB Backcast - WINEP'!$C$12:$C$168, 0), MATCH('ALL Backcast - WINEP NEP'!L$13, 'SWB Backcast - WINEP'!$B$13:$AG$13, 0))</f>
        <v>Good</v>
      </c>
      <c r="M357">
        <f>INDEX('SWB Backcast - WINEP'!$B$12:$AG$168, MATCH('ALL Backcast - WINEP NEP'!$C357, 'SWB Backcast - WINEP'!$C$12:$C$168, 0), MATCH('ALL Backcast - WINEP NEP'!M$13, 'SWB Backcast - WINEP'!$B$13:$AG$13, 0))</f>
        <v>0</v>
      </c>
      <c r="N357" t="str">
        <f>INDEX('SWB Backcast - WINEP'!$B$12:$AG$168, MATCH('ALL Backcast - WINEP NEP'!$C357, 'SWB Backcast - WINEP'!$C$12:$C$168, 0), MATCH('ALL Backcast - WINEP NEP'!N$13, 'SWB Backcast - WINEP'!$B$13:$AG$13, 0))</f>
        <v>Good</v>
      </c>
      <c r="O357" t="str">
        <f>INDEX('SWB Backcast - WINEP'!$B$12:$AG$168, MATCH('ALL Backcast - WINEP NEP'!$C357, 'SWB Backcast - WINEP'!$C$12:$C$168, 0), MATCH('ALL Backcast - WINEP NEP'!O$13, 'SWB Backcast - WINEP'!$B$13:$AG$13, 0))</f>
        <v>Good</v>
      </c>
      <c r="P357">
        <f>INDEX('SWB Backcast - WINEP'!$B$12:$AG$168, MATCH('ALL Backcast - WINEP NEP'!$C357, 'SWB Backcast - WINEP'!$C$12:$C$168, 0), MATCH('ALL Backcast - WINEP NEP'!P$13, 'SWB Backcast - WINEP'!$B$13:$AG$13, 0))</f>
        <v>0</v>
      </c>
      <c r="Q357" t="str">
        <f>INDEX('SWB Backcast - WINEP'!$B$12:$AG$168, MATCH('ALL Backcast - WINEP NEP'!$C357, 'SWB Backcast - WINEP'!$C$12:$C$168, 0), MATCH('ALL Backcast - WINEP NEP'!Q$13, 'SWB Backcast - WINEP'!$B$13:$AG$13, 0))</f>
        <v>Good</v>
      </c>
      <c r="R357" t="str">
        <f>INDEX('SWB Backcast - WINEP'!$B$12:$AG$168, MATCH('ALL Backcast - WINEP NEP'!$C357, 'SWB Backcast - WINEP'!$C$12:$C$168, 0), MATCH('ALL Backcast - WINEP NEP'!R$13, 'SWB Backcast - WINEP'!$B$13:$AG$13, 0))</f>
        <v>Good</v>
      </c>
      <c r="S357" t="str">
        <f>INDEX('SWB Backcast - WINEP'!$B$12:$AG$168, MATCH('ALL Backcast - WINEP NEP'!$C357, 'SWB Backcast - WINEP'!$C$12:$C$168, 0), MATCH('ALL Backcast - WINEP NEP'!S$13, 'SWB Backcast - WINEP'!$B$13:$AG$13, 0))</f>
        <v>Good</v>
      </c>
      <c r="T357" t="str">
        <f>INDEX('SWB Backcast - WINEP'!$B$12:$AG$168, MATCH('ALL Backcast - WINEP NEP'!$C357, 'SWB Backcast - WINEP'!$C$12:$C$168, 0), MATCH('ALL Backcast - WINEP NEP'!T$13, 'SWB Backcast - WINEP'!$B$13:$AG$13, 0))</f>
        <v>Good</v>
      </c>
      <c r="U357" t="str">
        <f>INDEX('SWB Backcast - WINEP'!$B$12:$AG$168, MATCH('ALL Backcast - WINEP NEP'!$C357, 'SWB Backcast - WINEP'!$C$12:$C$168, 0), MATCH('ALL Backcast - WINEP NEP'!U$13, 'SWB Backcast - WINEP'!$B$13:$AG$13, 0))</f>
        <v>Good</v>
      </c>
      <c r="V357" t="str">
        <f>INDEX('SWB Backcast - WINEP'!$B$12:$AG$168, MATCH('ALL Backcast - WINEP NEP'!$C357, 'SWB Backcast - WINEP'!$C$12:$C$168, 0), MATCH('ALL Backcast - WINEP NEP'!V$13, 'SWB Backcast - WINEP'!$B$13:$AG$13, 0))</f>
        <v>Good</v>
      </c>
      <c r="W357">
        <f>INDEX('SWB Backcast - WINEP'!$B$12:$AG$168, MATCH('ALL Backcast - WINEP NEP'!$C357, 'SWB Backcast - WINEP'!$C$12:$C$168, 0), MATCH('ALL Backcast - WINEP NEP'!W$13, 'SWB Backcast - WINEP'!$B$13:$AG$13, 0))</f>
        <v>0</v>
      </c>
      <c r="X357" t="str">
        <f>INDEX('SWB Backcast - WINEP'!$B$12:$AG$168, MATCH('ALL Backcast - WINEP NEP'!$C357, 'SWB Backcast - WINEP'!$C$12:$C$168, 0), MATCH('ALL Backcast - WINEP NEP'!X$13, 'SWB Backcast - WINEP'!$B$13:$AG$13, 0))</f>
        <v>Has IMP3 driver</v>
      </c>
      <c r="Y357" t="str">
        <f>INDEX('SWB Backcast - WINEP'!$B$12:$AG$168, MATCH('ALL Backcast - WINEP NEP'!$C357, 'SWB Backcast - WINEP'!$C$12:$C$168, 0), MATCH('ALL Backcast - WINEP NEP'!Y$13, 'SWB Backcast - WINEP'!$B$13:$AG$13, 0))</f>
        <v>Completion date 31/03/2030 so not in period</v>
      </c>
      <c r="Z357" t="str">
        <f>INDEX('SWB Backcast - WINEP'!$B$12:$AG$168, MATCH('ALL Backcast - WINEP NEP'!$C357, 'SWB Backcast - WINEP'!$C$12:$C$168, 0), MATCH('ALL Backcast - WINEP NEP'!Z$13, 'SWB Backcast - WINEP'!$B$13:$AG$13, 0))</f>
        <v>N</v>
      </c>
      <c r="AB357" t="str">
        <f t="shared" si="5"/>
        <v>Y</v>
      </c>
    </row>
    <row r="358" spans="2:28">
      <c r="B358" t="s">
        <v>239</v>
      </c>
      <c r="C358" t="s">
        <v>682</v>
      </c>
      <c r="D358" t="str">
        <f>INDEX('SWB Backcast - WINEP'!$B$12:$AG$168, MATCH('ALL Backcast - WINEP NEP'!$C358, 'SWB Backcast - WINEP'!$C$12:$C$168, 0), MATCH('ALL Backcast - WINEP NEP'!D$13, 'SWB Backcast - WINEP'!$B$13:$AG$13, 0))</f>
        <v>coastal</v>
      </c>
      <c r="E358" t="str">
        <f>INDEX('SWB Backcast - WINEP'!$B$12:$AG$168, MATCH('ALL Backcast - WINEP NEP'!$C358, 'SWB Backcast - WINEP'!$C$12:$C$168, 0), MATCH('ALL Backcast - WINEP NEP'!E$13, 'SWB Backcast - WINEP'!$B$13:$AG$13, 0))</f>
        <v>Categorisation</v>
      </c>
      <c r="F358" t="str">
        <f>INDEX('SWB Backcast - WINEP'!$B$12:$AG$168, MATCH('ALL Backcast - WINEP NEP'!$C358, 'SWB Backcast - WINEP'!$C$12:$C$168, 0), MATCH('ALL Backcast - WINEP NEP'!F$13, 'SWB Backcast - WINEP'!$B$13:$AG$13, 0))</f>
        <v>Included</v>
      </c>
      <c r="H358" t="str">
        <f>INDEX('SWB Backcast - WINEP'!$B$12:$AG$168, MATCH('ALL Backcast - WINEP NEP'!$C358, 'SWB Backcast - WINEP'!$C$12:$C$168, 0), MATCH('ALL Backcast - WINEP NEP'!H$13, 'SWB Backcast - WINEP'!$B$13:$AG$13, 0))</f>
        <v>Excellent</v>
      </c>
      <c r="I358" t="str">
        <f>INDEX('SWB Backcast - WINEP'!$B$12:$AG$168, MATCH('ALL Backcast - WINEP NEP'!$C358, 'SWB Backcast - WINEP'!$C$12:$C$168, 0), MATCH('ALL Backcast - WINEP NEP'!I$13, 'SWB Backcast - WINEP'!$B$13:$AG$13, 0))</f>
        <v>Excellent</v>
      </c>
      <c r="J358" t="str">
        <f>INDEX('SWB Backcast - WINEP'!$B$12:$AG$168, MATCH('ALL Backcast - WINEP NEP'!$C358, 'SWB Backcast - WINEP'!$C$12:$C$168, 0), MATCH('ALL Backcast - WINEP NEP'!J$13, 'SWB Backcast - WINEP'!$B$13:$AG$13, 0))</f>
        <v>Excellent</v>
      </c>
      <c r="K358" t="str">
        <f>INDEX('SWB Backcast - WINEP'!$B$12:$AG$168, MATCH('ALL Backcast - WINEP NEP'!$C358, 'SWB Backcast - WINEP'!$C$12:$C$168, 0), MATCH('ALL Backcast - WINEP NEP'!K$13, 'SWB Backcast - WINEP'!$B$13:$AG$13, 0))</f>
        <v>Excellent</v>
      </c>
      <c r="L358" t="str">
        <f>INDEX('SWB Backcast - WINEP'!$B$12:$AG$168, MATCH('ALL Backcast - WINEP NEP'!$C358, 'SWB Backcast - WINEP'!$C$12:$C$168, 0), MATCH('ALL Backcast - WINEP NEP'!L$13, 'SWB Backcast - WINEP'!$B$13:$AG$13, 0))</f>
        <v>Excellent</v>
      </c>
      <c r="M358">
        <f>INDEX('SWB Backcast - WINEP'!$B$12:$AG$168, MATCH('ALL Backcast - WINEP NEP'!$C358, 'SWB Backcast - WINEP'!$C$12:$C$168, 0), MATCH('ALL Backcast - WINEP NEP'!M$13, 'SWB Backcast - WINEP'!$B$13:$AG$13, 0))</f>
        <v>0</v>
      </c>
      <c r="N358" t="str">
        <f>INDEX('SWB Backcast - WINEP'!$B$12:$AG$168, MATCH('ALL Backcast - WINEP NEP'!$C358, 'SWB Backcast - WINEP'!$C$12:$C$168, 0), MATCH('ALL Backcast - WINEP NEP'!N$13, 'SWB Backcast - WINEP'!$B$13:$AG$13, 0))</f>
        <v>Excellent</v>
      </c>
      <c r="O358" t="str">
        <f>INDEX('SWB Backcast - WINEP'!$B$12:$AG$168, MATCH('ALL Backcast - WINEP NEP'!$C358, 'SWB Backcast - WINEP'!$C$12:$C$168, 0), MATCH('ALL Backcast - WINEP NEP'!O$13, 'SWB Backcast - WINEP'!$B$13:$AG$13, 0))</f>
        <v>Excellent</v>
      </c>
      <c r="P358">
        <f>INDEX('SWB Backcast - WINEP'!$B$12:$AG$168, MATCH('ALL Backcast - WINEP NEP'!$C358, 'SWB Backcast - WINEP'!$C$12:$C$168, 0), MATCH('ALL Backcast - WINEP NEP'!P$13, 'SWB Backcast - WINEP'!$B$13:$AG$13, 0))</f>
        <v>0</v>
      </c>
      <c r="Q358" t="str">
        <f>INDEX('SWB Backcast - WINEP'!$B$12:$AG$168, MATCH('ALL Backcast - WINEP NEP'!$C358, 'SWB Backcast - WINEP'!$C$12:$C$168, 0), MATCH('ALL Backcast - WINEP NEP'!Q$13, 'SWB Backcast - WINEP'!$B$13:$AG$13, 0))</f>
        <v>Excellent</v>
      </c>
      <c r="R358" t="str">
        <f>INDEX('SWB Backcast - WINEP'!$B$12:$AG$168, MATCH('ALL Backcast - WINEP NEP'!$C358, 'SWB Backcast - WINEP'!$C$12:$C$168, 0), MATCH('ALL Backcast - WINEP NEP'!R$13, 'SWB Backcast - WINEP'!$B$13:$AG$13, 0))</f>
        <v>Excellent</v>
      </c>
      <c r="S358" t="str">
        <f>INDEX('SWB Backcast - WINEP'!$B$12:$AG$168, MATCH('ALL Backcast - WINEP NEP'!$C358, 'SWB Backcast - WINEP'!$C$12:$C$168, 0), MATCH('ALL Backcast - WINEP NEP'!S$13, 'SWB Backcast - WINEP'!$B$13:$AG$13, 0))</f>
        <v>Excellent</v>
      </c>
      <c r="T358" t="str">
        <f>INDEX('SWB Backcast - WINEP'!$B$12:$AG$168, MATCH('ALL Backcast - WINEP NEP'!$C358, 'SWB Backcast - WINEP'!$C$12:$C$168, 0), MATCH('ALL Backcast - WINEP NEP'!T$13, 'SWB Backcast - WINEP'!$B$13:$AG$13, 0))</f>
        <v>Excellent</v>
      </c>
      <c r="U358" t="str">
        <f>INDEX('SWB Backcast - WINEP'!$B$12:$AG$168, MATCH('ALL Backcast - WINEP NEP'!$C358, 'SWB Backcast - WINEP'!$C$12:$C$168, 0), MATCH('ALL Backcast - WINEP NEP'!U$13, 'SWB Backcast - WINEP'!$B$13:$AG$13, 0))</f>
        <v>Excellent</v>
      </c>
      <c r="V358" t="str">
        <f>INDEX('SWB Backcast - WINEP'!$B$12:$AG$168, MATCH('ALL Backcast - WINEP NEP'!$C358, 'SWB Backcast - WINEP'!$C$12:$C$168, 0), MATCH('ALL Backcast - WINEP NEP'!V$13, 'SWB Backcast - WINEP'!$B$13:$AG$13, 0))</f>
        <v>Excellent</v>
      </c>
      <c r="W358">
        <f>INDEX('SWB Backcast - WINEP'!$B$12:$AG$168, MATCH('ALL Backcast - WINEP NEP'!$C358, 'SWB Backcast - WINEP'!$C$12:$C$168, 0), MATCH('ALL Backcast - WINEP NEP'!W$13, 'SWB Backcast - WINEP'!$B$13:$AG$13, 0))</f>
        <v>0</v>
      </c>
      <c r="X358">
        <f>INDEX('SWB Backcast - WINEP'!$B$12:$AG$168, MATCH('ALL Backcast - WINEP NEP'!$C358, 'SWB Backcast - WINEP'!$C$12:$C$168, 0), MATCH('ALL Backcast - WINEP NEP'!X$13, 'SWB Backcast - WINEP'!$B$13:$AG$13, 0))</f>
        <v>0</v>
      </c>
      <c r="Y358">
        <f>INDEX('SWB Backcast - WINEP'!$B$12:$AG$168, MATCH('ALL Backcast - WINEP NEP'!$C358, 'SWB Backcast - WINEP'!$C$12:$C$168, 0), MATCH('ALL Backcast - WINEP NEP'!Y$13, 'SWB Backcast - WINEP'!$B$13:$AG$13, 0))</f>
        <v>0</v>
      </c>
      <c r="Z358" t="str">
        <f>INDEX('SWB Backcast - WINEP'!$B$12:$AG$168, MATCH('ALL Backcast - WINEP NEP'!$C358, 'SWB Backcast - WINEP'!$C$12:$C$168, 0), MATCH('ALL Backcast - WINEP NEP'!Z$13, 'SWB Backcast - WINEP'!$B$13:$AG$13, 0))</f>
        <v>N</v>
      </c>
      <c r="AB358" t="str">
        <f t="shared" si="5"/>
        <v>N</v>
      </c>
    </row>
    <row r="359" spans="2:28">
      <c r="B359" t="s">
        <v>239</v>
      </c>
      <c r="C359" t="s">
        <v>683</v>
      </c>
      <c r="D359" t="str">
        <f>INDEX('SWB Backcast - WINEP'!$B$12:$AG$168, MATCH('ALL Backcast - WINEP NEP'!$C359, 'SWB Backcast - WINEP'!$C$12:$C$168, 0), MATCH('ALL Backcast - WINEP NEP'!D$13, 'SWB Backcast - WINEP'!$B$13:$AG$13, 0))</f>
        <v>coastal</v>
      </c>
      <c r="E359" t="str">
        <f>INDEX('SWB Backcast - WINEP'!$B$12:$AG$168, MATCH('ALL Backcast - WINEP NEP'!$C359, 'SWB Backcast - WINEP'!$C$12:$C$168, 0), MATCH('ALL Backcast - WINEP NEP'!E$13, 'SWB Backcast - WINEP'!$B$13:$AG$13, 0))</f>
        <v>Categorisation</v>
      </c>
      <c r="F359" t="str">
        <f>INDEX('SWB Backcast - WINEP'!$B$12:$AG$168, MATCH('ALL Backcast - WINEP NEP'!$C359, 'SWB Backcast - WINEP'!$C$12:$C$168, 0), MATCH('ALL Backcast - WINEP NEP'!F$13, 'SWB Backcast - WINEP'!$B$13:$AG$13, 0))</f>
        <v>Included</v>
      </c>
      <c r="H359" t="str">
        <f>INDEX('SWB Backcast - WINEP'!$B$12:$AG$168, MATCH('ALL Backcast - WINEP NEP'!$C359, 'SWB Backcast - WINEP'!$C$12:$C$168, 0), MATCH('ALL Backcast - WINEP NEP'!H$13, 'SWB Backcast - WINEP'!$B$13:$AG$13, 0))</f>
        <v>Good</v>
      </c>
      <c r="I359" t="str">
        <f>INDEX('SWB Backcast - WINEP'!$B$12:$AG$168, MATCH('ALL Backcast - WINEP NEP'!$C359, 'SWB Backcast - WINEP'!$C$12:$C$168, 0), MATCH('ALL Backcast - WINEP NEP'!I$13, 'SWB Backcast - WINEP'!$B$13:$AG$13, 0))</f>
        <v>Good</v>
      </c>
      <c r="J359" t="str">
        <f>INDEX('SWB Backcast - WINEP'!$B$12:$AG$168, MATCH('ALL Backcast - WINEP NEP'!$C359, 'SWB Backcast - WINEP'!$C$12:$C$168, 0), MATCH('ALL Backcast - WINEP NEP'!J$13, 'SWB Backcast - WINEP'!$B$13:$AG$13, 0))</f>
        <v>Good</v>
      </c>
      <c r="K359" t="str">
        <f>INDEX('SWB Backcast - WINEP'!$B$12:$AG$168, MATCH('ALL Backcast - WINEP NEP'!$C359, 'SWB Backcast - WINEP'!$C$12:$C$168, 0), MATCH('ALL Backcast - WINEP NEP'!K$13, 'SWB Backcast - WINEP'!$B$13:$AG$13, 0))</f>
        <v>Excellent</v>
      </c>
      <c r="L359" t="str">
        <f>INDEX('SWB Backcast - WINEP'!$B$12:$AG$168, MATCH('ALL Backcast - WINEP NEP'!$C359, 'SWB Backcast - WINEP'!$C$12:$C$168, 0), MATCH('ALL Backcast - WINEP NEP'!L$13, 'SWB Backcast - WINEP'!$B$13:$AG$13, 0))</f>
        <v>Excellent</v>
      </c>
      <c r="M359">
        <f>INDEX('SWB Backcast - WINEP'!$B$12:$AG$168, MATCH('ALL Backcast - WINEP NEP'!$C359, 'SWB Backcast - WINEP'!$C$12:$C$168, 0), MATCH('ALL Backcast - WINEP NEP'!M$13, 'SWB Backcast - WINEP'!$B$13:$AG$13, 0))</f>
        <v>0</v>
      </c>
      <c r="N359" t="str">
        <f>INDEX('SWB Backcast - WINEP'!$B$12:$AG$168, MATCH('ALL Backcast - WINEP NEP'!$C359, 'SWB Backcast - WINEP'!$C$12:$C$168, 0), MATCH('ALL Backcast - WINEP NEP'!N$13, 'SWB Backcast - WINEP'!$B$13:$AG$13, 0))</f>
        <v>Good</v>
      </c>
      <c r="O359" t="str">
        <f>INDEX('SWB Backcast - WINEP'!$B$12:$AG$168, MATCH('ALL Backcast - WINEP NEP'!$C359, 'SWB Backcast - WINEP'!$C$12:$C$168, 0), MATCH('ALL Backcast - WINEP NEP'!O$13, 'SWB Backcast - WINEP'!$B$13:$AG$13, 0))</f>
        <v>Good</v>
      </c>
      <c r="P359">
        <f>INDEX('SWB Backcast - WINEP'!$B$12:$AG$168, MATCH('ALL Backcast - WINEP NEP'!$C359, 'SWB Backcast - WINEP'!$C$12:$C$168, 0), MATCH('ALL Backcast - WINEP NEP'!P$13, 'SWB Backcast - WINEP'!$B$13:$AG$13, 0))</f>
        <v>0</v>
      </c>
      <c r="Q359" t="str">
        <f>INDEX('SWB Backcast - WINEP'!$B$12:$AG$168, MATCH('ALL Backcast - WINEP NEP'!$C359, 'SWB Backcast - WINEP'!$C$12:$C$168, 0), MATCH('ALL Backcast - WINEP NEP'!Q$13, 'SWB Backcast - WINEP'!$B$13:$AG$13, 0))</f>
        <v>Good</v>
      </c>
      <c r="R359" t="str">
        <f>INDEX('SWB Backcast - WINEP'!$B$12:$AG$168, MATCH('ALL Backcast - WINEP NEP'!$C359, 'SWB Backcast - WINEP'!$C$12:$C$168, 0), MATCH('ALL Backcast - WINEP NEP'!R$13, 'SWB Backcast - WINEP'!$B$13:$AG$13, 0))</f>
        <v>Good</v>
      </c>
      <c r="S359" t="str">
        <f>INDEX('SWB Backcast - WINEP'!$B$12:$AG$168, MATCH('ALL Backcast - WINEP NEP'!$C359, 'SWB Backcast - WINEP'!$C$12:$C$168, 0), MATCH('ALL Backcast - WINEP NEP'!S$13, 'SWB Backcast - WINEP'!$B$13:$AG$13, 0))</f>
        <v>Good</v>
      </c>
      <c r="T359" t="str">
        <f>INDEX('SWB Backcast - WINEP'!$B$12:$AG$168, MATCH('ALL Backcast - WINEP NEP'!$C359, 'SWB Backcast - WINEP'!$C$12:$C$168, 0), MATCH('ALL Backcast - WINEP NEP'!T$13, 'SWB Backcast - WINEP'!$B$13:$AG$13, 0))</f>
        <v>Good</v>
      </c>
      <c r="U359" t="str">
        <f>INDEX('SWB Backcast - WINEP'!$B$12:$AG$168, MATCH('ALL Backcast - WINEP NEP'!$C359, 'SWB Backcast - WINEP'!$C$12:$C$168, 0), MATCH('ALL Backcast - WINEP NEP'!U$13, 'SWB Backcast - WINEP'!$B$13:$AG$13, 0))</f>
        <v>Good</v>
      </c>
      <c r="V359" t="str">
        <f>INDEX('SWB Backcast - WINEP'!$B$12:$AG$168, MATCH('ALL Backcast - WINEP NEP'!$C359, 'SWB Backcast - WINEP'!$C$12:$C$168, 0), MATCH('ALL Backcast - WINEP NEP'!V$13, 'SWB Backcast - WINEP'!$B$13:$AG$13, 0))</f>
        <v>Good</v>
      </c>
      <c r="W359">
        <f>INDEX('SWB Backcast - WINEP'!$B$12:$AG$168, MATCH('ALL Backcast - WINEP NEP'!$C359, 'SWB Backcast - WINEP'!$C$12:$C$168, 0), MATCH('ALL Backcast - WINEP NEP'!W$13, 'SWB Backcast - WINEP'!$B$13:$AG$13, 0))</f>
        <v>0</v>
      </c>
      <c r="X359" t="str">
        <f>INDEX('SWB Backcast - WINEP'!$B$12:$AG$168, MATCH('ALL Backcast - WINEP NEP'!$C359, 'SWB Backcast - WINEP'!$C$12:$C$168, 0), MATCH('ALL Backcast - WINEP NEP'!X$13, 'SWB Backcast - WINEP'!$B$13:$AG$13, 0))</f>
        <v>IMP3 - 08SW100141a, b, c</v>
      </c>
      <c r="Y359" t="str">
        <f>INDEX('SWB Backcast - WINEP'!$B$12:$AG$168, MATCH('ALL Backcast - WINEP NEP'!$C359, 'SWB Backcast - WINEP'!$C$12:$C$168, 0), MATCH('ALL Backcast - WINEP NEP'!Y$13, 'SWB Backcast - WINEP'!$B$13:$AG$13, 0))</f>
        <v>Actions complete 31/03/2030 so accept company forecast</v>
      </c>
      <c r="Z359" t="str">
        <f>INDEX('SWB Backcast - WINEP'!$B$12:$AG$168, MATCH('ALL Backcast - WINEP NEP'!$C359, 'SWB Backcast - WINEP'!$C$12:$C$168, 0), MATCH('ALL Backcast - WINEP NEP'!Z$13, 'SWB Backcast - WINEP'!$B$13:$AG$13, 0))</f>
        <v>N</v>
      </c>
      <c r="AB359" t="str">
        <f t="shared" si="5"/>
        <v>Y</v>
      </c>
    </row>
    <row r="360" spans="2:28">
      <c r="B360" t="s">
        <v>239</v>
      </c>
      <c r="C360" t="s">
        <v>684</v>
      </c>
      <c r="D360" t="str">
        <f>INDEX('SWB Backcast - WINEP'!$B$12:$AG$168, MATCH('ALL Backcast - WINEP NEP'!$C360, 'SWB Backcast - WINEP'!$C$12:$C$168, 0), MATCH('ALL Backcast - WINEP NEP'!D$13, 'SWB Backcast - WINEP'!$B$13:$AG$13, 0))</f>
        <v>coastal</v>
      </c>
      <c r="E360" t="str">
        <f>INDEX('SWB Backcast - WINEP'!$B$12:$AG$168, MATCH('ALL Backcast - WINEP NEP'!$C360, 'SWB Backcast - WINEP'!$C$12:$C$168, 0), MATCH('ALL Backcast - WINEP NEP'!E$13, 'SWB Backcast - WINEP'!$B$13:$AG$13, 0))</f>
        <v>Categorisation</v>
      </c>
      <c r="F360" t="str">
        <f>INDEX('SWB Backcast - WINEP'!$B$12:$AG$168, MATCH('ALL Backcast - WINEP NEP'!$C360, 'SWB Backcast - WINEP'!$C$12:$C$168, 0), MATCH('ALL Backcast - WINEP NEP'!F$13, 'SWB Backcast - WINEP'!$B$13:$AG$13, 0))</f>
        <v>Included</v>
      </c>
      <c r="H360" t="str">
        <f>INDEX('SWB Backcast - WINEP'!$B$12:$AG$168, MATCH('ALL Backcast - WINEP NEP'!$C360, 'SWB Backcast - WINEP'!$C$12:$C$168, 0), MATCH('ALL Backcast - WINEP NEP'!H$13, 'SWB Backcast - WINEP'!$B$13:$AG$13, 0))</f>
        <v>Excellent</v>
      </c>
      <c r="I360" t="str">
        <f>INDEX('SWB Backcast - WINEP'!$B$12:$AG$168, MATCH('ALL Backcast - WINEP NEP'!$C360, 'SWB Backcast - WINEP'!$C$12:$C$168, 0), MATCH('ALL Backcast - WINEP NEP'!I$13, 'SWB Backcast - WINEP'!$B$13:$AG$13, 0))</f>
        <v>Excellent</v>
      </c>
      <c r="J360" t="str">
        <f>INDEX('SWB Backcast - WINEP'!$B$12:$AG$168, MATCH('ALL Backcast - WINEP NEP'!$C360, 'SWB Backcast - WINEP'!$C$12:$C$168, 0), MATCH('ALL Backcast - WINEP NEP'!J$13, 'SWB Backcast - WINEP'!$B$13:$AG$13, 0))</f>
        <v>Excellent</v>
      </c>
      <c r="K360" t="str">
        <f>INDEX('SWB Backcast - WINEP'!$B$12:$AG$168, MATCH('ALL Backcast - WINEP NEP'!$C360, 'SWB Backcast - WINEP'!$C$12:$C$168, 0), MATCH('ALL Backcast - WINEP NEP'!K$13, 'SWB Backcast - WINEP'!$B$13:$AG$13, 0))</f>
        <v>Excellent</v>
      </c>
      <c r="L360" t="str">
        <f>INDEX('SWB Backcast - WINEP'!$B$12:$AG$168, MATCH('ALL Backcast - WINEP NEP'!$C360, 'SWB Backcast - WINEP'!$C$12:$C$168, 0), MATCH('ALL Backcast - WINEP NEP'!L$13, 'SWB Backcast - WINEP'!$B$13:$AG$13, 0))</f>
        <v>Excellent</v>
      </c>
      <c r="M360">
        <f>INDEX('SWB Backcast - WINEP'!$B$12:$AG$168, MATCH('ALL Backcast - WINEP NEP'!$C360, 'SWB Backcast - WINEP'!$C$12:$C$168, 0), MATCH('ALL Backcast - WINEP NEP'!M$13, 'SWB Backcast - WINEP'!$B$13:$AG$13, 0))</f>
        <v>0</v>
      </c>
      <c r="N360" t="str">
        <f>INDEX('SWB Backcast - WINEP'!$B$12:$AG$168, MATCH('ALL Backcast - WINEP NEP'!$C360, 'SWB Backcast - WINEP'!$C$12:$C$168, 0), MATCH('ALL Backcast - WINEP NEP'!N$13, 'SWB Backcast - WINEP'!$B$13:$AG$13, 0))</f>
        <v>Excellent</v>
      </c>
      <c r="O360" t="str">
        <f>INDEX('SWB Backcast - WINEP'!$B$12:$AG$168, MATCH('ALL Backcast - WINEP NEP'!$C360, 'SWB Backcast - WINEP'!$C$12:$C$168, 0), MATCH('ALL Backcast - WINEP NEP'!O$13, 'SWB Backcast - WINEP'!$B$13:$AG$13, 0))</f>
        <v>Excellent</v>
      </c>
      <c r="P360">
        <f>INDEX('SWB Backcast - WINEP'!$B$12:$AG$168, MATCH('ALL Backcast - WINEP NEP'!$C360, 'SWB Backcast - WINEP'!$C$12:$C$168, 0), MATCH('ALL Backcast - WINEP NEP'!P$13, 'SWB Backcast - WINEP'!$B$13:$AG$13, 0))</f>
        <v>0</v>
      </c>
      <c r="Q360" t="str">
        <f>INDEX('SWB Backcast - WINEP'!$B$12:$AG$168, MATCH('ALL Backcast - WINEP NEP'!$C360, 'SWB Backcast - WINEP'!$C$12:$C$168, 0), MATCH('ALL Backcast - WINEP NEP'!Q$13, 'SWB Backcast - WINEP'!$B$13:$AG$13, 0))</f>
        <v>Excellent</v>
      </c>
      <c r="R360" t="str">
        <f>INDEX('SWB Backcast - WINEP'!$B$12:$AG$168, MATCH('ALL Backcast - WINEP NEP'!$C360, 'SWB Backcast - WINEP'!$C$12:$C$168, 0), MATCH('ALL Backcast - WINEP NEP'!R$13, 'SWB Backcast - WINEP'!$B$13:$AG$13, 0))</f>
        <v>Excellent</v>
      </c>
      <c r="S360" t="str">
        <f>INDEX('SWB Backcast - WINEP'!$B$12:$AG$168, MATCH('ALL Backcast - WINEP NEP'!$C360, 'SWB Backcast - WINEP'!$C$12:$C$168, 0), MATCH('ALL Backcast - WINEP NEP'!S$13, 'SWB Backcast - WINEP'!$B$13:$AG$13, 0))</f>
        <v>Excellent</v>
      </c>
      <c r="T360" t="str">
        <f>INDEX('SWB Backcast - WINEP'!$B$12:$AG$168, MATCH('ALL Backcast - WINEP NEP'!$C360, 'SWB Backcast - WINEP'!$C$12:$C$168, 0), MATCH('ALL Backcast - WINEP NEP'!T$13, 'SWB Backcast - WINEP'!$B$13:$AG$13, 0))</f>
        <v>Excellent</v>
      </c>
      <c r="U360" t="str">
        <f>INDEX('SWB Backcast - WINEP'!$B$12:$AG$168, MATCH('ALL Backcast - WINEP NEP'!$C360, 'SWB Backcast - WINEP'!$C$12:$C$168, 0), MATCH('ALL Backcast - WINEP NEP'!U$13, 'SWB Backcast - WINEP'!$B$13:$AG$13, 0))</f>
        <v>Excellent</v>
      </c>
      <c r="V360" t="str">
        <f>INDEX('SWB Backcast - WINEP'!$B$12:$AG$168, MATCH('ALL Backcast - WINEP NEP'!$C360, 'SWB Backcast - WINEP'!$C$12:$C$168, 0), MATCH('ALL Backcast - WINEP NEP'!V$13, 'SWB Backcast - WINEP'!$B$13:$AG$13, 0))</f>
        <v>Excellent</v>
      </c>
      <c r="W360">
        <f>INDEX('SWB Backcast - WINEP'!$B$12:$AG$168, MATCH('ALL Backcast - WINEP NEP'!$C360, 'SWB Backcast - WINEP'!$C$12:$C$168, 0), MATCH('ALL Backcast - WINEP NEP'!W$13, 'SWB Backcast - WINEP'!$B$13:$AG$13, 0))</f>
        <v>0</v>
      </c>
      <c r="X360">
        <f>INDEX('SWB Backcast - WINEP'!$B$12:$AG$168, MATCH('ALL Backcast - WINEP NEP'!$C360, 'SWB Backcast - WINEP'!$C$12:$C$168, 0), MATCH('ALL Backcast - WINEP NEP'!X$13, 'SWB Backcast - WINEP'!$B$13:$AG$13, 0))</f>
        <v>0</v>
      </c>
      <c r="Y360">
        <f>INDEX('SWB Backcast - WINEP'!$B$12:$AG$168, MATCH('ALL Backcast - WINEP NEP'!$C360, 'SWB Backcast - WINEP'!$C$12:$C$168, 0), MATCH('ALL Backcast - WINEP NEP'!Y$13, 'SWB Backcast - WINEP'!$B$13:$AG$13, 0))</f>
        <v>0</v>
      </c>
      <c r="Z360" t="str">
        <f>INDEX('SWB Backcast - WINEP'!$B$12:$AG$168, MATCH('ALL Backcast - WINEP NEP'!$C360, 'SWB Backcast - WINEP'!$C$12:$C$168, 0), MATCH('ALL Backcast - WINEP NEP'!Z$13, 'SWB Backcast - WINEP'!$B$13:$AG$13, 0))</f>
        <v>N</v>
      </c>
      <c r="AB360" t="str">
        <f t="shared" si="5"/>
        <v>N</v>
      </c>
    </row>
    <row r="361" spans="2:28">
      <c r="B361" t="s">
        <v>239</v>
      </c>
      <c r="C361" t="s">
        <v>685</v>
      </c>
      <c r="D361" t="str">
        <f>INDEX('SWB Backcast - WINEP'!$B$12:$AG$168, MATCH('ALL Backcast - WINEP NEP'!$C361, 'SWB Backcast - WINEP'!$C$12:$C$168, 0), MATCH('ALL Backcast - WINEP NEP'!D$13, 'SWB Backcast - WINEP'!$B$13:$AG$13, 0))</f>
        <v>coastal</v>
      </c>
      <c r="E361" t="str">
        <f>INDEX('SWB Backcast - WINEP'!$B$12:$AG$168, MATCH('ALL Backcast - WINEP NEP'!$C361, 'SWB Backcast - WINEP'!$C$12:$C$168, 0), MATCH('ALL Backcast - WINEP NEP'!E$13, 'SWB Backcast - WINEP'!$B$13:$AG$13, 0))</f>
        <v>Categorisation</v>
      </c>
      <c r="F361" t="str">
        <f>INDEX('SWB Backcast - WINEP'!$B$12:$AG$168, MATCH('ALL Backcast - WINEP NEP'!$C361, 'SWB Backcast - WINEP'!$C$12:$C$168, 0), MATCH('ALL Backcast - WINEP NEP'!F$13, 'SWB Backcast - WINEP'!$B$13:$AG$13, 0))</f>
        <v>Included</v>
      </c>
      <c r="H361" t="str">
        <f>INDEX('SWB Backcast - WINEP'!$B$12:$AG$168, MATCH('ALL Backcast - WINEP NEP'!$C361, 'SWB Backcast - WINEP'!$C$12:$C$168, 0), MATCH('ALL Backcast - WINEP NEP'!H$13, 'SWB Backcast - WINEP'!$B$13:$AG$13, 0))</f>
        <v>Excellent</v>
      </c>
      <c r="I361" t="str">
        <f>INDEX('SWB Backcast - WINEP'!$B$12:$AG$168, MATCH('ALL Backcast - WINEP NEP'!$C361, 'SWB Backcast - WINEP'!$C$12:$C$168, 0), MATCH('ALL Backcast - WINEP NEP'!I$13, 'SWB Backcast - WINEP'!$B$13:$AG$13, 0))</f>
        <v>Excellent</v>
      </c>
      <c r="J361" t="str">
        <f>INDEX('SWB Backcast - WINEP'!$B$12:$AG$168, MATCH('ALL Backcast - WINEP NEP'!$C361, 'SWB Backcast - WINEP'!$C$12:$C$168, 0), MATCH('ALL Backcast - WINEP NEP'!J$13, 'SWB Backcast - WINEP'!$B$13:$AG$13, 0))</f>
        <v>Excellent</v>
      </c>
      <c r="K361" t="str">
        <f>INDEX('SWB Backcast - WINEP'!$B$12:$AG$168, MATCH('ALL Backcast - WINEP NEP'!$C361, 'SWB Backcast - WINEP'!$C$12:$C$168, 0), MATCH('ALL Backcast - WINEP NEP'!K$13, 'SWB Backcast - WINEP'!$B$13:$AG$13, 0))</f>
        <v>Excellent</v>
      </c>
      <c r="L361" t="str">
        <f>INDEX('SWB Backcast - WINEP'!$B$12:$AG$168, MATCH('ALL Backcast - WINEP NEP'!$C361, 'SWB Backcast - WINEP'!$C$12:$C$168, 0), MATCH('ALL Backcast - WINEP NEP'!L$13, 'SWB Backcast - WINEP'!$B$13:$AG$13, 0))</f>
        <v>Excellent</v>
      </c>
      <c r="M361">
        <f>INDEX('SWB Backcast - WINEP'!$B$12:$AG$168, MATCH('ALL Backcast - WINEP NEP'!$C361, 'SWB Backcast - WINEP'!$C$12:$C$168, 0), MATCH('ALL Backcast - WINEP NEP'!M$13, 'SWB Backcast - WINEP'!$B$13:$AG$13, 0))</f>
        <v>0</v>
      </c>
      <c r="N361" t="str">
        <f>INDEX('SWB Backcast - WINEP'!$B$12:$AG$168, MATCH('ALL Backcast - WINEP NEP'!$C361, 'SWB Backcast - WINEP'!$C$12:$C$168, 0), MATCH('ALL Backcast - WINEP NEP'!N$13, 'SWB Backcast - WINEP'!$B$13:$AG$13, 0))</f>
        <v>Excellent</v>
      </c>
      <c r="O361" t="str">
        <f>INDEX('SWB Backcast - WINEP'!$B$12:$AG$168, MATCH('ALL Backcast - WINEP NEP'!$C361, 'SWB Backcast - WINEP'!$C$12:$C$168, 0), MATCH('ALL Backcast - WINEP NEP'!O$13, 'SWB Backcast - WINEP'!$B$13:$AG$13, 0))</f>
        <v>Excellent</v>
      </c>
      <c r="P361">
        <f>INDEX('SWB Backcast - WINEP'!$B$12:$AG$168, MATCH('ALL Backcast - WINEP NEP'!$C361, 'SWB Backcast - WINEP'!$C$12:$C$168, 0), MATCH('ALL Backcast - WINEP NEP'!P$13, 'SWB Backcast - WINEP'!$B$13:$AG$13, 0))</f>
        <v>0</v>
      </c>
      <c r="Q361" t="str">
        <f>INDEX('SWB Backcast - WINEP'!$B$12:$AG$168, MATCH('ALL Backcast - WINEP NEP'!$C361, 'SWB Backcast - WINEP'!$C$12:$C$168, 0), MATCH('ALL Backcast - WINEP NEP'!Q$13, 'SWB Backcast - WINEP'!$B$13:$AG$13, 0))</f>
        <v>Excellent</v>
      </c>
      <c r="R361" t="str">
        <f>INDEX('SWB Backcast - WINEP'!$B$12:$AG$168, MATCH('ALL Backcast - WINEP NEP'!$C361, 'SWB Backcast - WINEP'!$C$12:$C$168, 0), MATCH('ALL Backcast - WINEP NEP'!R$13, 'SWB Backcast - WINEP'!$B$13:$AG$13, 0))</f>
        <v>Excellent</v>
      </c>
      <c r="S361" t="str">
        <f>INDEX('SWB Backcast - WINEP'!$B$12:$AG$168, MATCH('ALL Backcast - WINEP NEP'!$C361, 'SWB Backcast - WINEP'!$C$12:$C$168, 0), MATCH('ALL Backcast - WINEP NEP'!S$13, 'SWB Backcast - WINEP'!$B$13:$AG$13, 0))</f>
        <v>Excellent</v>
      </c>
      <c r="T361" t="str">
        <f>INDEX('SWB Backcast - WINEP'!$B$12:$AG$168, MATCH('ALL Backcast - WINEP NEP'!$C361, 'SWB Backcast - WINEP'!$C$12:$C$168, 0), MATCH('ALL Backcast - WINEP NEP'!T$13, 'SWB Backcast - WINEP'!$B$13:$AG$13, 0))</f>
        <v>Excellent</v>
      </c>
      <c r="U361" t="str">
        <f>INDEX('SWB Backcast - WINEP'!$B$12:$AG$168, MATCH('ALL Backcast - WINEP NEP'!$C361, 'SWB Backcast - WINEP'!$C$12:$C$168, 0), MATCH('ALL Backcast - WINEP NEP'!U$13, 'SWB Backcast - WINEP'!$B$13:$AG$13, 0))</f>
        <v>Excellent</v>
      </c>
      <c r="V361" t="str">
        <f>INDEX('SWB Backcast - WINEP'!$B$12:$AG$168, MATCH('ALL Backcast - WINEP NEP'!$C361, 'SWB Backcast - WINEP'!$C$12:$C$168, 0), MATCH('ALL Backcast - WINEP NEP'!V$13, 'SWB Backcast - WINEP'!$B$13:$AG$13, 0))</f>
        <v>Excellent</v>
      </c>
      <c r="W361">
        <f>INDEX('SWB Backcast - WINEP'!$B$12:$AG$168, MATCH('ALL Backcast - WINEP NEP'!$C361, 'SWB Backcast - WINEP'!$C$12:$C$168, 0), MATCH('ALL Backcast - WINEP NEP'!W$13, 'SWB Backcast - WINEP'!$B$13:$AG$13, 0))</f>
        <v>0</v>
      </c>
      <c r="X361">
        <f>INDEX('SWB Backcast - WINEP'!$B$12:$AG$168, MATCH('ALL Backcast - WINEP NEP'!$C361, 'SWB Backcast - WINEP'!$C$12:$C$168, 0), MATCH('ALL Backcast - WINEP NEP'!X$13, 'SWB Backcast - WINEP'!$B$13:$AG$13, 0))</f>
        <v>0</v>
      </c>
      <c r="Y361">
        <f>INDEX('SWB Backcast - WINEP'!$B$12:$AG$168, MATCH('ALL Backcast - WINEP NEP'!$C361, 'SWB Backcast - WINEP'!$C$12:$C$168, 0), MATCH('ALL Backcast - WINEP NEP'!Y$13, 'SWB Backcast - WINEP'!$B$13:$AG$13, 0))</f>
        <v>0</v>
      </c>
      <c r="Z361" t="str">
        <f>INDEX('SWB Backcast - WINEP'!$B$12:$AG$168, MATCH('ALL Backcast - WINEP NEP'!$C361, 'SWB Backcast - WINEP'!$C$12:$C$168, 0), MATCH('ALL Backcast - WINEP NEP'!Z$13, 'SWB Backcast - WINEP'!$B$13:$AG$13, 0))</f>
        <v>N</v>
      </c>
      <c r="AB361" t="str">
        <f t="shared" si="5"/>
        <v>N</v>
      </c>
    </row>
    <row r="362" spans="2:28">
      <c r="B362" t="s">
        <v>239</v>
      </c>
      <c r="C362" t="s">
        <v>686</v>
      </c>
      <c r="D362" t="str">
        <f>INDEX('SWB Backcast - WINEP'!$B$12:$AG$168, MATCH('ALL Backcast - WINEP NEP'!$C362, 'SWB Backcast - WINEP'!$C$12:$C$168, 0), MATCH('ALL Backcast - WINEP NEP'!D$13, 'SWB Backcast - WINEP'!$B$13:$AG$13, 0))</f>
        <v>coastal</v>
      </c>
      <c r="E362" t="str">
        <f>INDEX('SWB Backcast - WINEP'!$B$12:$AG$168, MATCH('ALL Backcast - WINEP NEP'!$C362, 'SWB Backcast - WINEP'!$C$12:$C$168, 0), MATCH('ALL Backcast - WINEP NEP'!E$13, 'SWB Backcast - WINEP'!$B$13:$AG$13, 0))</f>
        <v>Categorisation</v>
      </c>
      <c r="F362" t="str">
        <f>INDEX('SWB Backcast - WINEP'!$B$12:$AG$168, MATCH('ALL Backcast - WINEP NEP'!$C362, 'SWB Backcast - WINEP'!$C$12:$C$168, 0), MATCH('ALL Backcast - WINEP NEP'!F$13, 'SWB Backcast - WINEP'!$B$13:$AG$13, 0))</f>
        <v>Included</v>
      </c>
      <c r="H362" t="str">
        <f>INDEX('SWB Backcast - WINEP'!$B$12:$AG$168, MATCH('ALL Backcast - WINEP NEP'!$C362, 'SWB Backcast - WINEP'!$C$12:$C$168, 0), MATCH('ALL Backcast - WINEP NEP'!H$13, 'SWB Backcast - WINEP'!$B$13:$AG$13, 0))</f>
        <v>Excellent (backcast)</v>
      </c>
      <c r="I362" t="str">
        <f>INDEX('SWB Backcast - WINEP'!$B$12:$AG$168, MATCH('ALL Backcast - WINEP NEP'!$C362, 'SWB Backcast - WINEP'!$C$12:$C$168, 0), MATCH('ALL Backcast - WINEP NEP'!I$13, 'SWB Backcast - WINEP'!$B$13:$AG$13, 0))</f>
        <v>Excellent (backcast)</v>
      </c>
      <c r="J362" t="str">
        <f>INDEX('SWB Backcast - WINEP'!$B$12:$AG$168, MATCH('ALL Backcast - WINEP NEP'!$C362, 'SWB Backcast - WINEP'!$C$12:$C$168, 0), MATCH('ALL Backcast - WINEP NEP'!J$13, 'SWB Backcast - WINEP'!$B$13:$AG$13, 0))</f>
        <v>Excellent (backcast)</v>
      </c>
      <c r="K362" t="str">
        <f>INDEX('SWB Backcast - WINEP'!$B$12:$AG$168, MATCH('ALL Backcast - WINEP NEP'!$C362, 'SWB Backcast - WINEP'!$C$12:$C$168, 0), MATCH('ALL Backcast - WINEP NEP'!K$13, 'SWB Backcast - WINEP'!$B$13:$AG$13, 0))</f>
        <v>Excellent</v>
      </c>
      <c r="L362" t="str">
        <f>INDEX('SWB Backcast - WINEP'!$B$12:$AG$168, MATCH('ALL Backcast - WINEP NEP'!$C362, 'SWB Backcast - WINEP'!$C$12:$C$168, 0), MATCH('ALL Backcast - WINEP NEP'!L$13, 'SWB Backcast - WINEP'!$B$13:$AG$13, 0))</f>
        <v>Excellent</v>
      </c>
      <c r="M362">
        <f>INDEX('SWB Backcast - WINEP'!$B$12:$AG$168, MATCH('ALL Backcast - WINEP NEP'!$C362, 'SWB Backcast - WINEP'!$C$12:$C$168, 0), MATCH('ALL Backcast - WINEP NEP'!M$13, 'SWB Backcast - WINEP'!$B$13:$AG$13, 0))</f>
        <v>0</v>
      </c>
      <c r="N362" t="str">
        <f>INDEX('SWB Backcast - WINEP'!$B$12:$AG$168, MATCH('ALL Backcast - WINEP NEP'!$C362, 'SWB Backcast - WINEP'!$C$12:$C$168, 0), MATCH('ALL Backcast - WINEP NEP'!N$13, 'SWB Backcast - WINEP'!$B$13:$AG$13, 0))</f>
        <v>Excellent</v>
      </c>
      <c r="O362" t="str">
        <f>INDEX('SWB Backcast - WINEP'!$B$12:$AG$168, MATCH('ALL Backcast - WINEP NEP'!$C362, 'SWB Backcast - WINEP'!$C$12:$C$168, 0), MATCH('ALL Backcast - WINEP NEP'!O$13, 'SWB Backcast - WINEP'!$B$13:$AG$13, 0))</f>
        <v>Excellent</v>
      </c>
      <c r="P362">
        <f>INDEX('SWB Backcast - WINEP'!$B$12:$AG$168, MATCH('ALL Backcast - WINEP NEP'!$C362, 'SWB Backcast - WINEP'!$C$12:$C$168, 0), MATCH('ALL Backcast - WINEP NEP'!P$13, 'SWB Backcast - WINEP'!$B$13:$AG$13, 0))</f>
        <v>0</v>
      </c>
      <c r="Q362" t="str">
        <f>INDEX('SWB Backcast - WINEP'!$B$12:$AG$168, MATCH('ALL Backcast - WINEP NEP'!$C362, 'SWB Backcast - WINEP'!$C$12:$C$168, 0), MATCH('ALL Backcast - WINEP NEP'!Q$13, 'SWB Backcast - WINEP'!$B$13:$AG$13, 0))</f>
        <v>Excellent</v>
      </c>
      <c r="R362" t="str">
        <f>INDEX('SWB Backcast - WINEP'!$B$12:$AG$168, MATCH('ALL Backcast - WINEP NEP'!$C362, 'SWB Backcast - WINEP'!$C$12:$C$168, 0), MATCH('ALL Backcast - WINEP NEP'!R$13, 'SWB Backcast - WINEP'!$B$13:$AG$13, 0))</f>
        <v>Excellent</v>
      </c>
      <c r="S362" t="str">
        <f>INDEX('SWB Backcast - WINEP'!$B$12:$AG$168, MATCH('ALL Backcast - WINEP NEP'!$C362, 'SWB Backcast - WINEP'!$C$12:$C$168, 0), MATCH('ALL Backcast - WINEP NEP'!S$13, 'SWB Backcast - WINEP'!$B$13:$AG$13, 0))</f>
        <v>Excellent</v>
      </c>
      <c r="T362" t="str">
        <f>INDEX('SWB Backcast - WINEP'!$B$12:$AG$168, MATCH('ALL Backcast - WINEP NEP'!$C362, 'SWB Backcast - WINEP'!$C$12:$C$168, 0), MATCH('ALL Backcast - WINEP NEP'!T$13, 'SWB Backcast - WINEP'!$B$13:$AG$13, 0))</f>
        <v>Excellent</v>
      </c>
      <c r="U362" t="str">
        <f>INDEX('SWB Backcast - WINEP'!$B$12:$AG$168, MATCH('ALL Backcast - WINEP NEP'!$C362, 'SWB Backcast - WINEP'!$C$12:$C$168, 0), MATCH('ALL Backcast - WINEP NEP'!U$13, 'SWB Backcast - WINEP'!$B$13:$AG$13, 0))</f>
        <v>Excellent</v>
      </c>
      <c r="V362" t="str">
        <f>INDEX('SWB Backcast - WINEP'!$B$12:$AG$168, MATCH('ALL Backcast - WINEP NEP'!$C362, 'SWB Backcast - WINEP'!$C$12:$C$168, 0), MATCH('ALL Backcast - WINEP NEP'!V$13, 'SWB Backcast - WINEP'!$B$13:$AG$13, 0))</f>
        <v>Excellent</v>
      </c>
      <c r="W362">
        <f>INDEX('SWB Backcast - WINEP'!$B$12:$AG$168, MATCH('ALL Backcast - WINEP NEP'!$C362, 'SWB Backcast - WINEP'!$C$12:$C$168, 0), MATCH('ALL Backcast - WINEP NEP'!W$13, 'SWB Backcast - WINEP'!$B$13:$AG$13, 0))</f>
        <v>0</v>
      </c>
      <c r="X362">
        <f>INDEX('SWB Backcast - WINEP'!$B$12:$AG$168, MATCH('ALL Backcast - WINEP NEP'!$C362, 'SWB Backcast - WINEP'!$C$12:$C$168, 0), MATCH('ALL Backcast - WINEP NEP'!X$13, 'SWB Backcast - WINEP'!$B$13:$AG$13, 0))</f>
        <v>0</v>
      </c>
      <c r="Y362">
        <f>INDEX('SWB Backcast - WINEP'!$B$12:$AG$168, MATCH('ALL Backcast - WINEP NEP'!$C362, 'SWB Backcast - WINEP'!$C$12:$C$168, 0), MATCH('ALL Backcast - WINEP NEP'!Y$13, 'SWB Backcast - WINEP'!$B$13:$AG$13, 0))</f>
        <v>0</v>
      </c>
      <c r="Z362" t="str">
        <f>INDEX('SWB Backcast - WINEP'!$B$12:$AG$168, MATCH('ALL Backcast - WINEP NEP'!$C362, 'SWB Backcast - WINEP'!$C$12:$C$168, 0), MATCH('ALL Backcast - WINEP NEP'!Z$13, 'SWB Backcast - WINEP'!$B$13:$AG$13, 0))</f>
        <v>N</v>
      </c>
      <c r="AB362" t="str">
        <f t="shared" si="5"/>
        <v>N</v>
      </c>
    </row>
    <row r="363" spans="2:28">
      <c r="B363" t="s">
        <v>239</v>
      </c>
      <c r="C363" t="s">
        <v>687</v>
      </c>
      <c r="D363" t="str">
        <f>INDEX('SWB Backcast - WINEP'!$B$12:$AG$168, MATCH('ALL Backcast - WINEP NEP'!$C363, 'SWB Backcast - WINEP'!$C$12:$C$168, 0), MATCH('ALL Backcast - WINEP NEP'!D$13, 'SWB Backcast - WINEP'!$B$13:$AG$13, 0))</f>
        <v>coastal</v>
      </c>
      <c r="E363" t="str">
        <f>INDEX('SWB Backcast - WINEP'!$B$12:$AG$168, MATCH('ALL Backcast - WINEP NEP'!$C363, 'SWB Backcast - WINEP'!$C$12:$C$168, 0), MATCH('ALL Backcast - WINEP NEP'!E$13, 'SWB Backcast - WINEP'!$B$13:$AG$13, 0))</f>
        <v>Categorisation</v>
      </c>
      <c r="F363" t="str">
        <f>INDEX('SWB Backcast - WINEP'!$B$12:$AG$168, MATCH('ALL Backcast - WINEP NEP'!$C363, 'SWB Backcast - WINEP'!$C$12:$C$168, 0), MATCH('ALL Backcast - WINEP NEP'!F$13, 'SWB Backcast - WINEP'!$B$13:$AG$13, 0))</f>
        <v>Included</v>
      </c>
      <c r="H363" t="str">
        <f>INDEX('SWB Backcast - WINEP'!$B$12:$AG$168, MATCH('ALL Backcast - WINEP NEP'!$C363, 'SWB Backcast - WINEP'!$C$12:$C$168, 0), MATCH('ALL Backcast - WINEP NEP'!H$13, 'SWB Backcast - WINEP'!$B$13:$AG$13, 0))</f>
        <v>Excellent</v>
      </c>
      <c r="I363" t="str">
        <f>INDEX('SWB Backcast - WINEP'!$B$12:$AG$168, MATCH('ALL Backcast - WINEP NEP'!$C363, 'SWB Backcast - WINEP'!$C$12:$C$168, 0), MATCH('ALL Backcast - WINEP NEP'!I$13, 'SWB Backcast - WINEP'!$B$13:$AG$13, 0))</f>
        <v>Excellent</v>
      </c>
      <c r="J363" t="str">
        <f>INDEX('SWB Backcast - WINEP'!$B$12:$AG$168, MATCH('ALL Backcast - WINEP NEP'!$C363, 'SWB Backcast - WINEP'!$C$12:$C$168, 0), MATCH('ALL Backcast - WINEP NEP'!J$13, 'SWB Backcast - WINEP'!$B$13:$AG$13, 0))</f>
        <v>Excellent</v>
      </c>
      <c r="K363" t="str">
        <f>INDEX('SWB Backcast - WINEP'!$B$12:$AG$168, MATCH('ALL Backcast - WINEP NEP'!$C363, 'SWB Backcast - WINEP'!$C$12:$C$168, 0), MATCH('ALL Backcast - WINEP NEP'!K$13, 'SWB Backcast - WINEP'!$B$13:$AG$13, 0))</f>
        <v>Excellent</v>
      </c>
      <c r="L363" t="str">
        <f>INDEX('SWB Backcast - WINEP'!$B$12:$AG$168, MATCH('ALL Backcast - WINEP NEP'!$C363, 'SWB Backcast - WINEP'!$C$12:$C$168, 0), MATCH('ALL Backcast - WINEP NEP'!L$13, 'SWB Backcast - WINEP'!$B$13:$AG$13, 0))</f>
        <v>Excellent</v>
      </c>
      <c r="M363">
        <f>INDEX('SWB Backcast - WINEP'!$B$12:$AG$168, MATCH('ALL Backcast - WINEP NEP'!$C363, 'SWB Backcast - WINEP'!$C$12:$C$168, 0), MATCH('ALL Backcast - WINEP NEP'!M$13, 'SWB Backcast - WINEP'!$B$13:$AG$13, 0))</f>
        <v>0</v>
      </c>
      <c r="N363" t="str">
        <f>INDEX('SWB Backcast - WINEP'!$B$12:$AG$168, MATCH('ALL Backcast - WINEP NEP'!$C363, 'SWB Backcast - WINEP'!$C$12:$C$168, 0), MATCH('ALL Backcast - WINEP NEP'!N$13, 'SWB Backcast - WINEP'!$B$13:$AG$13, 0))</f>
        <v>Excellent</v>
      </c>
      <c r="O363" t="str">
        <f>INDEX('SWB Backcast - WINEP'!$B$12:$AG$168, MATCH('ALL Backcast - WINEP NEP'!$C363, 'SWB Backcast - WINEP'!$C$12:$C$168, 0), MATCH('ALL Backcast - WINEP NEP'!O$13, 'SWB Backcast - WINEP'!$B$13:$AG$13, 0))</f>
        <v>Excellent</v>
      </c>
      <c r="P363">
        <f>INDEX('SWB Backcast - WINEP'!$B$12:$AG$168, MATCH('ALL Backcast - WINEP NEP'!$C363, 'SWB Backcast - WINEP'!$C$12:$C$168, 0), MATCH('ALL Backcast - WINEP NEP'!P$13, 'SWB Backcast - WINEP'!$B$13:$AG$13, 0))</f>
        <v>0</v>
      </c>
      <c r="Q363" t="str">
        <f>INDEX('SWB Backcast - WINEP'!$B$12:$AG$168, MATCH('ALL Backcast - WINEP NEP'!$C363, 'SWB Backcast - WINEP'!$C$12:$C$168, 0), MATCH('ALL Backcast - WINEP NEP'!Q$13, 'SWB Backcast - WINEP'!$B$13:$AG$13, 0))</f>
        <v>Excellent</v>
      </c>
      <c r="R363" t="str">
        <f>INDEX('SWB Backcast - WINEP'!$B$12:$AG$168, MATCH('ALL Backcast - WINEP NEP'!$C363, 'SWB Backcast - WINEP'!$C$12:$C$168, 0), MATCH('ALL Backcast - WINEP NEP'!R$13, 'SWB Backcast - WINEP'!$B$13:$AG$13, 0))</f>
        <v>Excellent</v>
      </c>
      <c r="S363" t="str">
        <f>INDEX('SWB Backcast - WINEP'!$B$12:$AG$168, MATCH('ALL Backcast - WINEP NEP'!$C363, 'SWB Backcast - WINEP'!$C$12:$C$168, 0), MATCH('ALL Backcast - WINEP NEP'!S$13, 'SWB Backcast - WINEP'!$B$13:$AG$13, 0))</f>
        <v>Excellent</v>
      </c>
      <c r="T363" t="str">
        <f>INDEX('SWB Backcast - WINEP'!$B$12:$AG$168, MATCH('ALL Backcast - WINEP NEP'!$C363, 'SWB Backcast - WINEP'!$C$12:$C$168, 0), MATCH('ALL Backcast - WINEP NEP'!T$13, 'SWB Backcast - WINEP'!$B$13:$AG$13, 0))</f>
        <v>Excellent</v>
      </c>
      <c r="U363" t="str">
        <f>INDEX('SWB Backcast - WINEP'!$B$12:$AG$168, MATCH('ALL Backcast - WINEP NEP'!$C363, 'SWB Backcast - WINEP'!$C$12:$C$168, 0), MATCH('ALL Backcast - WINEP NEP'!U$13, 'SWB Backcast - WINEP'!$B$13:$AG$13, 0))</f>
        <v>Excellent</v>
      </c>
      <c r="V363" t="str">
        <f>INDEX('SWB Backcast - WINEP'!$B$12:$AG$168, MATCH('ALL Backcast - WINEP NEP'!$C363, 'SWB Backcast - WINEP'!$C$12:$C$168, 0), MATCH('ALL Backcast - WINEP NEP'!V$13, 'SWB Backcast - WINEP'!$B$13:$AG$13, 0))</f>
        <v>Excellent</v>
      </c>
      <c r="W363">
        <f>INDEX('SWB Backcast - WINEP'!$B$12:$AG$168, MATCH('ALL Backcast - WINEP NEP'!$C363, 'SWB Backcast - WINEP'!$C$12:$C$168, 0), MATCH('ALL Backcast - WINEP NEP'!W$13, 'SWB Backcast - WINEP'!$B$13:$AG$13, 0))</f>
        <v>0</v>
      </c>
      <c r="X363" t="str">
        <f>INDEX('SWB Backcast - WINEP'!$B$12:$AG$168, MATCH('ALL Backcast - WINEP NEP'!$C363, 'SWB Backcast - WINEP'!$C$12:$C$168, 0), MATCH('ALL Backcast - WINEP NEP'!X$13, 'SWB Backcast - WINEP'!$B$13:$AG$13, 0))</f>
        <v>3 x EnvAct_IMP3 - 08SW101455a, 08SW101466a, 08SW101611a</v>
      </c>
      <c r="Y363" t="str">
        <f>INDEX('SWB Backcast - WINEP'!$B$12:$AG$168, MATCH('ALL Backcast - WINEP NEP'!$C363, 'SWB Backcast - WINEP'!$C$12:$C$168, 0), MATCH('ALL Backcast - WINEP NEP'!Y$13, 'SWB Backcast - WINEP'!$B$13:$AG$13, 0))</f>
        <v>Improvements to reduce storm overflows - but remaining at excellent so fine</v>
      </c>
      <c r="Z363" t="str">
        <f>INDEX('SWB Backcast - WINEP'!$B$12:$AG$168, MATCH('ALL Backcast - WINEP NEP'!$C363, 'SWB Backcast - WINEP'!$C$12:$C$168, 0), MATCH('ALL Backcast - WINEP NEP'!Z$13, 'SWB Backcast - WINEP'!$B$13:$AG$13, 0))</f>
        <v>N</v>
      </c>
      <c r="AB363" t="str">
        <f t="shared" si="5"/>
        <v>Y</v>
      </c>
    </row>
    <row r="364" spans="2:28">
      <c r="B364" t="s">
        <v>239</v>
      </c>
      <c r="C364" t="s">
        <v>688</v>
      </c>
      <c r="D364" t="str">
        <f>INDEX('SWB Backcast - WINEP'!$B$12:$AG$168, MATCH('ALL Backcast - WINEP NEP'!$C364, 'SWB Backcast - WINEP'!$C$12:$C$168, 0), MATCH('ALL Backcast - WINEP NEP'!D$13, 'SWB Backcast - WINEP'!$B$13:$AG$13, 0))</f>
        <v>coastal</v>
      </c>
      <c r="E364" t="str">
        <f>INDEX('SWB Backcast - WINEP'!$B$12:$AG$168, MATCH('ALL Backcast - WINEP NEP'!$C364, 'SWB Backcast - WINEP'!$C$12:$C$168, 0), MATCH('ALL Backcast - WINEP NEP'!E$13, 'SWB Backcast - WINEP'!$B$13:$AG$13, 0))</f>
        <v>Categorisation</v>
      </c>
      <c r="F364" t="str">
        <f>INDEX('SWB Backcast - WINEP'!$B$12:$AG$168, MATCH('ALL Backcast - WINEP NEP'!$C364, 'SWB Backcast - WINEP'!$C$12:$C$168, 0), MATCH('ALL Backcast - WINEP NEP'!F$13, 'SWB Backcast - WINEP'!$B$13:$AG$13, 0))</f>
        <v>Included</v>
      </c>
      <c r="H364" t="str">
        <f>INDEX('SWB Backcast - WINEP'!$B$12:$AG$168, MATCH('ALL Backcast - WINEP NEP'!$C364, 'SWB Backcast - WINEP'!$C$12:$C$168, 0), MATCH('ALL Backcast - WINEP NEP'!H$13, 'SWB Backcast - WINEP'!$B$13:$AG$13, 0))</f>
        <v>Excellent</v>
      </c>
      <c r="I364" t="str">
        <f>INDEX('SWB Backcast - WINEP'!$B$12:$AG$168, MATCH('ALL Backcast - WINEP NEP'!$C364, 'SWB Backcast - WINEP'!$C$12:$C$168, 0), MATCH('ALL Backcast - WINEP NEP'!I$13, 'SWB Backcast - WINEP'!$B$13:$AG$13, 0))</f>
        <v>Excellent</v>
      </c>
      <c r="J364" t="str">
        <f>INDEX('SWB Backcast - WINEP'!$B$12:$AG$168, MATCH('ALL Backcast - WINEP NEP'!$C364, 'SWB Backcast - WINEP'!$C$12:$C$168, 0), MATCH('ALL Backcast - WINEP NEP'!J$13, 'SWB Backcast - WINEP'!$B$13:$AG$13, 0))</f>
        <v>Excellent</v>
      </c>
      <c r="K364" t="str">
        <f>INDEX('SWB Backcast - WINEP'!$B$12:$AG$168, MATCH('ALL Backcast - WINEP NEP'!$C364, 'SWB Backcast - WINEP'!$C$12:$C$168, 0), MATCH('ALL Backcast - WINEP NEP'!K$13, 'SWB Backcast - WINEP'!$B$13:$AG$13, 0))</f>
        <v>Excellent</v>
      </c>
      <c r="L364" t="str">
        <f>INDEX('SWB Backcast - WINEP'!$B$12:$AG$168, MATCH('ALL Backcast - WINEP NEP'!$C364, 'SWB Backcast - WINEP'!$C$12:$C$168, 0), MATCH('ALL Backcast - WINEP NEP'!L$13, 'SWB Backcast - WINEP'!$B$13:$AG$13, 0))</f>
        <v>Excellent</v>
      </c>
      <c r="M364">
        <f>INDEX('SWB Backcast - WINEP'!$B$12:$AG$168, MATCH('ALL Backcast - WINEP NEP'!$C364, 'SWB Backcast - WINEP'!$C$12:$C$168, 0), MATCH('ALL Backcast - WINEP NEP'!M$13, 'SWB Backcast - WINEP'!$B$13:$AG$13, 0))</f>
        <v>0</v>
      </c>
      <c r="N364" t="str">
        <f>INDEX('SWB Backcast - WINEP'!$B$12:$AG$168, MATCH('ALL Backcast - WINEP NEP'!$C364, 'SWB Backcast - WINEP'!$C$12:$C$168, 0), MATCH('ALL Backcast - WINEP NEP'!N$13, 'SWB Backcast - WINEP'!$B$13:$AG$13, 0))</f>
        <v>Good</v>
      </c>
      <c r="O364" t="str">
        <f>INDEX('SWB Backcast - WINEP'!$B$12:$AG$168, MATCH('ALL Backcast - WINEP NEP'!$C364, 'SWB Backcast - WINEP'!$C$12:$C$168, 0), MATCH('ALL Backcast - WINEP NEP'!O$13, 'SWB Backcast - WINEP'!$B$13:$AG$13, 0))</f>
        <v>Good</v>
      </c>
      <c r="P364">
        <f>INDEX('SWB Backcast - WINEP'!$B$12:$AG$168, MATCH('ALL Backcast - WINEP NEP'!$C364, 'SWB Backcast - WINEP'!$C$12:$C$168, 0), MATCH('ALL Backcast - WINEP NEP'!P$13, 'SWB Backcast - WINEP'!$B$13:$AG$13, 0))</f>
        <v>0</v>
      </c>
      <c r="Q364" t="str">
        <f>INDEX('SWB Backcast - WINEP'!$B$12:$AG$168, MATCH('ALL Backcast - WINEP NEP'!$C364, 'SWB Backcast - WINEP'!$C$12:$C$168, 0), MATCH('ALL Backcast - WINEP NEP'!Q$13, 'SWB Backcast - WINEP'!$B$13:$AG$13, 0))</f>
        <v>Good</v>
      </c>
      <c r="R364" t="str">
        <f>INDEX('SWB Backcast - WINEP'!$B$12:$AG$168, MATCH('ALL Backcast - WINEP NEP'!$C364, 'SWB Backcast - WINEP'!$C$12:$C$168, 0), MATCH('ALL Backcast - WINEP NEP'!R$13, 'SWB Backcast - WINEP'!$B$13:$AG$13, 0))</f>
        <v>Good</v>
      </c>
      <c r="S364" t="str">
        <f>INDEX('SWB Backcast - WINEP'!$B$12:$AG$168, MATCH('ALL Backcast - WINEP NEP'!$C364, 'SWB Backcast - WINEP'!$C$12:$C$168, 0), MATCH('ALL Backcast - WINEP NEP'!S$13, 'SWB Backcast - WINEP'!$B$13:$AG$13, 0))</f>
        <v>Good</v>
      </c>
      <c r="T364" t="str">
        <f>INDEX('SWB Backcast - WINEP'!$B$12:$AG$168, MATCH('ALL Backcast - WINEP NEP'!$C364, 'SWB Backcast - WINEP'!$C$12:$C$168, 0), MATCH('ALL Backcast - WINEP NEP'!T$13, 'SWB Backcast - WINEP'!$B$13:$AG$13, 0))</f>
        <v>Good</v>
      </c>
      <c r="U364" t="str">
        <f>INDEX('SWB Backcast - WINEP'!$B$12:$AG$168, MATCH('ALL Backcast - WINEP NEP'!$C364, 'SWB Backcast - WINEP'!$C$12:$C$168, 0), MATCH('ALL Backcast - WINEP NEP'!U$13, 'SWB Backcast - WINEP'!$B$13:$AG$13, 0))</f>
        <v>Good</v>
      </c>
      <c r="V364" t="str">
        <f>INDEX('SWB Backcast - WINEP'!$B$12:$AG$168, MATCH('ALL Backcast - WINEP NEP'!$C364, 'SWB Backcast - WINEP'!$C$12:$C$168, 0), MATCH('ALL Backcast - WINEP NEP'!V$13, 'SWB Backcast - WINEP'!$B$13:$AG$13, 0))</f>
        <v>Good</v>
      </c>
      <c r="W364" t="str">
        <f>INDEX('SWB Backcast - WINEP'!$B$12:$AG$168, MATCH('ALL Backcast - WINEP NEP'!$C364, 'SWB Backcast - WINEP'!$C$12:$C$168, 0), MATCH('ALL Backcast - WINEP NEP'!W$13, 'SWB Backcast - WINEP'!$B$13:$AG$13, 0))</f>
        <v>Y</v>
      </c>
      <c r="X364" t="str">
        <f>INDEX('SWB Backcast - WINEP'!$B$12:$AG$168, MATCH('ALL Backcast - WINEP NEP'!$C364, 'SWB Backcast - WINEP'!$C$12:$C$168, 0), MATCH('ALL Backcast - WINEP NEP'!X$13, 'SWB Backcast - WINEP'!$B$13:$AG$13, 0))</f>
        <v>EnvAct_IMP3 - 08SW101584a</v>
      </c>
      <c r="Y364" t="str">
        <f>INDEX('SWB Backcast - WINEP'!$B$12:$AG$168, MATCH('ALL Backcast - WINEP NEP'!$C364, 'SWB Backcast - WINEP'!$C$12:$C$168, 0), MATCH('ALL Backcast - WINEP NEP'!Y$13, 'SWB Backcast - WINEP'!$B$13:$AG$13, 0))</f>
        <v>Improvements to reduce storm overflows (actions complete 31/03/2030) - remaining at good</v>
      </c>
      <c r="Z364" t="str">
        <f>INDEX('SWB Backcast - WINEP'!$B$12:$AG$168, MATCH('ALL Backcast - WINEP NEP'!$C364, 'SWB Backcast - WINEP'!$C$12:$C$168, 0), MATCH('ALL Backcast - WINEP NEP'!Z$13, 'SWB Backcast - WINEP'!$B$13:$AG$13, 0))</f>
        <v>N</v>
      </c>
      <c r="AB364" t="str">
        <f t="shared" si="5"/>
        <v>Y</v>
      </c>
    </row>
    <row r="365" spans="2:28">
      <c r="B365" t="s">
        <v>239</v>
      </c>
      <c r="C365" t="s">
        <v>689</v>
      </c>
      <c r="D365" t="str">
        <f>INDEX('SWB Backcast - WINEP'!$B$12:$AG$168, MATCH('ALL Backcast - WINEP NEP'!$C365, 'SWB Backcast - WINEP'!$C$12:$C$168, 0), MATCH('ALL Backcast - WINEP NEP'!D$13, 'SWB Backcast - WINEP'!$B$13:$AG$13, 0))</f>
        <v>coastal</v>
      </c>
      <c r="E365" t="str">
        <f>INDEX('SWB Backcast - WINEP'!$B$12:$AG$168, MATCH('ALL Backcast - WINEP NEP'!$C365, 'SWB Backcast - WINEP'!$C$12:$C$168, 0), MATCH('ALL Backcast - WINEP NEP'!E$13, 'SWB Backcast - WINEP'!$B$13:$AG$13, 0))</f>
        <v>Categorisation</v>
      </c>
      <c r="F365" t="str">
        <f>INDEX('SWB Backcast - WINEP'!$B$12:$AG$168, MATCH('ALL Backcast - WINEP NEP'!$C365, 'SWB Backcast - WINEP'!$C$12:$C$168, 0), MATCH('ALL Backcast - WINEP NEP'!F$13, 'SWB Backcast - WINEP'!$B$13:$AG$13, 0))</f>
        <v>Included</v>
      </c>
      <c r="H365" t="str">
        <f>INDEX('SWB Backcast - WINEP'!$B$12:$AG$168, MATCH('ALL Backcast - WINEP NEP'!$C365, 'SWB Backcast - WINEP'!$C$12:$C$168, 0), MATCH('ALL Backcast - WINEP NEP'!H$13, 'SWB Backcast - WINEP'!$B$13:$AG$13, 0))</f>
        <v>Sufficient</v>
      </c>
      <c r="I365" t="str">
        <f>INDEX('SWB Backcast - WINEP'!$B$12:$AG$168, MATCH('ALL Backcast - WINEP NEP'!$C365, 'SWB Backcast - WINEP'!$C$12:$C$168, 0), MATCH('ALL Backcast - WINEP NEP'!I$13, 'SWB Backcast - WINEP'!$B$13:$AG$13, 0))</f>
        <v>Good</v>
      </c>
      <c r="J365" t="str">
        <f>INDEX('SWB Backcast - WINEP'!$B$12:$AG$168, MATCH('ALL Backcast - WINEP NEP'!$C365, 'SWB Backcast - WINEP'!$C$12:$C$168, 0), MATCH('ALL Backcast - WINEP NEP'!J$13, 'SWB Backcast - WINEP'!$B$13:$AG$13, 0))</f>
        <v>Sufficient</v>
      </c>
      <c r="K365" t="str">
        <f>INDEX('SWB Backcast - WINEP'!$B$12:$AG$168, MATCH('ALL Backcast - WINEP NEP'!$C365, 'SWB Backcast - WINEP'!$C$12:$C$168, 0), MATCH('ALL Backcast - WINEP NEP'!K$13, 'SWB Backcast - WINEP'!$B$13:$AG$13, 0))</f>
        <v>Good</v>
      </c>
      <c r="L365" t="str">
        <f>INDEX('SWB Backcast - WINEP'!$B$12:$AG$168, MATCH('ALL Backcast - WINEP NEP'!$C365, 'SWB Backcast - WINEP'!$C$12:$C$168, 0), MATCH('ALL Backcast - WINEP NEP'!L$13, 'SWB Backcast - WINEP'!$B$13:$AG$13, 0))</f>
        <v>Good</v>
      </c>
      <c r="M365">
        <f>INDEX('SWB Backcast - WINEP'!$B$12:$AG$168, MATCH('ALL Backcast - WINEP NEP'!$C365, 'SWB Backcast - WINEP'!$C$12:$C$168, 0), MATCH('ALL Backcast - WINEP NEP'!M$13, 'SWB Backcast - WINEP'!$B$13:$AG$13, 0))</f>
        <v>0</v>
      </c>
      <c r="N365" t="str">
        <f>INDEX('SWB Backcast - WINEP'!$B$12:$AG$168, MATCH('ALL Backcast - WINEP NEP'!$C365, 'SWB Backcast - WINEP'!$C$12:$C$168, 0), MATCH('ALL Backcast - WINEP NEP'!N$13, 'SWB Backcast - WINEP'!$B$13:$AG$13, 0))</f>
        <v>Sufficient</v>
      </c>
      <c r="O365" t="str">
        <f>INDEX('SWB Backcast - WINEP'!$B$12:$AG$168, MATCH('ALL Backcast - WINEP NEP'!$C365, 'SWB Backcast - WINEP'!$C$12:$C$168, 0), MATCH('ALL Backcast - WINEP NEP'!O$13, 'SWB Backcast - WINEP'!$B$13:$AG$13, 0))</f>
        <v>Sufficient</v>
      </c>
      <c r="P365">
        <f>INDEX('SWB Backcast - WINEP'!$B$12:$AG$168, MATCH('ALL Backcast - WINEP NEP'!$C365, 'SWB Backcast - WINEP'!$C$12:$C$168, 0), MATCH('ALL Backcast - WINEP NEP'!P$13, 'SWB Backcast - WINEP'!$B$13:$AG$13, 0))</f>
        <v>0</v>
      </c>
      <c r="Q365" t="str">
        <f>INDEX('SWB Backcast - WINEP'!$B$12:$AG$168, MATCH('ALL Backcast - WINEP NEP'!$C365, 'SWB Backcast - WINEP'!$C$12:$C$168, 0), MATCH('ALL Backcast - WINEP NEP'!Q$13, 'SWB Backcast - WINEP'!$B$13:$AG$13, 0))</f>
        <v>Good</v>
      </c>
      <c r="R365" t="str">
        <f>INDEX('SWB Backcast - WINEP'!$B$12:$AG$168, MATCH('ALL Backcast - WINEP NEP'!$C365, 'SWB Backcast - WINEP'!$C$12:$C$168, 0), MATCH('ALL Backcast - WINEP NEP'!R$13, 'SWB Backcast - WINEP'!$B$13:$AG$13, 0))</f>
        <v>Good</v>
      </c>
      <c r="S365" t="str">
        <f>INDEX('SWB Backcast - WINEP'!$B$12:$AG$168, MATCH('ALL Backcast - WINEP NEP'!$C365, 'SWB Backcast - WINEP'!$C$12:$C$168, 0), MATCH('ALL Backcast - WINEP NEP'!S$13, 'SWB Backcast - WINEP'!$B$13:$AG$13, 0))</f>
        <v>Good</v>
      </c>
      <c r="T365" t="str">
        <f>INDEX('SWB Backcast - WINEP'!$B$12:$AG$168, MATCH('ALL Backcast - WINEP NEP'!$C365, 'SWB Backcast - WINEP'!$C$12:$C$168, 0), MATCH('ALL Backcast - WINEP NEP'!T$13, 'SWB Backcast - WINEP'!$B$13:$AG$13, 0))</f>
        <v>Good</v>
      </c>
      <c r="U365" t="str">
        <f>INDEX('SWB Backcast - WINEP'!$B$12:$AG$168, MATCH('ALL Backcast - WINEP NEP'!$C365, 'SWB Backcast - WINEP'!$C$12:$C$168, 0), MATCH('ALL Backcast - WINEP NEP'!U$13, 'SWB Backcast - WINEP'!$B$13:$AG$13, 0))</f>
        <v>Good</v>
      </c>
      <c r="V365" t="str">
        <f>INDEX('SWB Backcast - WINEP'!$B$12:$AG$168, MATCH('ALL Backcast - WINEP NEP'!$C365, 'SWB Backcast - WINEP'!$C$12:$C$168, 0), MATCH('ALL Backcast - WINEP NEP'!V$13, 'SWB Backcast - WINEP'!$B$13:$AG$13, 0))</f>
        <v>Good</v>
      </c>
      <c r="W365" t="str">
        <f>INDEX('SWB Backcast - WINEP'!$B$12:$AG$168, MATCH('ALL Backcast - WINEP NEP'!$C365, 'SWB Backcast - WINEP'!$C$12:$C$168, 0), MATCH('ALL Backcast - WINEP NEP'!W$13, 'SWB Backcast - WINEP'!$B$13:$AG$13, 0))</f>
        <v>Borderline</v>
      </c>
      <c r="X365" t="str">
        <f>INDEX('SWB Backcast - WINEP'!$B$12:$AG$168, MATCH('ALL Backcast - WINEP NEP'!$C365, 'SWB Backcast - WINEP'!$C$12:$C$168, 0), MATCH('ALL Backcast - WINEP NEP'!X$13, 'SWB Backcast - WINEP'!$B$13:$AG$13, 0))</f>
        <v>ND - 08SW100129a, b
IMP3 - 08SW100129c</v>
      </c>
      <c r="Y365" t="str">
        <f>INDEX('SWB Backcast - WINEP'!$B$12:$AG$168, MATCH('ALL Backcast - WINEP NEP'!$C365, 'SWB Backcast - WINEP'!$C$12:$C$168, 0), MATCH('ALL Backcast - WINEP NEP'!Y$13, 'SWB Backcast - WINEP'!$B$13:$AG$13, 0))</f>
        <v>ND actions complete 31/03/2027 - push higher at end of period</v>
      </c>
      <c r="Z365" t="str">
        <f>INDEX('SWB Backcast - WINEP'!$B$12:$AG$168, MATCH('ALL Backcast - WINEP NEP'!$C365, 'SWB Backcast - WINEP'!$C$12:$C$168, 0), MATCH('ALL Backcast - WINEP NEP'!Z$13, 'SWB Backcast - WINEP'!$B$13:$AG$13, 0))</f>
        <v>Y</v>
      </c>
      <c r="AB365" t="str">
        <f t="shared" si="5"/>
        <v>Y</v>
      </c>
    </row>
    <row r="366" spans="2:28">
      <c r="B366" t="s">
        <v>239</v>
      </c>
      <c r="C366" t="s">
        <v>690</v>
      </c>
      <c r="D366" t="str">
        <f>INDEX('SWB Backcast - WINEP'!$B$12:$AG$168, MATCH('ALL Backcast - WINEP NEP'!$C366, 'SWB Backcast - WINEP'!$C$12:$C$168, 0), MATCH('ALL Backcast - WINEP NEP'!D$13, 'SWB Backcast - WINEP'!$B$13:$AG$13, 0))</f>
        <v>coastal</v>
      </c>
      <c r="E366" t="str">
        <f>INDEX('SWB Backcast - WINEP'!$B$12:$AG$168, MATCH('ALL Backcast - WINEP NEP'!$C366, 'SWB Backcast - WINEP'!$C$12:$C$168, 0), MATCH('ALL Backcast - WINEP NEP'!E$13, 'SWB Backcast - WINEP'!$B$13:$AG$13, 0))</f>
        <v>Categorisation</v>
      </c>
      <c r="F366" t="str">
        <f>INDEX('SWB Backcast - WINEP'!$B$12:$AG$168, MATCH('ALL Backcast - WINEP NEP'!$C366, 'SWB Backcast - WINEP'!$C$12:$C$168, 0), MATCH('ALL Backcast - WINEP NEP'!F$13, 'SWB Backcast - WINEP'!$B$13:$AG$13, 0))</f>
        <v>Included</v>
      </c>
      <c r="H366" t="str">
        <f>INDEX('SWB Backcast - WINEP'!$B$12:$AG$168, MATCH('ALL Backcast - WINEP NEP'!$C366, 'SWB Backcast - WINEP'!$C$12:$C$168, 0), MATCH('ALL Backcast - WINEP NEP'!H$13, 'SWB Backcast - WINEP'!$B$13:$AG$13, 0))</f>
        <v>Excellent</v>
      </c>
      <c r="I366" t="str">
        <f>INDEX('SWB Backcast - WINEP'!$B$12:$AG$168, MATCH('ALL Backcast - WINEP NEP'!$C366, 'SWB Backcast - WINEP'!$C$12:$C$168, 0), MATCH('ALL Backcast - WINEP NEP'!I$13, 'SWB Backcast - WINEP'!$B$13:$AG$13, 0))</f>
        <v>Excellent</v>
      </c>
      <c r="J366" t="str">
        <f>INDEX('SWB Backcast - WINEP'!$B$12:$AG$168, MATCH('ALL Backcast - WINEP NEP'!$C366, 'SWB Backcast - WINEP'!$C$12:$C$168, 0), MATCH('ALL Backcast - WINEP NEP'!J$13, 'SWB Backcast - WINEP'!$B$13:$AG$13, 0))</f>
        <v>Excellent</v>
      </c>
      <c r="K366" t="str">
        <f>INDEX('SWB Backcast - WINEP'!$B$12:$AG$168, MATCH('ALL Backcast - WINEP NEP'!$C366, 'SWB Backcast - WINEP'!$C$12:$C$168, 0), MATCH('ALL Backcast - WINEP NEP'!K$13, 'SWB Backcast - WINEP'!$B$13:$AG$13, 0))</f>
        <v>Excellent</v>
      </c>
      <c r="L366" t="str">
        <f>INDEX('SWB Backcast - WINEP'!$B$12:$AG$168, MATCH('ALL Backcast - WINEP NEP'!$C366, 'SWB Backcast - WINEP'!$C$12:$C$168, 0), MATCH('ALL Backcast - WINEP NEP'!L$13, 'SWB Backcast - WINEP'!$B$13:$AG$13, 0))</f>
        <v>Excellent</v>
      </c>
      <c r="M366">
        <f>INDEX('SWB Backcast - WINEP'!$B$12:$AG$168, MATCH('ALL Backcast - WINEP NEP'!$C366, 'SWB Backcast - WINEP'!$C$12:$C$168, 0), MATCH('ALL Backcast - WINEP NEP'!M$13, 'SWB Backcast - WINEP'!$B$13:$AG$13, 0))</f>
        <v>0</v>
      </c>
      <c r="N366" t="str">
        <f>INDEX('SWB Backcast - WINEP'!$B$12:$AG$168, MATCH('ALL Backcast - WINEP NEP'!$C366, 'SWB Backcast - WINEP'!$C$12:$C$168, 0), MATCH('ALL Backcast - WINEP NEP'!N$13, 'SWB Backcast - WINEP'!$B$13:$AG$13, 0))</f>
        <v>Excellent</v>
      </c>
      <c r="O366" t="str">
        <f>INDEX('SWB Backcast - WINEP'!$B$12:$AG$168, MATCH('ALL Backcast - WINEP NEP'!$C366, 'SWB Backcast - WINEP'!$C$12:$C$168, 0), MATCH('ALL Backcast - WINEP NEP'!O$13, 'SWB Backcast - WINEP'!$B$13:$AG$13, 0))</f>
        <v>Excellent</v>
      </c>
      <c r="P366">
        <f>INDEX('SWB Backcast - WINEP'!$B$12:$AG$168, MATCH('ALL Backcast - WINEP NEP'!$C366, 'SWB Backcast - WINEP'!$C$12:$C$168, 0), MATCH('ALL Backcast - WINEP NEP'!P$13, 'SWB Backcast - WINEP'!$B$13:$AG$13, 0))</f>
        <v>0</v>
      </c>
      <c r="Q366" t="str">
        <f>INDEX('SWB Backcast - WINEP'!$B$12:$AG$168, MATCH('ALL Backcast - WINEP NEP'!$C366, 'SWB Backcast - WINEP'!$C$12:$C$168, 0), MATCH('ALL Backcast - WINEP NEP'!Q$13, 'SWB Backcast - WINEP'!$B$13:$AG$13, 0))</f>
        <v>Excellent</v>
      </c>
      <c r="R366" t="str">
        <f>INDEX('SWB Backcast - WINEP'!$B$12:$AG$168, MATCH('ALL Backcast - WINEP NEP'!$C366, 'SWB Backcast - WINEP'!$C$12:$C$168, 0), MATCH('ALL Backcast - WINEP NEP'!R$13, 'SWB Backcast - WINEP'!$B$13:$AG$13, 0))</f>
        <v>Excellent</v>
      </c>
      <c r="S366" t="str">
        <f>INDEX('SWB Backcast - WINEP'!$B$12:$AG$168, MATCH('ALL Backcast - WINEP NEP'!$C366, 'SWB Backcast - WINEP'!$C$12:$C$168, 0), MATCH('ALL Backcast - WINEP NEP'!S$13, 'SWB Backcast - WINEP'!$B$13:$AG$13, 0))</f>
        <v>Excellent</v>
      </c>
      <c r="T366" t="str">
        <f>INDEX('SWB Backcast - WINEP'!$B$12:$AG$168, MATCH('ALL Backcast - WINEP NEP'!$C366, 'SWB Backcast - WINEP'!$C$12:$C$168, 0), MATCH('ALL Backcast - WINEP NEP'!T$13, 'SWB Backcast - WINEP'!$B$13:$AG$13, 0))</f>
        <v>Excellent</v>
      </c>
      <c r="U366" t="str">
        <f>INDEX('SWB Backcast - WINEP'!$B$12:$AG$168, MATCH('ALL Backcast - WINEP NEP'!$C366, 'SWB Backcast - WINEP'!$C$12:$C$168, 0), MATCH('ALL Backcast - WINEP NEP'!U$13, 'SWB Backcast - WINEP'!$B$13:$AG$13, 0))</f>
        <v>Excellent</v>
      </c>
      <c r="V366" t="str">
        <f>INDEX('SWB Backcast - WINEP'!$B$12:$AG$168, MATCH('ALL Backcast - WINEP NEP'!$C366, 'SWB Backcast - WINEP'!$C$12:$C$168, 0), MATCH('ALL Backcast - WINEP NEP'!V$13, 'SWB Backcast - WINEP'!$B$13:$AG$13, 0))</f>
        <v>Excellent</v>
      </c>
      <c r="W366">
        <f>INDEX('SWB Backcast - WINEP'!$B$12:$AG$168, MATCH('ALL Backcast - WINEP NEP'!$C366, 'SWB Backcast - WINEP'!$C$12:$C$168, 0), MATCH('ALL Backcast - WINEP NEP'!W$13, 'SWB Backcast - WINEP'!$B$13:$AG$13, 0))</f>
        <v>0</v>
      </c>
      <c r="X366">
        <f>INDEX('SWB Backcast - WINEP'!$B$12:$AG$168, MATCH('ALL Backcast - WINEP NEP'!$C366, 'SWB Backcast - WINEP'!$C$12:$C$168, 0), MATCH('ALL Backcast - WINEP NEP'!X$13, 'SWB Backcast - WINEP'!$B$13:$AG$13, 0))</f>
        <v>0</v>
      </c>
      <c r="Y366">
        <f>INDEX('SWB Backcast - WINEP'!$B$12:$AG$168, MATCH('ALL Backcast - WINEP NEP'!$C366, 'SWB Backcast - WINEP'!$C$12:$C$168, 0), MATCH('ALL Backcast - WINEP NEP'!Y$13, 'SWB Backcast - WINEP'!$B$13:$AG$13, 0))</f>
        <v>0</v>
      </c>
      <c r="Z366" t="str">
        <f>INDEX('SWB Backcast - WINEP'!$B$12:$AG$168, MATCH('ALL Backcast - WINEP NEP'!$C366, 'SWB Backcast - WINEP'!$C$12:$C$168, 0), MATCH('ALL Backcast - WINEP NEP'!Z$13, 'SWB Backcast - WINEP'!$B$13:$AG$13, 0))</f>
        <v>N</v>
      </c>
      <c r="AB366" t="str">
        <f t="shared" si="5"/>
        <v>N</v>
      </c>
    </row>
    <row r="367" spans="2:28">
      <c r="B367" t="s">
        <v>239</v>
      </c>
      <c r="C367" t="s">
        <v>691</v>
      </c>
      <c r="D367" t="str">
        <f>INDEX('SWB Backcast - WINEP'!$B$12:$AG$168, MATCH('ALL Backcast - WINEP NEP'!$C367, 'SWB Backcast - WINEP'!$C$12:$C$168, 0), MATCH('ALL Backcast - WINEP NEP'!D$13, 'SWB Backcast - WINEP'!$B$13:$AG$13, 0))</f>
        <v>coastal</v>
      </c>
      <c r="E367" t="str">
        <f>INDEX('SWB Backcast - WINEP'!$B$12:$AG$168, MATCH('ALL Backcast - WINEP NEP'!$C367, 'SWB Backcast - WINEP'!$C$12:$C$168, 0), MATCH('ALL Backcast - WINEP NEP'!E$13, 'SWB Backcast - WINEP'!$B$13:$AG$13, 0))</f>
        <v>Categorisation</v>
      </c>
      <c r="F367" t="str">
        <f>INDEX('SWB Backcast - WINEP'!$B$12:$AG$168, MATCH('ALL Backcast - WINEP NEP'!$C367, 'SWB Backcast - WINEP'!$C$12:$C$168, 0), MATCH('ALL Backcast - WINEP NEP'!F$13, 'SWB Backcast - WINEP'!$B$13:$AG$13, 0))</f>
        <v>Included</v>
      </c>
      <c r="H367" t="str">
        <f>INDEX('SWB Backcast - WINEP'!$B$12:$AG$168, MATCH('ALL Backcast - WINEP NEP'!$C367, 'SWB Backcast - WINEP'!$C$12:$C$168, 0), MATCH('ALL Backcast - WINEP NEP'!H$13, 'SWB Backcast - WINEP'!$B$13:$AG$13, 0))</f>
        <v>Excellent</v>
      </c>
      <c r="I367" t="str">
        <f>INDEX('SWB Backcast - WINEP'!$B$12:$AG$168, MATCH('ALL Backcast - WINEP NEP'!$C367, 'SWB Backcast - WINEP'!$C$12:$C$168, 0), MATCH('ALL Backcast - WINEP NEP'!I$13, 'SWB Backcast - WINEP'!$B$13:$AG$13, 0))</f>
        <v>Excellent</v>
      </c>
      <c r="J367" t="str">
        <f>INDEX('SWB Backcast - WINEP'!$B$12:$AG$168, MATCH('ALL Backcast - WINEP NEP'!$C367, 'SWB Backcast - WINEP'!$C$12:$C$168, 0), MATCH('ALL Backcast - WINEP NEP'!J$13, 'SWB Backcast - WINEP'!$B$13:$AG$13, 0))</f>
        <v>Excellent</v>
      </c>
      <c r="K367" t="str">
        <f>INDEX('SWB Backcast - WINEP'!$B$12:$AG$168, MATCH('ALL Backcast - WINEP NEP'!$C367, 'SWB Backcast - WINEP'!$C$12:$C$168, 0), MATCH('ALL Backcast - WINEP NEP'!K$13, 'SWB Backcast - WINEP'!$B$13:$AG$13, 0))</f>
        <v>Excellent</v>
      </c>
      <c r="L367" t="str">
        <f>INDEX('SWB Backcast - WINEP'!$B$12:$AG$168, MATCH('ALL Backcast - WINEP NEP'!$C367, 'SWB Backcast - WINEP'!$C$12:$C$168, 0), MATCH('ALL Backcast - WINEP NEP'!L$13, 'SWB Backcast - WINEP'!$B$13:$AG$13, 0))</f>
        <v>Excellent</v>
      </c>
      <c r="M367">
        <f>INDEX('SWB Backcast - WINEP'!$B$12:$AG$168, MATCH('ALL Backcast - WINEP NEP'!$C367, 'SWB Backcast - WINEP'!$C$12:$C$168, 0), MATCH('ALL Backcast - WINEP NEP'!M$13, 'SWB Backcast - WINEP'!$B$13:$AG$13, 0))</f>
        <v>0</v>
      </c>
      <c r="N367" t="str">
        <f>INDEX('SWB Backcast - WINEP'!$B$12:$AG$168, MATCH('ALL Backcast - WINEP NEP'!$C367, 'SWB Backcast - WINEP'!$C$12:$C$168, 0), MATCH('ALL Backcast - WINEP NEP'!N$13, 'SWB Backcast - WINEP'!$B$13:$AG$13, 0))</f>
        <v>Excellent</v>
      </c>
      <c r="O367" t="str">
        <f>INDEX('SWB Backcast - WINEP'!$B$12:$AG$168, MATCH('ALL Backcast - WINEP NEP'!$C367, 'SWB Backcast - WINEP'!$C$12:$C$168, 0), MATCH('ALL Backcast - WINEP NEP'!O$13, 'SWB Backcast - WINEP'!$B$13:$AG$13, 0))</f>
        <v>Excellent</v>
      </c>
      <c r="P367">
        <f>INDEX('SWB Backcast - WINEP'!$B$12:$AG$168, MATCH('ALL Backcast - WINEP NEP'!$C367, 'SWB Backcast - WINEP'!$C$12:$C$168, 0), MATCH('ALL Backcast - WINEP NEP'!P$13, 'SWB Backcast - WINEP'!$B$13:$AG$13, 0))</f>
        <v>0</v>
      </c>
      <c r="Q367" t="str">
        <f>INDEX('SWB Backcast - WINEP'!$B$12:$AG$168, MATCH('ALL Backcast - WINEP NEP'!$C367, 'SWB Backcast - WINEP'!$C$12:$C$168, 0), MATCH('ALL Backcast - WINEP NEP'!Q$13, 'SWB Backcast - WINEP'!$B$13:$AG$13, 0))</f>
        <v>Excellent</v>
      </c>
      <c r="R367" t="str">
        <f>INDEX('SWB Backcast - WINEP'!$B$12:$AG$168, MATCH('ALL Backcast - WINEP NEP'!$C367, 'SWB Backcast - WINEP'!$C$12:$C$168, 0), MATCH('ALL Backcast - WINEP NEP'!R$13, 'SWB Backcast - WINEP'!$B$13:$AG$13, 0))</f>
        <v>Excellent</v>
      </c>
      <c r="S367" t="str">
        <f>INDEX('SWB Backcast - WINEP'!$B$12:$AG$168, MATCH('ALL Backcast - WINEP NEP'!$C367, 'SWB Backcast - WINEP'!$C$12:$C$168, 0), MATCH('ALL Backcast - WINEP NEP'!S$13, 'SWB Backcast - WINEP'!$B$13:$AG$13, 0))</f>
        <v>Excellent</v>
      </c>
      <c r="T367" t="str">
        <f>INDEX('SWB Backcast - WINEP'!$B$12:$AG$168, MATCH('ALL Backcast - WINEP NEP'!$C367, 'SWB Backcast - WINEP'!$C$12:$C$168, 0), MATCH('ALL Backcast - WINEP NEP'!T$13, 'SWB Backcast - WINEP'!$B$13:$AG$13, 0))</f>
        <v>Excellent</v>
      </c>
      <c r="U367" t="str">
        <f>INDEX('SWB Backcast - WINEP'!$B$12:$AG$168, MATCH('ALL Backcast - WINEP NEP'!$C367, 'SWB Backcast - WINEP'!$C$12:$C$168, 0), MATCH('ALL Backcast - WINEP NEP'!U$13, 'SWB Backcast - WINEP'!$B$13:$AG$13, 0))</f>
        <v>Excellent</v>
      </c>
      <c r="V367" t="str">
        <f>INDEX('SWB Backcast - WINEP'!$B$12:$AG$168, MATCH('ALL Backcast - WINEP NEP'!$C367, 'SWB Backcast - WINEP'!$C$12:$C$168, 0), MATCH('ALL Backcast - WINEP NEP'!V$13, 'SWB Backcast - WINEP'!$B$13:$AG$13, 0))</f>
        <v>Excellent</v>
      </c>
      <c r="W367">
        <f>INDEX('SWB Backcast - WINEP'!$B$12:$AG$168, MATCH('ALL Backcast - WINEP NEP'!$C367, 'SWB Backcast - WINEP'!$C$12:$C$168, 0), MATCH('ALL Backcast - WINEP NEP'!W$13, 'SWB Backcast - WINEP'!$B$13:$AG$13, 0))</f>
        <v>0</v>
      </c>
      <c r="X367">
        <f>INDEX('SWB Backcast - WINEP'!$B$12:$AG$168, MATCH('ALL Backcast - WINEP NEP'!$C367, 'SWB Backcast - WINEP'!$C$12:$C$168, 0), MATCH('ALL Backcast - WINEP NEP'!X$13, 'SWB Backcast - WINEP'!$B$13:$AG$13, 0))</f>
        <v>0</v>
      </c>
      <c r="Y367">
        <f>INDEX('SWB Backcast - WINEP'!$B$12:$AG$168, MATCH('ALL Backcast - WINEP NEP'!$C367, 'SWB Backcast - WINEP'!$C$12:$C$168, 0), MATCH('ALL Backcast - WINEP NEP'!Y$13, 'SWB Backcast - WINEP'!$B$13:$AG$13, 0))</f>
        <v>0</v>
      </c>
      <c r="Z367" t="str">
        <f>INDEX('SWB Backcast - WINEP'!$B$12:$AG$168, MATCH('ALL Backcast - WINEP NEP'!$C367, 'SWB Backcast - WINEP'!$C$12:$C$168, 0), MATCH('ALL Backcast - WINEP NEP'!Z$13, 'SWB Backcast - WINEP'!$B$13:$AG$13, 0))</f>
        <v>N</v>
      </c>
      <c r="AB367" t="str">
        <f t="shared" si="5"/>
        <v>N</v>
      </c>
    </row>
    <row r="368" spans="2:28">
      <c r="B368" t="s">
        <v>239</v>
      </c>
      <c r="C368" t="s">
        <v>692</v>
      </c>
      <c r="D368" t="str">
        <f>INDEX('SWB Backcast - WINEP'!$B$12:$AG$168, MATCH('ALL Backcast - WINEP NEP'!$C368, 'SWB Backcast - WINEP'!$C$12:$C$168, 0), MATCH('ALL Backcast - WINEP NEP'!D$13, 'SWB Backcast - WINEP'!$B$13:$AG$13, 0))</f>
        <v>coastal</v>
      </c>
      <c r="E368" t="str">
        <f>INDEX('SWB Backcast - WINEP'!$B$12:$AG$168, MATCH('ALL Backcast - WINEP NEP'!$C368, 'SWB Backcast - WINEP'!$C$12:$C$168, 0), MATCH('ALL Backcast - WINEP NEP'!E$13, 'SWB Backcast - WINEP'!$B$13:$AG$13, 0))</f>
        <v>Categorisation</v>
      </c>
      <c r="F368" t="str">
        <f>INDEX('SWB Backcast - WINEP'!$B$12:$AG$168, MATCH('ALL Backcast - WINEP NEP'!$C368, 'SWB Backcast - WINEP'!$C$12:$C$168, 0), MATCH('ALL Backcast - WINEP NEP'!F$13, 'SWB Backcast - WINEP'!$B$13:$AG$13, 0))</f>
        <v>Included</v>
      </c>
      <c r="H368" t="str">
        <f>INDEX('SWB Backcast - WINEP'!$B$12:$AG$168, MATCH('ALL Backcast - WINEP NEP'!$C368, 'SWB Backcast - WINEP'!$C$12:$C$168, 0), MATCH('ALL Backcast - WINEP NEP'!H$13, 'SWB Backcast - WINEP'!$B$13:$AG$13, 0))</f>
        <v>Excellent (backcast)</v>
      </c>
      <c r="I368" t="str">
        <f>INDEX('SWB Backcast - WINEP'!$B$12:$AG$168, MATCH('ALL Backcast - WINEP NEP'!$C368, 'SWB Backcast - WINEP'!$C$12:$C$168, 0), MATCH('ALL Backcast - WINEP NEP'!I$13, 'SWB Backcast - WINEP'!$B$13:$AG$13, 0))</f>
        <v>Excellent (backcast)</v>
      </c>
      <c r="J368" t="str">
        <f>INDEX('SWB Backcast - WINEP'!$B$12:$AG$168, MATCH('ALL Backcast - WINEP NEP'!$C368, 'SWB Backcast - WINEP'!$C$12:$C$168, 0), MATCH('ALL Backcast - WINEP NEP'!J$13, 'SWB Backcast - WINEP'!$B$13:$AG$13, 0))</f>
        <v>Excellent (backcast)</v>
      </c>
      <c r="K368" t="str">
        <f>INDEX('SWB Backcast - WINEP'!$B$12:$AG$168, MATCH('ALL Backcast - WINEP NEP'!$C368, 'SWB Backcast - WINEP'!$C$12:$C$168, 0), MATCH('ALL Backcast - WINEP NEP'!K$13, 'SWB Backcast - WINEP'!$B$13:$AG$13, 0))</f>
        <v>Excellent</v>
      </c>
      <c r="L368" t="str">
        <f>INDEX('SWB Backcast - WINEP'!$B$12:$AG$168, MATCH('ALL Backcast - WINEP NEP'!$C368, 'SWB Backcast - WINEP'!$C$12:$C$168, 0), MATCH('ALL Backcast - WINEP NEP'!L$13, 'SWB Backcast - WINEP'!$B$13:$AG$13, 0))</f>
        <v>Excellent</v>
      </c>
      <c r="M368">
        <f>INDEX('SWB Backcast - WINEP'!$B$12:$AG$168, MATCH('ALL Backcast - WINEP NEP'!$C368, 'SWB Backcast - WINEP'!$C$12:$C$168, 0), MATCH('ALL Backcast - WINEP NEP'!M$13, 'SWB Backcast - WINEP'!$B$13:$AG$13, 0))</f>
        <v>0</v>
      </c>
      <c r="N368" t="str">
        <f>INDEX('SWB Backcast - WINEP'!$B$12:$AG$168, MATCH('ALL Backcast - WINEP NEP'!$C368, 'SWB Backcast - WINEP'!$C$12:$C$168, 0), MATCH('ALL Backcast - WINEP NEP'!N$13, 'SWB Backcast - WINEP'!$B$13:$AG$13, 0))</f>
        <v>Excellent</v>
      </c>
      <c r="O368" t="str">
        <f>INDEX('SWB Backcast - WINEP'!$B$12:$AG$168, MATCH('ALL Backcast - WINEP NEP'!$C368, 'SWB Backcast - WINEP'!$C$12:$C$168, 0), MATCH('ALL Backcast - WINEP NEP'!O$13, 'SWB Backcast - WINEP'!$B$13:$AG$13, 0))</f>
        <v>Excellent</v>
      </c>
      <c r="P368">
        <f>INDEX('SWB Backcast - WINEP'!$B$12:$AG$168, MATCH('ALL Backcast - WINEP NEP'!$C368, 'SWB Backcast - WINEP'!$C$12:$C$168, 0), MATCH('ALL Backcast - WINEP NEP'!P$13, 'SWB Backcast - WINEP'!$B$13:$AG$13, 0))</f>
        <v>0</v>
      </c>
      <c r="Q368" t="str">
        <f>INDEX('SWB Backcast - WINEP'!$B$12:$AG$168, MATCH('ALL Backcast - WINEP NEP'!$C368, 'SWB Backcast - WINEP'!$C$12:$C$168, 0), MATCH('ALL Backcast - WINEP NEP'!Q$13, 'SWB Backcast - WINEP'!$B$13:$AG$13, 0))</f>
        <v>Excellent</v>
      </c>
      <c r="R368" t="str">
        <f>INDEX('SWB Backcast - WINEP'!$B$12:$AG$168, MATCH('ALL Backcast - WINEP NEP'!$C368, 'SWB Backcast - WINEP'!$C$12:$C$168, 0), MATCH('ALL Backcast - WINEP NEP'!R$13, 'SWB Backcast - WINEP'!$B$13:$AG$13, 0))</f>
        <v>Excellent</v>
      </c>
      <c r="S368" t="str">
        <f>INDEX('SWB Backcast - WINEP'!$B$12:$AG$168, MATCH('ALL Backcast - WINEP NEP'!$C368, 'SWB Backcast - WINEP'!$C$12:$C$168, 0), MATCH('ALL Backcast - WINEP NEP'!S$13, 'SWB Backcast - WINEP'!$B$13:$AG$13, 0))</f>
        <v>Excellent</v>
      </c>
      <c r="T368" t="str">
        <f>INDEX('SWB Backcast - WINEP'!$B$12:$AG$168, MATCH('ALL Backcast - WINEP NEP'!$C368, 'SWB Backcast - WINEP'!$C$12:$C$168, 0), MATCH('ALL Backcast - WINEP NEP'!T$13, 'SWB Backcast - WINEP'!$B$13:$AG$13, 0))</f>
        <v>Excellent</v>
      </c>
      <c r="U368" t="str">
        <f>INDEX('SWB Backcast - WINEP'!$B$12:$AG$168, MATCH('ALL Backcast - WINEP NEP'!$C368, 'SWB Backcast - WINEP'!$C$12:$C$168, 0), MATCH('ALL Backcast - WINEP NEP'!U$13, 'SWB Backcast - WINEP'!$B$13:$AG$13, 0))</f>
        <v>Excellent</v>
      </c>
      <c r="V368" t="str">
        <f>INDEX('SWB Backcast - WINEP'!$B$12:$AG$168, MATCH('ALL Backcast - WINEP NEP'!$C368, 'SWB Backcast - WINEP'!$C$12:$C$168, 0), MATCH('ALL Backcast - WINEP NEP'!V$13, 'SWB Backcast - WINEP'!$B$13:$AG$13, 0))</f>
        <v>Excellent</v>
      </c>
      <c r="W368">
        <f>INDEX('SWB Backcast - WINEP'!$B$12:$AG$168, MATCH('ALL Backcast - WINEP NEP'!$C368, 'SWB Backcast - WINEP'!$C$12:$C$168, 0), MATCH('ALL Backcast - WINEP NEP'!W$13, 'SWB Backcast - WINEP'!$B$13:$AG$13, 0))</f>
        <v>0</v>
      </c>
      <c r="X368">
        <f>INDEX('SWB Backcast - WINEP'!$B$12:$AG$168, MATCH('ALL Backcast - WINEP NEP'!$C368, 'SWB Backcast - WINEP'!$C$12:$C$168, 0), MATCH('ALL Backcast - WINEP NEP'!X$13, 'SWB Backcast - WINEP'!$B$13:$AG$13, 0))</f>
        <v>0</v>
      </c>
      <c r="Y368">
        <f>INDEX('SWB Backcast - WINEP'!$B$12:$AG$168, MATCH('ALL Backcast - WINEP NEP'!$C368, 'SWB Backcast - WINEP'!$C$12:$C$168, 0), MATCH('ALL Backcast - WINEP NEP'!Y$13, 'SWB Backcast - WINEP'!$B$13:$AG$13, 0))</f>
        <v>0</v>
      </c>
      <c r="Z368" t="str">
        <f>INDEX('SWB Backcast - WINEP'!$B$12:$AG$168, MATCH('ALL Backcast - WINEP NEP'!$C368, 'SWB Backcast - WINEP'!$C$12:$C$168, 0), MATCH('ALL Backcast - WINEP NEP'!Z$13, 'SWB Backcast - WINEP'!$B$13:$AG$13, 0))</f>
        <v>N</v>
      </c>
      <c r="AB368" t="str">
        <f t="shared" si="5"/>
        <v>N</v>
      </c>
    </row>
    <row r="369" spans="2:28">
      <c r="B369" t="s">
        <v>239</v>
      </c>
      <c r="C369" t="s">
        <v>693</v>
      </c>
      <c r="D369" t="str">
        <f>INDEX('SWB Backcast - WINEP'!$B$12:$AG$168, MATCH('ALL Backcast - WINEP NEP'!$C369, 'SWB Backcast - WINEP'!$C$12:$C$168, 0), MATCH('ALL Backcast - WINEP NEP'!D$13, 'SWB Backcast - WINEP'!$B$13:$AG$13, 0))</f>
        <v>coastal</v>
      </c>
      <c r="E369" t="str">
        <f>INDEX('SWB Backcast - WINEP'!$B$12:$AG$168, MATCH('ALL Backcast - WINEP NEP'!$C369, 'SWB Backcast - WINEP'!$C$12:$C$168, 0), MATCH('ALL Backcast - WINEP NEP'!E$13, 'SWB Backcast - WINEP'!$B$13:$AG$13, 0))</f>
        <v>Categorisation</v>
      </c>
      <c r="F369" t="str">
        <f>INDEX('SWB Backcast - WINEP'!$B$12:$AG$168, MATCH('ALL Backcast - WINEP NEP'!$C369, 'SWB Backcast - WINEP'!$C$12:$C$168, 0), MATCH('ALL Backcast - WINEP NEP'!F$13, 'SWB Backcast - WINEP'!$B$13:$AG$13, 0))</f>
        <v>Included</v>
      </c>
      <c r="H369" t="str">
        <f>INDEX('SWB Backcast - WINEP'!$B$12:$AG$168, MATCH('ALL Backcast - WINEP NEP'!$C369, 'SWB Backcast - WINEP'!$C$12:$C$168, 0), MATCH('ALL Backcast - WINEP NEP'!H$13, 'SWB Backcast - WINEP'!$B$13:$AG$13, 0))</f>
        <v>Excellent</v>
      </c>
      <c r="I369" t="str">
        <f>INDEX('SWB Backcast - WINEP'!$B$12:$AG$168, MATCH('ALL Backcast - WINEP NEP'!$C369, 'SWB Backcast - WINEP'!$C$12:$C$168, 0), MATCH('ALL Backcast - WINEP NEP'!I$13, 'SWB Backcast - WINEP'!$B$13:$AG$13, 0))</f>
        <v>Excellent</v>
      </c>
      <c r="J369" t="str">
        <f>INDEX('SWB Backcast - WINEP'!$B$12:$AG$168, MATCH('ALL Backcast - WINEP NEP'!$C369, 'SWB Backcast - WINEP'!$C$12:$C$168, 0), MATCH('ALL Backcast - WINEP NEP'!J$13, 'SWB Backcast - WINEP'!$B$13:$AG$13, 0))</f>
        <v>Excellent</v>
      </c>
      <c r="K369" t="str">
        <f>INDEX('SWB Backcast - WINEP'!$B$12:$AG$168, MATCH('ALL Backcast - WINEP NEP'!$C369, 'SWB Backcast - WINEP'!$C$12:$C$168, 0), MATCH('ALL Backcast - WINEP NEP'!K$13, 'SWB Backcast - WINEP'!$B$13:$AG$13, 0))</f>
        <v>Excellent</v>
      </c>
      <c r="L369" t="str">
        <f>INDEX('SWB Backcast - WINEP'!$B$12:$AG$168, MATCH('ALL Backcast - WINEP NEP'!$C369, 'SWB Backcast - WINEP'!$C$12:$C$168, 0), MATCH('ALL Backcast - WINEP NEP'!L$13, 'SWB Backcast - WINEP'!$B$13:$AG$13, 0))</f>
        <v>Excellent</v>
      </c>
      <c r="M369">
        <f>INDEX('SWB Backcast - WINEP'!$B$12:$AG$168, MATCH('ALL Backcast - WINEP NEP'!$C369, 'SWB Backcast - WINEP'!$C$12:$C$168, 0), MATCH('ALL Backcast - WINEP NEP'!M$13, 'SWB Backcast - WINEP'!$B$13:$AG$13, 0))</f>
        <v>0</v>
      </c>
      <c r="N369" t="str">
        <f>INDEX('SWB Backcast - WINEP'!$B$12:$AG$168, MATCH('ALL Backcast - WINEP NEP'!$C369, 'SWB Backcast - WINEP'!$C$12:$C$168, 0), MATCH('ALL Backcast - WINEP NEP'!N$13, 'SWB Backcast - WINEP'!$B$13:$AG$13, 0))</f>
        <v>Excellent</v>
      </c>
      <c r="O369" t="str">
        <f>INDEX('SWB Backcast - WINEP'!$B$12:$AG$168, MATCH('ALL Backcast - WINEP NEP'!$C369, 'SWB Backcast - WINEP'!$C$12:$C$168, 0), MATCH('ALL Backcast - WINEP NEP'!O$13, 'SWB Backcast - WINEP'!$B$13:$AG$13, 0))</f>
        <v>Excellent</v>
      </c>
      <c r="P369">
        <f>INDEX('SWB Backcast - WINEP'!$B$12:$AG$168, MATCH('ALL Backcast - WINEP NEP'!$C369, 'SWB Backcast - WINEP'!$C$12:$C$168, 0), MATCH('ALL Backcast - WINEP NEP'!P$13, 'SWB Backcast - WINEP'!$B$13:$AG$13, 0))</f>
        <v>0</v>
      </c>
      <c r="Q369" t="str">
        <f>INDEX('SWB Backcast - WINEP'!$B$12:$AG$168, MATCH('ALL Backcast - WINEP NEP'!$C369, 'SWB Backcast - WINEP'!$C$12:$C$168, 0), MATCH('ALL Backcast - WINEP NEP'!Q$13, 'SWB Backcast - WINEP'!$B$13:$AG$13, 0))</f>
        <v>Excellent</v>
      </c>
      <c r="R369" t="str">
        <f>INDEX('SWB Backcast - WINEP'!$B$12:$AG$168, MATCH('ALL Backcast - WINEP NEP'!$C369, 'SWB Backcast - WINEP'!$C$12:$C$168, 0), MATCH('ALL Backcast - WINEP NEP'!R$13, 'SWB Backcast - WINEP'!$B$13:$AG$13, 0))</f>
        <v>Excellent</v>
      </c>
      <c r="S369" t="str">
        <f>INDEX('SWB Backcast - WINEP'!$B$12:$AG$168, MATCH('ALL Backcast - WINEP NEP'!$C369, 'SWB Backcast - WINEP'!$C$12:$C$168, 0), MATCH('ALL Backcast - WINEP NEP'!S$13, 'SWB Backcast - WINEP'!$B$13:$AG$13, 0))</f>
        <v>Excellent</v>
      </c>
      <c r="T369" t="str">
        <f>INDEX('SWB Backcast - WINEP'!$B$12:$AG$168, MATCH('ALL Backcast - WINEP NEP'!$C369, 'SWB Backcast - WINEP'!$C$12:$C$168, 0), MATCH('ALL Backcast - WINEP NEP'!T$13, 'SWB Backcast - WINEP'!$B$13:$AG$13, 0))</f>
        <v>Excellent</v>
      </c>
      <c r="U369" t="str">
        <f>INDEX('SWB Backcast - WINEP'!$B$12:$AG$168, MATCH('ALL Backcast - WINEP NEP'!$C369, 'SWB Backcast - WINEP'!$C$12:$C$168, 0), MATCH('ALL Backcast - WINEP NEP'!U$13, 'SWB Backcast - WINEP'!$B$13:$AG$13, 0))</f>
        <v>Excellent</v>
      </c>
      <c r="V369" t="str">
        <f>INDEX('SWB Backcast - WINEP'!$B$12:$AG$168, MATCH('ALL Backcast - WINEP NEP'!$C369, 'SWB Backcast - WINEP'!$C$12:$C$168, 0), MATCH('ALL Backcast - WINEP NEP'!V$13, 'SWB Backcast - WINEP'!$B$13:$AG$13, 0))</f>
        <v>Excellent</v>
      </c>
      <c r="W369">
        <f>INDEX('SWB Backcast - WINEP'!$B$12:$AG$168, MATCH('ALL Backcast - WINEP NEP'!$C369, 'SWB Backcast - WINEP'!$C$12:$C$168, 0), MATCH('ALL Backcast - WINEP NEP'!W$13, 'SWB Backcast - WINEP'!$B$13:$AG$13, 0))</f>
        <v>0</v>
      </c>
      <c r="X369" t="str">
        <f>INDEX('SWB Backcast - WINEP'!$B$12:$AG$168, MATCH('ALL Backcast - WINEP NEP'!$C369, 'SWB Backcast - WINEP'!$C$12:$C$168, 0), MATCH('ALL Backcast - WINEP NEP'!X$13, 'SWB Backcast - WINEP'!$B$13:$AG$13, 0))</f>
        <v>Investigation to confirm why site is failing its baseline class</v>
      </c>
      <c r="Y369" t="str">
        <f>INDEX('SWB Backcast - WINEP'!$B$12:$AG$168, MATCH('ALL Backcast - WINEP NEP'!$C369, 'SWB Backcast - WINEP'!$C$12:$C$168, 0), MATCH('ALL Backcast - WINEP NEP'!Y$13, 'SWB Backcast - WINEP'!$B$13:$AG$13, 0))</f>
        <v>Remaining at excellent so no intervention</v>
      </c>
      <c r="Z369" t="str">
        <f>INDEX('SWB Backcast - WINEP'!$B$12:$AG$168, MATCH('ALL Backcast - WINEP NEP'!$C369, 'SWB Backcast - WINEP'!$C$12:$C$168, 0), MATCH('ALL Backcast - WINEP NEP'!Z$13, 'SWB Backcast - WINEP'!$B$13:$AG$13, 0))</f>
        <v>N</v>
      </c>
      <c r="AB369" t="str">
        <f t="shared" si="5"/>
        <v>N</v>
      </c>
    </row>
    <row r="370" spans="2:28">
      <c r="B370" t="s">
        <v>239</v>
      </c>
      <c r="C370" t="s">
        <v>694</v>
      </c>
      <c r="D370" t="str">
        <f>INDEX('SWB Backcast - WINEP'!$B$12:$AG$168, MATCH('ALL Backcast - WINEP NEP'!$C370, 'SWB Backcast - WINEP'!$C$12:$C$168, 0), MATCH('ALL Backcast - WINEP NEP'!D$13, 'SWB Backcast - WINEP'!$B$13:$AG$13, 0))</f>
        <v>coastal</v>
      </c>
      <c r="E370" t="str">
        <f>INDEX('SWB Backcast - WINEP'!$B$12:$AG$168, MATCH('ALL Backcast - WINEP NEP'!$C370, 'SWB Backcast - WINEP'!$C$12:$C$168, 0), MATCH('ALL Backcast - WINEP NEP'!E$13, 'SWB Backcast - WINEP'!$B$13:$AG$13, 0))</f>
        <v>Categorisation</v>
      </c>
      <c r="F370" t="str">
        <f>INDEX('SWB Backcast - WINEP'!$B$12:$AG$168, MATCH('ALL Backcast - WINEP NEP'!$C370, 'SWB Backcast - WINEP'!$C$12:$C$168, 0), MATCH('ALL Backcast - WINEP NEP'!F$13, 'SWB Backcast - WINEP'!$B$13:$AG$13, 0))</f>
        <v>Included</v>
      </c>
      <c r="H370" t="str">
        <f>INDEX('SWB Backcast - WINEP'!$B$12:$AG$168, MATCH('ALL Backcast - WINEP NEP'!$C370, 'SWB Backcast - WINEP'!$C$12:$C$168, 0), MATCH('ALL Backcast - WINEP NEP'!H$13, 'SWB Backcast - WINEP'!$B$13:$AG$13, 0))</f>
        <v>Sufficient</v>
      </c>
      <c r="I370" t="str">
        <f>INDEX('SWB Backcast - WINEP'!$B$12:$AG$168, MATCH('ALL Backcast - WINEP NEP'!$C370, 'SWB Backcast - WINEP'!$C$12:$C$168, 0), MATCH('ALL Backcast - WINEP NEP'!I$13, 'SWB Backcast - WINEP'!$B$13:$AG$13, 0))</f>
        <v>Sufficient</v>
      </c>
      <c r="J370" t="str">
        <f>INDEX('SWB Backcast - WINEP'!$B$12:$AG$168, MATCH('ALL Backcast - WINEP NEP'!$C370, 'SWB Backcast - WINEP'!$C$12:$C$168, 0), MATCH('ALL Backcast - WINEP NEP'!J$13, 'SWB Backcast - WINEP'!$B$13:$AG$13, 0))</f>
        <v>Good</v>
      </c>
      <c r="K370" t="str">
        <f>INDEX('SWB Backcast - WINEP'!$B$12:$AG$168, MATCH('ALL Backcast - WINEP NEP'!$C370, 'SWB Backcast - WINEP'!$C$12:$C$168, 0), MATCH('ALL Backcast - WINEP NEP'!K$13, 'SWB Backcast - WINEP'!$B$13:$AG$13, 0))</f>
        <v>Good</v>
      </c>
      <c r="L370" t="str">
        <f>INDEX('SWB Backcast - WINEP'!$B$12:$AG$168, MATCH('ALL Backcast - WINEP NEP'!$C370, 'SWB Backcast - WINEP'!$C$12:$C$168, 0), MATCH('ALL Backcast - WINEP NEP'!L$13, 'SWB Backcast - WINEP'!$B$13:$AG$13, 0))</f>
        <v>Good</v>
      </c>
      <c r="M370">
        <f>INDEX('SWB Backcast - WINEP'!$B$12:$AG$168, MATCH('ALL Backcast - WINEP NEP'!$C370, 'SWB Backcast - WINEP'!$C$12:$C$168, 0), MATCH('ALL Backcast - WINEP NEP'!M$13, 'SWB Backcast - WINEP'!$B$13:$AG$13, 0))</f>
        <v>0</v>
      </c>
      <c r="N370" t="str">
        <f>INDEX('SWB Backcast - WINEP'!$B$12:$AG$168, MATCH('ALL Backcast - WINEP NEP'!$C370, 'SWB Backcast - WINEP'!$C$12:$C$168, 0), MATCH('ALL Backcast - WINEP NEP'!N$13, 'SWB Backcast - WINEP'!$B$13:$AG$13, 0))</f>
        <v>Good</v>
      </c>
      <c r="O370" t="str">
        <f>INDEX('SWB Backcast - WINEP'!$B$12:$AG$168, MATCH('ALL Backcast - WINEP NEP'!$C370, 'SWB Backcast - WINEP'!$C$12:$C$168, 0), MATCH('ALL Backcast - WINEP NEP'!O$13, 'SWB Backcast - WINEP'!$B$13:$AG$13, 0))</f>
        <v>Good</v>
      </c>
      <c r="P370">
        <f>INDEX('SWB Backcast - WINEP'!$B$12:$AG$168, MATCH('ALL Backcast - WINEP NEP'!$C370, 'SWB Backcast - WINEP'!$C$12:$C$168, 0), MATCH('ALL Backcast - WINEP NEP'!P$13, 'SWB Backcast - WINEP'!$B$13:$AG$13, 0))</f>
        <v>0</v>
      </c>
      <c r="Q370" t="str">
        <f>INDEX('SWB Backcast - WINEP'!$B$12:$AG$168, MATCH('ALL Backcast - WINEP NEP'!$C370, 'SWB Backcast - WINEP'!$C$12:$C$168, 0), MATCH('ALL Backcast - WINEP NEP'!Q$13, 'SWB Backcast - WINEP'!$B$13:$AG$13, 0))</f>
        <v>Good</v>
      </c>
      <c r="R370" t="str">
        <f>INDEX('SWB Backcast - WINEP'!$B$12:$AG$168, MATCH('ALL Backcast - WINEP NEP'!$C370, 'SWB Backcast - WINEP'!$C$12:$C$168, 0), MATCH('ALL Backcast - WINEP NEP'!R$13, 'SWB Backcast - WINEP'!$B$13:$AG$13, 0))</f>
        <v>Good</v>
      </c>
      <c r="S370" t="str">
        <f>INDEX('SWB Backcast - WINEP'!$B$12:$AG$168, MATCH('ALL Backcast - WINEP NEP'!$C370, 'SWB Backcast - WINEP'!$C$12:$C$168, 0), MATCH('ALL Backcast - WINEP NEP'!S$13, 'SWB Backcast - WINEP'!$B$13:$AG$13, 0))</f>
        <v>Good</v>
      </c>
      <c r="T370" t="str">
        <f>INDEX('SWB Backcast - WINEP'!$B$12:$AG$168, MATCH('ALL Backcast - WINEP NEP'!$C370, 'SWB Backcast - WINEP'!$C$12:$C$168, 0), MATCH('ALL Backcast - WINEP NEP'!T$13, 'SWB Backcast - WINEP'!$B$13:$AG$13, 0))</f>
        <v>Good</v>
      </c>
      <c r="U370" t="str">
        <f>INDEX('SWB Backcast - WINEP'!$B$12:$AG$168, MATCH('ALL Backcast - WINEP NEP'!$C370, 'SWB Backcast - WINEP'!$C$12:$C$168, 0), MATCH('ALL Backcast - WINEP NEP'!U$13, 'SWB Backcast - WINEP'!$B$13:$AG$13, 0))</f>
        <v>Good</v>
      </c>
      <c r="V370" t="str">
        <f>INDEX('SWB Backcast - WINEP'!$B$12:$AG$168, MATCH('ALL Backcast - WINEP NEP'!$C370, 'SWB Backcast - WINEP'!$C$12:$C$168, 0), MATCH('ALL Backcast - WINEP NEP'!V$13, 'SWB Backcast - WINEP'!$B$13:$AG$13, 0))</f>
        <v>Good</v>
      </c>
      <c r="W370">
        <f>INDEX('SWB Backcast - WINEP'!$B$12:$AG$168, MATCH('ALL Backcast - WINEP NEP'!$C370, 'SWB Backcast - WINEP'!$C$12:$C$168, 0), MATCH('ALL Backcast - WINEP NEP'!W$13, 'SWB Backcast - WINEP'!$B$13:$AG$13, 0))</f>
        <v>0</v>
      </c>
      <c r="X370" t="str">
        <f>INDEX('SWB Backcast - WINEP'!$B$12:$AG$168, MATCH('ALL Backcast - WINEP NEP'!$C370, 'SWB Backcast - WINEP'!$C$12:$C$168, 0), MATCH('ALL Backcast - WINEP NEP'!X$13, 'SWB Backcast - WINEP'!$B$13:$AG$13, 0))</f>
        <v>IMP3 - 08SW100125a
Also EnvAct_IMP3 drivers x3</v>
      </c>
      <c r="Y370">
        <f>INDEX('SWB Backcast - WINEP'!$B$12:$AG$168, MATCH('ALL Backcast - WINEP NEP'!$C370, 'SWB Backcast - WINEP'!$C$12:$C$168, 0), MATCH('ALL Backcast - WINEP NEP'!Y$13, 'SWB Backcast - WINEP'!$B$13:$AG$13, 0))</f>
        <v>0</v>
      </c>
      <c r="Z370" t="str">
        <f>INDEX('SWB Backcast - WINEP'!$B$12:$AG$168, MATCH('ALL Backcast - WINEP NEP'!$C370, 'SWB Backcast - WINEP'!$C$12:$C$168, 0), MATCH('ALL Backcast - WINEP NEP'!Z$13, 'SWB Backcast - WINEP'!$B$13:$AG$13, 0))</f>
        <v>N</v>
      </c>
      <c r="AB370" t="str">
        <f t="shared" si="5"/>
        <v>Y</v>
      </c>
    </row>
    <row r="371" spans="2:28">
      <c r="B371" t="s">
        <v>239</v>
      </c>
      <c r="C371" t="s">
        <v>695</v>
      </c>
      <c r="D371" t="str">
        <f>INDEX('SWB Backcast - WINEP'!$B$12:$AG$168, MATCH('ALL Backcast - WINEP NEP'!$C371, 'SWB Backcast - WINEP'!$C$12:$C$168, 0), MATCH('ALL Backcast - WINEP NEP'!D$13, 'SWB Backcast - WINEP'!$B$13:$AG$13, 0))</f>
        <v>coastal</v>
      </c>
      <c r="E371" t="str">
        <f>INDEX('SWB Backcast - WINEP'!$B$12:$AG$168, MATCH('ALL Backcast - WINEP NEP'!$C371, 'SWB Backcast - WINEP'!$C$12:$C$168, 0), MATCH('ALL Backcast - WINEP NEP'!E$13, 'SWB Backcast - WINEP'!$B$13:$AG$13, 0))</f>
        <v>Categorisation</v>
      </c>
      <c r="F371" t="str">
        <f>INDEX('SWB Backcast - WINEP'!$B$12:$AG$168, MATCH('ALL Backcast - WINEP NEP'!$C371, 'SWB Backcast - WINEP'!$C$12:$C$168, 0), MATCH('ALL Backcast - WINEP NEP'!F$13, 'SWB Backcast - WINEP'!$B$13:$AG$13, 0))</f>
        <v>Included</v>
      </c>
      <c r="H371" t="str">
        <f>INDEX('SWB Backcast - WINEP'!$B$12:$AG$168, MATCH('ALL Backcast - WINEP NEP'!$C371, 'SWB Backcast - WINEP'!$C$12:$C$168, 0), MATCH('ALL Backcast - WINEP NEP'!H$13, 'SWB Backcast - WINEP'!$B$13:$AG$13, 0))</f>
        <v>Good</v>
      </c>
      <c r="I371" t="str">
        <f>INDEX('SWB Backcast - WINEP'!$B$12:$AG$168, MATCH('ALL Backcast - WINEP NEP'!$C371, 'SWB Backcast - WINEP'!$C$12:$C$168, 0), MATCH('ALL Backcast - WINEP NEP'!I$13, 'SWB Backcast - WINEP'!$B$13:$AG$13, 0))</f>
        <v>Good</v>
      </c>
      <c r="J371" t="str">
        <f>INDEX('SWB Backcast - WINEP'!$B$12:$AG$168, MATCH('ALL Backcast - WINEP NEP'!$C371, 'SWB Backcast - WINEP'!$C$12:$C$168, 0), MATCH('ALL Backcast - WINEP NEP'!J$13, 'SWB Backcast - WINEP'!$B$13:$AG$13, 0))</f>
        <v>Good</v>
      </c>
      <c r="K371" t="str">
        <f>INDEX('SWB Backcast - WINEP'!$B$12:$AG$168, MATCH('ALL Backcast - WINEP NEP'!$C371, 'SWB Backcast - WINEP'!$C$12:$C$168, 0), MATCH('ALL Backcast - WINEP NEP'!K$13, 'SWB Backcast - WINEP'!$B$13:$AG$13, 0))</f>
        <v>Good</v>
      </c>
      <c r="L371" t="str">
        <f>INDEX('SWB Backcast - WINEP'!$B$12:$AG$168, MATCH('ALL Backcast - WINEP NEP'!$C371, 'SWB Backcast - WINEP'!$C$12:$C$168, 0), MATCH('ALL Backcast - WINEP NEP'!L$13, 'SWB Backcast - WINEP'!$B$13:$AG$13, 0))</f>
        <v>Excellent</v>
      </c>
      <c r="M371">
        <f>INDEX('SWB Backcast - WINEP'!$B$12:$AG$168, MATCH('ALL Backcast - WINEP NEP'!$C371, 'SWB Backcast - WINEP'!$C$12:$C$168, 0), MATCH('ALL Backcast - WINEP NEP'!M$13, 'SWB Backcast - WINEP'!$B$13:$AG$13, 0))</f>
        <v>0</v>
      </c>
      <c r="N371" t="str">
        <f>INDEX('SWB Backcast - WINEP'!$B$12:$AG$168, MATCH('ALL Backcast - WINEP NEP'!$C371, 'SWB Backcast - WINEP'!$C$12:$C$168, 0), MATCH('ALL Backcast - WINEP NEP'!N$13, 'SWB Backcast - WINEP'!$B$13:$AG$13, 0))</f>
        <v>Excellent</v>
      </c>
      <c r="O371" t="str">
        <f>INDEX('SWB Backcast - WINEP'!$B$12:$AG$168, MATCH('ALL Backcast - WINEP NEP'!$C371, 'SWB Backcast - WINEP'!$C$12:$C$168, 0), MATCH('ALL Backcast - WINEP NEP'!O$13, 'SWB Backcast - WINEP'!$B$13:$AG$13, 0))</f>
        <v>Excellent</v>
      </c>
      <c r="P371">
        <f>INDEX('SWB Backcast - WINEP'!$B$12:$AG$168, MATCH('ALL Backcast - WINEP NEP'!$C371, 'SWB Backcast - WINEP'!$C$12:$C$168, 0), MATCH('ALL Backcast - WINEP NEP'!P$13, 'SWB Backcast - WINEP'!$B$13:$AG$13, 0))</f>
        <v>0</v>
      </c>
      <c r="Q371" t="str">
        <f>INDEX('SWB Backcast - WINEP'!$B$12:$AG$168, MATCH('ALL Backcast - WINEP NEP'!$C371, 'SWB Backcast - WINEP'!$C$12:$C$168, 0), MATCH('ALL Backcast - WINEP NEP'!Q$13, 'SWB Backcast - WINEP'!$B$13:$AG$13, 0))</f>
        <v>Excellent</v>
      </c>
      <c r="R371" t="str">
        <f>INDEX('SWB Backcast - WINEP'!$B$12:$AG$168, MATCH('ALL Backcast - WINEP NEP'!$C371, 'SWB Backcast - WINEP'!$C$12:$C$168, 0), MATCH('ALL Backcast - WINEP NEP'!R$13, 'SWB Backcast - WINEP'!$B$13:$AG$13, 0))</f>
        <v>Excellent</v>
      </c>
      <c r="S371" t="str">
        <f>INDEX('SWB Backcast - WINEP'!$B$12:$AG$168, MATCH('ALL Backcast - WINEP NEP'!$C371, 'SWB Backcast - WINEP'!$C$12:$C$168, 0), MATCH('ALL Backcast - WINEP NEP'!S$13, 'SWB Backcast - WINEP'!$B$13:$AG$13, 0))</f>
        <v>Excellent</v>
      </c>
      <c r="T371" t="str">
        <f>INDEX('SWB Backcast - WINEP'!$B$12:$AG$168, MATCH('ALL Backcast - WINEP NEP'!$C371, 'SWB Backcast - WINEP'!$C$12:$C$168, 0), MATCH('ALL Backcast - WINEP NEP'!T$13, 'SWB Backcast - WINEP'!$B$13:$AG$13, 0))</f>
        <v>Excellent</v>
      </c>
      <c r="U371" t="str">
        <f>INDEX('SWB Backcast - WINEP'!$B$12:$AG$168, MATCH('ALL Backcast - WINEP NEP'!$C371, 'SWB Backcast - WINEP'!$C$12:$C$168, 0), MATCH('ALL Backcast - WINEP NEP'!U$13, 'SWB Backcast - WINEP'!$B$13:$AG$13, 0))</f>
        <v>Excellent</v>
      </c>
      <c r="V371" t="str">
        <f>INDEX('SWB Backcast - WINEP'!$B$12:$AG$168, MATCH('ALL Backcast - WINEP NEP'!$C371, 'SWB Backcast - WINEP'!$C$12:$C$168, 0), MATCH('ALL Backcast - WINEP NEP'!V$13, 'SWB Backcast - WINEP'!$B$13:$AG$13, 0))</f>
        <v>Excellent</v>
      </c>
      <c r="W371">
        <f>INDEX('SWB Backcast - WINEP'!$B$12:$AG$168, MATCH('ALL Backcast - WINEP NEP'!$C371, 'SWB Backcast - WINEP'!$C$12:$C$168, 0), MATCH('ALL Backcast - WINEP NEP'!W$13, 'SWB Backcast - WINEP'!$B$13:$AG$13, 0))</f>
        <v>0</v>
      </c>
      <c r="X371">
        <f>INDEX('SWB Backcast - WINEP'!$B$12:$AG$168, MATCH('ALL Backcast - WINEP NEP'!$C371, 'SWB Backcast - WINEP'!$C$12:$C$168, 0), MATCH('ALL Backcast - WINEP NEP'!X$13, 'SWB Backcast - WINEP'!$B$13:$AG$13, 0))</f>
        <v>0</v>
      </c>
      <c r="Y371">
        <f>INDEX('SWB Backcast - WINEP'!$B$12:$AG$168, MATCH('ALL Backcast - WINEP NEP'!$C371, 'SWB Backcast - WINEP'!$C$12:$C$168, 0), MATCH('ALL Backcast - WINEP NEP'!Y$13, 'SWB Backcast - WINEP'!$B$13:$AG$13, 0))</f>
        <v>0</v>
      </c>
      <c r="Z371" t="str">
        <f>INDEX('SWB Backcast - WINEP'!$B$12:$AG$168, MATCH('ALL Backcast - WINEP NEP'!$C371, 'SWB Backcast - WINEP'!$C$12:$C$168, 0), MATCH('ALL Backcast - WINEP NEP'!Z$13, 'SWB Backcast - WINEP'!$B$13:$AG$13, 0))</f>
        <v>N</v>
      </c>
      <c r="AB371" t="str">
        <f t="shared" si="5"/>
        <v>N</v>
      </c>
    </row>
    <row r="372" spans="2:28">
      <c r="B372" t="s">
        <v>239</v>
      </c>
      <c r="C372" t="s">
        <v>696</v>
      </c>
      <c r="D372" t="str">
        <f>INDEX('SWB Backcast - WINEP'!$B$12:$AG$168, MATCH('ALL Backcast - WINEP NEP'!$C372, 'SWB Backcast - WINEP'!$C$12:$C$168, 0), MATCH('ALL Backcast - WINEP NEP'!D$13, 'SWB Backcast - WINEP'!$B$13:$AG$13, 0))</f>
        <v>coastal</v>
      </c>
      <c r="E372" t="str">
        <f>INDEX('SWB Backcast - WINEP'!$B$12:$AG$168, MATCH('ALL Backcast - WINEP NEP'!$C372, 'SWB Backcast - WINEP'!$C$12:$C$168, 0), MATCH('ALL Backcast - WINEP NEP'!E$13, 'SWB Backcast - WINEP'!$B$13:$AG$13, 0))</f>
        <v>Categorisation</v>
      </c>
      <c r="F372" t="str">
        <f>INDEX('SWB Backcast - WINEP'!$B$12:$AG$168, MATCH('ALL Backcast - WINEP NEP'!$C372, 'SWB Backcast - WINEP'!$C$12:$C$168, 0), MATCH('ALL Backcast - WINEP NEP'!F$13, 'SWB Backcast - WINEP'!$B$13:$AG$13, 0))</f>
        <v>Included</v>
      </c>
      <c r="H372" t="str">
        <f>INDEX('SWB Backcast - WINEP'!$B$12:$AG$168, MATCH('ALL Backcast - WINEP NEP'!$C372, 'SWB Backcast - WINEP'!$C$12:$C$168, 0), MATCH('ALL Backcast - WINEP NEP'!H$13, 'SWB Backcast - WINEP'!$B$13:$AG$13, 0))</f>
        <v>Good</v>
      </c>
      <c r="I372" t="str">
        <f>INDEX('SWB Backcast - WINEP'!$B$12:$AG$168, MATCH('ALL Backcast - WINEP NEP'!$C372, 'SWB Backcast - WINEP'!$C$12:$C$168, 0), MATCH('ALL Backcast - WINEP NEP'!I$13, 'SWB Backcast - WINEP'!$B$13:$AG$13, 0))</f>
        <v>Good</v>
      </c>
      <c r="J372" t="str">
        <f>INDEX('SWB Backcast - WINEP'!$B$12:$AG$168, MATCH('ALL Backcast - WINEP NEP'!$C372, 'SWB Backcast - WINEP'!$C$12:$C$168, 0), MATCH('ALL Backcast - WINEP NEP'!J$13, 'SWB Backcast - WINEP'!$B$13:$AG$13, 0))</f>
        <v>Sufficient</v>
      </c>
      <c r="K372" t="str">
        <f>INDEX('SWB Backcast - WINEP'!$B$12:$AG$168, MATCH('ALL Backcast - WINEP NEP'!$C372, 'SWB Backcast - WINEP'!$C$12:$C$168, 0), MATCH('ALL Backcast - WINEP NEP'!K$13, 'SWB Backcast - WINEP'!$B$13:$AG$13, 0))</f>
        <v>Sufficient</v>
      </c>
      <c r="L372" t="str">
        <f>INDEX('SWB Backcast - WINEP'!$B$12:$AG$168, MATCH('ALL Backcast - WINEP NEP'!$C372, 'SWB Backcast - WINEP'!$C$12:$C$168, 0), MATCH('ALL Backcast - WINEP NEP'!L$13, 'SWB Backcast - WINEP'!$B$13:$AG$13, 0))</f>
        <v>Sufficient</v>
      </c>
      <c r="M372">
        <f>INDEX('SWB Backcast - WINEP'!$B$12:$AG$168, MATCH('ALL Backcast - WINEP NEP'!$C372, 'SWB Backcast - WINEP'!$C$12:$C$168, 0), MATCH('ALL Backcast - WINEP NEP'!M$13, 'SWB Backcast - WINEP'!$B$13:$AG$13, 0))</f>
        <v>0</v>
      </c>
      <c r="N372" t="str">
        <f>INDEX('SWB Backcast - WINEP'!$B$12:$AG$168, MATCH('ALL Backcast - WINEP NEP'!$C372, 'SWB Backcast - WINEP'!$C$12:$C$168, 0), MATCH('ALL Backcast - WINEP NEP'!N$13, 'SWB Backcast - WINEP'!$B$13:$AG$13, 0))</f>
        <v>Poor</v>
      </c>
      <c r="O372" t="str">
        <f>INDEX('SWB Backcast - WINEP'!$B$12:$AG$168, MATCH('ALL Backcast - WINEP NEP'!$C372, 'SWB Backcast - WINEP'!$C$12:$C$168, 0), MATCH('ALL Backcast - WINEP NEP'!O$13, 'SWB Backcast - WINEP'!$B$13:$AG$13, 0))</f>
        <v>Sufficient</v>
      </c>
      <c r="P372">
        <f>INDEX('SWB Backcast - WINEP'!$B$12:$AG$168, MATCH('ALL Backcast - WINEP NEP'!$C372, 'SWB Backcast - WINEP'!$C$12:$C$168, 0), MATCH('ALL Backcast - WINEP NEP'!P$13, 'SWB Backcast - WINEP'!$B$13:$AG$13, 0))</f>
        <v>0</v>
      </c>
      <c r="Q372" t="str">
        <f>INDEX('SWB Backcast - WINEP'!$B$12:$AG$168, MATCH('ALL Backcast - WINEP NEP'!$C372, 'SWB Backcast - WINEP'!$C$12:$C$168, 0), MATCH('ALL Backcast - WINEP NEP'!Q$13, 'SWB Backcast - WINEP'!$B$13:$AG$13, 0))</f>
        <v>Good</v>
      </c>
      <c r="R372" t="str">
        <f>INDEX('SWB Backcast - WINEP'!$B$12:$AG$168, MATCH('ALL Backcast - WINEP NEP'!$C372, 'SWB Backcast - WINEP'!$C$12:$C$168, 0), MATCH('ALL Backcast - WINEP NEP'!R$13, 'SWB Backcast - WINEP'!$B$13:$AG$13, 0))</f>
        <v>Good</v>
      </c>
      <c r="S372" t="str">
        <f>INDEX('SWB Backcast - WINEP'!$B$12:$AG$168, MATCH('ALL Backcast - WINEP NEP'!$C372, 'SWB Backcast - WINEP'!$C$12:$C$168, 0), MATCH('ALL Backcast - WINEP NEP'!S$13, 'SWB Backcast - WINEP'!$B$13:$AG$13, 0))</f>
        <v>Good</v>
      </c>
      <c r="T372" t="str">
        <f>INDEX('SWB Backcast - WINEP'!$B$12:$AG$168, MATCH('ALL Backcast - WINEP NEP'!$C372, 'SWB Backcast - WINEP'!$C$12:$C$168, 0), MATCH('ALL Backcast - WINEP NEP'!T$13, 'SWB Backcast - WINEP'!$B$13:$AG$13, 0))</f>
        <v>Good</v>
      </c>
      <c r="U372" t="str">
        <f>INDEX('SWB Backcast - WINEP'!$B$12:$AG$168, MATCH('ALL Backcast - WINEP NEP'!$C372, 'SWB Backcast - WINEP'!$C$12:$C$168, 0), MATCH('ALL Backcast - WINEP NEP'!U$13, 'SWB Backcast - WINEP'!$B$13:$AG$13, 0))</f>
        <v>Good</v>
      </c>
      <c r="V372" t="str">
        <f>INDEX('SWB Backcast - WINEP'!$B$12:$AG$168, MATCH('ALL Backcast - WINEP NEP'!$C372, 'SWB Backcast - WINEP'!$C$12:$C$168, 0), MATCH('ALL Backcast - WINEP NEP'!V$13, 'SWB Backcast - WINEP'!$B$13:$AG$13, 0))</f>
        <v>Good</v>
      </c>
      <c r="W372" t="str">
        <f>INDEX('SWB Backcast - WINEP'!$B$12:$AG$168, MATCH('ALL Backcast - WINEP NEP'!$C372, 'SWB Backcast - WINEP'!$C$12:$C$168, 0), MATCH('ALL Backcast - WINEP NEP'!W$13, 'SWB Backcast - WINEP'!$B$13:$AG$13, 0))</f>
        <v>Y</v>
      </c>
      <c r="X372" t="str">
        <f>INDEX('SWB Backcast - WINEP'!$B$12:$AG$168, MATCH('ALL Backcast - WINEP NEP'!$C372, 'SWB Backcast - WINEP'!$C$12:$C$168, 0), MATCH('ALL Backcast - WINEP NEP'!X$13, 'SWB Backcast - WINEP'!$B$13:$AG$13, 0))</f>
        <v>Investigtation to confirm why site is poor. But 2029-30 estimate is good.
EnvAct_IMP3 driver also</v>
      </c>
      <c r="Y372" t="str">
        <f>INDEX('SWB Backcast - WINEP'!$B$12:$AG$168, MATCH('ALL Backcast - WINEP NEP'!$C372, 'SWB Backcast - WINEP'!$C$12:$C$168, 0), MATCH('ALL Backcast - WINEP NEP'!Y$13, 'SWB Backcast - WINEP'!$B$13:$AG$13, 0))</f>
        <v>Actions complete 31/03/2030 so accept company forecast</v>
      </c>
      <c r="Z372" t="str">
        <f>INDEX('SWB Backcast - WINEP'!$B$12:$AG$168, MATCH('ALL Backcast - WINEP NEP'!$C372, 'SWB Backcast - WINEP'!$C$12:$C$168, 0), MATCH('ALL Backcast - WINEP NEP'!Z$13, 'SWB Backcast - WINEP'!$B$13:$AG$13, 0))</f>
        <v>N</v>
      </c>
      <c r="AB372" t="str">
        <f t="shared" si="5"/>
        <v>Y</v>
      </c>
    </row>
    <row r="373" spans="2:28">
      <c r="B373" t="s">
        <v>239</v>
      </c>
      <c r="C373" t="s">
        <v>697</v>
      </c>
      <c r="D373" t="str">
        <f>INDEX('SWB Backcast - WINEP'!$B$12:$AG$168, MATCH('ALL Backcast - WINEP NEP'!$C373, 'SWB Backcast - WINEP'!$C$12:$C$168, 0), MATCH('ALL Backcast - WINEP NEP'!D$13, 'SWB Backcast - WINEP'!$B$13:$AG$13, 0))</f>
        <v>coastal</v>
      </c>
      <c r="E373" t="str">
        <f>INDEX('SWB Backcast - WINEP'!$B$12:$AG$168, MATCH('ALL Backcast - WINEP NEP'!$C373, 'SWB Backcast - WINEP'!$C$12:$C$168, 0), MATCH('ALL Backcast - WINEP NEP'!E$13, 'SWB Backcast - WINEP'!$B$13:$AG$13, 0))</f>
        <v>Categorisation</v>
      </c>
      <c r="F373" t="str">
        <f>INDEX('SWB Backcast - WINEP'!$B$12:$AG$168, MATCH('ALL Backcast - WINEP NEP'!$C373, 'SWB Backcast - WINEP'!$C$12:$C$168, 0), MATCH('ALL Backcast - WINEP NEP'!F$13, 'SWB Backcast - WINEP'!$B$13:$AG$13, 0))</f>
        <v>Included</v>
      </c>
      <c r="H373" t="str">
        <f>INDEX('SWB Backcast - WINEP'!$B$12:$AG$168, MATCH('ALL Backcast - WINEP NEP'!$C373, 'SWB Backcast - WINEP'!$C$12:$C$168, 0), MATCH('ALL Backcast - WINEP NEP'!H$13, 'SWB Backcast - WINEP'!$B$13:$AG$13, 0))</f>
        <v>Excellent</v>
      </c>
      <c r="I373" t="str">
        <f>INDEX('SWB Backcast - WINEP'!$B$12:$AG$168, MATCH('ALL Backcast - WINEP NEP'!$C373, 'SWB Backcast - WINEP'!$C$12:$C$168, 0), MATCH('ALL Backcast - WINEP NEP'!I$13, 'SWB Backcast - WINEP'!$B$13:$AG$13, 0))</f>
        <v>Excellent</v>
      </c>
      <c r="J373" t="str">
        <f>INDEX('SWB Backcast - WINEP'!$B$12:$AG$168, MATCH('ALL Backcast - WINEP NEP'!$C373, 'SWB Backcast - WINEP'!$C$12:$C$168, 0), MATCH('ALL Backcast - WINEP NEP'!J$13, 'SWB Backcast - WINEP'!$B$13:$AG$13, 0))</f>
        <v>Excellent</v>
      </c>
      <c r="K373" t="str">
        <f>INDEX('SWB Backcast - WINEP'!$B$12:$AG$168, MATCH('ALL Backcast - WINEP NEP'!$C373, 'SWB Backcast - WINEP'!$C$12:$C$168, 0), MATCH('ALL Backcast - WINEP NEP'!K$13, 'SWB Backcast - WINEP'!$B$13:$AG$13, 0))</f>
        <v>Excellent</v>
      </c>
      <c r="L373" t="str">
        <f>INDEX('SWB Backcast - WINEP'!$B$12:$AG$168, MATCH('ALL Backcast - WINEP NEP'!$C373, 'SWB Backcast - WINEP'!$C$12:$C$168, 0), MATCH('ALL Backcast - WINEP NEP'!L$13, 'SWB Backcast - WINEP'!$B$13:$AG$13, 0))</f>
        <v>Excellent</v>
      </c>
      <c r="M373">
        <f>INDEX('SWB Backcast - WINEP'!$B$12:$AG$168, MATCH('ALL Backcast - WINEP NEP'!$C373, 'SWB Backcast - WINEP'!$C$12:$C$168, 0), MATCH('ALL Backcast - WINEP NEP'!M$13, 'SWB Backcast - WINEP'!$B$13:$AG$13, 0))</f>
        <v>0</v>
      </c>
      <c r="N373" t="str">
        <f>INDEX('SWB Backcast - WINEP'!$B$12:$AG$168, MATCH('ALL Backcast - WINEP NEP'!$C373, 'SWB Backcast - WINEP'!$C$12:$C$168, 0), MATCH('ALL Backcast - WINEP NEP'!N$13, 'SWB Backcast - WINEP'!$B$13:$AG$13, 0))</f>
        <v>Good</v>
      </c>
      <c r="O373" t="str">
        <f>INDEX('SWB Backcast - WINEP'!$B$12:$AG$168, MATCH('ALL Backcast - WINEP NEP'!$C373, 'SWB Backcast - WINEP'!$C$12:$C$168, 0), MATCH('ALL Backcast - WINEP NEP'!O$13, 'SWB Backcast - WINEP'!$B$13:$AG$13, 0))</f>
        <v>Excellent</v>
      </c>
      <c r="P373">
        <f>INDEX('SWB Backcast - WINEP'!$B$12:$AG$168, MATCH('ALL Backcast - WINEP NEP'!$C373, 'SWB Backcast - WINEP'!$C$12:$C$168, 0), MATCH('ALL Backcast - WINEP NEP'!P$13, 'SWB Backcast - WINEP'!$B$13:$AG$13, 0))</f>
        <v>0</v>
      </c>
      <c r="Q373" t="str">
        <f>INDEX('SWB Backcast - WINEP'!$B$12:$AG$168, MATCH('ALL Backcast - WINEP NEP'!$C373, 'SWB Backcast - WINEP'!$C$12:$C$168, 0), MATCH('ALL Backcast - WINEP NEP'!Q$13, 'SWB Backcast - WINEP'!$B$13:$AG$13, 0))</f>
        <v>Good</v>
      </c>
      <c r="R373" t="str">
        <f>INDEX('SWB Backcast - WINEP'!$B$12:$AG$168, MATCH('ALL Backcast - WINEP NEP'!$C373, 'SWB Backcast - WINEP'!$C$12:$C$168, 0), MATCH('ALL Backcast - WINEP NEP'!R$13, 'SWB Backcast - WINEP'!$B$13:$AG$13, 0))</f>
        <v>Good</v>
      </c>
      <c r="S373" t="str">
        <f>INDEX('SWB Backcast - WINEP'!$B$12:$AG$168, MATCH('ALL Backcast - WINEP NEP'!$C373, 'SWB Backcast - WINEP'!$C$12:$C$168, 0), MATCH('ALL Backcast - WINEP NEP'!S$13, 'SWB Backcast - WINEP'!$B$13:$AG$13, 0))</f>
        <v>Good</v>
      </c>
      <c r="T373" t="str">
        <f>INDEX('SWB Backcast - WINEP'!$B$12:$AG$168, MATCH('ALL Backcast - WINEP NEP'!$C373, 'SWB Backcast - WINEP'!$C$12:$C$168, 0), MATCH('ALL Backcast - WINEP NEP'!T$13, 'SWB Backcast - WINEP'!$B$13:$AG$13, 0))</f>
        <v>Good</v>
      </c>
      <c r="U373" t="str">
        <f>INDEX('SWB Backcast - WINEP'!$B$12:$AG$168, MATCH('ALL Backcast - WINEP NEP'!$C373, 'SWB Backcast - WINEP'!$C$12:$C$168, 0), MATCH('ALL Backcast - WINEP NEP'!U$13, 'SWB Backcast - WINEP'!$B$13:$AG$13, 0))</f>
        <v>Good</v>
      </c>
      <c r="V373" t="str">
        <f>INDEX('SWB Backcast - WINEP'!$B$12:$AG$168, MATCH('ALL Backcast - WINEP NEP'!$C373, 'SWB Backcast - WINEP'!$C$12:$C$168, 0), MATCH('ALL Backcast - WINEP NEP'!V$13, 'SWB Backcast - WINEP'!$B$13:$AG$13, 0))</f>
        <v>Good</v>
      </c>
      <c r="W373" t="str">
        <f>INDEX('SWB Backcast - WINEP'!$B$12:$AG$168, MATCH('ALL Backcast - WINEP NEP'!$C373, 'SWB Backcast - WINEP'!$C$12:$C$168, 0), MATCH('ALL Backcast - WINEP NEP'!W$13, 'SWB Backcast - WINEP'!$B$13:$AG$13, 0))</f>
        <v>Y</v>
      </c>
      <c r="X373" t="str">
        <f>INDEX('SWB Backcast - WINEP'!$B$12:$AG$168, MATCH('ALL Backcast - WINEP NEP'!$C373, 'SWB Backcast - WINEP'!$C$12:$C$168, 0), MATCH('ALL Backcast - WINEP NEP'!X$13, 'SWB Backcast - WINEP'!$B$13:$AG$13, 0))</f>
        <v>Investigation to confirm why site is failing its baseline class - historical performance of excellent, now at good and predicted to remain at good</v>
      </c>
      <c r="Y373" t="str">
        <f>INDEX('SWB Backcast - WINEP'!$B$12:$AG$168, MATCH('ALL Backcast - WINEP NEP'!$C373, 'SWB Backcast - WINEP'!$C$12:$C$168, 0), MATCH('ALL Backcast - WINEP NEP'!Y$13, 'SWB Backcast - WINEP'!$B$13:$AG$13, 0))</f>
        <v>Investigation action complete 30/04/2027 - accept company forecast</v>
      </c>
      <c r="Z373" t="str">
        <f>INDEX('SWB Backcast - WINEP'!$B$12:$AG$168, MATCH('ALL Backcast - WINEP NEP'!$C373, 'SWB Backcast - WINEP'!$C$12:$C$168, 0), MATCH('ALL Backcast - WINEP NEP'!Z$13, 'SWB Backcast - WINEP'!$B$13:$AG$13, 0))</f>
        <v>N</v>
      </c>
      <c r="AB373" t="s">
        <v>51</v>
      </c>
    </row>
    <row r="374" spans="2:28">
      <c r="B374" t="s">
        <v>239</v>
      </c>
      <c r="C374" t="s">
        <v>698</v>
      </c>
      <c r="D374" t="str">
        <f>INDEX('SWB Backcast - WINEP'!$B$12:$AG$168, MATCH('ALL Backcast - WINEP NEP'!$C374, 'SWB Backcast - WINEP'!$C$12:$C$168, 0), MATCH('ALL Backcast - WINEP NEP'!D$13, 'SWB Backcast - WINEP'!$B$13:$AG$13, 0))</f>
        <v>coastal</v>
      </c>
      <c r="E374" t="str">
        <f>INDEX('SWB Backcast - WINEP'!$B$12:$AG$168, MATCH('ALL Backcast - WINEP NEP'!$C374, 'SWB Backcast - WINEP'!$C$12:$C$168, 0), MATCH('ALL Backcast - WINEP NEP'!E$13, 'SWB Backcast - WINEP'!$B$13:$AG$13, 0))</f>
        <v>Categorisation</v>
      </c>
      <c r="F374" t="str">
        <f>INDEX('SWB Backcast - WINEP'!$B$12:$AG$168, MATCH('ALL Backcast - WINEP NEP'!$C374, 'SWB Backcast - WINEP'!$C$12:$C$168, 0), MATCH('ALL Backcast - WINEP NEP'!F$13, 'SWB Backcast - WINEP'!$B$13:$AG$13, 0))</f>
        <v>Included</v>
      </c>
      <c r="H374" t="str">
        <f>INDEX('SWB Backcast - WINEP'!$B$12:$AG$168, MATCH('ALL Backcast - WINEP NEP'!$C374, 'SWB Backcast - WINEP'!$C$12:$C$168, 0), MATCH('ALL Backcast - WINEP NEP'!H$13, 'SWB Backcast - WINEP'!$B$13:$AG$13, 0))</f>
        <v>Excellent</v>
      </c>
      <c r="I374" t="str">
        <f>INDEX('SWB Backcast - WINEP'!$B$12:$AG$168, MATCH('ALL Backcast - WINEP NEP'!$C374, 'SWB Backcast - WINEP'!$C$12:$C$168, 0), MATCH('ALL Backcast - WINEP NEP'!I$13, 'SWB Backcast - WINEP'!$B$13:$AG$13, 0))</f>
        <v>Excellent</v>
      </c>
      <c r="J374" t="str">
        <f>INDEX('SWB Backcast - WINEP'!$B$12:$AG$168, MATCH('ALL Backcast - WINEP NEP'!$C374, 'SWB Backcast - WINEP'!$C$12:$C$168, 0), MATCH('ALL Backcast - WINEP NEP'!J$13, 'SWB Backcast - WINEP'!$B$13:$AG$13, 0))</f>
        <v>Excellent</v>
      </c>
      <c r="K374" t="str">
        <f>INDEX('SWB Backcast - WINEP'!$B$12:$AG$168, MATCH('ALL Backcast - WINEP NEP'!$C374, 'SWB Backcast - WINEP'!$C$12:$C$168, 0), MATCH('ALL Backcast - WINEP NEP'!K$13, 'SWB Backcast - WINEP'!$B$13:$AG$13, 0))</f>
        <v>Excellent</v>
      </c>
      <c r="L374" t="str">
        <f>INDEX('SWB Backcast - WINEP'!$B$12:$AG$168, MATCH('ALL Backcast - WINEP NEP'!$C374, 'SWB Backcast - WINEP'!$C$12:$C$168, 0), MATCH('ALL Backcast - WINEP NEP'!L$13, 'SWB Backcast - WINEP'!$B$13:$AG$13, 0))</f>
        <v>Excellent</v>
      </c>
      <c r="M374">
        <f>INDEX('SWB Backcast - WINEP'!$B$12:$AG$168, MATCH('ALL Backcast - WINEP NEP'!$C374, 'SWB Backcast - WINEP'!$C$12:$C$168, 0), MATCH('ALL Backcast - WINEP NEP'!M$13, 'SWB Backcast - WINEP'!$B$13:$AG$13, 0))</f>
        <v>0</v>
      </c>
      <c r="N374" t="str">
        <f>INDEX('SWB Backcast - WINEP'!$B$12:$AG$168, MATCH('ALL Backcast - WINEP NEP'!$C374, 'SWB Backcast - WINEP'!$C$12:$C$168, 0), MATCH('ALL Backcast - WINEP NEP'!N$13, 'SWB Backcast - WINEP'!$B$13:$AG$13, 0))</f>
        <v>Excellent</v>
      </c>
      <c r="O374" t="str">
        <f>INDEX('SWB Backcast - WINEP'!$B$12:$AG$168, MATCH('ALL Backcast - WINEP NEP'!$C374, 'SWB Backcast - WINEP'!$C$12:$C$168, 0), MATCH('ALL Backcast - WINEP NEP'!O$13, 'SWB Backcast - WINEP'!$B$13:$AG$13, 0))</f>
        <v>Excellent</v>
      </c>
      <c r="P374">
        <f>INDEX('SWB Backcast - WINEP'!$B$12:$AG$168, MATCH('ALL Backcast - WINEP NEP'!$C374, 'SWB Backcast - WINEP'!$C$12:$C$168, 0), MATCH('ALL Backcast - WINEP NEP'!P$13, 'SWB Backcast - WINEP'!$B$13:$AG$13, 0))</f>
        <v>0</v>
      </c>
      <c r="Q374" t="str">
        <f>INDEX('SWB Backcast - WINEP'!$B$12:$AG$168, MATCH('ALL Backcast - WINEP NEP'!$C374, 'SWB Backcast - WINEP'!$C$12:$C$168, 0), MATCH('ALL Backcast - WINEP NEP'!Q$13, 'SWB Backcast - WINEP'!$B$13:$AG$13, 0))</f>
        <v>Excellent</v>
      </c>
      <c r="R374" t="str">
        <f>INDEX('SWB Backcast - WINEP'!$B$12:$AG$168, MATCH('ALL Backcast - WINEP NEP'!$C374, 'SWB Backcast - WINEP'!$C$12:$C$168, 0), MATCH('ALL Backcast - WINEP NEP'!R$13, 'SWB Backcast - WINEP'!$B$13:$AG$13, 0))</f>
        <v>Excellent</v>
      </c>
      <c r="S374" t="str">
        <f>INDEX('SWB Backcast - WINEP'!$B$12:$AG$168, MATCH('ALL Backcast - WINEP NEP'!$C374, 'SWB Backcast - WINEP'!$C$12:$C$168, 0), MATCH('ALL Backcast - WINEP NEP'!S$13, 'SWB Backcast - WINEP'!$B$13:$AG$13, 0))</f>
        <v>Excellent</v>
      </c>
      <c r="T374" t="str">
        <f>INDEX('SWB Backcast - WINEP'!$B$12:$AG$168, MATCH('ALL Backcast - WINEP NEP'!$C374, 'SWB Backcast - WINEP'!$C$12:$C$168, 0), MATCH('ALL Backcast - WINEP NEP'!T$13, 'SWB Backcast - WINEP'!$B$13:$AG$13, 0))</f>
        <v>Excellent</v>
      </c>
      <c r="U374" t="str">
        <f>INDEX('SWB Backcast - WINEP'!$B$12:$AG$168, MATCH('ALL Backcast - WINEP NEP'!$C374, 'SWB Backcast - WINEP'!$C$12:$C$168, 0), MATCH('ALL Backcast - WINEP NEP'!U$13, 'SWB Backcast - WINEP'!$B$13:$AG$13, 0))</f>
        <v>Excellent</v>
      </c>
      <c r="V374" t="str">
        <f>INDEX('SWB Backcast - WINEP'!$B$12:$AG$168, MATCH('ALL Backcast - WINEP NEP'!$C374, 'SWB Backcast - WINEP'!$C$12:$C$168, 0), MATCH('ALL Backcast - WINEP NEP'!V$13, 'SWB Backcast - WINEP'!$B$13:$AG$13, 0))</f>
        <v>Excellent</v>
      </c>
      <c r="W374">
        <f>INDEX('SWB Backcast - WINEP'!$B$12:$AG$168, MATCH('ALL Backcast - WINEP NEP'!$C374, 'SWB Backcast - WINEP'!$C$12:$C$168, 0), MATCH('ALL Backcast - WINEP NEP'!W$13, 'SWB Backcast - WINEP'!$B$13:$AG$13, 0))</f>
        <v>0</v>
      </c>
      <c r="X374">
        <f>INDEX('SWB Backcast - WINEP'!$B$12:$AG$168, MATCH('ALL Backcast - WINEP NEP'!$C374, 'SWB Backcast - WINEP'!$C$12:$C$168, 0), MATCH('ALL Backcast - WINEP NEP'!X$13, 'SWB Backcast - WINEP'!$B$13:$AG$13, 0))</f>
        <v>0</v>
      </c>
      <c r="Y374">
        <f>INDEX('SWB Backcast - WINEP'!$B$12:$AG$168, MATCH('ALL Backcast - WINEP NEP'!$C374, 'SWB Backcast - WINEP'!$C$12:$C$168, 0), MATCH('ALL Backcast - WINEP NEP'!Y$13, 'SWB Backcast - WINEP'!$B$13:$AG$13, 0))</f>
        <v>0</v>
      </c>
      <c r="Z374" t="str">
        <f>INDEX('SWB Backcast - WINEP'!$B$12:$AG$168, MATCH('ALL Backcast - WINEP NEP'!$C374, 'SWB Backcast - WINEP'!$C$12:$C$168, 0), MATCH('ALL Backcast - WINEP NEP'!Z$13, 'SWB Backcast - WINEP'!$B$13:$AG$13, 0))</f>
        <v>N</v>
      </c>
      <c r="AB374" t="str">
        <f t="shared" ref="AB374:AB410" si="6">IF(OR(ISNUMBER(SEARCH("IMP", X374)), ISNUMBER(SEARCH("ND ", X374))), "Y", "N")</f>
        <v>N</v>
      </c>
    </row>
    <row r="375" spans="2:28">
      <c r="B375" t="s">
        <v>239</v>
      </c>
      <c r="C375" t="s">
        <v>699</v>
      </c>
      <c r="D375" t="str">
        <f>INDEX('SWB Backcast - WINEP'!$B$12:$AG$168, MATCH('ALL Backcast - WINEP NEP'!$C375, 'SWB Backcast - WINEP'!$C$12:$C$168, 0), MATCH('ALL Backcast - WINEP NEP'!D$13, 'SWB Backcast - WINEP'!$B$13:$AG$13, 0))</f>
        <v>coastal</v>
      </c>
      <c r="E375" t="str">
        <f>INDEX('SWB Backcast - WINEP'!$B$12:$AG$168, MATCH('ALL Backcast - WINEP NEP'!$C375, 'SWB Backcast - WINEP'!$C$12:$C$168, 0), MATCH('ALL Backcast - WINEP NEP'!E$13, 'SWB Backcast - WINEP'!$B$13:$AG$13, 0))</f>
        <v>Categorisation</v>
      </c>
      <c r="F375" t="str">
        <f>INDEX('SWB Backcast - WINEP'!$B$12:$AG$168, MATCH('ALL Backcast - WINEP NEP'!$C375, 'SWB Backcast - WINEP'!$C$12:$C$168, 0), MATCH('ALL Backcast - WINEP NEP'!F$13, 'SWB Backcast - WINEP'!$B$13:$AG$13, 0))</f>
        <v>Included</v>
      </c>
      <c r="H375" t="str">
        <f>INDEX('SWB Backcast - WINEP'!$B$12:$AG$168, MATCH('ALL Backcast - WINEP NEP'!$C375, 'SWB Backcast - WINEP'!$C$12:$C$168, 0), MATCH('ALL Backcast - WINEP NEP'!H$13, 'SWB Backcast - WINEP'!$B$13:$AG$13, 0))</f>
        <v>Excellent</v>
      </c>
      <c r="I375" t="str">
        <f>INDEX('SWB Backcast - WINEP'!$B$12:$AG$168, MATCH('ALL Backcast - WINEP NEP'!$C375, 'SWB Backcast - WINEP'!$C$12:$C$168, 0), MATCH('ALL Backcast - WINEP NEP'!I$13, 'SWB Backcast - WINEP'!$B$13:$AG$13, 0))</f>
        <v>Excellent</v>
      </c>
      <c r="J375" t="str">
        <f>INDEX('SWB Backcast - WINEP'!$B$12:$AG$168, MATCH('ALL Backcast - WINEP NEP'!$C375, 'SWB Backcast - WINEP'!$C$12:$C$168, 0), MATCH('ALL Backcast - WINEP NEP'!J$13, 'SWB Backcast - WINEP'!$B$13:$AG$13, 0))</f>
        <v>Excellent</v>
      </c>
      <c r="K375" t="str">
        <f>INDEX('SWB Backcast - WINEP'!$B$12:$AG$168, MATCH('ALL Backcast - WINEP NEP'!$C375, 'SWB Backcast - WINEP'!$C$12:$C$168, 0), MATCH('ALL Backcast - WINEP NEP'!K$13, 'SWB Backcast - WINEP'!$B$13:$AG$13, 0))</f>
        <v>Excellent</v>
      </c>
      <c r="L375" t="str">
        <f>INDEX('SWB Backcast - WINEP'!$B$12:$AG$168, MATCH('ALL Backcast - WINEP NEP'!$C375, 'SWB Backcast - WINEP'!$C$12:$C$168, 0), MATCH('ALL Backcast - WINEP NEP'!L$13, 'SWB Backcast - WINEP'!$B$13:$AG$13, 0))</f>
        <v>Good</v>
      </c>
      <c r="M375">
        <f>INDEX('SWB Backcast - WINEP'!$B$12:$AG$168, MATCH('ALL Backcast - WINEP NEP'!$C375, 'SWB Backcast - WINEP'!$C$12:$C$168, 0), MATCH('ALL Backcast - WINEP NEP'!M$13, 'SWB Backcast - WINEP'!$B$13:$AG$13, 0))</f>
        <v>0</v>
      </c>
      <c r="N375" t="str">
        <f>INDEX('SWB Backcast - WINEP'!$B$12:$AG$168, MATCH('ALL Backcast - WINEP NEP'!$C375, 'SWB Backcast - WINEP'!$C$12:$C$168, 0), MATCH('ALL Backcast - WINEP NEP'!N$13, 'SWB Backcast - WINEP'!$B$13:$AG$13, 0))</f>
        <v>Good</v>
      </c>
      <c r="O375" t="str">
        <f>INDEX('SWB Backcast - WINEP'!$B$12:$AG$168, MATCH('ALL Backcast - WINEP NEP'!$C375, 'SWB Backcast - WINEP'!$C$12:$C$168, 0), MATCH('ALL Backcast - WINEP NEP'!O$13, 'SWB Backcast - WINEP'!$B$13:$AG$13, 0))</f>
        <v>Good</v>
      </c>
      <c r="P375">
        <f>INDEX('SWB Backcast - WINEP'!$B$12:$AG$168, MATCH('ALL Backcast - WINEP NEP'!$C375, 'SWB Backcast - WINEP'!$C$12:$C$168, 0), MATCH('ALL Backcast - WINEP NEP'!P$13, 'SWB Backcast - WINEP'!$B$13:$AG$13, 0))</f>
        <v>0</v>
      </c>
      <c r="Q375" t="str">
        <f>INDEX('SWB Backcast - WINEP'!$B$12:$AG$168, MATCH('ALL Backcast - WINEP NEP'!$C375, 'SWB Backcast - WINEP'!$C$12:$C$168, 0), MATCH('ALL Backcast - WINEP NEP'!Q$13, 'SWB Backcast - WINEP'!$B$13:$AG$13, 0))</f>
        <v>Good</v>
      </c>
      <c r="R375" t="str">
        <f>INDEX('SWB Backcast - WINEP'!$B$12:$AG$168, MATCH('ALL Backcast - WINEP NEP'!$C375, 'SWB Backcast - WINEP'!$C$12:$C$168, 0), MATCH('ALL Backcast - WINEP NEP'!R$13, 'SWB Backcast - WINEP'!$B$13:$AG$13, 0))</f>
        <v>Good</v>
      </c>
      <c r="S375" t="str">
        <f>INDEX('SWB Backcast - WINEP'!$B$12:$AG$168, MATCH('ALL Backcast - WINEP NEP'!$C375, 'SWB Backcast - WINEP'!$C$12:$C$168, 0), MATCH('ALL Backcast - WINEP NEP'!S$13, 'SWB Backcast - WINEP'!$B$13:$AG$13, 0))</f>
        <v>Good</v>
      </c>
      <c r="T375" t="str">
        <f>INDEX('SWB Backcast - WINEP'!$B$12:$AG$168, MATCH('ALL Backcast - WINEP NEP'!$C375, 'SWB Backcast - WINEP'!$C$12:$C$168, 0), MATCH('ALL Backcast - WINEP NEP'!T$13, 'SWB Backcast - WINEP'!$B$13:$AG$13, 0))</f>
        <v>Good</v>
      </c>
      <c r="U375" t="str">
        <f>INDEX('SWB Backcast - WINEP'!$B$12:$AG$168, MATCH('ALL Backcast - WINEP NEP'!$C375, 'SWB Backcast - WINEP'!$C$12:$C$168, 0), MATCH('ALL Backcast - WINEP NEP'!U$13, 'SWB Backcast - WINEP'!$B$13:$AG$13, 0))</f>
        <v>Good</v>
      </c>
      <c r="V375" t="str">
        <f>INDEX('SWB Backcast - WINEP'!$B$12:$AG$168, MATCH('ALL Backcast - WINEP NEP'!$C375, 'SWB Backcast - WINEP'!$C$12:$C$168, 0), MATCH('ALL Backcast - WINEP NEP'!V$13, 'SWB Backcast - WINEP'!$B$13:$AG$13, 0))</f>
        <v>Good</v>
      </c>
      <c r="W375" t="str">
        <f>INDEX('SWB Backcast - WINEP'!$B$12:$AG$168, MATCH('ALL Backcast - WINEP NEP'!$C375, 'SWB Backcast - WINEP'!$C$12:$C$168, 0), MATCH('ALL Backcast - WINEP NEP'!W$13, 'SWB Backcast - WINEP'!$B$13:$AG$13, 0))</f>
        <v>Y</v>
      </c>
      <c r="X375" t="str">
        <f>INDEX('SWB Backcast - WINEP'!$B$12:$AG$168, MATCH('ALL Backcast - WINEP NEP'!$C375, 'SWB Backcast - WINEP'!$C$12:$C$168, 0), MATCH('ALL Backcast - WINEP NEP'!X$13, 'SWB Backcast - WINEP'!$B$13:$AG$13, 0))</f>
        <v>Investigation to confirm why site is failing its baseline class - historical performance of excellent, however multiple years at good.</v>
      </c>
      <c r="Y375" t="str">
        <f>INDEX('SWB Backcast - WINEP'!$B$12:$AG$168, MATCH('ALL Backcast - WINEP NEP'!$C375, 'SWB Backcast - WINEP'!$C$12:$C$168, 0), MATCH('ALL Backcast - WINEP NEP'!Y$13, 'SWB Backcast - WINEP'!$B$13:$AG$13, 0))</f>
        <v>Accept Company forecast.</v>
      </c>
      <c r="Z375" t="str">
        <f>INDEX('SWB Backcast - WINEP'!$B$12:$AG$168, MATCH('ALL Backcast - WINEP NEP'!$C375, 'SWB Backcast - WINEP'!$C$12:$C$168, 0), MATCH('ALL Backcast - WINEP NEP'!Z$13, 'SWB Backcast - WINEP'!$B$13:$AG$13, 0))</f>
        <v>N</v>
      </c>
      <c r="AB375" t="str">
        <f t="shared" si="6"/>
        <v>N</v>
      </c>
    </row>
    <row r="376" spans="2:28">
      <c r="B376" t="s">
        <v>239</v>
      </c>
      <c r="C376" t="s">
        <v>700</v>
      </c>
      <c r="D376" t="str">
        <f>INDEX('SWB Backcast - WINEP'!$B$12:$AG$168, MATCH('ALL Backcast - WINEP NEP'!$C376, 'SWB Backcast - WINEP'!$C$12:$C$168, 0), MATCH('ALL Backcast - WINEP NEP'!D$13, 'SWB Backcast - WINEP'!$B$13:$AG$13, 0))</f>
        <v>coastal</v>
      </c>
      <c r="E376" t="str">
        <f>INDEX('SWB Backcast - WINEP'!$B$12:$AG$168, MATCH('ALL Backcast - WINEP NEP'!$C376, 'SWB Backcast - WINEP'!$C$12:$C$168, 0), MATCH('ALL Backcast - WINEP NEP'!E$13, 'SWB Backcast - WINEP'!$B$13:$AG$13, 0))</f>
        <v>Categorisation</v>
      </c>
      <c r="F376" t="str">
        <f>INDEX('SWB Backcast - WINEP'!$B$12:$AG$168, MATCH('ALL Backcast - WINEP NEP'!$C376, 'SWB Backcast - WINEP'!$C$12:$C$168, 0), MATCH('ALL Backcast - WINEP NEP'!F$13, 'SWB Backcast - WINEP'!$B$13:$AG$13, 0))</f>
        <v>Included</v>
      </c>
      <c r="H376" t="str">
        <f>INDEX('SWB Backcast - WINEP'!$B$12:$AG$168, MATCH('ALL Backcast - WINEP NEP'!$C376, 'SWB Backcast - WINEP'!$C$12:$C$168, 0), MATCH('ALL Backcast - WINEP NEP'!H$13, 'SWB Backcast - WINEP'!$B$13:$AG$13, 0))</f>
        <v>Excellent</v>
      </c>
      <c r="I376" t="str">
        <f>INDEX('SWB Backcast - WINEP'!$B$12:$AG$168, MATCH('ALL Backcast - WINEP NEP'!$C376, 'SWB Backcast - WINEP'!$C$12:$C$168, 0), MATCH('ALL Backcast - WINEP NEP'!I$13, 'SWB Backcast - WINEP'!$B$13:$AG$13, 0))</f>
        <v>Excellent</v>
      </c>
      <c r="J376" t="str">
        <f>INDEX('SWB Backcast - WINEP'!$B$12:$AG$168, MATCH('ALL Backcast - WINEP NEP'!$C376, 'SWB Backcast - WINEP'!$C$12:$C$168, 0), MATCH('ALL Backcast - WINEP NEP'!J$13, 'SWB Backcast - WINEP'!$B$13:$AG$13, 0))</f>
        <v>Excellent</v>
      </c>
      <c r="K376" t="str">
        <f>INDEX('SWB Backcast - WINEP'!$B$12:$AG$168, MATCH('ALL Backcast - WINEP NEP'!$C376, 'SWB Backcast - WINEP'!$C$12:$C$168, 0), MATCH('ALL Backcast - WINEP NEP'!K$13, 'SWB Backcast - WINEP'!$B$13:$AG$13, 0))</f>
        <v>Excellent</v>
      </c>
      <c r="L376" t="str">
        <f>INDEX('SWB Backcast - WINEP'!$B$12:$AG$168, MATCH('ALL Backcast - WINEP NEP'!$C376, 'SWB Backcast - WINEP'!$C$12:$C$168, 0), MATCH('ALL Backcast - WINEP NEP'!L$13, 'SWB Backcast - WINEP'!$B$13:$AG$13, 0))</f>
        <v>Excellent</v>
      </c>
      <c r="M376">
        <f>INDEX('SWB Backcast - WINEP'!$B$12:$AG$168, MATCH('ALL Backcast - WINEP NEP'!$C376, 'SWB Backcast - WINEP'!$C$12:$C$168, 0), MATCH('ALL Backcast - WINEP NEP'!M$13, 'SWB Backcast - WINEP'!$B$13:$AG$13, 0))</f>
        <v>0</v>
      </c>
      <c r="N376" t="str">
        <f>INDEX('SWB Backcast - WINEP'!$B$12:$AG$168, MATCH('ALL Backcast - WINEP NEP'!$C376, 'SWB Backcast - WINEP'!$C$12:$C$168, 0), MATCH('ALL Backcast - WINEP NEP'!N$13, 'SWB Backcast - WINEP'!$B$13:$AG$13, 0))</f>
        <v>Excellent</v>
      </c>
      <c r="O376" t="str">
        <f>INDEX('SWB Backcast - WINEP'!$B$12:$AG$168, MATCH('ALL Backcast - WINEP NEP'!$C376, 'SWB Backcast - WINEP'!$C$12:$C$168, 0), MATCH('ALL Backcast - WINEP NEP'!O$13, 'SWB Backcast - WINEP'!$B$13:$AG$13, 0))</f>
        <v>Excellent</v>
      </c>
      <c r="P376">
        <f>INDEX('SWB Backcast - WINEP'!$B$12:$AG$168, MATCH('ALL Backcast - WINEP NEP'!$C376, 'SWB Backcast - WINEP'!$C$12:$C$168, 0), MATCH('ALL Backcast - WINEP NEP'!P$13, 'SWB Backcast - WINEP'!$B$13:$AG$13, 0))</f>
        <v>0</v>
      </c>
      <c r="Q376" t="str">
        <f>INDEX('SWB Backcast - WINEP'!$B$12:$AG$168, MATCH('ALL Backcast - WINEP NEP'!$C376, 'SWB Backcast - WINEP'!$C$12:$C$168, 0), MATCH('ALL Backcast - WINEP NEP'!Q$13, 'SWB Backcast - WINEP'!$B$13:$AG$13, 0))</f>
        <v>Excellent</v>
      </c>
      <c r="R376" t="str">
        <f>INDEX('SWB Backcast - WINEP'!$B$12:$AG$168, MATCH('ALL Backcast - WINEP NEP'!$C376, 'SWB Backcast - WINEP'!$C$12:$C$168, 0), MATCH('ALL Backcast - WINEP NEP'!R$13, 'SWB Backcast - WINEP'!$B$13:$AG$13, 0))</f>
        <v>Excellent</v>
      </c>
      <c r="S376" t="str">
        <f>INDEX('SWB Backcast - WINEP'!$B$12:$AG$168, MATCH('ALL Backcast - WINEP NEP'!$C376, 'SWB Backcast - WINEP'!$C$12:$C$168, 0), MATCH('ALL Backcast - WINEP NEP'!S$13, 'SWB Backcast - WINEP'!$B$13:$AG$13, 0))</f>
        <v>Excellent</v>
      </c>
      <c r="T376" t="str">
        <f>INDEX('SWB Backcast - WINEP'!$B$12:$AG$168, MATCH('ALL Backcast - WINEP NEP'!$C376, 'SWB Backcast - WINEP'!$C$12:$C$168, 0), MATCH('ALL Backcast - WINEP NEP'!T$13, 'SWB Backcast - WINEP'!$B$13:$AG$13, 0))</f>
        <v>Excellent</v>
      </c>
      <c r="U376" t="str">
        <f>INDEX('SWB Backcast - WINEP'!$B$12:$AG$168, MATCH('ALL Backcast - WINEP NEP'!$C376, 'SWB Backcast - WINEP'!$C$12:$C$168, 0), MATCH('ALL Backcast - WINEP NEP'!U$13, 'SWB Backcast - WINEP'!$B$13:$AG$13, 0))</f>
        <v>Excellent</v>
      </c>
      <c r="V376" t="str">
        <f>INDEX('SWB Backcast - WINEP'!$B$12:$AG$168, MATCH('ALL Backcast - WINEP NEP'!$C376, 'SWB Backcast - WINEP'!$C$12:$C$168, 0), MATCH('ALL Backcast - WINEP NEP'!V$13, 'SWB Backcast - WINEP'!$B$13:$AG$13, 0))</f>
        <v>Excellent</v>
      </c>
      <c r="W376">
        <f>INDEX('SWB Backcast - WINEP'!$B$12:$AG$168, MATCH('ALL Backcast - WINEP NEP'!$C376, 'SWB Backcast - WINEP'!$C$12:$C$168, 0), MATCH('ALL Backcast - WINEP NEP'!W$13, 'SWB Backcast - WINEP'!$B$13:$AG$13, 0))</f>
        <v>0</v>
      </c>
      <c r="X376" t="str">
        <f>INDEX('SWB Backcast - WINEP'!$B$12:$AG$168, MATCH('ALL Backcast - WINEP NEP'!$C376, 'SWB Backcast - WINEP'!$C$12:$C$168, 0), MATCH('ALL Backcast - WINEP NEP'!X$13, 'SWB Backcast - WINEP'!$B$13:$AG$13, 0))</f>
        <v>EnvAct_IMP3 - 08SW101625a</v>
      </c>
      <c r="Y376" t="str">
        <f>INDEX('SWB Backcast - WINEP'!$B$12:$AG$168, MATCH('ALL Backcast - WINEP NEP'!$C376, 'SWB Backcast - WINEP'!$C$12:$C$168, 0), MATCH('ALL Backcast - WINEP NEP'!Y$13, 'SWB Backcast - WINEP'!$B$13:$AG$13, 0))</f>
        <v>Improvements to reduce storm overflows - but remaining at excellent so fine</v>
      </c>
      <c r="Z376" t="str">
        <f>INDEX('SWB Backcast - WINEP'!$B$12:$AG$168, MATCH('ALL Backcast - WINEP NEP'!$C376, 'SWB Backcast - WINEP'!$C$12:$C$168, 0), MATCH('ALL Backcast - WINEP NEP'!Z$13, 'SWB Backcast - WINEP'!$B$13:$AG$13, 0))</f>
        <v>N</v>
      </c>
      <c r="AB376" t="str">
        <f t="shared" si="6"/>
        <v>Y</v>
      </c>
    </row>
    <row r="377" spans="2:28">
      <c r="B377" t="s">
        <v>239</v>
      </c>
      <c r="C377" t="s">
        <v>701</v>
      </c>
      <c r="D377" t="str">
        <f>INDEX('SWB Backcast - WINEP'!$B$12:$AG$168, MATCH('ALL Backcast - WINEP NEP'!$C377, 'SWB Backcast - WINEP'!$C$12:$C$168, 0), MATCH('ALL Backcast - WINEP NEP'!D$13, 'SWB Backcast - WINEP'!$B$13:$AG$13, 0))</f>
        <v>coastal</v>
      </c>
      <c r="E377" t="str">
        <f>INDEX('SWB Backcast - WINEP'!$B$12:$AG$168, MATCH('ALL Backcast - WINEP NEP'!$C377, 'SWB Backcast - WINEP'!$C$12:$C$168, 0), MATCH('ALL Backcast - WINEP NEP'!E$13, 'SWB Backcast - WINEP'!$B$13:$AG$13, 0))</f>
        <v>Categorisation</v>
      </c>
      <c r="F377" t="str">
        <f>INDEX('SWB Backcast - WINEP'!$B$12:$AG$168, MATCH('ALL Backcast - WINEP NEP'!$C377, 'SWB Backcast - WINEP'!$C$12:$C$168, 0), MATCH('ALL Backcast - WINEP NEP'!F$13, 'SWB Backcast - WINEP'!$B$13:$AG$13, 0))</f>
        <v>Included</v>
      </c>
      <c r="H377" t="str">
        <f>INDEX('SWB Backcast - WINEP'!$B$12:$AG$168, MATCH('ALL Backcast - WINEP NEP'!$C377, 'SWB Backcast - WINEP'!$C$12:$C$168, 0), MATCH('ALL Backcast - WINEP NEP'!H$13, 'SWB Backcast - WINEP'!$B$13:$AG$13, 0))</f>
        <v>Excellent</v>
      </c>
      <c r="I377" t="str">
        <f>INDEX('SWB Backcast - WINEP'!$B$12:$AG$168, MATCH('ALL Backcast - WINEP NEP'!$C377, 'SWB Backcast - WINEP'!$C$12:$C$168, 0), MATCH('ALL Backcast - WINEP NEP'!I$13, 'SWB Backcast - WINEP'!$B$13:$AG$13, 0))</f>
        <v>Excellent</v>
      </c>
      <c r="J377" t="str">
        <f>INDEX('SWB Backcast - WINEP'!$B$12:$AG$168, MATCH('ALL Backcast - WINEP NEP'!$C377, 'SWB Backcast - WINEP'!$C$12:$C$168, 0), MATCH('ALL Backcast - WINEP NEP'!J$13, 'SWB Backcast - WINEP'!$B$13:$AG$13, 0))</f>
        <v>Excellent</v>
      </c>
      <c r="K377" t="str">
        <f>INDEX('SWB Backcast - WINEP'!$B$12:$AG$168, MATCH('ALL Backcast - WINEP NEP'!$C377, 'SWB Backcast - WINEP'!$C$12:$C$168, 0), MATCH('ALL Backcast - WINEP NEP'!K$13, 'SWB Backcast - WINEP'!$B$13:$AG$13, 0))</f>
        <v>Excellent</v>
      </c>
      <c r="L377" t="str">
        <f>INDEX('SWB Backcast - WINEP'!$B$12:$AG$168, MATCH('ALL Backcast - WINEP NEP'!$C377, 'SWB Backcast - WINEP'!$C$12:$C$168, 0), MATCH('ALL Backcast - WINEP NEP'!L$13, 'SWB Backcast - WINEP'!$B$13:$AG$13, 0))</f>
        <v>Excellent</v>
      </c>
      <c r="M377">
        <f>INDEX('SWB Backcast - WINEP'!$B$12:$AG$168, MATCH('ALL Backcast - WINEP NEP'!$C377, 'SWB Backcast - WINEP'!$C$12:$C$168, 0), MATCH('ALL Backcast - WINEP NEP'!M$13, 'SWB Backcast - WINEP'!$B$13:$AG$13, 0))</f>
        <v>0</v>
      </c>
      <c r="N377" t="str">
        <f>INDEX('SWB Backcast - WINEP'!$B$12:$AG$168, MATCH('ALL Backcast - WINEP NEP'!$C377, 'SWB Backcast - WINEP'!$C$12:$C$168, 0), MATCH('ALL Backcast - WINEP NEP'!N$13, 'SWB Backcast - WINEP'!$B$13:$AG$13, 0))</f>
        <v>Excellent</v>
      </c>
      <c r="O377" t="str">
        <f>INDEX('SWB Backcast - WINEP'!$B$12:$AG$168, MATCH('ALL Backcast - WINEP NEP'!$C377, 'SWB Backcast - WINEP'!$C$12:$C$168, 0), MATCH('ALL Backcast - WINEP NEP'!O$13, 'SWB Backcast - WINEP'!$B$13:$AG$13, 0))</f>
        <v>Excellent</v>
      </c>
      <c r="P377">
        <f>INDEX('SWB Backcast - WINEP'!$B$12:$AG$168, MATCH('ALL Backcast - WINEP NEP'!$C377, 'SWB Backcast - WINEP'!$C$12:$C$168, 0), MATCH('ALL Backcast - WINEP NEP'!P$13, 'SWB Backcast - WINEP'!$B$13:$AG$13, 0))</f>
        <v>0</v>
      </c>
      <c r="Q377" t="str">
        <f>INDEX('SWB Backcast - WINEP'!$B$12:$AG$168, MATCH('ALL Backcast - WINEP NEP'!$C377, 'SWB Backcast - WINEP'!$C$12:$C$168, 0), MATCH('ALL Backcast - WINEP NEP'!Q$13, 'SWB Backcast - WINEP'!$B$13:$AG$13, 0))</f>
        <v>Excellent</v>
      </c>
      <c r="R377" t="str">
        <f>INDEX('SWB Backcast - WINEP'!$B$12:$AG$168, MATCH('ALL Backcast - WINEP NEP'!$C377, 'SWB Backcast - WINEP'!$C$12:$C$168, 0), MATCH('ALL Backcast - WINEP NEP'!R$13, 'SWB Backcast - WINEP'!$B$13:$AG$13, 0))</f>
        <v>Excellent</v>
      </c>
      <c r="S377" t="str">
        <f>INDEX('SWB Backcast - WINEP'!$B$12:$AG$168, MATCH('ALL Backcast - WINEP NEP'!$C377, 'SWB Backcast - WINEP'!$C$12:$C$168, 0), MATCH('ALL Backcast - WINEP NEP'!S$13, 'SWB Backcast - WINEP'!$B$13:$AG$13, 0))</f>
        <v>Excellent</v>
      </c>
      <c r="T377" t="str">
        <f>INDEX('SWB Backcast - WINEP'!$B$12:$AG$168, MATCH('ALL Backcast - WINEP NEP'!$C377, 'SWB Backcast - WINEP'!$C$12:$C$168, 0), MATCH('ALL Backcast - WINEP NEP'!T$13, 'SWB Backcast - WINEP'!$B$13:$AG$13, 0))</f>
        <v>Excellent</v>
      </c>
      <c r="U377" t="str">
        <f>INDEX('SWB Backcast - WINEP'!$B$12:$AG$168, MATCH('ALL Backcast - WINEP NEP'!$C377, 'SWB Backcast - WINEP'!$C$12:$C$168, 0), MATCH('ALL Backcast - WINEP NEP'!U$13, 'SWB Backcast - WINEP'!$B$13:$AG$13, 0))</f>
        <v>Excellent</v>
      </c>
      <c r="V377" t="str">
        <f>INDEX('SWB Backcast - WINEP'!$B$12:$AG$168, MATCH('ALL Backcast - WINEP NEP'!$C377, 'SWB Backcast - WINEP'!$C$12:$C$168, 0), MATCH('ALL Backcast - WINEP NEP'!V$13, 'SWB Backcast - WINEP'!$B$13:$AG$13, 0))</f>
        <v>Excellent</v>
      </c>
      <c r="W377">
        <f>INDEX('SWB Backcast - WINEP'!$B$12:$AG$168, MATCH('ALL Backcast - WINEP NEP'!$C377, 'SWB Backcast - WINEP'!$C$12:$C$168, 0), MATCH('ALL Backcast - WINEP NEP'!W$13, 'SWB Backcast - WINEP'!$B$13:$AG$13, 0))</f>
        <v>0</v>
      </c>
      <c r="X377">
        <f>INDEX('SWB Backcast - WINEP'!$B$12:$AG$168, MATCH('ALL Backcast - WINEP NEP'!$C377, 'SWB Backcast - WINEP'!$C$12:$C$168, 0), MATCH('ALL Backcast - WINEP NEP'!X$13, 'SWB Backcast - WINEP'!$B$13:$AG$13, 0))</f>
        <v>0</v>
      </c>
      <c r="Y377">
        <f>INDEX('SWB Backcast - WINEP'!$B$12:$AG$168, MATCH('ALL Backcast - WINEP NEP'!$C377, 'SWB Backcast - WINEP'!$C$12:$C$168, 0), MATCH('ALL Backcast - WINEP NEP'!Y$13, 'SWB Backcast - WINEP'!$B$13:$AG$13, 0))</f>
        <v>0</v>
      </c>
      <c r="Z377" t="str">
        <f>INDEX('SWB Backcast - WINEP'!$B$12:$AG$168, MATCH('ALL Backcast - WINEP NEP'!$C377, 'SWB Backcast - WINEP'!$C$12:$C$168, 0), MATCH('ALL Backcast - WINEP NEP'!Z$13, 'SWB Backcast - WINEP'!$B$13:$AG$13, 0))</f>
        <v>N</v>
      </c>
      <c r="AB377" t="str">
        <f t="shared" si="6"/>
        <v>N</v>
      </c>
    </row>
    <row r="378" spans="2:28">
      <c r="B378" t="s">
        <v>239</v>
      </c>
      <c r="C378" t="s">
        <v>702</v>
      </c>
      <c r="D378" t="str">
        <f>INDEX('SWB Backcast - WINEP'!$B$12:$AG$168, MATCH('ALL Backcast - WINEP NEP'!$C378, 'SWB Backcast - WINEP'!$C$12:$C$168, 0), MATCH('ALL Backcast - WINEP NEP'!D$13, 'SWB Backcast - WINEP'!$B$13:$AG$13, 0))</f>
        <v>coastal</v>
      </c>
      <c r="E378" t="str">
        <f>INDEX('SWB Backcast - WINEP'!$B$12:$AG$168, MATCH('ALL Backcast - WINEP NEP'!$C378, 'SWB Backcast - WINEP'!$C$12:$C$168, 0), MATCH('ALL Backcast - WINEP NEP'!E$13, 'SWB Backcast - WINEP'!$B$13:$AG$13, 0))</f>
        <v>Categorisation</v>
      </c>
      <c r="F378" t="str">
        <f>INDEX('SWB Backcast - WINEP'!$B$12:$AG$168, MATCH('ALL Backcast - WINEP NEP'!$C378, 'SWB Backcast - WINEP'!$C$12:$C$168, 0), MATCH('ALL Backcast - WINEP NEP'!F$13, 'SWB Backcast - WINEP'!$B$13:$AG$13, 0))</f>
        <v>Included</v>
      </c>
      <c r="H378" t="str">
        <f>INDEX('SWB Backcast - WINEP'!$B$12:$AG$168, MATCH('ALL Backcast - WINEP NEP'!$C378, 'SWB Backcast - WINEP'!$C$12:$C$168, 0), MATCH('ALL Backcast - WINEP NEP'!H$13, 'SWB Backcast - WINEP'!$B$13:$AG$13, 0))</f>
        <v>Excellent</v>
      </c>
      <c r="I378" t="str">
        <f>INDEX('SWB Backcast - WINEP'!$B$12:$AG$168, MATCH('ALL Backcast - WINEP NEP'!$C378, 'SWB Backcast - WINEP'!$C$12:$C$168, 0), MATCH('ALL Backcast - WINEP NEP'!I$13, 'SWB Backcast - WINEP'!$B$13:$AG$13, 0))</f>
        <v>Excellent</v>
      </c>
      <c r="J378" t="str">
        <f>INDEX('SWB Backcast - WINEP'!$B$12:$AG$168, MATCH('ALL Backcast - WINEP NEP'!$C378, 'SWB Backcast - WINEP'!$C$12:$C$168, 0), MATCH('ALL Backcast - WINEP NEP'!J$13, 'SWB Backcast - WINEP'!$B$13:$AG$13, 0))</f>
        <v>Excellent</v>
      </c>
      <c r="K378" t="str">
        <f>INDEX('SWB Backcast - WINEP'!$B$12:$AG$168, MATCH('ALL Backcast - WINEP NEP'!$C378, 'SWB Backcast - WINEP'!$C$12:$C$168, 0), MATCH('ALL Backcast - WINEP NEP'!K$13, 'SWB Backcast - WINEP'!$B$13:$AG$13, 0))</f>
        <v>Excellent</v>
      </c>
      <c r="L378" t="str">
        <f>INDEX('SWB Backcast - WINEP'!$B$12:$AG$168, MATCH('ALL Backcast - WINEP NEP'!$C378, 'SWB Backcast - WINEP'!$C$12:$C$168, 0), MATCH('ALL Backcast - WINEP NEP'!L$13, 'SWB Backcast - WINEP'!$B$13:$AG$13, 0))</f>
        <v>Excellent</v>
      </c>
      <c r="M378">
        <f>INDEX('SWB Backcast - WINEP'!$B$12:$AG$168, MATCH('ALL Backcast - WINEP NEP'!$C378, 'SWB Backcast - WINEP'!$C$12:$C$168, 0), MATCH('ALL Backcast - WINEP NEP'!M$13, 'SWB Backcast - WINEP'!$B$13:$AG$13, 0))</f>
        <v>0</v>
      </c>
      <c r="N378" t="str">
        <f>INDEX('SWB Backcast - WINEP'!$B$12:$AG$168, MATCH('ALL Backcast - WINEP NEP'!$C378, 'SWB Backcast - WINEP'!$C$12:$C$168, 0), MATCH('ALL Backcast - WINEP NEP'!N$13, 'SWB Backcast - WINEP'!$B$13:$AG$13, 0))</f>
        <v>Excellent</v>
      </c>
      <c r="O378" t="str">
        <f>INDEX('SWB Backcast - WINEP'!$B$12:$AG$168, MATCH('ALL Backcast - WINEP NEP'!$C378, 'SWB Backcast - WINEP'!$C$12:$C$168, 0), MATCH('ALL Backcast - WINEP NEP'!O$13, 'SWB Backcast - WINEP'!$B$13:$AG$13, 0))</f>
        <v>Excellent</v>
      </c>
      <c r="P378">
        <f>INDEX('SWB Backcast - WINEP'!$B$12:$AG$168, MATCH('ALL Backcast - WINEP NEP'!$C378, 'SWB Backcast - WINEP'!$C$12:$C$168, 0), MATCH('ALL Backcast - WINEP NEP'!P$13, 'SWB Backcast - WINEP'!$B$13:$AG$13, 0))</f>
        <v>0</v>
      </c>
      <c r="Q378" t="str">
        <f>INDEX('SWB Backcast - WINEP'!$B$12:$AG$168, MATCH('ALL Backcast - WINEP NEP'!$C378, 'SWB Backcast - WINEP'!$C$12:$C$168, 0), MATCH('ALL Backcast - WINEP NEP'!Q$13, 'SWB Backcast - WINEP'!$B$13:$AG$13, 0))</f>
        <v>Excellent</v>
      </c>
      <c r="R378" t="str">
        <f>INDEX('SWB Backcast - WINEP'!$B$12:$AG$168, MATCH('ALL Backcast - WINEP NEP'!$C378, 'SWB Backcast - WINEP'!$C$12:$C$168, 0), MATCH('ALL Backcast - WINEP NEP'!R$13, 'SWB Backcast - WINEP'!$B$13:$AG$13, 0))</f>
        <v>Excellent</v>
      </c>
      <c r="S378" t="str">
        <f>INDEX('SWB Backcast - WINEP'!$B$12:$AG$168, MATCH('ALL Backcast - WINEP NEP'!$C378, 'SWB Backcast - WINEP'!$C$12:$C$168, 0), MATCH('ALL Backcast - WINEP NEP'!S$13, 'SWB Backcast - WINEP'!$B$13:$AG$13, 0))</f>
        <v>Excellent</v>
      </c>
      <c r="T378" t="str">
        <f>INDEX('SWB Backcast - WINEP'!$B$12:$AG$168, MATCH('ALL Backcast - WINEP NEP'!$C378, 'SWB Backcast - WINEP'!$C$12:$C$168, 0), MATCH('ALL Backcast - WINEP NEP'!T$13, 'SWB Backcast - WINEP'!$B$13:$AG$13, 0))</f>
        <v>Excellent</v>
      </c>
      <c r="U378" t="str">
        <f>INDEX('SWB Backcast - WINEP'!$B$12:$AG$168, MATCH('ALL Backcast - WINEP NEP'!$C378, 'SWB Backcast - WINEP'!$C$12:$C$168, 0), MATCH('ALL Backcast - WINEP NEP'!U$13, 'SWB Backcast - WINEP'!$B$13:$AG$13, 0))</f>
        <v>Excellent</v>
      </c>
      <c r="V378" t="str">
        <f>INDEX('SWB Backcast - WINEP'!$B$12:$AG$168, MATCH('ALL Backcast - WINEP NEP'!$C378, 'SWB Backcast - WINEP'!$C$12:$C$168, 0), MATCH('ALL Backcast - WINEP NEP'!V$13, 'SWB Backcast - WINEP'!$B$13:$AG$13, 0))</f>
        <v>Excellent</v>
      </c>
      <c r="W378">
        <f>INDEX('SWB Backcast - WINEP'!$B$12:$AG$168, MATCH('ALL Backcast - WINEP NEP'!$C378, 'SWB Backcast - WINEP'!$C$12:$C$168, 0), MATCH('ALL Backcast - WINEP NEP'!W$13, 'SWB Backcast - WINEP'!$B$13:$AG$13, 0))</f>
        <v>0</v>
      </c>
      <c r="X378" t="str">
        <f>INDEX('SWB Backcast - WINEP'!$B$12:$AG$168, MATCH('ALL Backcast - WINEP NEP'!$C378, 'SWB Backcast - WINEP'!$C$12:$C$168, 0), MATCH('ALL Backcast - WINEP NEP'!X$13, 'SWB Backcast - WINEP'!$B$13:$AG$13, 0))</f>
        <v>EnvAct_IMP3 - 08SW101581a</v>
      </c>
      <c r="Y378" t="str">
        <f>INDEX('SWB Backcast - WINEP'!$B$12:$AG$168, MATCH('ALL Backcast - WINEP NEP'!$C378, 'SWB Backcast - WINEP'!$C$12:$C$168, 0), MATCH('ALL Backcast - WINEP NEP'!Y$13, 'SWB Backcast - WINEP'!$B$13:$AG$13, 0))</f>
        <v>Improvements to reduce storm overflows - but remaining at excellent so fine</v>
      </c>
      <c r="Z378" t="str">
        <f>INDEX('SWB Backcast - WINEP'!$B$12:$AG$168, MATCH('ALL Backcast - WINEP NEP'!$C378, 'SWB Backcast - WINEP'!$C$12:$C$168, 0), MATCH('ALL Backcast - WINEP NEP'!Z$13, 'SWB Backcast - WINEP'!$B$13:$AG$13, 0))</f>
        <v>N</v>
      </c>
      <c r="AB378" t="str">
        <f t="shared" si="6"/>
        <v>Y</v>
      </c>
    </row>
    <row r="379" spans="2:28">
      <c r="B379" t="s">
        <v>239</v>
      </c>
      <c r="C379" t="s">
        <v>703</v>
      </c>
      <c r="D379" t="str">
        <f>INDEX('SWB Backcast - WINEP'!$B$12:$AG$168, MATCH('ALL Backcast - WINEP NEP'!$C379, 'SWB Backcast - WINEP'!$C$12:$C$168, 0), MATCH('ALL Backcast - WINEP NEP'!D$13, 'SWB Backcast - WINEP'!$B$13:$AG$13, 0))</f>
        <v>coastal</v>
      </c>
      <c r="E379" t="str">
        <f>INDEX('SWB Backcast - WINEP'!$B$12:$AG$168, MATCH('ALL Backcast - WINEP NEP'!$C379, 'SWB Backcast - WINEP'!$C$12:$C$168, 0), MATCH('ALL Backcast - WINEP NEP'!E$13, 'SWB Backcast - WINEP'!$B$13:$AG$13, 0))</f>
        <v>Categorisation</v>
      </c>
      <c r="F379" t="str">
        <f>INDEX('SWB Backcast - WINEP'!$B$12:$AG$168, MATCH('ALL Backcast - WINEP NEP'!$C379, 'SWB Backcast - WINEP'!$C$12:$C$168, 0), MATCH('ALL Backcast - WINEP NEP'!F$13, 'SWB Backcast - WINEP'!$B$13:$AG$13, 0))</f>
        <v>Included</v>
      </c>
      <c r="H379" t="str">
        <f>INDEX('SWB Backcast - WINEP'!$B$12:$AG$168, MATCH('ALL Backcast - WINEP NEP'!$C379, 'SWB Backcast - WINEP'!$C$12:$C$168, 0), MATCH('ALL Backcast - WINEP NEP'!H$13, 'SWB Backcast - WINEP'!$B$13:$AG$13, 0))</f>
        <v>Excellent (backcast)</v>
      </c>
      <c r="I379" t="str">
        <f>INDEX('SWB Backcast - WINEP'!$B$12:$AG$168, MATCH('ALL Backcast - WINEP NEP'!$C379, 'SWB Backcast - WINEP'!$C$12:$C$168, 0), MATCH('ALL Backcast - WINEP NEP'!I$13, 'SWB Backcast - WINEP'!$B$13:$AG$13, 0))</f>
        <v>Excellent (backcast)</v>
      </c>
      <c r="J379" t="str">
        <f>INDEX('SWB Backcast - WINEP'!$B$12:$AG$168, MATCH('ALL Backcast - WINEP NEP'!$C379, 'SWB Backcast - WINEP'!$C$12:$C$168, 0), MATCH('ALL Backcast - WINEP NEP'!J$13, 'SWB Backcast - WINEP'!$B$13:$AG$13, 0))</f>
        <v>Excellent (backcast)</v>
      </c>
      <c r="K379" t="str">
        <f>INDEX('SWB Backcast - WINEP'!$B$12:$AG$168, MATCH('ALL Backcast - WINEP NEP'!$C379, 'SWB Backcast - WINEP'!$C$12:$C$168, 0), MATCH('ALL Backcast - WINEP NEP'!K$13, 'SWB Backcast - WINEP'!$B$13:$AG$13, 0))</f>
        <v>Excellent (backcast)</v>
      </c>
      <c r="L379" t="str">
        <f>INDEX('SWB Backcast - WINEP'!$B$12:$AG$168, MATCH('ALL Backcast - WINEP NEP'!$C379, 'SWB Backcast - WINEP'!$C$12:$C$168, 0), MATCH('ALL Backcast - WINEP NEP'!L$13, 'SWB Backcast - WINEP'!$B$13:$AG$13, 0))</f>
        <v>Excellent (backcast)</v>
      </c>
      <c r="M379">
        <f>INDEX('SWB Backcast - WINEP'!$B$12:$AG$168, MATCH('ALL Backcast - WINEP NEP'!$C379, 'SWB Backcast - WINEP'!$C$12:$C$168, 0), MATCH('ALL Backcast - WINEP NEP'!M$13, 'SWB Backcast - WINEP'!$B$13:$AG$13, 0))</f>
        <v>0</v>
      </c>
      <c r="N379" t="str">
        <f>INDEX('SWB Backcast - WINEP'!$B$12:$AG$168, MATCH('ALL Backcast - WINEP NEP'!$C379, 'SWB Backcast - WINEP'!$C$12:$C$168, 0), MATCH('ALL Backcast - WINEP NEP'!N$13, 'SWB Backcast - WINEP'!$B$13:$AG$13, 0))</f>
        <v>Excellent (backcast)</v>
      </c>
      <c r="O379" t="str">
        <f>INDEX('SWB Backcast - WINEP'!$B$12:$AG$168, MATCH('ALL Backcast - WINEP NEP'!$C379, 'SWB Backcast - WINEP'!$C$12:$C$168, 0), MATCH('ALL Backcast - WINEP NEP'!O$13, 'SWB Backcast - WINEP'!$B$13:$AG$13, 0))</f>
        <v>Excellent (backcast)</v>
      </c>
      <c r="P379">
        <f>INDEX('SWB Backcast - WINEP'!$B$12:$AG$168, MATCH('ALL Backcast - WINEP NEP'!$C379, 'SWB Backcast - WINEP'!$C$12:$C$168, 0), MATCH('ALL Backcast - WINEP NEP'!P$13, 'SWB Backcast - WINEP'!$B$13:$AG$13, 0))</f>
        <v>0</v>
      </c>
      <c r="Q379" t="str">
        <f>INDEX('SWB Backcast - WINEP'!$B$12:$AG$168, MATCH('ALL Backcast - WINEP NEP'!$C379, 'SWB Backcast - WINEP'!$C$12:$C$168, 0), MATCH('ALL Backcast - WINEP NEP'!Q$13, 'SWB Backcast - WINEP'!$B$13:$AG$13, 0))</f>
        <v>Excellent</v>
      </c>
      <c r="R379" t="str">
        <f>INDEX('SWB Backcast - WINEP'!$B$12:$AG$168, MATCH('ALL Backcast - WINEP NEP'!$C379, 'SWB Backcast - WINEP'!$C$12:$C$168, 0), MATCH('ALL Backcast - WINEP NEP'!R$13, 'SWB Backcast - WINEP'!$B$13:$AG$13, 0))</f>
        <v>Excellent</v>
      </c>
      <c r="S379" t="str">
        <f>INDEX('SWB Backcast - WINEP'!$B$12:$AG$168, MATCH('ALL Backcast - WINEP NEP'!$C379, 'SWB Backcast - WINEP'!$C$12:$C$168, 0), MATCH('ALL Backcast - WINEP NEP'!S$13, 'SWB Backcast - WINEP'!$B$13:$AG$13, 0))</f>
        <v>Excellent</v>
      </c>
      <c r="T379" t="str">
        <f>INDEX('SWB Backcast - WINEP'!$B$12:$AG$168, MATCH('ALL Backcast - WINEP NEP'!$C379, 'SWB Backcast - WINEP'!$C$12:$C$168, 0), MATCH('ALL Backcast - WINEP NEP'!T$13, 'SWB Backcast - WINEP'!$B$13:$AG$13, 0))</f>
        <v>Excellent</v>
      </c>
      <c r="U379" t="str">
        <f>INDEX('SWB Backcast - WINEP'!$B$12:$AG$168, MATCH('ALL Backcast - WINEP NEP'!$C379, 'SWB Backcast - WINEP'!$C$12:$C$168, 0), MATCH('ALL Backcast - WINEP NEP'!U$13, 'SWB Backcast - WINEP'!$B$13:$AG$13, 0))</f>
        <v>Excellent</v>
      </c>
      <c r="V379" t="str">
        <f>INDEX('SWB Backcast - WINEP'!$B$12:$AG$168, MATCH('ALL Backcast - WINEP NEP'!$C379, 'SWB Backcast - WINEP'!$C$12:$C$168, 0), MATCH('ALL Backcast - WINEP NEP'!V$13, 'SWB Backcast - WINEP'!$B$13:$AG$13, 0))</f>
        <v>Excellent</v>
      </c>
      <c r="W379">
        <f>INDEX('SWB Backcast - WINEP'!$B$12:$AG$168, MATCH('ALL Backcast - WINEP NEP'!$C379, 'SWB Backcast - WINEP'!$C$12:$C$168, 0), MATCH('ALL Backcast - WINEP NEP'!W$13, 'SWB Backcast - WINEP'!$B$13:$AG$13, 0))</f>
        <v>0</v>
      </c>
      <c r="X379">
        <f>INDEX('SWB Backcast - WINEP'!$B$12:$AG$168, MATCH('ALL Backcast - WINEP NEP'!$C379, 'SWB Backcast - WINEP'!$C$12:$C$168, 0), MATCH('ALL Backcast - WINEP NEP'!X$13, 'SWB Backcast - WINEP'!$B$13:$AG$13, 0))</f>
        <v>0</v>
      </c>
      <c r="Y379">
        <f>INDEX('SWB Backcast - WINEP'!$B$12:$AG$168, MATCH('ALL Backcast - WINEP NEP'!$C379, 'SWB Backcast - WINEP'!$C$12:$C$168, 0), MATCH('ALL Backcast - WINEP NEP'!Y$13, 'SWB Backcast - WINEP'!$B$13:$AG$13, 0))</f>
        <v>0</v>
      </c>
      <c r="Z379" t="str">
        <f>INDEX('SWB Backcast - WINEP'!$B$12:$AG$168, MATCH('ALL Backcast - WINEP NEP'!$C379, 'SWB Backcast - WINEP'!$C$12:$C$168, 0), MATCH('ALL Backcast - WINEP NEP'!Z$13, 'SWB Backcast - WINEP'!$B$13:$AG$13, 0))</f>
        <v>N</v>
      </c>
      <c r="AB379" t="str">
        <f t="shared" si="6"/>
        <v>N</v>
      </c>
    </row>
    <row r="380" spans="2:28">
      <c r="B380" t="s">
        <v>239</v>
      </c>
      <c r="C380" t="s">
        <v>704</v>
      </c>
      <c r="D380" t="str">
        <f>INDEX('SWB Backcast - WINEP'!$B$12:$AG$168, MATCH('ALL Backcast - WINEP NEP'!$C380, 'SWB Backcast - WINEP'!$C$12:$C$168, 0), MATCH('ALL Backcast - WINEP NEP'!D$13, 'SWB Backcast - WINEP'!$B$13:$AG$13, 0))</f>
        <v>coastal</v>
      </c>
      <c r="E380" t="str">
        <f>INDEX('SWB Backcast - WINEP'!$B$12:$AG$168, MATCH('ALL Backcast - WINEP NEP'!$C380, 'SWB Backcast - WINEP'!$C$12:$C$168, 0), MATCH('ALL Backcast - WINEP NEP'!E$13, 'SWB Backcast - WINEP'!$B$13:$AG$13, 0))</f>
        <v>Categorisation</v>
      </c>
      <c r="F380" t="str">
        <f>INDEX('SWB Backcast - WINEP'!$B$12:$AG$168, MATCH('ALL Backcast - WINEP NEP'!$C380, 'SWB Backcast - WINEP'!$C$12:$C$168, 0), MATCH('ALL Backcast - WINEP NEP'!F$13, 'SWB Backcast - WINEP'!$B$13:$AG$13, 0))</f>
        <v>Included</v>
      </c>
      <c r="H380" t="str">
        <f>INDEX('SWB Backcast - WINEP'!$B$12:$AG$168, MATCH('ALL Backcast - WINEP NEP'!$C380, 'SWB Backcast - WINEP'!$C$12:$C$168, 0), MATCH('ALL Backcast - WINEP NEP'!H$13, 'SWB Backcast - WINEP'!$B$13:$AG$13, 0))</f>
        <v>Good</v>
      </c>
      <c r="I380" t="str">
        <f>INDEX('SWB Backcast - WINEP'!$B$12:$AG$168, MATCH('ALL Backcast - WINEP NEP'!$C380, 'SWB Backcast - WINEP'!$C$12:$C$168, 0), MATCH('ALL Backcast - WINEP NEP'!I$13, 'SWB Backcast - WINEP'!$B$13:$AG$13, 0))</f>
        <v>Excellent</v>
      </c>
      <c r="J380" t="str">
        <f>INDEX('SWB Backcast - WINEP'!$B$12:$AG$168, MATCH('ALL Backcast - WINEP NEP'!$C380, 'SWB Backcast - WINEP'!$C$12:$C$168, 0), MATCH('ALL Backcast - WINEP NEP'!J$13, 'SWB Backcast - WINEP'!$B$13:$AG$13, 0))</f>
        <v>Good</v>
      </c>
      <c r="K380" t="str">
        <f>INDEX('SWB Backcast - WINEP'!$B$12:$AG$168, MATCH('ALL Backcast - WINEP NEP'!$C380, 'SWB Backcast - WINEP'!$C$12:$C$168, 0), MATCH('ALL Backcast - WINEP NEP'!K$13, 'SWB Backcast - WINEP'!$B$13:$AG$13, 0))</f>
        <v>Good</v>
      </c>
      <c r="L380" t="str">
        <f>INDEX('SWB Backcast - WINEP'!$B$12:$AG$168, MATCH('ALL Backcast - WINEP NEP'!$C380, 'SWB Backcast - WINEP'!$C$12:$C$168, 0), MATCH('ALL Backcast - WINEP NEP'!L$13, 'SWB Backcast - WINEP'!$B$13:$AG$13, 0))</f>
        <v>Good</v>
      </c>
      <c r="M380">
        <f>INDEX('SWB Backcast - WINEP'!$B$12:$AG$168, MATCH('ALL Backcast - WINEP NEP'!$C380, 'SWB Backcast - WINEP'!$C$12:$C$168, 0), MATCH('ALL Backcast - WINEP NEP'!M$13, 'SWB Backcast - WINEP'!$B$13:$AG$13, 0))</f>
        <v>0</v>
      </c>
      <c r="N380" t="str">
        <f>INDEX('SWB Backcast - WINEP'!$B$12:$AG$168, MATCH('ALL Backcast - WINEP NEP'!$C380, 'SWB Backcast - WINEP'!$C$12:$C$168, 0), MATCH('ALL Backcast - WINEP NEP'!N$13, 'SWB Backcast - WINEP'!$B$13:$AG$13, 0))</f>
        <v>Good</v>
      </c>
      <c r="O380" t="str">
        <f>INDEX('SWB Backcast - WINEP'!$B$12:$AG$168, MATCH('ALL Backcast - WINEP NEP'!$C380, 'SWB Backcast - WINEP'!$C$12:$C$168, 0), MATCH('ALL Backcast - WINEP NEP'!O$13, 'SWB Backcast - WINEP'!$B$13:$AG$13, 0))</f>
        <v>Excellent</v>
      </c>
      <c r="P380">
        <f>INDEX('SWB Backcast - WINEP'!$B$12:$AG$168, MATCH('ALL Backcast - WINEP NEP'!$C380, 'SWB Backcast - WINEP'!$C$12:$C$168, 0), MATCH('ALL Backcast - WINEP NEP'!P$13, 'SWB Backcast - WINEP'!$B$13:$AG$13, 0))</f>
        <v>0</v>
      </c>
      <c r="Q380" t="str">
        <f>INDEX('SWB Backcast - WINEP'!$B$12:$AG$168, MATCH('ALL Backcast - WINEP NEP'!$C380, 'SWB Backcast - WINEP'!$C$12:$C$168, 0), MATCH('ALL Backcast - WINEP NEP'!Q$13, 'SWB Backcast - WINEP'!$B$13:$AG$13, 0))</f>
        <v>Excellent</v>
      </c>
      <c r="R380" t="str">
        <f>INDEX('SWB Backcast - WINEP'!$B$12:$AG$168, MATCH('ALL Backcast - WINEP NEP'!$C380, 'SWB Backcast - WINEP'!$C$12:$C$168, 0), MATCH('ALL Backcast - WINEP NEP'!R$13, 'SWB Backcast - WINEP'!$B$13:$AG$13, 0))</f>
        <v>Excellent</v>
      </c>
      <c r="S380" t="str">
        <f>INDEX('SWB Backcast - WINEP'!$B$12:$AG$168, MATCH('ALL Backcast - WINEP NEP'!$C380, 'SWB Backcast - WINEP'!$C$12:$C$168, 0), MATCH('ALL Backcast - WINEP NEP'!S$13, 'SWB Backcast - WINEP'!$B$13:$AG$13, 0))</f>
        <v>Excellent</v>
      </c>
      <c r="T380" t="str">
        <f>INDEX('SWB Backcast - WINEP'!$B$12:$AG$168, MATCH('ALL Backcast - WINEP NEP'!$C380, 'SWB Backcast - WINEP'!$C$12:$C$168, 0), MATCH('ALL Backcast - WINEP NEP'!T$13, 'SWB Backcast - WINEP'!$B$13:$AG$13, 0))</f>
        <v>Excellent</v>
      </c>
      <c r="U380" t="str">
        <f>INDEX('SWB Backcast - WINEP'!$B$12:$AG$168, MATCH('ALL Backcast - WINEP NEP'!$C380, 'SWB Backcast - WINEP'!$C$12:$C$168, 0), MATCH('ALL Backcast - WINEP NEP'!U$13, 'SWB Backcast - WINEP'!$B$13:$AG$13, 0))</f>
        <v>Excellent</v>
      </c>
      <c r="V380" t="str">
        <f>INDEX('SWB Backcast - WINEP'!$B$12:$AG$168, MATCH('ALL Backcast - WINEP NEP'!$C380, 'SWB Backcast - WINEP'!$C$12:$C$168, 0), MATCH('ALL Backcast - WINEP NEP'!V$13, 'SWB Backcast - WINEP'!$B$13:$AG$13, 0))</f>
        <v>Excellent</v>
      </c>
      <c r="W380">
        <f>INDEX('SWB Backcast - WINEP'!$B$12:$AG$168, MATCH('ALL Backcast - WINEP NEP'!$C380, 'SWB Backcast - WINEP'!$C$12:$C$168, 0), MATCH('ALL Backcast - WINEP NEP'!W$13, 'SWB Backcast - WINEP'!$B$13:$AG$13, 0))</f>
        <v>0</v>
      </c>
      <c r="X380" t="str">
        <f>INDEX('SWB Backcast - WINEP'!$B$12:$AG$168, MATCH('ALL Backcast - WINEP NEP'!$C380, 'SWB Backcast - WINEP'!$C$12:$C$168, 0), MATCH('ALL Backcast - WINEP NEP'!X$13, 'SWB Backcast - WINEP'!$B$13:$AG$13, 0))</f>
        <v xml:space="preserve">IMP2 driver </v>
      </c>
      <c r="Y380" t="str">
        <f>INDEX('SWB Backcast - WINEP'!$B$12:$AG$168, MATCH('ALL Backcast - WINEP NEP'!$C380, 'SWB Backcast - WINEP'!$C$12:$C$168, 0), MATCH('ALL Backcast - WINEP NEP'!Y$13, 'SWB Backcast - WINEP'!$B$13:$AG$13, 0))</f>
        <v>Remaining at excellent so no intervention</v>
      </c>
      <c r="Z380" t="str">
        <f>INDEX('SWB Backcast - WINEP'!$B$12:$AG$168, MATCH('ALL Backcast - WINEP NEP'!$C380, 'SWB Backcast - WINEP'!$C$12:$C$168, 0), MATCH('ALL Backcast - WINEP NEP'!Z$13, 'SWB Backcast - WINEP'!$B$13:$AG$13, 0))</f>
        <v>N</v>
      </c>
      <c r="AB380" t="str">
        <f t="shared" si="6"/>
        <v>Y</v>
      </c>
    </row>
    <row r="381" spans="2:28">
      <c r="B381" t="s">
        <v>239</v>
      </c>
      <c r="C381" t="s">
        <v>705</v>
      </c>
      <c r="D381" t="str">
        <f>INDEX('SWB Backcast - WINEP'!$B$12:$AG$168, MATCH('ALL Backcast - WINEP NEP'!$C381, 'SWB Backcast - WINEP'!$C$12:$C$168, 0), MATCH('ALL Backcast - WINEP NEP'!D$13, 'SWB Backcast - WINEP'!$B$13:$AG$13, 0))</f>
        <v>coastal</v>
      </c>
      <c r="E381" t="str">
        <f>INDEX('SWB Backcast - WINEP'!$B$12:$AG$168, MATCH('ALL Backcast - WINEP NEP'!$C381, 'SWB Backcast - WINEP'!$C$12:$C$168, 0), MATCH('ALL Backcast - WINEP NEP'!E$13, 'SWB Backcast - WINEP'!$B$13:$AG$13, 0))</f>
        <v>Categorisation</v>
      </c>
      <c r="F381" t="str">
        <f>INDEX('SWB Backcast - WINEP'!$B$12:$AG$168, MATCH('ALL Backcast - WINEP NEP'!$C381, 'SWB Backcast - WINEP'!$C$12:$C$168, 0), MATCH('ALL Backcast - WINEP NEP'!F$13, 'SWB Backcast - WINEP'!$B$13:$AG$13, 0))</f>
        <v>Included</v>
      </c>
      <c r="H381" t="str">
        <f>INDEX('SWB Backcast - WINEP'!$B$12:$AG$168, MATCH('ALL Backcast - WINEP NEP'!$C381, 'SWB Backcast - WINEP'!$C$12:$C$168, 0), MATCH('ALL Backcast - WINEP NEP'!H$13, 'SWB Backcast - WINEP'!$B$13:$AG$13, 0))</f>
        <v>Good</v>
      </c>
      <c r="I381" t="str">
        <f>INDEX('SWB Backcast - WINEP'!$B$12:$AG$168, MATCH('ALL Backcast - WINEP NEP'!$C381, 'SWB Backcast - WINEP'!$C$12:$C$168, 0), MATCH('ALL Backcast - WINEP NEP'!I$13, 'SWB Backcast - WINEP'!$B$13:$AG$13, 0))</f>
        <v>Excellent</v>
      </c>
      <c r="J381" t="str">
        <f>INDEX('SWB Backcast - WINEP'!$B$12:$AG$168, MATCH('ALL Backcast - WINEP NEP'!$C381, 'SWB Backcast - WINEP'!$C$12:$C$168, 0), MATCH('ALL Backcast - WINEP NEP'!J$13, 'SWB Backcast - WINEP'!$B$13:$AG$13, 0))</f>
        <v>Excellent</v>
      </c>
      <c r="K381" t="str">
        <f>INDEX('SWB Backcast - WINEP'!$B$12:$AG$168, MATCH('ALL Backcast - WINEP NEP'!$C381, 'SWB Backcast - WINEP'!$C$12:$C$168, 0), MATCH('ALL Backcast - WINEP NEP'!K$13, 'SWB Backcast - WINEP'!$B$13:$AG$13, 0))</f>
        <v>Good</v>
      </c>
      <c r="L381" t="str">
        <f>INDEX('SWB Backcast - WINEP'!$B$12:$AG$168, MATCH('ALL Backcast - WINEP NEP'!$C381, 'SWB Backcast - WINEP'!$C$12:$C$168, 0), MATCH('ALL Backcast - WINEP NEP'!L$13, 'SWB Backcast - WINEP'!$B$13:$AG$13, 0))</f>
        <v>Excellent</v>
      </c>
      <c r="M381">
        <f>INDEX('SWB Backcast - WINEP'!$B$12:$AG$168, MATCH('ALL Backcast - WINEP NEP'!$C381, 'SWB Backcast - WINEP'!$C$12:$C$168, 0), MATCH('ALL Backcast - WINEP NEP'!M$13, 'SWB Backcast - WINEP'!$B$13:$AG$13, 0))</f>
        <v>0</v>
      </c>
      <c r="N381" t="str">
        <f>INDEX('SWB Backcast - WINEP'!$B$12:$AG$168, MATCH('ALL Backcast - WINEP NEP'!$C381, 'SWB Backcast - WINEP'!$C$12:$C$168, 0), MATCH('ALL Backcast - WINEP NEP'!N$13, 'SWB Backcast - WINEP'!$B$13:$AG$13, 0))</f>
        <v>Good</v>
      </c>
      <c r="O381" t="str">
        <f>INDEX('SWB Backcast - WINEP'!$B$12:$AG$168, MATCH('ALL Backcast - WINEP NEP'!$C381, 'SWB Backcast - WINEP'!$C$12:$C$168, 0), MATCH('ALL Backcast - WINEP NEP'!O$13, 'SWB Backcast - WINEP'!$B$13:$AG$13, 0))</f>
        <v>Excellent</v>
      </c>
      <c r="P381">
        <f>INDEX('SWB Backcast - WINEP'!$B$12:$AG$168, MATCH('ALL Backcast - WINEP NEP'!$C381, 'SWB Backcast - WINEP'!$C$12:$C$168, 0), MATCH('ALL Backcast - WINEP NEP'!P$13, 'SWB Backcast - WINEP'!$B$13:$AG$13, 0))</f>
        <v>0</v>
      </c>
      <c r="Q381" t="str">
        <f>INDEX('SWB Backcast - WINEP'!$B$12:$AG$168, MATCH('ALL Backcast - WINEP NEP'!$C381, 'SWB Backcast - WINEP'!$C$12:$C$168, 0), MATCH('ALL Backcast - WINEP NEP'!Q$13, 'SWB Backcast - WINEP'!$B$13:$AG$13, 0))</f>
        <v>Excellent</v>
      </c>
      <c r="R381" t="str">
        <f>INDEX('SWB Backcast - WINEP'!$B$12:$AG$168, MATCH('ALL Backcast - WINEP NEP'!$C381, 'SWB Backcast - WINEP'!$C$12:$C$168, 0), MATCH('ALL Backcast - WINEP NEP'!R$13, 'SWB Backcast - WINEP'!$B$13:$AG$13, 0))</f>
        <v>Excellent</v>
      </c>
      <c r="S381" t="str">
        <f>INDEX('SWB Backcast - WINEP'!$B$12:$AG$168, MATCH('ALL Backcast - WINEP NEP'!$C381, 'SWB Backcast - WINEP'!$C$12:$C$168, 0), MATCH('ALL Backcast - WINEP NEP'!S$13, 'SWB Backcast - WINEP'!$B$13:$AG$13, 0))</f>
        <v>Excellent</v>
      </c>
      <c r="T381" t="str">
        <f>INDEX('SWB Backcast - WINEP'!$B$12:$AG$168, MATCH('ALL Backcast - WINEP NEP'!$C381, 'SWB Backcast - WINEP'!$C$12:$C$168, 0), MATCH('ALL Backcast - WINEP NEP'!T$13, 'SWB Backcast - WINEP'!$B$13:$AG$13, 0))</f>
        <v>Excellent</v>
      </c>
      <c r="U381" t="str">
        <f>INDEX('SWB Backcast - WINEP'!$B$12:$AG$168, MATCH('ALL Backcast - WINEP NEP'!$C381, 'SWB Backcast - WINEP'!$C$12:$C$168, 0), MATCH('ALL Backcast - WINEP NEP'!U$13, 'SWB Backcast - WINEP'!$B$13:$AG$13, 0))</f>
        <v>Excellent</v>
      </c>
      <c r="V381" t="str">
        <f>INDEX('SWB Backcast - WINEP'!$B$12:$AG$168, MATCH('ALL Backcast - WINEP NEP'!$C381, 'SWB Backcast - WINEP'!$C$12:$C$168, 0), MATCH('ALL Backcast - WINEP NEP'!V$13, 'SWB Backcast - WINEP'!$B$13:$AG$13, 0))</f>
        <v>Excellent</v>
      </c>
      <c r="W381">
        <f>INDEX('SWB Backcast - WINEP'!$B$12:$AG$168, MATCH('ALL Backcast - WINEP NEP'!$C381, 'SWB Backcast - WINEP'!$C$12:$C$168, 0), MATCH('ALL Backcast - WINEP NEP'!W$13, 'SWB Backcast - WINEP'!$B$13:$AG$13, 0))</f>
        <v>0</v>
      </c>
      <c r="X381" t="str">
        <f>INDEX('SWB Backcast - WINEP'!$B$12:$AG$168, MATCH('ALL Backcast - WINEP NEP'!$C381, 'SWB Backcast - WINEP'!$C$12:$C$168, 0), MATCH('ALL Backcast - WINEP NEP'!X$13, 'SWB Backcast - WINEP'!$B$13:$AG$13, 0))</f>
        <v>2 x EnvAct_IMP3 - 08SW101438a, 08SW101472a</v>
      </c>
      <c r="Y381" t="str">
        <f>INDEX('SWB Backcast - WINEP'!$B$12:$AG$168, MATCH('ALL Backcast - WINEP NEP'!$C381, 'SWB Backcast - WINEP'!$C$12:$C$168, 0), MATCH('ALL Backcast - WINEP NEP'!Y$13, 'SWB Backcast - WINEP'!$B$13:$AG$13, 0))</f>
        <v>Improvements to reduce reduce storm overflows - forecasted excellent so fine</v>
      </c>
      <c r="Z381" t="str">
        <f>INDEX('SWB Backcast - WINEP'!$B$12:$AG$168, MATCH('ALL Backcast - WINEP NEP'!$C381, 'SWB Backcast - WINEP'!$C$12:$C$168, 0), MATCH('ALL Backcast - WINEP NEP'!Z$13, 'SWB Backcast - WINEP'!$B$13:$AG$13, 0))</f>
        <v>N</v>
      </c>
      <c r="AB381" t="str">
        <f t="shared" si="6"/>
        <v>Y</v>
      </c>
    </row>
    <row r="382" spans="2:28">
      <c r="B382" t="s">
        <v>239</v>
      </c>
      <c r="C382" t="s">
        <v>706</v>
      </c>
      <c r="D382" t="str">
        <f>INDEX('SWB Backcast - WINEP'!$B$12:$AG$168, MATCH('ALL Backcast - WINEP NEP'!$C382, 'SWB Backcast - WINEP'!$C$12:$C$168, 0), MATCH('ALL Backcast - WINEP NEP'!D$13, 'SWB Backcast - WINEP'!$B$13:$AG$13, 0))</f>
        <v>coastal</v>
      </c>
      <c r="E382" t="str">
        <f>INDEX('SWB Backcast - WINEP'!$B$12:$AG$168, MATCH('ALL Backcast - WINEP NEP'!$C382, 'SWB Backcast - WINEP'!$C$12:$C$168, 0), MATCH('ALL Backcast - WINEP NEP'!E$13, 'SWB Backcast - WINEP'!$B$13:$AG$13, 0))</f>
        <v>Categorisation</v>
      </c>
      <c r="F382" t="str">
        <f>INDEX('SWB Backcast - WINEP'!$B$12:$AG$168, MATCH('ALL Backcast - WINEP NEP'!$C382, 'SWB Backcast - WINEP'!$C$12:$C$168, 0), MATCH('ALL Backcast - WINEP NEP'!F$13, 'SWB Backcast - WINEP'!$B$13:$AG$13, 0))</f>
        <v>Included</v>
      </c>
      <c r="H382" t="str">
        <f>INDEX('SWB Backcast - WINEP'!$B$12:$AG$168, MATCH('ALL Backcast - WINEP NEP'!$C382, 'SWB Backcast - WINEP'!$C$12:$C$168, 0), MATCH('ALL Backcast - WINEP NEP'!H$13, 'SWB Backcast - WINEP'!$B$13:$AG$13, 0))</f>
        <v>Excellent</v>
      </c>
      <c r="I382" t="str">
        <f>INDEX('SWB Backcast - WINEP'!$B$12:$AG$168, MATCH('ALL Backcast - WINEP NEP'!$C382, 'SWB Backcast - WINEP'!$C$12:$C$168, 0), MATCH('ALL Backcast - WINEP NEP'!I$13, 'SWB Backcast - WINEP'!$B$13:$AG$13, 0))</f>
        <v>Excellent</v>
      </c>
      <c r="J382" t="str">
        <f>INDEX('SWB Backcast - WINEP'!$B$12:$AG$168, MATCH('ALL Backcast - WINEP NEP'!$C382, 'SWB Backcast - WINEP'!$C$12:$C$168, 0), MATCH('ALL Backcast - WINEP NEP'!J$13, 'SWB Backcast - WINEP'!$B$13:$AG$13, 0))</f>
        <v>Excellent</v>
      </c>
      <c r="K382" t="str">
        <f>INDEX('SWB Backcast - WINEP'!$B$12:$AG$168, MATCH('ALL Backcast - WINEP NEP'!$C382, 'SWB Backcast - WINEP'!$C$12:$C$168, 0), MATCH('ALL Backcast - WINEP NEP'!K$13, 'SWB Backcast - WINEP'!$B$13:$AG$13, 0))</f>
        <v>Excellent</v>
      </c>
      <c r="L382" t="str">
        <f>INDEX('SWB Backcast - WINEP'!$B$12:$AG$168, MATCH('ALL Backcast - WINEP NEP'!$C382, 'SWB Backcast - WINEP'!$C$12:$C$168, 0), MATCH('ALL Backcast - WINEP NEP'!L$13, 'SWB Backcast - WINEP'!$B$13:$AG$13, 0))</f>
        <v>Excellent</v>
      </c>
      <c r="M382">
        <f>INDEX('SWB Backcast - WINEP'!$B$12:$AG$168, MATCH('ALL Backcast - WINEP NEP'!$C382, 'SWB Backcast - WINEP'!$C$12:$C$168, 0), MATCH('ALL Backcast - WINEP NEP'!M$13, 'SWB Backcast - WINEP'!$B$13:$AG$13, 0))</f>
        <v>0</v>
      </c>
      <c r="N382" t="str">
        <f>INDEX('SWB Backcast - WINEP'!$B$12:$AG$168, MATCH('ALL Backcast - WINEP NEP'!$C382, 'SWB Backcast - WINEP'!$C$12:$C$168, 0), MATCH('ALL Backcast - WINEP NEP'!N$13, 'SWB Backcast - WINEP'!$B$13:$AG$13, 0))</f>
        <v>Excellent</v>
      </c>
      <c r="O382" t="str">
        <f>INDEX('SWB Backcast - WINEP'!$B$12:$AG$168, MATCH('ALL Backcast - WINEP NEP'!$C382, 'SWB Backcast - WINEP'!$C$12:$C$168, 0), MATCH('ALL Backcast - WINEP NEP'!O$13, 'SWB Backcast - WINEP'!$B$13:$AG$13, 0))</f>
        <v>Excellent</v>
      </c>
      <c r="P382">
        <f>INDEX('SWB Backcast - WINEP'!$B$12:$AG$168, MATCH('ALL Backcast - WINEP NEP'!$C382, 'SWB Backcast - WINEP'!$C$12:$C$168, 0), MATCH('ALL Backcast - WINEP NEP'!P$13, 'SWB Backcast - WINEP'!$B$13:$AG$13, 0))</f>
        <v>0</v>
      </c>
      <c r="Q382" t="str">
        <f>INDEX('SWB Backcast - WINEP'!$B$12:$AG$168, MATCH('ALL Backcast - WINEP NEP'!$C382, 'SWB Backcast - WINEP'!$C$12:$C$168, 0), MATCH('ALL Backcast - WINEP NEP'!Q$13, 'SWB Backcast - WINEP'!$B$13:$AG$13, 0))</f>
        <v>Excellent</v>
      </c>
      <c r="R382" t="str">
        <f>INDEX('SWB Backcast - WINEP'!$B$12:$AG$168, MATCH('ALL Backcast - WINEP NEP'!$C382, 'SWB Backcast - WINEP'!$C$12:$C$168, 0), MATCH('ALL Backcast - WINEP NEP'!R$13, 'SWB Backcast - WINEP'!$B$13:$AG$13, 0))</f>
        <v>Excellent</v>
      </c>
      <c r="S382" t="str">
        <f>INDEX('SWB Backcast - WINEP'!$B$12:$AG$168, MATCH('ALL Backcast - WINEP NEP'!$C382, 'SWB Backcast - WINEP'!$C$12:$C$168, 0), MATCH('ALL Backcast - WINEP NEP'!S$13, 'SWB Backcast - WINEP'!$B$13:$AG$13, 0))</f>
        <v>Excellent</v>
      </c>
      <c r="T382" t="str">
        <f>INDEX('SWB Backcast - WINEP'!$B$12:$AG$168, MATCH('ALL Backcast - WINEP NEP'!$C382, 'SWB Backcast - WINEP'!$C$12:$C$168, 0), MATCH('ALL Backcast - WINEP NEP'!T$13, 'SWB Backcast - WINEP'!$B$13:$AG$13, 0))</f>
        <v>Excellent</v>
      </c>
      <c r="U382" t="str">
        <f>INDEX('SWB Backcast - WINEP'!$B$12:$AG$168, MATCH('ALL Backcast - WINEP NEP'!$C382, 'SWB Backcast - WINEP'!$C$12:$C$168, 0), MATCH('ALL Backcast - WINEP NEP'!U$13, 'SWB Backcast - WINEP'!$B$13:$AG$13, 0))</f>
        <v>Excellent</v>
      </c>
      <c r="V382" t="str">
        <f>INDEX('SWB Backcast - WINEP'!$B$12:$AG$168, MATCH('ALL Backcast - WINEP NEP'!$C382, 'SWB Backcast - WINEP'!$C$12:$C$168, 0), MATCH('ALL Backcast - WINEP NEP'!V$13, 'SWB Backcast - WINEP'!$B$13:$AG$13, 0))</f>
        <v>Excellent</v>
      </c>
      <c r="W382">
        <f>INDEX('SWB Backcast - WINEP'!$B$12:$AG$168, MATCH('ALL Backcast - WINEP NEP'!$C382, 'SWB Backcast - WINEP'!$C$12:$C$168, 0), MATCH('ALL Backcast - WINEP NEP'!W$13, 'SWB Backcast - WINEP'!$B$13:$AG$13, 0))</f>
        <v>0</v>
      </c>
      <c r="X382">
        <f>INDEX('SWB Backcast - WINEP'!$B$12:$AG$168, MATCH('ALL Backcast - WINEP NEP'!$C382, 'SWB Backcast - WINEP'!$C$12:$C$168, 0), MATCH('ALL Backcast - WINEP NEP'!X$13, 'SWB Backcast - WINEP'!$B$13:$AG$13, 0))</f>
        <v>0</v>
      </c>
      <c r="Y382">
        <f>INDEX('SWB Backcast - WINEP'!$B$12:$AG$168, MATCH('ALL Backcast - WINEP NEP'!$C382, 'SWB Backcast - WINEP'!$C$12:$C$168, 0), MATCH('ALL Backcast - WINEP NEP'!Y$13, 'SWB Backcast - WINEP'!$B$13:$AG$13, 0))</f>
        <v>0</v>
      </c>
      <c r="Z382" t="str">
        <f>INDEX('SWB Backcast - WINEP'!$B$12:$AG$168, MATCH('ALL Backcast - WINEP NEP'!$C382, 'SWB Backcast - WINEP'!$C$12:$C$168, 0), MATCH('ALL Backcast - WINEP NEP'!Z$13, 'SWB Backcast - WINEP'!$B$13:$AG$13, 0))</f>
        <v>N</v>
      </c>
      <c r="AB382" t="str">
        <f t="shared" si="6"/>
        <v>N</v>
      </c>
    </row>
    <row r="383" spans="2:28">
      <c r="B383" t="s">
        <v>239</v>
      </c>
      <c r="C383" t="s">
        <v>707</v>
      </c>
      <c r="D383" t="str">
        <f>INDEX('SWB Backcast - WINEP'!$B$12:$AG$168, MATCH('ALL Backcast - WINEP NEP'!$C383, 'SWB Backcast - WINEP'!$C$12:$C$168, 0), MATCH('ALL Backcast - WINEP NEP'!D$13, 'SWB Backcast - WINEP'!$B$13:$AG$13, 0))</f>
        <v>coastal</v>
      </c>
      <c r="E383" t="str">
        <f>INDEX('SWB Backcast - WINEP'!$B$12:$AG$168, MATCH('ALL Backcast - WINEP NEP'!$C383, 'SWB Backcast - WINEP'!$C$12:$C$168, 0), MATCH('ALL Backcast - WINEP NEP'!E$13, 'SWB Backcast - WINEP'!$B$13:$AG$13, 0))</f>
        <v>Categorisation</v>
      </c>
      <c r="F383" t="str">
        <f>INDEX('SWB Backcast - WINEP'!$B$12:$AG$168, MATCH('ALL Backcast - WINEP NEP'!$C383, 'SWB Backcast - WINEP'!$C$12:$C$168, 0), MATCH('ALL Backcast - WINEP NEP'!F$13, 'SWB Backcast - WINEP'!$B$13:$AG$13, 0))</f>
        <v>Included</v>
      </c>
      <c r="H383" t="str">
        <f>INDEX('SWB Backcast - WINEP'!$B$12:$AG$168, MATCH('ALL Backcast - WINEP NEP'!$C383, 'SWB Backcast - WINEP'!$C$12:$C$168, 0), MATCH('ALL Backcast - WINEP NEP'!H$13, 'SWB Backcast - WINEP'!$B$13:$AG$13, 0))</f>
        <v>Excellent</v>
      </c>
      <c r="I383" t="str">
        <f>INDEX('SWB Backcast - WINEP'!$B$12:$AG$168, MATCH('ALL Backcast - WINEP NEP'!$C383, 'SWB Backcast - WINEP'!$C$12:$C$168, 0), MATCH('ALL Backcast - WINEP NEP'!I$13, 'SWB Backcast - WINEP'!$B$13:$AG$13, 0))</f>
        <v>Excellent</v>
      </c>
      <c r="J383" t="str">
        <f>INDEX('SWB Backcast - WINEP'!$B$12:$AG$168, MATCH('ALL Backcast - WINEP NEP'!$C383, 'SWB Backcast - WINEP'!$C$12:$C$168, 0), MATCH('ALL Backcast - WINEP NEP'!J$13, 'SWB Backcast - WINEP'!$B$13:$AG$13, 0))</f>
        <v>Good</v>
      </c>
      <c r="K383" t="str">
        <f>INDEX('SWB Backcast - WINEP'!$B$12:$AG$168, MATCH('ALL Backcast - WINEP NEP'!$C383, 'SWB Backcast - WINEP'!$C$12:$C$168, 0), MATCH('ALL Backcast - WINEP NEP'!K$13, 'SWB Backcast - WINEP'!$B$13:$AG$13, 0))</f>
        <v>Good</v>
      </c>
      <c r="L383" t="str">
        <f>INDEX('SWB Backcast - WINEP'!$B$12:$AG$168, MATCH('ALL Backcast - WINEP NEP'!$C383, 'SWB Backcast - WINEP'!$C$12:$C$168, 0), MATCH('ALL Backcast - WINEP NEP'!L$13, 'SWB Backcast - WINEP'!$B$13:$AG$13, 0))</f>
        <v>Good</v>
      </c>
      <c r="M383">
        <f>INDEX('SWB Backcast - WINEP'!$B$12:$AG$168, MATCH('ALL Backcast - WINEP NEP'!$C383, 'SWB Backcast - WINEP'!$C$12:$C$168, 0), MATCH('ALL Backcast - WINEP NEP'!M$13, 'SWB Backcast - WINEP'!$B$13:$AG$13, 0))</f>
        <v>0</v>
      </c>
      <c r="N383" t="str">
        <f>INDEX('SWB Backcast - WINEP'!$B$12:$AG$168, MATCH('ALL Backcast - WINEP NEP'!$C383, 'SWB Backcast - WINEP'!$C$12:$C$168, 0), MATCH('ALL Backcast - WINEP NEP'!N$13, 'SWB Backcast - WINEP'!$B$13:$AG$13, 0))</f>
        <v>Good</v>
      </c>
      <c r="O383" t="str">
        <f>INDEX('SWB Backcast - WINEP'!$B$12:$AG$168, MATCH('ALL Backcast - WINEP NEP'!$C383, 'SWB Backcast - WINEP'!$C$12:$C$168, 0), MATCH('ALL Backcast - WINEP NEP'!O$13, 'SWB Backcast - WINEP'!$B$13:$AG$13, 0))</f>
        <v>Good</v>
      </c>
      <c r="P383">
        <f>INDEX('SWB Backcast - WINEP'!$B$12:$AG$168, MATCH('ALL Backcast - WINEP NEP'!$C383, 'SWB Backcast - WINEP'!$C$12:$C$168, 0), MATCH('ALL Backcast - WINEP NEP'!P$13, 'SWB Backcast - WINEP'!$B$13:$AG$13, 0))</f>
        <v>0</v>
      </c>
      <c r="Q383" t="str">
        <f>INDEX('SWB Backcast - WINEP'!$B$12:$AG$168, MATCH('ALL Backcast - WINEP NEP'!$C383, 'SWB Backcast - WINEP'!$C$12:$C$168, 0), MATCH('ALL Backcast - WINEP NEP'!Q$13, 'SWB Backcast - WINEP'!$B$13:$AG$13, 0))</f>
        <v>Good</v>
      </c>
      <c r="R383" t="str">
        <f>INDEX('SWB Backcast - WINEP'!$B$12:$AG$168, MATCH('ALL Backcast - WINEP NEP'!$C383, 'SWB Backcast - WINEP'!$C$12:$C$168, 0), MATCH('ALL Backcast - WINEP NEP'!R$13, 'SWB Backcast - WINEP'!$B$13:$AG$13, 0))</f>
        <v>Good</v>
      </c>
      <c r="S383" t="str">
        <f>INDEX('SWB Backcast - WINEP'!$B$12:$AG$168, MATCH('ALL Backcast - WINEP NEP'!$C383, 'SWB Backcast - WINEP'!$C$12:$C$168, 0), MATCH('ALL Backcast - WINEP NEP'!S$13, 'SWB Backcast - WINEP'!$B$13:$AG$13, 0))</f>
        <v>Good</v>
      </c>
      <c r="T383" t="str">
        <f>INDEX('SWB Backcast - WINEP'!$B$12:$AG$168, MATCH('ALL Backcast - WINEP NEP'!$C383, 'SWB Backcast - WINEP'!$C$12:$C$168, 0), MATCH('ALL Backcast - WINEP NEP'!T$13, 'SWB Backcast - WINEP'!$B$13:$AG$13, 0))</f>
        <v>Good</v>
      </c>
      <c r="U383" t="str">
        <f>INDEX('SWB Backcast - WINEP'!$B$12:$AG$168, MATCH('ALL Backcast - WINEP NEP'!$C383, 'SWB Backcast - WINEP'!$C$12:$C$168, 0), MATCH('ALL Backcast - WINEP NEP'!U$13, 'SWB Backcast - WINEP'!$B$13:$AG$13, 0))</f>
        <v>Good</v>
      </c>
      <c r="V383" t="str">
        <f>INDEX('SWB Backcast - WINEP'!$B$12:$AG$168, MATCH('ALL Backcast - WINEP NEP'!$C383, 'SWB Backcast - WINEP'!$C$12:$C$168, 0), MATCH('ALL Backcast - WINEP NEP'!V$13, 'SWB Backcast - WINEP'!$B$13:$AG$13, 0))</f>
        <v>Good</v>
      </c>
      <c r="W383" t="str">
        <f>INDEX('SWB Backcast - WINEP'!$B$12:$AG$168, MATCH('ALL Backcast - WINEP NEP'!$C383, 'SWB Backcast - WINEP'!$C$12:$C$168, 0), MATCH('ALL Backcast - WINEP NEP'!W$13, 'SWB Backcast - WINEP'!$B$13:$AG$13, 0))</f>
        <v>Y</v>
      </c>
      <c r="X383" t="str">
        <f>INDEX('SWB Backcast - WINEP'!$B$12:$AG$168, MATCH('ALL Backcast - WINEP NEP'!$C383, 'SWB Backcast - WINEP'!$C$12:$C$168, 0), MATCH('ALL Backcast - WINEP NEP'!X$13, 'SWB Backcast - WINEP'!$B$13:$AG$13, 0))</f>
        <v>EnvAct_IMP3 - 08SW101585a</v>
      </c>
      <c r="Y383" t="str">
        <f>INDEX('SWB Backcast - WINEP'!$B$12:$AG$168, MATCH('ALL Backcast - WINEP NEP'!$C383, 'SWB Backcast - WINEP'!$C$12:$C$168, 0), MATCH('ALL Backcast - WINEP NEP'!Y$13, 'SWB Backcast - WINEP'!$B$13:$AG$13, 0))</f>
        <v>Improvements to reduce storm overflows (actions complete 31/03/2030) - accept company forecast</v>
      </c>
      <c r="Z383" t="str">
        <f>INDEX('SWB Backcast - WINEP'!$B$12:$AG$168, MATCH('ALL Backcast - WINEP NEP'!$C383, 'SWB Backcast - WINEP'!$C$12:$C$168, 0), MATCH('ALL Backcast - WINEP NEP'!Z$13, 'SWB Backcast - WINEP'!$B$13:$AG$13, 0))</f>
        <v>N</v>
      </c>
      <c r="AB383" t="str">
        <f t="shared" si="6"/>
        <v>Y</v>
      </c>
    </row>
    <row r="384" spans="2:28">
      <c r="B384" t="s">
        <v>239</v>
      </c>
      <c r="C384" t="s">
        <v>708</v>
      </c>
      <c r="D384" t="str">
        <f>INDEX('SWB Backcast - WINEP'!$B$12:$AG$168, MATCH('ALL Backcast - WINEP NEP'!$C384, 'SWB Backcast - WINEP'!$C$12:$C$168, 0), MATCH('ALL Backcast - WINEP NEP'!D$13, 'SWB Backcast - WINEP'!$B$13:$AG$13, 0))</f>
        <v>coastal</v>
      </c>
      <c r="E384" t="str">
        <f>INDEX('SWB Backcast - WINEP'!$B$12:$AG$168, MATCH('ALL Backcast - WINEP NEP'!$C384, 'SWB Backcast - WINEP'!$C$12:$C$168, 0), MATCH('ALL Backcast - WINEP NEP'!E$13, 'SWB Backcast - WINEP'!$B$13:$AG$13, 0))</f>
        <v>Categorisation</v>
      </c>
      <c r="F384" t="str">
        <f>INDEX('SWB Backcast - WINEP'!$B$12:$AG$168, MATCH('ALL Backcast - WINEP NEP'!$C384, 'SWB Backcast - WINEP'!$C$12:$C$168, 0), MATCH('ALL Backcast - WINEP NEP'!F$13, 'SWB Backcast - WINEP'!$B$13:$AG$13, 0))</f>
        <v>Included</v>
      </c>
      <c r="H384" t="str">
        <f>INDEX('SWB Backcast - WINEP'!$B$12:$AG$168, MATCH('ALL Backcast - WINEP NEP'!$C384, 'SWB Backcast - WINEP'!$C$12:$C$168, 0), MATCH('ALL Backcast - WINEP NEP'!H$13, 'SWB Backcast - WINEP'!$B$13:$AG$13, 0))</f>
        <v>Excellent</v>
      </c>
      <c r="I384" t="str">
        <f>INDEX('SWB Backcast - WINEP'!$B$12:$AG$168, MATCH('ALL Backcast - WINEP NEP'!$C384, 'SWB Backcast - WINEP'!$C$12:$C$168, 0), MATCH('ALL Backcast - WINEP NEP'!I$13, 'SWB Backcast - WINEP'!$B$13:$AG$13, 0))</f>
        <v>Excellent</v>
      </c>
      <c r="J384" t="str">
        <f>INDEX('SWB Backcast - WINEP'!$B$12:$AG$168, MATCH('ALL Backcast - WINEP NEP'!$C384, 'SWB Backcast - WINEP'!$C$12:$C$168, 0), MATCH('ALL Backcast - WINEP NEP'!J$13, 'SWB Backcast - WINEP'!$B$13:$AG$13, 0))</f>
        <v>Excellent</v>
      </c>
      <c r="K384" t="str">
        <f>INDEX('SWB Backcast - WINEP'!$B$12:$AG$168, MATCH('ALL Backcast - WINEP NEP'!$C384, 'SWB Backcast - WINEP'!$C$12:$C$168, 0), MATCH('ALL Backcast - WINEP NEP'!K$13, 'SWB Backcast - WINEP'!$B$13:$AG$13, 0))</f>
        <v>Excellent</v>
      </c>
      <c r="L384" t="str">
        <f>INDEX('SWB Backcast - WINEP'!$B$12:$AG$168, MATCH('ALL Backcast - WINEP NEP'!$C384, 'SWB Backcast - WINEP'!$C$12:$C$168, 0), MATCH('ALL Backcast - WINEP NEP'!L$13, 'SWB Backcast - WINEP'!$B$13:$AG$13, 0))</f>
        <v>Excellent</v>
      </c>
      <c r="M384">
        <f>INDEX('SWB Backcast - WINEP'!$B$12:$AG$168, MATCH('ALL Backcast - WINEP NEP'!$C384, 'SWB Backcast - WINEP'!$C$12:$C$168, 0), MATCH('ALL Backcast - WINEP NEP'!M$13, 'SWB Backcast - WINEP'!$B$13:$AG$13, 0))</f>
        <v>0</v>
      </c>
      <c r="N384" t="str">
        <f>INDEX('SWB Backcast - WINEP'!$B$12:$AG$168, MATCH('ALL Backcast - WINEP NEP'!$C384, 'SWB Backcast - WINEP'!$C$12:$C$168, 0), MATCH('ALL Backcast - WINEP NEP'!N$13, 'SWB Backcast - WINEP'!$B$13:$AG$13, 0))</f>
        <v>Excellent</v>
      </c>
      <c r="O384" t="str">
        <f>INDEX('SWB Backcast - WINEP'!$B$12:$AG$168, MATCH('ALL Backcast - WINEP NEP'!$C384, 'SWB Backcast - WINEP'!$C$12:$C$168, 0), MATCH('ALL Backcast - WINEP NEP'!O$13, 'SWB Backcast - WINEP'!$B$13:$AG$13, 0))</f>
        <v>Excellent</v>
      </c>
      <c r="P384">
        <f>INDEX('SWB Backcast - WINEP'!$B$12:$AG$168, MATCH('ALL Backcast - WINEP NEP'!$C384, 'SWB Backcast - WINEP'!$C$12:$C$168, 0), MATCH('ALL Backcast - WINEP NEP'!P$13, 'SWB Backcast - WINEP'!$B$13:$AG$13, 0))</f>
        <v>0</v>
      </c>
      <c r="Q384" t="str">
        <f>INDEX('SWB Backcast - WINEP'!$B$12:$AG$168, MATCH('ALL Backcast - WINEP NEP'!$C384, 'SWB Backcast - WINEP'!$C$12:$C$168, 0), MATCH('ALL Backcast - WINEP NEP'!Q$13, 'SWB Backcast - WINEP'!$B$13:$AG$13, 0))</f>
        <v>Excellent</v>
      </c>
      <c r="R384" t="str">
        <f>INDEX('SWB Backcast - WINEP'!$B$12:$AG$168, MATCH('ALL Backcast - WINEP NEP'!$C384, 'SWB Backcast - WINEP'!$C$12:$C$168, 0), MATCH('ALL Backcast - WINEP NEP'!R$13, 'SWB Backcast - WINEP'!$B$13:$AG$13, 0))</f>
        <v>Excellent</v>
      </c>
      <c r="S384" t="str">
        <f>INDEX('SWB Backcast - WINEP'!$B$12:$AG$168, MATCH('ALL Backcast - WINEP NEP'!$C384, 'SWB Backcast - WINEP'!$C$12:$C$168, 0), MATCH('ALL Backcast - WINEP NEP'!S$13, 'SWB Backcast - WINEP'!$B$13:$AG$13, 0))</f>
        <v>Excellent</v>
      </c>
      <c r="T384" t="str">
        <f>INDEX('SWB Backcast - WINEP'!$B$12:$AG$168, MATCH('ALL Backcast - WINEP NEP'!$C384, 'SWB Backcast - WINEP'!$C$12:$C$168, 0), MATCH('ALL Backcast - WINEP NEP'!T$13, 'SWB Backcast - WINEP'!$B$13:$AG$13, 0))</f>
        <v>Excellent</v>
      </c>
      <c r="U384" t="str">
        <f>INDEX('SWB Backcast - WINEP'!$B$12:$AG$168, MATCH('ALL Backcast - WINEP NEP'!$C384, 'SWB Backcast - WINEP'!$C$12:$C$168, 0), MATCH('ALL Backcast - WINEP NEP'!U$13, 'SWB Backcast - WINEP'!$B$13:$AG$13, 0))</f>
        <v>Excellent</v>
      </c>
      <c r="V384" t="str">
        <f>INDEX('SWB Backcast - WINEP'!$B$12:$AG$168, MATCH('ALL Backcast - WINEP NEP'!$C384, 'SWB Backcast - WINEP'!$C$12:$C$168, 0), MATCH('ALL Backcast - WINEP NEP'!V$13, 'SWB Backcast - WINEP'!$B$13:$AG$13, 0))</f>
        <v>Excellent</v>
      </c>
      <c r="W384">
        <f>INDEX('SWB Backcast - WINEP'!$B$12:$AG$168, MATCH('ALL Backcast - WINEP NEP'!$C384, 'SWB Backcast - WINEP'!$C$12:$C$168, 0), MATCH('ALL Backcast - WINEP NEP'!W$13, 'SWB Backcast - WINEP'!$B$13:$AG$13, 0))</f>
        <v>0</v>
      </c>
      <c r="X384">
        <f>INDEX('SWB Backcast - WINEP'!$B$12:$AG$168, MATCH('ALL Backcast - WINEP NEP'!$C384, 'SWB Backcast - WINEP'!$C$12:$C$168, 0), MATCH('ALL Backcast - WINEP NEP'!X$13, 'SWB Backcast - WINEP'!$B$13:$AG$13, 0))</f>
        <v>0</v>
      </c>
      <c r="Y384">
        <f>INDEX('SWB Backcast - WINEP'!$B$12:$AG$168, MATCH('ALL Backcast - WINEP NEP'!$C384, 'SWB Backcast - WINEP'!$C$12:$C$168, 0), MATCH('ALL Backcast - WINEP NEP'!Y$13, 'SWB Backcast - WINEP'!$B$13:$AG$13, 0))</f>
        <v>0</v>
      </c>
      <c r="Z384" t="str">
        <f>INDEX('SWB Backcast - WINEP'!$B$12:$AG$168, MATCH('ALL Backcast - WINEP NEP'!$C384, 'SWB Backcast - WINEP'!$C$12:$C$168, 0), MATCH('ALL Backcast - WINEP NEP'!Z$13, 'SWB Backcast - WINEP'!$B$13:$AG$13, 0))</f>
        <v>N</v>
      </c>
      <c r="AB384" t="str">
        <f t="shared" si="6"/>
        <v>N</v>
      </c>
    </row>
    <row r="385" spans="2:28">
      <c r="B385" t="s">
        <v>239</v>
      </c>
      <c r="C385" t="s">
        <v>709</v>
      </c>
      <c r="D385" t="str">
        <f>INDEX('SWB Backcast - WINEP'!$B$12:$AG$168, MATCH('ALL Backcast - WINEP NEP'!$C385, 'SWB Backcast - WINEP'!$C$12:$C$168, 0), MATCH('ALL Backcast - WINEP NEP'!D$13, 'SWB Backcast - WINEP'!$B$13:$AG$13, 0))</f>
        <v>coastal</v>
      </c>
      <c r="E385" t="str">
        <f>INDEX('SWB Backcast - WINEP'!$B$12:$AG$168, MATCH('ALL Backcast - WINEP NEP'!$C385, 'SWB Backcast - WINEP'!$C$12:$C$168, 0), MATCH('ALL Backcast - WINEP NEP'!E$13, 'SWB Backcast - WINEP'!$B$13:$AG$13, 0))</f>
        <v>Categorisation</v>
      </c>
      <c r="F385" t="str">
        <f>INDEX('SWB Backcast - WINEP'!$B$12:$AG$168, MATCH('ALL Backcast - WINEP NEP'!$C385, 'SWB Backcast - WINEP'!$C$12:$C$168, 0), MATCH('ALL Backcast - WINEP NEP'!F$13, 'SWB Backcast - WINEP'!$B$13:$AG$13, 0))</f>
        <v>Included</v>
      </c>
      <c r="H385" t="str">
        <f>INDEX('SWB Backcast - WINEP'!$B$12:$AG$168, MATCH('ALL Backcast - WINEP NEP'!$C385, 'SWB Backcast - WINEP'!$C$12:$C$168, 0), MATCH('ALL Backcast - WINEP NEP'!H$13, 'SWB Backcast - WINEP'!$B$13:$AG$13, 0))</f>
        <v>Excellent</v>
      </c>
      <c r="I385" t="str">
        <f>INDEX('SWB Backcast - WINEP'!$B$12:$AG$168, MATCH('ALL Backcast - WINEP NEP'!$C385, 'SWB Backcast - WINEP'!$C$12:$C$168, 0), MATCH('ALL Backcast - WINEP NEP'!I$13, 'SWB Backcast - WINEP'!$B$13:$AG$13, 0))</f>
        <v>Excellent</v>
      </c>
      <c r="J385" t="str">
        <f>INDEX('SWB Backcast - WINEP'!$B$12:$AG$168, MATCH('ALL Backcast - WINEP NEP'!$C385, 'SWB Backcast - WINEP'!$C$12:$C$168, 0), MATCH('ALL Backcast - WINEP NEP'!J$13, 'SWB Backcast - WINEP'!$B$13:$AG$13, 0))</f>
        <v>Excellent</v>
      </c>
      <c r="K385" t="str">
        <f>INDEX('SWB Backcast - WINEP'!$B$12:$AG$168, MATCH('ALL Backcast - WINEP NEP'!$C385, 'SWB Backcast - WINEP'!$C$12:$C$168, 0), MATCH('ALL Backcast - WINEP NEP'!K$13, 'SWB Backcast - WINEP'!$B$13:$AG$13, 0))</f>
        <v>Excellent</v>
      </c>
      <c r="L385" t="str">
        <f>INDEX('SWB Backcast - WINEP'!$B$12:$AG$168, MATCH('ALL Backcast - WINEP NEP'!$C385, 'SWB Backcast - WINEP'!$C$12:$C$168, 0), MATCH('ALL Backcast - WINEP NEP'!L$13, 'SWB Backcast - WINEP'!$B$13:$AG$13, 0))</f>
        <v>Excellent</v>
      </c>
      <c r="M385">
        <f>INDEX('SWB Backcast - WINEP'!$B$12:$AG$168, MATCH('ALL Backcast - WINEP NEP'!$C385, 'SWB Backcast - WINEP'!$C$12:$C$168, 0), MATCH('ALL Backcast - WINEP NEP'!M$13, 'SWB Backcast - WINEP'!$B$13:$AG$13, 0))</f>
        <v>0</v>
      </c>
      <c r="N385" t="str">
        <f>INDEX('SWB Backcast - WINEP'!$B$12:$AG$168, MATCH('ALL Backcast - WINEP NEP'!$C385, 'SWB Backcast - WINEP'!$C$12:$C$168, 0), MATCH('ALL Backcast - WINEP NEP'!N$13, 'SWB Backcast - WINEP'!$B$13:$AG$13, 0))</f>
        <v>Excellent</v>
      </c>
      <c r="O385" t="str">
        <f>INDEX('SWB Backcast - WINEP'!$B$12:$AG$168, MATCH('ALL Backcast - WINEP NEP'!$C385, 'SWB Backcast - WINEP'!$C$12:$C$168, 0), MATCH('ALL Backcast - WINEP NEP'!O$13, 'SWB Backcast - WINEP'!$B$13:$AG$13, 0))</f>
        <v>Excellent</v>
      </c>
      <c r="P385">
        <f>INDEX('SWB Backcast - WINEP'!$B$12:$AG$168, MATCH('ALL Backcast - WINEP NEP'!$C385, 'SWB Backcast - WINEP'!$C$12:$C$168, 0), MATCH('ALL Backcast - WINEP NEP'!P$13, 'SWB Backcast - WINEP'!$B$13:$AG$13, 0))</f>
        <v>0</v>
      </c>
      <c r="Q385" t="str">
        <f>INDEX('SWB Backcast - WINEP'!$B$12:$AG$168, MATCH('ALL Backcast - WINEP NEP'!$C385, 'SWB Backcast - WINEP'!$C$12:$C$168, 0), MATCH('ALL Backcast - WINEP NEP'!Q$13, 'SWB Backcast - WINEP'!$B$13:$AG$13, 0))</f>
        <v>Excellent</v>
      </c>
      <c r="R385" t="str">
        <f>INDEX('SWB Backcast - WINEP'!$B$12:$AG$168, MATCH('ALL Backcast - WINEP NEP'!$C385, 'SWB Backcast - WINEP'!$C$12:$C$168, 0), MATCH('ALL Backcast - WINEP NEP'!R$13, 'SWB Backcast - WINEP'!$B$13:$AG$13, 0))</f>
        <v>Excellent</v>
      </c>
      <c r="S385" t="str">
        <f>INDEX('SWB Backcast - WINEP'!$B$12:$AG$168, MATCH('ALL Backcast - WINEP NEP'!$C385, 'SWB Backcast - WINEP'!$C$12:$C$168, 0), MATCH('ALL Backcast - WINEP NEP'!S$13, 'SWB Backcast - WINEP'!$B$13:$AG$13, 0))</f>
        <v>Excellent</v>
      </c>
      <c r="T385" t="str">
        <f>INDEX('SWB Backcast - WINEP'!$B$12:$AG$168, MATCH('ALL Backcast - WINEP NEP'!$C385, 'SWB Backcast - WINEP'!$C$12:$C$168, 0), MATCH('ALL Backcast - WINEP NEP'!T$13, 'SWB Backcast - WINEP'!$B$13:$AG$13, 0))</f>
        <v>Excellent</v>
      </c>
      <c r="U385" t="str">
        <f>INDEX('SWB Backcast - WINEP'!$B$12:$AG$168, MATCH('ALL Backcast - WINEP NEP'!$C385, 'SWB Backcast - WINEP'!$C$12:$C$168, 0), MATCH('ALL Backcast - WINEP NEP'!U$13, 'SWB Backcast - WINEP'!$B$13:$AG$13, 0))</f>
        <v>Excellent</v>
      </c>
      <c r="V385" t="str">
        <f>INDEX('SWB Backcast - WINEP'!$B$12:$AG$168, MATCH('ALL Backcast - WINEP NEP'!$C385, 'SWB Backcast - WINEP'!$C$12:$C$168, 0), MATCH('ALL Backcast - WINEP NEP'!V$13, 'SWB Backcast - WINEP'!$B$13:$AG$13, 0))</f>
        <v>Excellent</v>
      </c>
      <c r="W385">
        <f>INDEX('SWB Backcast - WINEP'!$B$12:$AG$168, MATCH('ALL Backcast - WINEP NEP'!$C385, 'SWB Backcast - WINEP'!$C$12:$C$168, 0), MATCH('ALL Backcast - WINEP NEP'!W$13, 'SWB Backcast - WINEP'!$B$13:$AG$13, 0))</f>
        <v>0</v>
      </c>
      <c r="X385" t="str">
        <f>INDEX('SWB Backcast - WINEP'!$B$12:$AG$168, MATCH('ALL Backcast - WINEP NEP'!$C385, 'SWB Backcast - WINEP'!$C$12:$C$168, 0), MATCH('ALL Backcast - WINEP NEP'!X$13, 'SWB Backcast - WINEP'!$B$13:$AG$13, 0))</f>
        <v>Investigation to confirm why site is failing its baseline class.
Also EnvAct_IMP3 driver</v>
      </c>
      <c r="Y385" t="str">
        <f>INDEX('SWB Backcast - WINEP'!$B$12:$AG$168, MATCH('ALL Backcast - WINEP NEP'!$C385, 'SWB Backcast - WINEP'!$C$12:$C$168, 0), MATCH('ALL Backcast - WINEP NEP'!Y$13, 'SWB Backcast - WINEP'!$B$13:$AG$13, 0))</f>
        <v>Remaining at excellent so no intervention</v>
      </c>
      <c r="Z385" t="str">
        <f>INDEX('SWB Backcast - WINEP'!$B$12:$AG$168, MATCH('ALL Backcast - WINEP NEP'!$C385, 'SWB Backcast - WINEP'!$C$12:$C$168, 0), MATCH('ALL Backcast - WINEP NEP'!Z$13, 'SWB Backcast - WINEP'!$B$13:$AG$13, 0))</f>
        <v>N</v>
      </c>
      <c r="AB385" t="str">
        <f t="shared" si="6"/>
        <v>Y</v>
      </c>
    </row>
    <row r="386" spans="2:28">
      <c r="B386" t="s">
        <v>239</v>
      </c>
      <c r="C386" t="s">
        <v>710</v>
      </c>
      <c r="D386" t="str">
        <f>INDEX('SWB Backcast - WINEP'!$B$12:$AG$168, MATCH('ALL Backcast - WINEP NEP'!$C386, 'SWB Backcast - WINEP'!$C$12:$C$168, 0), MATCH('ALL Backcast - WINEP NEP'!D$13, 'SWB Backcast - WINEP'!$B$13:$AG$13, 0))</f>
        <v>coastal</v>
      </c>
      <c r="E386" t="str">
        <f>INDEX('SWB Backcast - WINEP'!$B$12:$AG$168, MATCH('ALL Backcast - WINEP NEP'!$C386, 'SWB Backcast - WINEP'!$C$12:$C$168, 0), MATCH('ALL Backcast - WINEP NEP'!E$13, 'SWB Backcast - WINEP'!$B$13:$AG$13, 0))</f>
        <v>Categorisation</v>
      </c>
      <c r="F386" t="str">
        <f>INDEX('SWB Backcast - WINEP'!$B$12:$AG$168, MATCH('ALL Backcast - WINEP NEP'!$C386, 'SWB Backcast - WINEP'!$C$12:$C$168, 0), MATCH('ALL Backcast - WINEP NEP'!F$13, 'SWB Backcast - WINEP'!$B$13:$AG$13, 0))</f>
        <v>Included</v>
      </c>
      <c r="H386" t="str">
        <f>INDEX('SWB Backcast - WINEP'!$B$12:$AG$168, MATCH('ALL Backcast - WINEP NEP'!$C386, 'SWB Backcast - WINEP'!$C$12:$C$168, 0), MATCH('ALL Backcast - WINEP NEP'!H$13, 'SWB Backcast - WINEP'!$B$13:$AG$13, 0))</f>
        <v>Excellent</v>
      </c>
      <c r="I386" t="str">
        <f>INDEX('SWB Backcast - WINEP'!$B$12:$AG$168, MATCH('ALL Backcast - WINEP NEP'!$C386, 'SWB Backcast - WINEP'!$C$12:$C$168, 0), MATCH('ALL Backcast - WINEP NEP'!I$13, 'SWB Backcast - WINEP'!$B$13:$AG$13, 0))</f>
        <v>Excellent</v>
      </c>
      <c r="J386" t="str">
        <f>INDEX('SWB Backcast - WINEP'!$B$12:$AG$168, MATCH('ALL Backcast - WINEP NEP'!$C386, 'SWB Backcast - WINEP'!$C$12:$C$168, 0), MATCH('ALL Backcast - WINEP NEP'!J$13, 'SWB Backcast - WINEP'!$B$13:$AG$13, 0))</f>
        <v>Excellent</v>
      </c>
      <c r="K386" t="str">
        <f>INDEX('SWB Backcast - WINEP'!$B$12:$AG$168, MATCH('ALL Backcast - WINEP NEP'!$C386, 'SWB Backcast - WINEP'!$C$12:$C$168, 0), MATCH('ALL Backcast - WINEP NEP'!K$13, 'SWB Backcast - WINEP'!$B$13:$AG$13, 0))</f>
        <v>Good</v>
      </c>
      <c r="L386" t="str">
        <f>INDEX('SWB Backcast - WINEP'!$B$12:$AG$168, MATCH('ALL Backcast - WINEP NEP'!$C386, 'SWB Backcast - WINEP'!$C$12:$C$168, 0), MATCH('ALL Backcast - WINEP NEP'!L$13, 'SWB Backcast - WINEP'!$B$13:$AG$13, 0))</f>
        <v>Excellent</v>
      </c>
      <c r="M386">
        <f>INDEX('SWB Backcast - WINEP'!$B$12:$AG$168, MATCH('ALL Backcast - WINEP NEP'!$C386, 'SWB Backcast - WINEP'!$C$12:$C$168, 0), MATCH('ALL Backcast - WINEP NEP'!M$13, 'SWB Backcast - WINEP'!$B$13:$AG$13, 0))</f>
        <v>0</v>
      </c>
      <c r="N386" t="str">
        <f>INDEX('SWB Backcast - WINEP'!$B$12:$AG$168, MATCH('ALL Backcast - WINEP NEP'!$C386, 'SWB Backcast - WINEP'!$C$12:$C$168, 0), MATCH('ALL Backcast - WINEP NEP'!N$13, 'SWB Backcast - WINEP'!$B$13:$AG$13, 0))</f>
        <v>Excellent</v>
      </c>
      <c r="O386" t="str">
        <f>INDEX('SWB Backcast - WINEP'!$B$12:$AG$168, MATCH('ALL Backcast - WINEP NEP'!$C386, 'SWB Backcast - WINEP'!$C$12:$C$168, 0), MATCH('ALL Backcast - WINEP NEP'!O$13, 'SWB Backcast - WINEP'!$B$13:$AG$13, 0))</f>
        <v>Excellent</v>
      </c>
      <c r="P386">
        <f>INDEX('SWB Backcast - WINEP'!$B$12:$AG$168, MATCH('ALL Backcast - WINEP NEP'!$C386, 'SWB Backcast - WINEP'!$C$12:$C$168, 0), MATCH('ALL Backcast - WINEP NEP'!P$13, 'SWB Backcast - WINEP'!$B$13:$AG$13, 0))</f>
        <v>0</v>
      </c>
      <c r="Q386" t="str">
        <f>INDEX('SWB Backcast - WINEP'!$B$12:$AG$168, MATCH('ALL Backcast - WINEP NEP'!$C386, 'SWB Backcast - WINEP'!$C$12:$C$168, 0), MATCH('ALL Backcast - WINEP NEP'!Q$13, 'SWB Backcast - WINEP'!$B$13:$AG$13, 0))</f>
        <v>Excellent</v>
      </c>
      <c r="R386" t="str">
        <f>INDEX('SWB Backcast - WINEP'!$B$12:$AG$168, MATCH('ALL Backcast - WINEP NEP'!$C386, 'SWB Backcast - WINEP'!$C$12:$C$168, 0), MATCH('ALL Backcast - WINEP NEP'!R$13, 'SWB Backcast - WINEP'!$B$13:$AG$13, 0))</f>
        <v>Excellent</v>
      </c>
      <c r="S386" t="str">
        <f>INDEX('SWB Backcast - WINEP'!$B$12:$AG$168, MATCH('ALL Backcast - WINEP NEP'!$C386, 'SWB Backcast - WINEP'!$C$12:$C$168, 0), MATCH('ALL Backcast - WINEP NEP'!S$13, 'SWB Backcast - WINEP'!$B$13:$AG$13, 0))</f>
        <v>Excellent</v>
      </c>
      <c r="T386" t="str">
        <f>INDEX('SWB Backcast - WINEP'!$B$12:$AG$168, MATCH('ALL Backcast - WINEP NEP'!$C386, 'SWB Backcast - WINEP'!$C$12:$C$168, 0), MATCH('ALL Backcast - WINEP NEP'!T$13, 'SWB Backcast - WINEP'!$B$13:$AG$13, 0))</f>
        <v>Excellent</v>
      </c>
      <c r="U386" t="str">
        <f>INDEX('SWB Backcast - WINEP'!$B$12:$AG$168, MATCH('ALL Backcast - WINEP NEP'!$C386, 'SWB Backcast - WINEP'!$C$12:$C$168, 0), MATCH('ALL Backcast - WINEP NEP'!U$13, 'SWB Backcast - WINEP'!$B$13:$AG$13, 0))</f>
        <v>Excellent</v>
      </c>
      <c r="V386" t="str">
        <f>INDEX('SWB Backcast - WINEP'!$B$12:$AG$168, MATCH('ALL Backcast - WINEP NEP'!$C386, 'SWB Backcast - WINEP'!$C$12:$C$168, 0), MATCH('ALL Backcast - WINEP NEP'!V$13, 'SWB Backcast - WINEP'!$B$13:$AG$13, 0))</f>
        <v>Excellent</v>
      </c>
      <c r="W386">
        <f>INDEX('SWB Backcast - WINEP'!$B$12:$AG$168, MATCH('ALL Backcast - WINEP NEP'!$C386, 'SWB Backcast - WINEP'!$C$12:$C$168, 0), MATCH('ALL Backcast - WINEP NEP'!W$13, 'SWB Backcast - WINEP'!$B$13:$AG$13, 0))</f>
        <v>0</v>
      </c>
      <c r="X386">
        <f>INDEX('SWB Backcast - WINEP'!$B$12:$AG$168, MATCH('ALL Backcast - WINEP NEP'!$C386, 'SWB Backcast - WINEP'!$C$12:$C$168, 0), MATCH('ALL Backcast - WINEP NEP'!X$13, 'SWB Backcast - WINEP'!$B$13:$AG$13, 0))</f>
        <v>0</v>
      </c>
      <c r="Y386">
        <f>INDEX('SWB Backcast - WINEP'!$B$12:$AG$168, MATCH('ALL Backcast - WINEP NEP'!$C386, 'SWB Backcast - WINEP'!$C$12:$C$168, 0), MATCH('ALL Backcast - WINEP NEP'!Y$13, 'SWB Backcast - WINEP'!$B$13:$AG$13, 0))</f>
        <v>0</v>
      </c>
      <c r="Z386" t="str">
        <f>INDEX('SWB Backcast - WINEP'!$B$12:$AG$168, MATCH('ALL Backcast - WINEP NEP'!$C386, 'SWB Backcast - WINEP'!$C$12:$C$168, 0), MATCH('ALL Backcast - WINEP NEP'!Z$13, 'SWB Backcast - WINEP'!$B$13:$AG$13, 0))</f>
        <v>N</v>
      </c>
      <c r="AB386" t="str">
        <f t="shared" si="6"/>
        <v>N</v>
      </c>
    </row>
    <row r="387" spans="2:28">
      <c r="B387" t="s">
        <v>239</v>
      </c>
      <c r="C387" t="s">
        <v>711</v>
      </c>
      <c r="D387" t="str">
        <f>INDEX('SWB Backcast - WINEP'!$B$12:$AG$168, MATCH('ALL Backcast - WINEP NEP'!$C387, 'SWB Backcast - WINEP'!$C$12:$C$168, 0), MATCH('ALL Backcast - WINEP NEP'!D$13, 'SWB Backcast - WINEP'!$B$13:$AG$13, 0))</f>
        <v>coastal</v>
      </c>
      <c r="E387" t="str">
        <f>INDEX('SWB Backcast - WINEP'!$B$12:$AG$168, MATCH('ALL Backcast - WINEP NEP'!$C387, 'SWB Backcast - WINEP'!$C$12:$C$168, 0), MATCH('ALL Backcast - WINEP NEP'!E$13, 'SWB Backcast - WINEP'!$B$13:$AG$13, 0))</f>
        <v>Categorisation</v>
      </c>
      <c r="F387" t="str">
        <f>INDEX('SWB Backcast - WINEP'!$B$12:$AG$168, MATCH('ALL Backcast - WINEP NEP'!$C387, 'SWB Backcast - WINEP'!$C$12:$C$168, 0), MATCH('ALL Backcast - WINEP NEP'!F$13, 'SWB Backcast - WINEP'!$B$13:$AG$13, 0))</f>
        <v>Included</v>
      </c>
      <c r="H387" t="str">
        <f>INDEX('SWB Backcast - WINEP'!$B$12:$AG$168, MATCH('ALL Backcast - WINEP NEP'!$C387, 'SWB Backcast - WINEP'!$C$12:$C$168, 0), MATCH('ALL Backcast - WINEP NEP'!H$13, 'SWB Backcast - WINEP'!$B$13:$AG$13, 0))</f>
        <v>Sufficient</v>
      </c>
      <c r="I387" t="str">
        <f>INDEX('SWB Backcast - WINEP'!$B$12:$AG$168, MATCH('ALL Backcast - WINEP NEP'!$C387, 'SWB Backcast - WINEP'!$C$12:$C$168, 0), MATCH('ALL Backcast - WINEP NEP'!I$13, 'SWB Backcast - WINEP'!$B$13:$AG$13, 0))</f>
        <v>Sufficient</v>
      </c>
      <c r="J387" t="str">
        <f>INDEX('SWB Backcast - WINEP'!$B$12:$AG$168, MATCH('ALL Backcast - WINEP NEP'!$C387, 'SWB Backcast - WINEP'!$C$12:$C$168, 0), MATCH('ALL Backcast - WINEP NEP'!J$13, 'SWB Backcast - WINEP'!$B$13:$AG$13, 0))</f>
        <v>Poor</v>
      </c>
      <c r="K387" t="str">
        <f>INDEX('SWB Backcast - WINEP'!$B$12:$AG$168, MATCH('ALL Backcast - WINEP NEP'!$C387, 'SWB Backcast - WINEP'!$C$12:$C$168, 0), MATCH('ALL Backcast - WINEP NEP'!K$13, 'SWB Backcast - WINEP'!$B$13:$AG$13, 0))</f>
        <v>Poor</v>
      </c>
      <c r="L387" t="str">
        <f>INDEX('SWB Backcast - WINEP'!$B$12:$AG$168, MATCH('ALL Backcast - WINEP NEP'!$C387, 'SWB Backcast - WINEP'!$C$12:$C$168, 0), MATCH('ALL Backcast - WINEP NEP'!L$13, 'SWB Backcast - WINEP'!$B$13:$AG$13, 0))</f>
        <v>Poor</v>
      </c>
      <c r="M387">
        <f>INDEX('SWB Backcast - WINEP'!$B$12:$AG$168, MATCH('ALL Backcast - WINEP NEP'!$C387, 'SWB Backcast - WINEP'!$C$12:$C$168, 0), MATCH('ALL Backcast - WINEP NEP'!M$13, 'SWB Backcast - WINEP'!$B$13:$AG$13, 0))</f>
        <v>0</v>
      </c>
      <c r="N387" t="str">
        <f>INDEX('SWB Backcast - WINEP'!$B$12:$AG$168, MATCH('ALL Backcast - WINEP NEP'!$C387, 'SWB Backcast - WINEP'!$C$12:$C$168, 0), MATCH('ALL Backcast - WINEP NEP'!N$13, 'SWB Backcast - WINEP'!$B$13:$AG$13, 0))</f>
        <v>Sufficient</v>
      </c>
      <c r="O387" t="str">
        <f>INDEX('SWB Backcast - WINEP'!$B$12:$AG$168, MATCH('ALL Backcast - WINEP NEP'!$C387, 'SWB Backcast - WINEP'!$C$12:$C$168, 0), MATCH('ALL Backcast - WINEP NEP'!O$13, 'SWB Backcast - WINEP'!$B$13:$AG$13, 0))</f>
        <v>Good</v>
      </c>
      <c r="P387">
        <f>INDEX('SWB Backcast - WINEP'!$B$12:$AG$168, MATCH('ALL Backcast - WINEP NEP'!$C387, 'SWB Backcast - WINEP'!$C$12:$C$168, 0), MATCH('ALL Backcast - WINEP NEP'!P$13, 'SWB Backcast - WINEP'!$B$13:$AG$13, 0))</f>
        <v>0</v>
      </c>
      <c r="Q387" t="str">
        <f>INDEX('SWB Backcast - WINEP'!$B$12:$AG$168, MATCH('ALL Backcast - WINEP NEP'!$C387, 'SWB Backcast - WINEP'!$C$12:$C$168, 0), MATCH('ALL Backcast - WINEP NEP'!Q$13, 'SWB Backcast - WINEP'!$B$13:$AG$13, 0))</f>
        <v>Good</v>
      </c>
      <c r="R387" t="str">
        <f>INDEX('SWB Backcast - WINEP'!$B$12:$AG$168, MATCH('ALL Backcast - WINEP NEP'!$C387, 'SWB Backcast - WINEP'!$C$12:$C$168, 0), MATCH('ALL Backcast - WINEP NEP'!R$13, 'SWB Backcast - WINEP'!$B$13:$AG$13, 0))</f>
        <v>Good</v>
      </c>
      <c r="S387" t="str">
        <f>INDEX('SWB Backcast - WINEP'!$B$12:$AG$168, MATCH('ALL Backcast - WINEP NEP'!$C387, 'SWB Backcast - WINEP'!$C$12:$C$168, 0), MATCH('ALL Backcast - WINEP NEP'!S$13, 'SWB Backcast - WINEP'!$B$13:$AG$13, 0))</f>
        <v>Good</v>
      </c>
      <c r="T387" t="str">
        <f>INDEX('SWB Backcast - WINEP'!$B$12:$AG$168, MATCH('ALL Backcast - WINEP NEP'!$C387, 'SWB Backcast - WINEP'!$C$12:$C$168, 0), MATCH('ALL Backcast - WINEP NEP'!T$13, 'SWB Backcast - WINEP'!$B$13:$AG$13, 0))</f>
        <v>Good</v>
      </c>
      <c r="U387" t="str">
        <f>INDEX('SWB Backcast - WINEP'!$B$12:$AG$168, MATCH('ALL Backcast - WINEP NEP'!$C387, 'SWB Backcast - WINEP'!$C$12:$C$168, 0), MATCH('ALL Backcast - WINEP NEP'!U$13, 'SWB Backcast - WINEP'!$B$13:$AG$13, 0))</f>
        <v>Good</v>
      </c>
      <c r="V387" t="str">
        <f>INDEX('SWB Backcast - WINEP'!$B$12:$AG$168, MATCH('ALL Backcast - WINEP NEP'!$C387, 'SWB Backcast - WINEP'!$C$12:$C$168, 0), MATCH('ALL Backcast - WINEP NEP'!V$13, 'SWB Backcast - WINEP'!$B$13:$AG$13, 0))</f>
        <v>Good</v>
      </c>
      <c r="W387" t="str">
        <f>INDEX('SWB Backcast - WINEP'!$B$12:$AG$168, MATCH('ALL Backcast - WINEP NEP'!$C387, 'SWB Backcast - WINEP'!$C$12:$C$168, 0), MATCH('ALL Backcast - WINEP NEP'!W$13, 'SWB Backcast - WINEP'!$B$13:$AG$13, 0))</f>
        <v>Y</v>
      </c>
      <c r="X387">
        <f>INDEX('SWB Backcast - WINEP'!$B$12:$AG$168, MATCH('ALL Backcast - WINEP NEP'!$C387, 'SWB Backcast - WINEP'!$C$12:$C$168, 0), MATCH('ALL Backcast - WINEP NEP'!X$13, 'SWB Backcast - WINEP'!$B$13:$AG$13, 0))</f>
        <v>0</v>
      </c>
      <c r="Y387" t="str">
        <f>INDEX('SWB Backcast - WINEP'!$B$12:$AG$168, MATCH('ALL Backcast - WINEP NEP'!$C387, 'SWB Backcast - WINEP'!$C$12:$C$168, 0), MATCH('ALL Backcast - WINEP NEP'!Y$13, 'SWB Backcast - WINEP'!$B$13:$AG$13, 0))</f>
        <v>Improvement to good which it is expecting to maintain.</v>
      </c>
      <c r="Z387" t="str">
        <f>INDEX('SWB Backcast - WINEP'!$B$12:$AG$168, MATCH('ALL Backcast - WINEP NEP'!$C387, 'SWB Backcast - WINEP'!$C$12:$C$168, 0), MATCH('ALL Backcast - WINEP NEP'!Z$13, 'SWB Backcast - WINEP'!$B$13:$AG$13, 0))</f>
        <v>N</v>
      </c>
      <c r="AB387" t="str">
        <f t="shared" si="6"/>
        <v>N</v>
      </c>
    </row>
    <row r="388" spans="2:28">
      <c r="B388" t="s">
        <v>239</v>
      </c>
      <c r="C388" t="s">
        <v>712</v>
      </c>
      <c r="D388" t="str">
        <f>INDEX('SWB Backcast - WINEP'!$B$12:$AG$168, MATCH('ALL Backcast - WINEP NEP'!$C388, 'SWB Backcast - WINEP'!$C$12:$C$168, 0), MATCH('ALL Backcast - WINEP NEP'!D$13, 'SWB Backcast - WINEP'!$B$13:$AG$13, 0))</f>
        <v>coastal</v>
      </c>
      <c r="E388" t="str">
        <f>INDEX('SWB Backcast - WINEP'!$B$12:$AG$168, MATCH('ALL Backcast - WINEP NEP'!$C388, 'SWB Backcast - WINEP'!$C$12:$C$168, 0), MATCH('ALL Backcast - WINEP NEP'!E$13, 'SWB Backcast - WINEP'!$B$13:$AG$13, 0))</f>
        <v>Categorisation</v>
      </c>
      <c r="F388" t="str">
        <f>INDEX('SWB Backcast - WINEP'!$B$12:$AG$168, MATCH('ALL Backcast - WINEP NEP'!$C388, 'SWB Backcast - WINEP'!$C$12:$C$168, 0), MATCH('ALL Backcast - WINEP NEP'!F$13, 'SWB Backcast - WINEP'!$B$13:$AG$13, 0))</f>
        <v>Included</v>
      </c>
      <c r="H388" t="str">
        <f>INDEX('SWB Backcast - WINEP'!$B$12:$AG$168, MATCH('ALL Backcast - WINEP NEP'!$C388, 'SWB Backcast - WINEP'!$C$12:$C$168, 0), MATCH('ALL Backcast - WINEP NEP'!H$13, 'SWB Backcast - WINEP'!$B$13:$AG$13, 0))</f>
        <v>Excellent</v>
      </c>
      <c r="I388" t="str">
        <f>INDEX('SWB Backcast - WINEP'!$B$12:$AG$168, MATCH('ALL Backcast - WINEP NEP'!$C388, 'SWB Backcast - WINEP'!$C$12:$C$168, 0), MATCH('ALL Backcast - WINEP NEP'!I$13, 'SWB Backcast - WINEP'!$B$13:$AG$13, 0))</f>
        <v>Excellent</v>
      </c>
      <c r="J388" t="str">
        <f>INDEX('SWB Backcast - WINEP'!$B$12:$AG$168, MATCH('ALL Backcast - WINEP NEP'!$C388, 'SWB Backcast - WINEP'!$C$12:$C$168, 0), MATCH('ALL Backcast - WINEP NEP'!J$13, 'SWB Backcast - WINEP'!$B$13:$AG$13, 0))</f>
        <v>Excellent</v>
      </c>
      <c r="K388" t="str">
        <f>INDEX('SWB Backcast - WINEP'!$B$12:$AG$168, MATCH('ALL Backcast - WINEP NEP'!$C388, 'SWB Backcast - WINEP'!$C$12:$C$168, 0), MATCH('ALL Backcast - WINEP NEP'!K$13, 'SWB Backcast - WINEP'!$B$13:$AG$13, 0))</f>
        <v>Excellent</v>
      </c>
      <c r="L388" t="str">
        <f>INDEX('SWB Backcast - WINEP'!$B$12:$AG$168, MATCH('ALL Backcast - WINEP NEP'!$C388, 'SWB Backcast - WINEP'!$C$12:$C$168, 0), MATCH('ALL Backcast - WINEP NEP'!L$13, 'SWB Backcast - WINEP'!$B$13:$AG$13, 0))</f>
        <v>Excellent</v>
      </c>
      <c r="M388">
        <f>INDEX('SWB Backcast - WINEP'!$B$12:$AG$168, MATCH('ALL Backcast - WINEP NEP'!$C388, 'SWB Backcast - WINEP'!$C$12:$C$168, 0), MATCH('ALL Backcast - WINEP NEP'!M$13, 'SWB Backcast - WINEP'!$B$13:$AG$13, 0))</f>
        <v>0</v>
      </c>
      <c r="N388" t="str">
        <f>INDEX('SWB Backcast - WINEP'!$B$12:$AG$168, MATCH('ALL Backcast - WINEP NEP'!$C388, 'SWB Backcast - WINEP'!$C$12:$C$168, 0), MATCH('ALL Backcast - WINEP NEP'!N$13, 'SWB Backcast - WINEP'!$B$13:$AG$13, 0))</f>
        <v>Excellent</v>
      </c>
      <c r="O388" t="str">
        <f>INDEX('SWB Backcast - WINEP'!$B$12:$AG$168, MATCH('ALL Backcast - WINEP NEP'!$C388, 'SWB Backcast - WINEP'!$C$12:$C$168, 0), MATCH('ALL Backcast - WINEP NEP'!O$13, 'SWB Backcast - WINEP'!$B$13:$AG$13, 0))</f>
        <v>Excellent</v>
      </c>
      <c r="P388">
        <f>INDEX('SWB Backcast - WINEP'!$B$12:$AG$168, MATCH('ALL Backcast - WINEP NEP'!$C388, 'SWB Backcast - WINEP'!$C$12:$C$168, 0), MATCH('ALL Backcast - WINEP NEP'!P$13, 'SWB Backcast - WINEP'!$B$13:$AG$13, 0))</f>
        <v>0</v>
      </c>
      <c r="Q388" t="str">
        <f>INDEX('SWB Backcast - WINEP'!$B$12:$AG$168, MATCH('ALL Backcast - WINEP NEP'!$C388, 'SWB Backcast - WINEP'!$C$12:$C$168, 0), MATCH('ALL Backcast - WINEP NEP'!Q$13, 'SWB Backcast - WINEP'!$B$13:$AG$13, 0))</f>
        <v>Excellent</v>
      </c>
      <c r="R388" t="str">
        <f>INDEX('SWB Backcast - WINEP'!$B$12:$AG$168, MATCH('ALL Backcast - WINEP NEP'!$C388, 'SWB Backcast - WINEP'!$C$12:$C$168, 0), MATCH('ALL Backcast - WINEP NEP'!R$13, 'SWB Backcast - WINEP'!$B$13:$AG$13, 0))</f>
        <v>Excellent</v>
      </c>
      <c r="S388" t="str">
        <f>INDEX('SWB Backcast - WINEP'!$B$12:$AG$168, MATCH('ALL Backcast - WINEP NEP'!$C388, 'SWB Backcast - WINEP'!$C$12:$C$168, 0), MATCH('ALL Backcast - WINEP NEP'!S$13, 'SWB Backcast - WINEP'!$B$13:$AG$13, 0))</f>
        <v>Excellent</v>
      </c>
      <c r="T388" t="str">
        <f>INDEX('SWB Backcast - WINEP'!$B$12:$AG$168, MATCH('ALL Backcast - WINEP NEP'!$C388, 'SWB Backcast - WINEP'!$C$12:$C$168, 0), MATCH('ALL Backcast - WINEP NEP'!T$13, 'SWB Backcast - WINEP'!$B$13:$AG$13, 0))</f>
        <v>Excellent</v>
      </c>
      <c r="U388" t="str">
        <f>INDEX('SWB Backcast - WINEP'!$B$12:$AG$168, MATCH('ALL Backcast - WINEP NEP'!$C388, 'SWB Backcast - WINEP'!$C$12:$C$168, 0), MATCH('ALL Backcast - WINEP NEP'!U$13, 'SWB Backcast - WINEP'!$B$13:$AG$13, 0))</f>
        <v>Excellent</v>
      </c>
      <c r="V388" t="str">
        <f>INDEX('SWB Backcast - WINEP'!$B$12:$AG$168, MATCH('ALL Backcast - WINEP NEP'!$C388, 'SWB Backcast - WINEP'!$C$12:$C$168, 0), MATCH('ALL Backcast - WINEP NEP'!V$13, 'SWB Backcast - WINEP'!$B$13:$AG$13, 0))</f>
        <v>Excellent</v>
      </c>
      <c r="W388">
        <f>INDEX('SWB Backcast - WINEP'!$B$12:$AG$168, MATCH('ALL Backcast - WINEP NEP'!$C388, 'SWB Backcast - WINEP'!$C$12:$C$168, 0), MATCH('ALL Backcast - WINEP NEP'!W$13, 'SWB Backcast - WINEP'!$B$13:$AG$13, 0))</f>
        <v>0</v>
      </c>
      <c r="X388">
        <f>INDEX('SWB Backcast - WINEP'!$B$12:$AG$168, MATCH('ALL Backcast - WINEP NEP'!$C388, 'SWB Backcast - WINEP'!$C$12:$C$168, 0), MATCH('ALL Backcast - WINEP NEP'!X$13, 'SWB Backcast - WINEP'!$B$13:$AG$13, 0))</f>
        <v>0</v>
      </c>
      <c r="Y388">
        <f>INDEX('SWB Backcast - WINEP'!$B$12:$AG$168, MATCH('ALL Backcast - WINEP NEP'!$C388, 'SWB Backcast - WINEP'!$C$12:$C$168, 0), MATCH('ALL Backcast - WINEP NEP'!Y$13, 'SWB Backcast - WINEP'!$B$13:$AG$13, 0))</f>
        <v>0</v>
      </c>
      <c r="Z388" t="str">
        <f>INDEX('SWB Backcast - WINEP'!$B$12:$AG$168, MATCH('ALL Backcast - WINEP NEP'!$C388, 'SWB Backcast - WINEP'!$C$12:$C$168, 0), MATCH('ALL Backcast - WINEP NEP'!Z$13, 'SWB Backcast - WINEP'!$B$13:$AG$13, 0))</f>
        <v>N</v>
      </c>
      <c r="AB388" t="str">
        <f t="shared" si="6"/>
        <v>N</v>
      </c>
    </row>
    <row r="389" spans="2:28">
      <c r="B389" t="s">
        <v>239</v>
      </c>
      <c r="C389" t="s">
        <v>713</v>
      </c>
      <c r="D389" t="str">
        <f>INDEX('SWB Backcast - WINEP'!$B$12:$AG$168, MATCH('ALL Backcast - WINEP NEP'!$C389, 'SWB Backcast - WINEP'!$C$12:$C$168, 0), MATCH('ALL Backcast - WINEP NEP'!D$13, 'SWB Backcast - WINEP'!$B$13:$AG$13, 0))</f>
        <v>coastal</v>
      </c>
      <c r="E389" t="str">
        <f>INDEX('SWB Backcast - WINEP'!$B$12:$AG$168, MATCH('ALL Backcast - WINEP NEP'!$C389, 'SWB Backcast - WINEP'!$C$12:$C$168, 0), MATCH('ALL Backcast - WINEP NEP'!E$13, 'SWB Backcast - WINEP'!$B$13:$AG$13, 0))</f>
        <v>Categorisation</v>
      </c>
      <c r="F389" t="str">
        <f>INDEX('SWB Backcast - WINEP'!$B$12:$AG$168, MATCH('ALL Backcast - WINEP NEP'!$C389, 'SWB Backcast - WINEP'!$C$12:$C$168, 0), MATCH('ALL Backcast - WINEP NEP'!F$13, 'SWB Backcast - WINEP'!$B$13:$AG$13, 0))</f>
        <v>Included</v>
      </c>
      <c r="H389" t="str">
        <f>INDEX('SWB Backcast - WINEP'!$B$12:$AG$168, MATCH('ALL Backcast - WINEP NEP'!$C389, 'SWB Backcast - WINEP'!$C$12:$C$168, 0), MATCH('ALL Backcast - WINEP NEP'!H$13, 'SWB Backcast - WINEP'!$B$13:$AG$13, 0))</f>
        <v>Excellent</v>
      </c>
      <c r="I389" t="str">
        <f>INDEX('SWB Backcast - WINEP'!$B$12:$AG$168, MATCH('ALL Backcast - WINEP NEP'!$C389, 'SWB Backcast - WINEP'!$C$12:$C$168, 0), MATCH('ALL Backcast - WINEP NEP'!I$13, 'SWB Backcast - WINEP'!$B$13:$AG$13, 0))</f>
        <v>Excellent</v>
      </c>
      <c r="J389" t="str">
        <f>INDEX('SWB Backcast - WINEP'!$B$12:$AG$168, MATCH('ALL Backcast - WINEP NEP'!$C389, 'SWB Backcast - WINEP'!$C$12:$C$168, 0), MATCH('ALL Backcast - WINEP NEP'!J$13, 'SWB Backcast - WINEP'!$B$13:$AG$13, 0))</f>
        <v>Excellent</v>
      </c>
      <c r="K389" t="str">
        <f>INDEX('SWB Backcast - WINEP'!$B$12:$AG$168, MATCH('ALL Backcast - WINEP NEP'!$C389, 'SWB Backcast - WINEP'!$C$12:$C$168, 0), MATCH('ALL Backcast - WINEP NEP'!K$13, 'SWB Backcast - WINEP'!$B$13:$AG$13, 0))</f>
        <v>Excellent</v>
      </c>
      <c r="L389" t="str">
        <f>INDEX('SWB Backcast - WINEP'!$B$12:$AG$168, MATCH('ALL Backcast - WINEP NEP'!$C389, 'SWB Backcast - WINEP'!$C$12:$C$168, 0), MATCH('ALL Backcast - WINEP NEP'!L$13, 'SWB Backcast - WINEP'!$B$13:$AG$13, 0))</f>
        <v>Excellent</v>
      </c>
      <c r="M389">
        <f>INDEX('SWB Backcast - WINEP'!$B$12:$AG$168, MATCH('ALL Backcast - WINEP NEP'!$C389, 'SWB Backcast - WINEP'!$C$12:$C$168, 0), MATCH('ALL Backcast - WINEP NEP'!M$13, 'SWB Backcast - WINEP'!$B$13:$AG$13, 0))</f>
        <v>0</v>
      </c>
      <c r="N389" t="str">
        <f>INDEX('SWB Backcast - WINEP'!$B$12:$AG$168, MATCH('ALL Backcast - WINEP NEP'!$C389, 'SWB Backcast - WINEP'!$C$12:$C$168, 0), MATCH('ALL Backcast - WINEP NEP'!N$13, 'SWB Backcast - WINEP'!$B$13:$AG$13, 0))</f>
        <v>Excellent</v>
      </c>
      <c r="O389" t="str">
        <f>INDEX('SWB Backcast - WINEP'!$B$12:$AG$168, MATCH('ALL Backcast - WINEP NEP'!$C389, 'SWB Backcast - WINEP'!$C$12:$C$168, 0), MATCH('ALL Backcast - WINEP NEP'!O$13, 'SWB Backcast - WINEP'!$B$13:$AG$13, 0))</f>
        <v>Excellent</v>
      </c>
      <c r="P389">
        <f>INDEX('SWB Backcast - WINEP'!$B$12:$AG$168, MATCH('ALL Backcast - WINEP NEP'!$C389, 'SWB Backcast - WINEP'!$C$12:$C$168, 0), MATCH('ALL Backcast - WINEP NEP'!P$13, 'SWB Backcast - WINEP'!$B$13:$AG$13, 0))</f>
        <v>0</v>
      </c>
      <c r="Q389" t="str">
        <f>INDEX('SWB Backcast - WINEP'!$B$12:$AG$168, MATCH('ALL Backcast - WINEP NEP'!$C389, 'SWB Backcast - WINEP'!$C$12:$C$168, 0), MATCH('ALL Backcast - WINEP NEP'!Q$13, 'SWB Backcast - WINEP'!$B$13:$AG$13, 0))</f>
        <v>Excellent</v>
      </c>
      <c r="R389" t="str">
        <f>INDEX('SWB Backcast - WINEP'!$B$12:$AG$168, MATCH('ALL Backcast - WINEP NEP'!$C389, 'SWB Backcast - WINEP'!$C$12:$C$168, 0), MATCH('ALL Backcast - WINEP NEP'!R$13, 'SWB Backcast - WINEP'!$B$13:$AG$13, 0))</f>
        <v>Excellent</v>
      </c>
      <c r="S389" t="str">
        <f>INDEX('SWB Backcast - WINEP'!$B$12:$AG$168, MATCH('ALL Backcast - WINEP NEP'!$C389, 'SWB Backcast - WINEP'!$C$12:$C$168, 0), MATCH('ALL Backcast - WINEP NEP'!S$13, 'SWB Backcast - WINEP'!$B$13:$AG$13, 0))</f>
        <v>Excellent</v>
      </c>
      <c r="T389" t="str">
        <f>INDEX('SWB Backcast - WINEP'!$B$12:$AG$168, MATCH('ALL Backcast - WINEP NEP'!$C389, 'SWB Backcast - WINEP'!$C$12:$C$168, 0), MATCH('ALL Backcast - WINEP NEP'!T$13, 'SWB Backcast - WINEP'!$B$13:$AG$13, 0))</f>
        <v>Excellent</v>
      </c>
      <c r="U389" t="str">
        <f>INDEX('SWB Backcast - WINEP'!$B$12:$AG$168, MATCH('ALL Backcast - WINEP NEP'!$C389, 'SWB Backcast - WINEP'!$C$12:$C$168, 0), MATCH('ALL Backcast - WINEP NEP'!U$13, 'SWB Backcast - WINEP'!$B$13:$AG$13, 0))</f>
        <v>Excellent</v>
      </c>
      <c r="V389" t="str">
        <f>INDEX('SWB Backcast - WINEP'!$B$12:$AG$168, MATCH('ALL Backcast - WINEP NEP'!$C389, 'SWB Backcast - WINEP'!$C$12:$C$168, 0), MATCH('ALL Backcast - WINEP NEP'!V$13, 'SWB Backcast - WINEP'!$B$13:$AG$13, 0))</f>
        <v>Excellent</v>
      </c>
      <c r="W389">
        <f>INDEX('SWB Backcast - WINEP'!$B$12:$AG$168, MATCH('ALL Backcast - WINEP NEP'!$C389, 'SWB Backcast - WINEP'!$C$12:$C$168, 0), MATCH('ALL Backcast - WINEP NEP'!W$13, 'SWB Backcast - WINEP'!$B$13:$AG$13, 0))</f>
        <v>0</v>
      </c>
      <c r="X389">
        <f>INDEX('SWB Backcast - WINEP'!$B$12:$AG$168, MATCH('ALL Backcast - WINEP NEP'!$C389, 'SWB Backcast - WINEP'!$C$12:$C$168, 0), MATCH('ALL Backcast - WINEP NEP'!X$13, 'SWB Backcast - WINEP'!$B$13:$AG$13, 0))</f>
        <v>0</v>
      </c>
      <c r="Y389">
        <f>INDEX('SWB Backcast - WINEP'!$B$12:$AG$168, MATCH('ALL Backcast - WINEP NEP'!$C389, 'SWB Backcast - WINEP'!$C$12:$C$168, 0), MATCH('ALL Backcast - WINEP NEP'!Y$13, 'SWB Backcast - WINEP'!$B$13:$AG$13, 0))</f>
        <v>0</v>
      </c>
      <c r="Z389" t="str">
        <f>INDEX('SWB Backcast - WINEP'!$B$12:$AG$168, MATCH('ALL Backcast - WINEP NEP'!$C389, 'SWB Backcast - WINEP'!$C$12:$C$168, 0), MATCH('ALL Backcast - WINEP NEP'!Z$13, 'SWB Backcast - WINEP'!$B$13:$AG$13, 0))</f>
        <v>N</v>
      </c>
      <c r="AB389" t="str">
        <f t="shared" si="6"/>
        <v>N</v>
      </c>
    </row>
    <row r="390" spans="2:28">
      <c r="B390" t="s">
        <v>239</v>
      </c>
      <c r="C390" t="s">
        <v>714</v>
      </c>
      <c r="D390" t="str">
        <f>INDEX('SWB Backcast - WINEP'!$B$12:$AG$168, MATCH('ALL Backcast - WINEP NEP'!$C390, 'SWB Backcast - WINEP'!$C$12:$C$168, 0), MATCH('ALL Backcast - WINEP NEP'!D$13, 'SWB Backcast - WINEP'!$B$13:$AG$13, 0))</f>
        <v>coastal</v>
      </c>
      <c r="E390" t="str">
        <f>INDEX('SWB Backcast - WINEP'!$B$12:$AG$168, MATCH('ALL Backcast - WINEP NEP'!$C390, 'SWB Backcast - WINEP'!$C$12:$C$168, 0), MATCH('ALL Backcast - WINEP NEP'!E$13, 'SWB Backcast - WINEP'!$B$13:$AG$13, 0))</f>
        <v>Categorisation</v>
      </c>
      <c r="F390" t="str">
        <f>INDEX('SWB Backcast - WINEP'!$B$12:$AG$168, MATCH('ALL Backcast - WINEP NEP'!$C390, 'SWB Backcast - WINEP'!$C$12:$C$168, 0), MATCH('ALL Backcast - WINEP NEP'!F$13, 'SWB Backcast - WINEP'!$B$13:$AG$13, 0))</f>
        <v>Included</v>
      </c>
      <c r="H390" t="str">
        <f>INDEX('SWB Backcast - WINEP'!$B$12:$AG$168, MATCH('ALL Backcast - WINEP NEP'!$C390, 'SWB Backcast - WINEP'!$C$12:$C$168, 0), MATCH('ALL Backcast - WINEP NEP'!H$13, 'SWB Backcast - WINEP'!$B$13:$AG$13, 0))</f>
        <v>Excellent</v>
      </c>
      <c r="I390" t="str">
        <f>INDEX('SWB Backcast - WINEP'!$B$12:$AG$168, MATCH('ALL Backcast - WINEP NEP'!$C390, 'SWB Backcast - WINEP'!$C$12:$C$168, 0), MATCH('ALL Backcast - WINEP NEP'!I$13, 'SWB Backcast - WINEP'!$B$13:$AG$13, 0))</f>
        <v>Excellent</v>
      </c>
      <c r="J390" t="str">
        <f>INDEX('SWB Backcast - WINEP'!$B$12:$AG$168, MATCH('ALL Backcast - WINEP NEP'!$C390, 'SWB Backcast - WINEP'!$C$12:$C$168, 0), MATCH('ALL Backcast - WINEP NEP'!J$13, 'SWB Backcast - WINEP'!$B$13:$AG$13, 0))</f>
        <v>Excellent</v>
      </c>
      <c r="K390" t="str">
        <f>INDEX('SWB Backcast - WINEP'!$B$12:$AG$168, MATCH('ALL Backcast - WINEP NEP'!$C390, 'SWB Backcast - WINEP'!$C$12:$C$168, 0), MATCH('ALL Backcast - WINEP NEP'!K$13, 'SWB Backcast - WINEP'!$B$13:$AG$13, 0))</f>
        <v>Excellent</v>
      </c>
      <c r="L390" t="str">
        <f>INDEX('SWB Backcast - WINEP'!$B$12:$AG$168, MATCH('ALL Backcast - WINEP NEP'!$C390, 'SWB Backcast - WINEP'!$C$12:$C$168, 0), MATCH('ALL Backcast - WINEP NEP'!L$13, 'SWB Backcast - WINEP'!$B$13:$AG$13, 0))</f>
        <v>Good</v>
      </c>
      <c r="M390">
        <f>INDEX('SWB Backcast - WINEP'!$B$12:$AG$168, MATCH('ALL Backcast - WINEP NEP'!$C390, 'SWB Backcast - WINEP'!$C$12:$C$168, 0), MATCH('ALL Backcast - WINEP NEP'!M$13, 'SWB Backcast - WINEP'!$B$13:$AG$13, 0))</f>
        <v>0</v>
      </c>
      <c r="N390" t="str">
        <f>INDEX('SWB Backcast - WINEP'!$B$12:$AG$168, MATCH('ALL Backcast - WINEP NEP'!$C390, 'SWB Backcast - WINEP'!$C$12:$C$168, 0), MATCH('ALL Backcast - WINEP NEP'!N$13, 'SWB Backcast - WINEP'!$B$13:$AG$13, 0))</f>
        <v>Good</v>
      </c>
      <c r="O390" t="str">
        <f>INDEX('SWB Backcast - WINEP'!$B$12:$AG$168, MATCH('ALL Backcast - WINEP NEP'!$C390, 'SWB Backcast - WINEP'!$C$12:$C$168, 0), MATCH('ALL Backcast - WINEP NEP'!O$13, 'SWB Backcast - WINEP'!$B$13:$AG$13, 0))</f>
        <v>Excellent</v>
      </c>
      <c r="P390">
        <f>INDEX('SWB Backcast - WINEP'!$B$12:$AG$168, MATCH('ALL Backcast - WINEP NEP'!$C390, 'SWB Backcast - WINEP'!$C$12:$C$168, 0), MATCH('ALL Backcast - WINEP NEP'!P$13, 'SWB Backcast - WINEP'!$B$13:$AG$13, 0))</f>
        <v>0</v>
      </c>
      <c r="Q390" t="str">
        <f>INDEX('SWB Backcast - WINEP'!$B$12:$AG$168, MATCH('ALL Backcast - WINEP NEP'!$C390, 'SWB Backcast - WINEP'!$C$12:$C$168, 0), MATCH('ALL Backcast - WINEP NEP'!Q$13, 'SWB Backcast - WINEP'!$B$13:$AG$13, 0))</f>
        <v>Excellent</v>
      </c>
      <c r="R390" t="str">
        <f>INDEX('SWB Backcast - WINEP'!$B$12:$AG$168, MATCH('ALL Backcast - WINEP NEP'!$C390, 'SWB Backcast - WINEP'!$C$12:$C$168, 0), MATCH('ALL Backcast - WINEP NEP'!R$13, 'SWB Backcast - WINEP'!$B$13:$AG$13, 0))</f>
        <v>Excellent</v>
      </c>
      <c r="S390" t="str">
        <f>INDEX('SWB Backcast - WINEP'!$B$12:$AG$168, MATCH('ALL Backcast - WINEP NEP'!$C390, 'SWB Backcast - WINEP'!$C$12:$C$168, 0), MATCH('ALL Backcast - WINEP NEP'!S$13, 'SWB Backcast - WINEP'!$B$13:$AG$13, 0))</f>
        <v>Excellent</v>
      </c>
      <c r="T390" t="str">
        <f>INDEX('SWB Backcast - WINEP'!$B$12:$AG$168, MATCH('ALL Backcast - WINEP NEP'!$C390, 'SWB Backcast - WINEP'!$C$12:$C$168, 0), MATCH('ALL Backcast - WINEP NEP'!T$13, 'SWB Backcast - WINEP'!$B$13:$AG$13, 0))</f>
        <v>Excellent</v>
      </c>
      <c r="U390" t="str">
        <f>INDEX('SWB Backcast - WINEP'!$B$12:$AG$168, MATCH('ALL Backcast - WINEP NEP'!$C390, 'SWB Backcast - WINEP'!$C$12:$C$168, 0), MATCH('ALL Backcast - WINEP NEP'!U$13, 'SWB Backcast - WINEP'!$B$13:$AG$13, 0))</f>
        <v>Excellent</v>
      </c>
      <c r="V390" t="str">
        <f>INDEX('SWB Backcast - WINEP'!$B$12:$AG$168, MATCH('ALL Backcast - WINEP NEP'!$C390, 'SWB Backcast - WINEP'!$C$12:$C$168, 0), MATCH('ALL Backcast - WINEP NEP'!V$13, 'SWB Backcast - WINEP'!$B$13:$AG$13, 0))</f>
        <v>Excellent</v>
      </c>
      <c r="W390">
        <f>INDEX('SWB Backcast - WINEP'!$B$12:$AG$168, MATCH('ALL Backcast - WINEP NEP'!$C390, 'SWB Backcast - WINEP'!$C$12:$C$168, 0), MATCH('ALL Backcast - WINEP NEP'!W$13, 'SWB Backcast - WINEP'!$B$13:$AG$13, 0))</f>
        <v>0</v>
      </c>
      <c r="X390" t="str">
        <f>INDEX('SWB Backcast - WINEP'!$B$12:$AG$168, MATCH('ALL Backcast - WINEP NEP'!$C390, 'SWB Backcast - WINEP'!$C$12:$C$168, 0), MATCH('ALL Backcast - WINEP NEP'!X$13, 'SWB Backcast - WINEP'!$B$13:$AG$13, 0))</f>
        <v>EnvAct_IMP3 - 08SW101590a</v>
      </c>
      <c r="Y390" t="str">
        <f>INDEX('SWB Backcast - WINEP'!$B$12:$AG$168, MATCH('ALL Backcast - WINEP NEP'!$C390, 'SWB Backcast - WINEP'!$C$12:$C$168, 0), MATCH('ALL Backcast - WINEP NEP'!Y$13, 'SWB Backcast - WINEP'!$B$13:$AG$13, 0))</f>
        <v>Improvements to reduce storm overflows - but remaining at excellent so fine</v>
      </c>
      <c r="Z390" t="str">
        <f>INDEX('SWB Backcast - WINEP'!$B$12:$AG$168, MATCH('ALL Backcast - WINEP NEP'!$C390, 'SWB Backcast - WINEP'!$C$12:$C$168, 0), MATCH('ALL Backcast - WINEP NEP'!Z$13, 'SWB Backcast - WINEP'!$B$13:$AG$13, 0))</f>
        <v>N</v>
      </c>
      <c r="AB390" t="str">
        <f t="shared" si="6"/>
        <v>Y</v>
      </c>
    </row>
    <row r="391" spans="2:28">
      <c r="B391" t="s">
        <v>239</v>
      </c>
      <c r="C391" t="s">
        <v>715</v>
      </c>
      <c r="D391" t="str">
        <f>INDEX('SWB Backcast - WINEP'!$B$12:$AG$168, MATCH('ALL Backcast - WINEP NEP'!$C391, 'SWB Backcast - WINEP'!$C$12:$C$168, 0), MATCH('ALL Backcast - WINEP NEP'!D$13, 'SWB Backcast - WINEP'!$B$13:$AG$13, 0))</f>
        <v>coastal</v>
      </c>
      <c r="E391" t="str">
        <f>INDEX('SWB Backcast - WINEP'!$B$12:$AG$168, MATCH('ALL Backcast - WINEP NEP'!$C391, 'SWB Backcast - WINEP'!$C$12:$C$168, 0), MATCH('ALL Backcast - WINEP NEP'!E$13, 'SWB Backcast - WINEP'!$B$13:$AG$13, 0))</f>
        <v>Categorisation</v>
      </c>
      <c r="F391" t="str">
        <f>INDEX('SWB Backcast - WINEP'!$B$12:$AG$168, MATCH('ALL Backcast - WINEP NEP'!$C391, 'SWB Backcast - WINEP'!$C$12:$C$168, 0), MATCH('ALL Backcast - WINEP NEP'!F$13, 'SWB Backcast - WINEP'!$B$13:$AG$13, 0))</f>
        <v>Included</v>
      </c>
      <c r="H391" t="str">
        <f>INDEX('SWB Backcast - WINEP'!$B$12:$AG$168, MATCH('ALL Backcast - WINEP NEP'!$C391, 'SWB Backcast - WINEP'!$C$12:$C$168, 0), MATCH('ALL Backcast - WINEP NEP'!H$13, 'SWB Backcast - WINEP'!$B$13:$AG$13, 0))</f>
        <v>Excellent</v>
      </c>
      <c r="I391" t="str">
        <f>INDEX('SWB Backcast - WINEP'!$B$12:$AG$168, MATCH('ALL Backcast - WINEP NEP'!$C391, 'SWB Backcast - WINEP'!$C$12:$C$168, 0), MATCH('ALL Backcast - WINEP NEP'!I$13, 'SWB Backcast - WINEP'!$B$13:$AG$13, 0))</f>
        <v>Excellent</v>
      </c>
      <c r="J391" t="str">
        <f>INDEX('SWB Backcast - WINEP'!$B$12:$AG$168, MATCH('ALL Backcast - WINEP NEP'!$C391, 'SWB Backcast - WINEP'!$C$12:$C$168, 0), MATCH('ALL Backcast - WINEP NEP'!J$13, 'SWB Backcast - WINEP'!$B$13:$AG$13, 0))</f>
        <v>Excellent</v>
      </c>
      <c r="K391" t="str">
        <f>INDEX('SWB Backcast - WINEP'!$B$12:$AG$168, MATCH('ALL Backcast - WINEP NEP'!$C391, 'SWB Backcast - WINEP'!$C$12:$C$168, 0), MATCH('ALL Backcast - WINEP NEP'!K$13, 'SWB Backcast - WINEP'!$B$13:$AG$13, 0))</f>
        <v>Excellent</v>
      </c>
      <c r="L391" t="str">
        <f>INDEX('SWB Backcast - WINEP'!$B$12:$AG$168, MATCH('ALL Backcast - WINEP NEP'!$C391, 'SWB Backcast - WINEP'!$C$12:$C$168, 0), MATCH('ALL Backcast - WINEP NEP'!L$13, 'SWB Backcast - WINEP'!$B$13:$AG$13, 0))</f>
        <v>Excellent</v>
      </c>
      <c r="M391">
        <f>INDEX('SWB Backcast - WINEP'!$B$12:$AG$168, MATCH('ALL Backcast - WINEP NEP'!$C391, 'SWB Backcast - WINEP'!$C$12:$C$168, 0), MATCH('ALL Backcast - WINEP NEP'!M$13, 'SWB Backcast - WINEP'!$B$13:$AG$13, 0))</f>
        <v>0</v>
      </c>
      <c r="N391" t="str">
        <f>INDEX('SWB Backcast - WINEP'!$B$12:$AG$168, MATCH('ALL Backcast - WINEP NEP'!$C391, 'SWB Backcast - WINEP'!$C$12:$C$168, 0), MATCH('ALL Backcast - WINEP NEP'!N$13, 'SWB Backcast - WINEP'!$B$13:$AG$13, 0))</f>
        <v>Excellent</v>
      </c>
      <c r="O391" t="str">
        <f>INDEX('SWB Backcast - WINEP'!$B$12:$AG$168, MATCH('ALL Backcast - WINEP NEP'!$C391, 'SWB Backcast - WINEP'!$C$12:$C$168, 0), MATCH('ALL Backcast - WINEP NEP'!O$13, 'SWB Backcast - WINEP'!$B$13:$AG$13, 0))</f>
        <v>Excellent</v>
      </c>
      <c r="P391">
        <f>INDEX('SWB Backcast - WINEP'!$B$12:$AG$168, MATCH('ALL Backcast - WINEP NEP'!$C391, 'SWB Backcast - WINEP'!$C$12:$C$168, 0), MATCH('ALL Backcast - WINEP NEP'!P$13, 'SWB Backcast - WINEP'!$B$13:$AG$13, 0))</f>
        <v>0</v>
      </c>
      <c r="Q391" t="str">
        <f>INDEX('SWB Backcast - WINEP'!$B$12:$AG$168, MATCH('ALL Backcast - WINEP NEP'!$C391, 'SWB Backcast - WINEP'!$C$12:$C$168, 0), MATCH('ALL Backcast - WINEP NEP'!Q$13, 'SWB Backcast - WINEP'!$B$13:$AG$13, 0))</f>
        <v>Excellent</v>
      </c>
      <c r="R391" t="str">
        <f>INDEX('SWB Backcast - WINEP'!$B$12:$AG$168, MATCH('ALL Backcast - WINEP NEP'!$C391, 'SWB Backcast - WINEP'!$C$12:$C$168, 0), MATCH('ALL Backcast - WINEP NEP'!R$13, 'SWB Backcast - WINEP'!$B$13:$AG$13, 0))</f>
        <v>Excellent</v>
      </c>
      <c r="S391" t="str">
        <f>INDEX('SWB Backcast - WINEP'!$B$12:$AG$168, MATCH('ALL Backcast - WINEP NEP'!$C391, 'SWB Backcast - WINEP'!$C$12:$C$168, 0), MATCH('ALL Backcast - WINEP NEP'!S$13, 'SWB Backcast - WINEP'!$B$13:$AG$13, 0))</f>
        <v>Excellent</v>
      </c>
      <c r="T391" t="str">
        <f>INDEX('SWB Backcast - WINEP'!$B$12:$AG$168, MATCH('ALL Backcast - WINEP NEP'!$C391, 'SWB Backcast - WINEP'!$C$12:$C$168, 0), MATCH('ALL Backcast - WINEP NEP'!T$13, 'SWB Backcast - WINEP'!$B$13:$AG$13, 0))</f>
        <v>Excellent</v>
      </c>
      <c r="U391" t="str">
        <f>INDEX('SWB Backcast - WINEP'!$B$12:$AG$168, MATCH('ALL Backcast - WINEP NEP'!$C391, 'SWB Backcast - WINEP'!$C$12:$C$168, 0), MATCH('ALL Backcast - WINEP NEP'!U$13, 'SWB Backcast - WINEP'!$B$13:$AG$13, 0))</f>
        <v>Excellent</v>
      </c>
      <c r="V391" t="str">
        <f>INDEX('SWB Backcast - WINEP'!$B$12:$AG$168, MATCH('ALL Backcast - WINEP NEP'!$C391, 'SWB Backcast - WINEP'!$C$12:$C$168, 0), MATCH('ALL Backcast - WINEP NEP'!V$13, 'SWB Backcast - WINEP'!$B$13:$AG$13, 0))</f>
        <v>Excellent</v>
      </c>
      <c r="W391">
        <f>INDEX('SWB Backcast - WINEP'!$B$12:$AG$168, MATCH('ALL Backcast - WINEP NEP'!$C391, 'SWB Backcast - WINEP'!$C$12:$C$168, 0), MATCH('ALL Backcast - WINEP NEP'!W$13, 'SWB Backcast - WINEP'!$B$13:$AG$13, 0))</f>
        <v>0</v>
      </c>
      <c r="X391" t="str">
        <f>INDEX('SWB Backcast - WINEP'!$B$12:$AG$168, MATCH('ALL Backcast - WINEP NEP'!$C391, 'SWB Backcast - WINEP'!$C$12:$C$168, 0), MATCH('ALL Backcast - WINEP NEP'!X$13, 'SWB Backcast - WINEP'!$B$13:$AG$13, 0))</f>
        <v>EnvAct_IMP3 - 08SW101587a</v>
      </c>
      <c r="Y391" t="str">
        <f>INDEX('SWB Backcast - WINEP'!$B$12:$AG$168, MATCH('ALL Backcast - WINEP NEP'!$C391, 'SWB Backcast - WINEP'!$C$12:$C$168, 0), MATCH('ALL Backcast - WINEP NEP'!Y$13, 'SWB Backcast - WINEP'!$B$13:$AG$13, 0))</f>
        <v>Improvements to reduce storm overflows - but remaining at excellent so fine</v>
      </c>
      <c r="Z391" t="str">
        <f>INDEX('SWB Backcast - WINEP'!$B$12:$AG$168, MATCH('ALL Backcast - WINEP NEP'!$C391, 'SWB Backcast - WINEP'!$C$12:$C$168, 0), MATCH('ALL Backcast - WINEP NEP'!Z$13, 'SWB Backcast - WINEP'!$B$13:$AG$13, 0))</f>
        <v>N</v>
      </c>
      <c r="AB391" t="str">
        <f t="shared" si="6"/>
        <v>Y</v>
      </c>
    </row>
    <row r="392" spans="2:28">
      <c r="B392" t="s">
        <v>239</v>
      </c>
      <c r="C392" t="s">
        <v>716</v>
      </c>
      <c r="D392" t="str">
        <f>INDEX('SWB Backcast - WINEP'!$B$12:$AG$168, MATCH('ALL Backcast - WINEP NEP'!$C392, 'SWB Backcast - WINEP'!$C$12:$C$168, 0), MATCH('ALL Backcast - WINEP NEP'!D$13, 'SWB Backcast - WINEP'!$B$13:$AG$13, 0))</f>
        <v>coastal</v>
      </c>
      <c r="E392" t="str">
        <f>INDEX('SWB Backcast - WINEP'!$B$12:$AG$168, MATCH('ALL Backcast - WINEP NEP'!$C392, 'SWB Backcast - WINEP'!$C$12:$C$168, 0), MATCH('ALL Backcast - WINEP NEP'!E$13, 'SWB Backcast - WINEP'!$B$13:$AG$13, 0))</f>
        <v>Categorisation</v>
      </c>
      <c r="F392" t="str">
        <f>INDEX('SWB Backcast - WINEP'!$B$12:$AG$168, MATCH('ALL Backcast - WINEP NEP'!$C392, 'SWB Backcast - WINEP'!$C$12:$C$168, 0), MATCH('ALL Backcast - WINEP NEP'!F$13, 'SWB Backcast - WINEP'!$B$13:$AG$13, 0))</f>
        <v>Included</v>
      </c>
      <c r="H392" t="str">
        <f>INDEX('SWB Backcast - WINEP'!$B$12:$AG$168, MATCH('ALL Backcast - WINEP NEP'!$C392, 'SWB Backcast - WINEP'!$C$12:$C$168, 0), MATCH('ALL Backcast - WINEP NEP'!H$13, 'SWB Backcast - WINEP'!$B$13:$AG$13, 0))</f>
        <v>Excellent</v>
      </c>
      <c r="I392" t="str">
        <f>INDEX('SWB Backcast - WINEP'!$B$12:$AG$168, MATCH('ALL Backcast - WINEP NEP'!$C392, 'SWB Backcast - WINEP'!$C$12:$C$168, 0), MATCH('ALL Backcast - WINEP NEP'!I$13, 'SWB Backcast - WINEP'!$B$13:$AG$13, 0))</f>
        <v>Excellent</v>
      </c>
      <c r="J392" t="str">
        <f>INDEX('SWB Backcast - WINEP'!$B$12:$AG$168, MATCH('ALL Backcast - WINEP NEP'!$C392, 'SWB Backcast - WINEP'!$C$12:$C$168, 0), MATCH('ALL Backcast - WINEP NEP'!J$13, 'SWB Backcast - WINEP'!$B$13:$AG$13, 0))</f>
        <v>Excellent</v>
      </c>
      <c r="K392" t="str">
        <f>INDEX('SWB Backcast - WINEP'!$B$12:$AG$168, MATCH('ALL Backcast - WINEP NEP'!$C392, 'SWB Backcast - WINEP'!$C$12:$C$168, 0), MATCH('ALL Backcast - WINEP NEP'!K$13, 'SWB Backcast - WINEP'!$B$13:$AG$13, 0))</f>
        <v>Excellent</v>
      </c>
      <c r="L392" t="str">
        <f>INDEX('SWB Backcast - WINEP'!$B$12:$AG$168, MATCH('ALL Backcast - WINEP NEP'!$C392, 'SWB Backcast - WINEP'!$C$12:$C$168, 0), MATCH('ALL Backcast - WINEP NEP'!L$13, 'SWB Backcast - WINEP'!$B$13:$AG$13, 0))</f>
        <v>Excellent</v>
      </c>
      <c r="M392">
        <f>INDEX('SWB Backcast - WINEP'!$B$12:$AG$168, MATCH('ALL Backcast - WINEP NEP'!$C392, 'SWB Backcast - WINEP'!$C$12:$C$168, 0), MATCH('ALL Backcast - WINEP NEP'!M$13, 'SWB Backcast - WINEP'!$B$13:$AG$13, 0))</f>
        <v>0</v>
      </c>
      <c r="N392" t="str">
        <f>INDEX('SWB Backcast - WINEP'!$B$12:$AG$168, MATCH('ALL Backcast - WINEP NEP'!$C392, 'SWB Backcast - WINEP'!$C$12:$C$168, 0), MATCH('ALL Backcast - WINEP NEP'!N$13, 'SWB Backcast - WINEP'!$B$13:$AG$13, 0))</f>
        <v>Excellent</v>
      </c>
      <c r="O392" t="str">
        <f>INDEX('SWB Backcast - WINEP'!$B$12:$AG$168, MATCH('ALL Backcast - WINEP NEP'!$C392, 'SWB Backcast - WINEP'!$C$12:$C$168, 0), MATCH('ALL Backcast - WINEP NEP'!O$13, 'SWB Backcast - WINEP'!$B$13:$AG$13, 0))</f>
        <v>Excellent</v>
      </c>
      <c r="P392">
        <f>INDEX('SWB Backcast - WINEP'!$B$12:$AG$168, MATCH('ALL Backcast - WINEP NEP'!$C392, 'SWB Backcast - WINEP'!$C$12:$C$168, 0), MATCH('ALL Backcast - WINEP NEP'!P$13, 'SWB Backcast - WINEP'!$B$13:$AG$13, 0))</f>
        <v>0</v>
      </c>
      <c r="Q392" t="str">
        <f>INDEX('SWB Backcast - WINEP'!$B$12:$AG$168, MATCH('ALL Backcast - WINEP NEP'!$C392, 'SWB Backcast - WINEP'!$C$12:$C$168, 0), MATCH('ALL Backcast - WINEP NEP'!Q$13, 'SWB Backcast - WINEP'!$B$13:$AG$13, 0))</f>
        <v>Excellent</v>
      </c>
      <c r="R392" t="str">
        <f>INDEX('SWB Backcast - WINEP'!$B$12:$AG$168, MATCH('ALL Backcast - WINEP NEP'!$C392, 'SWB Backcast - WINEP'!$C$12:$C$168, 0), MATCH('ALL Backcast - WINEP NEP'!R$13, 'SWB Backcast - WINEP'!$B$13:$AG$13, 0))</f>
        <v>Excellent</v>
      </c>
      <c r="S392" t="str">
        <f>INDEX('SWB Backcast - WINEP'!$B$12:$AG$168, MATCH('ALL Backcast - WINEP NEP'!$C392, 'SWB Backcast - WINEP'!$C$12:$C$168, 0), MATCH('ALL Backcast - WINEP NEP'!S$13, 'SWB Backcast - WINEP'!$B$13:$AG$13, 0))</f>
        <v>Excellent</v>
      </c>
      <c r="T392" t="str">
        <f>INDEX('SWB Backcast - WINEP'!$B$12:$AG$168, MATCH('ALL Backcast - WINEP NEP'!$C392, 'SWB Backcast - WINEP'!$C$12:$C$168, 0), MATCH('ALL Backcast - WINEP NEP'!T$13, 'SWB Backcast - WINEP'!$B$13:$AG$13, 0))</f>
        <v>Excellent</v>
      </c>
      <c r="U392" t="str">
        <f>INDEX('SWB Backcast - WINEP'!$B$12:$AG$168, MATCH('ALL Backcast - WINEP NEP'!$C392, 'SWB Backcast - WINEP'!$C$12:$C$168, 0), MATCH('ALL Backcast - WINEP NEP'!U$13, 'SWB Backcast - WINEP'!$B$13:$AG$13, 0))</f>
        <v>Excellent</v>
      </c>
      <c r="V392" t="str">
        <f>INDEX('SWB Backcast - WINEP'!$B$12:$AG$168, MATCH('ALL Backcast - WINEP NEP'!$C392, 'SWB Backcast - WINEP'!$C$12:$C$168, 0), MATCH('ALL Backcast - WINEP NEP'!V$13, 'SWB Backcast - WINEP'!$B$13:$AG$13, 0))</f>
        <v>Excellent</v>
      </c>
      <c r="W392">
        <f>INDEX('SWB Backcast - WINEP'!$B$12:$AG$168, MATCH('ALL Backcast - WINEP NEP'!$C392, 'SWB Backcast - WINEP'!$C$12:$C$168, 0), MATCH('ALL Backcast - WINEP NEP'!W$13, 'SWB Backcast - WINEP'!$B$13:$AG$13, 0))</f>
        <v>0</v>
      </c>
      <c r="X392">
        <f>INDEX('SWB Backcast - WINEP'!$B$12:$AG$168, MATCH('ALL Backcast - WINEP NEP'!$C392, 'SWB Backcast - WINEP'!$C$12:$C$168, 0), MATCH('ALL Backcast - WINEP NEP'!X$13, 'SWB Backcast - WINEP'!$B$13:$AG$13, 0))</f>
        <v>0</v>
      </c>
      <c r="Y392">
        <f>INDEX('SWB Backcast - WINEP'!$B$12:$AG$168, MATCH('ALL Backcast - WINEP NEP'!$C392, 'SWB Backcast - WINEP'!$C$12:$C$168, 0), MATCH('ALL Backcast - WINEP NEP'!Y$13, 'SWB Backcast - WINEP'!$B$13:$AG$13, 0))</f>
        <v>0</v>
      </c>
      <c r="Z392" t="str">
        <f>INDEX('SWB Backcast - WINEP'!$B$12:$AG$168, MATCH('ALL Backcast - WINEP NEP'!$C392, 'SWB Backcast - WINEP'!$C$12:$C$168, 0), MATCH('ALL Backcast - WINEP NEP'!Z$13, 'SWB Backcast - WINEP'!$B$13:$AG$13, 0))</f>
        <v>N</v>
      </c>
      <c r="AB392" t="str">
        <f t="shared" si="6"/>
        <v>N</v>
      </c>
    </row>
    <row r="393" spans="2:28">
      <c r="B393" t="s">
        <v>239</v>
      </c>
      <c r="C393" t="s">
        <v>717</v>
      </c>
      <c r="D393" t="str">
        <f>INDEX('SWB Backcast - WINEP'!$B$12:$AG$168, MATCH('ALL Backcast - WINEP NEP'!$C393, 'SWB Backcast - WINEP'!$C$12:$C$168, 0), MATCH('ALL Backcast - WINEP NEP'!D$13, 'SWB Backcast - WINEP'!$B$13:$AG$13, 0))</f>
        <v>coastal</v>
      </c>
      <c r="E393" t="str">
        <f>INDEX('SWB Backcast - WINEP'!$B$12:$AG$168, MATCH('ALL Backcast - WINEP NEP'!$C393, 'SWB Backcast - WINEP'!$C$12:$C$168, 0), MATCH('ALL Backcast - WINEP NEP'!E$13, 'SWB Backcast - WINEP'!$B$13:$AG$13, 0))</f>
        <v>Categorisation</v>
      </c>
      <c r="F393" t="str">
        <f>INDEX('SWB Backcast - WINEP'!$B$12:$AG$168, MATCH('ALL Backcast - WINEP NEP'!$C393, 'SWB Backcast - WINEP'!$C$12:$C$168, 0), MATCH('ALL Backcast - WINEP NEP'!F$13, 'SWB Backcast - WINEP'!$B$13:$AG$13, 0))</f>
        <v>Included</v>
      </c>
      <c r="H393" t="str">
        <f>INDEX('SWB Backcast - WINEP'!$B$12:$AG$168, MATCH('ALL Backcast - WINEP NEP'!$C393, 'SWB Backcast - WINEP'!$C$12:$C$168, 0), MATCH('ALL Backcast - WINEP NEP'!H$13, 'SWB Backcast - WINEP'!$B$13:$AG$13, 0))</f>
        <v>Excellent</v>
      </c>
      <c r="I393" t="str">
        <f>INDEX('SWB Backcast - WINEP'!$B$12:$AG$168, MATCH('ALL Backcast - WINEP NEP'!$C393, 'SWB Backcast - WINEP'!$C$12:$C$168, 0), MATCH('ALL Backcast - WINEP NEP'!I$13, 'SWB Backcast - WINEP'!$B$13:$AG$13, 0))</f>
        <v>Excellent</v>
      </c>
      <c r="J393" t="str">
        <f>INDEX('SWB Backcast - WINEP'!$B$12:$AG$168, MATCH('ALL Backcast - WINEP NEP'!$C393, 'SWB Backcast - WINEP'!$C$12:$C$168, 0), MATCH('ALL Backcast - WINEP NEP'!J$13, 'SWB Backcast - WINEP'!$B$13:$AG$13, 0))</f>
        <v>Excellent</v>
      </c>
      <c r="K393" t="str">
        <f>INDEX('SWB Backcast - WINEP'!$B$12:$AG$168, MATCH('ALL Backcast - WINEP NEP'!$C393, 'SWB Backcast - WINEP'!$C$12:$C$168, 0), MATCH('ALL Backcast - WINEP NEP'!K$13, 'SWB Backcast - WINEP'!$B$13:$AG$13, 0))</f>
        <v>Excellent</v>
      </c>
      <c r="L393" t="str">
        <f>INDEX('SWB Backcast - WINEP'!$B$12:$AG$168, MATCH('ALL Backcast - WINEP NEP'!$C393, 'SWB Backcast - WINEP'!$C$12:$C$168, 0), MATCH('ALL Backcast - WINEP NEP'!L$13, 'SWB Backcast - WINEP'!$B$13:$AG$13, 0))</f>
        <v>Excellent</v>
      </c>
      <c r="M393">
        <f>INDEX('SWB Backcast - WINEP'!$B$12:$AG$168, MATCH('ALL Backcast - WINEP NEP'!$C393, 'SWB Backcast - WINEP'!$C$12:$C$168, 0), MATCH('ALL Backcast - WINEP NEP'!M$13, 'SWB Backcast - WINEP'!$B$13:$AG$13, 0))</f>
        <v>0</v>
      </c>
      <c r="N393" t="str">
        <f>INDEX('SWB Backcast - WINEP'!$B$12:$AG$168, MATCH('ALL Backcast - WINEP NEP'!$C393, 'SWB Backcast - WINEP'!$C$12:$C$168, 0), MATCH('ALL Backcast - WINEP NEP'!N$13, 'SWB Backcast - WINEP'!$B$13:$AG$13, 0))</f>
        <v>Good</v>
      </c>
      <c r="O393" t="str">
        <f>INDEX('SWB Backcast - WINEP'!$B$12:$AG$168, MATCH('ALL Backcast - WINEP NEP'!$C393, 'SWB Backcast - WINEP'!$C$12:$C$168, 0), MATCH('ALL Backcast - WINEP NEP'!O$13, 'SWB Backcast - WINEP'!$B$13:$AG$13, 0))</f>
        <v>Good</v>
      </c>
      <c r="P393">
        <f>INDEX('SWB Backcast - WINEP'!$B$12:$AG$168, MATCH('ALL Backcast - WINEP NEP'!$C393, 'SWB Backcast - WINEP'!$C$12:$C$168, 0), MATCH('ALL Backcast - WINEP NEP'!P$13, 'SWB Backcast - WINEP'!$B$13:$AG$13, 0))</f>
        <v>0</v>
      </c>
      <c r="Q393" t="str">
        <f>INDEX('SWB Backcast - WINEP'!$B$12:$AG$168, MATCH('ALL Backcast - WINEP NEP'!$C393, 'SWB Backcast - WINEP'!$C$12:$C$168, 0), MATCH('ALL Backcast - WINEP NEP'!Q$13, 'SWB Backcast - WINEP'!$B$13:$AG$13, 0))</f>
        <v>Good</v>
      </c>
      <c r="R393" t="str">
        <f>INDEX('SWB Backcast - WINEP'!$B$12:$AG$168, MATCH('ALL Backcast - WINEP NEP'!$C393, 'SWB Backcast - WINEP'!$C$12:$C$168, 0), MATCH('ALL Backcast - WINEP NEP'!R$13, 'SWB Backcast - WINEP'!$B$13:$AG$13, 0))</f>
        <v>Good</v>
      </c>
      <c r="S393" t="str">
        <f>INDEX('SWB Backcast - WINEP'!$B$12:$AG$168, MATCH('ALL Backcast - WINEP NEP'!$C393, 'SWB Backcast - WINEP'!$C$12:$C$168, 0), MATCH('ALL Backcast - WINEP NEP'!S$13, 'SWB Backcast - WINEP'!$B$13:$AG$13, 0))</f>
        <v>Good</v>
      </c>
      <c r="T393" t="str">
        <f>INDEX('SWB Backcast - WINEP'!$B$12:$AG$168, MATCH('ALL Backcast - WINEP NEP'!$C393, 'SWB Backcast - WINEP'!$C$12:$C$168, 0), MATCH('ALL Backcast - WINEP NEP'!T$13, 'SWB Backcast - WINEP'!$B$13:$AG$13, 0))</f>
        <v>Good</v>
      </c>
      <c r="U393" t="str">
        <f>INDEX('SWB Backcast - WINEP'!$B$12:$AG$168, MATCH('ALL Backcast - WINEP NEP'!$C393, 'SWB Backcast - WINEP'!$C$12:$C$168, 0), MATCH('ALL Backcast - WINEP NEP'!U$13, 'SWB Backcast - WINEP'!$B$13:$AG$13, 0))</f>
        <v>Good</v>
      </c>
      <c r="V393" t="str">
        <f>INDEX('SWB Backcast - WINEP'!$B$12:$AG$168, MATCH('ALL Backcast - WINEP NEP'!$C393, 'SWB Backcast - WINEP'!$C$12:$C$168, 0), MATCH('ALL Backcast - WINEP NEP'!V$13, 'SWB Backcast - WINEP'!$B$13:$AG$13, 0))</f>
        <v>Good</v>
      </c>
      <c r="W393" t="str">
        <f>INDEX('SWB Backcast - WINEP'!$B$12:$AG$168, MATCH('ALL Backcast - WINEP NEP'!$C393, 'SWB Backcast - WINEP'!$C$12:$C$168, 0), MATCH('ALL Backcast - WINEP NEP'!W$13, 'SWB Backcast - WINEP'!$B$13:$AG$13, 0))</f>
        <v>Y</v>
      </c>
      <c r="X393" t="str">
        <f>INDEX('SWB Backcast - WINEP'!$B$12:$AG$168, MATCH('ALL Backcast - WINEP NEP'!$C393, 'SWB Backcast - WINEP'!$C$12:$C$168, 0), MATCH('ALL Backcast - WINEP NEP'!X$13, 'SWB Backcast - WINEP'!$B$13:$AG$13, 0))</f>
        <v>Investigation to confirm why site is failing its baseline class - historical performance of excellent, however multiple years at good.</v>
      </c>
      <c r="Y393" t="str">
        <f>INDEX('SWB Backcast - WINEP'!$B$12:$AG$168, MATCH('ALL Backcast - WINEP NEP'!$C393, 'SWB Backcast - WINEP'!$C$12:$C$168, 0), MATCH('ALL Backcast - WINEP NEP'!Y$13, 'SWB Backcast - WINEP'!$B$13:$AG$13, 0))</f>
        <v>Accept Company forecast.</v>
      </c>
      <c r="Z393" t="str">
        <f>INDEX('SWB Backcast - WINEP'!$B$12:$AG$168, MATCH('ALL Backcast - WINEP NEP'!$C393, 'SWB Backcast - WINEP'!$C$12:$C$168, 0), MATCH('ALL Backcast - WINEP NEP'!Z$13, 'SWB Backcast - WINEP'!$B$13:$AG$13, 0))</f>
        <v>N</v>
      </c>
      <c r="AB393" t="str">
        <f t="shared" si="6"/>
        <v>N</v>
      </c>
    </row>
    <row r="394" spans="2:28">
      <c r="B394" t="s">
        <v>239</v>
      </c>
      <c r="C394" t="s">
        <v>718</v>
      </c>
      <c r="D394" t="str">
        <f>INDEX('SWB Backcast - WINEP'!$B$12:$AG$168, MATCH('ALL Backcast - WINEP NEP'!$C394, 'SWB Backcast - WINEP'!$C$12:$C$168, 0), MATCH('ALL Backcast - WINEP NEP'!D$13, 'SWB Backcast - WINEP'!$B$13:$AG$13, 0))</f>
        <v>coastal</v>
      </c>
      <c r="E394" t="str">
        <f>INDEX('SWB Backcast - WINEP'!$B$12:$AG$168, MATCH('ALL Backcast - WINEP NEP'!$C394, 'SWB Backcast - WINEP'!$C$12:$C$168, 0), MATCH('ALL Backcast - WINEP NEP'!E$13, 'SWB Backcast - WINEP'!$B$13:$AG$13, 0))</f>
        <v>Categorisation</v>
      </c>
      <c r="F394" t="str">
        <f>INDEX('SWB Backcast - WINEP'!$B$12:$AG$168, MATCH('ALL Backcast - WINEP NEP'!$C394, 'SWB Backcast - WINEP'!$C$12:$C$168, 0), MATCH('ALL Backcast - WINEP NEP'!F$13, 'SWB Backcast - WINEP'!$B$13:$AG$13, 0))</f>
        <v>Included</v>
      </c>
      <c r="H394" t="str">
        <f>INDEX('SWB Backcast - WINEP'!$B$12:$AG$168, MATCH('ALL Backcast - WINEP NEP'!$C394, 'SWB Backcast - WINEP'!$C$12:$C$168, 0), MATCH('ALL Backcast - WINEP NEP'!H$13, 'SWB Backcast - WINEP'!$B$13:$AG$13, 0))</f>
        <v>Excellent</v>
      </c>
      <c r="I394" t="str">
        <f>INDEX('SWB Backcast - WINEP'!$B$12:$AG$168, MATCH('ALL Backcast - WINEP NEP'!$C394, 'SWB Backcast - WINEP'!$C$12:$C$168, 0), MATCH('ALL Backcast - WINEP NEP'!I$13, 'SWB Backcast - WINEP'!$B$13:$AG$13, 0))</f>
        <v>Excellent</v>
      </c>
      <c r="J394" t="str">
        <f>INDEX('SWB Backcast - WINEP'!$B$12:$AG$168, MATCH('ALL Backcast - WINEP NEP'!$C394, 'SWB Backcast - WINEP'!$C$12:$C$168, 0), MATCH('ALL Backcast - WINEP NEP'!J$13, 'SWB Backcast - WINEP'!$B$13:$AG$13, 0))</f>
        <v>Excellent</v>
      </c>
      <c r="K394" t="str">
        <f>INDEX('SWB Backcast - WINEP'!$B$12:$AG$168, MATCH('ALL Backcast - WINEP NEP'!$C394, 'SWB Backcast - WINEP'!$C$12:$C$168, 0), MATCH('ALL Backcast - WINEP NEP'!K$13, 'SWB Backcast - WINEP'!$B$13:$AG$13, 0))</f>
        <v>Good</v>
      </c>
      <c r="L394" t="str">
        <f>INDEX('SWB Backcast - WINEP'!$B$12:$AG$168, MATCH('ALL Backcast - WINEP NEP'!$C394, 'SWB Backcast - WINEP'!$C$12:$C$168, 0), MATCH('ALL Backcast - WINEP NEP'!L$13, 'SWB Backcast - WINEP'!$B$13:$AG$13, 0))</f>
        <v>Good</v>
      </c>
      <c r="M394">
        <f>INDEX('SWB Backcast - WINEP'!$B$12:$AG$168, MATCH('ALL Backcast - WINEP NEP'!$C394, 'SWB Backcast - WINEP'!$C$12:$C$168, 0), MATCH('ALL Backcast - WINEP NEP'!M$13, 'SWB Backcast - WINEP'!$B$13:$AG$13, 0))</f>
        <v>0</v>
      </c>
      <c r="N394" t="str">
        <f>INDEX('SWB Backcast - WINEP'!$B$12:$AG$168, MATCH('ALL Backcast - WINEP NEP'!$C394, 'SWB Backcast - WINEP'!$C$12:$C$168, 0), MATCH('ALL Backcast - WINEP NEP'!N$13, 'SWB Backcast - WINEP'!$B$13:$AG$13, 0))</f>
        <v>Good</v>
      </c>
      <c r="O394" t="str">
        <f>INDEX('SWB Backcast - WINEP'!$B$12:$AG$168, MATCH('ALL Backcast - WINEP NEP'!$C394, 'SWB Backcast - WINEP'!$C$12:$C$168, 0), MATCH('ALL Backcast - WINEP NEP'!O$13, 'SWB Backcast - WINEP'!$B$13:$AG$13, 0))</f>
        <v>Good</v>
      </c>
      <c r="P394">
        <f>INDEX('SWB Backcast - WINEP'!$B$12:$AG$168, MATCH('ALL Backcast - WINEP NEP'!$C394, 'SWB Backcast - WINEP'!$C$12:$C$168, 0), MATCH('ALL Backcast - WINEP NEP'!P$13, 'SWB Backcast - WINEP'!$B$13:$AG$13, 0))</f>
        <v>0</v>
      </c>
      <c r="Q394" t="str">
        <f>INDEX('SWB Backcast - WINEP'!$B$12:$AG$168, MATCH('ALL Backcast - WINEP NEP'!$C394, 'SWB Backcast - WINEP'!$C$12:$C$168, 0), MATCH('ALL Backcast - WINEP NEP'!Q$13, 'SWB Backcast - WINEP'!$B$13:$AG$13, 0))</f>
        <v>Good</v>
      </c>
      <c r="R394" t="str">
        <f>INDEX('SWB Backcast - WINEP'!$B$12:$AG$168, MATCH('ALL Backcast - WINEP NEP'!$C394, 'SWB Backcast - WINEP'!$C$12:$C$168, 0), MATCH('ALL Backcast - WINEP NEP'!R$13, 'SWB Backcast - WINEP'!$B$13:$AG$13, 0))</f>
        <v>Good</v>
      </c>
      <c r="S394" t="str">
        <f>INDEX('SWB Backcast - WINEP'!$B$12:$AG$168, MATCH('ALL Backcast - WINEP NEP'!$C394, 'SWB Backcast - WINEP'!$C$12:$C$168, 0), MATCH('ALL Backcast - WINEP NEP'!S$13, 'SWB Backcast - WINEP'!$B$13:$AG$13, 0))</f>
        <v>Good</v>
      </c>
      <c r="T394" t="str">
        <f>INDEX('SWB Backcast - WINEP'!$B$12:$AG$168, MATCH('ALL Backcast - WINEP NEP'!$C394, 'SWB Backcast - WINEP'!$C$12:$C$168, 0), MATCH('ALL Backcast - WINEP NEP'!T$13, 'SWB Backcast - WINEP'!$B$13:$AG$13, 0))</f>
        <v>Good</v>
      </c>
      <c r="U394" t="str">
        <f>INDEX('SWB Backcast - WINEP'!$B$12:$AG$168, MATCH('ALL Backcast - WINEP NEP'!$C394, 'SWB Backcast - WINEP'!$C$12:$C$168, 0), MATCH('ALL Backcast - WINEP NEP'!U$13, 'SWB Backcast - WINEP'!$B$13:$AG$13, 0))</f>
        <v>Good</v>
      </c>
      <c r="V394" t="str">
        <f>INDEX('SWB Backcast - WINEP'!$B$12:$AG$168, MATCH('ALL Backcast - WINEP NEP'!$C394, 'SWB Backcast - WINEP'!$C$12:$C$168, 0), MATCH('ALL Backcast - WINEP NEP'!V$13, 'SWB Backcast - WINEP'!$B$13:$AG$13, 0))</f>
        <v>Good</v>
      </c>
      <c r="W394">
        <f>INDEX('SWB Backcast - WINEP'!$B$12:$AG$168, MATCH('ALL Backcast - WINEP NEP'!$C394, 'SWB Backcast - WINEP'!$C$12:$C$168, 0), MATCH('ALL Backcast - WINEP NEP'!W$13, 'SWB Backcast - WINEP'!$B$13:$AG$13, 0))</f>
        <v>0</v>
      </c>
      <c r="X394" t="str">
        <f>INDEX('SWB Backcast - WINEP'!$B$12:$AG$168, MATCH('ALL Backcast - WINEP NEP'!$C394, 'SWB Backcast - WINEP'!$C$12:$C$168, 0), MATCH('ALL Backcast - WINEP NEP'!X$13, 'SWB Backcast - WINEP'!$B$13:$AG$13, 0))</f>
        <v>Investigation to confirm why site is failing its baseline class - historical performance of excellent, however multiple years at good.</v>
      </c>
      <c r="Y394" t="str">
        <f>INDEX('SWB Backcast - WINEP'!$B$12:$AG$168, MATCH('ALL Backcast - WINEP NEP'!$C394, 'SWB Backcast - WINEP'!$C$12:$C$168, 0), MATCH('ALL Backcast - WINEP NEP'!Y$13, 'SWB Backcast - WINEP'!$B$13:$AG$13, 0))</f>
        <v>Accept Company forecast.</v>
      </c>
      <c r="Z394" t="str">
        <f>INDEX('SWB Backcast - WINEP'!$B$12:$AG$168, MATCH('ALL Backcast - WINEP NEP'!$C394, 'SWB Backcast - WINEP'!$C$12:$C$168, 0), MATCH('ALL Backcast - WINEP NEP'!Z$13, 'SWB Backcast - WINEP'!$B$13:$AG$13, 0))</f>
        <v>N</v>
      </c>
      <c r="AB394" t="str">
        <f t="shared" si="6"/>
        <v>N</v>
      </c>
    </row>
    <row r="395" spans="2:28">
      <c r="B395" t="s">
        <v>239</v>
      </c>
      <c r="C395" t="s">
        <v>719</v>
      </c>
      <c r="D395" t="str">
        <f>INDEX('SWB Backcast - WINEP'!$B$12:$AG$168, MATCH('ALL Backcast - WINEP NEP'!$C395, 'SWB Backcast - WINEP'!$C$12:$C$168, 0), MATCH('ALL Backcast - WINEP NEP'!D$13, 'SWB Backcast - WINEP'!$B$13:$AG$13, 0))</f>
        <v>coastal</v>
      </c>
      <c r="E395" t="str">
        <f>INDEX('SWB Backcast - WINEP'!$B$12:$AG$168, MATCH('ALL Backcast - WINEP NEP'!$C395, 'SWB Backcast - WINEP'!$C$12:$C$168, 0), MATCH('ALL Backcast - WINEP NEP'!E$13, 'SWB Backcast - WINEP'!$B$13:$AG$13, 0))</f>
        <v>Categorisation</v>
      </c>
      <c r="F395" t="str">
        <f>INDEX('SWB Backcast - WINEP'!$B$12:$AG$168, MATCH('ALL Backcast - WINEP NEP'!$C395, 'SWB Backcast - WINEP'!$C$12:$C$168, 0), MATCH('ALL Backcast - WINEP NEP'!F$13, 'SWB Backcast - WINEP'!$B$13:$AG$13, 0))</f>
        <v>Included</v>
      </c>
      <c r="H395" t="str">
        <f>INDEX('SWB Backcast - WINEP'!$B$12:$AG$168, MATCH('ALL Backcast - WINEP NEP'!$C395, 'SWB Backcast - WINEP'!$C$12:$C$168, 0), MATCH('ALL Backcast - WINEP NEP'!H$13, 'SWB Backcast - WINEP'!$B$13:$AG$13, 0))</f>
        <v>Sufficient</v>
      </c>
      <c r="I395" t="str">
        <f>INDEX('SWB Backcast - WINEP'!$B$12:$AG$168, MATCH('ALL Backcast - WINEP NEP'!$C395, 'SWB Backcast - WINEP'!$C$12:$C$168, 0), MATCH('ALL Backcast - WINEP NEP'!I$13, 'SWB Backcast - WINEP'!$B$13:$AG$13, 0))</f>
        <v>Sufficient</v>
      </c>
      <c r="J395" t="str">
        <f>INDEX('SWB Backcast - WINEP'!$B$12:$AG$168, MATCH('ALL Backcast - WINEP NEP'!$C395, 'SWB Backcast - WINEP'!$C$12:$C$168, 0), MATCH('ALL Backcast - WINEP NEP'!J$13, 'SWB Backcast - WINEP'!$B$13:$AG$13, 0))</f>
        <v>Poor</v>
      </c>
      <c r="K395" t="str">
        <f>INDEX('SWB Backcast - WINEP'!$B$12:$AG$168, MATCH('ALL Backcast - WINEP NEP'!$C395, 'SWB Backcast - WINEP'!$C$12:$C$168, 0), MATCH('ALL Backcast - WINEP NEP'!K$13, 'SWB Backcast - WINEP'!$B$13:$AG$13, 0))</f>
        <v>Poor</v>
      </c>
      <c r="L395" t="str">
        <f>INDEX('SWB Backcast - WINEP'!$B$12:$AG$168, MATCH('ALL Backcast - WINEP NEP'!$C395, 'SWB Backcast - WINEP'!$C$12:$C$168, 0), MATCH('ALL Backcast - WINEP NEP'!L$13, 'SWB Backcast - WINEP'!$B$13:$AG$13, 0))</f>
        <v>Poor</v>
      </c>
      <c r="M395">
        <f>INDEX('SWB Backcast - WINEP'!$B$12:$AG$168, MATCH('ALL Backcast - WINEP NEP'!$C395, 'SWB Backcast - WINEP'!$C$12:$C$168, 0), MATCH('ALL Backcast - WINEP NEP'!M$13, 'SWB Backcast - WINEP'!$B$13:$AG$13, 0))</f>
        <v>0</v>
      </c>
      <c r="N395" t="str">
        <f>INDEX('SWB Backcast - WINEP'!$B$12:$AG$168, MATCH('ALL Backcast - WINEP NEP'!$C395, 'SWB Backcast - WINEP'!$C$12:$C$168, 0), MATCH('ALL Backcast - WINEP NEP'!N$13, 'SWB Backcast - WINEP'!$B$13:$AG$13, 0))</f>
        <v>Poor</v>
      </c>
      <c r="O395" t="str">
        <f>INDEX('SWB Backcast - WINEP'!$B$12:$AG$168, MATCH('ALL Backcast - WINEP NEP'!$C395, 'SWB Backcast - WINEP'!$C$12:$C$168, 0), MATCH('ALL Backcast - WINEP NEP'!O$13, 'SWB Backcast - WINEP'!$B$13:$AG$13, 0))</f>
        <v>Poor</v>
      </c>
      <c r="P395">
        <f>INDEX('SWB Backcast - WINEP'!$B$12:$AG$168, MATCH('ALL Backcast - WINEP NEP'!$C395, 'SWB Backcast - WINEP'!$C$12:$C$168, 0), MATCH('ALL Backcast - WINEP NEP'!P$13, 'SWB Backcast - WINEP'!$B$13:$AG$13, 0))</f>
        <v>0</v>
      </c>
      <c r="Q395" t="str">
        <f>INDEX('SWB Backcast - WINEP'!$B$12:$AG$168, MATCH('ALL Backcast - WINEP NEP'!$C395, 'SWB Backcast - WINEP'!$C$12:$C$168, 0), MATCH('ALL Backcast - WINEP NEP'!Q$13, 'SWB Backcast - WINEP'!$B$13:$AG$13, 0))</f>
        <v>Sufficient</v>
      </c>
      <c r="R395" t="str">
        <f>INDEX('SWB Backcast - WINEP'!$B$12:$AG$168, MATCH('ALL Backcast - WINEP NEP'!$C395, 'SWB Backcast - WINEP'!$C$12:$C$168, 0), MATCH('ALL Backcast - WINEP NEP'!R$13, 'SWB Backcast - WINEP'!$B$13:$AG$13, 0))</f>
        <v>Sufficient</v>
      </c>
      <c r="S395" t="str">
        <f>INDEX('SWB Backcast - WINEP'!$B$12:$AG$168, MATCH('ALL Backcast - WINEP NEP'!$C395, 'SWB Backcast - WINEP'!$C$12:$C$168, 0), MATCH('ALL Backcast - WINEP NEP'!S$13, 'SWB Backcast - WINEP'!$B$13:$AG$13, 0))</f>
        <v>Sufficient</v>
      </c>
      <c r="T395" t="str">
        <f>INDEX('SWB Backcast - WINEP'!$B$12:$AG$168, MATCH('ALL Backcast - WINEP NEP'!$C395, 'SWB Backcast - WINEP'!$C$12:$C$168, 0), MATCH('ALL Backcast - WINEP NEP'!T$13, 'SWB Backcast - WINEP'!$B$13:$AG$13, 0))</f>
        <v>Sufficient</v>
      </c>
      <c r="U395" t="str">
        <f>INDEX('SWB Backcast - WINEP'!$B$12:$AG$168, MATCH('ALL Backcast - WINEP NEP'!$C395, 'SWB Backcast - WINEP'!$C$12:$C$168, 0), MATCH('ALL Backcast - WINEP NEP'!U$13, 'SWB Backcast - WINEP'!$B$13:$AG$13, 0))</f>
        <v>Sufficient</v>
      </c>
      <c r="V395" t="str">
        <f>INDEX('SWB Backcast - WINEP'!$B$12:$AG$168, MATCH('ALL Backcast - WINEP NEP'!$C395, 'SWB Backcast - WINEP'!$C$12:$C$168, 0), MATCH('ALL Backcast - WINEP NEP'!V$13, 'SWB Backcast - WINEP'!$B$13:$AG$13, 0))</f>
        <v>Sufficient</v>
      </c>
      <c r="W395" t="str">
        <f>INDEX('SWB Backcast - WINEP'!$B$12:$AG$168, MATCH('ALL Backcast - WINEP NEP'!$C395, 'SWB Backcast - WINEP'!$C$12:$C$168, 0), MATCH('ALL Backcast - WINEP NEP'!W$13, 'SWB Backcast - WINEP'!$B$13:$AG$13, 0))</f>
        <v>Y</v>
      </c>
      <c r="X395">
        <f>INDEX('SWB Backcast - WINEP'!$B$12:$AG$168, MATCH('ALL Backcast - WINEP NEP'!$C395, 'SWB Backcast - WINEP'!$C$12:$C$168, 0), MATCH('ALL Backcast - WINEP NEP'!X$13, 'SWB Backcast - WINEP'!$B$13:$AG$13, 0))</f>
        <v>0</v>
      </c>
      <c r="Y395" t="str">
        <f>INDEX('SWB Backcast - WINEP'!$B$12:$AG$168, MATCH('ALL Backcast - WINEP NEP'!$C395, 'SWB Backcast - WINEP'!$C$12:$C$168, 0), MATCH('ALL Backcast - WINEP NEP'!Y$13, 'SWB Backcast - WINEP'!$B$13:$AG$13, 0))</f>
        <v>Went down from sufficient to poor - no investment on WINEP. Now forecast at sufficient - accept forecast</v>
      </c>
      <c r="Z395" t="str">
        <f>INDEX('SWB Backcast - WINEP'!$B$12:$AG$168, MATCH('ALL Backcast - WINEP NEP'!$C395, 'SWB Backcast - WINEP'!$C$12:$C$168, 0), MATCH('ALL Backcast - WINEP NEP'!Z$13, 'SWB Backcast - WINEP'!$B$13:$AG$13, 0))</f>
        <v>N</v>
      </c>
      <c r="AB395" t="str">
        <f t="shared" si="6"/>
        <v>N</v>
      </c>
    </row>
    <row r="396" spans="2:28">
      <c r="B396" t="s">
        <v>239</v>
      </c>
      <c r="C396" t="s">
        <v>720</v>
      </c>
      <c r="D396" t="str">
        <f>INDEX('SWB Backcast - WINEP'!$B$12:$AG$168, MATCH('ALL Backcast - WINEP NEP'!$C396, 'SWB Backcast - WINEP'!$C$12:$C$168, 0), MATCH('ALL Backcast - WINEP NEP'!D$13, 'SWB Backcast - WINEP'!$B$13:$AG$13, 0))</f>
        <v>coastal</v>
      </c>
      <c r="E396" t="str">
        <f>INDEX('SWB Backcast - WINEP'!$B$12:$AG$168, MATCH('ALL Backcast - WINEP NEP'!$C396, 'SWB Backcast - WINEP'!$C$12:$C$168, 0), MATCH('ALL Backcast - WINEP NEP'!E$13, 'SWB Backcast - WINEP'!$B$13:$AG$13, 0))</f>
        <v>Categorisation</v>
      </c>
      <c r="F396" t="str">
        <f>INDEX('SWB Backcast - WINEP'!$B$12:$AG$168, MATCH('ALL Backcast - WINEP NEP'!$C396, 'SWB Backcast - WINEP'!$C$12:$C$168, 0), MATCH('ALL Backcast - WINEP NEP'!F$13, 'SWB Backcast - WINEP'!$B$13:$AG$13, 0))</f>
        <v>Included</v>
      </c>
      <c r="H396" t="str">
        <f>INDEX('SWB Backcast - WINEP'!$B$12:$AG$168, MATCH('ALL Backcast - WINEP NEP'!$C396, 'SWB Backcast - WINEP'!$C$12:$C$168, 0), MATCH('ALL Backcast - WINEP NEP'!H$13, 'SWB Backcast - WINEP'!$B$13:$AG$13, 0))</f>
        <v>Excellent</v>
      </c>
      <c r="I396" t="str">
        <f>INDEX('SWB Backcast - WINEP'!$B$12:$AG$168, MATCH('ALL Backcast - WINEP NEP'!$C396, 'SWB Backcast - WINEP'!$C$12:$C$168, 0), MATCH('ALL Backcast - WINEP NEP'!I$13, 'SWB Backcast - WINEP'!$B$13:$AG$13, 0))</f>
        <v>Excellent</v>
      </c>
      <c r="J396" t="str">
        <f>INDEX('SWB Backcast - WINEP'!$B$12:$AG$168, MATCH('ALL Backcast - WINEP NEP'!$C396, 'SWB Backcast - WINEP'!$C$12:$C$168, 0), MATCH('ALL Backcast - WINEP NEP'!J$13, 'SWB Backcast - WINEP'!$B$13:$AG$13, 0))</f>
        <v>Excellent</v>
      </c>
      <c r="K396" t="str">
        <f>INDEX('SWB Backcast - WINEP'!$B$12:$AG$168, MATCH('ALL Backcast - WINEP NEP'!$C396, 'SWB Backcast - WINEP'!$C$12:$C$168, 0), MATCH('ALL Backcast - WINEP NEP'!K$13, 'SWB Backcast - WINEP'!$B$13:$AG$13, 0))</f>
        <v>Excellent</v>
      </c>
      <c r="L396" t="str">
        <f>INDEX('SWB Backcast - WINEP'!$B$12:$AG$168, MATCH('ALL Backcast - WINEP NEP'!$C396, 'SWB Backcast - WINEP'!$C$12:$C$168, 0), MATCH('ALL Backcast - WINEP NEP'!L$13, 'SWB Backcast - WINEP'!$B$13:$AG$13, 0))</f>
        <v>Excellent</v>
      </c>
      <c r="M396">
        <f>INDEX('SWB Backcast - WINEP'!$B$12:$AG$168, MATCH('ALL Backcast - WINEP NEP'!$C396, 'SWB Backcast - WINEP'!$C$12:$C$168, 0), MATCH('ALL Backcast - WINEP NEP'!M$13, 'SWB Backcast - WINEP'!$B$13:$AG$13, 0))</f>
        <v>0</v>
      </c>
      <c r="N396" t="str">
        <f>INDEX('SWB Backcast - WINEP'!$B$12:$AG$168, MATCH('ALL Backcast - WINEP NEP'!$C396, 'SWB Backcast - WINEP'!$C$12:$C$168, 0), MATCH('ALL Backcast - WINEP NEP'!N$13, 'SWB Backcast - WINEP'!$B$13:$AG$13, 0))</f>
        <v>Excellent</v>
      </c>
      <c r="O396" t="str">
        <f>INDEX('SWB Backcast - WINEP'!$B$12:$AG$168, MATCH('ALL Backcast - WINEP NEP'!$C396, 'SWB Backcast - WINEP'!$C$12:$C$168, 0), MATCH('ALL Backcast - WINEP NEP'!O$13, 'SWB Backcast - WINEP'!$B$13:$AG$13, 0))</f>
        <v>Excellent</v>
      </c>
      <c r="P396">
        <f>INDEX('SWB Backcast - WINEP'!$B$12:$AG$168, MATCH('ALL Backcast - WINEP NEP'!$C396, 'SWB Backcast - WINEP'!$C$12:$C$168, 0), MATCH('ALL Backcast - WINEP NEP'!P$13, 'SWB Backcast - WINEP'!$B$13:$AG$13, 0))</f>
        <v>0</v>
      </c>
      <c r="Q396" t="str">
        <f>INDEX('SWB Backcast - WINEP'!$B$12:$AG$168, MATCH('ALL Backcast - WINEP NEP'!$C396, 'SWB Backcast - WINEP'!$C$12:$C$168, 0), MATCH('ALL Backcast - WINEP NEP'!Q$13, 'SWB Backcast - WINEP'!$B$13:$AG$13, 0))</f>
        <v>Excellent</v>
      </c>
      <c r="R396" t="str">
        <f>INDEX('SWB Backcast - WINEP'!$B$12:$AG$168, MATCH('ALL Backcast - WINEP NEP'!$C396, 'SWB Backcast - WINEP'!$C$12:$C$168, 0), MATCH('ALL Backcast - WINEP NEP'!R$13, 'SWB Backcast - WINEP'!$B$13:$AG$13, 0))</f>
        <v>Excellent</v>
      </c>
      <c r="S396" t="str">
        <f>INDEX('SWB Backcast - WINEP'!$B$12:$AG$168, MATCH('ALL Backcast - WINEP NEP'!$C396, 'SWB Backcast - WINEP'!$C$12:$C$168, 0), MATCH('ALL Backcast - WINEP NEP'!S$13, 'SWB Backcast - WINEP'!$B$13:$AG$13, 0))</f>
        <v>Excellent</v>
      </c>
      <c r="T396" t="str">
        <f>INDEX('SWB Backcast - WINEP'!$B$12:$AG$168, MATCH('ALL Backcast - WINEP NEP'!$C396, 'SWB Backcast - WINEP'!$C$12:$C$168, 0), MATCH('ALL Backcast - WINEP NEP'!T$13, 'SWB Backcast - WINEP'!$B$13:$AG$13, 0))</f>
        <v>Excellent</v>
      </c>
      <c r="U396" t="str">
        <f>INDEX('SWB Backcast - WINEP'!$B$12:$AG$168, MATCH('ALL Backcast - WINEP NEP'!$C396, 'SWB Backcast - WINEP'!$C$12:$C$168, 0), MATCH('ALL Backcast - WINEP NEP'!U$13, 'SWB Backcast - WINEP'!$B$13:$AG$13, 0))</f>
        <v>Excellent</v>
      </c>
      <c r="V396" t="str">
        <f>INDEX('SWB Backcast - WINEP'!$B$12:$AG$168, MATCH('ALL Backcast - WINEP NEP'!$C396, 'SWB Backcast - WINEP'!$C$12:$C$168, 0), MATCH('ALL Backcast - WINEP NEP'!V$13, 'SWB Backcast - WINEP'!$B$13:$AG$13, 0))</f>
        <v>Excellent</v>
      </c>
      <c r="W396">
        <f>INDEX('SWB Backcast - WINEP'!$B$12:$AG$168, MATCH('ALL Backcast - WINEP NEP'!$C396, 'SWB Backcast - WINEP'!$C$12:$C$168, 0), MATCH('ALL Backcast - WINEP NEP'!W$13, 'SWB Backcast - WINEP'!$B$13:$AG$13, 0))</f>
        <v>0</v>
      </c>
      <c r="X396">
        <f>INDEX('SWB Backcast - WINEP'!$B$12:$AG$168, MATCH('ALL Backcast - WINEP NEP'!$C396, 'SWB Backcast - WINEP'!$C$12:$C$168, 0), MATCH('ALL Backcast - WINEP NEP'!X$13, 'SWB Backcast - WINEP'!$B$13:$AG$13, 0))</f>
        <v>0</v>
      </c>
      <c r="Y396">
        <f>INDEX('SWB Backcast - WINEP'!$B$12:$AG$168, MATCH('ALL Backcast - WINEP NEP'!$C396, 'SWB Backcast - WINEP'!$C$12:$C$168, 0), MATCH('ALL Backcast - WINEP NEP'!Y$13, 'SWB Backcast - WINEP'!$B$13:$AG$13, 0))</f>
        <v>0</v>
      </c>
      <c r="Z396" t="str">
        <f>INDEX('SWB Backcast - WINEP'!$B$12:$AG$168, MATCH('ALL Backcast - WINEP NEP'!$C396, 'SWB Backcast - WINEP'!$C$12:$C$168, 0), MATCH('ALL Backcast - WINEP NEP'!Z$13, 'SWB Backcast - WINEP'!$B$13:$AG$13, 0))</f>
        <v>N</v>
      </c>
      <c r="AB396" t="str">
        <f t="shared" si="6"/>
        <v>N</v>
      </c>
    </row>
    <row r="397" spans="2:28">
      <c r="B397" t="s">
        <v>239</v>
      </c>
      <c r="C397" t="s">
        <v>721</v>
      </c>
      <c r="D397" t="str">
        <f>INDEX('SWB Backcast - WINEP'!$B$12:$AG$168, MATCH('ALL Backcast - WINEP NEP'!$C397, 'SWB Backcast - WINEP'!$C$12:$C$168, 0), MATCH('ALL Backcast - WINEP NEP'!D$13, 'SWB Backcast - WINEP'!$B$13:$AG$13, 0))</f>
        <v>coastal</v>
      </c>
      <c r="E397" t="str">
        <f>INDEX('SWB Backcast - WINEP'!$B$12:$AG$168, MATCH('ALL Backcast - WINEP NEP'!$C397, 'SWB Backcast - WINEP'!$C$12:$C$168, 0), MATCH('ALL Backcast - WINEP NEP'!E$13, 'SWB Backcast - WINEP'!$B$13:$AG$13, 0))</f>
        <v>Categorisation</v>
      </c>
      <c r="F397" t="str">
        <f>INDEX('SWB Backcast - WINEP'!$B$12:$AG$168, MATCH('ALL Backcast - WINEP NEP'!$C397, 'SWB Backcast - WINEP'!$C$12:$C$168, 0), MATCH('ALL Backcast - WINEP NEP'!F$13, 'SWB Backcast - WINEP'!$B$13:$AG$13, 0))</f>
        <v>Included</v>
      </c>
      <c r="H397" t="str">
        <f>INDEX('SWB Backcast - WINEP'!$B$12:$AG$168, MATCH('ALL Backcast - WINEP NEP'!$C397, 'SWB Backcast - WINEP'!$C$12:$C$168, 0), MATCH('ALL Backcast - WINEP NEP'!H$13, 'SWB Backcast - WINEP'!$B$13:$AG$13, 0))</f>
        <v>Excellent</v>
      </c>
      <c r="I397" t="str">
        <f>INDEX('SWB Backcast - WINEP'!$B$12:$AG$168, MATCH('ALL Backcast - WINEP NEP'!$C397, 'SWB Backcast - WINEP'!$C$12:$C$168, 0), MATCH('ALL Backcast - WINEP NEP'!I$13, 'SWB Backcast - WINEP'!$B$13:$AG$13, 0))</f>
        <v>Excellent</v>
      </c>
      <c r="J397" t="str">
        <f>INDEX('SWB Backcast - WINEP'!$B$12:$AG$168, MATCH('ALL Backcast - WINEP NEP'!$C397, 'SWB Backcast - WINEP'!$C$12:$C$168, 0), MATCH('ALL Backcast - WINEP NEP'!J$13, 'SWB Backcast - WINEP'!$B$13:$AG$13, 0))</f>
        <v>Good</v>
      </c>
      <c r="K397" t="str">
        <f>INDEX('SWB Backcast - WINEP'!$B$12:$AG$168, MATCH('ALL Backcast - WINEP NEP'!$C397, 'SWB Backcast - WINEP'!$C$12:$C$168, 0), MATCH('ALL Backcast - WINEP NEP'!K$13, 'SWB Backcast - WINEP'!$B$13:$AG$13, 0))</f>
        <v>Good</v>
      </c>
      <c r="L397" t="str">
        <f>INDEX('SWB Backcast - WINEP'!$B$12:$AG$168, MATCH('ALL Backcast - WINEP NEP'!$C397, 'SWB Backcast - WINEP'!$C$12:$C$168, 0), MATCH('ALL Backcast - WINEP NEP'!L$13, 'SWB Backcast - WINEP'!$B$13:$AG$13, 0))</f>
        <v>Good</v>
      </c>
      <c r="M397">
        <f>INDEX('SWB Backcast - WINEP'!$B$12:$AG$168, MATCH('ALL Backcast - WINEP NEP'!$C397, 'SWB Backcast - WINEP'!$C$12:$C$168, 0), MATCH('ALL Backcast - WINEP NEP'!M$13, 'SWB Backcast - WINEP'!$B$13:$AG$13, 0))</f>
        <v>0</v>
      </c>
      <c r="N397" t="str">
        <f>INDEX('SWB Backcast - WINEP'!$B$12:$AG$168, MATCH('ALL Backcast - WINEP NEP'!$C397, 'SWB Backcast - WINEP'!$C$12:$C$168, 0), MATCH('ALL Backcast - WINEP NEP'!N$13, 'SWB Backcast - WINEP'!$B$13:$AG$13, 0))</f>
        <v>Excellent</v>
      </c>
      <c r="O397" t="str">
        <f>INDEX('SWB Backcast - WINEP'!$B$12:$AG$168, MATCH('ALL Backcast - WINEP NEP'!$C397, 'SWB Backcast - WINEP'!$C$12:$C$168, 0), MATCH('ALL Backcast - WINEP NEP'!O$13, 'SWB Backcast - WINEP'!$B$13:$AG$13, 0))</f>
        <v>Good</v>
      </c>
      <c r="P397">
        <f>INDEX('SWB Backcast - WINEP'!$B$12:$AG$168, MATCH('ALL Backcast - WINEP NEP'!$C397, 'SWB Backcast - WINEP'!$C$12:$C$168, 0), MATCH('ALL Backcast - WINEP NEP'!P$13, 'SWB Backcast - WINEP'!$B$13:$AG$13, 0))</f>
        <v>0</v>
      </c>
      <c r="Q397" t="str">
        <f>INDEX('SWB Backcast - WINEP'!$B$12:$AG$168, MATCH('ALL Backcast - WINEP NEP'!$C397, 'SWB Backcast - WINEP'!$C$12:$C$168, 0), MATCH('ALL Backcast - WINEP NEP'!Q$13, 'SWB Backcast - WINEP'!$B$13:$AG$13, 0))</f>
        <v>Good</v>
      </c>
      <c r="R397" t="str">
        <f>INDEX('SWB Backcast - WINEP'!$B$12:$AG$168, MATCH('ALL Backcast - WINEP NEP'!$C397, 'SWB Backcast - WINEP'!$C$12:$C$168, 0), MATCH('ALL Backcast - WINEP NEP'!R$13, 'SWB Backcast - WINEP'!$B$13:$AG$13, 0))</f>
        <v>Good</v>
      </c>
      <c r="S397" t="str">
        <f>INDEX('SWB Backcast - WINEP'!$B$12:$AG$168, MATCH('ALL Backcast - WINEP NEP'!$C397, 'SWB Backcast - WINEP'!$C$12:$C$168, 0), MATCH('ALL Backcast - WINEP NEP'!S$13, 'SWB Backcast - WINEP'!$B$13:$AG$13, 0))</f>
        <v>Good</v>
      </c>
      <c r="T397" t="str">
        <f>INDEX('SWB Backcast - WINEP'!$B$12:$AG$168, MATCH('ALL Backcast - WINEP NEP'!$C397, 'SWB Backcast - WINEP'!$C$12:$C$168, 0), MATCH('ALL Backcast - WINEP NEP'!T$13, 'SWB Backcast - WINEP'!$B$13:$AG$13, 0))</f>
        <v>Good</v>
      </c>
      <c r="U397" t="str">
        <f>INDEX('SWB Backcast - WINEP'!$B$12:$AG$168, MATCH('ALL Backcast - WINEP NEP'!$C397, 'SWB Backcast - WINEP'!$C$12:$C$168, 0), MATCH('ALL Backcast - WINEP NEP'!U$13, 'SWB Backcast - WINEP'!$B$13:$AG$13, 0))</f>
        <v>Good</v>
      </c>
      <c r="V397" t="str">
        <f>INDEX('SWB Backcast - WINEP'!$B$12:$AG$168, MATCH('ALL Backcast - WINEP NEP'!$C397, 'SWB Backcast - WINEP'!$C$12:$C$168, 0), MATCH('ALL Backcast - WINEP NEP'!V$13, 'SWB Backcast - WINEP'!$B$13:$AG$13, 0))</f>
        <v>Good</v>
      </c>
      <c r="W397">
        <f>INDEX('SWB Backcast - WINEP'!$B$12:$AG$168, MATCH('ALL Backcast - WINEP NEP'!$C397, 'SWB Backcast - WINEP'!$C$12:$C$168, 0), MATCH('ALL Backcast - WINEP NEP'!W$13, 'SWB Backcast - WINEP'!$B$13:$AG$13, 0))</f>
        <v>0</v>
      </c>
      <c r="X397">
        <f>INDEX('SWB Backcast - WINEP'!$B$12:$AG$168, MATCH('ALL Backcast - WINEP NEP'!$C397, 'SWB Backcast - WINEP'!$C$12:$C$168, 0), MATCH('ALL Backcast - WINEP NEP'!X$13, 'SWB Backcast - WINEP'!$B$13:$AG$13, 0))</f>
        <v>0</v>
      </c>
      <c r="Y397">
        <f>INDEX('SWB Backcast - WINEP'!$B$12:$AG$168, MATCH('ALL Backcast - WINEP NEP'!$C397, 'SWB Backcast - WINEP'!$C$12:$C$168, 0), MATCH('ALL Backcast - WINEP NEP'!Y$13, 'SWB Backcast - WINEP'!$B$13:$AG$13, 0))</f>
        <v>0</v>
      </c>
      <c r="Z397" t="str">
        <f>INDEX('SWB Backcast - WINEP'!$B$12:$AG$168, MATCH('ALL Backcast - WINEP NEP'!$C397, 'SWB Backcast - WINEP'!$C$12:$C$168, 0), MATCH('ALL Backcast - WINEP NEP'!Z$13, 'SWB Backcast - WINEP'!$B$13:$AG$13, 0))</f>
        <v>N</v>
      </c>
      <c r="AB397" t="str">
        <f t="shared" si="6"/>
        <v>N</v>
      </c>
    </row>
    <row r="398" spans="2:28">
      <c r="B398" t="s">
        <v>239</v>
      </c>
      <c r="C398" t="s">
        <v>722</v>
      </c>
      <c r="D398" t="str">
        <f>INDEX('SWB Backcast - WINEP'!$B$12:$AG$168, MATCH('ALL Backcast - WINEP NEP'!$C398, 'SWB Backcast - WINEP'!$C$12:$C$168, 0), MATCH('ALL Backcast - WINEP NEP'!D$13, 'SWB Backcast - WINEP'!$B$13:$AG$13, 0))</f>
        <v>coastal</v>
      </c>
      <c r="E398" t="str">
        <f>INDEX('SWB Backcast - WINEP'!$B$12:$AG$168, MATCH('ALL Backcast - WINEP NEP'!$C398, 'SWB Backcast - WINEP'!$C$12:$C$168, 0), MATCH('ALL Backcast - WINEP NEP'!E$13, 'SWB Backcast - WINEP'!$B$13:$AG$13, 0))</f>
        <v>Categorisation</v>
      </c>
      <c r="F398" t="str">
        <f>INDEX('SWB Backcast - WINEP'!$B$12:$AG$168, MATCH('ALL Backcast - WINEP NEP'!$C398, 'SWB Backcast - WINEP'!$C$12:$C$168, 0), MATCH('ALL Backcast - WINEP NEP'!F$13, 'SWB Backcast - WINEP'!$B$13:$AG$13, 0))</f>
        <v>Included</v>
      </c>
      <c r="H398" t="str">
        <f>INDEX('SWB Backcast - WINEP'!$B$12:$AG$168, MATCH('ALL Backcast - WINEP NEP'!$C398, 'SWB Backcast - WINEP'!$C$12:$C$168, 0), MATCH('ALL Backcast - WINEP NEP'!H$13, 'SWB Backcast - WINEP'!$B$13:$AG$13, 0))</f>
        <v>Excellent</v>
      </c>
      <c r="I398" t="str">
        <f>INDEX('SWB Backcast - WINEP'!$B$12:$AG$168, MATCH('ALL Backcast - WINEP NEP'!$C398, 'SWB Backcast - WINEP'!$C$12:$C$168, 0), MATCH('ALL Backcast - WINEP NEP'!I$13, 'SWB Backcast - WINEP'!$B$13:$AG$13, 0))</f>
        <v>Excellent</v>
      </c>
      <c r="J398" t="str">
        <f>INDEX('SWB Backcast - WINEP'!$B$12:$AG$168, MATCH('ALL Backcast - WINEP NEP'!$C398, 'SWB Backcast - WINEP'!$C$12:$C$168, 0), MATCH('ALL Backcast - WINEP NEP'!J$13, 'SWB Backcast - WINEP'!$B$13:$AG$13, 0))</f>
        <v>Excellent</v>
      </c>
      <c r="K398" t="str">
        <f>INDEX('SWB Backcast - WINEP'!$B$12:$AG$168, MATCH('ALL Backcast - WINEP NEP'!$C398, 'SWB Backcast - WINEP'!$C$12:$C$168, 0), MATCH('ALL Backcast - WINEP NEP'!K$13, 'SWB Backcast - WINEP'!$B$13:$AG$13, 0))</f>
        <v>Excellent</v>
      </c>
      <c r="L398" t="str">
        <f>INDEX('SWB Backcast - WINEP'!$B$12:$AG$168, MATCH('ALL Backcast - WINEP NEP'!$C398, 'SWB Backcast - WINEP'!$C$12:$C$168, 0), MATCH('ALL Backcast - WINEP NEP'!L$13, 'SWB Backcast - WINEP'!$B$13:$AG$13, 0))</f>
        <v>Excellent</v>
      </c>
      <c r="M398">
        <f>INDEX('SWB Backcast - WINEP'!$B$12:$AG$168, MATCH('ALL Backcast - WINEP NEP'!$C398, 'SWB Backcast - WINEP'!$C$12:$C$168, 0), MATCH('ALL Backcast - WINEP NEP'!M$13, 'SWB Backcast - WINEP'!$B$13:$AG$13, 0))</f>
        <v>0</v>
      </c>
      <c r="N398" t="str">
        <f>INDEX('SWB Backcast - WINEP'!$B$12:$AG$168, MATCH('ALL Backcast - WINEP NEP'!$C398, 'SWB Backcast - WINEP'!$C$12:$C$168, 0), MATCH('ALL Backcast - WINEP NEP'!N$13, 'SWB Backcast - WINEP'!$B$13:$AG$13, 0))</f>
        <v>Excellent</v>
      </c>
      <c r="O398" t="str">
        <f>INDEX('SWB Backcast - WINEP'!$B$12:$AG$168, MATCH('ALL Backcast - WINEP NEP'!$C398, 'SWB Backcast - WINEP'!$C$12:$C$168, 0), MATCH('ALL Backcast - WINEP NEP'!O$13, 'SWB Backcast - WINEP'!$B$13:$AG$13, 0))</f>
        <v>Excellent</v>
      </c>
      <c r="P398">
        <f>INDEX('SWB Backcast - WINEP'!$B$12:$AG$168, MATCH('ALL Backcast - WINEP NEP'!$C398, 'SWB Backcast - WINEP'!$C$12:$C$168, 0), MATCH('ALL Backcast - WINEP NEP'!P$13, 'SWB Backcast - WINEP'!$B$13:$AG$13, 0))</f>
        <v>0</v>
      </c>
      <c r="Q398" t="str">
        <f>INDEX('SWB Backcast - WINEP'!$B$12:$AG$168, MATCH('ALL Backcast - WINEP NEP'!$C398, 'SWB Backcast - WINEP'!$C$12:$C$168, 0), MATCH('ALL Backcast - WINEP NEP'!Q$13, 'SWB Backcast - WINEP'!$B$13:$AG$13, 0))</f>
        <v>Excellent</v>
      </c>
      <c r="R398" t="str">
        <f>INDEX('SWB Backcast - WINEP'!$B$12:$AG$168, MATCH('ALL Backcast - WINEP NEP'!$C398, 'SWB Backcast - WINEP'!$C$12:$C$168, 0), MATCH('ALL Backcast - WINEP NEP'!R$13, 'SWB Backcast - WINEP'!$B$13:$AG$13, 0))</f>
        <v>Excellent</v>
      </c>
      <c r="S398" t="str">
        <f>INDEX('SWB Backcast - WINEP'!$B$12:$AG$168, MATCH('ALL Backcast - WINEP NEP'!$C398, 'SWB Backcast - WINEP'!$C$12:$C$168, 0), MATCH('ALL Backcast - WINEP NEP'!S$13, 'SWB Backcast - WINEP'!$B$13:$AG$13, 0))</f>
        <v>Excellent</v>
      </c>
      <c r="T398" t="str">
        <f>INDEX('SWB Backcast - WINEP'!$B$12:$AG$168, MATCH('ALL Backcast - WINEP NEP'!$C398, 'SWB Backcast - WINEP'!$C$12:$C$168, 0), MATCH('ALL Backcast - WINEP NEP'!T$13, 'SWB Backcast - WINEP'!$B$13:$AG$13, 0))</f>
        <v>Excellent</v>
      </c>
      <c r="U398" t="str">
        <f>INDEX('SWB Backcast - WINEP'!$B$12:$AG$168, MATCH('ALL Backcast - WINEP NEP'!$C398, 'SWB Backcast - WINEP'!$C$12:$C$168, 0), MATCH('ALL Backcast - WINEP NEP'!U$13, 'SWB Backcast - WINEP'!$B$13:$AG$13, 0))</f>
        <v>Excellent</v>
      </c>
      <c r="V398" t="str">
        <f>INDEX('SWB Backcast - WINEP'!$B$12:$AG$168, MATCH('ALL Backcast - WINEP NEP'!$C398, 'SWB Backcast - WINEP'!$C$12:$C$168, 0), MATCH('ALL Backcast - WINEP NEP'!V$13, 'SWB Backcast - WINEP'!$B$13:$AG$13, 0))</f>
        <v>Excellent</v>
      </c>
      <c r="W398">
        <f>INDEX('SWB Backcast - WINEP'!$B$12:$AG$168, MATCH('ALL Backcast - WINEP NEP'!$C398, 'SWB Backcast - WINEP'!$C$12:$C$168, 0), MATCH('ALL Backcast - WINEP NEP'!W$13, 'SWB Backcast - WINEP'!$B$13:$AG$13, 0))</f>
        <v>0</v>
      </c>
      <c r="X398">
        <f>INDEX('SWB Backcast - WINEP'!$B$12:$AG$168, MATCH('ALL Backcast - WINEP NEP'!$C398, 'SWB Backcast - WINEP'!$C$12:$C$168, 0), MATCH('ALL Backcast - WINEP NEP'!X$13, 'SWB Backcast - WINEP'!$B$13:$AG$13, 0))</f>
        <v>0</v>
      </c>
      <c r="Y398">
        <f>INDEX('SWB Backcast - WINEP'!$B$12:$AG$168, MATCH('ALL Backcast - WINEP NEP'!$C398, 'SWB Backcast - WINEP'!$C$12:$C$168, 0), MATCH('ALL Backcast - WINEP NEP'!Y$13, 'SWB Backcast - WINEP'!$B$13:$AG$13, 0))</f>
        <v>0</v>
      </c>
      <c r="Z398" t="str">
        <f>INDEX('SWB Backcast - WINEP'!$B$12:$AG$168, MATCH('ALL Backcast - WINEP NEP'!$C398, 'SWB Backcast - WINEP'!$C$12:$C$168, 0), MATCH('ALL Backcast - WINEP NEP'!Z$13, 'SWB Backcast - WINEP'!$B$13:$AG$13, 0))</f>
        <v>N</v>
      </c>
      <c r="AB398" t="str">
        <f t="shared" si="6"/>
        <v>N</v>
      </c>
    </row>
    <row r="399" spans="2:28">
      <c r="B399" t="s">
        <v>239</v>
      </c>
      <c r="C399" t="s">
        <v>723</v>
      </c>
      <c r="D399" t="str">
        <f>INDEX('SWB Backcast - WINEP'!$B$12:$AG$168, MATCH('ALL Backcast - WINEP NEP'!$C399, 'SWB Backcast - WINEP'!$C$12:$C$168, 0), MATCH('ALL Backcast - WINEP NEP'!D$13, 'SWB Backcast - WINEP'!$B$13:$AG$13, 0))</f>
        <v>coastal</v>
      </c>
      <c r="E399" t="str">
        <f>INDEX('SWB Backcast - WINEP'!$B$12:$AG$168, MATCH('ALL Backcast - WINEP NEP'!$C399, 'SWB Backcast - WINEP'!$C$12:$C$168, 0), MATCH('ALL Backcast - WINEP NEP'!E$13, 'SWB Backcast - WINEP'!$B$13:$AG$13, 0))</f>
        <v>Categorisation</v>
      </c>
      <c r="F399" t="str">
        <f>INDEX('SWB Backcast - WINEP'!$B$12:$AG$168, MATCH('ALL Backcast - WINEP NEP'!$C399, 'SWB Backcast - WINEP'!$C$12:$C$168, 0), MATCH('ALL Backcast - WINEP NEP'!F$13, 'SWB Backcast - WINEP'!$B$13:$AG$13, 0))</f>
        <v>Included</v>
      </c>
      <c r="H399" t="str">
        <f>INDEX('SWB Backcast - WINEP'!$B$12:$AG$168, MATCH('ALL Backcast - WINEP NEP'!$C399, 'SWB Backcast - WINEP'!$C$12:$C$168, 0), MATCH('ALL Backcast - WINEP NEP'!H$13, 'SWB Backcast - WINEP'!$B$13:$AG$13, 0))</f>
        <v>Excellent</v>
      </c>
      <c r="I399" t="str">
        <f>INDEX('SWB Backcast - WINEP'!$B$12:$AG$168, MATCH('ALL Backcast - WINEP NEP'!$C399, 'SWB Backcast - WINEP'!$C$12:$C$168, 0), MATCH('ALL Backcast - WINEP NEP'!I$13, 'SWB Backcast - WINEP'!$B$13:$AG$13, 0))</f>
        <v>Excellent</v>
      </c>
      <c r="J399" t="str">
        <f>INDEX('SWB Backcast - WINEP'!$B$12:$AG$168, MATCH('ALL Backcast - WINEP NEP'!$C399, 'SWB Backcast - WINEP'!$C$12:$C$168, 0), MATCH('ALL Backcast - WINEP NEP'!J$13, 'SWB Backcast - WINEP'!$B$13:$AG$13, 0))</f>
        <v>Excellent</v>
      </c>
      <c r="K399" t="str">
        <f>INDEX('SWB Backcast - WINEP'!$B$12:$AG$168, MATCH('ALL Backcast - WINEP NEP'!$C399, 'SWB Backcast - WINEP'!$C$12:$C$168, 0), MATCH('ALL Backcast - WINEP NEP'!K$13, 'SWB Backcast - WINEP'!$B$13:$AG$13, 0))</f>
        <v>Excellent</v>
      </c>
      <c r="L399" t="str">
        <f>INDEX('SWB Backcast - WINEP'!$B$12:$AG$168, MATCH('ALL Backcast - WINEP NEP'!$C399, 'SWB Backcast - WINEP'!$C$12:$C$168, 0), MATCH('ALL Backcast - WINEP NEP'!L$13, 'SWB Backcast - WINEP'!$B$13:$AG$13, 0))</f>
        <v>Excellent</v>
      </c>
      <c r="M399">
        <f>INDEX('SWB Backcast - WINEP'!$B$12:$AG$168, MATCH('ALL Backcast - WINEP NEP'!$C399, 'SWB Backcast - WINEP'!$C$12:$C$168, 0), MATCH('ALL Backcast - WINEP NEP'!M$13, 'SWB Backcast - WINEP'!$B$13:$AG$13, 0))</f>
        <v>0</v>
      </c>
      <c r="N399" t="str">
        <f>INDEX('SWB Backcast - WINEP'!$B$12:$AG$168, MATCH('ALL Backcast - WINEP NEP'!$C399, 'SWB Backcast - WINEP'!$C$12:$C$168, 0), MATCH('ALL Backcast - WINEP NEP'!N$13, 'SWB Backcast - WINEP'!$B$13:$AG$13, 0))</f>
        <v>Excellent</v>
      </c>
      <c r="O399" t="str">
        <f>INDEX('SWB Backcast - WINEP'!$B$12:$AG$168, MATCH('ALL Backcast - WINEP NEP'!$C399, 'SWB Backcast - WINEP'!$C$12:$C$168, 0), MATCH('ALL Backcast - WINEP NEP'!O$13, 'SWB Backcast - WINEP'!$B$13:$AG$13, 0))</f>
        <v>Excellent</v>
      </c>
      <c r="P399">
        <f>INDEX('SWB Backcast - WINEP'!$B$12:$AG$168, MATCH('ALL Backcast - WINEP NEP'!$C399, 'SWB Backcast - WINEP'!$C$12:$C$168, 0), MATCH('ALL Backcast - WINEP NEP'!P$13, 'SWB Backcast - WINEP'!$B$13:$AG$13, 0))</f>
        <v>0</v>
      </c>
      <c r="Q399" t="str">
        <f>INDEX('SWB Backcast - WINEP'!$B$12:$AG$168, MATCH('ALL Backcast - WINEP NEP'!$C399, 'SWB Backcast - WINEP'!$C$12:$C$168, 0), MATCH('ALL Backcast - WINEP NEP'!Q$13, 'SWB Backcast - WINEP'!$B$13:$AG$13, 0))</f>
        <v>Excellent</v>
      </c>
      <c r="R399" t="str">
        <f>INDEX('SWB Backcast - WINEP'!$B$12:$AG$168, MATCH('ALL Backcast - WINEP NEP'!$C399, 'SWB Backcast - WINEP'!$C$12:$C$168, 0), MATCH('ALL Backcast - WINEP NEP'!R$13, 'SWB Backcast - WINEP'!$B$13:$AG$13, 0))</f>
        <v>Excellent</v>
      </c>
      <c r="S399" t="str">
        <f>INDEX('SWB Backcast - WINEP'!$B$12:$AG$168, MATCH('ALL Backcast - WINEP NEP'!$C399, 'SWB Backcast - WINEP'!$C$12:$C$168, 0), MATCH('ALL Backcast - WINEP NEP'!S$13, 'SWB Backcast - WINEP'!$B$13:$AG$13, 0))</f>
        <v>Excellent</v>
      </c>
      <c r="T399" t="str">
        <f>INDEX('SWB Backcast - WINEP'!$B$12:$AG$168, MATCH('ALL Backcast - WINEP NEP'!$C399, 'SWB Backcast - WINEP'!$C$12:$C$168, 0), MATCH('ALL Backcast - WINEP NEP'!T$13, 'SWB Backcast - WINEP'!$B$13:$AG$13, 0))</f>
        <v>Excellent</v>
      </c>
      <c r="U399" t="str">
        <f>INDEX('SWB Backcast - WINEP'!$B$12:$AG$168, MATCH('ALL Backcast - WINEP NEP'!$C399, 'SWB Backcast - WINEP'!$C$12:$C$168, 0), MATCH('ALL Backcast - WINEP NEP'!U$13, 'SWB Backcast - WINEP'!$B$13:$AG$13, 0))</f>
        <v>Excellent</v>
      </c>
      <c r="V399" t="str">
        <f>INDEX('SWB Backcast - WINEP'!$B$12:$AG$168, MATCH('ALL Backcast - WINEP NEP'!$C399, 'SWB Backcast - WINEP'!$C$12:$C$168, 0), MATCH('ALL Backcast - WINEP NEP'!V$13, 'SWB Backcast - WINEP'!$B$13:$AG$13, 0))</f>
        <v>Excellent</v>
      </c>
      <c r="W399">
        <f>INDEX('SWB Backcast - WINEP'!$B$12:$AG$168, MATCH('ALL Backcast - WINEP NEP'!$C399, 'SWB Backcast - WINEP'!$C$12:$C$168, 0), MATCH('ALL Backcast - WINEP NEP'!W$13, 'SWB Backcast - WINEP'!$B$13:$AG$13, 0))</f>
        <v>0</v>
      </c>
      <c r="X399">
        <f>INDEX('SWB Backcast - WINEP'!$B$12:$AG$168, MATCH('ALL Backcast - WINEP NEP'!$C399, 'SWB Backcast - WINEP'!$C$12:$C$168, 0), MATCH('ALL Backcast - WINEP NEP'!X$13, 'SWB Backcast - WINEP'!$B$13:$AG$13, 0))</f>
        <v>0</v>
      </c>
      <c r="Y399">
        <f>INDEX('SWB Backcast - WINEP'!$B$12:$AG$168, MATCH('ALL Backcast - WINEP NEP'!$C399, 'SWB Backcast - WINEP'!$C$12:$C$168, 0), MATCH('ALL Backcast - WINEP NEP'!Y$13, 'SWB Backcast - WINEP'!$B$13:$AG$13, 0))</f>
        <v>0</v>
      </c>
      <c r="Z399" t="str">
        <f>INDEX('SWB Backcast - WINEP'!$B$12:$AG$168, MATCH('ALL Backcast - WINEP NEP'!$C399, 'SWB Backcast - WINEP'!$C$12:$C$168, 0), MATCH('ALL Backcast - WINEP NEP'!Z$13, 'SWB Backcast - WINEP'!$B$13:$AG$13, 0))</f>
        <v>N</v>
      </c>
      <c r="AB399" t="str">
        <f t="shared" si="6"/>
        <v>N</v>
      </c>
    </row>
    <row r="400" spans="2:28">
      <c r="B400" t="s">
        <v>239</v>
      </c>
      <c r="C400" t="s">
        <v>724</v>
      </c>
      <c r="D400" t="str">
        <f>INDEX('SWB Backcast - WINEP'!$B$12:$AG$168, MATCH('ALL Backcast - WINEP NEP'!$C400, 'SWB Backcast - WINEP'!$C$12:$C$168, 0), MATCH('ALL Backcast - WINEP NEP'!D$13, 'SWB Backcast - WINEP'!$B$13:$AG$13, 0))</f>
        <v>coastal</v>
      </c>
      <c r="E400" t="str">
        <f>INDEX('SWB Backcast - WINEP'!$B$12:$AG$168, MATCH('ALL Backcast - WINEP NEP'!$C400, 'SWB Backcast - WINEP'!$C$12:$C$168, 0), MATCH('ALL Backcast - WINEP NEP'!E$13, 'SWB Backcast - WINEP'!$B$13:$AG$13, 0))</f>
        <v>Categorisation</v>
      </c>
      <c r="F400" t="str">
        <f>INDEX('SWB Backcast - WINEP'!$B$12:$AG$168, MATCH('ALL Backcast - WINEP NEP'!$C400, 'SWB Backcast - WINEP'!$C$12:$C$168, 0), MATCH('ALL Backcast - WINEP NEP'!F$13, 'SWB Backcast - WINEP'!$B$13:$AG$13, 0))</f>
        <v>Included</v>
      </c>
      <c r="H400" t="str">
        <f>INDEX('SWB Backcast - WINEP'!$B$12:$AG$168, MATCH('ALL Backcast - WINEP NEP'!$C400, 'SWB Backcast - WINEP'!$C$12:$C$168, 0), MATCH('ALL Backcast - WINEP NEP'!H$13, 'SWB Backcast - WINEP'!$B$13:$AG$13, 0))</f>
        <v>Excellent</v>
      </c>
      <c r="I400" t="str">
        <f>INDEX('SWB Backcast - WINEP'!$B$12:$AG$168, MATCH('ALL Backcast - WINEP NEP'!$C400, 'SWB Backcast - WINEP'!$C$12:$C$168, 0), MATCH('ALL Backcast - WINEP NEP'!I$13, 'SWB Backcast - WINEP'!$B$13:$AG$13, 0))</f>
        <v>Excellent</v>
      </c>
      <c r="J400" t="str">
        <f>INDEX('SWB Backcast - WINEP'!$B$12:$AG$168, MATCH('ALL Backcast - WINEP NEP'!$C400, 'SWB Backcast - WINEP'!$C$12:$C$168, 0), MATCH('ALL Backcast - WINEP NEP'!J$13, 'SWB Backcast - WINEP'!$B$13:$AG$13, 0))</f>
        <v>Excellent</v>
      </c>
      <c r="K400" t="str">
        <f>INDEX('SWB Backcast - WINEP'!$B$12:$AG$168, MATCH('ALL Backcast - WINEP NEP'!$C400, 'SWB Backcast - WINEP'!$C$12:$C$168, 0), MATCH('ALL Backcast - WINEP NEP'!K$13, 'SWB Backcast - WINEP'!$B$13:$AG$13, 0))</f>
        <v>Excellent</v>
      </c>
      <c r="L400" t="str">
        <f>INDEX('SWB Backcast - WINEP'!$B$12:$AG$168, MATCH('ALL Backcast - WINEP NEP'!$C400, 'SWB Backcast - WINEP'!$C$12:$C$168, 0), MATCH('ALL Backcast - WINEP NEP'!L$13, 'SWB Backcast - WINEP'!$B$13:$AG$13, 0))</f>
        <v>Excellent</v>
      </c>
      <c r="M400">
        <f>INDEX('SWB Backcast - WINEP'!$B$12:$AG$168, MATCH('ALL Backcast - WINEP NEP'!$C400, 'SWB Backcast - WINEP'!$C$12:$C$168, 0), MATCH('ALL Backcast - WINEP NEP'!M$13, 'SWB Backcast - WINEP'!$B$13:$AG$13, 0))</f>
        <v>0</v>
      </c>
      <c r="N400" t="str">
        <f>INDEX('SWB Backcast - WINEP'!$B$12:$AG$168, MATCH('ALL Backcast - WINEP NEP'!$C400, 'SWB Backcast - WINEP'!$C$12:$C$168, 0), MATCH('ALL Backcast - WINEP NEP'!N$13, 'SWB Backcast - WINEP'!$B$13:$AG$13, 0))</f>
        <v>Excellent</v>
      </c>
      <c r="O400" t="str">
        <f>INDEX('SWB Backcast - WINEP'!$B$12:$AG$168, MATCH('ALL Backcast - WINEP NEP'!$C400, 'SWB Backcast - WINEP'!$C$12:$C$168, 0), MATCH('ALL Backcast - WINEP NEP'!O$13, 'SWB Backcast - WINEP'!$B$13:$AG$13, 0))</f>
        <v>Excellent</v>
      </c>
      <c r="P400">
        <f>INDEX('SWB Backcast - WINEP'!$B$12:$AG$168, MATCH('ALL Backcast - WINEP NEP'!$C400, 'SWB Backcast - WINEP'!$C$12:$C$168, 0), MATCH('ALL Backcast - WINEP NEP'!P$13, 'SWB Backcast - WINEP'!$B$13:$AG$13, 0))</f>
        <v>0</v>
      </c>
      <c r="Q400" t="str">
        <f>INDEX('SWB Backcast - WINEP'!$B$12:$AG$168, MATCH('ALL Backcast - WINEP NEP'!$C400, 'SWB Backcast - WINEP'!$C$12:$C$168, 0), MATCH('ALL Backcast - WINEP NEP'!Q$13, 'SWB Backcast - WINEP'!$B$13:$AG$13, 0))</f>
        <v>Excellent</v>
      </c>
      <c r="R400" t="str">
        <f>INDEX('SWB Backcast - WINEP'!$B$12:$AG$168, MATCH('ALL Backcast - WINEP NEP'!$C400, 'SWB Backcast - WINEP'!$C$12:$C$168, 0), MATCH('ALL Backcast - WINEP NEP'!R$13, 'SWB Backcast - WINEP'!$B$13:$AG$13, 0))</f>
        <v>Excellent</v>
      </c>
      <c r="S400" t="str">
        <f>INDEX('SWB Backcast - WINEP'!$B$12:$AG$168, MATCH('ALL Backcast - WINEP NEP'!$C400, 'SWB Backcast - WINEP'!$C$12:$C$168, 0), MATCH('ALL Backcast - WINEP NEP'!S$13, 'SWB Backcast - WINEP'!$B$13:$AG$13, 0))</f>
        <v>Excellent</v>
      </c>
      <c r="T400" t="str">
        <f>INDEX('SWB Backcast - WINEP'!$B$12:$AG$168, MATCH('ALL Backcast - WINEP NEP'!$C400, 'SWB Backcast - WINEP'!$C$12:$C$168, 0), MATCH('ALL Backcast - WINEP NEP'!T$13, 'SWB Backcast - WINEP'!$B$13:$AG$13, 0))</f>
        <v>Excellent</v>
      </c>
      <c r="U400" t="str">
        <f>INDEX('SWB Backcast - WINEP'!$B$12:$AG$168, MATCH('ALL Backcast - WINEP NEP'!$C400, 'SWB Backcast - WINEP'!$C$12:$C$168, 0), MATCH('ALL Backcast - WINEP NEP'!U$13, 'SWB Backcast - WINEP'!$B$13:$AG$13, 0))</f>
        <v>Excellent</v>
      </c>
      <c r="V400" t="str">
        <f>INDEX('SWB Backcast - WINEP'!$B$12:$AG$168, MATCH('ALL Backcast - WINEP NEP'!$C400, 'SWB Backcast - WINEP'!$C$12:$C$168, 0), MATCH('ALL Backcast - WINEP NEP'!V$13, 'SWB Backcast - WINEP'!$B$13:$AG$13, 0))</f>
        <v>Excellent</v>
      </c>
      <c r="W400">
        <f>INDEX('SWB Backcast - WINEP'!$B$12:$AG$168, MATCH('ALL Backcast - WINEP NEP'!$C400, 'SWB Backcast - WINEP'!$C$12:$C$168, 0), MATCH('ALL Backcast - WINEP NEP'!W$13, 'SWB Backcast - WINEP'!$B$13:$AG$13, 0))</f>
        <v>0</v>
      </c>
      <c r="X400">
        <f>INDEX('SWB Backcast - WINEP'!$B$12:$AG$168, MATCH('ALL Backcast - WINEP NEP'!$C400, 'SWB Backcast - WINEP'!$C$12:$C$168, 0), MATCH('ALL Backcast - WINEP NEP'!X$13, 'SWB Backcast - WINEP'!$B$13:$AG$13, 0))</f>
        <v>0</v>
      </c>
      <c r="Y400">
        <f>INDEX('SWB Backcast - WINEP'!$B$12:$AG$168, MATCH('ALL Backcast - WINEP NEP'!$C400, 'SWB Backcast - WINEP'!$C$12:$C$168, 0), MATCH('ALL Backcast - WINEP NEP'!Y$13, 'SWB Backcast - WINEP'!$B$13:$AG$13, 0))</f>
        <v>0</v>
      </c>
      <c r="Z400" t="str">
        <f>INDEX('SWB Backcast - WINEP'!$B$12:$AG$168, MATCH('ALL Backcast - WINEP NEP'!$C400, 'SWB Backcast - WINEP'!$C$12:$C$168, 0), MATCH('ALL Backcast - WINEP NEP'!Z$13, 'SWB Backcast - WINEP'!$B$13:$AG$13, 0))</f>
        <v>N</v>
      </c>
      <c r="AB400" t="str">
        <f t="shared" si="6"/>
        <v>N</v>
      </c>
    </row>
    <row r="401" spans="2:28">
      <c r="B401" t="s">
        <v>239</v>
      </c>
      <c r="C401" t="s">
        <v>725</v>
      </c>
      <c r="D401" t="str">
        <f>INDEX('SWB Backcast - WINEP'!$B$12:$AG$168, MATCH('ALL Backcast - WINEP NEP'!$C401, 'SWB Backcast - WINEP'!$C$12:$C$168, 0), MATCH('ALL Backcast - WINEP NEP'!D$13, 'SWB Backcast - WINEP'!$B$13:$AG$13, 0))</f>
        <v>coastal</v>
      </c>
      <c r="E401" t="str">
        <f>INDEX('SWB Backcast - WINEP'!$B$12:$AG$168, MATCH('ALL Backcast - WINEP NEP'!$C401, 'SWB Backcast - WINEP'!$C$12:$C$168, 0), MATCH('ALL Backcast - WINEP NEP'!E$13, 'SWB Backcast - WINEP'!$B$13:$AG$13, 0))</f>
        <v>Categorisation</v>
      </c>
      <c r="F401" t="str">
        <f>INDEX('SWB Backcast - WINEP'!$B$12:$AG$168, MATCH('ALL Backcast - WINEP NEP'!$C401, 'SWB Backcast - WINEP'!$C$12:$C$168, 0), MATCH('ALL Backcast - WINEP NEP'!F$13, 'SWB Backcast - WINEP'!$B$13:$AG$13, 0))</f>
        <v>Included</v>
      </c>
      <c r="H401" t="str">
        <f>INDEX('SWB Backcast - WINEP'!$B$12:$AG$168, MATCH('ALL Backcast - WINEP NEP'!$C401, 'SWB Backcast - WINEP'!$C$12:$C$168, 0), MATCH('ALL Backcast - WINEP NEP'!H$13, 'SWB Backcast - WINEP'!$B$13:$AG$13, 0))</f>
        <v>Good</v>
      </c>
      <c r="I401" t="str">
        <f>INDEX('SWB Backcast - WINEP'!$B$12:$AG$168, MATCH('ALL Backcast - WINEP NEP'!$C401, 'SWB Backcast - WINEP'!$C$12:$C$168, 0), MATCH('ALL Backcast - WINEP NEP'!I$13, 'SWB Backcast - WINEP'!$B$13:$AG$13, 0))</f>
        <v>Excellent</v>
      </c>
      <c r="J401" t="str">
        <f>INDEX('SWB Backcast - WINEP'!$B$12:$AG$168, MATCH('ALL Backcast - WINEP NEP'!$C401, 'SWB Backcast - WINEP'!$C$12:$C$168, 0), MATCH('ALL Backcast - WINEP NEP'!J$13, 'SWB Backcast - WINEP'!$B$13:$AG$13, 0))</f>
        <v>Good</v>
      </c>
      <c r="K401" t="str">
        <f>INDEX('SWB Backcast - WINEP'!$B$12:$AG$168, MATCH('ALL Backcast - WINEP NEP'!$C401, 'SWB Backcast - WINEP'!$C$12:$C$168, 0), MATCH('ALL Backcast - WINEP NEP'!K$13, 'SWB Backcast - WINEP'!$B$13:$AG$13, 0))</f>
        <v>Good</v>
      </c>
      <c r="L401" t="str">
        <f>INDEX('SWB Backcast - WINEP'!$B$12:$AG$168, MATCH('ALL Backcast - WINEP NEP'!$C401, 'SWB Backcast - WINEP'!$C$12:$C$168, 0), MATCH('ALL Backcast - WINEP NEP'!L$13, 'SWB Backcast - WINEP'!$B$13:$AG$13, 0))</f>
        <v>Excellent</v>
      </c>
      <c r="M401">
        <f>INDEX('SWB Backcast - WINEP'!$B$12:$AG$168, MATCH('ALL Backcast - WINEP NEP'!$C401, 'SWB Backcast - WINEP'!$C$12:$C$168, 0), MATCH('ALL Backcast - WINEP NEP'!M$13, 'SWB Backcast - WINEP'!$B$13:$AG$13, 0))</f>
        <v>0</v>
      </c>
      <c r="N401" t="str">
        <f>INDEX('SWB Backcast - WINEP'!$B$12:$AG$168, MATCH('ALL Backcast - WINEP NEP'!$C401, 'SWB Backcast - WINEP'!$C$12:$C$168, 0), MATCH('ALL Backcast - WINEP NEP'!N$13, 'SWB Backcast - WINEP'!$B$13:$AG$13, 0))</f>
        <v>Excellent</v>
      </c>
      <c r="O401" t="str">
        <f>INDEX('SWB Backcast - WINEP'!$B$12:$AG$168, MATCH('ALL Backcast - WINEP NEP'!$C401, 'SWB Backcast - WINEP'!$C$12:$C$168, 0), MATCH('ALL Backcast - WINEP NEP'!O$13, 'SWB Backcast - WINEP'!$B$13:$AG$13, 0))</f>
        <v>Excellent</v>
      </c>
      <c r="P401">
        <f>INDEX('SWB Backcast - WINEP'!$B$12:$AG$168, MATCH('ALL Backcast - WINEP NEP'!$C401, 'SWB Backcast - WINEP'!$C$12:$C$168, 0), MATCH('ALL Backcast - WINEP NEP'!P$13, 'SWB Backcast - WINEP'!$B$13:$AG$13, 0))</f>
        <v>0</v>
      </c>
      <c r="Q401" t="str">
        <f>INDEX('SWB Backcast - WINEP'!$B$12:$AG$168, MATCH('ALL Backcast - WINEP NEP'!$C401, 'SWB Backcast - WINEP'!$C$12:$C$168, 0), MATCH('ALL Backcast - WINEP NEP'!Q$13, 'SWB Backcast - WINEP'!$B$13:$AG$13, 0))</f>
        <v>Excellent</v>
      </c>
      <c r="R401" t="str">
        <f>INDEX('SWB Backcast - WINEP'!$B$12:$AG$168, MATCH('ALL Backcast - WINEP NEP'!$C401, 'SWB Backcast - WINEP'!$C$12:$C$168, 0), MATCH('ALL Backcast - WINEP NEP'!R$13, 'SWB Backcast - WINEP'!$B$13:$AG$13, 0))</f>
        <v>Excellent</v>
      </c>
      <c r="S401" t="str">
        <f>INDEX('SWB Backcast - WINEP'!$B$12:$AG$168, MATCH('ALL Backcast - WINEP NEP'!$C401, 'SWB Backcast - WINEP'!$C$12:$C$168, 0), MATCH('ALL Backcast - WINEP NEP'!S$13, 'SWB Backcast - WINEP'!$B$13:$AG$13, 0))</f>
        <v>Excellent</v>
      </c>
      <c r="T401" t="str">
        <f>INDEX('SWB Backcast - WINEP'!$B$12:$AG$168, MATCH('ALL Backcast - WINEP NEP'!$C401, 'SWB Backcast - WINEP'!$C$12:$C$168, 0), MATCH('ALL Backcast - WINEP NEP'!T$13, 'SWB Backcast - WINEP'!$B$13:$AG$13, 0))</f>
        <v>Excellent</v>
      </c>
      <c r="U401" t="str">
        <f>INDEX('SWB Backcast - WINEP'!$B$12:$AG$168, MATCH('ALL Backcast - WINEP NEP'!$C401, 'SWB Backcast - WINEP'!$C$12:$C$168, 0), MATCH('ALL Backcast - WINEP NEP'!U$13, 'SWB Backcast - WINEP'!$B$13:$AG$13, 0))</f>
        <v>Excellent</v>
      </c>
      <c r="V401" t="str">
        <f>INDEX('SWB Backcast - WINEP'!$B$12:$AG$168, MATCH('ALL Backcast - WINEP NEP'!$C401, 'SWB Backcast - WINEP'!$C$12:$C$168, 0), MATCH('ALL Backcast - WINEP NEP'!V$13, 'SWB Backcast - WINEP'!$B$13:$AG$13, 0))</f>
        <v>Excellent</v>
      </c>
      <c r="W401">
        <f>INDEX('SWB Backcast - WINEP'!$B$12:$AG$168, MATCH('ALL Backcast - WINEP NEP'!$C401, 'SWB Backcast - WINEP'!$C$12:$C$168, 0), MATCH('ALL Backcast - WINEP NEP'!W$13, 'SWB Backcast - WINEP'!$B$13:$AG$13, 0))</f>
        <v>0</v>
      </c>
      <c r="X401">
        <f>INDEX('SWB Backcast - WINEP'!$B$12:$AG$168, MATCH('ALL Backcast - WINEP NEP'!$C401, 'SWB Backcast - WINEP'!$C$12:$C$168, 0), MATCH('ALL Backcast - WINEP NEP'!X$13, 'SWB Backcast - WINEP'!$B$13:$AG$13, 0))</f>
        <v>0</v>
      </c>
      <c r="Y401">
        <f>INDEX('SWB Backcast - WINEP'!$B$12:$AG$168, MATCH('ALL Backcast - WINEP NEP'!$C401, 'SWB Backcast - WINEP'!$C$12:$C$168, 0), MATCH('ALL Backcast - WINEP NEP'!Y$13, 'SWB Backcast - WINEP'!$B$13:$AG$13, 0))</f>
        <v>0</v>
      </c>
      <c r="Z401" t="str">
        <f>INDEX('SWB Backcast - WINEP'!$B$12:$AG$168, MATCH('ALL Backcast - WINEP NEP'!$C401, 'SWB Backcast - WINEP'!$C$12:$C$168, 0), MATCH('ALL Backcast - WINEP NEP'!Z$13, 'SWB Backcast - WINEP'!$B$13:$AG$13, 0))</f>
        <v>N</v>
      </c>
      <c r="AB401" t="str">
        <f t="shared" si="6"/>
        <v>N</v>
      </c>
    </row>
    <row r="402" spans="2:28">
      <c r="B402" t="s">
        <v>239</v>
      </c>
      <c r="C402" t="s">
        <v>726</v>
      </c>
      <c r="D402" t="str">
        <f>INDEX('SWB Backcast - WINEP'!$B$12:$AG$168, MATCH('ALL Backcast - WINEP NEP'!$C402, 'SWB Backcast - WINEP'!$C$12:$C$168, 0), MATCH('ALL Backcast - WINEP NEP'!D$13, 'SWB Backcast - WINEP'!$B$13:$AG$13, 0))</f>
        <v>coastal</v>
      </c>
      <c r="E402" t="str">
        <f>INDEX('SWB Backcast - WINEP'!$B$12:$AG$168, MATCH('ALL Backcast - WINEP NEP'!$C402, 'SWB Backcast - WINEP'!$C$12:$C$168, 0), MATCH('ALL Backcast - WINEP NEP'!E$13, 'SWB Backcast - WINEP'!$B$13:$AG$13, 0))</f>
        <v>Categorisation</v>
      </c>
      <c r="F402" t="str">
        <f>INDEX('SWB Backcast - WINEP'!$B$12:$AG$168, MATCH('ALL Backcast - WINEP NEP'!$C402, 'SWB Backcast - WINEP'!$C$12:$C$168, 0), MATCH('ALL Backcast - WINEP NEP'!F$13, 'SWB Backcast - WINEP'!$B$13:$AG$13, 0))</f>
        <v>Included</v>
      </c>
      <c r="H402" t="str">
        <f>INDEX('SWB Backcast - WINEP'!$B$12:$AG$168, MATCH('ALL Backcast - WINEP NEP'!$C402, 'SWB Backcast - WINEP'!$C$12:$C$168, 0), MATCH('ALL Backcast - WINEP NEP'!H$13, 'SWB Backcast - WINEP'!$B$13:$AG$13, 0))</f>
        <v>Excellent</v>
      </c>
      <c r="I402" t="str">
        <f>INDEX('SWB Backcast - WINEP'!$B$12:$AG$168, MATCH('ALL Backcast - WINEP NEP'!$C402, 'SWB Backcast - WINEP'!$C$12:$C$168, 0), MATCH('ALL Backcast - WINEP NEP'!I$13, 'SWB Backcast - WINEP'!$B$13:$AG$13, 0))</f>
        <v>Excellent</v>
      </c>
      <c r="J402" t="str">
        <f>INDEX('SWB Backcast - WINEP'!$B$12:$AG$168, MATCH('ALL Backcast - WINEP NEP'!$C402, 'SWB Backcast - WINEP'!$C$12:$C$168, 0), MATCH('ALL Backcast - WINEP NEP'!J$13, 'SWB Backcast - WINEP'!$B$13:$AG$13, 0))</f>
        <v>Excellent</v>
      </c>
      <c r="K402" t="str">
        <f>INDEX('SWB Backcast - WINEP'!$B$12:$AG$168, MATCH('ALL Backcast - WINEP NEP'!$C402, 'SWB Backcast - WINEP'!$C$12:$C$168, 0), MATCH('ALL Backcast - WINEP NEP'!K$13, 'SWB Backcast - WINEP'!$B$13:$AG$13, 0))</f>
        <v>Excellent</v>
      </c>
      <c r="L402" t="str">
        <f>INDEX('SWB Backcast - WINEP'!$B$12:$AG$168, MATCH('ALL Backcast - WINEP NEP'!$C402, 'SWB Backcast - WINEP'!$C$12:$C$168, 0), MATCH('ALL Backcast - WINEP NEP'!L$13, 'SWB Backcast - WINEP'!$B$13:$AG$13, 0))</f>
        <v>Excellent</v>
      </c>
      <c r="M402">
        <f>INDEX('SWB Backcast - WINEP'!$B$12:$AG$168, MATCH('ALL Backcast - WINEP NEP'!$C402, 'SWB Backcast - WINEP'!$C$12:$C$168, 0), MATCH('ALL Backcast - WINEP NEP'!M$13, 'SWB Backcast - WINEP'!$B$13:$AG$13, 0))</f>
        <v>0</v>
      </c>
      <c r="N402" t="str">
        <f>INDEX('SWB Backcast - WINEP'!$B$12:$AG$168, MATCH('ALL Backcast - WINEP NEP'!$C402, 'SWB Backcast - WINEP'!$C$12:$C$168, 0), MATCH('ALL Backcast - WINEP NEP'!N$13, 'SWB Backcast - WINEP'!$B$13:$AG$13, 0))</f>
        <v>Excellent</v>
      </c>
      <c r="O402" t="str">
        <f>INDEX('SWB Backcast - WINEP'!$B$12:$AG$168, MATCH('ALL Backcast - WINEP NEP'!$C402, 'SWB Backcast - WINEP'!$C$12:$C$168, 0), MATCH('ALL Backcast - WINEP NEP'!O$13, 'SWB Backcast - WINEP'!$B$13:$AG$13, 0))</f>
        <v>Excellent</v>
      </c>
      <c r="P402">
        <f>INDEX('SWB Backcast - WINEP'!$B$12:$AG$168, MATCH('ALL Backcast - WINEP NEP'!$C402, 'SWB Backcast - WINEP'!$C$12:$C$168, 0), MATCH('ALL Backcast - WINEP NEP'!P$13, 'SWB Backcast - WINEP'!$B$13:$AG$13, 0))</f>
        <v>0</v>
      </c>
      <c r="Q402" t="str">
        <f>INDEX('SWB Backcast - WINEP'!$B$12:$AG$168, MATCH('ALL Backcast - WINEP NEP'!$C402, 'SWB Backcast - WINEP'!$C$12:$C$168, 0), MATCH('ALL Backcast - WINEP NEP'!Q$13, 'SWB Backcast - WINEP'!$B$13:$AG$13, 0))</f>
        <v>Excellent</v>
      </c>
      <c r="R402" t="str">
        <f>INDEX('SWB Backcast - WINEP'!$B$12:$AG$168, MATCH('ALL Backcast - WINEP NEP'!$C402, 'SWB Backcast - WINEP'!$C$12:$C$168, 0), MATCH('ALL Backcast - WINEP NEP'!R$13, 'SWB Backcast - WINEP'!$B$13:$AG$13, 0))</f>
        <v>Excellent</v>
      </c>
      <c r="S402" t="str">
        <f>INDEX('SWB Backcast - WINEP'!$B$12:$AG$168, MATCH('ALL Backcast - WINEP NEP'!$C402, 'SWB Backcast - WINEP'!$C$12:$C$168, 0), MATCH('ALL Backcast - WINEP NEP'!S$13, 'SWB Backcast - WINEP'!$B$13:$AG$13, 0))</f>
        <v>Excellent</v>
      </c>
      <c r="T402" t="str">
        <f>INDEX('SWB Backcast - WINEP'!$B$12:$AG$168, MATCH('ALL Backcast - WINEP NEP'!$C402, 'SWB Backcast - WINEP'!$C$12:$C$168, 0), MATCH('ALL Backcast - WINEP NEP'!T$13, 'SWB Backcast - WINEP'!$B$13:$AG$13, 0))</f>
        <v>Excellent</v>
      </c>
      <c r="U402" t="str">
        <f>INDEX('SWB Backcast - WINEP'!$B$12:$AG$168, MATCH('ALL Backcast - WINEP NEP'!$C402, 'SWB Backcast - WINEP'!$C$12:$C$168, 0), MATCH('ALL Backcast - WINEP NEP'!U$13, 'SWB Backcast - WINEP'!$B$13:$AG$13, 0))</f>
        <v>Excellent</v>
      </c>
      <c r="V402" t="str">
        <f>INDEX('SWB Backcast - WINEP'!$B$12:$AG$168, MATCH('ALL Backcast - WINEP NEP'!$C402, 'SWB Backcast - WINEP'!$C$12:$C$168, 0), MATCH('ALL Backcast - WINEP NEP'!V$13, 'SWB Backcast - WINEP'!$B$13:$AG$13, 0))</f>
        <v>Excellent</v>
      </c>
      <c r="W402">
        <f>INDEX('SWB Backcast - WINEP'!$B$12:$AG$168, MATCH('ALL Backcast - WINEP NEP'!$C402, 'SWB Backcast - WINEP'!$C$12:$C$168, 0), MATCH('ALL Backcast - WINEP NEP'!W$13, 'SWB Backcast - WINEP'!$B$13:$AG$13, 0))</f>
        <v>0</v>
      </c>
      <c r="X402" t="str">
        <f>INDEX('SWB Backcast - WINEP'!$B$12:$AG$168, MATCH('ALL Backcast - WINEP NEP'!$C402, 'SWB Backcast - WINEP'!$C$12:$C$168, 0), MATCH('ALL Backcast - WINEP NEP'!X$13, 'SWB Backcast - WINEP'!$B$13:$AG$13, 0))</f>
        <v>EnvAct_IMP3 - 08SW101430a</v>
      </c>
      <c r="Y402" t="str">
        <f>INDEX('SWB Backcast - WINEP'!$B$12:$AG$168, MATCH('ALL Backcast - WINEP NEP'!$C402, 'SWB Backcast - WINEP'!$C$12:$C$168, 0), MATCH('ALL Backcast - WINEP NEP'!Y$13, 'SWB Backcast - WINEP'!$B$13:$AG$13, 0))</f>
        <v>Improvements to reduce storm overflows - but remaining at excellent so fine</v>
      </c>
      <c r="Z402" t="str">
        <f>INDEX('SWB Backcast - WINEP'!$B$12:$AG$168, MATCH('ALL Backcast - WINEP NEP'!$C402, 'SWB Backcast - WINEP'!$C$12:$C$168, 0), MATCH('ALL Backcast - WINEP NEP'!Z$13, 'SWB Backcast - WINEP'!$B$13:$AG$13, 0))</f>
        <v>N</v>
      </c>
      <c r="AB402" t="str">
        <f t="shared" si="6"/>
        <v>Y</v>
      </c>
    </row>
    <row r="403" spans="2:28">
      <c r="B403" t="s">
        <v>239</v>
      </c>
      <c r="C403" t="s">
        <v>727</v>
      </c>
      <c r="D403" t="str">
        <f>INDEX('SWB Backcast - WINEP'!$B$12:$AG$168, MATCH('ALL Backcast - WINEP NEP'!$C403, 'SWB Backcast - WINEP'!$C$12:$C$168, 0), MATCH('ALL Backcast - WINEP NEP'!D$13, 'SWB Backcast - WINEP'!$B$13:$AG$13, 0))</f>
        <v>coastal</v>
      </c>
      <c r="E403" t="str">
        <f>INDEX('SWB Backcast - WINEP'!$B$12:$AG$168, MATCH('ALL Backcast - WINEP NEP'!$C403, 'SWB Backcast - WINEP'!$C$12:$C$168, 0), MATCH('ALL Backcast - WINEP NEP'!E$13, 'SWB Backcast - WINEP'!$B$13:$AG$13, 0))</f>
        <v>Categorisation</v>
      </c>
      <c r="F403" t="str">
        <f>INDEX('SWB Backcast - WINEP'!$B$12:$AG$168, MATCH('ALL Backcast - WINEP NEP'!$C403, 'SWB Backcast - WINEP'!$C$12:$C$168, 0), MATCH('ALL Backcast - WINEP NEP'!F$13, 'SWB Backcast - WINEP'!$B$13:$AG$13, 0))</f>
        <v>Included</v>
      </c>
      <c r="H403" t="str">
        <f>INDEX('SWB Backcast - WINEP'!$B$12:$AG$168, MATCH('ALL Backcast - WINEP NEP'!$C403, 'SWB Backcast - WINEP'!$C$12:$C$168, 0), MATCH('ALL Backcast - WINEP NEP'!H$13, 'SWB Backcast - WINEP'!$B$13:$AG$13, 0))</f>
        <v>Excellent</v>
      </c>
      <c r="I403" t="str">
        <f>INDEX('SWB Backcast - WINEP'!$B$12:$AG$168, MATCH('ALL Backcast - WINEP NEP'!$C403, 'SWB Backcast - WINEP'!$C$12:$C$168, 0), MATCH('ALL Backcast - WINEP NEP'!I$13, 'SWB Backcast - WINEP'!$B$13:$AG$13, 0))</f>
        <v>Excellent</v>
      </c>
      <c r="J403" t="str">
        <f>INDEX('SWB Backcast - WINEP'!$B$12:$AG$168, MATCH('ALL Backcast - WINEP NEP'!$C403, 'SWB Backcast - WINEP'!$C$12:$C$168, 0), MATCH('ALL Backcast - WINEP NEP'!J$13, 'SWB Backcast - WINEP'!$B$13:$AG$13, 0))</f>
        <v>Excellent</v>
      </c>
      <c r="K403" t="str">
        <f>INDEX('SWB Backcast - WINEP'!$B$12:$AG$168, MATCH('ALL Backcast - WINEP NEP'!$C403, 'SWB Backcast - WINEP'!$C$12:$C$168, 0), MATCH('ALL Backcast - WINEP NEP'!K$13, 'SWB Backcast - WINEP'!$B$13:$AG$13, 0))</f>
        <v>Excellent</v>
      </c>
      <c r="L403" t="str">
        <f>INDEX('SWB Backcast - WINEP'!$B$12:$AG$168, MATCH('ALL Backcast - WINEP NEP'!$C403, 'SWB Backcast - WINEP'!$C$12:$C$168, 0), MATCH('ALL Backcast - WINEP NEP'!L$13, 'SWB Backcast - WINEP'!$B$13:$AG$13, 0))</f>
        <v>Excellent</v>
      </c>
      <c r="M403">
        <f>INDEX('SWB Backcast - WINEP'!$B$12:$AG$168, MATCH('ALL Backcast - WINEP NEP'!$C403, 'SWB Backcast - WINEP'!$C$12:$C$168, 0), MATCH('ALL Backcast - WINEP NEP'!M$13, 'SWB Backcast - WINEP'!$B$13:$AG$13, 0))</f>
        <v>0</v>
      </c>
      <c r="N403" t="str">
        <f>INDEX('SWB Backcast - WINEP'!$B$12:$AG$168, MATCH('ALL Backcast - WINEP NEP'!$C403, 'SWB Backcast - WINEP'!$C$12:$C$168, 0), MATCH('ALL Backcast - WINEP NEP'!N$13, 'SWB Backcast - WINEP'!$B$13:$AG$13, 0))</f>
        <v>Good</v>
      </c>
      <c r="O403" t="str">
        <f>INDEX('SWB Backcast - WINEP'!$B$12:$AG$168, MATCH('ALL Backcast - WINEP NEP'!$C403, 'SWB Backcast - WINEP'!$C$12:$C$168, 0), MATCH('ALL Backcast - WINEP NEP'!O$13, 'SWB Backcast - WINEP'!$B$13:$AG$13, 0))</f>
        <v>Excellent</v>
      </c>
      <c r="P403">
        <f>INDEX('SWB Backcast - WINEP'!$B$12:$AG$168, MATCH('ALL Backcast - WINEP NEP'!$C403, 'SWB Backcast - WINEP'!$C$12:$C$168, 0), MATCH('ALL Backcast - WINEP NEP'!P$13, 'SWB Backcast - WINEP'!$B$13:$AG$13, 0))</f>
        <v>0</v>
      </c>
      <c r="Q403" t="str">
        <f>INDEX('SWB Backcast - WINEP'!$B$12:$AG$168, MATCH('ALL Backcast - WINEP NEP'!$C403, 'SWB Backcast - WINEP'!$C$12:$C$168, 0), MATCH('ALL Backcast - WINEP NEP'!Q$13, 'SWB Backcast - WINEP'!$B$13:$AG$13, 0))</f>
        <v>Excellent</v>
      </c>
      <c r="R403" t="str">
        <f>INDEX('SWB Backcast - WINEP'!$B$12:$AG$168, MATCH('ALL Backcast - WINEP NEP'!$C403, 'SWB Backcast - WINEP'!$C$12:$C$168, 0), MATCH('ALL Backcast - WINEP NEP'!R$13, 'SWB Backcast - WINEP'!$B$13:$AG$13, 0))</f>
        <v>Excellent</v>
      </c>
      <c r="S403" t="str">
        <f>INDEX('SWB Backcast - WINEP'!$B$12:$AG$168, MATCH('ALL Backcast - WINEP NEP'!$C403, 'SWB Backcast - WINEP'!$C$12:$C$168, 0), MATCH('ALL Backcast - WINEP NEP'!S$13, 'SWB Backcast - WINEP'!$B$13:$AG$13, 0))</f>
        <v>Excellent</v>
      </c>
      <c r="T403" t="str">
        <f>INDEX('SWB Backcast - WINEP'!$B$12:$AG$168, MATCH('ALL Backcast - WINEP NEP'!$C403, 'SWB Backcast - WINEP'!$C$12:$C$168, 0), MATCH('ALL Backcast - WINEP NEP'!T$13, 'SWB Backcast - WINEP'!$B$13:$AG$13, 0))</f>
        <v>Excellent</v>
      </c>
      <c r="U403" t="str">
        <f>INDEX('SWB Backcast - WINEP'!$B$12:$AG$168, MATCH('ALL Backcast - WINEP NEP'!$C403, 'SWB Backcast - WINEP'!$C$12:$C$168, 0), MATCH('ALL Backcast - WINEP NEP'!U$13, 'SWB Backcast - WINEP'!$B$13:$AG$13, 0))</f>
        <v>Excellent</v>
      </c>
      <c r="V403" t="str">
        <f>INDEX('SWB Backcast - WINEP'!$B$12:$AG$168, MATCH('ALL Backcast - WINEP NEP'!$C403, 'SWB Backcast - WINEP'!$C$12:$C$168, 0), MATCH('ALL Backcast - WINEP NEP'!V$13, 'SWB Backcast - WINEP'!$B$13:$AG$13, 0))</f>
        <v>Excellent</v>
      </c>
      <c r="W403">
        <f>INDEX('SWB Backcast - WINEP'!$B$12:$AG$168, MATCH('ALL Backcast - WINEP NEP'!$C403, 'SWB Backcast - WINEP'!$C$12:$C$168, 0), MATCH('ALL Backcast - WINEP NEP'!W$13, 'SWB Backcast - WINEP'!$B$13:$AG$13, 0))</f>
        <v>0</v>
      </c>
      <c r="X403" t="str">
        <f>INDEX('SWB Backcast - WINEP'!$B$12:$AG$168, MATCH('ALL Backcast - WINEP NEP'!$C403, 'SWB Backcast - WINEP'!$C$12:$C$168, 0), MATCH('ALL Backcast - WINEP NEP'!X$13, 'SWB Backcast - WINEP'!$B$13:$AG$13, 0))</f>
        <v>EnvAct_IMP3 - 08SW101591a</v>
      </c>
      <c r="Y403" t="str">
        <f>INDEX('SWB Backcast - WINEP'!$B$12:$AG$168, MATCH('ALL Backcast - WINEP NEP'!$C403, 'SWB Backcast - WINEP'!$C$12:$C$168, 0), MATCH('ALL Backcast - WINEP NEP'!Y$13, 'SWB Backcast - WINEP'!$B$13:$AG$13, 0))</f>
        <v>Improvements to reduce storm overflows - but remaining at excellent so fine</v>
      </c>
      <c r="Z403" t="str">
        <f>INDEX('SWB Backcast - WINEP'!$B$12:$AG$168, MATCH('ALL Backcast - WINEP NEP'!$C403, 'SWB Backcast - WINEP'!$C$12:$C$168, 0), MATCH('ALL Backcast - WINEP NEP'!Z$13, 'SWB Backcast - WINEP'!$B$13:$AG$13, 0))</f>
        <v>N</v>
      </c>
      <c r="AB403" t="str">
        <f t="shared" si="6"/>
        <v>Y</v>
      </c>
    </row>
    <row r="404" spans="2:28">
      <c r="B404" t="s">
        <v>239</v>
      </c>
      <c r="C404" t="s">
        <v>728</v>
      </c>
      <c r="D404" t="str">
        <f>INDEX('SWB Backcast - WINEP'!$B$12:$AG$168, MATCH('ALL Backcast - WINEP NEP'!$C404, 'SWB Backcast - WINEP'!$C$12:$C$168, 0), MATCH('ALL Backcast - WINEP NEP'!D$13, 'SWB Backcast - WINEP'!$B$13:$AG$13, 0))</f>
        <v>coastal</v>
      </c>
      <c r="E404" t="str">
        <f>INDEX('SWB Backcast - WINEP'!$B$12:$AG$168, MATCH('ALL Backcast - WINEP NEP'!$C404, 'SWB Backcast - WINEP'!$C$12:$C$168, 0), MATCH('ALL Backcast - WINEP NEP'!E$13, 'SWB Backcast - WINEP'!$B$13:$AG$13, 0))</f>
        <v>Categorisation</v>
      </c>
      <c r="F404" t="str">
        <f>INDEX('SWB Backcast - WINEP'!$B$12:$AG$168, MATCH('ALL Backcast - WINEP NEP'!$C404, 'SWB Backcast - WINEP'!$C$12:$C$168, 0), MATCH('ALL Backcast - WINEP NEP'!F$13, 'SWB Backcast - WINEP'!$B$13:$AG$13, 0))</f>
        <v>Included</v>
      </c>
      <c r="H404" t="str">
        <f>INDEX('SWB Backcast - WINEP'!$B$12:$AG$168, MATCH('ALL Backcast - WINEP NEP'!$C404, 'SWB Backcast - WINEP'!$C$12:$C$168, 0), MATCH('ALL Backcast - WINEP NEP'!H$13, 'SWB Backcast - WINEP'!$B$13:$AG$13, 0))</f>
        <v>Excellent</v>
      </c>
      <c r="I404" t="str">
        <f>INDEX('SWB Backcast - WINEP'!$B$12:$AG$168, MATCH('ALL Backcast - WINEP NEP'!$C404, 'SWB Backcast - WINEP'!$C$12:$C$168, 0), MATCH('ALL Backcast - WINEP NEP'!I$13, 'SWB Backcast - WINEP'!$B$13:$AG$13, 0))</f>
        <v>Excellent</v>
      </c>
      <c r="J404" t="str">
        <f>INDEX('SWB Backcast - WINEP'!$B$12:$AG$168, MATCH('ALL Backcast - WINEP NEP'!$C404, 'SWB Backcast - WINEP'!$C$12:$C$168, 0), MATCH('ALL Backcast - WINEP NEP'!J$13, 'SWB Backcast - WINEP'!$B$13:$AG$13, 0))</f>
        <v>Excellent</v>
      </c>
      <c r="K404" t="str">
        <f>INDEX('SWB Backcast - WINEP'!$B$12:$AG$168, MATCH('ALL Backcast - WINEP NEP'!$C404, 'SWB Backcast - WINEP'!$C$12:$C$168, 0), MATCH('ALL Backcast - WINEP NEP'!K$13, 'SWB Backcast - WINEP'!$B$13:$AG$13, 0))</f>
        <v>Excellent</v>
      </c>
      <c r="L404" t="str">
        <f>INDEX('SWB Backcast - WINEP'!$B$12:$AG$168, MATCH('ALL Backcast - WINEP NEP'!$C404, 'SWB Backcast - WINEP'!$C$12:$C$168, 0), MATCH('ALL Backcast - WINEP NEP'!L$13, 'SWB Backcast - WINEP'!$B$13:$AG$13, 0))</f>
        <v>Excellent</v>
      </c>
      <c r="M404">
        <f>INDEX('SWB Backcast - WINEP'!$B$12:$AG$168, MATCH('ALL Backcast - WINEP NEP'!$C404, 'SWB Backcast - WINEP'!$C$12:$C$168, 0), MATCH('ALL Backcast - WINEP NEP'!M$13, 'SWB Backcast - WINEP'!$B$13:$AG$13, 0))</f>
        <v>0</v>
      </c>
      <c r="N404" t="str">
        <f>INDEX('SWB Backcast - WINEP'!$B$12:$AG$168, MATCH('ALL Backcast - WINEP NEP'!$C404, 'SWB Backcast - WINEP'!$C$12:$C$168, 0), MATCH('ALL Backcast - WINEP NEP'!N$13, 'SWB Backcast - WINEP'!$B$13:$AG$13, 0))</f>
        <v>Excellent</v>
      </c>
      <c r="O404" t="str">
        <f>INDEX('SWB Backcast - WINEP'!$B$12:$AG$168, MATCH('ALL Backcast - WINEP NEP'!$C404, 'SWB Backcast - WINEP'!$C$12:$C$168, 0), MATCH('ALL Backcast - WINEP NEP'!O$13, 'SWB Backcast - WINEP'!$B$13:$AG$13, 0))</f>
        <v>Excellent</v>
      </c>
      <c r="P404">
        <f>INDEX('SWB Backcast - WINEP'!$B$12:$AG$168, MATCH('ALL Backcast - WINEP NEP'!$C404, 'SWB Backcast - WINEP'!$C$12:$C$168, 0), MATCH('ALL Backcast - WINEP NEP'!P$13, 'SWB Backcast - WINEP'!$B$13:$AG$13, 0))</f>
        <v>0</v>
      </c>
      <c r="Q404" t="str">
        <f>INDEX('SWB Backcast - WINEP'!$B$12:$AG$168, MATCH('ALL Backcast - WINEP NEP'!$C404, 'SWB Backcast - WINEP'!$C$12:$C$168, 0), MATCH('ALL Backcast - WINEP NEP'!Q$13, 'SWB Backcast - WINEP'!$B$13:$AG$13, 0))</f>
        <v>Excellent</v>
      </c>
      <c r="R404" t="str">
        <f>INDEX('SWB Backcast - WINEP'!$B$12:$AG$168, MATCH('ALL Backcast - WINEP NEP'!$C404, 'SWB Backcast - WINEP'!$C$12:$C$168, 0), MATCH('ALL Backcast - WINEP NEP'!R$13, 'SWB Backcast - WINEP'!$B$13:$AG$13, 0))</f>
        <v>Excellent</v>
      </c>
      <c r="S404" t="str">
        <f>INDEX('SWB Backcast - WINEP'!$B$12:$AG$168, MATCH('ALL Backcast - WINEP NEP'!$C404, 'SWB Backcast - WINEP'!$C$12:$C$168, 0), MATCH('ALL Backcast - WINEP NEP'!S$13, 'SWB Backcast - WINEP'!$B$13:$AG$13, 0))</f>
        <v>Excellent</v>
      </c>
      <c r="T404" t="str">
        <f>INDEX('SWB Backcast - WINEP'!$B$12:$AG$168, MATCH('ALL Backcast - WINEP NEP'!$C404, 'SWB Backcast - WINEP'!$C$12:$C$168, 0), MATCH('ALL Backcast - WINEP NEP'!T$13, 'SWB Backcast - WINEP'!$B$13:$AG$13, 0))</f>
        <v>Excellent</v>
      </c>
      <c r="U404" t="str">
        <f>INDEX('SWB Backcast - WINEP'!$B$12:$AG$168, MATCH('ALL Backcast - WINEP NEP'!$C404, 'SWB Backcast - WINEP'!$C$12:$C$168, 0), MATCH('ALL Backcast - WINEP NEP'!U$13, 'SWB Backcast - WINEP'!$B$13:$AG$13, 0))</f>
        <v>Excellent</v>
      </c>
      <c r="V404" t="str">
        <f>INDEX('SWB Backcast - WINEP'!$B$12:$AG$168, MATCH('ALL Backcast - WINEP NEP'!$C404, 'SWB Backcast - WINEP'!$C$12:$C$168, 0), MATCH('ALL Backcast - WINEP NEP'!V$13, 'SWB Backcast - WINEP'!$B$13:$AG$13, 0))</f>
        <v>Excellent</v>
      </c>
      <c r="W404">
        <f>INDEX('SWB Backcast - WINEP'!$B$12:$AG$168, MATCH('ALL Backcast - WINEP NEP'!$C404, 'SWB Backcast - WINEP'!$C$12:$C$168, 0), MATCH('ALL Backcast - WINEP NEP'!W$13, 'SWB Backcast - WINEP'!$B$13:$AG$13, 0))</f>
        <v>0</v>
      </c>
      <c r="X404">
        <f>INDEX('SWB Backcast - WINEP'!$B$12:$AG$168, MATCH('ALL Backcast - WINEP NEP'!$C404, 'SWB Backcast - WINEP'!$C$12:$C$168, 0), MATCH('ALL Backcast - WINEP NEP'!X$13, 'SWB Backcast - WINEP'!$B$13:$AG$13, 0))</f>
        <v>0</v>
      </c>
      <c r="Y404">
        <f>INDEX('SWB Backcast - WINEP'!$B$12:$AG$168, MATCH('ALL Backcast - WINEP NEP'!$C404, 'SWB Backcast - WINEP'!$C$12:$C$168, 0), MATCH('ALL Backcast - WINEP NEP'!Y$13, 'SWB Backcast - WINEP'!$B$13:$AG$13, 0))</f>
        <v>0</v>
      </c>
      <c r="Z404" t="str">
        <f>INDEX('SWB Backcast - WINEP'!$B$12:$AG$168, MATCH('ALL Backcast - WINEP NEP'!$C404, 'SWB Backcast - WINEP'!$C$12:$C$168, 0), MATCH('ALL Backcast - WINEP NEP'!Z$13, 'SWB Backcast - WINEP'!$B$13:$AG$13, 0))</f>
        <v>N</v>
      </c>
      <c r="AB404" t="str">
        <f t="shared" si="6"/>
        <v>N</v>
      </c>
    </row>
    <row r="405" spans="2:28">
      <c r="B405" t="s">
        <v>239</v>
      </c>
      <c r="C405" t="s">
        <v>729</v>
      </c>
      <c r="D405" t="str">
        <f>INDEX('SWB Backcast - WINEP'!$B$12:$AG$168, MATCH('ALL Backcast - WINEP NEP'!$C405, 'SWB Backcast - WINEP'!$C$12:$C$168, 0), MATCH('ALL Backcast - WINEP NEP'!D$13, 'SWB Backcast - WINEP'!$B$13:$AG$13, 0))</f>
        <v>coastal</v>
      </c>
      <c r="E405" t="str">
        <f>INDEX('SWB Backcast - WINEP'!$B$12:$AG$168, MATCH('ALL Backcast - WINEP NEP'!$C405, 'SWB Backcast - WINEP'!$C$12:$C$168, 0), MATCH('ALL Backcast - WINEP NEP'!E$13, 'SWB Backcast - WINEP'!$B$13:$AG$13, 0))</f>
        <v>Categorisation</v>
      </c>
      <c r="F405" t="str">
        <f>INDEX('SWB Backcast - WINEP'!$B$12:$AG$168, MATCH('ALL Backcast - WINEP NEP'!$C405, 'SWB Backcast - WINEP'!$C$12:$C$168, 0), MATCH('ALL Backcast - WINEP NEP'!F$13, 'SWB Backcast - WINEP'!$B$13:$AG$13, 0))</f>
        <v>Included</v>
      </c>
      <c r="H405" t="str">
        <f>INDEX('SWB Backcast - WINEP'!$B$12:$AG$168, MATCH('ALL Backcast - WINEP NEP'!$C405, 'SWB Backcast - WINEP'!$C$12:$C$168, 0), MATCH('ALL Backcast - WINEP NEP'!H$13, 'SWB Backcast - WINEP'!$B$13:$AG$13, 0))</f>
        <v>Excellent</v>
      </c>
      <c r="I405" t="str">
        <f>INDEX('SWB Backcast - WINEP'!$B$12:$AG$168, MATCH('ALL Backcast - WINEP NEP'!$C405, 'SWB Backcast - WINEP'!$C$12:$C$168, 0), MATCH('ALL Backcast - WINEP NEP'!I$13, 'SWB Backcast - WINEP'!$B$13:$AG$13, 0))</f>
        <v>Excellent</v>
      </c>
      <c r="J405" t="str">
        <f>INDEX('SWB Backcast - WINEP'!$B$12:$AG$168, MATCH('ALL Backcast - WINEP NEP'!$C405, 'SWB Backcast - WINEP'!$C$12:$C$168, 0), MATCH('ALL Backcast - WINEP NEP'!J$13, 'SWB Backcast - WINEP'!$B$13:$AG$13, 0))</f>
        <v>Excellent</v>
      </c>
      <c r="K405" t="str">
        <f>INDEX('SWB Backcast - WINEP'!$B$12:$AG$168, MATCH('ALL Backcast - WINEP NEP'!$C405, 'SWB Backcast - WINEP'!$C$12:$C$168, 0), MATCH('ALL Backcast - WINEP NEP'!K$13, 'SWB Backcast - WINEP'!$B$13:$AG$13, 0))</f>
        <v>Excellent</v>
      </c>
      <c r="L405" t="str">
        <f>INDEX('SWB Backcast - WINEP'!$B$12:$AG$168, MATCH('ALL Backcast - WINEP NEP'!$C405, 'SWB Backcast - WINEP'!$C$12:$C$168, 0), MATCH('ALL Backcast - WINEP NEP'!L$13, 'SWB Backcast - WINEP'!$B$13:$AG$13, 0))</f>
        <v>Excellent</v>
      </c>
      <c r="M405">
        <f>INDEX('SWB Backcast - WINEP'!$B$12:$AG$168, MATCH('ALL Backcast - WINEP NEP'!$C405, 'SWB Backcast - WINEP'!$C$12:$C$168, 0), MATCH('ALL Backcast - WINEP NEP'!M$13, 'SWB Backcast - WINEP'!$B$13:$AG$13, 0))</f>
        <v>0</v>
      </c>
      <c r="N405" t="str">
        <f>INDEX('SWB Backcast - WINEP'!$B$12:$AG$168, MATCH('ALL Backcast - WINEP NEP'!$C405, 'SWB Backcast - WINEP'!$C$12:$C$168, 0), MATCH('ALL Backcast - WINEP NEP'!N$13, 'SWB Backcast - WINEP'!$B$13:$AG$13, 0))</f>
        <v>Excellent</v>
      </c>
      <c r="O405" t="str">
        <f>INDEX('SWB Backcast - WINEP'!$B$12:$AG$168, MATCH('ALL Backcast - WINEP NEP'!$C405, 'SWB Backcast - WINEP'!$C$12:$C$168, 0), MATCH('ALL Backcast - WINEP NEP'!O$13, 'SWB Backcast - WINEP'!$B$13:$AG$13, 0))</f>
        <v>Excellent</v>
      </c>
      <c r="P405">
        <f>INDEX('SWB Backcast - WINEP'!$B$12:$AG$168, MATCH('ALL Backcast - WINEP NEP'!$C405, 'SWB Backcast - WINEP'!$C$12:$C$168, 0), MATCH('ALL Backcast - WINEP NEP'!P$13, 'SWB Backcast - WINEP'!$B$13:$AG$13, 0))</f>
        <v>0</v>
      </c>
      <c r="Q405" t="str">
        <f>INDEX('SWB Backcast - WINEP'!$B$12:$AG$168, MATCH('ALL Backcast - WINEP NEP'!$C405, 'SWB Backcast - WINEP'!$C$12:$C$168, 0), MATCH('ALL Backcast - WINEP NEP'!Q$13, 'SWB Backcast - WINEP'!$B$13:$AG$13, 0))</f>
        <v>Excellent</v>
      </c>
      <c r="R405" t="str">
        <f>INDEX('SWB Backcast - WINEP'!$B$12:$AG$168, MATCH('ALL Backcast - WINEP NEP'!$C405, 'SWB Backcast - WINEP'!$C$12:$C$168, 0), MATCH('ALL Backcast - WINEP NEP'!R$13, 'SWB Backcast - WINEP'!$B$13:$AG$13, 0))</f>
        <v>Excellent</v>
      </c>
      <c r="S405" t="str">
        <f>INDEX('SWB Backcast - WINEP'!$B$12:$AG$168, MATCH('ALL Backcast - WINEP NEP'!$C405, 'SWB Backcast - WINEP'!$C$12:$C$168, 0), MATCH('ALL Backcast - WINEP NEP'!S$13, 'SWB Backcast - WINEP'!$B$13:$AG$13, 0))</f>
        <v>Excellent</v>
      </c>
      <c r="T405" t="str">
        <f>INDEX('SWB Backcast - WINEP'!$B$12:$AG$168, MATCH('ALL Backcast - WINEP NEP'!$C405, 'SWB Backcast - WINEP'!$C$12:$C$168, 0), MATCH('ALL Backcast - WINEP NEP'!T$13, 'SWB Backcast - WINEP'!$B$13:$AG$13, 0))</f>
        <v>Excellent</v>
      </c>
      <c r="U405" t="str">
        <f>INDEX('SWB Backcast - WINEP'!$B$12:$AG$168, MATCH('ALL Backcast - WINEP NEP'!$C405, 'SWB Backcast - WINEP'!$C$12:$C$168, 0), MATCH('ALL Backcast - WINEP NEP'!U$13, 'SWB Backcast - WINEP'!$B$13:$AG$13, 0))</f>
        <v>Excellent</v>
      </c>
      <c r="V405" t="str">
        <f>INDEX('SWB Backcast - WINEP'!$B$12:$AG$168, MATCH('ALL Backcast - WINEP NEP'!$C405, 'SWB Backcast - WINEP'!$C$12:$C$168, 0), MATCH('ALL Backcast - WINEP NEP'!V$13, 'SWB Backcast - WINEP'!$B$13:$AG$13, 0))</f>
        <v>Excellent</v>
      </c>
      <c r="W405">
        <f>INDEX('SWB Backcast - WINEP'!$B$12:$AG$168, MATCH('ALL Backcast - WINEP NEP'!$C405, 'SWB Backcast - WINEP'!$C$12:$C$168, 0), MATCH('ALL Backcast - WINEP NEP'!W$13, 'SWB Backcast - WINEP'!$B$13:$AG$13, 0))</f>
        <v>0</v>
      </c>
      <c r="X405">
        <f>INDEX('SWB Backcast - WINEP'!$B$12:$AG$168, MATCH('ALL Backcast - WINEP NEP'!$C405, 'SWB Backcast - WINEP'!$C$12:$C$168, 0), MATCH('ALL Backcast - WINEP NEP'!X$13, 'SWB Backcast - WINEP'!$B$13:$AG$13, 0))</f>
        <v>0</v>
      </c>
      <c r="Y405">
        <f>INDEX('SWB Backcast - WINEP'!$B$12:$AG$168, MATCH('ALL Backcast - WINEP NEP'!$C405, 'SWB Backcast - WINEP'!$C$12:$C$168, 0), MATCH('ALL Backcast - WINEP NEP'!Y$13, 'SWB Backcast - WINEP'!$B$13:$AG$13, 0))</f>
        <v>0</v>
      </c>
      <c r="Z405" t="str">
        <f>INDEX('SWB Backcast - WINEP'!$B$12:$AG$168, MATCH('ALL Backcast - WINEP NEP'!$C405, 'SWB Backcast - WINEP'!$C$12:$C$168, 0), MATCH('ALL Backcast - WINEP NEP'!Z$13, 'SWB Backcast - WINEP'!$B$13:$AG$13, 0))</f>
        <v>N</v>
      </c>
      <c r="AB405" t="str">
        <f t="shared" si="6"/>
        <v>N</v>
      </c>
    </row>
    <row r="406" spans="2:28">
      <c r="B406" t="s">
        <v>239</v>
      </c>
      <c r="C406" t="s">
        <v>730</v>
      </c>
      <c r="D406" t="str">
        <f>INDEX('SWB Backcast - WINEP'!$B$12:$AG$168, MATCH('ALL Backcast - WINEP NEP'!$C406, 'SWB Backcast - WINEP'!$C$12:$C$168, 0), MATCH('ALL Backcast - WINEP NEP'!D$13, 'SWB Backcast - WINEP'!$B$13:$AG$13, 0))</f>
        <v>coastal</v>
      </c>
      <c r="E406" t="str">
        <f>INDEX('SWB Backcast - WINEP'!$B$12:$AG$168, MATCH('ALL Backcast - WINEP NEP'!$C406, 'SWB Backcast - WINEP'!$C$12:$C$168, 0), MATCH('ALL Backcast - WINEP NEP'!E$13, 'SWB Backcast - WINEP'!$B$13:$AG$13, 0))</f>
        <v>Categorisation</v>
      </c>
      <c r="F406" t="str">
        <f>INDEX('SWB Backcast - WINEP'!$B$12:$AG$168, MATCH('ALL Backcast - WINEP NEP'!$C406, 'SWB Backcast - WINEP'!$C$12:$C$168, 0), MATCH('ALL Backcast - WINEP NEP'!F$13, 'SWB Backcast - WINEP'!$B$13:$AG$13, 0))</f>
        <v>Included</v>
      </c>
      <c r="H406" t="str">
        <f>INDEX('SWB Backcast - WINEP'!$B$12:$AG$168, MATCH('ALL Backcast - WINEP NEP'!$C406, 'SWB Backcast - WINEP'!$C$12:$C$168, 0), MATCH('ALL Backcast - WINEP NEP'!H$13, 'SWB Backcast - WINEP'!$B$13:$AG$13, 0))</f>
        <v>Excellent</v>
      </c>
      <c r="I406" t="str">
        <f>INDEX('SWB Backcast - WINEP'!$B$12:$AG$168, MATCH('ALL Backcast - WINEP NEP'!$C406, 'SWB Backcast - WINEP'!$C$12:$C$168, 0), MATCH('ALL Backcast - WINEP NEP'!I$13, 'SWB Backcast - WINEP'!$B$13:$AG$13, 0))</f>
        <v>Excellent</v>
      </c>
      <c r="J406" t="str">
        <f>INDEX('SWB Backcast - WINEP'!$B$12:$AG$168, MATCH('ALL Backcast - WINEP NEP'!$C406, 'SWB Backcast - WINEP'!$C$12:$C$168, 0), MATCH('ALL Backcast - WINEP NEP'!J$13, 'SWB Backcast - WINEP'!$B$13:$AG$13, 0))</f>
        <v>Excellent</v>
      </c>
      <c r="K406" t="str">
        <f>INDEX('SWB Backcast - WINEP'!$B$12:$AG$168, MATCH('ALL Backcast - WINEP NEP'!$C406, 'SWB Backcast - WINEP'!$C$12:$C$168, 0), MATCH('ALL Backcast - WINEP NEP'!K$13, 'SWB Backcast - WINEP'!$B$13:$AG$13, 0))</f>
        <v>Excellent</v>
      </c>
      <c r="L406" t="str">
        <f>INDEX('SWB Backcast - WINEP'!$B$12:$AG$168, MATCH('ALL Backcast - WINEP NEP'!$C406, 'SWB Backcast - WINEP'!$C$12:$C$168, 0), MATCH('ALL Backcast - WINEP NEP'!L$13, 'SWB Backcast - WINEP'!$B$13:$AG$13, 0))</f>
        <v>Excellent</v>
      </c>
      <c r="M406">
        <f>INDEX('SWB Backcast - WINEP'!$B$12:$AG$168, MATCH('ALL Backcast - WINEP NEP'!$C406, 'SWB Backcast - WINEP'!$C$12:$C$168, 0), MATCH('ALL Backcast - WINEP NEP'!M$13, 'SWB Backcast - WINEP'!$B$13:$AG$13, 0))</f>
        <v>0</v>
      </c>
      <c r="N406" t="str">
        <f>INDEX('SWB Backcast - WINEP'!$B$12:$AG$168, MATCH('ALL Backcast - WINEP NEP'!$C406, 'SWB Backcast - WINEP'!$C$12:$C$168, 0), MATCH('ALL Backcast - WINEP NEP'!N$13, 'SWB Backcast - WINEP'!$B$13:$AG$13, 0))</f>
        <v>Excellent</v>
      </c>
      <c r="O406" t="str">
        <f>INDEX('SWB Backcast - WINEP'!$B$12:$AG$168, MATCH('ALL Backcast - WINEP NEP'!$C406, 'SWB Backcast - WINEP'!$C$12:$C$168, 0), MATCH('ALL Backcast - WINEP NEP'!O$13, 'SWB Backcast - WINEP'!$B$13:$AG$13, 0))</f>
        <v>Excellent</v>
      </c>
      <c r="P406">
        <f>INDEX('SWB Backcast - WINEP'!$B$12:$AG$168, MATCH('ALL Backcast - WINEP NEP'!$C406, 'SWB Backcast - WINEP'!$C$12:$C$168, 0), MATCH('ALL Backcast - WINEP NEP'!P$13, 'SWB Backcast - WINEP'!$B$13:$AG$13, 0))</f>
        <v>0</v>
      </c>
      <c r="Q406" t="str">
        <f>INDEX('SWB Backcast - WINEP'!$B$12:$AG$168, MATCH('ALL Backcast - WINEP NEP'!$C406, 'SWB Backcast - WINEP'!$C$12:$C$168, 0), MATCH('ALL Backcast - WINEP NEP'!Q$13, 'SWB Backcast - WINEP'!$B$13:$AG$13, 0))</f>
        <v>Excellent</v>
      </c>
      <c r="R406" t="str">
        <f>INDEX('SWB Backcast - WINEP'!$B$12:$AG$168, MATCH('ALL Backcast - WINEP NEP'!$C406, 'SWB Backcast - WINEP'!$C$12:$C$168, 0), MATCH('ALL Backcast - WINEP NEP'!R$13, 'SWB Backcast - WINEP'!$B$13:$AG$13, 0))</f>
        <v>Excellent</v>
      </c>
      <c r="S406" t="str">
        <f>INDEX('SWB Backcast - WINEP'!$B$12:$AG$168, MATCH('ALL Backcast - WINEP NEP'!$C406, 'SWB Backcast - WINEP'!$C$12:$C$168, 0), MATCH('ALL Backcast - WINEP NEP'!S$13, 'SWB Backcast - WINEP'!$B$13:$AG$13, 0))</f>
        <v>Excellent</v>
      </c>
      <c r="T406" t="str">
        <f>INDEX('SWB Backcast - WINEP'!$B$12:$AG$168, MATCH('ALL Backcast - WINEP NEP'!$C406, 'SWB Backcast - WINEP'!$C$12:$C$168, 0), MATCH('ALL Backcast - WINEP NEP'!T$13, 'SWB Backcast - WINEP'!$B$13:$AG$13, 0))</f>
        <v>Excellent</v>
      </c>
      <c r="U406" t="str">
        <f>INDEX('SWB Backcast - WINEP'!$B$12:$AG$168, MATCH('ALL Backcast - WINEP NEP'!$C406, 'SWB Backcast - WINEP'!$C$12:$C$168, 0), MATCH('ALL Backcast - WINEP NEP'!U$13, 'SWB Backcast - WINEP'!$B$13:$AG$13, 0))</f>
        <v>Excellent</v>
      </c>
      <c r="V406" t="str">
        <f>INDEX('SWB Backcast - WINEP'!$B$12:$AG$168, MATCH('ALL Backcast - WINEP NEP'!$C406, 'SWB Backcast - WINEP'!$C$12:$C$168, 0), MATCH('ALL Backcast - WINEP NEP'!V$13, 'SWB Backcast - WINEP'!$B$13:$AG$13, 0))</f>
        <v>Excellent</v>
      </c>
      <c r="W406">
        <f>INDEX('SWB Backcast - WINEP'!$B$12:$AG$168, MATCH('ALL Backcast - WINEP NEP'!$C406, 'SWB Backcast - WINEP'!$C$12:$C$168, 0), MATCH('ALL Backcast - WINEP NEP'!W$13, 'SWB Backcast - WINEP'!$B$13:$AG$13, 0))</f>
        <v>0</v>
      </c>
      <c r="X406">
        <f>INDEX('SWB Backcast - WINEP'!$B$12:$AG$168, MATCH('ALL Backcast - WINEP NEP'!$C406, 'SWB Backcast - WINEP'!$C$12:$C$168, 0), MATCH('ALL Backcast - WINEP NEP'!X$13, 'SWB Backcast - WINEP'!$B$13:$AG$13, 0))</f>
        <v>0</v>
      </c>
      <c r="Y406">
        <f>INDEX('SWB Backcast - WINEP'!$B$12:$AG$168, MATCH('ALL Backcast - WINEP NEP'!$C406, 'SWB Backcast - WINEP'!$C$12:$C$168, 0), MATCH('ALL Backcast - WINEP NEP'!Y$13, 'SWB Backcast - WINEP'!$B$13:$AG$13, 0))</f>
        <v>0</v>
      </c>
      <c r="Z406" t="str">
        <f>INDEX('SWB Backcast - WINEP'!$B$12:$AG$168, MATCH('ALL Backcast - WINEP NEP'!$C406, 'SWB Backcast - WINEP'!$C$12:$C$168, 0), MATCH('ALL Backcast - WINEP NEP'!Z$13, 'SWB Backcast - WINEP'!$B$13:$AG$13, 0))</f>
        <v>N</v>
      </c>
      <c r="AB406" t="str">
        <f t="shared" si="6"/>
        <v>N</v>
      </c>
    </row>
    <row r="407" spans="2:28">
      <c r="B407" t="s">
        <v>239</v>
      </c>
      <c r="C407" t="s">
        <v>731</v>
      </c>
      <c r="D407" t="str">
        <f>INDEX('SWB Backcast - WINEP'!$B$12:$AG$168, MATCH('ALL Backcast - WINEP NEP'!$C407, 'SWB Backcast - WINEP'!$C$12:$C$168, 0), MATCH('ALL Backcast - WINEP NEP'!D$13, 'SWB Backcast - WINEP'!$B$13:$AG$13, 0))</f>
        <v>coastal</v>
      </c>
      <c r="E407" t="str">
        <f>INDEX('SWB Backcast - WINEP'!$B$12:$AG$168, MATCH('ALL Backcast - WINEP NEP'!$C407, 'SWB Backcast - WINEP'!$C$12:$C$168, 0), MATCH('ALL Backcast - WINEP NEP'!E$13, 'SWB Backcast - WINEP'!$B$13:$AG$13, 0))</f>
        <v>Categorisation</v>
      </c>
      <c r="F407" t="str">
        <f>INDEX('SWB Backcast - WINEP'!$B$12:$AG$168, MATCH('ALL Backcast - WINEP NEP'!$C407, 'SWB Backcast - WINEP'!$C$12:$C$168, 0), MATCH('ALL Backcast - WINEP NEP'!F$13, 'SWB Backcast - WINEP'!$B$13:$AG$13, 0))</f>
        <v>Included</v>
      </c>
      <c r="H407" t="str">
        <f>INDEX('SWB Backcast - WINEP'!$B$12:$AG$168, MATCH('ALL Backcast - WINEP NEP'!$C407, 'SWB Backcast - WINEP'!$C$12:$C$168, 0), MATCH('ALL Backcast - WINEP NEP'!H$13, 'SWB Backcast - WINEP'!$B$13:$AG$13, 0))</f>
        <v>Good</v>
      </c>
      <c r="I407" t="str">
        <f>INDEX('SWB Backcast - WINEP'!$B$12:$AG$168, MATCH('ALL Backcast - WINEP NEP'!$C407, 'SWB Backcast - WINEP'!$C$12:$C$168, 0), MATCH('ALL Backcast - WINEP NEP'!I$13, 'SWB Backcast - WINEP'!$B$13:$AG$13, 0))</f>
        <v>Excellent</v>
      </c>
      <c r="J407" t="str">
        <f>INDEX('SWB Backcast - WINEP'!$B$12:$AG$168, MATCH('ALL Backcast - WINEP NEP'!$C407, 'SWB Backcast - WINEP'!$C$12:$C$168, 0), MATCH('ALL Backcast - WINEP NEP'!J$13, 'SWB Backcast - WINEP'!$B$13:$AG$13, 0))</f>
        <v>Good</v>
      </c>
      <c r="K407" t="str">
        <f>INDEX('SWB Backcast - WINEP'!$B$12:$AG$168, MATCH('ALL Backcast - WINEP NEP'!$C407, 'SWB Backcast - WINEP'!$C$12:$C$168, 0), MATCH('ALL Backcast - WINEP NEP'!K$13, 'SWB Backcast - WINEP'!$B$13:$AG$13, 0))</f>
        <v>Good</v>
      </c>
      <c r="L407" t="str">
        <f>INDEX('SWB Backcast - WINEP'!$B$12:$AG$168, MATCH('ALL Backcast - WINEP NEP'!$C407, 'SWB Backcast - WINEP'!$C$12:$C$168, 0), MATCH('ALL Backcast - WINEP NEP'!L$13, 'SWB Backcast - WINEP'!$B$13:$AG$13, 0))</f>
        <v>Excellent</v>
      </c>
      <c r="M407">
        <f>INDEX('SWB Backcast - WINEP'!$B$12:$AG$168, MATCH('ALL Backcast - WINEP NEP'!$C407, 'SWB Backcast - WINEP'!$C$12:$C$168, 0), MATCH('ALL Backcast - WINEP NEP'!M$13, 'SWB Backcast - WINEP'!$B$13:$AG$13, 0))</f>
        <v>0</v>
      </c>
      <c r="N407" t="str">
        <f>INDEX('SWB Backcast - WINEP'!$B$12:$AG$168, MATCH('ALL Backcast - WINEP NEP'!$C407, 'SWB Backcast - WINEP'!$C$12:$C$168, 0), MATCH('ALL Backcast - WINEP NEP'!N$13, 'SWB Backcast - WINEP'!$B$13:$AG$13, 0))</f>
        <v>Good</v>
      </c>
      <c r="O407" t="str">
        <f>INDEX('SWB Backcast - WINEP'!$B$12:$AG$168, MATCH('ALL Backcast - WINEP NEP'!$C407, 'SWB Backcast - WINEP'!$C$12:$C$168, 0), MATCH('ALL Backcast - WINEP NEP'!O$13, 'SWB Backcast - WINEP'!$B$13:$AG$13, 0))</f>
        <v>Good</v>
      </c>
      <c r="P407">
        <f>INDEX('SWB Backcast - WINEP'!$B$12:$AG$168, MATCH('ALL Backcast - WINEP NEP'!$C407, 'SWB Backcast - WINEP'!$C$12:$C$168, 0), MATCH('ALL Backcast - WINEP NEP'!P$13, 'SWB Backcast - WINEP'!$B$13:$AG$13, 0))</f>
        <v>0</v>
      </c>
      <c r="Q407" t="str">
        <f>INDEX('SWB Backcast - WINEP'!$B$12:$AG$168, MATCH('ALL Backcast - WINEP NEP'!$C407, 'SWB Backcast - WINEP'!$C$12:$C$168, 0), MATCH('ALL Backcast - WINEP NEP'!Q$13, 'SWB Backcast - WINEP'!$B$13:$AG$13, 0))</f>
        <v>Excellent</v>
      </c>
      <c r="R407" t="str">
        <f>INDEX('SWB Backcast - WINEP'!$B$12:$AG$168, MATCH('ALL Backcast - WINEP NEP'!$C407, 'SWB Backcast - WINEP'!$C$12:$C$168, 0), MATCH('ALL Backcast - WINEP NEP'!R$13, 'SWB Backcast - WINEP'!$B$13:$AG$13, 0))</f>
        <v>Excellent</v>
      </c>
      <c r="S407" t="str">
        <f>INDEX('SWB Backcast - WINEP'!$B$12:$AG$168, MATCH('ALL Backcast - WINEP NEP'!$C407, 'SWB Backcast - WINEP'!$C$12:$C$168, 0), MATCH('ALL Backcast - WINEP NEP'!S$13, 'SWB Backcast - WINEP'!$B$13:$AG$13, 0))</f>
        <v>Excellent</v>
      </c>
      <c r="T407" t="str">
        <f>INDEX('SWB Backcast - WINEP'!$B$12:$AG$168, MATCH('ALL Backcast - WINEP NEP'!$C407, 'SWB Backcast - WINEP'!$C$12:$C$168, 0), MATCH('ALL Backcast - WINEP NEP'!T$13, 'SWB Backcast - WINEP'!$B$13:$AG$13, 0))</f>
        <v>Excellent</v>
      </c>
      <c r="U407" t="str">
        <f>INDEX('SWB Backcast - WINEP'!$B$12:$AG$168, MATCH('ALL Backcast - WINEP NEP'!$C407, 'SWB Backcast - WINEP'!$C$12:$C$168, 0), MATCH('ALL Backcast - WINEP NEP'!U$13, 'SWB Backcast - WINEP'!$B$13:$AG$13, 0))</f>
        <v>Excellent</v>
      </c>
      <c r="V407" t="str">
        <f>INDEX('SWB Backcast - WINEP'!$B$12:$AG$168, MATCH('ALL Backcast - WINEP NEP'!$C407, 'SWB Backcast - WINEP'!$C$12:$C$168, 0), MATCH('ALL Backcast - WINEP NEP'!V$13, 'SWB Backcast - WINEP'!$B$13:$AG$13, 0))</f>
        <v>Excellent</v>
      </c>
      <c r="W407">
        <f>INDEX('SWB Backcast - WINEP'!$B$12:$AG$168, MATCH('ALL Backcast - WINEP NEP'!$C407, 'SWB Backcast - WINEP'!$C$12:$C$168, 0), MATCH('ALL Backcast - WINEP NEP'!W$13, 'SWB Backcast - WINEP'!$B$13:$AG$13, 0))</f>
        <v>0</v>
      </c>
      <c r="X407">
        <f>INDEX('SWB Backcast - WINEP'!$B$12:$AG$168, MATCH('ALL Backcast - WINEP NEP'!$C407, 'SWB Backcast - WINEP'!$C$12:$C$168, 0), MATCH('ALL Backcast - WINEP NEP'!X$13, 'SWB Backcast - WINEP'!$B$13:$AG$13, 0))</f>
        <v>0</v>
      </c>
      <c r="Y407">
        <f>INDEX('SWB Backcast - WINEP'!$B$12:$AG$168, MATCH('ALL Backcast - WINEP NEP'!$C407, 'SWB Backcast - WINEP'!$C$12:$C$168, 0), MATCH('ALL Backcast - WINEP NEP'!Y$13, 'SWB Backcast - WINEP'!$B$13:$AG$13, 0))</f>
        <v>0</v>
      </c>
      <c r="Z407" t="str">
        <f>INDEX('SWB Backcast - WINEP'!$B$12:$AG$168, MATCH('ALL Backcast - WINEP NEP'!$C407, 'SWB Backcast - WINEP'!$C$12:$C$168, 0), MATCH('ALL Backcast - WINEP NEP'!Z$13, 'SWB Backcast - WINEP'!$B$13:$AG$13, 0))</f>
        <v>N</v>
      </c>
      <c r="AB407" t="str">
        <f t="shared" si="6"/>
        <v>N</v>
      </c>
    </row>
    <row r="408" spans="2:28">
      <c r="B408" t="s">
        <v>239</v>
      </c>
      <c r="C408" t="s">
        <v>732</v>
      </c>
      <c r="D408" t="str">
        <f>INDEX('SWB Backcast - WINEP'!$B$12:$AG$168, MATCH('ALL Backcast - WINEP NEP'!$C408, 'SWB Backcast - WINEP'!$C$12:$C$168, 0), MATCH('ALL Backcast - WINEP NEP'!D$13, 'SWB Backcast - WINEP'!$B$13:$AG$13, 0))</f>
        <v>coastal</v>
      </c>
      <c r="E408" t="str">
        <f>INDEX('SWB Backcast - WINEP'!$B$12:$AG$168, MATCH('ALL Backcast - WINEP NEP'!$C408, 'SWB Backcast - WINEP'!$C$12:$C$168, 0), MATCH('ALL Backcast - WINEP NEP'!E$13, 'SWB Backcast - WINEP'!$B$13:$AG$13, 0))</f>
        <v>Categorisation</v>
      </c>
      <c r="F408" t="str">
        <f>INDEX('SWB Backcast - WINEP'!$B$12:$AG$168, MATCH('ALL Backcast - WINEP NEP'!$C408, 'SWB Backcast - WINEP'!$C$12:$C$168, 0), MATCH('ALL Backcast - WINEP NEP'!F$13, 'SWB Backcast - WINEP'!$B$13:$AG$13, 0))</f>
        <v>Excluded</v>
      </c>
      <c r="H408" t="str">
        <f>INDEX('SWB Backcast - WINEP'!$B$12:$AG$168, MATCH('ALL Backcast - WINEP NEP'!$C408, 'SWB Backcast - WINEP'!$C$12:$C$168, 0), MATCH('ALL Backcast - WINEP NEP'!H$13, 'SWB Backcast - WINEP'!$B$13:$AG$13, 0))</f>
        <v>Not applicable (removed)</v>
      </c>
      <c r="I408" t="str">
        <f>INDEX('SWB Backcast - WINEP'!$B$12:$AG$168, MATCH('ALL Backcast - WINEP NEP'!$C408, 'SWB Backcast - WINEP'!$C$12:$C$168, 0), MATCH('ALL Backcast - WINEP NEP'!I$13, 'SWB Backcast - WINEP'!$B$13:$AG$13, 0))</f>
        <v>Not applicable (removed)</v>
      </c>
      <c r="J408" t="str">
        <f>INDEX('SWB Backcast - WINEP'!$B$12:$AG$168, MATCH('ALL Backcast - WINEP NEP'!$C408, 'SWB Backcast - WINEP'!$C$12:$C$168, 0), MATCH('ALL Backcast - WINEP NEP'!J$13, 'SWB Backcast - WINEP'!$B$13:$AG$13, 0))</f>
        <v>Not applicable (removed)</v>
      </c>
      <c r="K408" t="str">
        <f>INDEX('SWB Backcast - WINEP'!$B$12:$AG$168, MATCH('ALL Backcast - WINEP NEP'!$C408, 'SWB Backcast - WINEP'!$C$12:$C$168, 0), MATCH('ALL Backcast - WINEP NEP'!K$13, 'SWB Backcast - WINEP'!$B$13:$AG$13, 0))</f>
        <v>Not applicable (removed)</v>
      </c>
      <c r="L408" t="str">
        <f>INDEX('SWB Backcast - WINEP'!$B$12:$AG$168, MATCH('ALL Backcast - WINEP NEP'!$C408, 'SWB Backcast - WINEP'!$C$12:$C$168, 0), MATCH('ALL Backcast - WINEP NEP'!L$13, 'SWB Backcast - WINEP'!$B$13:$AG$13, 0))</f>
        <v>Not applicable (removed)</v>
      </c>
      <c r="M408">
        <f>INDEX('SWB Backcast - WINEP'!$B$12:$AG$168, MATCH('ALL Backcast - WINEP NEP'!$C408, 'SWB Backcast - WINEP'!$C$12:$C$168, 0), MATCH('ALL Backcast - WINEP NEP'!M$13, 'SWB Backcast - WINEP'!$B$13:$AG$13, 0))</f>
        <v>0</v>
      </c>
      <c r="N408" t="str">
        <f>INDEX('SWB Backcast - WINEP'!$B$12:$AG$168, MATCH('ALL Backcast - WINEP NEP'!$C408, 'SWB Backcast - WINEP'!$C$12:$C$168, 0), MATCH('ALL Backcast - WINEP NEP'!N$13, 'SWB Backcast - WINEP'!$B$13:$AG$13, 0))</f>
        <v>Not applicable (removed)</v>
      </c>
      <c r="O408" t="str">
        <f>INDEX('SWB Backcast - WINEP'!$B$12:$AG$168, MATCH('ALL Backcast - WINEP NEP'!$C408, 'SWB Backcast - WINEP'!$C$12:$C$168, 0), MATCH('ALL Backcast - WINEP NEP'!O$13, 'SWB Backcast - WINEP'!$B$13:$AG$13, 0))</f>
        <v>Not applicable (removed)</v>
      </c>
      <c r="P408">
        <f>INDEX('SWB Backcast - WINEP'!$B$12:$AG$168, MATCH('ALL Backcast - WINEP NEP'!$C408, 'SWB Backcast - WINEP'!$C$12:$C$168, 0), MATCH('ALL Backcast - WINEP NEP'!P$13, 'SWB Backcast - WINEP'!$B$13:$AG$13, 0))</f>
        <v>0</v>
      </c>
      <c r="Q408" t="str">
        <f>INDEX('SWB Backcast - WINEP'!$B$12:$AG$168, MATCH('ALL Backcast - WINEP NEP'!$C408, 'SWB Backcast - WINEP'!$C$12:$C$168, 0), MATCH('ALL Backcast - WINEP NEP'!Q$13, 'SWB Backcast - WINEP'!$B$13:$AG$13, 0))</f>
        <v>Not applicable - not designated</v>
      </c>
      <c r="R408" t="str">
        <f>INDEX('SWB Backcast - WINEP'!$B$12:$AG$168, MATCH('ALL Backcast - WINEP NEP'!$C408, 'SWB Backcast - WINEP'!$C$12:$C$168, 0), MATCH('ALL Backcast - WINEP NEP'!R$13, 'SWB Backcast - WINEP'!$B$13:$AG$13, 0))</f>
        <v>Not applicable - not designated</v>
      </c>
      <c r="S408" t="str">
        <f>INDEX('SWB Backcast - WINEP'!$B$12:$AG$168, MATCH('ALL Backcast - WINEP NEP'!$C408, 'SWB Backcast - WINEP'!$C$12:$C$168, 0), MATCH('ALL Backcast - WINEP NEP'!S$13, 'SWB Backcast - WINEP'!$B$13:$AG$13, 0))</f>
        <v>Not applicable - not designated</v>
      </c>
      <c r="T408" t="str">
        <f>INDEX('SWB Backcast - WINEP'!$B$12:$AG$168, MATCH('ALL Backcast - WINEP NEP'!$C408, 'SWB Backcast - WINEP'!$C$12:$C$168, 0), MATCH('ALL Backcast - WINEP NEP'!T$13, 'SWB Backcast - WINEP'!$B$13:$AG$13, 0))</f>
        <v>Not applicable - not designated</v>
      </c>
      <c r="U408" t="str">
        <f>INDEX('SWB Backcast - WINEP'!$B$12:$AG$168, MATCH('ALL Backcast - WINEP NEP'!$C408, 'SWB Backcast - WINEP'!$C$12:$C$168, 0), MATCH('ALL Backcast - WINEP NEP'!U$13, 'SWB Backcast - WINEP'!$B$13:$AG$13, 0))</f>
        <v>Not applicable - not designated</v>
      </c>
      <c r="V408" t="str">
        <f>INDEX('SWB Backcast - WINEP'!$B$12:$AG$168, MATCH('ALL Backcast - WINEP NEP'!$C408, 'SWB Backcast - WINEP'!$C$12:$C$168, 0), MATCH('ALL Backcast - WINEP NEP'!V$13, 'SWB Backcast - WINEP'!$B$13:$AG$13, 0))</f>
        <v>Not applicable - not designated</v>
      </c>
      <c r="W408">
        <f>INDEX('SWB Backcast - WINEP'!$B$12:$AG$168, MATCH('ALL Backcast - WINEP NEP'!$C408, 'SWB Backcast - WINEP'!$C$12:$C$168, 0), MATCH('ALL Backcast - WINEP NEP'!W$13, 'SWB Backcast - WINEP'!$B$13:$AG$13, 0))</f>
        <v>0</v>
      </c>
      <c r="X408">
        <f>INDEX('SWB Backcast - WINEP'!$B$12:$AG$168, MATCH('ALL Backcast - WINEP NEP'!$C408, 'SWB Backcast - WINEP'!$C$12:$C$168, 0), MATCH('ALL Backcast - WINEP NEP'!X$13, 'SWB Backcast - WINEP'!$B$13:$AG$13, 0))</f>
        <v>0</v>
      </c>
      <c r="Y408">
        <f>INDEX('SWB Backcast - WINEP'!$B$12:$AG$168, MATCH('ALL Backcast - WINEP NEP'!$C408, 'SWB Backcast - WINEP'!$C$12:$C$168, 0), MATCH('ALL Backcast - WINEP NEP'!Y$13, 'SWB Backcast - WINEP'!$B$13:$AG$13, 0))</f>
        <v>0</v>
      </c>
      <c r="Z408" t="str">
        <f>INDEX('SWB Backcast - WINEP'!$B$12:$AG$168, MATCH('ALL Backcast - WINEP NEP'!$C408, 'SWB Backcast - WINEP'!$C$12:$C$168, 0), MATCH('ALL Backcast - WINEP NEP'!Z$13, 'SWB Backcast - WINEP'!$B$13:$AG$13, 0))</f>
        <v>N</v>
      </c>
      <c r="AB408" t="str">
        <f t="shared" si="6"/>
        <v>N</v>
      </c>
    </row>
    <row r="409" spans="2:28">
      <c r="B409" t="s">
        <v>239</v>
      </c>
      <c r="C409" t="s">
        <v>733</v>
      </c>
      <c r="D409" t="str">
        <f>INDEX('SWB Backcast - WINEP'!$B$12:$AG$168, MATCH('ALL Backcast - WINEP NEP'!$C409, 'SWB Backcast - WINEP'!$C$12:$C$168, 0), MATCH('ALL Backcast - WINEP NEP'!D$13, 'SWB Backcast - WINEP'!$B$13:$AG$13, 0))</f>
        <v>coastal</v>
      </c>
      <c r="E409" t="str">
        <f>INDEX('SWB Backcast - WINEP'!$B$12:$AG$168, MATCH('ALL Backcast - WINEP NEP'!$C409, 'SWB Backcast - WINEP'!$C$12:$C$168, 0), MATCH('ALL Backcast - WINEP NEP'!E$13, 'SWB Backcast - WINEP'!$B$13:$AG$13, 0))</f>
        <v>Categorisation</v>
      </c>
      <c r="F409" t="str">
        <f>INDEX('SWB Backcast - WINEP'!$B$12:$AG$168, MATCH('ALL Backcast - WINEP NEP'!$C409, 'SWB Backcast - WINEP'!$C$12:$C$168, 0), MATCH('ALL Backcast - WINEP NEP'!F$13, 'SWB Backcast - WINEP'!$B$13:$AG$13, 0))</f>
        <v>Included</v>
      </c>
      <c r="H409" t="str">
        <f>INDEX('SWB Backcast - WINEP'!$B$12:$AG$168, MATCH('ALL Backcast - WINEP NEP'!$C409, 'SWB Backcast - WINEP'!$C$12:$C$168, 0), MATCH('ALL Backcast - WINEP NEP'!H$13, 'SWB Backcast - WINEP'!$B$13:$AG$13, 0))</f>
        <v>Excellent</v>
      </c>
      <c r="I409" t="str">
        <f>INDEX('SWB Backcast - WINEP'!$B$12:$AG$168, MATCH('ALL Backcast - WINEP NEP'!$C409, 'SWB Backcast - WINEP'!$C$12:$C$168, 0), MATCH('ALL Backcast - WINEP NEP'!I$13, 'SWB Backcast - WINEP'!$B$13:$AG$13, 0))</f>
        <v>Excellent</v>
      </c>
      <c r="J409" t="str">
        <f>INDEX('SWB Backcast - WINEP'!$B$12:$AG$168, MATCH('ALL Backcast - WINEP NEP'!$C409, 'SWB Backcast - WINEP'!$C$12:$C$168, 0), MATCH('ALL Backcast - WINEP NEP'!J$13, 'SWB Backcast - WINEP'!$B$13:$AG$13, 0))</f>
        <v>Good</v>
      </c>
      <c r="K409" t="str">
        <f>INDEX('SWB Backcast - WINEP'!$B$12:$AG$168, MATCH('ALL Backcast - WINEP NEP'!$C409, 'SWB Backcast - WINEP'!$C$12:$C$168, 0), MATCH('ALL Backcast - WINEP NEP'!K$13, 'SWB Backcast - WINEP'!$B$13:$AG$13, 0))</f>
        <v>Excellent</v>
      </c>
      <c r="L409" t="str">
        <f>INDEX('SWB Backcast - WINEP'!$B$12:$AG$168, MATCH('ALL Backcast - WINEP NEP'!$C409, 'SWB Backcast - WINEP'!$C$12:$C$168, 0), MATCH('ALL Backcast - WINEP NEP'!L$13, 'SWB Backcast - WINEP'!$B$13:$AG$13, 0))</f>
        <v>Excellent</v>
      </c>
      <c r="M409">
        <f>INDEX('SWB Backcast - WINEP'!$B$12:$AG$168, MATCH('ALL Backcast - WINEP NEP'!$C409, 'SWB Backcast - WINEP'!$C$12:$C$168, 0), MATCH('ALL Backcast - WINEP NEP'!M$13, 'SWB Backcast - WINEP'!$B$13:$AG$13, 0))</f>
        <v>0</v>
      </c>
      <c r="N409" t="str">
        <f>INDEX('SWB Backcast - WINEP'!$B$12:$AG$168, MATCH('ALL Backcast - WINEP NEP'!$C409, 'SWB Backcast - WINEP'!$C$12:$C$168, 0), MATCH('ALL Backcast - WINEP NEP'!N$13, 'SWB Backcast - WINEP'!$B$13:$AG$13, 0))</f>
        <v>Excellent</v>
      </c>
      <c r="O409" t="str">
        <f>INDEX('SWB Backcast - WINEP'!$B$12:$AG$168, MATCH('ALL Backcast - WINEP NEP'!$C409, 'SWB Backcast - WINEP'!$C$12:$C$168, 0), MATCH('ALL Backcast - WINEP NEP'!O$13, 'SWB Backcast - WINEP'!$B$13:$AG$13, 0))</f>
        <v>Excellent</v>
      </c>
      <c r="P409">
        <f>INDEX('SWB Backcast - WINEP'!$B$12:$AG$168, MATCH('ALL Backcast - WINEP NEP'!$C409, 'SWB Backcast - WINEP'!$C$12:$C$168, 0), MATCH('ALL Backcast - WINEP NEP'!P$13, 'SWB Backcast - WINEP'!$B$13:$AG$13, 0))</f>
        <v>0</v>
      </c>
      <c r="Q409" t="str">
        <f>INDEX('SWB Backcast - WINEP'!$B$12:$AG$168, MATCH('ALL Backcast - WINEP NEP'!$C409, 'SWB Backcast - WINEP'!$C$12:$C$168, 0), MATCH('ALL Backcast - WINEP NEP'!Q$13, 'SWB Backcast - WINEP'!$B$13:$AG$13, 0))</f>
        <v>Excellent</v>
      </c>
      <c r="R409" t="str">
        <f>INDEX('SWB Backcast - WINEP'!$B$12:$AG$168, MATCH('ALL Backcast - WINEP NEP'!$C409, 'SWB Backcast - WINEP'!$C$12:$C$168, 0), MATCH('ALL Backcast - WINEP NEP'!R$13, 'SWB Backcast - WINEP'!$B$13:$AG$13, 0))</f>
        <v>Excellent</v>
      </c>
      <c r="S409" t="str">
        <f>INDEX('SWB Backcast - WINEP'!$B$12:$AG$168, MATCH('ALL Backcast - WINEP NEP'!$C409, 'SWB Backcast - WINEP'!$C$12:$C$168, 0), MATCH('ALL Backcast - WINEP NEP'!S$13, 'SWB Backcast - WINEP'!$B$13:$AG$13, 0))</f>
        <v>Excellent</v>
      </c>
      <c r="T409" t="str">
        <f>INDEX('SWB Backcast - WINEP'!$B$12:$AG$168, MATCH('ALL Backcast - WINEP NEP'!$C409, 'SWB Backcast - WINEP'!$C$12:$C$168, 0), MATCH('ALL Backcast - WINEP NEP'!T$13, 'SWB Backcast - WINEP'!$B$13:$AG$13, 0))</f>
        <v>Excellent</v>
      </c>
      <c r="U409" t="str">
        <f>INDEX('SWB Backcast - WINEP'!$B$12:$AG$168, MATCH('ALL Backcast - WINEP NEP'!$C409, 'SWB Backcast - WINEP'!$C$12:$C$168, 0), MATCH('ALL Backcast - WINEP NEP'!U$13, 'SWB Backcast - WINEP'!$B$13:$AG$13, 0))</f>
        <v>Excellent</v>
      </c>
      <c r="V409" t="str">
        <f>INDEX('SWB Backcast - WINEP'!$B$12:$AG$168, MATCH('ALL Backcast - WINEP NEP'!$C409, 'SWB Backcast - WINEP'!$C$12:$C$168, 0), MATCH('ALL Backcast - WINEP NEP'!V$13, 'SWB Backcast - WINEP'!$B$13:$AG$13, 0))</f>
        <v>Excellent</v>
      </c>
      <c r="W409">
        <f>INDEX('SWB Backcast - WINEP'!$B$12:$AG$168, MATCH('ALL Backcast - WINEP NEP'!$C409, 'SWB Backcast - WINEP'!$C$12:$C$168, 0), MATCH('ALL Backcast - WINEP NEP'!W$13, 'SWB Backcast - WINEP'!$B$13:$AG$13, 0))</f>
        <v>0</v>
      </c>
      <c r="X409">
        <f>INDEX('SWB Backcast - WINEP'!$B$12:$AG$168, MATCH('ALL Backcast - WINEP NEP'!$C409, 'SWB Backcast - WINEP'!$C$12:$C$168, 0), MATCH('ALL Backcast - WINEP NEP'!X$13, 'SWB Backcast - WINEP'!$B$13:$AG$13, 0))</f>
        <v>0</v>
      </c>
      <c r="Y409">
        <f>INDEX('SWB Backcast - WINEP'!$B$12:$AG$168, MATCH('ALL Backcast - WINEP NEP'!$C409, 'SWB Backcast - WINEP'!$C$12:$C$168, 0), MATCH('ALL Backcast - WINEP NEP'!Y$13, 'SWB Backcast - WINEP'!$B$13:$AG$13, 0))</f>
        <v>0</v>
      </c>
      <c r="Z409" t="str">
        <f>INDEX('SWB Backcast - WINEP'!$B$12:$AG$168, MATCH('ALL Backcast - WINEP NEP'!$C409, 'SWB Backcast - WINEP'!$C$12:$C$168, 0), MATCH('ALL Backcast - WINEP NEP'!Z$13, 'SWB Backcast - WINEP'!$B$13:$AG$13, 0))</f>
        <v>N</v>
      </c>
      <c r="AB409" t="str">
        <f t="shared" si="6"/>
        <v>N</v>
      </c>
    </row>
    <row r="410" spans="2:28">
      <c r="B410" t="s">
        <v>239</v>
      </c>
      <c r="C410" t="s">
        <v>734</v>
      </c>
      <c r="D410" t="str">
        <f>INDEX('SWB Backcast - WINEP'!$B$12:$AG$168, MATCH('ALL Backcast - WINEP NEP'!$C410, 'SWB Backcast - WINEP'!$C$12:$C$168, 0), MATCH('ALL Backcast - WINEP NEP'!D$13, 'SWB Backcast - WINEP'!$B$13:$AG$13, 0))</f>
        <v>coastal</v>
      </c>
      <c r="E410" t="str">
        <f>INDEX('SWB Backcast - WINEP'!$B$12:$AG$168, MATCH('ALL Backcast - WINEP NEP'!$C410, 'SWB Backcast - WINEP'!$C$12:$C$168, 0), MATCH('ALL Backcast - WINEP NEP'!E$13, 'SWB Backcast - WINEP'!$B$13:$AG$13, 0))</f>
        <v>Categorisation</v>
      </c>
      <c r="F410" t="str">
        <f>INDEX('SWB Backcast - WINEP'!$B$12:$AG$168, MATCH('ALL Backcast - WINEP NEP'!$C410, 'SWB Backcast - WINEP'!$C$12:$C$168, 0), MATCH('ALL Backcast - WINEP NEP'!F$13, 'SWB Backcast - WINEP'!$B$13:$AG$13, 0))</f>
        <v>Included</v>
      </c>
      <c r="H410" t="str">
        <f>INDEX('SWB Backcast - WINEP'!$B$12:$AG$168, MATCH('ALL Backcast - WINEP NEP'!$C410, 'SWB Backcast - WINEP'!$C$12:$C$168, 0), MATCH('ALL Backcast - WINEP NEP'!H$13, 'SWB Backcast - WINEP'!$B$13:$AG$13, 0))</f>
        <v>Good</v>
      </c>
      <c r="I410" t="str">
        <f>INDEX('SWB Backcast - WINEP'!$B$12:$AG$168, MATCH('ALL Backcast - WINEP NEP'!$C410, 'SWB Backcast - WINEP'!$C$12:$C$168, 0), MATCH('ALL Backcast - WINEP NEP'!I$13, 'SWB Backcast - WINEP'!$B$13:$AG$13, 0))</f>
        <v>Good</v>
      </c>
      <c r="J410" t="str">
        <f>INDEX('SWB Backcast - WINEP'!$B$12:$AG$168, MATCH('ALL Backcast - WINEP NEP'!$C410, 'SWB Backcast - WINEP'!$C$12:$C$168, 0), MATCH('ALL Backcast - WINEP NEP'!J$13, 'SWB Backcast - WINEP'!$B$13:$AG$13, 0))</f>
        <v>Good</v>
      </c>
      <c r="K410" t="str">
        <f>INDEX('SWB Backcast - WINEP'!$B$12:$AG$168, MATCH('ALL Backcast - WINEP NEP'!$C410, 'SWB Backcast - WINEP'!$C$12:$C$168, 0), MATCH('ALL Backcast - WINEP NEP'!K$13, 'SWB Backcast - WINEP'!$B$13:$AG$13, 0))</f>
        <v>Good</v>
      </c>
      <c r="L410" t="str">
        <f>INDEX('SWB Backcast - WINEP'!$B$12:$AG$168, MATCH('ALL Backcast - WINEP NEP'!$C410, 'SWB Backcast - WINEP'!$C$12:$C$168, 0), MATCH('ALL Backcast - WINEP NEP'!L$13, 'SWB Backcast - WINEP'!$B$13:$AG$13, 0))</f>
        <v>Excellent</v>
      </c>
      <c r="M410">
        <f>INDEX('SWB Backcast - WINEP'!$B$12:$AG$168, MATCH('ALL Backcast - WINEP NEP'!$C410, 'SWB Backcast - WINEP'!$C$12:$C$168, 0), MATCH('ALL Backcast - WINEP NEP'!M$13, 'SWB Backcast - WINEP'!$B$13:$AG$13, 0))</f>
        <v>0</v>
      </c>
      <c r="N410" t="str">
        <f>INDEX('SWB Backcast - WINEP'!$B$12:$AG$168, MATCH('ALL Backcast - WINEP NEP'!$C410, 'SWB Backcast - WINEP'!$C$12:$C$168, 0), MATCH('ALL Backcast - WINEP NEP'!N$13, 'SWB Backcast - WINEP'!$B$13:$AG$13, 0))</f>
        <v>Excellent</v>
      </c>
      <c r="O410" t="str">
        <f>INDEX('SWB Backcast - WINEP'!$B$12:$AG$168, MATCH('ALL Backcast - WINEP NEP'!$C410, 'SWB Backcast - WINEP'!$C$12:$C$168, 0), MATCH('ALL Backcast - WINEP NEP'!O$13, 'SWB Backcast - WINEP'!$B$13:$AG$13, 0))</f>
        <v>Excellent</v>
      </c>
      <c r="P410">
        <f>INDEX('SWB Backcast - WINEP'!$B$12:$AG$168, MATCH('ALL Backcast - WINEP NEP'!$C410, 'SWB Backcast - WINEP'!$C$12:$C$168, 0), MATCH('ALL Backcast - WINEP NEP'!P$13, 'SWB Backcast - WINEP'!$B$13:$AG$13, 0))</f>
        <v>0</v>
      </c>
      <c r="Q410" t="str">
        <f>INDEX('SWB Backcast - WINEP'!$B$12:$AG$168, MATCH('ALL Backcast - WINEP NEP'!$C410, 'SWB Backcast - WINEP'!$C$12:$C$168, 0), MATCH('ALL Backcast - WINEP NEP'!Q$13, 'SWB Backcast - WINEP'!$B$13:$AG$13, 0))</f>
        <v>Excellent</v>
      </c>
      <c r="R410" t="str">
        <f>INDEX('SWB Backcast - WINEP'!$B$12:$AG$168, MATCH('ALL Backcast - WINEP NEP'!$C410, 'SWB Backcast - WINEP'!$C$12:$C$168, 0), MATCH('ALL Backcast - WINEP NEP'!R$13, 'SWB Backcast - WINEP'!$B$13:$AG$13, 0))</f>
        <v>Excellent</v>
      </c>
      <c r="S410" t="str">
        <f>INDEX('SWB Backcast - WINEP'!$B$12:$AG$168, MATCH('ALL Backcast - WINEP NEP'!$C410, 'SWB Backcast - WINEP'!$C$12:$C$168, 0), MATCH('ALL Backcast - WINEP NEP'!S$13, 'SWB Backcast - WINEP'!$B$13:$AG$13, 0))</f>
        <v>Excellent</v>
      </c>
      <c r="T410" t="str">
        <f>INDEX('SWB Backcast - WINEP'!$B$12:$AG$168, MATCH('ALL Backcast - WINEP NEP'!$C410, 'SWB Backcast - WINEP'!$C$12:$C$168, 0), MATCH('ALL Backcast - WINEP NEP'!T$13, 'SWB Backcast - WINEP'!$B$13:$AG$13, 0))</f>
        <v>Excellent</v>
      </c>
      <c r="U410" t="str">
        <f>INDEX('SWB Backcast - WINEP'!$B$12:$AG$168, MATCH('ALL Backcast - WINEP NEP'!$C410, 'SWB Backcast - WINEP'!$C$12:$C$168, 0), MATCH('ALL Backcast - WINEP NEP'!U$13, 'SWB Backcast - WINEP'!$B$13:$AG$13, 0))</f>
        <v>Excellent</v>
      </c>
      <c r="V410" t="str">
        <f>INDEX('SWB Backcast - WINEP'!$B$12:$AG$168, MATCH('ALL Backcast - WINEP NEP'!$C410, 'SWB Backcast - WINEP'!$C$12:$C$168, 0), MATCH('ALL Backcast - WINEP NEP'!V$13, 'SWB Backcast - WINEP'!$B$13:$AG$13, 0))</f>
        <v>Excellent</v>
      </c>
      <c r="W410">
        <f>INDEX('SWB Backcast - WINEP'!$B$12:$AG$168, MATCH('ALL Backcast - WINEP NEP'!$C410, 'SWB Backcast - WINEP'!$C$12:$C$168, 0), MATCH('ALL Backcast - WINEP NEP'!W$13, 'SWB Backcast - WINEP'!$B$13:$AG$13, 0))</f>
        <v>0</v>
      </c>
      <c r="X410">
        <f>INDEX('SWB Backcast - WINEP'!$B$12:$AG$168, MATCH('ALL Backcast - WINEP NEP'!$C410, 'SWB Backcast - WINEP'!$C$12:$C$168, 0), MATCH('ALL Backcast - WINEP NEP'!X$13, 'SWB Backcast - WINEP'!$B$13:$AG$13, 0))</f>
        <v>0</v>
      </c>
      <c r="Y410">
        <f>INDEX('SWB Backcast - WINEP'!$B$12:$AG$168, MATCH('ALL Backcast - WINEP NEP'!$C410, 'SWB Backcast - WINEP'!$C$12:$C$168, 0), MATCH('ALL Backcast - WINEP NEP'!Y$13, 'SWB Backcast - WINEP'!$B$13:$AG$13, 0))</f>
        <v>0</v>
      </c>
      <c r="Z410" t="str">
        <f>INDEX('SWB Backcast - WINEP'!$B$12:$AG$168, MATCH('ALL Backcast - WINEP NEP'!$C410, 'SWB Backcast - WINEP'!$C$12:$C$168, 0), MATCH('ALL Backcast - WINEP NEP'!Z$13, 'SWB Backcast - WINEP'!$B$13:$AG$13, 0))</f>
        <v>N</v>
      </c>
      <c r="AB410" t="str">
        <f t="shared" si="6"/>
        <v>N</v>
      </c>
    </row>
    <row r="411" spans="2:28">
      <c r="B411" t="s">
        <v>239</v>
      </c>
      <c r="C411" t="s">
        <v>735</v>
      </c>
      <c r="D411" t="str">
        <f>INDEX('SWB Backcast - WINEP'!$B$12:$AG$168, MATCH('ALL Backcast - WINEP NEP'!$C411, 'SWB Backcast - WINEP'!$C$12:$C$168, 0), MATCH('ALL Backcast - WINEP NEP'!D$13, 'SWB Backcast - WINEP'!$B$13:$AG$13, 0))</f>
        <v>coastal</v>
      </c>
      <c r="E411" t="str">
        <f>INDEX('SWB Backcast - WINEP'!$B$12:$AG$168, MATCH('ALL Backcast - WINEP NEP'!$C411, 'SWB Backcast - WINEP'!$C$12:$C$168, 0), MATCH('ALL Backcast - WINEP NEP'!E$13, 'SWB Backcast - WINEP'!$B$13:$AG$13, 0))</f>
        <v>Categorisation</v>
      </c>
      <c r="F411" t="str">
        <f>INDEX('SWB Backcast - WINEP'!$B$12:$AG$168, MATCH('ALL Backcast - WINEP NEP'!$C411, 'SWB Backcast - WINEP'!$C$12:$C$168, 0), MATCH('ALL Backcast - WINEP NEP'!F$13, 'SWB Backcast - WINEP'!$B$13:$AG$13, 0))</f>
        <v>Included</v>
      </c>
      <c r="H411" t="str">
        <f>INDEX('SWB Backcast - WINEP'!$B$12:$AG$168, MATCH('ALL Backcast - WINEP NEP'!$C411, 'SWB Backcast - WINEP'!$C$12:$C$168, 0), MATCH('ALL Backcast - WINEP NEP'!H$13, 'SWB Backcast - WINEP'!$B$13:$AG$13, 0))</f>
        <v>Excellent</v>
      </c>
      <c r="I411" t="str">
        <f>INDEX('SWB Backcast - WINEP'!$B$12:$AG$168, MATCH('ALL Backcast - WINEP NEP'!$C411, 'SWB Backcast - WINEP'!$C$12:$C$168, 0), MATCH('ALL Backcast - WINEP NEP'!I$13, 'SWB Backcast - WINEP'!$B$13:$AG$13, 0))</f>
        <v>Excellent</v>
      </c>
      <c r="J411" t="str">
        <f>INDEX('SWB Backcast - WINEP'!$B$12:$AG$168, MATCH('ALL Backcast - WINEP NEP'!$C411, 'SWB Backcast - WINEP'!$C$12:$C$168, 0), MATCH('ALL Backcast - WINEP NEP'!J$13, 'SWB Backcast - WINEP'!$B$13:$AG$13, 0))</f>
        <v>Excellent</v>
      </c>
      <c r="K411" t="str">
        <f>INDEX('SWB Backcast - WINEP'!$B$12:$AG$168, MATCH('ALL Backcast - WINEP NEP'!$C411, 'SWB Backcast - WINEP'!$C$12:$C$168, 0), MATCH('ALL Backcast - WINEP NEP'!K$13, 'SWB Backcast - WINEP'!$B$13:$AG$13, 0))</f>
        <v>Excellent</v>
      </c>
      <c r="L411" t="str">
        <f>INDEX('SWB Backcast - WINEP'!$B$12:$AG$168, MATCH('ALL Backcast - WINEP NEP'!$C411, 'SWB Backcast - WINEP'!$C$12:$C$168, 0), MATCH('ALL Backcast - WINEP NEP'!L$13, 'SWB Backcast - WINEP'!$B$13:$AG$13, 0))</f>
        <v>Excellent</v>
      </c>
      <c r="M411">
        <f>INDEX('SWB Backcast - WINEP'!$B$12:$AG$168, MATCH('ALL Backcast - WINEP NEP'!$C411, 'SWB Backcast - WINEP'!$C$12:$C$168, 0), MATCH('ALL Backcast - WINEP NEP'!M$13, 'SWB Backcast - WINEP'!$B$13:$AG$13, 0))</f>
        <v>0</v>
      </c>
      <c r="N411" t="str">
        <f>INDEX('SWB Backcast - WINEP'!$B$12:$AG$168, MATCH('ALL Backcast - WINEP NEP'!$C411, 'SWB Backcast - WINEP'!$C$12:$C$168, 0), MATCH('ALL Backcast - WINEP NEP'!N$13, 'SWB Backcast - WINEP'!$B$13:$AG$13, 0))</f>
        <v>Good</v>
      </c>
      <c r="O411" t="str">
        <f>INDEX('SWB Backcast - WINEP'!$B$12:$AG$168, MATCH('ALL Backcast - WINEP NEP'!$C411, 'SWB Backcast - WINEP'!$C$12:$C$168, 0), MATCH('ALL Backcast - WINEP NEP'!O$13, 'SWB Backcast - WINEP'!$B$13:$AG$13, 0))</f>
        <v>Good</v>
      </c>
      <c r="P411">
        <f>INDEX('SWB Backcast - WINEP'!$B$12:$AG$168, MATCH('ALL Backcast - WINEP NEP'!$C411, 'SWB Backcast - WINEP'!$C$12:$C$168, 0), MATCH('ALL Backcast - WINEP NEP'!P$13, 'SWB Backcast - WINEP'!$B$13:$AG$13, 0))</f>
        <v>0</v>
      </c>
      <c r="Q411" t="str">
        <f>INDEX('SWB Backcast - WINEP'!$B$12:$AG$168, MATCH('ALL Backcast - WINEP NEP'!$C411, 'SWB Backcast - WINEP'!$C$12:$C$168, 0), MATCH('ALL Backcast - WINEP NEP'!Q$13, 'SWB Backcast - WINEP'!$B$13:$AG$13, 0))</f>
        <v>Good</v>
      </c>
      <c r="R411" t="str">
        <f>INDEX('SWB Backcast - WINEP'!$B$12:$AG$168, MATCH('ALL Backcast - WINEP NEP'!$C411, 'SWB Backcast - WINEP'!$C$12:$C$168, 0), MATCH('ALL Backcast - WINEP NEP'!R$13, 'SWB Backcast - WINEP'!$B$13:$AG$13, 0))</f>
        <v>Good</v>
      </c>
      <c r="S411" t="str">
        <f>INDEX('SWB Backcast - WINEP'!$B$12:$AG$168, MATCH('ALL Backcast - WINEP NEP'!$C411, 'SWB Backcast - WINEP'!$C$12:$C$168, 0), MATCH('ALL Backcast - WINEP NEP'!S$13, 'SWB Backcast - WINEP'!$B$13:$AG$13, 0))</f>
        <v>Good</v>
      </c>
      <c r="T411" t="str">
        <f>INDEX('SWB Backcast - WINEP'!$B$12:$AG$168, MATCH('ALL Backcast - WINEP NEP'!$C411, 'SWB Backcast - WINEP'!$C$12:$C$168, 0), MATCH('ALL Backcast - WINEP NEP'!T$13, 'SWB Backcast - WINEP'!$B$13:$AG$13, 0))</f>
        <v>Good</v>
      </c>
      <c r="U411" t="str">
        <f>INDEX('SWB Backcast - WINEP'!$B$12:$AG$168, MATCH('ALL Backcast - WINEP NEP'!$C411, 'SWB Backcast - WINEP'!$C$12:$C$168, 0), MATCH('ALL Backcast - WINEP NEP'!U$13, 'SWB Backcast - WINEP'!$B$13:$AG$13, 0))</f>
        <v>Good</v>
      </c>
      <c r="V411" t="str">
        <f>INDEX('SWB Backcast - WINEP'!$B$12:$AG$168, MATCH('ALL Backcast - WINEP NEP'!$C411, 'SWB Backcast - WINEP'!$C$12:$C$168, 0), MATCH('ALL Backcast - WINEP NEP'!V$13, 'SWB Backcast - WINEP'!$B$13:$AG$13, 0))</f>
        <v>Good</v>
      </c>
      <c r="W411" t="str">
        <f>INDEX('SWB Backcast - WINEP'!$B$12:$AG$168, MATCH('ALL Backcast - WINEP NEP'!$C411, 'SWB Backcast - WINEP'!$C$12:$C$168, 0), MATCH('ALL Backcast - WINEP NEP'!W$13, 'SWB Backcast - WINEP'!$B$13:$AG$13, 0))</f>
        <v>Y</v>
      </c>
      <c r="X411" t="str">
        <f>INDEX('SWB Backcast - WINEP'!$B$12:$AG$168, MATCH('ALL Backcast - WINEP NEP'!$C411, 'SWB Backcast - WINEP'!$C$12:$C$168, 0), MATCH('ALL Backcast - WINEP NEP'!X$13, 'SWB Backcast - WINEP'!$B$13:$AG$13, 0))</f>
        <v>Investigation to confirm why site is failing its baseline class - historical performance of excellent, now at good and predicted to remain at good - push to excellent?</v>
      </c>
      <c r="Y411" t="str">
        <f>INDEX('SWB Backcast - WINEP'!$B$12:$AG$168, MATCH('ALL Backcast - WINEP NEP'!$C411, 'SWB Backcast - WINEP'!$C$12:$C$168, 0), MATCH('ALL Backcast - WINEP NEP'!Y$13, 'SWB Backcast - WINEP'!$B$13:$AG$13, 0))</f>
        <v>Accept company forecast - consistent good and have an investigation</v>
      </c>
      <c r="Z411" t="str">
        <f>INDEX('SWB Backcast - WINEP'!$B$12:$AG$168, MATCH('ALL Backcast - WINEP NEP'!$C411, 'SWB Backcast - WINEP'!$C$12:$C$168, 0), MATCH('ALL Backcast - WINEP NEP'!Z$13, 'SWB Backcast - WINEP'!$B$13:$AG$13, 0))</f>
        <v>N</v>
      </c>
      <c r="AB411" t="s">
        <v>51</v>
      </c>
    </row>
    <row r="412" spans="2:28">
      <c r="B412" t="s">
        <v>239</v>
      </c>
      <c r="C412" t="s">
        <v>736</v>
      </c>
      <c r="D412" t="str">
        <f>INDEX('SWB Backcast - WINEP'!$B$12:$AG$168, MATCH('ALL Backcast - WINEP NEP'!$C412, 'SWB Backcast - WINEP'!$C$12:$C$168, 0), MATCH('ALL Backcast - WINEP NEP'!D$13, 'SWB Backcast - WINEP'!$B$13:$AG$13, 0))</f>
        <v>coastal</v>
      </c>
      <c r="E412" t="str">
        <f>INDEX('SWB Backcast - WINEP'!$B$12:$AG$168, MATCH('ALL Backcast - WINEP NEP'!$C412, 'SWB Backcast - WINEP'!$C$12:$C$168, 0), MATCH('ALL Backcast - WINEP NEP'!E$13, 'SWB Backcast - WINEP'!$B$13:$AG$13, 0))</f>
        <v>Categorisation</v>
      </c>
      <c r="F412" t="str">
        <f>INDEX('SWB Backcast - WINEP'!$B$12:$AG$168, MATCH('ALL Backcast - WINEP NEP'!$C412, 'SWB Backcast - WINEP'!$C$12:$C$168, 0), MATCH('ALL Backcast - WINEP NEP'!F$13, 'SWB Backcast - WINEP'!$B$13:$AG$13, 0))</f>
        <v>Included</v>
      </c>
      <c r="H412" t="str">
        <f>INDEX('SWB Backcast - WINEP'!$B$12:$AG$168, MATCH('ALL Backcast - WINEP NEP'!$C412, 'SWB Backcast - WINEP'!$C$12:$C$168, 0), MATCH('ALL Backcast - WINEP NEP'!H$13, 'SWB Backcast - WINEP'!$B$13:$AG$13, 0))</f>
        <v>Excellent</v>
      </c>
      <c r="I412" t="str">
        <f>INDEX('SWB Backcast - WINEP'!$B$12:$AG$168, MATCH('ALL Backcast - WINEP NEP'!$C412, 'SWB Backcast - WINEP'!$C$12:$C$168, 0), MATCH('ALL Backcast - WINEP NEP'!I$13, 'SWB Backcast - WINEP'!$B$13:$AG$13, 0))</f>
        <v>Excellent</v>
      </c>
      <c r="J412" t="str">
        <f>INDEX('SWB Backcast - WINEP'!$B$12:$AG$168, MATCH('ALL Backcast - WINEP NEP'!$C412, 'SWB Backcast - WINEP'!$C$12:$C$168, 0), MATCH('ALL Backcast - WINEP NEP'!J$13, 'SWB Backcast - WINEP'!$B$13:$AG$13, 0))</f>
        <v>Excellent</v>
      </c>
      <c r="K412" t="str">
        <f>INDEX('SWB Backcast - WINEP'!$B$12:$AG$168, MATCH('ALL Backcast - WINEP NEP'!$C412, 'SWB Backcast - WINEP'!$C$12:$C$168, 0), MATCH('ALL Backcast - WINEP NEP'!K$13, 'SWB Backcast - WINEP'!$B$13:$AG$13, 0))</f>
        <v>Excellent</v>
      </c>
      <c r="L412" t="str">
        <f>INDEX('SWB Backcast - WINEP'!$B$12:$AG$168, MATCH('ALL Backcast - WINEP NEP'!$C412, 'SWB Backcast - WINEP'!$C$12:$C$168, 0), MATCH('ALL Backcast - WINEP NEP'!L$13, 'SWB Backcast - WINEP'!$B$13:$AG$13, 0))</f>
        <v>Excellent</v>
      </c>
      <c r="M412">
        <f>INDEX('SWB Backcast - WINEP'!$B$12:$AG$168, MATCH('ALL Backcast - WINEP NEP'!$C412, 'SWB Backcast - WINEP'!$C$12:$C$168, 0), MATCH('ALL Backcast - WINEP NEP'!M$13, 'SWB Backcast - WINEP'!$B$13:$AG$13, 0))</f>
        <v>0</v>
      </c>
      <c r="N412" t="str">
        <f>INDEX('SWB Backcast - WINEP'!$B$12:$AG$168, MATCH('ALL Backcast - WINEP NEP'!$C412, 'SWB Backcast - WINEP'!$C$12:$C$168, 0), MATCH('ALL Backcast - WINEP NEP'!N$13, 'SWB Backcast - WINEP'!$B$13:$AG$13, 0))</f>
        <v>Excellent</v>
      </c>
      <c r="O412" t="str">
        <f>INDEX('SWB Backcast - WINEP'!$B$12:$AG$168, MATCH('ALL Backcast - WINEP NEP'!$C412, 'SWB Backcast - WINEP'!$C$12:$C$168, 0), MATCH('ALL Backcast - WINEP NEP'!O$13, 'SWB Backcast - WINEP'!$B$13:$AG$13, 0))</f>
        <v>Excellent</v>
      </c>
      <c r="P412">
        <f>INDEX('SWB Backcast - WINEP'!$B$12:$AG$168, MATCH('ALL Backcast - WINEP NEP'!$C412, 'SWB Backcast - WINEP'!$C$12:$C$168, 0), MATCH('ALL Backcast - WINEP NEP'!P$13, 'SWB Backcast - WINEP'!$B$13:$AG$13, 0))</f>
        <v>0</v>
      </c>
      <c r="Q412" t="str">
        <f>INDEX('SWB Backcast - WINEP'!$B$12:$AG$168, MATCH('ALL Backcast - WINEP NEP'!$C412, 'SWB Backcast - WINEP'!$C$12:$C$168, 0), MATCH('ALL Backcast - WINEP NEP'!Q$13, 'SWB Backcast - WINEP'!$B$13:$AG$13, 0))</f>
        <v>Excellent</v>
      </c>
      <c r="R412" t="str">
        <f>INDEX('SWB Backcast - WINEP'!$B$12:$AG$168, MATCH('ALL Backcast - WINEP NEP'!$C412, 'SWB Backcast - WINEP'!$C$12:$C$168, 0), MATCH('ALL Backcast - WINEP NEP'!R$13, 'SWB Backcast - WINEP'!$B$13:$AG$13, 0))</f>
        <v>Excellent</v>
      </c>
      <c r="S412" t="str">
        <f>INDEX('SWB Backcast - WINEP'!$B$12:$AG$168, MATCH('ALL Backcast - WINEP NEP'!$C412, 'SWB Backcast - WINEP'!$C$12:$C$168, 0), MATCH('ALL Backcast - WINEP NEP'!S$13, 'SWB Backcast - WINEP'!$B$13:$AG$13, 0))</f>
        <v>Excellent</v>
      </c>
      <c r="T412" t="str">
        <f>INDEX('SWB Backcast - WINEP'!$B$12:$AG$168, MATCH('ALL Backcast - WINEP NEP'!$C412, 'SWB Backcast - WINEP'!$C$12:$C$168, 0), MATCH('ALL Backcast - WINEP NEP'!T$13, 'SWB Backcast - WINEP'!$B$13:$AG$13, 0))</f>
        <v>Excellent</v>
      </c>
      <c r="U412" t="str">
        <f>INDEX('SWB Backcast - WINEP'!$B$12:$AG$168, MATCH('ALL Backcast - WINEP NEP'!$C412, 'SWB Backcast - WINEP'!$C$12:$C$168, 0), MATCH('ALL Backcast - WINEP NEP'!U$13, 'SWB Backcast - WINEP'!$B$13:$AG$13, 0))</f>
        <v>Excellent</v>
      </c>
      <c r="V412" t="str">
        <f>INDEX('SWB Backcast - WINEP'!$B$12:$AG$168, MATCH('ALL Backcast - WINEP NEP'!$C412, 'SWB Backcast - WINEP'!$C$12:$C$168, 0), MATCH('ALL Backcast - WINEP NEP'!V$13, 'SWB Backcast - WINEP'!$B$13:$AG$13, 0))</f>
        <v>Excellent</v>
      </c>
      <c r="W412">
        <f>INDEX('SWB Backcast - WINEP'!$B$12:$AG$168, MATCH('ALL Backcast - WINEP NEP'!$C412, 'SWB Backcast - WINEP'!$C$12:$C$168, 0), MATCH('ALL Backcast - WINEP NEP'!W$13, 'SWB Backcast - WINEP'!$B$13:$AG$13, 0))</f>
        <v>0</v>
      </c>
      <c r="X412">
        <f>INDEX('SWB Backcast - WINEP'!$B$12:$AG$168, MATCH('ALL Backcast - WINEP NEP'!$C412, 'SWB Backcast - WINEP'!$C$12:$C$168, 0), MATCH('ALL Backcast - WINEP NEP'!X$13, 'SWB Backcast - WINEP'!$B$13:$AG$13, 0))</f>
        <v>0</v>
      </c>
      <c r="Y412">
        <f>INDEX('SWB Backcast - WINEP'!$B$12:$AG$168, MATCH('ALL Backcast - WINEP NEP'!$C412, 'SWB Backcast - WINEP'!$C$12:$C$168, 0), MATCH('ALL Backcast - WINEP NEP'!Y$13, 'SWB Backcast - WINEP'!$B$13:$AG$13, 0))</f>
        <v>0</v>
      </c>
      <c r="Z412" t="str">
        <f>INDEX('SWB Backcast - WINEP'!$B$12:$AG$168, MATCH('ALL Backcast - WINEP NEP'!$C412, 'SWB Backcast - WINEP'!$C$12:$C$168, 0), MATCH('ALL Backcast - WINEP NEP'!Z$13, 'SWB Backcast - WINEP'!$B$13:$AG$13, 0))</f>
        <v>N</v>
      </c>
      <c r="AB412" t="str">
        <f t="shared" ref="AB412:AB433" si="7">IF(OR(ISNUMBER(SEARCH("IMP", X412)), ISNUMBER(SEARCH("ND ", X412))), "Y", "N")</f>
        <v>N</v>
      </c>
    </row>
    <row r="413" spans="2:28">
      <c r="B413" t="s">
        <v>239</v>
      </c>
      <c r="C413" t="s">
        <v>737</v>
      </c>
      <c r="D413" t="str">
        <f>INDEX('SWB Backcast - WINEP'!$B$12:$AG$168, MATCH('ALL Backcast - WINEP NEP'!$C413, 'SWB Backcast - WINEP'!$C$12:$C$168, 0), MATCH('ALL Backcast - WINEP NEP'!D$13, 'SWB Backcast - WINEP'!$B$13:$AG$13, 0))</f>
        <v>coastal</v>
      </c>
      <c r="E413" t="str">
        <f>INDEX('SWB Backcast - WINEP'!$B$12:$AG$168, MATCH('ALL Backcast - WINEP NEP'!$C413, 'SWB Backcast - WINEP'!$C$12:$C$168, 0), MATCH('ALL Backcast - WINEP NEP'!E$13, 'SWB Backcast - WINEP'!$B$13:$AG$13, 0))</f>
        <v>Categorisation</v>
      </c>
      <c r="F413" t="str">
        <f>INDEX('SWB Backcast - WINEP'!$B$12:$AG$168, MATCH('ALL Backcast - WINEP NEP'!$C413, 'SWB Backcast - WINEP'!$C$12:$C$168, 0), MATCH('ALL Backcast - WINEP NEP'!F$13, 'SWB Backcast - WINEP'!$B$13:$AG$13, 0))</f>
        <v>Included</v>
      </c>
      <c r="H413" t="str">
        <f>INDEX('SWB Backcast - WINEP'!$B$12:$AG$168, MATCH('ALL Backcast - WINEP NEP'!$C413, 'SWB Backcast - WINEP'!$C$12:$C$168, 0), MATCH('ALL Backcast - WINEP NEP'!H$13, 'SWB Backcast - WINEP'!$B$13:$AG$13, 0))</f>
        <v>Excellent</v>
      </c>
      <c r="I413" t="str">
        <f>INDEX('SWB Backcast - WINEP'!$B$12:$AG$168, MATCH('ALL Backcast - WINEP NEP'!$C413, 'SWB Backcast - WINEP'!$C$12:$C$168, 0), MATCH('ALL Backcast - WINEP NEP'!I$13, 'SWB Backcast - WINEP'!$B$13:$AG$13, 0))</f>
        <v>Excellent</v>
      </c>
      <c r="J413" t="str">
        <f>INDEX('SWB Backcast - WINEP'!$B$12:$AG$168, MATCH('ALL Backcast - WINEP NEP'!$C413, 'SWB Backcast - WINEP'!$C$12:$C$168, 0), MATCH('ALL Backcast - WINEP NEP'!J$13, 'SWB Backcast - WINEP'!$B$13:$AG$13, 0))</f>
        <v>Excellent</v>
      </c>
      <c r="K413" t="str">
        <f>INDEX('SWB Backcast - WINEP'!$B$12:$AG$168, MATCH('ALL Backcast - WINEP NEP'!$C413, 'SWB Backcast - WINEP'!$C$12:$C$168, 0), MATCH('ALL Backcast - WINEP NEP'!K$13, 'SWB Backcast - WINEP'!$B$13:$AG$13, 0))</f>
        <v>Excellent</v>
      </c>
      <c r="L413" t="str">
        <f>INDEX('SWB Backcast - WINEP'!$B$12:$AG$168, MATCH('ALL Backcast - WINEP NEP'!$C413, 'SWB Backcast - WINEP'!$C$12:$C$168, 0), MATCH('ALL Backcast - WINEP NEP'!L$13, 'SWB Backcast - WINEP'!$B$13:$AG$13, 0))</f>
        <v>Excellent</v>
      </c>
      <c r="M413">
        <f>INDEX('SWB Backcast - WINEP'!$B$12:$AG$168, MATCH('ALL Backcast - WINEP NEP'!$C413, 'SWB Backcast - WINEP'!$C$12:$C$168, 0), MATCH('ALL Backcast - WINEP NEP'!M$13, 'SWB Backcast - WINEP'!$B$13:$AG$13, 0))</f>
        <v>0</v>
      </c>
      <c r="N413" t="str">
        <f>INDEX('SWB Backcast - WINEP'!$B$12:$AG$168, MATCH('ALL Backcast - WINEP NEP'!$C413, 'SWB Backcast - WINEP'!$C$12:$C$168, 0), MATCH('ALL Backcast - WINEP NEP'!N$13, 'SWB Backcast - WINEP'!$B$13:$AG$13, 0))</f>
        <v>Excellent</v>
      </c>
      <c r="O413" t="str">
        <f>INDEX('SWB Backcast - WINEP'!$B$12:$AG$168, MATCH('ALL Backcast - WINEP NEP'!$C413, 'SWB Backcast - WINEP'!$C$12:$C$168, 0), MATCH('ALL Backcast - WINEP NEP'!O$13, 'SWB Backcast - WINEP'!$B$13:$AG$13, 0))</f>
        <v>Excellent</v>
      </c>
      <c r="P413">
        <f>INDEX('SWB Backcast - WINEP'!$B$12:$AG$168, MATCH('ALL Backcast - WINEP NEP'!$C413, 'SWB Backcast - WINEP'!$C$12:$C$168, 0), MATCH('ALL Backcast - WINEP NEP'!P$13, 'SWB Backcast - WINEP'!$B$13:$AG$13, 0))</f>
        <v>0</v>
      </c>
      <c r="Q413" t="str">
        <f>INDEX('SWB Backcast - WINEP'!$B$12:$AG$168, MATCH('ALL Backcast - WINEP NEP'!$C413, 'SWB Backcast - WINEP'!$C$12:$C$168, 0), MATCH('ALL Backcast - WINEP NEP'!Q$13, 'SWB Backcast - WINEP'!$B$13:$AG$13, 0))</f>
        <v>Excellent</v>
      </c>
      <c r="R413" t="str">
        <f>INDEX('SWB Backcast - WINEP'!$B$12:$AG$168, MATCH('ALL Backcast - WINEP NEP'!$C413, 'SWB Backcast - WINEP'!$C$12:$C$168, 0), MATCH('ALL Backcast - WINEP NEP'!R$13, 'SWB Backcast - WINEP'!$B$13:$AG$13, 0))</f>
        <v>Excellent</v>
      </c>
      <c r="S413" t="str">
        <f>INDEX('SWB Backcast - WINEP'!$B$12:$AG$168, MATCH('ALL Backcast - WINEP NEP'!$C413, 'SWB Backcast - WINEP'!$C$12:$C$168, 0), MATCH('ALL Backcast - WINEP NEP'!S$13, 'SWB Backcast - WINEP'!$B$13:$AG$13, 0))</f>
        <v>Excellent</v>
      </c>
      <c r="T413" t="str">
        <f>INDEX('SWB Backcast - WINEP'!$B$12:$AG$168, MATCH('ALL Backcast - WINEP NEP'!$C413, 'SWB Backcast - WINEP'!$C$12:$C$168, 0), MATCH('ALL Backcast - WINEP NEP'!T$13, 'SWB Backcast - WINEP'!$B$13:$AG$13, 0))</f>
        <v>Excellent</v>
      </c>
      <c r="U413" t="str">
        <f>INDEX('SWB Backcast - WINEP'!$B$12:$AG$168, MATCH('ALL Backcast - WINEP NEP'!$C413, 'SWB Backcast - WINEP'!$C$12:$C$168, 0), MATCH('ALL Backcast - WINEP NEP'!U$13, 'SWB Backcast - WINEP'!$B$13:$AG$13, 0))</f>
        <v>Excellent</v>
      </c>
      <c r="V413" t="str">
        <f>INDEX('SWB Backcast - WINEP'!$B$12:$AG$168, MATCH('ALL Backcast - WINEP NEP'!$C413, 'SWB Backcast - WINEP'!$C$12:$C$168, 0), MATCH('ALL Backcast - WINEP NEP'!V$13, 'SWB Backcast - WINEP'!$B$13:$AG$13, 0))</f>
        <v>Excellent</v>
      </c>
      <c r="W413">
        <f>INDEX('SWB Backcast - WINEP'!$B$12:$AG$168, MATCH('ALL Backcast - WINEP NEP'!$C413, 'SWB Backcast - WINEP'!$C$12:$C$168, 0), MATCH('ALL Backcast - WINEP NEP'!W$13, 'SWB Backcast - WINEP'!$B$13:$AG$13, 0))</f>
        <v>0</v>
      </c>
      <c r="X413">
        <f>INDEX('SWB Backcast - WINEP'!$B$12:$AG$168, MATCH('ALL Backcast - WINEP NEP'!$C413, 'SWB Backcast - WINEP'!$C$12:$C$168, 0), MATCH('ALL Backcast - WINEP NEP'!X$13, 'SWB Backcast - WINEP'!$B$13:$AG$13, 0))</f>
        <v>0</v>
      </c>
      <c r="Y413">
        <f>INDEX('SWB Backcast - WINEP'!$B$12:$AG$168, MATCH('ALL Backcast - WINEP NEP'!$C413, 'SWB Backcast - WINEP'!$C$12:$C$168, 0), MATCH('ALL Backcast - WINEP NEP'!Y$13, 'SWB Backcast - WINEP'!$B$13:$AG$13, 0))</f>
        <v>0</v>
      </c>
      <c r="Z413" t="str">
        <f>INDEX('SWB Backcast - WINEP'!$B$12:$AG$168, MATCH('ALL Backcast - WINEP NEP'!$C413, 'SWB Backcast - WINEP'!$C$12:$C$168, 0), MATCH('ALL Backcast - WINEP NEP'!Z$13, 'SWB Backcast - WINEP'!$B$13:$AG$13, 0))</f>
        <v>N</v>
      </c>
      <c r="AB413" t="str">
        <f t="shared" si="7"/>
        <v>N</v>
      </c>
    </row>
    <row r="414" spans="2:28">
      <c r="B414" t="s">
        <v>239</v>
      </c>
      <c r="C414" t="s">
        <v>738</v>
      </c>
      <c r="D414" t="str">
        <f>INDEX('SWB Backcast - WINEP'!$B$12:$AG$168, MATCH('ALL Backcast - WINEP NEP'!$C414, 'SWB Backcast - WINEP'!$C$12:$C$168, 0), MATCH('ALL Backcast - WINEP NEP'!D$13, 'SWB Backcast - WINEP'!$B$13:$AG$13, 0))</f>
        <v>coastal</v>
      </c>
      <c r="E414" t="str">
        <f>INDEX('SWB Backcast - WINEP'!$B$12:$AG$168, MATCH('ALL Backcast - WINEP NEP'!$C414, 'SWB Backcast - WINEP'!$C$12:$C$168, 0), MATCH('ALL Backcast - WINEP NEP'!E$13, 'SWB Backcast - WINEP'!$B$13:$AG$13, 0))</f>
        <v>Categorisation</v>
      </c>
      <c r="F414" t="str">
        <f>INDEX('SWB Backcast - WINEP'!$B$12:$AG$168, MATCH('ALL Backcast - WINEP NEP'!$C414, 'SWB Backcast - WINEP'!$C$12:$C$168, 0), MATCH('ALL Backcast - WINEP NEP'!F$13, 'SWB Backcast - WINEP'!$B$13:$AG$13, 0))</f>
        <v>Included</v>
      </c>
      <c r="H414" t="str">
        <f>INDEX('SWB Backcast - WINEP'!$B$12:$AG$168, MATCH('ALL Backcast - WINEP NEP'!$C414, 'SWB Backcast - WINEP'!$C$12:$C$168, 0), MATCH('ALL Backcast - WINEP NEP'!H$13, 'SWB Backcast - WINEP'!$B$13:$AG$13, 0))</f>
        <v>Sufficient</v>
      </c>
      <c r="I414" t="str">
        <f>INDEX('SWB Backcast - WINEP'!$B$12:$AG$168, MATCH('ALL Backcast - WINEP NEP'!$C414, 'SWB Backcast - WINEP'!$C$12:$C$168, 0), MATCH('ALL Backcast - WINEP NEP'!I$13, 'SWB Backcast - WINEP'!$B$13:$AG$13, 0))</f>
        <v>Sufficient</v>
      </c>
      <c r="J414" t="str">
        <f>INDEX('SWB Backcast - WINEP'!$B$12:$AG$168, MATCH('ALL Backcast - WINEP NEP'!$C414, 'SWB Backcast - WINEP'!$C$12:$C$168, 0), MATCH('ALL Backcast - WINEP NEP'!J$13, 'SWB Backcast - WINEP'!$B$13:$AG$13, 0))</f>
        <v>Sufficient</v>
      </c>
      <c r="K414" t="str">
        <f>INDEX('SWB Backcast - WINEP'!$B$12:$AG$168, MATCH('ALL Backcast - WINEP NEP'!$C414, 'SWB Backcast - WINEP'!$C$12:$C$168, 0), MATCH('ALL Backcast - WINEP NEP'!K$13, 'SWB Backcast - WINEP'!$B$13:$AG$13, 0))</f>
        <v>Good</v>
      </c>
      <c r="L414" t="str">
        <f>INDEX('SWB Backcast - WINEP'!$B$12:$AG$168, MATCH('ALL Backcast - WINEP NEP'!$C414, 'SWB Backcast - WINEP'!$C$12:$C$168, 0), MATCH('ALL Backcast - WINEP NEP'!L$13, 'SWB Backcast - WINEP'!$B$13:$AG$13, 0))</f>
        <v>Good</v>
      </c>
      <c r="M414">
        <f>INDEX('SWB Backcast - WINEP'!$B$12:$AG$168, MATCH('ALL Backcast - WINEP NEP'!$C414, 'SWB Backcast - WINEP'!$C$12:$C$168, 0), MATCH('ALL Backcast - WINEP NEP'!M$13, 'SWB Backcast - WINEP'!$B$13:$AG$13, 0))</f>
        <v>0</v>
      </c>
      <c r="N414" t="str">
        <f>INDEX('SWB Backcast - WINEP'!$B$12:$AG$168, MATCH('ALL Backcast - WINEP NEP'!$C414, 'SWB Backcast - WINEP'!$C$12:$C$168, 0), MATCH('ALL Backcast - WINEP NEP'!N$13, 'SWB Backcast - WINEP'!$B$13:$AG$13, 0))</f>
        <v>Sufficient</v>
      </c>
      <c r="O414" t="str">
        <f>INDEX('SWB Backcast - WINEP'!$B$12:$AG$168, MATCH('ALL Backcast - WINEP NEP'!$C414, 'SWB Backcast - WINEP'!$C$12:$C$168, 0), MATCH('ALL Backcast - WINEP NEP'!O$13, 'SWB Backcast - WINEP'!$B$13:$AG$13, 0))</f>
        <v>Good</v>
      </c>
      <c r="P414">
        <f>INDEX('SWB Backcast - WINEP'!$B$12:$AG$168, MATCH('ALL Backcast - WINEP NEP'!$C414, 'SWB Backcast - WINEP'!$C$12:$C$168, 0), MATCH('ALL Backcast - WINEP NEP'!P$13, 'SWB Backcast - WINEP'!$B$13:$AG$13, 0))</f>
        <v>0</v>
      </c>
      <c r="Q414" t="str">
        <f>INDEX('SWB Backcast - WINEP'!$B$12:$AG$168, MATCH('ALL Backcast - WINEP NEP'!$C414, 'SWB Backcast - WINEP'!$C$12:$C$168, 0), MATCH('ALL Backcast - WINEP NEP'!Q$13, 'SWB Backcast - WINEP'!$B$13:$AG$13, 0))</f>
        <v>Good</v>
      </c>
      <c r="R414" t="str">
        <f>INDEX('SWB Backcast - WINEP'!$B$12:$AG$168, MATCH('ALL Backcast - WINEP NEP'!$C414, 'SWB Backcast - WINEP'!$C$12:$C$168, 0), MATCH('ALL Backcast - WINEP NEP'!R$13, 'SWB Backcast - WINEP'!$B$13:$AG$13, 0))</f>
        <v>Good</v>
      </c>
      <c r="S414" t="str">
        <f>INDEX('SWB Backcast - WINEP'!$B$12:$AG$168, MATCH('ALL Backcast - WINEP NEP'!$C414, 'SWB Backcast - WINEP'!$C$12:$C$168, 0), MATCH('ALL Backcast - WINEP NEP'!S$13, 'SWB Backcast - WINEP'!$B$13:$AG$13, 0))</f>
        <v>Good</v>
      </c>
      <c r="T414" t="str">
        <f>INDEX('SWB Backcast - WINEP'!$B$12:$AG$168, MATCH('ALL Backcast - WINEP NEP'!$C414, 'SWB Backcast - WINEP'!$C$12:$C$168, 0), MATCH('ALL Backcast - WINEP NEP'!T$13, 'SWB Backcast - WINEP'!$B$13:$AG$13, 0))</f>
        <v>Good</v>
      </c>
      <c r="U414" t="str">
        <f>INDEX('SWB Backcast - WINEP'!$B$12:$AG$168, MATCH('ALL Backcast - WINEP NEP'!$C414, 'SWB Backcast - WINEP'!$C$12:$C$168, 0), MATCH('ALL Backcast - WINEP NEP'!U$13, 'SWB Backcast - WINEP'!$B$13:$AG$13, 0))</f>
        <v>Good</v>
      </c>
      <c r="V414" t="str">
        <f>INDEX('SWB Backcast - WINEP'!$B$12:$AG$168, MATCH('ALL Backcast - WINEP NEP'!$C414, 'SWB Backcast - WINEP'!$C$12:$C$168, 0), MATCH('ALL Backcast - WINEP NEP'!V$13, 'SWB Backcast - WINEP'!$B$13:$AG$13, 0))</f>
        <v>Good</v>
      </c>
      <c r="W414">
        <f>INDEX('SWB Backcast - WINEP'!$B$12:$AG$168, MATCH('ALL Backcast - WINEP NEP'!$C414, 'SWB Backcast - WINEP'!$C$12:$C$168, 0), MATCH('ALL Backcast - WINEP NEP'!W$13, 'SWB Backcast - WINEP'!$B$13:$AG$13, 0))</f>
        <v>0</v>
      </c>
      <c r="X414" t="str">
        <f>INDEX('SWB Backcast - WINEP'!$B$12:$AG$168, MATCH('ALL Backcast - WINEP NEP'!$C414, 'SWB Backcast - WINEP'!$C$12:$C$168, 0), MATCH('ALL Backcast - WINEP NEP'!X$13, 'SWB Backcast - WINEP'!$B$13:$AG$13, 0))</f>
        <v>2 x EnvAct_IMP3 - 08SW103002a, 08SW101608a</v>
      </c>
      <c r="Y414" t="str">
        <f>INDEX('SWB Backcast - WINEP'!$B$12:$AG$168, MATCH('ALL Backcast - WINEP NEP'!$C414, 'SWB Backcast - WINEP'!$C$12:$C$168, 0), MATCH('ALL Backcast - WINEP NEP'!Y$13, 'SWB Backcast - WINEP'!$B$13:$AG$13, 0))</f>
        <v>Improvements to reduce storm overflows - but improving to good so fine</v>
      </c>
      <c r="Z414" t="str">
        <f>INDEX('SWB Backcast - WINEP'!$B$12:$AG$168, MATCH('ALL Backcast - WINEP NEP'!$C414, 'SWB Backcast - WINEP'!$C$12:$C$168, 0), MATCH('ALL Backcast - WINEP NEP'!Z$13, 'SWB Backcast - WINEP'!$B$13:$AG$13, 0))</f>
        <v>N</v>
      </c>
      <c r="AB414" t="str">
        <f t="shared" si="7"/>
        <v>Y</v>
      </c>
    </row>
    <row r="415" spans="2:28">
      <c r="B415" t="s">
        <v>239</v>
      </c>
      <c r="C415" t="s">
        <v>739</v>
      </c>
      <c r="D415" t="str">
        <f>INDEX('SWB Backcast - WINEP'!$B$12:$AG$168, MATCH('ALL Backcast - WINEP NEP'!$C415, 'SWB Backcast - WINEP'!$C$12:$C$168, 0), MATCH('ALL Backcast - WINEP NEP'!D$13, 'SWB Backcast - WINEP'!$B$13:$AG$13, 0))</f>
        <v>coastal</v>
      </c>
      <c r="E415" t="str">
        <f>INDEX('SWB Backcast - WINEP'!$B$12:$AG$168, MATCH('ALL Backcast - WINEP NEP'!$C415, 'SWB Backcast - WINEP'!$C$12:$C$168, 0), MATCH('ALL Backcast - WINEP NEP'!E$13, 'SWB Backcast - WINEP'!$B$13:$AG$13, 0))</f>
        <v>Categorisation</v>
      </c>
      <c r="F415" t="str">
        <f>INDEX('SWB Backcast - WINEP'!$B$12:$AG$168, MATCH('ALL Backcast - WINEP NEP'!$C415, 'SWB Backcast - WINEP'!$C$12:$C$168, 0), MATCH('ALL Backcast - WINEP NEP'!F$13, 'SWB Backcast - WINEP'!$B$13:$AG$13, 0))</f>
        <v>Included</v>
      </c>
      <c r="H415" t="str">
        <f>INDEX('SWB Backcast - WINEP'!$B$12:$AG$168, MATCH('ALL Backcast - WINEP NEP'!$C415, 'SWB Backcast - WINEP'!$C$12:$C$168, 0), MATCH('ALL Backcast - WINEP NEP'!H$13, 'SWB Backcast - WINEP'!$B$13:$AG$13, 0))</f>
        <v>Excellent</v>
      </c>
      <c r="I415" t="str">
        <f>INDEX('SWB Backcast - WINEP'!$B$12:$AG$168, MATCH('ALL Backcast - WINEP NEP'!$C415, 'SWB Backcast - WINEP'!$C$12:$C$168, 0), MATCH('ALL Backcast - WINEP NEP'!I$13, 'SWB Backcast - WINEP'!$B$13:$AG$13, 0))</f>
        <v>Excellent</v>
      </c>
      <c r="J415" t="str">
        <f>INDEX('SWB Backcast - WINEP'!$B$12:$AG$168, MATCH('ALL Backcast - WINEP NEP'!$C415, 'SWB Backcast - WINEP'!$C$12:$C$168, 0), MATCH('ALL Backcast - WINEP NEP'!J$13, 'SWB Backcast - WINEP'!$B$13:$AG$13, 0))</f>
        <v>Excellent</v>
      </c>
      <c r="K415" t="str">
        <f>INDEX('SWB Backcast - WINEP'!$B$12:$AG$168, MATCH('ALL Backcast - WINEP NEP'!$C415, 'SWB Backcast - WINEP'!$C$12:$C$168, 0), MATCH('ALL Backcast - WINEP NEP'!K$13, 'SWB Backcast - WINEP'!$B$13:$AG$13, 0))</f>
        <v>Excellent</v>
      </c>
      <c r="L415" t="str">
        <f>INDEX('SWB Backcast - WINEP'!$B$12:$AG$168, MATCH('ALL Backcast - WINEP NEP'!$C415, 'SWB Backcast - WINEP'!$C$12:$C$168, 0), MATCH('ALL Backcast - WINEP NEP'!L$13, 'SWB Backcast - WINEP'!$B$13:$AG$13, 0))</f>
        <v>Excellent</v>
      </c>
      <c r="M415">
        <f>INDEX('SWB Backcast - WINEP'!$B$12:$AG$168, MATCH('ALL Backcast - WINEP NEP'!$C415, 'SWB Backcast - WINEP'!$C$12:$C$168, 0), MATCH('ALL Backcast - WINEP NEP'!M$13, 'SWB Backcast - WINEP'!$B$13:$AG$13, 0))</f>
        <v>0</v>
      </c>
      <c r="N415" t="str">
        <f>INDEX('SWB Backcast - WINEP'!$B$12:$AG$168, MATCH('ALL Backcast - WINEP NEP'!$C415, 'SWB Backcast - WINEP'!$C$12:$C$168, 0), MATCH('ALL Backcast - WINEP NEP'!N$13, 'SWB Backcast - WINEP'!$B$13:$AG$13, 0))</f>
        <v>Excellent</v>
      </c>
      <c r="O415" t="str">
        <f>INDEX('SWB Backcast - WINEP'!$B$12:$AG$168, MATCH('ALL Backcast - WINEP NEP'!$C415, 'SWB Backcast - WINEP'!$C$12:$C$168, 0), MATCH('ALL Backcast - WINEP NEP'!O$13, 'SWB Backcast - WINEP'!$B$13:$AG$13, 0))</f>
        <v>Excellent</v>
      </c>
      <c r="P415">
        <f>INDEX('SWB Backcast - WINEP'!$B$12:$AG$168, MATCH('ALL Backcast - WINEP NEP'!$C415, 'SWB Backcast - WINEP'!$C$12:$C$168, 0), MATCH('ALL Backcast - WINEP NEP'!P$13, 'SWB Backcast - WINEP'!$B$13:$AG$13, 0))</f>
        <v>0</v>
      </c>
      <c r="Q415" t="str">
        <f>INDEX('SWB Backcast - WINEP'!$B$12:$AG$168, MATCH('ALL Backcast - WINEP NEP'!$C415, 'SWB Backcast - WINEP'!$C$12:$C$168, 0), MATCH('ALL Backcast - WINEP NEP'!Q$13, 'SWB Backcast - WINEP'!$B$13:$AG$13, 0))</f>
        <v>Excellent</v>
      </c>
      <c r="R415" t="str">
        <f>INDEX('SWB Backcast - WINEP'!$B$12:$AG$168, MATCH('ALL Backcast - WINEP NEP'!$C415, 'SWB Backcast - WINEP'!$C$12:$C$168, 0), MATCH('ALL Backcast - WINEP NEP'!R$13, 'SWB Backcast - WINEP'!$B$13:$AG$13, 0))</f>
        <v>Excellent</v>
      </c>
      <c r="S415" t="str">
        <f>INDEX('SWB Backcast - WINEP'!$B$12:$AG$168, MATCH('ALL Backcast - WINEP NEP'!$C415, 'SWB Backcast - WINEP'!$C$12:$C$168, 0), MATCH('ALL Backcast - WINEP NEP'!S$13, 'SWB Backcast - WINEP'!$B$13:$AG$13, 0))</f>
        <v>Excellent</v>
      </c>
      <c r="T415" t="str">
        <f>INDEX('SWB Backcast - WINEP'!$B$12:$AG$168, MATCH('ALL Backcast - WINEP NEP'!$C415, 'SWB Backcast - WINEP'!$C$12:$C$168, 0), MATCH('ALL Backcast - WINEP NEP'!T$13, 'SWB Backcast - WINEP'!$B$13:$AG$13, 0))</f>
        <v>Excellent</v>
      </c>
      <c r="U415" t="str">
        <f>INDEX('SWB Backcast - WINEP'!$B$12:$AG$168, MATCH('ALL Backcast - WINEP NEP'!$C415, 'SWB Backcast - WINEP'!$C$12:$C$168, 0), MATCH('ALL Backcast - WINEP NEP'!U$13, 'SWB Backcast - WINEP'!$B$13:$AG$13, 0))</f>
        <v>Excellent</v>
      </c>
      <c r="V415" t="str">
        <f>INDEX('SWB Backcast - WINEP'!$B$12:$AG$168, MATCH('ALL Backcast - WINEP NEP'!$C415, 'SWB Backcast - WINEP'!$C$12:$C$168, 0), MATCH('ALL Backcast - WINEP NEP'!V$13, 'SWB Backcast - WINEP'!$B$13:$AG$13, 0))</f>
        <v>Excellent</v>
      </c>
      <c r="W415">
        <f>INDEX('SWB Backcast - WINEP'!$B$12:$AG$168, MATCH('ALL Backcast - WINEP NEP'!$C415, 'SWB Backcast - WINEP'!$C$12:$C$168, 0), MATCH('ALL Backcast - WINEP NEP'!W$13, 'SWB Backcast - WINEP'!$B$13:$AG$13, 0))</f>
        <v>0</v>
      </c>
      <c r="X415" t="str">
        <f>INDEX('SWB Backcast - WINEP'!$B$12:$AG$168, MATCH('ALL Backcast - WINEP NEP'!$C415, 'SWB Backcast - WINEP'!$C$12:$C$168, 0), MATCH('ALL Backcast - WINEP NEP'!X$13, 'SWB Backcast - WINEP'!$B$13:$AG$13, 0))</f>
        <v>EnvAct_IMP3 - 08SW101609a</v>
      </c>
      <c r="Y415" t="str">
        <f>INDEX('SWB Backcast - WINEP'!$B$12:$AG$168, MATCH('ALL Backcast - WINEP NEP'!$C415, 'SWB Backcast - WINEP'!$C$12:$C$168, 0), MATCH('ALL Backcast - WINEP NEP'!Y$13, 'SWB Backcast - WINEP'!$B$13:$AG$13, 0))</f>
        <v>Improvements to reduce storm overflows - but remaining at excellent so fine</v>
      </c>
      <c r="Z415" t="str">
        <f>INDEX('SWB Backcast - WINEP'!$B$12:$AG$168, MATCH('ALL Backcast - WINEP NEP'!$C415, 'SWB Backcast - WINEP'!$C$12:$C$168, 0), MATCH('ALL Backcast - WINEP NEP'!Z$13, 'SWB Backcast - WINEP'!$B$13:$AG$13, 0))</f>
        <v>N</v>
      </c>
      <c r="AB415" t="str">
        <f t="shared" si="7"/>
        <v>Y</v>
      </c>
    </row>
    <row r="416" spans="2:28">
      <c r="B416" t="s">
        <v>239</v>
      </c>
      <c r="C416" t="s">
        <v>740</v>
      </c>
      <c r="D416" t="str">
        <f>INDEX('SWB Backcast - WINEP'!$B$12:$AG$168, MATCH('ALL Backcast - WINEP NEP'!$C416, 'SWB Backcast - WINEP'!$C$12:$C$168, 0), MATCH('ALL Backcast - WINEP NEP'!D$13, 'SWB Backcast - WINEP'!$B$13:$AG$13, 0))</f>
        <v>coastal</v>
      </c>
      <c r="E416" t="str">
        <f>INDEX('SWB Backcast - WINEP'!$B$12:$AG$168, MATCH('ALL Backcast - WINEP NEP'!$C416, 'SWB Backcast - WINEP'!$C$12:$C$168, 0), MATCH('ALL Backcast - WINEP NEP'!E$13, 'SWB Backcast - WINEP'!$B$13:$AG$13, 0))</f>
        <v>Categorisation</v>
      </c>
      <c r="F416" t="str">
        <f>INDEX('SWB Backcast - WINEP'!$B$12:$AG$168, MATCH('ALL Backcast - WINEP NEP'!$C416, 'SWB Backcast - WINEP'!$C$12:$C$168, 0), MATCH('ALL Backcast - WINEP NEP'!F$13, 'SWB Backcast - WINEP'!$B$13:$AG$13, 0))</f>
        <v>Included</v>
      </c>
      <c r="H416" t="str">
        <f>INDEX('SWB Backcast - WINEP'!$B$12:$AG$168, MATCH('ALL Backcast - WINEP NEP'!$C416, 'SWB Backcast - WINEP'!$C$12:$C$168, 0), MATCH('ALL Backcast - WINEP NEP'!H$13, 'SWB Backcast - WINEP'!$B$13:$AG$13, 0))</f>
        <v>Excellent</v>
      </c>
      <c r="I416" t="str">
        <f>INDEX('SWB Backcast - WINEP'!$B$12:$AG$168, MATCH('ALL Backcast - WINEP NEP'!$C416, 'SWB Backcast - WINEP'!$C$12:$C$168, 0), MATCH('ALL Backcast - WINEP NEP'!I$13, 'SWB Backcast - WINEP'!$B$13:$AG$13, 0))</f>
        <v>Excellent</v>
      </c>
      <c r="J416" t="str">
        <f>INDEX('SWB Backcast - WINEP'!$B$12:$AG$168, MATCH('ALL Backcast - WINEP NEP'!$C416, 'SWB Backcast - WINEP'!$C$12:$C$168, 0), MATCH('ALL Backcast - WINEP NEP'!J$13, 'SWB Backcast - WINEP'!$B$13:$AG$13, 0))</f>
        <v>Excellent</v>
      </c>
      <c r="K416" t="str">
        <f>INDEX('SWB Backcast - WINEP'!$B$12:$AG$168, MATCH('ALL Backcast - WINEP NEP'!$C416, 'SWB Backcast - WINEP'!$C$12:$C$168, 0), MATCH('ALL Backcast - WINEP NEP'!K$13, 'SWB Backcast - WINEP'!$B$13:$AG$13, 0))</f>
        <v>Excellent</v>
      </c>
      <c r="L416" t="str">
        <f>INDEX('SWB Backcast - WINEP'!$B$12:$AG$168, MATCH('ALL Backcast - WINEP NEP'!$C416, 'SWB Backcast - WINEP'!$C$12:$C$168, 0), MATCH('ALL Backcast - WINEP NEP'!L$13, 'SWB Backcast - WINEP'!$B$13:$AG$13, 0))</f>
        <v>Excellent</v>
      </c>
      <c r="M416">
        <f>INDEX('SWB Backcast - WINEP'!$B$12:$AG$168, MATCH('ALL Backcast - WINEP NEP'!$C416, 'SWB Backcast - WINEP'!$C$12:$C$168, 0), MATCH('ALL Backcast - WINEP NEP'!M$13, 'SWB Backcast - WINEP'!$B$13:$AG$13, 0))</f>
        <v>0</v>
      </c>
      <c r="N416" t="str">
        <f>INDEX('SWB Backcast - WINEP'!$B$12:$AG$168, MATCH('ALL Backcast - WINEP NEP'!$C416, 'SWB Backcast - WINEP'!$C$12:$C$168, 0), MATCH('ALL Backcast - WINEP NEP'!N$13, 'SWB Backcast - WINEP'!$B$13:$AG$13, 0))</f>
        <v>Excellent</v>
      </c>
      <c r="O416" t="str">
        <f>INDEX('SWB Backcast - WINEP'!$B$12:$AG$168, MATCH('ALL Backcast - WINEP NEP'!$C416, 'SWB Backcast - WINEP'!$C$12:$C$168, 0), MATCH('ALL Backcast - WINEP NEP'!O$13, 'SWB Backcast - WINEP'!$B$13:$AG$13, 0))</f>
        <v>Excellent</v>
      </c>
      <c r="P416">
        <f>INDEX('SWB Backcast - WINEP'!$B$12:$AG$168, MATCH('ALL Backcast - WINEP NEP'!$C416, 'SWB Backcast - WINEP'!$C$12:$C$168, 0), MATCH('ALL Backcast - WINEP NEP'!P$13, 'SWB Backcast - WINEP'!$B$13:$AG$13, 0))</f>
        <v>0</v>
      </c>
      <c r="Q416" t="str">
        <f>INDEX('SWB Backcast - WINEP'!$B$12:$AG$168, MATCH('ALL Backcast - WINEP NEP'!$C416, 'SWB Backcast - WINEP'!$C$12:$C$168, 0), MATCH('ALL Backcast - WINEP NEP'!Q$13, 'SWB Backcast - WINEP'!$B$13:$AG$13, 0))</f>
        <v>Excellent</v>
      </c>
      <c r="R416" t="str">
        <f>INDEX('SWB Backcast - WINEP'!$B$12:$AG$168, MATCH('ALL Backcast - WINEP NEP'!$C416, 'SWB Backcast - WINEP'!$C$12:$C$168, 0), MATCH('ALL Backcast - WINEP NEP'!R$13, 'SWB Backcast - WINEP'!$B$13:$AG$13, 0))</f>
        <v>Excellent</v>
      </c>
      <c r="S416" t="str">
        <f>INDEX('SWB Backcast - WINEP'!$B$12:$AG$168, MATCH('ALL Backcast - WINEP NEP'!$C416, 'SWB Backcast - WINEP'!$C$12:$C$168, 0), MATCH('ALL Backcast - WINEP NEP'!S$13, 'SWB Backcast - WINEP'!$B$13:$AG$13, 0))</f>
        <v>Excellent</v>
      </c>
      <c r="T416" t="str">
        <f>INDEX('SWB Backcast - WINEP'!$B$12:$AG$168, MATCH('ALL Backcast - WINEP NEP'!$C416, 'SWB Backcast - WINEP'!$C$12:$C$168, 0), MATCH('ALL Backcast - WINEP NEP'!T$13, 'SWB Backcast - WINEP'!$B$13:$AG$13, 0))</f>
        <v>Excellent</v>
      </c>
      <c r="U416" t="str">
        <f>INDEX('SWB Backcast - WINEP'!$B$12:$AG$168, MATCH('ALL Backcast - WINEP NEP'!$C416, 'SWB Backcast - WINEP'!$C$12:$C$168, 0), MATCH('ALL Backcast - WINEP NEP'!U$13, 'SWB Backcast - WINEP'!$B$13:$AG$13, 0))</f>
        <v>Excellent</v>
      </c>
      <c r="V416" t="str">
        <f>INDEX('SWB Backcast - WINEP'!$B$12:$AG$168, MATCH('ALL Backcast - WINEP NEP'!$C416, 'SWB Backcast - WINEP'!$C$12:$C$168, 0), MATCH('ALL Backcast - WINEP NEP'!V$13, 'SWB Backcast - WINEP'!$B$13:$AG$13, 0))</f>
        <v>Excellent</v>
      </c>
      <c r="W416">
        <f>INDEX('SWB Backcast - WINEP'!$B$12:$AG$168, MATCH('ALL Backcast - WINEP NEP'!$C416, 'SWB Backcast - WINEP'!$C$12:$C$168, 0), MATCH('ALL Backcast - WINEP NEP'!W$13, 'SWB Backcast - WINEP'!$B$13:$AG$13, 0))</f>
        <v>0</v>
      </c>
      <c r="X416">
        <f>INDEX('SWB Backcast - WINEP'!$B$12:$AG$168, MATCH('ALL Backcast - WINEP NEP'!$C416, 'SWB Backcast - WINEP'!$C$12:$C$168, 0), MATCH('ALL Backcast - WINEP NEP'!X$13, 'SWB Backcast - WINEP'!$B$13:$AG$13, 0))</f>
        <v>0</v>
      </c>
      <c r="Y416">
        <f>INDEX('SWB Backcast - WINEP'!$B$12:$AG$168, MATCH('ALL Backcast - WINEP NEP'!$C416, 'SWB Backcast - WINEP'!$C$12:$C$168, 0), MATCH('ALL Backcast - WINEP NEP'!Y$13, 'SWB Backcast - WINEP'!$B$13:$AG$13, 0))</f>
        <v>0</v>
      </c>
      <c r="Z416" t="str">
        <f>INDEX('SWB Backcast - WINEP'!$B$12:$AG$168, MATCH('ALL Backcast - WINEP NEP'!$C416, 'SWB Backcast - WINEP'!$C$12:$C$168, 0), MATCH('ALL Backcast - WINEP NEP'!Z$13, 'SWB Backcast - WINEP'!$B$13:$AG$13, 0))</f>
        <v>N</v>
      </c>
      <c r="AB416" t="str">
        <f t="shared" si="7"/>
        <v>N</v>
      </c>
    </row>
    <row r="417" spans="2:28">
      <c r="B417" t="s">
        <v>239</v>
      </c>
      <c r="C417" t="s">
        <v>741</v>
      </c>
      <c r="D417" t="str">
        <f>INDEX('SWB Backcast - WINEP'!$B$12:$AG$168, MATCH('ALL Backcast - WINEP NEP'!$C417, 'SWB Backcast - WINEP'!$C$12:$C$168, 0), MATCH('ALL Backcast - WINEP NEP'!D$13, 'SWB Backcast - WINEP'!$B$13:$AG$13, 0))</f>
        <v>coastal</v>
      </c>
      <c r="E417" t="str">
        <f>INDEX('SWB Backcast - WINEP'!$B$12:$AG$168, MATCH('ALL Backcast - WINEP NEP'!$C417, 'SWB Backcast - WINEP'!$C$12:$C$168, 0), MATCH('ALL Backcast - WINEP NEP'!E$13, 'SWB Backcast - WINEP'!$B$13:$AG$13, 0))</f>
        <v>Categorisation</v>
      </c>
      <c r="F417" t="str">
        <f>INDEX('SWB Backcast - WINEP'!$B$12:$AG$168, MATCH('ALL Backcast - WINEP NEP'!$C417, 'SWB Backcast - WINEP'!$C$12:$C$168, 0), MATCH('ALL Backcast - WINEP NEP'!F$13, 'SWB Backcast - WINEP'!$B$13:$AG$13, 0))</f>
        <v>Included</v>
      </c>
      <c r="H417" t="str">
        <f>INDEX('SWB Backcast - WINEP'!$B$12:$AG$168, MATCH('ALL Backcast - WINEP NEP'!$C417, 'SWB Backcast - WINEP'!$C$12:$C$168, 0), MATCH('ALL Backcast - WINEP NEP'!H$13, 'SWB Backcast - WINEP'!$B$13:$AG$13, 0))</f>
        <v>Sufficient</v>
      </c>
      <c r="I417" t="str">
        <f>INDEX('SWB Backcast - WINEP'!$B$12:$AG$168, MATCH('ALL Backcast - WINEP NEP'!$C417, 'SWB Backcast - WINEP'!$C$12:$C$168, 0), MATCH('ALL Backcast - WINEP NEP'!I$13, 'SWB Backcast - WINEP'!$B$13:$AG$13, 0))</f>
        <v>Good</v>
      </c>
      <c r="J417" t="str">
        <f>INDEX('SWB Backcast - WINEP'!$B$12:$AG$168, MATCH('ALL Backcast - WINEP NEP'!$C417, 'SWB Backcast - WINEP'!$C$12:$C$168, 0), MATCH('ALL Backcast - WINEP NEP'!J$13, 'SWB Backcast - WINEP'!$B$13:$AG$13, 0))</f>
        <v>Good</v>
      </c>
      <c r="K417" t="str">
        <f>INDEX('SWB Backcast - WINEP'!$B$12:$AG$168, MATCH('ALL Backcast - WINEP NEP'!$C417, 'SWB Backcast - WINEP'!$C$12:$C$168, 0), MATCH('ALL Backcast - WINEP NEP'!K$13, 'SWB Backcast - WINEP'!$B$13:$AG$13, 0))</f>
        <v>Good</v>
      </c>
      <c r="L417" t="str">
        <f>INDEX('SWB Backcast - WINEP'!$B$12:$AG$168, MATCH('ALL Backcast - WINEP NEP'!$C417, 'SWB Backcast - WINEP'!$C$12:$C$168, 0), MATCH('ALL Backcast - WINEP NEP'!L$13, 'SWB Backcast - WINEP'!$B$13:$AG$13, 0))</f>
        <v>Excellent</v>
      </c>
      <c r="M417">
        <f>INDEX('SWB Backcast - WINEP'!$B$12:$AG$168, MATCH('ALL Backcast - WINEP NEP'!$C417, 'SWB Backcast - WINEP'!$C$12:$C$168, 0), MATCH('ALL Backcast - WINEP NEP'!M$13, 'SWB Backcast - WINEP'!$B$13:$AG$13, 0))</f>
        <v>0</v>
      </c>
      <c r="N417" t="str">
        <f>INDEX('SWB Backcast - WINEP'!$B$12:$AG$168, MATCH('ALL Backcast - WINEP NEP'!$C417, 'SWB Backcast - WINEP'!$C$12:$C$168, 0), MATCH('ALL Backcast - WINEP NEP'!N$13, 'SWB Backcast - WINEP'!$B$13:$AG$13, 0))</f>
        <v>Excellent</v>
      </c>
      <c r="O417" t="str">
        <f>INDEX('SWB Backcast - WINEP'!$B$12:$AG$168, MATCH('ALL Backcast - WINEP NEP'!$C417, 'SWB Backcast - WINEP'!$C$12:$C$168, 0), MATCH('ALL Backcast - WINEP NEP'!O$13, 'SWB Backcast - WINEP'!$B$13:$AG$13, 0))</f>
        <v>Excellent</v>
      </c>
      <c r="P417">
        <f>INDEX('SWB Backcast - WINEP'!$B$12:$AG$168, MATCH('ALL Backcast - WINEP NEP'!$C417, 'SWB Backcast - WINEP'!$C$12:$C$168, 0), MATCH('ALL Backcast - WINEP NEP'!P$13, 'SWB Backcast - WINEP'!$B$13:$AG$13, 0))</f>
        <v>0</v>
      </c>
      <c r="Q417" t="str">
        <f>INDEX('SWB Backcast - WINEP'!$B$12:$AG$168, MATCH('ALL Backcast - WINEP NEP'!$C417, 'SWB Backcast - WINEP'!$C$12:$C$168, 0), MATCH('ALL Backcast - WINEP NEP'!Q$13, 'SWB Backcast - WINEP'!$B$13:$AG$13, 0))</f>
        <v>Excellent</v>
      </c>
      <c r="R417" t="str">
        <f>INDEX('SWB Backcast - WINEP'!$B$12:$AG$168, MATCH('ALL Backcast - WINEP NEP'!$C417, 'SWB Backcast - WINEP'!$C$12:$C$168, 0), MATCH('ALL Backcast - WINEP NEP'!R$13, 'SWB Backcast - WINEP'!$B$13:$AG$13, 0))</f>
        <v>Excellent</v>
      </c>
      <c r="S417" t="str">
        <f>INDEX('SWB Backcast - WINEP'!$B$12:$AG$168, MATCH('ALL Backcast - WINEP NEP'!$C417, 'SWB Backcast - WINEP'!$C$12:$C$168, 0), MATCH('ALL Backcast - WINEP NEP'!S$13, 'SWB Backcast - WINEP'!$B$13:$AG$13, 0))</f>
        <v>Excellent</v>
      </c>
      <c r="T417" t="str">
        <f>INDEX('SWB Backcast - WINEP'!$B$12:$AG$168, MATCH('ALL Backcast - WINEP NEP'!$C417, 'SWB Backcast - WINEP'!$C$12:$C$168, 0), MATCH('ALL Backcast - WINEP NEP'!T$13, 'SWB Backcast - WINEP'!$B$13:$AG$13, 0))</f>
        <v>Excellent</v>
      </c>
      <c r="U417" t="str">
        <f>INDEX('SWB Backcast - WINEP'!$B$12:$AG$168, MATCH('ALL Backcast - WINEP NEP'!$C417, 'SWB Backcast - WINEP'!$C$12:$C$168, 0), MATCH('ALL Backcast - WINEP NEP'!U$13, 'SWB Backcast - WINEP'!$B$13:$AG$13, 0))</f>
        <v>Excellent</v>
      </c>
      <c r="V417" t="str">
        <f>INDEX('SWB Backcast - WINEP'!$B$12:$AG$168, MATCH('ALL Backcast - WINEP NEP'!$C417, 'SWB Backcast - WINEP'!$C$12:$C$168, 0), MATCH('ALL Backcast - WINEP NEP'!V$13, 'SWB Backcast - WINEP'!$B$13:$AG$13, 0))</f>
        <v>Excellent</v>
      </c>
      <c r="W417">
        <f>INDEX('SWB Backcast - WINEP'!$B$12:$AG$168, MATCH('ALL Backcast - WINEP NEP'!$C417, 'SWB Backcast - WINEP'!$C$12:$C$168, 0), MATCH('ALL Backcast - WINEP NEP'!W$13, 'SWB Backcast - WINEP'!$B$13:$AG$13, 0))</f>
        <v>0</v>
      </c>
      <c r="X417">
        <f>INDEX('SWB Backcast - WINEP'!$B$12:$AG$168, MATCH('ALL Backcast - WINEP NEP'!$C417, 'SWB Backcast - WINEP'!$C$12:$C$168, 0), MATCH('ALL Backcast - WINEP NEP'!X$13, 'SWB Backcast - WINEP'!$B$13:$AG$13, 0))</f>
        <v>0</v>
      </c>
      <c r="Y417">
        <f>INDEX('SWB Backcast - WINEP'!$B$12:$AG$168, MATCH('ALL Backcast - WINEP NEP'!$C417, 'SWB Backcast - WINEP'!$C$12:$C$168, 0), MATCH('ALL Backcast - WINEP NEP'!Y$13, 'SWB Backcast - WINEP'!$B$13:$AG$13, 0))</f>
        <v>0</v>
      </c>
      <c r="Z417" t="str">
        <f>INDEX('SWB Backcast - WINEP'!$B$12:$AG$168, MATCH('ALL Backcast - WINEP NEP'!$C417, 'SWB Backcast - WINEP'!$C$12:$C$168, 0), MATCH('ALL Backcast - WINEP NEP'!Z$13, 'SWB Backcast - WINEP'!$B$13:$AG$13, 0))</f>
        <v>N</v>
      </c>
      <c r="AB417" t="str">
        <f t="shared" si="7"/>
        <v>N</v>
      </c>
    </row>
    <row r="418" spans="2:28">
      <c r="B418" t="s">
        <v>239</v>
      </c>
      <c r="C418" t="s">
        <v>742</v>
      </c>
      <c r="D418" t="str">
        <f>INDEX('SWB Backcast - WINEP'!$B$12:$AG$168, MATCH('ALL Backcast - WINEP NEP'!$C418, 'SWB Backcast - WINEP'!$C$12:$C$168, 0), MATCH('ALL Backcast - WINEP NEP'!D$13, 'SWB Backcast - WINEP'!$B$13:$AG$13, 0))</f>
        <v>coastal</v>
      </c>
      <c r="E418" t="str">
        <f>INDEX('SWB Backcast - WINEP'!$B$12:$AG$168, MATCH('ALL Backcast - WINEP NEP'!$C418, 'SWB Backcast - WINEP'!$C$12:$C$168, 0), MATCH('ALL Backcast - WINEP NEP'!E$13, 'SWB Backcast - WINEP'!$B$13:$AG$13, 0))</f>
        <v>Categorisation</v>
      </c>
      <c r="F418" t="str">
        <f>INDEX('SWB Backcast - WINEP'!$B$12:$AG$168, MATCH('ALL Backcast - WINEP NEP'!$C418, 'SWB Backcast - WINEP'!$C$12:$C$168, 0), MATCH('ALL Backcast - WINEP NEP'!F$13, 'SWB Backcast - WINEP'!$B$13:$AG$13, 0))</f>
        <v>Included</v>
      </c>
      <c r="H418" t="str">
        <f>INDEX('SWB Backcast - WINEP'!$B$12:$AG$168, MATCH('ALL Backcast - WINEP NEP'!$C418, 'SWB Backcast - WINEP'!$C$12:$C$168, 0), MATCH('ALL Backcast - WINEP NEP'!H$13, 'SWB Backcast - WINEP'!$B$13:$AG$13, 0))</f>
        <v>Excellent</v>
      </c>
      <c r="I418" t="str">
        <f>INDEX('SWB Backcast - WINEP'!$B$12:$AG$168, MATCH('ALL Backcast - WINEP NEP'!$C418, 'SWB Backcast - WINEP'!$C$12:$C$168, 0), MATCH('ALL Backcast - WINEP NEP'!I$13, 'SWB Backcast - WINEP'!$B$13:$AG$13, 0))</f>
        <v>Excellent</v>
      </c>
      <c r="J418" t="str">
        <f>INDEX('SWB Backcast - WINEP'!$B$12:$AG$168, MATCH('ALL Backcast - WINEP NEP'!$C418, 'SWB Backcast - WINEP'!$C$12:$C$168, 0), MATCH('ALL Backcast - WINEP NEP'!J$13, 'SWB Backcast - WINEP'!$B$13:$AG$13, 0))</f>
        <v>Excellent</v>
      </c>
      <c r="K418" t="str">
        <f>INDEX('SWB Backcast - WINEP'!$B$12:$AG$168, MATCH('ALL Backcast - WINEP NEP'!$C418, 'SWB Backcast - WINEP'!$C$12:$C$168, 0), MATCH('ALL Backcast - WINEP NEP'!K$13, 'SWB Backcast - WINEP'!$B$13:$AG$13, 0))</f>
        <v>Excellent</v>
      </c>
      <c r="L418" t="str">
        <f>INDEX('SWB Backcast - WINEP'!$B$12:$AG$168, MATCH('ALL Backcast - WINEP NEP'!$C418, 'SWB Backcast - WINEP'!$C$12:$C$168, 0), MATCH('ALL Backcast - WINEP NEP'!L$13, 'SWB Backcast - WINEP'!$B$13:$AG$13, 0))</f>
        <v>Excellent</v>
      </c>
      <c r="M418">
        <f>INDEX('SWB Backcast - WINEP'!$B$12:$AG$168, MATCH('ALL Backcast - WINEP NEP'!$C418, 'SWB Backcast - WINEP'!$C$12:$C$168, 0), MATCH('ALL Backcast - WINEP NEP'!M$13, 'SWB Backcast - WINEP'!$B$13:$AG$13, 0))</f>
        <v>0</v>
      </c>
      <c r="N418" t="str">
        <f>INDEX('SWB Backcast - WINEP'!$B$12:$AG$168, MATCH('ALL Backcast - WINEP NEP'!$C418, 'SWB Backcast - WINEP'!$C$12:$C$168, 0), MATCH('ALL Backcast - WINEP NEP'!N$13, 'SWB Backcast - WINEP'!$B$13:$AG$13, 0))</f>
        <v>Excellent</v>
      </c>
      <c r="O418" t="str">
        <f>INDEX('SWB Backcast - WINEP'!$B$12:$AG$168, MATCH('ALL Backcast - WINEP NEP'!$C418, 'SWB Backcast - WINEP'!$C$12:$C$168, 0), MATCH('ALL Backcast - WINEP NEP'!O$13, 'SWB Backcast - WINEP'!$B$13:$AG$13, 0))</f>
        <v>Excellent</v>
      </c>
      <c r="P418">
        <f>INDEX('SWB Backcast - WINEP'!$B$12:$AG$168, MATCH('ALL Backcast - WINEP NEP'!$C418, 'SWB Backcast - WINEP'!$C$12:$C$168, 0), MATCH('ALL Backcast - WINEP NEP'!P$13, 'SWB Backcast - WINEP'!$B$13:$AG$13, 0))</f>
        <v>0</v>
      </c>
      <c r="Q418" t="str">
        <f>INDEX('SWB Backcast - WINEP'!$B$12:$AG$168, MATCH('ALL Backcast - WINEP NEP'!$C418, 'SWB Backcast - WINEP'!$C$12:$C$168, 0), MATCH('ALL Backcast - WINEP NEP'!Q$13, 'SWB Backcast - WINEP'!$B$13:$AG$13, 0))</f>
        <v>Excellent</v>
      </c>
      <c r="R418" t="str">
        <f>INDEX('SWB Backcast - WINEP'!$B$12:$AG$168, MATCH('ALL Backcast - WINEP NEP'!$C418, 'SWB Backcast - WINEP'!$C$12:$C$168, 0), MATCH('ALL Backcast - WINEP NEP'!R$13, 'SWB Backcast - WINEP'!$B$13:$AG$13, 0))</f>
        <v>Excellent</v>
      </c>
      <c r="S418" t="str">
        <f>INDEX('SWB Backcast - WINEP'!$B$12:$AG$168, MATCH('ALL Backcast - WINEP NEP'!$C418, 'SWB Backcast - WINEP'!$C$12:$C$168, 0), MATCH('ALL Backcast - WINEP NEP'!S$13, 'SWB Backcast - WINEP'!$B$13:$AG$13, 0))</f>
        <v>Excellent</v>
      </c>
      <c r="T418" t="str">
        <f>INDEX('SWB Backcast - WINEP'!$B$12:$AG$168, MATCH('ALL Backcast - WINEP NEP'!$C418, 'SWB Backcast - WINEP'!$C$12:$C$168, 0), MATCH('ALL Backcast - WINEP NEP'!T$13, 'SWB Backcast - WINEP'!$B$13:$AG$13, 0))</f>
        <v>Excellent</v>
      </c>
      <c r="U418" t="str">
        <f>INDEX('SWB Backcast - WINEP'!$B$12:$AG$168, MATCH('ALL Backcast - WINEP NEP'!$C418, 'SWB Backcast - WINEP'!$C$12:$C$168, 0), MATCH('ALL Backcast - WINEP NEP'!U$13, 'SWB Backcast - WINEP'!$B$13:$AG$13, 0))</f>
        <v>Excellent</v>
      </c>
      <c r="V418" t="str">
        <f>INDEX('SWB Backcast - WINEP'!$B$12:$AG$168, MATCH('ALL Backcast - WINEP NEP'!$C418, 'SWB Backcast - WINEP'!$C$12:$C$168, 0), MATCH('ALL Backcast - WINEP NEP'!V$13, 'SWB Backcast - WINEP'!$B$13:$AG$13, 0))</f>
        <v>Excellent</v>
      </c>
      <c r="W418">
        <f>INDEX('SWB Backcast - WINEP'!$B$12:$AG$168, MATCH('ALL Backcast - WINEP NEP'!$C418, 'SWB Backcast - WINEP'!$C$12:$C$168, 0), MATCH('ALL Backcast - WINEP NEP'!W$13, 'SWB Backcast - WINEP'!$B$13:$AG$13, 0))</f>
        <v>0</v>
      </c>
      <c r="X418">
        <f>INDEX('SWB Backcast - WINEP'!$B$12:$AG$168, MATCH('ALL Backcast - WINEP NEP'!$C418, 'SWB Backcast - WINEP'!$C$12:$C$168, 0), MATCH('ALL Backcast - WINEP NEP'!X$13, 'SWB Backcast - WINEP'!$B$13:$AG$13, 0))</f>
        <v>0</v>
      </c>
      <c r="Y418">
        <f>INDEX('SWB Backcast - WINEP'!$B$12:$AG$168, MATCH('ALL Backcast - WINEP NEP'!$C418, 'SWB Backcast - WINEP'!$C$12:$C$168, 0), MATCH('ALL Backcast - WINEP NEP'!Y$13, 'SWB Backcast - WINEP'!$B$13:$AG$13, 0))</f>
        <v>0</v>
      </c>
      <c r="Z418" t="str">
        <f>INDEX('SWB Backcast - WINEP'!$B$12:$AG$168, MATCH('ALL Backcast - WINEP NEP'!$C418, 'SWB Backcast - WINEP'!$C$12:$C$168, 0), MATCH('ALL Backcast - WINEP NEP'!Z$13, 'SWB Backcast - WINEP'!$B$13:$AG$13, 0))</f>
        <v>N</v>
      </c>
      <c r="AB418" t="str">
        <f t="shared" si="7"/>
        <v>N</v>
      </c>
    </row>
    <row r="419" spans="2:28">
      <c r="B419" t="s">
        <v>239</v>
      </c>
      <c r="C419" t="s">
        <v>743</v>
      </c>
      <c r="D419" t="str">
        <f>INDEX('SWB Backcast - WINEP'!$B$12:$AG$168, MATCH('ALL Backcast - WINEP NEP'!$C419, 'SWB Backcast - WINEP'!$C$12:$C$168, 0), MATCH('ALL Backcast - WINEP NEP'!D$13, 'SWB Backcast - WINEP'!$B$13:$AG$13, 0))</f>
        <v>coastal</v>
      </c>
      <c r="E419" t="str">
        <f>INDEX('SWB Backcast - WINEP'!$B$12:$AG$168, MATCH('ALL Backcast - WINEP NEP'!$C419, 'SWB Backcast - WINEP'!$C$12:$C$168, 0), MATCH('ALL Backcast - WINEP NEP'!E$13, 'SWB Backcast - WINEP'!$B$13:$AG$13, 0))</f>
        <v>Categorisation</v>
      </c>
      <c r="F419" t="str">
        <f>INDEX('SWB Backcast - WINEP'!$B$12:$AG$168, MATCH('ALL Backcast - WINEP NEP'!$C419, 'SWB Backcast - WINEP'!$C$12:$C$168, 0), MATCH('ALL Backcast - WINEP NEP'!F$13, 'SWB Backcast - WINEP'!$B$13:$AG$13, 0))</f>
        <v>Included</v>
      </c>
      <c r="H419" t="str">
        <f>INDEX('SWB Backcast - WINEP'!$B$12:$AG$168, MATCH('ALL Backcast - WINEP NEP'!$C419, 'SWB Backcast - WINEP'!$C$12:$C$168, 0), MATCH('ALL Backcast - WINEP NEP'!H$13, 'SWB Backcast - WINEP'!$B$13:$AG$13, 0))</f>
        <v>Excellent</v>
      </c>
      <c r="I419" t="str">
        <f>INDEX('SWB Backcast - WINEP'!$B$12:$AG$168, MATCH('ALL Backcast - WINEP NEP'!$C419, 'SWB Backcast - WINEP'!$C$12:$C$168, 0), MATCH('ALL Backcast - WINEP NEP'!I$13, 'SWB Backcast - WINEP'!$B$13:$AG$13, 0))</f>
        <v>Excellent</v>
      </c>
      <c r="J419" t="str">
        <f>INDEX('SWB Backcast - WINEP'!$B$12:$AG$168, MATCH('ALL Backcast - WINEP NEP'!$C419, 'SWB Backcast - WINEP'!$C$12:$C$168, 0), MATCH('ALL Backcast - WINEP NEP'!J$13, 'SWB Backcast - WINEP'!$B$13:$AG$13, 0))</f>
        <v>Excellent</v>
      </c>
      <c r="K419" t="str">
        <f>INDEX('SWB Backcast - WINEP'!$B$12:$AG$168, MATCH('ALL Backcast - WINEP NEP'!$C419, 'SWB Backcast - WINEP'!$C$12:$C$168, 0), MATCH('ALL Backcast - WINEP NEP'!K$13, 'SWB Backcast - WINEP'!$B$13:$AG$13, 0))</f>
        <v>Excellent</v>
      </c>
      <c r="L419" t="str">
        <f>INDEX('SWB Backcast - WINEP'!$B$12:$AG$168, MATCH('ALL Backcast - WINEP NEP'!$C419, 'SWB Backcast - WINEP'!$C$12:$C$168, 0), MATCH('ALL Backcast - WINEP NEP'!L$13, 'SWB Backcast - WINEP'!$B$13:$AG$13, 0))</f>
        <v>Excellent</v>
      </c>
      <c r="M419">
        <f>INDEX('SWB Backcast - WINEP'!$B$12:$AG$168, MATCH('ALL Backcast - WINEP NEP'!$C419, 'SWB Backcast - WINEP'!$C$12:$C$168, 0), MATCH('ALL Backcast - WINEP NEP'!M$13, 'SWB Backcast - WINEP'!$B$13:$AG$13, 0))</f>
        <v>0</v>
      </c>
      <c r="N419" t="str">
        <f>INDEX('SWB Backcast - WINEP'!$B$12:$AG$168, MATCH('ALL Backcast - WINEP NEP'!$C419, 'SWB Backcast - WINEP'!$C$12:$C$168, 0), MATCH('ALL Backcast - WINEP NEP'!N$13, 'SWB Backcast - WINEP'!$B$13:$AG$13, 0))</f>
        <v>Excellent</v>
      </c>
      <c r="O419" t="str">
        <f>INDEX('SWB Backcast - WINEP'!$B$12:$AG$168, MATCH('ALL Backcast - WINEP NEP'!$C419, 'SWB Backcast - WINEP'!$C$12:$C$168, 0), MATCH('ALL Backcast - WINEP NEP'!O$13, 'SWB Backcast - WINEP'!$B$13:$AG$13, 0))</f>
        <v>Excellent</v>
      </c>
      <c r="P419">
        <f>INDEX('SWB Backcast - WINEP'!$B$12:$AG$168, MATCH('ALL Backcast - WINEP NEP'!$C419, 'SWB Backcast - WINEP'!$C$12:$C$168, 0), MATCH('ALL Backcast - WINEP NEP'!P$13, 'SWB Backcast - WINEP'!$B$13:$AG$13, 0))</f>
        <v>0</v>
      </c>
      <c r="Q419" t="str">
        <f>INDEX('SWB Backcast - WINEP'!$B$12:$AG$168, MATCH('ALL Backcast - WINEP NEP'!$C419, 'SWB Backcast - WINEP'!$C$12:$C$168, 0), MATCH('ALL Backcast - WINEP NEP'!Q$13, 'SWB Backcast - WINEP'!$B$13:$AG$13, 0))</f>
        <v>Excellent</v>
      </c>
      <c r="R419" t="str">
        <f>INDEX('SWB Backcast - WINEP'!$B$12:$AG$168, MATCH('ALL Backcast - WINEP NEP'!$C419, 'SWB Backcast - WINEP'!$C$12:$C$168, 0), MATCH('ALL Backcast - WINEP NEP'!R$13, 'SWB Backcast - WINEP'!$B$13:$AG$13, 0))</f>
        <v>Excellent</v>
      </c>
      <c r="S419" t="str">
        <f>INDEX('SWB Backcast - WINEP'!$B$12:$AG$168, MATCH('ALL Backcast - WINEP NEP'!$C419, 'SWB Backcast - WINEP'!$C$12:$C$168, 0), MATCH('ALL Backcast - WINEP NEP'!S$13, 'SWB Backcast - WINEP'!$B$13:$AG$13, 0))</f>
        <v>Excellent</v>
      </c>
      <c r="T419" t="str">
        <f>INDEX('SWB Backcast - WINEP'!$B$12:$AG$168, MATCH('ALL Backcast - WINEP NEP'!$C419, 'SWB Backcast - WINEP'!$C$12:$C$168, 0), MATCH('ALL Backcast - WINEP NEP'!T$13, 'SWB Backcast - WINEP'!$B$13:$AG$13, 0))</f>
        <v>Excellent</v>
      </c>
      <c r="U419" t="str">
        <f>INDEX('SWB Backcast - WINEP'!$B$12:$AG$168, MATCH('ALL Backcast - WINEP NEP'!$C419, 'SWB Backcast - WINEP'!$C$12:$C$168, 0), MATCH('ALL Backcast - WINEP NEP'!U$13, 'SWB Backcast - WINEP'!$B$13:$AG$13, 0))</f>
        <v>Excellent</v>
      </c>
      <c r="V419" t="str">
        <f>INDEX('SWB Backcast - WINEP'!$B$12:$AG$168, MATCH('ALL Backcast - WINEP NEP'!$C419, 'SWB Backcast - WINEP'!$C$12:$C$168, 0), MATCH('ALL Backcast - WINEP NEP'!V$13, 'SWB Backcast - WINEP'!$B$13:$AG$13, 0))</f>
        <v>Excellent</v>
      </c>
      <c r="W419">
        <f>INDEX('SWB Backcast - WINEP'!$B$12:$AG$168, MATCH('ALL Backcast - WINEP NEP'!$C419, 'SWB Backcast - WINEP'!$C$12:$C$168, 0), MATCH('ALL Backcast - WINEP NEP'!W$13, 'SWB Backcast - WINEP'!$B$13:$AG$13, 0))</f>
        <v>0</v>
      </c>
      <c r="X419">
        <f>INDEX('SWB Backcast - WINEP'!$B$12:$AG$168, MATCH('ALL Backcast - WINEP NEP'!$C419, 'SWB Backcast - WINEP'!$C$12:$C$168, 0), MATCH('ALL Backcast - WINEP NEP'!X$13, 'SWB Backcast - WINEP'!$B$13:$AG$13, 0))</f>
        <v>0</v>
      </c>
      <c r="Y419">
        <f>INDEX('SWB Backcast - WINEP'!$B$12:$AG$168, MATCH('ALL Backcast - WINEP NEP'!$C419, 'SWB Backcast - WINEP'!$C$12:$C$168, 0), MATCH('ALL Backcast - WINEP NEP'!Y$13, 'SWB Backcast - WINEP'!$B$13:$AG$13, 0))</f>
        <v>0</v>
      </c>
      <c r="Z419" t="str">
        <f>INDEX('SWB Backcast - WINEP'!$B$12:$AG$168, MATCH('ALL Backcast - WINEP NEP'!$C419, 'SWB Backcast - WINEP'!$C$12:$C$168, 0), MATCH('ALL Backcast - WINEP NEP'!Z$13, 'SWB Backcast - WINEP'!$B$13:$AG$13, 0))</f>
        <v>N</v>
      </c>
      <c r="AB419" t="str">
        <f t="shared" si="7"/>
        <v>N</v>
      </c>
    </row>
    <row r="420" spans="2:28">
      <c r="B420" t="s">
        <v>239</v>
      </c>
      <c r="C420" t="s">
        <v>744</v>
      </c>
      <c r="D420" t="str">
        <f>INDEX('SWB Backcast - WINEP'!$B$12:$AG$168, MATCH('ALL Backcast - WINEP NEP'!$C420, 'SWB Backcast - WINEP'!$C$12:$C$168, 0), MATCH('ALL Backcast - WINEP NEP'!D$13, 'SWB Backcast - WINEP'!$B$13:$AG$13, 0))</f>
        <v>coastal</v>
      </c>
      <c r="E420" t="str">
        <f>INDEX('SWB Backcast - WINEP'!$B$12:$AG$168, MATCH('ALL Backcast - WINEP NEP'!$C420, 'SWB Backcast - WINEP'!$C$12:$C$168, 0), MATCH('ALL Backcast - WINEP NEP'!E$13, 'SWB Backcast - WINEP'!$B$13:$AG$13, 0))</f>
        <v>Categorisation</v>
      </c>
      <c r="F420" t="str">
        <f>INDEX('SWB Backcast - WINEP'!$B$12:$AG$168, MATCH('ALL Backcast - WINEP NEP'!$C420, 'SWB Backcast - WINEP'!$C$12:$C$168, 0), MATCH('ALL Backcast - WINEP NEP'!F$13, 'SWB Backcast - WINEP'!$B$13:$AG$13, 0))</f>
        <v>Included</v>
      </c>
      <c r="H420" t="str">
        <f>INDEX('SWB Backcast - WINEP'!$B$12:$AG$168, MATCH('ALL Backcast - WINEP NEP'!$C420, 'SWB Backcast - WINEP'!$C$12:$C$168, 0), MATCH('ALL Backcast - WINEP NEP'!H$13, 'SWB Backcast - WINEP'!$B$13:$AG$13, 0))</f>
        <v>Excellent</v>
      </c>
      <c r="I420" t="str">
        <f>INDEX('SWB Backcast - WINEP'!$B$12:$AG$168, MATCH('ALL Backcast - WINEP NEP'!$C420, 'SWB Backcast - WINEP'!$C$12:$C$168, 0), MATCH('ALL Backcast - WINEP NEP'!I$13, 'SWB Backcast - WINEP'!$B$13:$AG$13, 0))</f>
        <v>Excellent</v>
      </c>
      <c r="J420" t="str">
        <f>INDEX('SWB Backcast - WINEP'!$B$12:$AG$168, MATCH('ALL Backcast - WINEP NEP'!$C420, 'SWB Backcast - WINEP'!$C$12:$C$168, 0), MATCH('ALL Backcast - WINEP NEP'!J$13, 'SWB Backcast - WINEP'!$B$13:$AG$13, 0))</f>
        <v>Excellent</v>
      </c>
      <c r="K420" t="str">
        <f>INDEX('SWB Backcast - WINEP'!$B$12:$AG$168, MATCH('ALL Backcast - WINEP NEP'!$C420, 'SWB Backcast - WINEP'!$C$12:$C$168, 0), MATCH('ALL Backcast - WINEP NEP'!K$13, 'SWB Backcast - WINEP'!$B$13:$AG$13, 0))</f>
        <v>Excellent</v>
      </c>
      <c r="L420" t="str">
        <f>INDEX('SWB Backcast - WINEP'!$B$12:$AG$168, MATCH('ALL Backcast - WINEP NEP'!$C420, 'SWB Backcast - WINEP'!$C$12:$C$168, 0), MATCH('ALL Backcast - WINEP NEP'!L$13, 'SWB Backcast - WINEP'!$B$13:$AG$13, 0))</f>
        <v>Excellent</v>
      </c>
      <c r="M420">
        <f>INDEX('SWB Backcast - WINEP'!$B$12:$AG$168, MATCH('ALL Backcast - WINEP NEP'!$C420, 'SWB Backcast - WINEP'!$C$12:$C$168, 0), MATCH('ALL Backcast - WINEP NEP'!M$13, 'SWB Backcast - WINEP'!$B$13:$AG$13, 0))</f>
        <v>0</v>
      </c>
      <c r="N420" t="str">
        <f>INDEX('SWB Backcast - WINEP'!$B$12:$AG$168, MATCH('ALL Backcast - WINEP NEP'!$C420, 'SWB Backcast - WINEP'!$C$12:$C$168, 0), MATCH('ALL Backcast - WINEP NEP'!N$13, 'SWB Backcast - WINEP'!$B$13:$AG$13, 0))</f>
        <v>Excellent</v>
      </c>
      <c r="O420" t="str">
        <f>INDEX('SWB Backcast - WINEP'!$B$12:$AG$168, MATCH('ALL Backcast - WINEP NEP'!$C420, 'SWB Backcast - WINEP'!$C$12:$C$168, 0), MATCH('ALL Backcast - WINEP NEP'!O$13, 'SWB Backcast - WINEP'!$B$13:$AG$13, 0))</f>
        <v>Excellent</v>
      </c>
      <c r="P420">
        <f>INDEX('SWB Backcast - WINEP'!$B$12:$AG$168, MATCH('ALL Backcast - WINEP NEP'!$C420, 'SWB Backcast - WINEP'!$C$12:$C$168, 0), MATCH('ALL Backcast - WINEP NEP'!P$13, 'SWB Backcast - WINEP'!$B$13:$AG$13, 0))</f>
        <v>0</v>
      </c>
      <c r="Q420" t="str">
        <f>INDEX('SWB Backcast - WINEP'!$B$12:$AG$168, MATCH('ALL Backcast - WINEP NEP'!$C420, 'SWB Backcast - WINEP'!$C$12:$C$168, 0), MATCH('ALL Backcast - WINEP NEP'!Q$13, 'SWB Backcast - WINEP'!$B$13:$AG$13, 0))</f>
        <v>Excellent</v>
      </c>
      <c r="R420" t="str">
        <f>INDEX('SWB Backcast - WINEP'!$B$12:$AG$168, MATCH('ALL Backcast - WINEP NEP'!$C420, 'SWB Backcast - WINEP'!$C$12:$C$168, 0), MATCH('ALL Backcast - WINEP NEP'!R$13, 'SWB Backcast - WINEP'!$B$13:$AG$13, 0))</f>
        <v>Excellent</v>
      </c>
      <c r="S420" t="str">
        <f>INDEX('SWB Backcast - WINEP'!$B$12:$AG$168, MATCH('ALL Backcast - WINEP NEP'!$C420, 'SWB Backcast - WINEP'!$C$12:$C$168, 0), MATCH('ALL Backcast - WINEP NEP'!S$13, 'SWB Backcast - WINEP'!$B$13:$AG$13, 0))</f>
        <v>Excellent</v>
      </c>
      <c r="T420" t="str">
        <f>INDEX('SWB Backcast - WINEP'!$B$12:$AG$168, MATCH('ALL Backcast - WINEP NEP'!$C420, 'SWB Backcast - WINEP'!$C$12:$C$168, 0), MATCH('ALL Backcast - WINEP NEP'!T$13, 'SWB Backcast - WINEP'!$B$13:$AG$13, 0))</f>
        <v>Excellent</v>
      </c>
      <c r="U420" t="str">
        <f>INDEX('SWB Backcast - WINEP'!$B$12:$AG$168, MATCH('ALL Backcast - WINEP NEP'!$C420, 'SWB Backcast - WINEP'!$C$12:$C$168, 0), MATCH('ALL Backcast - WINEP NEP'!U$13, 'SWB Backcast - WINEP'!$B$13:$AG$13, 0))</f>
        <v>Excellent</v>
      </c>
      <c r="V420" t="str">
        <f>INDEX('SWB Backcast - WINEP'!$B$12:$AG$168, MATCH('ALL Backcast - WINEP NEP'!$C420, 'SWB Backcast - WINEP'!$C$12:$C$168, 0), MATCH('ALL Backcast - WINEP NEP'!V$13, 'SWB Backcast - WINEP'!$B$13:$AG$13, 0))</f>
        <v>Excellent</v>
      </c>
      <c r="W420">
        <f>INDEX('SWB Backcast - WINEP'!$B$12:$AG$168, MATCH('ALL Backcast - WINEP NEP'!$C420, 'SWB Backcast - WINEP'!$C$12:$C$168, 0), MATCH('ALL Backcast - WINEP NEP'!W$13, 'SWB Backcast - WINEP'!$B$13:$AG$13, 0))</f>
        <v>0</v>
      </c>
      <c r="X420">
        <f>INDEX('SWB Backcast - WINEP'!$B$12:$AG$168, MATCH('ALL Backcast - WINEP NEP'!$C420, 'SWB Backcast - WINEP'!$C$12:$C$168, 0), MATCH('ALL Backcast - WINEP NEP'!X$13, 'SWB Backcast - WINEP'!$B$13:$AG$13, 0))</f>
        <v>0</v>
      </c>
      <c r="Y420">
        <f>INDEX('SWB Backcast - WINEP'!$B$12:$AG$168, MATCH('ALL Backcast - WINEP NEP'!$C420, 'SWB Backcast - WINEP'!$C$12:$C$168, 0), MATCH('ALL Backcast - WINEP NEP'!Y$13, 'SWB Backcast - WINEP'!$B$13:$AG$13, 0))</f>
        <v>0</v>
      </c>
      <c r="Z420" t="str">
        <f>INDEX('SWB Backcast - WINEP'!$B$12:$AG$168, MATCH('ALL Backcast - WINEP NEP'!$C420, 'SWB Backcast - WINEP'!$C$12:$C$168, 0), MATCH('ALL Backcast - WINEP NEP'!Z$13, 'SWB Backcast - WINEP'!$B$13:$AG$13, 0))</f>
        <v>N</v>
      </c>
      <c r="AB420" t="str">
        <f t="shared" si="7"/>
        <v>N</v>
      </c>
    </row>
    <row r="421" spans="2:28">
      <c r="B421" t="s">
        <v>239</v>
      </c>
      <c r="C421" t="s">
        <v>745</v>
      </c>
      <c r="D421" t="str">
        <f>INDEX('SWB Backcast - WINEP'!$B$12:$AG$168, MATCH('ALL Backcast - WINEP NEP'!$C421, 'SWB Backcast - WINEP'!$C$12:$C$168, 0), MATCH('ALL Backcast - WINEP NEP'!D$13, 'SWB Backcast - WINEP'!$B$13:$AG$13, 0))</f>
        <v>coastal</v>
      </c>
      <c r="E421" t="str">
        <f>INDEX('SWB Backcast - WINEP'!$B$12:$AG$168, MATCH('ALL Backcast - WINEP NEP'!$C421, 'SWB Backcast - WINEP'!$C$12:$C$168, 0), MATCH('ALL Backcast - WINEP NEP'!E$13, 'SWB Backcast - WINEP'!$B$13:$AG$13, 0))</f>
        <v>Categorisation</v>
      </c>
      <c r="F421" t="str">
        <f>INDEX('SWB Backcast - WINEP'!$B$12:$AG$168, MATCH('ALL Backcast - WINEP NEP'!$C421, 'SWB Backcast - WINEP'!$C$12:$C$168, 0), MATCH('ALL Backcast - WINEP NEP'!F$13, 'SWB Backcast - WINEP'!$B$13:$AG$13, 0))</f>
        <v>Included</v>
      </c>
      <c r="H421" t="str">
        <f>INDEX('SWB Backcast - WINEP'!$B$12:$AG$168, MATCH('ALL Backcast - WINEP NEP'!$C421, 'SWB Backcast - WINEP'!$C$12:$C$168, 0), MATCH('ALL Backcast - WINEP NEP'!H$13, 'SWB Backcast - WINEP'!$B$13:$AG$13, 0))</f>
        <v>Good</v>
      </c>
      <c r="I421" t="str">
        <f>INDEX('SWB Backcast - WINEP'!$B$12:$AG$168, MATCH('ALL Backcast - WINEP NEP'!$C421, 'SWB Backcast - WINEP'!$C$12:$C$168, 0), MATCH('ALL Backcast - WINEP NEP'!I$13, 'SWB Backcast - WINEP'!$B$13:$AG$13, 0))</f>
        <v>Good</v>
      </c>
      <c r="J421" t="str">
        <f>INDEX('SWB Backcast - WINEP'!$B$12:$AG$168, MATCH('ALL Backcast - WINEP NEP'!$C421, 'SWB Backcast - WINEP'!$C$12:$C$168, 0), MATCH('ALL Backcast - WINEP NEP'!J$13, 'SWB Backcast - WINEP'!$B$13:$AG$13, 0))</f>
        <v>Excellent</v>
      </c>
      <c r="K421" t="str">
        <f>INDEX('SWB Backcast - WINEP'!$B$12:$AG$168, MATCH('ALL Backcast - WINEP NEP'!$C421, 'SWB Backcast - WINEP'!$C$12:$C$168, 0), MATCH('ALL Backcast - WINEP NEP'!K$13, 'SWB Backcast - WINEP'!$B$13:$AG$13, 0))</f>
        <v>Excellent</v>
      </c>
      <c r="L421" t="str">
        <f>INDEX('SWB Backcast - WINEP'!$B$12:$AG$168, MATCH('ALL Backcast - WINEP NEP'!$C421, 'SWB Backcast - WINEP'!$C$12:$C$168, 0), MATCH('ALL Backcast - WINEP NEP'!L$13, 'SWB Backcast - WINEP'!$B$13:$AG$13, 0))</f>
        <v>Excellent</v>
      </c>
      <c r="M421">
        <f>INDEX('SWB Backcast - WINEP'!$B$12:$AG$168, MATCH('ALL Backcast - WINEP NEP'!$C421, 'SWB Backcast - WINEP'!$C$12:$C$168, 0), MATCH('ALL Backcast - WINEP NEP'!M$13, 'SWB Backcast - WINEP'!$B$13:$AG$13, 0))</f>
        <v>0</v>
      </c>
      <c r="N421" t="str">
        <f>INDEX('SWB Backcast - WINEP'!$B$12:$AG$168, MATCH('ALL Backcast - WINEP NEP'!$C421, 'SWB Backcast - WINEP'!$C$12:$C$168, 0), MATCH('ALL Backcast - WINEP NEP'!N$13, 'SWB Backcast - WINEP'!$B$13:$AG$13, 0))</f>
        <v>Excellent</v>
      </c>
      <c r="O421" t="str">
        <f>INDEX('SWB Backcast - WINEP'!$B$12:$AG$168, MATCH('ALL Backcast - WINEP NEP'!$C421, 'SWB Backcast - WINEP'!$C$12:$C$168, 0), MATCH('ALL Backcast - WINEP NEP'!O$13, 'SWB Backcast - WINEP'!$B$13:$AG$13, 0))</f>
        <v>Excellent</v>
      </c>
      <c r="P421">
        <f>INDEX('SWB Backcast - WINEP'!$B$12:$AG$168, MATCH('ALL Backcast - WINEP NEP'!$C421, 'SWB Backcast - WINEP'!$C$12:$C$168, 0), MATCH('ALL Backcast - WINEP NEP'!P$13, 'SWB Backcast - WINEP'!$B$13:$AG$13, 0))</f>
        <v>0</v>
      </c>
      <c r="Q421" t="str">
        <f>INDEX('SWB Backcast - WINEP'!$B$12:$AG$168, MATCH('ALL Backcast - WINEP NEP'!$C421, 'SWB Backcast - WINEP'!$C$12:$C$168, 0), MATCH('ALL Backcast - WINEP NEP'!Q$13, 'SWB Backcast - WINEP'!$B$13:$AG$13, 0))</f>
        <v>Excellent</v>
      </c>
      <c r="R421" t="str">
        <f>INDEX('SWB Backcast - WINEP'!$B$12:$AG$168, MATCH('ALL Backcast - WINEP NEP'!$C421, 'SWB Backcast - WINEP'!$C$12:$C$168, 0), MATCH('ALL Backcast - WINEP NEP'!R$13, 'SWB Backcast - WINEP'!$B$13:$AG$13, 0))</f>
        <v>Excellent</v>
      </c>
      <c r="S421" t="str">
        <f>INDEX('SWB Backcast - WINEP'!$B$12:$AG$168, MATCH('ALL Backcast - WINEP NEP'!$C421, 'SWB Backcast - WINEP'!$C$12:$C$168, 0), MATCH('ALL Backcast - WINEP NEP'!S$13, 'SWB Backcast - WINEP'!$B$13:$AG$13, 0))</f>
        <v>Excellent</v>
      </c>
      <c r="T421" t="str">
        <f>INDEX('SWB Backcast - WINEP'!$B$12:$AG$168, MATCH('ALL Backcast - WINEP NEP'!$C421, 'SWB Backcast - WINEP'!$C$12:$C$168, 0), MATCH('ALL Backcast - WINEP NEP'!T$13, 'SWB Backcast - WINEP'!$B$13:$AG$13, 0))</f>
        <v>Excellent</v>
      </c>
      <c r="U421" t="str">
        <f>INDEX('SWB Backcast - WINEP'!$B$12:$AG$168, MATCH('ALL Backcast - WINEP NEP'!$C421, 'SWB Backcast - WINEP'!$C$12:$C$168, 0), MATCH('ALL Backcast - WINEP NEP'!U$13, 'SWB Backcast - WINEP'!$B$13:$AG$13, 0))</f>
        <v>Excellent</v>
      </c>
      <c r="V421" t="str">
        <f>INDEX('SWB Backcast - WINEP'!$B$12:$AG$168, MATCH('ALL Backcast - WINEP NEP'!$C421, 'SWB Backcast - WINEP'!$C$12:$C$168, 0), MATCH('ALL Backcast - WINEP NEP'!V$13, 'SWB Backcast - WINEP'!$B$13:$AG$13, 0))</f>
        <v>Excellent</v>
      </c>
      <c r="W421">
        <f>INDEX('SWB Backcast - WINEP'!$B$12:$AG$168, MATCH('ALL Backcast - WINEP NEP'!$C421, 'SWB Backcast - WINEP'!$C$12:$C$168, 0), MATCH('ALL Backcast - WINEP NEP'!W$13, 'SWB Backcast - WINEP'!$B$13:$AG$13, 0))</f>
        <v>0</v>
      </c>
      <c r="X421">
        <f>INDEX('SWB Backcast - WINEP'!$B$12:$AG$168, MATCH('ALL Backcast - WINEP NEP'!$C421, 'SWB Backcast - WINEP'!$C$12:$C$168, 0), MATCH('ALL Backcast - WINEP NEP'!X$13, 'SWB Backcast - WINEP'!$B$13:$AG$13, 0))</f>
        <v>0</v>
      </c>
      <c r="Y421">
        <f>INDEX('SWB Backcast - WINEP'!$B$12:$AG$168, MATCH('ALL Backcast - WINEP NEP'!$C421, 'SWB Backcast - WINEP'!$C$12:$C$168, 0), MATCH('ALL Backcast - WINEP NEP'!Y$13, 'SWB Backcast - WINEP'!$B$13:$AG$13, 0))</f>
        <v>0</v>
      </c>
      <c r="Z421" t="str">
        <f>INDEX('SWB Backcast - WINEP'!$B$12:$AG$168, MATCH('ALL Backcast - WINEP NEP'!$C421, 'SWB Backcast - WINEP'!$C$12:$C$168, 0), MATCH('ALL Backcast - WINEP NEP'!Z$13, 'SWB Backcast - WINEP'!$B$13:$AG$13, 0))</f>
        <v>N</v>
      </c>
      <c r="AB421" t="str">
        <f t="shared" si="7"/>
        <v>N</v>
      </c>
    </row>
    <row r="422" spans="2:28">
      <c r="B422" t="s">
        <v>239</v>
      </c>
      <c r="C422" t="s">
        <v>746</v>
      </c>
      <c r="D422" t="str">
        <f>INDEX('SWB Backcast - WINEP'!$B$12:$AG$168, MATCH('ALL Backcast - WINEP NEP'!$C422, 'SWB Backcast - WINEP'!$C$12:$C$168, 0), MATCH('ALL Backcast - WINEP NEP'!D$13, 'SWB Backcast - WINEP'!$B$13:$AG$13, 0))</f>
        <v>coastal</v>
      </c>
      <c r="E422" t="str">
        <f>INDEX('SWB Backcast - WINEP'!$B$12:$AG$168, MATCH('ALL Backcast - WINEP NEP'!$C422, 'SWB Backcast - WINEP'!$C$12:$C$168, 0), MATCH('ALL Backcast - WINEP NEP'!E$13, 'SWB Backcast - WINEP'!$B$13:$AG$13, 0))</f>
        <v>Categorisation</v>
      </c>
      <c r="F422" t="str">
        <f>INDEX('SWB Backcast - WINEP'!$B$12:$AG$168, MATCH('ALL Backcast - WINEP NEP'!$C422, 'SWB Backcast - WINEP'!$C$12:$C$168, 0), MATCH('ALL Backcast - WINEP NEP'!F$13, 'SWB Backcast - WINEP'!$B$13:$AG$13, 0))</f>
        <v>Included</v>
      </c>
      <c r="H422" t="str">
        <f>INDEX('SWB Backcast - WINEP'!$B$12:$AG$168, MATCH('ALL Backcast - WINEP NEP'!$C422, 'SWB Backcast - WINEP'!$C$12:$C$168, 0), MATCH('ALL Backcast - WINEP NEP'!H$13, 'SWB Backcast - WINEP'!$B$13:$AG$13, 0))</f>
        <v>Excellent</v>
      </c>
      <c r="I422" t="str">
        <f>INDEX('SWB Backcast - WINEP'!$B$12:$AG$168, MATCH('ALL Backcast - WINEP NEP'!$C422, 'SWB Backcast - WINEP'!$C$12:$C$168, 0), MATCH('ALL Backcast - WINEP NEP'!I$13, 'SWB Backcast - WINEP'!$B$13:$AG$13, 0))</f>
        <v>Excellent</v>
      </c>
      <c r="J422" t="str">
        <f>INDEX('SWB Backcast - WINEP'!$B$12:$AG$168, MATCH('ALL Backcast - WINEP NEP'!$C422, 'SWB Backcast - WINEP'!$C$12:$C$168, 0), MATCH('ALL Backcast - WINEP NEP'!J$13, 'SWB Backcast - WINEP'!$B$13:$AG$13, 0))</f>
        <v>Excellent</v>
      </c>
      <c r="K422" t="str">
        <f>INDEX('SWB Backcast - WINEP'!$B$12:$AG$168, MATCH('ALL Backcast - WINEP NEP'!$C422, 'SWB Backcast - WINEP'!$C$12:$C$168, 0), MATCH('ALL Backcast - WINEP NEP'!K$13, 'SWB Backcast - WINEP'!$B$13:$AG$13, 0))</f>
        <v>Excellent</v>
      </c>
      <c r="L422" t="str">
        <f>INDEX('SWB Backcast - WINEP'!$B$12:$AG$168, MATCH('ALL Backcast - WINEP NEP'!$C422, 'SWB Backcast - WINEP'!$C$12:$C$168, 0), MATCH('ALL Backcast - WINEP NEP'!L$13, 'SWB Backcast - WINEP'!$B$13:$AG$13, 0))</f>
        <v>Excellent</v>
      </c>
      <c r="M422">
        <f>INDEX('SWB Backcast - WINEP'!$B$12:$AG$168, MATCH('ALL Backcast - WINEP NEP'!$C422, 'SWB Backcast - WINEP'!$C$12:$C$168, 0), MATCH('ALL Backcast - WINEP NEP'!M$13, 'SWB Backcast - WINEP'!$B$13:$AG$13, 0))</f>
        <v>0</v>
      </c>
      <c r="N422" t="str">
        <f>INDEX('SWB Backcast - WINEP'!$B$12:$AG$168, MATCH('ALL Backcast - WINEP NEP'!$C422, 'SWB Backcast - WINEP'!$C$12:$C$168, 0), MATCH('ALL Backcast - WINEP NEP'!N$13, 'SWB Backcast - WINEP'!$B$13:$AG$13, 0))</f>
        <v>Excellent</v>
      </c>
      <c r="O422" t="str">
        <f>INDEX('SWB Backcast - WINEP'!$B$12:$AG$168, MATCH('ALL Backcast - WINEP NEP'!$C422, 'SWB Backcast - WINEP'!$C$12:$C$168, 0), MATCH('ALL Backcast - WINEP NEP'!O$13, 'SWB Backcast - WINEP'!$B$13:$AG$13, 0))</f>
        <v>Excellent</v>
      </c>
      <c r="P422">
        <f>INDEX('SWB Backcast - WINEP'!$B$12:$AG$168, MATCH('ALL Backcast - WINEP NEP'!$C422, 'SWB Backcast - WINEP'!$C$12:$C$168, 0), MATCH('ALL Backcast - WINEP NEP'!P$13, 'SWB Backcast - WINEP'!$B$13:$AG$13, 0))</f>
        <v>0</v>
      </c>
      <c r="Q422" t="str">
        <f>INDEX('SWB Backcast - WINEP'!$B$12:$AG$168, MATCH('ALL Backcast - WINEP NEP'!$C422, 'SWB Backcast - WINEP'!$C$12:$C$168, 0), MATCH('ALL Backcast - WINEP NEP'!Q$13, 'SWB Backcast - WINEP'!$B$13:$AG$13, 0))</f>
        <v>Excellent</v>
      </c>
      <c r="R422" t="str">
        <f>INDEX('SWB Backcast - WINEP'!$B$12:$AG$168, MATCH('ALL Backcast - WINEP NEP'!$C422, 'SWB Backcast - WINEP'!$C$12:$C$168, 0), MATCH('ALL Backcast - WINEP NEP'!R$13, 'SWB Backcast - WINEP'!$B$13:$AG$13, 0))</f>
        <v>Excellent</v>
      </c>
      <c r="S422" t="str">
        <f>INDEX('SWB Backcast - WINEP'!$B$12:$AG$168, MATCH('ALL Backcast - WINEP NEP'!$C422, 'SWB Backcast - WINEP'!$C$12:$C$168, 0), MATCH('ALL Backcast - WINEP NEP'!S$13, 'SWB Backcast - WINEP'!$B$13:$AG$13, 0))</f>
        <v>Excellent</v>
      </c>
      <c r="T422" t="str">
        <f>INDEX('SWB Backcast - WINEP'!$B$12:$AG$168, MATCH('ALL Backcast - WINEP NEP'!$C422, 'SWB Backcast - WINEP'!$C$12:$C$168, 0), MATCH('ALL Backcast - WINEP NEP'!T$13, 'SWB Backcast - WINEP'!$B$13:$AG$13, 0))</f>
        <v>Excellent</v>
      </c>
      <c r="U422" t="str">
        <f>INDEX('SWB Backcast - WINEP'!$B$12:$AG$168, MATCH('ALL Backcast - WINEP NEP'!$C422, 'SWB Backcast - WINEP'!$C$12:$C$168, 0), MATCH('ALL Backcast - WINEP NEP'!U$13, 'SWB Backcast - WINEP'!$B$13:$AG$13, 0))</f>
        <v>Excellent</v>
      </c>
      <c r="V422" t="str">
        <f>INDEX('SWB Backcast - WINEP'!$B$12:$AG$168, MATCH('ALL Backcast - WINEP NEP'!$C422, 'SWB Backcast - WINEP'!$C$12:$C$168, 0), MATCH('ALL Backcast - WINEP NEP'!V$13, 'SWB Backcast - WINEP'!$B$13:$AG$13, 0))</f>
        <v>Excellent</v>
      </c>
      <c r="W422">
        <f>INDEX('SWB Backcast - WINEP'!$B$12:$AG$168, MATCH('ALL Backcast - WINEP NEP'!$C422, 'SWB Backcast - WINEP'!$C$12:$C$168, 0), MATCH('ALL Backcast - WINEP NEP'!W$13, 'SWB Backcast - WINEP'!$B$13:$AG$13, 0))</f>
        <v>0</v>
      </c>
      <c r="X422">
        <f>INDEX('SWB Backcast - WINEP'!$B$12:$AG$168, MATCH('ALL Backcast - WINEP NEP'!$C422, 'SWB Backcast - WINEP'!$C$12:$C$168, 0), MATCH('ALL Backcast - WINEP NEP'!X$13, 'SWB Backcast - WINEP'!$B$13:$AG$13, 0))</f>
        <v>0</v>
      </c>
      <c r="Y422">
        <f>INDEX('SWB Backcast - WINEP'!$B$12:$AG$168, MATCH('ALL Backcast - WINEP NEP'!$C422, 'SWB Backcast - WINEP'!$C$12:$C$168, 0), MATCH('ALL Backcast - WINEP NEP'!Y$13, 'SWB Backcast - WINEP'!$B$13:$AG$13, 0))</f>
        <v>0</v>
      </c>
      <c r="Z422" t="str">
        <f>INDEX('SWB Backcast - WINEP'!$B$12:$AG$168, MATCH('ALL Backcast - WINEP NEP'!$C422, 'SWB Backcast - WINEP'!$C$12:$C$168, 0), MATCH('ALL Backcast - WINEP NEP'!Z$13, 'SWB Backcast - WINEP'!$B$13:$AG$13, 0))</f>
        <v>N</v>
      </c>
      <c r="AB422" t="str">
        <f t="shared" si="7"/>
        <v>N</v>
      </c>
    </row>
    <row r="423" spans="2:28">
      <c r="B423" t="s">
        <v>239</v>
      </c>
      <c r="C423" t="s">
        <v>747</v>
      </c>
      <c r="D423" t="str">
        <f>INDEX('SWB Backcast - WINEP'!$B$12:$AG$168, MATCH('ALL Backcast - WINEP NEP'!$C423, 'SWB Backcast - WINEP'!$C$12:$C$168, 0), MATCH('ALL Backcast - WINEP NEP'!D$13, 'SWB Backcast - WINEP'!$B$13:$AG$13, 0))</f>
        <v>coastal</v>
      </c>
      <c r="E423" t="str">
        <f>INDEX('SWB Backcast - WINEP'!$B$12:$AG$168, MATCH('ALL Backcast - WINEP NEP'!$C423, 'SWB Backcast - WINEP'!$C$12:$C$168, 0), MATCH('ALL Backcast - WINEP NEP'!E$13, 'SWB Backcast - WINEP'!$B$13:$AG$13, 0))</f>
        <v>Categorisation</v>
      </c>
      <c r="F423" t="str">
        <f>INDEX('SWB Backcast - WINEP'!$B$12:$AG$168, MATCH('ALL Backcast - WINEP NEP'!$C423, 'SWB Backcast - WINEP'!$C$12:$C$168, 0), MATCH('ALL Backcast - WINEP NEP'!F$13, 'SWB Backcast - WINEP'!$B$13:$AG$13, 0))</f>
        <v>Included</v>
      </c>
      <c r="H423" t="str">
        <f>INDEX('SWB Backcast - WINEP'!$B$12:$AG$168, MATCH('ALL Backcast - WINEP NEP'!$C423, 'SWB Backcast - WINEP'!$C$12:$C$168, 0), MATCH('ALL Backcast - WINEP NEP'!H$13, 'SWB Backcast - WINEP'!$B$13:$AG$13, 0))</f>
        <v>Excellent</v>
      </c>
      <c r="I423" t="str">
        <f>INDEX('SWB Backcast - WINEP'!$B$12:$AG$168, MATCH('ALL Backcast - WINEP NEP'!$C423, 'SWB Backcast - WINEP'!$C$12:$C$168, 0), MATCH('ALL Backcast - WINEP NEP'!I$13, 'SWB Backcast - WINEP'!$B$13:$AG$13, 0))</f>
        <v>Excellent</v>
      </c>
      <c r="J423" t="str">
        <f>INDEX('SWB Backcast - WINEP'!$B$12:$AG$168, MATCH('ALL Backcast - WINEP NEP'!$C423, 'SWB Backcast - WINEP'!$C$12:$C$168, 0), MATCH('ALL Backcast - WINEP NEP'!J$13, 'SWB Backcast - WINEP'!$B$13:$AG$13, 0))</f>
        <v>Excellent</v>
      </c>
      <c r="K423" t="str">
        <f>INDEX('SWB Backcast - WINEP'!$B$12:$AG$168, MATCH('ALL Backcast - WINEP NEP'!$C423, 'SWB Backcast - WINEP'!$C$12:$C$168, 0), MATCH('ALL Backcast - WINEP NEP'!K$13, 'SWB Backcast - WINEP'!$B$13:$AG$13, 0))</f>
        <v>Excellent</v>
      </c>
      <c r="L423" t="str">
        <f>INDEX('SWB Backcast - WINEP'!$B$12:$AG$168, MATCH('ALL Backcast - WINEP NEP'!$C423, 'SWB Backcast - WINEP'!$C$12:$C$168, 0), MATCH('ALL Backcast - WINEP NEP'!L$13, 'SWB Backcast - WINEP'!$B$13:$AG$13, 0))</f>
        <v>Excellent</v>
      </c>
      <c r="M423">
        <f>INDEX('SWB Backcast - WINEP'!$B$12:$AG$168, MATCH('ALL Backcast - WINEP NEP'!$C423, 'SWB Backcast - WINEP'!$C$12:$C$168, 0), MATCH('ALL Backcast - WINEP NEP'!M$13, 'SWB Backcast - WINEP'!$B$13:$AG$13, 0))</f>
        <v>0</v>
      </c>
      <c r="N423" t="str">
        <f>INDEX('SWB Backcast - WINEP'!$B$12:$AG$168, MATCH('ALL Backcast - WINEP NEP'!$C423, 'SWB Backcast - WINEP'!$C$12:$C$168, 0), MATCH('ALL Backcast - WINEP NEP'!N$13, 'SWB Backcast - WINEP'!$B$13:$AG$13, 0))</f>
        <v>Excellent</v>
      </c>
      <c r="O423" t="str">
        <f>INDEX('SWB Backcast - WINEP'!$B$12:$AG$168, MATCH('ALL Backcast - WINEP NEP'!$C423, 'SWB Backcast - WINEP'!$C$12:$C$168, 0), MATCH('ALL Backcast - WINEP NEP'!O$13, 'SWB Backcast - WINEP'!$B$13:$AG$13, 0))</f>
        <v>Excellent</v>
      </c>
      <c r="P423">
        <f>INDEX('SWB Backcast - WINEP'!$B$12:$AG$168, MATCH('ALL Backcast - WINEP NEP'!$C423, 'SWB Backcast - WINEP'!$C$12:$C$168, 0), MATCH('ALL Backcast - WINEP NEP'!P$13, 'SWB Backcast - WINEP'!$B$13:$AG$13, 0))</f>
        <v>0</v>
      </c>
      <c r="Q423" t="str">
        <f>INDEX('SWB Backcast - WINEP'!$B$12:$AG$168, MATCH('ALL Backcast - WINEP NEP'!$C423, 'SWB Backcast - WINEP'!$C$12:$C$168, 0), MATCH('ALL Backcast - WINEP NEP'!Q$13, 'SWB Backcast - WINEP'!$B$13:$AG$13, 0))</f>
        <v>Excellent</v>
      </c>
      <c r="R423" t="str">
        <f>INDEX('SWB Backcast - WINEP'!$B$12:$AG$168, MATCH('ALL Backcast - WINEP NEP'!$C423, 'SWB Backcast - WINEP'!$C$12:$C$168, 0), MATCH('ALL Backcast - WINEP NEP'!R$13, 'SWB Backcast - WINEP'!$B$13:$AG$13, 0))</f>
        <v>Excellent</v>
      </c>
      <c r="S423" t="str">
        <f>INDEX('SWB Backcast - WINEP'!$B$12:$AG$168, MATCH('ALL Backcast - WINEP NEP'!$C423, 'SWB Backcast - WINEP'!$C$12:$C$168, 0), MATCH('ALL Backcast - WINEP NEP'!S$13, 'SWB Backcast - WINEP'!$B$13:$AG$13, 0))</f>
        <v>Excellent</v>
      </c>
      <c r="T423" t="str">
        <f>INDEX('SWB Backcast - WINEP'!$B$12:$AG$168, MATCH('ALL Backcast - WINEP NEP'!$C423, 'SWB Backcast - WINEP'!$C$12:$C$168, 0), MATCH('ALL Backcast - WINEP NEP'!T$13, 'SWB Backcast - WINEP'!$B$13:$AG$13, 0))</f>
        <v>Excellent</v>
      </c>
      <c r="U423" t="str">
        <f>INDEX('SWB Backcast - WINEP'!$B$12:$AG$168, MATCH('ALL Backcast - WINEP NEP'!$C423, 'SWB Backcast - WINEP'!$C$12:$C$168, 0), MATCH('ALL Backcast - WINEP NEP'!U$13, 'SWB Backcast - WINEP'!$B$13:$AG$13, 0))</f>
        <v>Excellent</v>
      </c>
      <c r="V423" t="str">
        <f>INDEX('SWB Backcast - WINEP'!$B$12:$AG$168, MATCH('ALL Backcast - WINEP NEP'!$C423, 'SWB Backcast - WINEP'!$C$12:$C$168, 0), MATCH('ALL Backcast - WINEP NEP'!V$13, 'SWB Backcast - WINEP'!$B$13:$AG$13, 0))</f>
        <v>Excellent</v>
      </c>
      <c r="W423">
        <f>INDEX('SWB Backcast - WINEP'!$B$12:$AG$168, MATCH('ALL Backcast - WINEP NEP'!$C423, 'SWB Backcast - WINEP'!$C$12:$C$168, 0), MATCH('ALL Backcast - WINEP NEP'!W$13, 'SWB Backcast - WINEP'!$B$13:$AG$13, 0))</f>
        <v>0</v>
      </c>
      <c r="X423">
        <f>INDEX('SWB Backcast - WINEP'!$B$12:$AG$168, MATCH('ALL Backcast - WINEP NEP'!$C423, 'SWB Backcast - WINEP'!$C$12:$C$168, 0), MATCH('ALL Backcast - WINEP NEP'!X$13, 'SWB Backcast - WINEP'!$B$13:$AG$13, 0))</f>
        <v>0</v>
      </c>
      <c r="Y423">
        <f>INDEX('SWB Backcast - WINEP'!$B$12:$AG$168, MATCH('ALL Backcast - WINEP NEP'!$C423, 'SWB Backcast - WINEP'!$C$12:$C$168, 0), MATCH('ALL Backcast - WINEP NEP'!Y$13, 'SWB Backcast - WINEP'!$B$13:$AG$13, 0))</f>
        <v>0</v>
      </c>
      <c r="Z423" t="str">
        <f>INDEX('SWB Backcast - WINEP'!$B$12:$AG$168, MATCH('ALL Backcast - WINEP NEP'!$C423, 'SWB Backcast - WINEP'!$C$12:$C$168, 0), MATCH('ALL Backcast - WINEP NEP'!Z$13, 'SWB Backcast - WINEP'!$B$13:$AG$13, 0))</f>
        <v>N</v>
      </c>
      <c r="AB423" t="str">
        <f t="shared" si="7"/>
        <v>N</v>
      </c>
    </row>
    <row r="424" spans="2:28">
      <c r="B424" t="s">
        <v>239</v>
      </c>
      <c r="C424" t="s">
        <v>748</v>
      </c>
      <c r="D424" t="str">
        <f>INDEX('SWB Backcast - WINEP'!$B$12:$AG$168, MATCH('ALL Backcast - WINEP NEP'!$C424, 'SWB Backcast - WINEP'!$C$12:$C$168, 0), MATCH('ALL Backcast - WINEP NEP'!D$13, 'SWB Backcast - WINEP'!$B$13:$AG$13, 0))</f>
        <v>coastal</v>
      </c>
      <c r="E424" t="str">
        <f>INDEX('SWB Backcast - WINEP'!$B$12:$AG$168, MATCH('ALL Backcast - WINEP NEP'!$C424, 'SWB Backcast - WINEP'!$C$12:$C$168, 0), MATCH('ALL Backcast - WINEP NEP'!E$13, 'SWB Backcast - WINEP'!$B$13:$AG$13, 0))</f>
        <v>Categorisation</v>
      </c>
      <c r="F424" t="str">
        <f>INDEX('SWB Backcast - WINEP'!$B$12:$AG$168, MATCH('ALL Backcast - WINEP NEP'!$C424, 'SWB Backcast - WINEP'!$C$12:$C$168, 0), MATCH('ALL Backcast - WINEP NEP'!F$13, 'SWB Backcast - WINEP'!$B$13:$AG$13, 0))</f>
        <v>Included</v>
      </c>
      <c r="H424" t="str">
        <f>INDEX('SWB Backcast - WINEP'!$B$12:$AG$168, MATCH('ALL Backcast - WINEP NEP'!$C424, 'SWB Backcast - WINEP'!$C$12:$C$168, 0), MATCH('ALL Backcast - WINEP NEP'!H$13, 'SWB Backcast - WINEP'!$B$13:$AG$13, 0))</f>
        <v>Excellent</v>
      </c>
      <c r="I424" t="str">
        <f>INDEX('SWB Backcast - WINEP'!$B$12:$AG$168, MATCH('ALL Backcast - WINEP NEP'!$C424, 'SWB Backcast - WINEP'!$C$12:$C$168, 0), MATCH('ALL Backcast - WINEP NEP'!I$13, 'SWB Backcast - WINEP'!$B$13:$AG$13, 0))</f>
        <v>Excellent</v>
      </c>
      <c r="J424" t="str">
        <f>INDEX('SWB Backcast - WINEP'!$B$12:$AG$168, MATCH('ALL Backcast - WINEP NEP'!$C424, 'SWB Backcast - WINEP'!$C$12:$C$168, 0), MATCH('ALL Backcast - WINEP NEP'!J$13, 'SWB Backcast - WINEP'!$B$13:$AG$13, 0))</f>
        <v>Excellent</v>
      </c>
      <c r="K424" t="str">
        <f>INDEX('SWB Backcast - WINEP'!$B$12:$AG$168, MATCH('ALL Backcast - WINEP NEP'!$C424, 'SWB Backcast - WINEP'!$C$12:$C$168, 0), MATCH('ALL Backcast - WINEP NEP'!K$13, 'SWB Backcast - WINEP'!$B$13:$AG$13, 0))</f>
        <v>Excellent</v>
      </c>
      <c r="L424" t="str">
        <f>INDEX('SWB Backcast - WINEP'!$B$12:$AG$168, MATCH('ALL Backcast - WINEP NEP'!$C424, 'SWB Backcast - WINEP'!$C$12:$C$168, 0), MATCH('ALL Backcast - WINEP NEP'!L$13, 'SWB Backcast - WINEP'!$B$13:$AG$13, 0))</f>
        <v>Excellent</v>
      </c>
      <c r="M424">
        <f>INDEX('SWB Backcast - WINEP'!$B$12:$AG$168, MATCH('ALL Backcast - WINEP NEP'!$C424, 'SWB Backcast - WINEP'!$C$12:$C$168, 0), MATCH('ALL Backcast - WINEP NEP'!M$13, 'SWB Backcast - WINEP'!$B$13:$AG$13, 0))</f>
        <v>0</v>
      </c>
      <c r="N424" t="str">
        <f>INDEX('SWB Backcast - WINEP'!$B$12:$AG$168, MATCH('ALL Backcast - WINEP NEP'!$C424, 'SWB Backcast - WINEP'!$C$12:$C$168, 0), MATCH('ALL Backcast - WINEP NEP'!N$13, 'SWB Backcast - WINEP'!$B$13:$AG$13, 0))</f>
        <v>Excellent</v>
      </c>
      <c r="O424" t="str">
        <f>INDEX('SWB Backcast - WINEP'!$B$12:$AG$168, MATCH('ALL Backcast - WINEP NEP'!$C424, 'SWB Backcast - WINEP'!$C$12:$C$168, 0), MATCH('ALL Backcast - WINEP NEP'!O$13, 'SWB Backcast - WINEP'!$B$13:$AG$13, 0))</f>
        <v>Excellent</v>
      </c>
      <c r="P424">
        <f>INDEX('SWB Backcast - WINEP'!$B$12:$AG$168, MATCH('ALL Backcast - WINEP NEP'!$C424, 'SWB Backcast - WINEP'!$C$12:$C$168, 0), MATCH('ALL Backcast - WINEP NEP'!P$13, 'SWB Backcast - WINEP'!$B$13:$AG$13, 0))</f>
        <v>0</v>
      </c>
      <c r="Q424" t="str">
        <f>INDEX('SWB Backcast - WINEP'!$B$12:$AG$168, MATCH('ALL Backcast - WINEP NEP'!$C424, 'SWB Backcast - WINEP'!$C$12:$C$168, 0), MATCH('ALL Backcast - WINEP NEP'!Q$13, 'SWB Backcast - WINEP'!$B$13:$AG$13, 0))</f>
        <v>Excellent</v>
      </c>
      <c r="R424" t="str">
        <f>INDEX('SWB Backcast - WINEP'!$B$12:$AG$168, MATCH('ALL Backcast - WINEP NEP'!$C424, 'SWB Backcast - WINEP'!$C$12:$C$168, 0), MATCH('ALL Backcast - WINEP NEP'!R$13, 'SWB Backcast - WINEP'!$B$13:$AG$13, 0))</f>
        <v>Excellent</v>
      </c>
      <c r="S424" t="str">
        <f>INDEX('SWB Backcast - WINEP'!$B$12:$AG$168, MATCH('ALL Backcast - WINEP NEP'!$C424, 'SWB Backcast - WINEP'!$C$12:$C$168, 0), MATCH('ALL Backcast - WINEP NEP'!S$13, 'SWB Backcast - WINEP'!$B$13:$AG$13, 0))</f>
        <v>Excellent</v>
      </c>
      <c r="T424" t="str">
        <f>INDEX('SWB Backcast - WINEP'!$B$12:$AG$168, MATCH('ALL Backcast - WINEP NEP'!$C424, 'SWB Backcast - WINEP'!$C$12:$C$168, 0), MATCH('ALL Backcast - WINEP NEP'!T$13, 'SWB Backcast - WINEP'!$B$13:$AG$13, 0))</f>
        <v>Excellent</v>
      </c>
      <c r="U424" t="str">
        <f>INDEX('SWB Backcast - WINEP'!$B$12:$AG$168, MATCH('ALL Backcast - WINEP NEP'!$C424, 'SWB Backcast - WINEP'!$C$12:$C$168, 0), MATCH('ALL Backcast - WINEP NEP'!U$13, 'SWB Backcast - WINEP'!$B$13:$AG$13, 0))</f>
        <v>Excellent</v>
      </c>
      <c r="V424" t="str">
        <f>INDEX('SWB Backcast - WINEP'!$B$12:$AG$168, MATCH('ALL Backcast - WINEP NEP'!$C424, 'SWB Backcast - WINEP'!$C$12:$C$168, 0), MATCH('ALL Backcast - WINEP NEP'!V$13, 'SWB Backcast - WINEP'!$B$13:$AG$13, 0))</f>
        <v>Excellent</v>
      </c>
      <c r="W424">
        <f>INDEX('SWB Backcast - WINEP'!$B$12:$AG$168, MATCH('ALL Backcast - WINEP NEP'!$C424, 'SWB Backcast - WINEP'!$C$12:$C$168, 0), MATCH('ALL Backcast - WINEP NEP'!W$13, 'SWB Backcast - WINEP'!$B$13:$AG$13, 0))</f>
        <v>0</v>
      </c>
      <c r="X424">
        <f>INDEX('SWB Backcast - WINEP'!$B$12:$AG$168, MATCH('ALL Backcast - WINEP NEP'!$C424, 'SWB Backcast - WINEP'!$C$12:$C$168, 0), MATCH('ALL Backcast - WINEP NEP'!X$13, 'SWB Backcast - WINEP'!$B$13:$AG$13, 0))</f>
        <v>0</v>
      </c>
      <c r="Y424">
        <f>INDEX('SWB Backcast - WINEP'!$B$12:$AG$168, MATCH('ALL Backcast - WINEP NEP'!$C424, 'SWB Backcast - WINEP'!$C$12:$C$168, 0), MATCH('ALL Backcast - WINEP NEP'!Y$13, 'SWB Backcast - WINEP'!$B$13:$AG$13, 0))</f>
        <v>0</v>
      </c>
      <c r="Z424" t="str">
        <f>INDEX('SWB Backcast - WINEP'!$B$12:$AG$168, MATCH('ALL Backcast - WINEP NEP'!$C424, 'SWB Backcast - WINEP'!$C$12:$C$168, 0), MATCH('ALL Backcast - WINEP NEP'!Z$13, 'SWB Backcast - WINEP'!$B$13:$AG$13, 0))</f>
        <v>N</v>
      </c>
      <c r="AB424" t="str">
        <f t="shared" si="7"/>
        <v>N</v>
      </c>
    </row>
    <row r="425" spans="2:28">
      <c r="B425" t="s">
        <v>239</v>
      </c>
      <c r="C425" t="s">
        <v>749</v>
      </c>
      <c r="D425" t="str">
        <f>INDEX('SWB Backcast - WINEP'!$B$12:$AG$168, MATCH('ALL Backcast - WINEP NEP'!$C425, 'SWB Backcast - WINEP'!$C$12:$C$168, 0), MATCH('ALL Backcast - WINEP NEP'!D$13, 'SWB Backcast - WINEP'!$B$13:$AG$13, 0))</f>
        <v>coastal</v>
      </c>
      <c r="E425" t="str">
        <f>INDEX('SWB Backcast - WINEP'!$B$12:$AG$168, MATCH('ALL Backcast - WINEP NEP'!$C425, 'SWB Backcast - WINEP'!$C$12:$C$168, 0), MATCH('ALL Backcast - WINEP NEP'!E$13, 'SWB Backcast - WINEP'!$B$13:$AG$13, 0))</f>
        <v>Categorisation</v>
      </c>
      <c r="F425" t="str">
        <f>INDEX('SWB Backcast - WINEP'!$B$12:$AG$168, MATCH('ALL Backcast - WINEP NEP'!$C425, 'SWB Backcast - WINEP'!$C$12:$C$168, 0), MATCH('ALL Backcast - WINEP NEP'!F$13, 'SWB Backcast - WINEP'!$B$13:$AG$13, 0))</f>
        <v>Included</v>
      </c>
      <c r="H425" t="str">
        <f>INDEX('SWB Backcast - WINEP'!$B$12:$AG$168, MATCH('ALL Backcast - WINEP NEP'!$C425, 'SWB Backcast - WINEP'!$C$12:$C$168, 0), MATCH('ALL Backcast - WINEP NEP'!H$13, 'SWB Backcast - WINEP'!$B$13:$AG$13, 0))</f>
        <v>Sufficient</v>
      </c>
      <c r="I425" t="str">
        <f>INDEX('SWB Backcast - WINEP'!$B$12:$AG$168, MATCH('ALL Backcast - WINEP NEP'!$C425, 'SWB Backcast - WINEP'!$C$12:$C$168, 0), MATCH('ALL Backcast - WINEP NEP'!I$13, 'SWB Backcast - WINEP'!$B$13:$AG$13, 0))</f>
        <v>Good</v>
      </c>
      <c r="J425" t="str">
        <f>INDEX('SWB Backcast - WINEP'!$B$12:$AG$168, MATCH('ALL Backcast - WINEP NEP'!$C425, 'SWB Backcast - WINEP'!$C$12:$C$168, 0), MATCH('ALL Backcast - WINEP NEP'!J$13, 'SWB Backcast - WINEP'!$B$13:$AG$13, 0))</f>
        <v>Sufficient</v>
      </c>
      <c r="K425" t="str">
        <f>INDEX('SWB Backcast - WINEP'!$B$12:$AG$168, MATCH('ALL Backcast - WINEP NEP'!$C425, 'SWB Backcast - WINEP'!$C$12:$C$168, 0), MATCH('ALL Backcast - WINEP NEP'!K$13, 'SWB Backcast - WINEP'!$B$13:$AG$13, 0))</f>
        <v>Sufficient</v>
      </c>
      <c r="L425" t="str">
        <f>INDEX('SWB Backcast - WINEP'!$B$12:$AG$168, MATCH('ALL Backcast - WINEP NEP'!$C425, 'SWB Backcast - WINEP'!$C$12:$C$168, 0), MATCH('ALL Backcast - WINEP NEP'!L$13, 'SWB Backcast - WINEP'!$B$13:$AG$13, 0))</f>
        <v>Good</v>
      </c>
      <c r="M425">
        <f>INDEX('SWB Backcast - WINEP'!$B$12:$AG$168, MATCH('ALL Backcast - WINEP NEP'!$C425, 'SWB Backcast - WINEP'!$C$12:$C$168, 0), MATCH('ALL Backcast - WINEP NEP'!M$13, 'SWB Backcast - WINEP'!$B$13:$AG$13, 0))</f>
        <v>0</v>
      </c>
      <c r="N425" t="str">
        <f>INDEX('SWB Backcast - WINEP'!$B$12:$AG$168, MATCH('ALL Backcast - WINEP NEP'!$C425, 'SWB Backcast - WINEP'!$C$12:$C$168, 0), MATCH('ALL Backcast - WINEP NEP'!N$13, 'SWB Backcast - WINEP'!$B$13:$AG$13, 0))</f>
        <v>Good</v>
      </c>
      <c r="O425" t="str">
        <f>INDEX('SWB Backcast - WINEP'!$B$12:$AG$168, MATCH('ALL Backcast - WINEP NEP'!$C425, 'SWB Backcast - WINEP'!$C$12:$C$168, 0), MATCH('ALL Backcast - WINEP NEP'!O$13, 'SWB Backcast - WINEP'!$B$13:$AG$13, 0))</f>
        <v>Excellent</v>
      </c>
      <c r="P425">
        <f>INDEX('SWB Backcast - WINEP'!$B$12:$AG$168, MATCH('ALL Backcast - WINEP NEP'!$C425, 'SWB Backcast - WINEP'!$C$12:$C$168, 0), MATCH('ALL Backcast - WINEP NEP'!P$13, 'SWB Backcast - WINEP'!$B$13:$AG$13, 0))</f>
        <v>0</v>
      </c>
      <c r="Q425" t="str">
        <f>INDEX('SWB Backcast - WINEP'!$B$12:$AG$168, MATCH('ALL Backcast - WINEP NEP'!$C425, 'SWB Backcast - WINEP'!$C$12:$C$168, 0), MATCH('ALL Backcast - WINEP NEP'!Q$13, 'SWB Backcast - WINEP'!$B$13:$AG$13, 0))</f>
        <v>Excellent</v>
      </c>
      <c r="R425" t="str">
        <f>INDEX('SWB Backcast - WINEP'!$B$12:$AG$168, MATCH('ALL Backcast - WINEP NEP'!$C425, 'SWB Backcast - WINEP'!$C$12:$C$168, 0), MATCH('ALL Backcast - WINEP NEP'!R$13, 'SWB Backcast - WINEP'!$B$13:$AG$13, 0))</f>
        <v>Excellent</v>
      </c>
      <c r="S425" t="str">
        <f>INDEX('SWB Backcast - WINEP'!$B$12:$AG$168, MATCH('ALL Backcast - WINEP NEP'!$C425, 'SWB Backcast - WINEP'!$C$12:$C$168, 0), MATCH('ALL Backcast - WINEP NEP'!S$13, 'SWB Backcast - WINEP'!$B$13:$AG$13, 0))</f>
        <v>Excellent</v>
      </c>
      <c r="T425" t="str">
        <f>INDEX('SWB Backcast - WINEP'!$B$12:$AG$168, MATCH('ALL Backcast - WINEP NEP'!$C425, 'SWB Backcast - WINEP'!$C$12:$C$168, 0), MATCH('ALL Backcast - WINEP NEP'!T$13, 'SWB Backcast - WINEP'!$B$13:$AG$13, 0))</f>
        <v>Excellent</v>
      </c>
      <c r="U425" t="str">
        <f>INDEX('SWB Backcast - WINEP'!$B$12:$AG$168, MATCH('ALL Backcast - WINEP NEP'!$C425, 'SWB Backcast - WINEP'!$C$12:$C$168, 0), MATCH('ALL Backcast - WINEP NEP'!U$13, 'SWB Backcast - WINEP'!$B$13:$AG$13, 0))</f>
        <v>Excellent</v>
      </c>
      <c r="V425" t="str">
        <f>INDEX('SWB Backcast - WINEP'!$B$12:$AG$168, MATCH('ALL Backcast - WINEP NEP'!$C425, 'SWB Backcast - WINEP'!$C$12:$C$168, 0), MATCH('ALL Backcast - WINEP NEP'!V$13, 'SWB Backcast - WINEP'!$B$13:$AG$13, 0))</f>
        <v>Excellent</v>
      </c>
      <c r="W425" t="str">
        <f>INDEX('SWB Backcast - WINEP'!$B$12:$AG$168, MATCH('ALL Backcast - WINEP NEP'!$C425, 'SWB Backcast - WINEP'!$C$12:$C$168, 0), MATCH('ALL Backcast - WINEP NEP'!W$13, 'SWB Backcast - WINEP'!$B$13:$AG$13, 0))</f>
        <v>Y</v>
      </c>
      <c r="X425" t="str">
        <f>INDEX('SWB Backcast - WINEP'!$B$12:$AG$168, MATCH('ALL Backcast - WINEP NEP'!$C425, 'SWB Backcast - WINEP'!$C$12:$C$168, 0), MATCH('ALL Backcast - WINEP NEP'!X$13, 'SWB Backcast - WINEP'!$B$13:$AG$13, 0))</f>
        <v>2 x EnvAct_IMP3 - 08SW101510a, 08SW101511a</v>
      </c>
      <c r="Y425" t="str">
        <f>INDEX('SWB Backcast - WINEP'!$B$12:$AG$168, MATCH('ALL Backcast - WINEP NEP'!$C425, 'SWB Backcast - WINEP'!$C$12:$C$168, 0), MATCH('ALL Backcast - WINEP NEP'!Y$13, 'SWB Backcast - WINEP'!$B$13:$AG$13, 0))</f>
        <v>Improvements to reduce storm overflows - but improving to excellent so fine</v>
      </c>
      <c r="Z425" t="str">
        <f>INDEX('SWB Backcast - WINEP'!$B$12:$AG$168, MATCH('ALL Backcast - WINEP NEP'!$C425, 'SWB Backcast - WINEP'!$C$12:$C$168, 0), MATCH('ALL Backcast - WINEP NEP'!Z$13, 'SWB Backcast - WINEP'!$B$13:$AG$13, 0))</f>
        <v>N</v>
      </c>
      <c r="AB425" t="str">
        <f t="shared" si="7"/>
        <v>Y</v>
      </c>
    </row>
    <row r="426" spans="2:28">
      <c r="B426" t="s">
        <v>239</v>
      </c>
      <c r="C426" t="s">
        <v>750</v>
      </c>
      <c r="D426" t="str">
        <f>INDEX('SWB Backcast - WINEP'!$B$12:$AG$168, MATCH('ALL Backcast - WINEP NEP'!$C426, 'SWB Backcast - WINEP'!$C$12:$C$168, 0), MATCH('ALL Backcast - WINEP NEP'!D$13, 'SWB Backcast - WINEP'!$B$13:$AG$13, 0))</f>
        <v>coastal</v>
      </c>
      <c r="E426" t="str">
        <f>INDEX('SWB Backcast - WINEP'!$B$12:$AG$168, MATCH('ALL Backcast - WINEP NEP'!$C426, 'SWB Backcast - WINEP'!$C$12:$C$168, 0), MATCH('ALL Backcast - WINEP NEP'!E$13, 'SWB Backcast - WINEP'!$B$13:$AG$13, 0))</f>
        <v>Categorisation</v>
      </c>
      <c r="F426" t="str">
        <f>INDEX('SWB Backcast - WINEP'!$B$12:$AG$168, MATCH('ALL Backcast - WINEP NEP'!$C426, 'SWB Backcast - WINEP'!$C$12:$C$168, 0), MATCH('ALL Backcast - WINEP NEP'!F$13, 'SWB Backcast - WINEP'!$B$13:$AG$13, 0))</f>
        <v>Included</v>
      </c>
      <c r="H426" t="str">
        <f>INDEX('SWB Backcast - WINEP'!$B$12:$AG$168, MATCH('ALL Backcast - WINEP NEP'!$C426, 'SWB Backcast - WINEP'!$C$12:$C$168, 0), MATCH('ALL Backcast - WINEP NEP'!H$13, 'SWB Backcast - WINEP'!$B$13:$AG$13, 0))</f>
        <v>Excellent</v>
      </c>
      <c r="I426" t="str">
        <f>INDEX('SWB Backcast - WINEP'!$B$12:$AG$168, MATCH('ALL Backcast - WINEP NEP'!$C426, 'SWB Backcast - WINEP'!$C$12:$C$168, 0), MATCH('ALL Backcast - WINEP NEP'!I$13, 'SWB Backcast - WINEP'!$B$13:$AG$13, 0))</f>
        <v>Excellent</v>
      </c>
      <c r="J426" t="str">
        <f>INDEX('SWB Backcast - WINEP'!$B$12:$AG$168, MATCH('ALL Backcast - WINEP NEP'!$C426, 'SWB Backcast - WINEP'!$C$12:$C$168, 0), MATCH('ALL Backcast - WINEP NEP'!J$13, 'SWB Backcast - WINEP'!$B$13:$AG$13, 0))</f>
        <v>Excellent</v>
      </c>
      <c r="K426" t="str">
        <f>INDEX('SWB Backcast - WINEP'!$B$12:$AG$168, MATCH('ALL Backcast - WINEP NEP'!$C426, 'SWB Backcast - WINEP'!$C$12:$C$168, 0), MATCH('ALL Backcast - WINEP NEP'!K$13, 'SWB Backcast - WINEP'!$B$13:$AG$13, 0))</f>
        <v>Excellent</v>
      </c>
      <c r="L426" t="str">
        <f>INDEX('SWB Backcast - WINEP'!$B$12:$AG$168, MATCH('ALL Backcast - WINEP NEP'!$C426, 'SWB Backcast - WINEP'!$C$12:$C$168, 0), MATCH('ALL Backcast - WINEP NEP'!L$13, 'SWB Backcast - WINEP'!$B$13:$AG$13, 0))</f>
        <v>Excellent</v>
      </c>
      <c r="M426">
        <f>INDEX('SWB Backcast - WINEP'!$B$12:$AG$168, MATCH('ALL Backcast - WINEP NEP'!$C426, 'SWB Backcast - WINEP'!$C$12:$C$168, 0), MATCH('ALL Backcast - WINEP NEP'!M$13, 'SWB Backcast - WINEP'!$B$13:$AG$13, 0))</f>
        <v>0</v>
      </c>
      <c r="N426" t="str">
        <f>INDEX('SWB Backcast - WINEP'!$B$12:$AG$168, MATCH('ALL Backcast - WINEP NEP'!$C426, 'SWB Backcast - WINEP'!$C$12:$C$168, 0), MATCH('ALL Backcast - WINEP NEP'!N$13, 'SWB Backcast - WINEP'!$B$13:$AG$13, 0))</f>
        <v>Excellent</v>
      </c>
      <c r="O426" t="str">
        <f>INDEX('SWB Backcast - WINEP'!$B$12:$AG$168, MATCH('ALL Backcast - WINEP NEP'!$C426, 'SWB Backcast - WINEP'!$C$12:$C$168, 0), MATCH('ALL Backcast - WINEP NEP'!O$13, 'SWB Backcast - WINEP'!$B$13:$AG$13, 0))</f>
        <v>Good</v>
      </c>
      <c r="P426">
        <f>INDEX('SWB Backcast - WINEP'!$B$12:$AG$168, MATCH('ALL Backcast - WINEP NEP'!$C426, 'SWB Backcast - WINEP'!$C$12:$C$168, 0), MATCH('ALL Backcast - WINEP NEP'!P$13, 'SWB Backcast - WINEP'!$B$13:$AG$13, 0))</f>
        <v>0</v>
      </c>
      <c r="Q426" t="str">
        <f>INDEX('SWB Backcast - WINEP'!$B$12:$AG$168, MATCH('ALL Backcast - WINEP NEP'!$C426, 'SWB Backcast - WINEP'!$C$12:$C$168, 0), MATCH('ALL Backcast - WINEP NEP'!Q$13, 'SWB Backcast - WINEP'!$B$13:$AG$13, 0))</f>
        <v>Excellent</v>
      </c>
      <c r="R426" t="str">
        <f>INDEX('SWB Backcast - WINEP'!$B$12:$AG$168, MATCH('ALL Backcast - WINEP NEP'!$C426, 'SWB Backcast - WINEP'!$C$12:$C$168, 0), MATCH('ALL Backcast - WINEP NEP'!R$13, 'SWB Backcast - WINEP'!$B$13:$AG$13, 0))</f>
        <v>Excellent</v>
      </c>
      <c r="S426" t="str">
        <f>INDEX('SWB Backcast - WINEP'!$B$12:$AG$168, MATCH('ALL Backcast - WINEP NEP'!$C426, 'SWB Backcast - WINEP'!$C$12:$C$168, 0), MATCH('ALL Backcast - WINEP NEP'!S$13, 'SWB Backcast - WINEP'!$B$13:$AG$13, 0))</f>
        <v>Excellent</v>
      </c>
      <c r="T426" t="str">
        <f>INDEX('SWB Backcast - WINEP'!$B$12:$AG$168, MATCH('ALL Backcast - WINEP NEP'!$C426, 'SWB Backcast - WINEP'!$C$12:$C$168, 0), MATCH('ALL Backcast - WINEP NEP'!T$13, 'SWB Backcast - WINEP'!$B$13:$AG$13, 0))</f>
        <v>Excellent</v>
      </c>
      <c r="U426" t="str">
        <f>INDEX('SWB Backcast - WINEP'!$B$12:$AG$168, MATCH('ALL Backcast - WINEP NEP'!$C426, 'SWB Backcast - WINEP'!$C$12:$C$168, 0), MATCH('ALL Backcast - WINEP NEP'!U$13, 'SWB Backcast - WINEP'!$B$13:$AG$13, 0))</f>
        <v>Excellent</v>
      </c>
      <c r="V426" t="str">
        <f>INDEX('SWB Backcast - WINEP'!$B$12:$AG$168, MATCH('ALL Backcast - WINEP NEP'!$C426, 'SWB Backcast - WINEP'!$C$12:$C$168, 0), MATCH('ALL Backcast - WINEP NEP'!V$13, 'SWB Backcast - WINEP'!$B$13:$AG$13, 0))</f>
        <v>Excellent</v>
      </c>
      <c r="W426">
        <f>INDEX('SWB Backcast - WINEP'!$B$12:$AG$168, MATCH('ALL Backcast - WINEP NEP'!$C426, 'SWB Backcast - WINEP'!$C$12:$C$168, 0), MATCH('ALL Backcast - WINEP NEP'!W$13, 'SWB Backcast - WINEP'!$B$13:$AG$13, 0))</f>
        <v>0</v>
      </c>
      <c r="X426" t="str">
        <f>INDEX('SWB Backcast - WINEP'!$B$12:$AG$168, MATCH('ALL Backcast - WINEP NEP'!$C426, 'SWB Backcast - WINEP'!$C$12:$C$168, 0), MATCH('ALL Backcast - WINEP NEP'!X$13, 'SWB Backcast - WINEP'!$B$13:$AG$13, 0))</f>
        <v>Investigation to confirm why site is failing its baseline class.
Also EnvAct_IMP3 driver</v>
      </c>
      <c r="Y426" t="str">
        <f>INDEX('SWB Backcast - WINEP'!$B$12:$AG$168, MATCH('ALL Backcast - WINEP NEP'!$C426, 'SWB Backcast - WINEP'!$C$12:$C$168, 0), MATCH('ALL Backcast - WINEP NEP'!Y$13, 'SWB Backcast - WINEP'!$B$13:$AG$13, 0))</f>
        <v>Remaining at excellent so no intervention</v>
      </c>
      <c r="Z426" t="str">
        <f>INDEX('SWB Backcast - WINEP'!$B$12:$AG$168, MATCH('ALL Backcast - WINEP NEP'!$C426, 'SWB Backcast - WINEP'!$C$12:$C$168, 0), MATCH('ALL Backcast - WINEP NEP'!Z$13, 'SWB Backcast - WINEP'!$B$13:$AG$13, 0))</f>
        <v>N</v>
      </c>
      <c r="AB426" t="str">
        <f t="shared" si="7"/>
        <v>Y</v>
      </c>
    </row>
    <row r="427" spans="2:28">
      <c r="B427" t="s">
        <v>239</v>
      </c>
      <c r="C427" t="s">
        <v>751</v>
      </c>
      <c r="D427" t="str">
        <f>INDEX('SWB Backcast - WINEP'!$B$12:$AG$168, MATCH('ALL Backcast - WINEP NEP'!$C427, 'SWB Backcast - WINEP'!$C$12:$C$168, 0), MATCH('ALL Backcast - WINEP NEP'!D$13, 'SWB Backcast - WINEP'!$B$13:$AG$13, 0))</f>
        <v>coastal</v>
      </c>
      <c r="E427" t="str">
        <f>INDEX('SWB Backcast - WINEP'!$B$12:$AG$168, MATCH('ALL Backcast - WINEP NEP'!$C427, 'SWB Backcast - WINEP'!$C$12:$C$168, 0), MATCH('ALL Backcast - WINEP NEP'!E$13, 'SWB Backcast - WINEP'!$B$13:$AG$13, 0))</f>
        <v>Categorisation</v>
      </c>
      <c r="F427" t="str">
        <f>INDEX('SWB Backcast - WINEP'!$B$12:$AG$168, MATCH('ALL Backcast - WINEP NEP'!$C427, 'SWB Backcast - WINEP'!$C$12:$C$168, 0), MATCH('ALL Backcast - WINEP NEP'!F$13, 'SWB Backcast - WINEP'!$B$13:$AG$13, 0))</f>
        <v>Included</v>
      </c>
      <c r="H427" t="str">
        <f>INDEX('SWB Backcast - WINEP'!$B$12:$AG$168, MATCH('ALL Backcast - WINEP NEP'!$C427, 'SWB Backcast - WINEP'!$C$12:$C$168, 0), MATCH('ALL Backcast - WINEP NEP'!H$13, 'SWB Backcast - WINEP'!$B$13:$AG$13, 0))</f>
        <v>Excellent</v>
      </c>
      <c r="I427" t="str">
        <f>INDEX('SWB Backcast - WINEP'!$B$12:$AG$168, MATCH('ALL Backcast - WINEP NEP'!$C427, 'SWB Backcast - WINEP'!$C$12:$C$168, 0), MATCH('ALL Backcast - WINEP NEP'!I$13, 'SWB Backcast - WINEP'!$B$13:$AG$13, 0))</f>
        <v>Excellent</v>
      </c>
      <c r="J427" t="str">
        <f>INDEX('SWB Backcast - WINEP'!$B$12:$AG$168, MATCH('ALL Backcast - WINEP NEP'!$C427, 'SWB Backcast - WINEP'!$C$12:$C$168, 0), MATCH('ALL Backcast - WINEP NEP'!J$13, 'SWB Backcast - WINEP'!$B$13:$AG$13, 0))</f>
        <v>Excellent</v>
      </c>
      <c r="K427" t="str">
        <f>INDEX('SWB Backcast - WINEP'!$B$12:$AG$168, MATCH('ALL Backcast - WINEP NEP'!$C427, 'SWB Backcast - WINEP'!$C$12:$C$168, 0), MATCH('ALL Backcast - WINEP NEP'!K$13, 'SWB Backcast - WINEP'!$B$13:$AG$13, 0))</f>
        <v>Excellent</v>
      </c>
      <c r="L427" t="str">
        <f>INDEX('SWB Backcast - WINEP'!$B$12:$AG$168, MATCH('ALL Backcast - WINEP NEP'!$C427, 'SWB Backcast - WINEP'!$C$12:$C$168, 0), MATCH('ALL Backcast - WINEP NEP'!L$13, 'SWB Backcast - WINEP'!$B$13:$AG$13, 0))</f>
        <v>Excellent</v>
      </c>
      <c r="M427">
        <f>INDEX('SWB Backcast - WINEP'!$B$12:$AG$168, MATCH('ALL Backcast - WINEP NEP'!$C427, 'SWB Backcast - WINEP'!$C$12:$C$168, 0), MATCH('ALL Backcast - WINEP NEP'!M$13, 'SWB Backcast - WINEP'!$B$13:$AG$13, 0))</f>
        <v>0</v>
      </c>
      <c r="N427" t="str">
        <f>INDEX('SWB Backcast - WINEP'!$B$12:$AG$168, MATCH('ALL Backcast - WINEP NEP'!$C427, 'SWB Backcast - WINEP'!$C$12:$C$168, 0), MATCH('ALL Backcast - WINEP NEP'!N$13, 'SWB Backcast - WINEP'!$B$13:$AG$13, 0))</f>
        <v>Excellent</v>
      </c>
      <c r="O427" t="str">
        <f>INDEX('SWB Backcast - WINEP'!$B$12:$AG$168, MATCH('ALL Backcast - WINEP NEP'!$C427, 'SWB Backcast - WINEP'!$C$12:$C$168, 0), MATCH('ALL Backcast - WINEP NEP'!O$13, 'SWB Backcast - WINEP'!$B$13:$AG$13, 0))</f>
        <v>Excellent</v>
      </c>
      <c r="P427">
        <f>INDEX('SWB Backcast - WINEP'!$B$12:$AG$168, MATCH('ALL Backcast - WINEP NEP'!$C427, 'SWB Backcast - WINEP'!$C$12:$C$168, 0), MATCH('ALL Backcast - WINEP NEP'!P$13, 'SWB Backcast - WINEP'!$B$13:$AG$13, 0))</f>
        <v>0</v>
      </c>
      <c r="Q427" t="str">
        <f>INDEX('SWB Backcast - WINEP'!$B$12:$AG$168, MATCH('ALL Backcast - WINEP NEP'!$C427, 'SWB Backcast - WINEP'!$C$12:$C$168, 0), MATCH('ALL Backcast - WINEP NEP'!Q$13, 'SWB Backcast - WINEP'!$B$13:$AG$13, 0))</f>
        <v>Excellent</v>
      </c>
      <c r="R427" t="str">
        <f>INDEX('SWB Backcast - WINEP'!$B$12:$AG$168, MATCH('ALL Backcast - WINEP NEP'!$C427, 'SWB Backcast - WINEP'!$C$12:$C$168, 0), MATCH('ALL Backcast - WINEP NEP'!R$13, 'SWB Backcast - WINEP'!$B$13:$AG$13, 0))</f>
        <v>Excellent</v>
      </c>
      <c r="S427" t="str">
        <f>INDEX('SWB Backcast - WINEP'!$B$12:$AG$168, MATCH('ALL Backcast - WINEP NEP'!$C427, 'SWB Backcast - WINEP'!$C$12:$C$168, 0), MATCH('ALL Backcast - WINEP NEP'!S$13, 'SWB Backcast - WINEP'!$B$13:$AG$13, 0))</f>
        <v>Excellent</v>
      </c>
      <c r="T427" t="str">
        <f>INDEX('SWB Backcast - WINEP'!$B$12:$AG$168, MATCH('ALL Backcast - WINEP NEP'!$C427, 'SWB Backcast - WINEP'!$C$12:$C$168, 0), MATCH('ALL Backcast - WINEP NEP'!T$13, 'SWB Backcast - WINEP'!$B$13:$AG$13, 0))</f>
        <v>Excellent</v>
      </c>
      <c r="U427" t="str">
        <f>INDEX('SWB Backcast - WINEP'!$B$12:$AG$168, MATCH('ALL Backcast - WINEP NEP'!$C427, 'SWB Backcast - WINEP'!$C$12:$C$168, 0), MATCH('ALL Backcast - WINEP NEP'!U$13, 'SWB Backcast - WINEP'!$B$13:$AG$13, 0))</f>
        <v>Excellent</v>
      </c>
      <c r="V427" t="str">
        <f>INDEX('SWB Backcast - WINEP'!$B$12:$AG$168, MATCH('ALL Backcast - WINEP NEP'!$C427, 'SWB Backcast - WINEP'!$C$12:$C$168, 0), MATCH('ALL Backcast - WINEP NEP'!V$13, 'SWB Backcast - WINEP'!$B$13:$AG$13, 0))</f>
        <v>Excellent</v>
      </c>
      <c r="W427">
        <f>INDEX('SWB Backcast - WINEP'!$B$12:$AG$168, MATCH('ALL Backcast - WINEP NEP'!$C427, 'SWB Backcast - WINEP'!$C$12:$C$168, 0), MATCH('ALL Backcast - WINEP NEP'!W$13, 'SWB Backcast - WINEP'!$B$13:$AG$13, 0))</f>
        <v>0</v>
      </c>
      <c r="X427" t="str">
        <f>INDEX('SWB Backcast - WINEP'!$B$12:$AG$168, MATCH('ALL Backcast - WINEP NEP'!$C427, 'SWB Backcast - WINEP'!$C$12:$C$168, 0), MATCH('ALL Backcast - WINEP NEP'!X$13, 'SWB Backcast - WINEP'!$B$13:$AG$13, 0))</f>
        <v>2 x EnvAct_IMP3 - 08SW101617a, 08SW101670a</v>
      </c>
      <c r="Y427" t="str">
        <f>INDEX('SWB Backcast - WINEP'!$B$12:$AG$168, MATCH('ALL Backcast - WINEP NEP'!$C427, 'SWB Backcast - WINEP'!$C$12:$C$168, 0), MATCH('ALL Backcast - WINEP NEP'!Y$13, 'SWB Backcast - WINEP'!$B$13:$AG$13, 0))</f>
        <v>Improvements to reduce storm overflows - but remaining at excellent so fine</v>
      </c>
      <c r="Z427" t="str">
        <f>INDEX('SWB Backcast - WINEP'!$B$12:$AG$168, MATCH('ALL Backcast - WINEP NEP'!$C427, 'SWB Backcast - WINEP'!$C$12:$C$168, 0), MATCH('ALL Backcast - WINEP NEP'!Z$13, 'SWB Backcast - WINEP'!$B$13:$AG$13, 0))</f>
        <v>N</v>
      </c>
      <c r="AB427" t="str">
        <f t="shared" si="7"/>
        <v>Y</v>
      </c>
    </row>
    <row r="428" spans="2:28">
      <c r="B428" t="s">
        <v>239</v>
      </c>
      <c r="C428" t="s">
        <v>752</v>
      </c>
      <c r="D428" t="str">
        <f>INDEX('SWB Backcast - WINEP'!$B$12:$AG$168, MATCH('ALL Backcast - WINEP NEP'!$C428, 'SWB Backcast - WINEP'!$C$12:$C$168, 0), MATCH('ALL Backcast - WINEP NEP'!D$13, 'SWB Backcast - WINEP'!$B$13:$AG$13, 0))</f>
        <v>coastal</v>
      </c>
      <c r="E428" t="str">
        <f>INDEX('SWB Backcast - WINEP'!$B$12:$AG$168, MATCH('ALL Backcast - WINEP NEP'!$C428, 'SWB Backcast - WINEP'!$C$12:$C$168, 0), MATCH('ALL Backcast - WINEP NEP'!E$13, 'SWB Backcast - WINEP'!$B$13:$AG$13, 0))</f>
        <v>Categorisation</v>
      </c>
      <c r="F428" t="str">
        <f>INDEX('SWB Backcast - WINEP'!$B$12:$AG$168, MATCH('ALL Backcast - WINEP NEP'!$C428, 'SWB Backcast - WINEP'!$C$12:$C$168, 0), MATCH('ALL Backcast - WINEP NEP'!F$13, 'SWB Backcast - WINEP'!$B$13:$AG$13, 0))</f>
        <v>Included</v>
      </c>
      <c r="H428" t="str">
        <f>INDEX('SWB Backcast - WINEP'!$B$12:$AG$168, MATCH('ALL Backcast - WINEP NEP'!$C428, 'SWB Backcast - WINEP'!$C$12:$C$168, 0), MATCH('ALL Backcast - WINEP NEP'!H$13, 'SWB Backcast - WINEP'!$B$13:$AG$13, 0))</f>
        <v>Sufficient</v>
      </c>
      <c r="I428" t="str">
        <f>INDEX('SWB Backcast - WINEP'!$B$12:$AG$168, MATCH('ALL Backcast - WINEP NEP'!$C428, 'SWB Backcast - WINEP'!$C$12:$C$168, 0), MATCH('ALL Backcast - WINEP NEP'!I$13, 'SWB Backcast - WINEP'!$B$13:$AG$13, 0))</f>
        <v>Good</v>
      </c>
      <c r="J428" t="str">
        <f>INDEX('SWB Backcast - WINEP'!$B$12:$AG$168, MATCH('ALL Backcast - WINEP NEP'!$C428, 'SWB Backcast - WINEP'!$C$12:$C$168, 0), MATCH('ALL Backcast - WINEP NEP'!J$13, 'SWB Backcast - WINEP'!$B$13:$AG$13, 0))</f>
        <v>Excellent</v>
      </c>
      <c r="K428" t="str">
        <f>INDEX('SWB Backcast - WINEP'!$B$12:$AG$168, MATCH('ALL Backcast - WINEP NEP'!$C428, 'SWB Backcast - WINEP'!$C$12:$C$168, 0), MATCH('ALL Backcast - WINEP NEP'!K$13, 'SWB Backcast - WINEP'!$B$13:$AG$13, 0))</f>
        <v>Excellent</v>
      </c>
      <c r="L428" t="str">
        <f>INDEX('SWB Backcast - WINEP'!$B$12:$AG$168, MATCH('ALL Backcast - WINEP NEP'!$C428, 'SWB Backcast - WINEP'!$C$12:$C$168, 0), MATCH('ALL Backcast - WINEP NEP'!L$13, 'SWB Backcast - WINEP'!$B$13:$AG$13, 0))</f>
        <v>Excellent</v>
      </c>
      <c r="M428">
        <f>INDEX('SWB Backcast - WINEP'!$B$12:$AG$168, MATCH('ALL Backcast - WINEP NEP'!$C428, 'SWB Backcast - WINEP'!$C$12:$C$168, 0), MATCH('ALL Backcast - WINEP NEP'!M$13, 'SWB Backcast - WINEP'!$B$13:$AG$13, 0))</f>
        <v>0</v>
      </c>
      <c r="N428" t="str">
        <f>INDEX('SWB Backcast - WINEP'!$B$12:$AG$168, MATCH('ALL Backcast - WINEP NEP'!$C428, 'SWB Backcast - WINEP'!$C$12:$C$168, 0), MATCH('ALL Backcast - WINEP NEP'!N$13, 'SWB Backcast - WINEP'!$B$13:$AG$13, 0))</f>
        <v>Good</v>
      </c>
      <c r="O428" t="str">
        <f>INDEX('SWB Backcast - WINEP'!$B$12:$AG$168, MATCH('ALL Backcast - WINEP NEP'!$C428, 'SWB Backcast - WINEP'!$C$12:$C$168, 0), MATCH('ALL Backcast - WINEP NEP'!O$13, 'SWB Backcast - WINEP'!$B$13:$AG$13, 0))</f>
        <v>Good</v>
      </c>
      <c r="P428">
        <f>INDEX('SWB Backcast - WINEP'!$B$12:$AG$168, MATCH('ALL Backcast - WINEP NEP'!$C428, 'SWB Backcast - WINEP'!$C$12:$C$168, 0), MATCH('ALL Backcast - WINEP NEP'!P$13, 'SWB Backcast - WINEP'!$B$13:$AG$13, 0))</f>
        <v>0</v>
      </c>
      <c r="Q428" t="str">
        <f>INDEX('SWB Backcast - WINEP'!$B$12:$AG$168, MATCH('ALL Backcast - WINEP NEP'!$C428, 'SWB Backcast - WINEP'!$C$12:$C$168, 0), MATCH('ALL Backcast - WINEP NEP'!Q$13, 'SWB Backcast - WINEP'!$B$13:$AG$13, 0))</f>
        <v>Excellent</v>
      </c>
      <c r="R428" t="str">
        <f>INDEX('SWB Backcast - WINEP'!$B$12:$AG$168, MATCH('ALL Backcast - WINEP NEP'!$C428, 'SWB Backcast - WINEP'!$C$12:$C$168, 0), MATCH('ALL Backcast - WINEP NEP'!R$13, 'SWB Backcast - WINEP'!$B$13:$AG$13, 0))</f>
        <v>Excellent</v>
      </c>
      <c r="S428" t="str">
        <f>INDEX('SWB Backcast - WINEP'!$B$12:$AG$168, MATCH('ALL Backcast - WINEP NEP'!$C428, 'SWB Backcast - WINEP'!$C$12:$C$168, 0), MATCH('ALL Backcast - WINEP NEP'!S$13, 'SWB Backcast - WINEP'!$B$13:$AG$13, 0))</f>
        <v>Excellent</v>
      </c>
      <c r="T428" t="str">
        <f>INDEX('SWB Backcast - WINEP'!$B$12:$AG$168, MATCH('ALL Backcast - WINEP NEP'!$C428, 'SWB Backcast - WINEP'!$C$12:$C$168, 0), MATCH('ALL Backcast - WINEP NEP'!T$13, 'SWB Backcast - WINEP'!$B$13:$AG$13, 0))</f>
        <v>Excellent</v>
      </c>
      <c r="U428" t="str">
        <f>INDEX('SWB Backcast - WINEP'!$B$12:$AG$168, MATCH('ALL Backcast - WINEP NEP'!$C428, 'SWB Backcast - WINEP'!$C$12:$C$168, 0), MATCH('ALL Backcast - WINEP NEP'!U$13, 'SWB Backcast - WINEP'!$B$13:$AG$13, 0))</f>
        <v>Excellent</v>
      </c>
      <c r="V428" t="str">
        <f>INDEX('SWB Backcast - WINEP'!$B$12:$AG$168, MATCH('ALL Backcast - WINEP NEP'!$C428, 'SWB Backcast - WINEP'!$C$12:$C$168, 0), MATCH('ALL Backcast - WINEP NEP'!V$13, 'SWB Backcast - WINEP'!$B$13:$AG$13, 0))</f>
        <v>Excellent</v>
      </c>
      <c r="W428">
        <f>INDEX('SWB Backcast - WINEP'!$B$12:$AG$168, MATCH('ALL Backcast - WINEP NEP'!$C428, 'SWB Backcast - WINEP'!$C$12:$C$168, 0), MATCH('ALL Backcast - WINEP NEP'!W$13, 'SWB Backcast - WINEP'!$B$13:$AG$13, 0))</f>
        <v>0</v>
      </c>
      <c r="X428">
        <f>INDEX('SWB Backcast - WINEP'!$B$12:$AG$168, MATCH('ALL Backcast - WINEP NEP'!$C428, 'SWB Backcast - WINEP'!$C$12:$C$168, 0), MATCH('ALL Backcast - WINEP NEP'!X$13, 'SWB Backcast - WINEP'!$B$13:$AG$13, 0))</f>
        <v>0</v>
      </c>
      <c r="Y428">
        <f>INDEX('SWB Backcast - WINEP'!$B$12:$AG$168, MATCH('ALL Backcast - WINEP NEP'!$C428, 'SWB Backcast - WINEP'!$C$12:$C$168, 0), MATCH('ALL Backcast - WINEP NEP'!Y$13, 'SWB Backcast - WINEP'!$B$13:$AG$13, 0))</f>
        <v>0</v>
      </c>
      <c r="Z428" t="str">
        <f>INDEX('SWB Backcast - WINEP'!$B$12:$AG$168, MATCH('ALL Backcast - WINEP NEP'!$C428, 'SWB Backcast - WINEP'!$C$12:$C$168, 0), MATCH('ALL Backcast - WINEP NEP'!Z$13, 'SWB Backcast - WINEP'!$B$13:$AG$13, 0))</f>
        <v>N</v>
      </c>
      <c r="AB428" t="str">
        <f t="shared" si="7"/>
        <v>N</v>
      </c>
    </row>
    <row r="429" spans="2:28">
      <c r="B429" t="s">
        <v>239</v>
      </c>
      <c r="C429" t="s">
        <v>753</v>
      </c>
      <c r="D429" t="str">
        <f>INDEX('SWB Backcast - WINEP'!$B$12:$AG$168, MATCH('ALL Backcast - WINEP NEP'!$C429, 'SWB Backcast - WINEP'!$C$12:$C$168, 0), MATCH('ALL Backcast - WINEP NEP'!D$13, 'SWB Backcast - WINEP'!$B$13:$AG$13, 0))</f>
        <v>coastal</v>
      </c>
      <c r="E429" t="str">
        <f>INDEX('SWB Backcast - WINEP'!$B$12:$AG$168, MATCH('ALL Backcast - WINEP NEP'!$C429, 'SWB Backcast - WINEP'!$C$12:$C$168, 0), MATCH('ALL Backcast - WINEP NEP'!E$13, 'SWB Backcast - WINEP'!$B$13:$AG$13, 0))</f>
        <v>Categorisation</v>
      </c>
      <c r="F429" t="str">
        <f>INDEX('SWB Backcast - WINEP'!$B$12:$AG$168, MATCH('ALL Backcast - WINEP NEP'!$C429, 'SWB Backcast - WINEP'!$C$12:$C$168, 0), MATCH('ALL Backcast - WINEP NEP'!F$13, 'SWB Backcast - WINEP'!$B$13:$AG$13, 0))</f>
        <v>Included</v>
      </c>
      <c r="H429" t="str">
        <f>INDEX('SWB Backcast - WINEP'!$B$12:$AG$168, MATCH('ALL Backcast - WINEP NEP'!$C429, 'SWB Backcast - WINEP'!$C$12:$C$168, 0), MATCH('ALL Backcast - WINEP NEP'!H$13, 'SWB Backcast - WINEP'!$B$13:$AG$13, 0))</f>
        <v>Good</v>
      </c>
      <c r="I429" t="str">
        <f>INDEX('SWB Backcast - WINEP'!$B$12:$AG$168, MATCH('ALL Backcast - WINEP NEP'!$C429, 'SWB Backcast - WINEP'!$C$12:$C$168, 0), MATCH('ALL Backcast - WINEP NEP'!I$13, 'SWB Backcast - WINEP'!$B$13:$AG$13, 0))</f>
        <v>Excellent</v>
      </c>
      <c r="J429" t="str">
        <f>INDEX('SWB Backcast - WINEP'!$B$12:$AG$168, MATCH('ALL Backcast - WINEP NEP'!$C429, 'SWB Backcast - WINEP'!$C$12:$C$168, 0), MATCH('ALL Backcast - WINEP NEP'!J$13, 'SWB Backcast - WINEP'!$B$13:$AG$13, 0))</f>
        <v>Excellent</v>
      </c>
      <c r="K429" t="str">
        <f>INDEX('SWB Backcast - WINEP'!$B$12:$AG$168, MATCH('ALL Backcast - WINEP NEP'!$C429, 'SWB Backcast - WINEP'!$C$12:$C$168, 0), MATCH('ALL Backcast - WINEP NEP'!K$13, 'SWB Backcast - WINEP'!$B$13:$AG$13, 0))</f>
        <v>Good</v>
      </c>
      <c r="L429" t="str">
        <f>INDEX('SWB Backcast - WINEP'!$B$12:$AG$168, MATCH('ALL Backcast - WINEP NEP'!$C429, 'SWB Backcast - WINEP'!$C$12:$C$168, 0), MATCH('ALL Backcast - WINEP NEP'!L$13, 'SWB Backcast - WINEP'!$B$13:$AG$13, 0))</f>
        <v>Excellent</v>
      </c>
      <c r="M429">
        <f>INDEX('SWB Backcast - WINEP'!$B$12:$AG$168, MATCH('ALL Backcast - WINEP NEP'!$C429, 'SWB Backcast - WINEP'!$C$12:$C$168, 0), MATCH('ALL Backcast - WINEP NEP'!M$13, 'SWB Backcast - WINEP'!$B$13:$AG$13, 0))</f>
        <v>0</v>
      </c>
      <c r="N429" t="str">
        <f>INDEX('SWB Backcast - WINEP'!$B$12:$AG$168, MATCH('ALL Backcast - WINEP NEP'!$C429, 'SWB Backcast - WINEP'!$C$12:$C$168, 0), MATCH('ALL Backcast - WINEP NEP'!N$13, 'SWB Backcast - WINEP'!$B$13:$AG$13, 0))</f>
        <v>Excellent</v>
      </c>
      <c r="O429" t="str">
        <f>INDEX('SWB Backcast - WINEP'!$B$12:$AG$168, MATCH('ALL Backcast - WINEP NEP'!$C429, 'SWB Backcast - WINEP'!$C$12:$C$168, 0), MATCH('ALL Backcast - WINEP NEP'!O$13, 'SWB Backcast - WINEP'!$B$13:$AG$13, 0))</f>
        <v>Excellent</v>
      </c>
      <c r="P429">
        <f>INDEX('SWB Backcast - WINEP'!$B$12:$AG$168, MATCH('ALL Backcast - WINEP NEP'!$C429, 'SWB Backcast - WINEP'!$C$12:$C$168, 0), MATCH('ALL Backcast - WINEP NEP'!P$13, 'SWB Backcast - WINEP'!$B$13:$AG$13, 0))</f>
        <v>0</v>
      </c>
      <c r="Q429" t="str">
        <f>INDEX('SWB Backcast - WINEP'!$B$12:$AG$168, MATCH('ALL Backcast - WINEP NEP'!$C429, 'SWB Backcast - WINEP'!$C$12:$C$168, 0), MATCH('ALL Backcast - WINEP NEP'!Q$13, 'SWB Backcast - WINEP'!$B$13:$AG$13, 0))</f>
        <v>Excellent</v>
      </c>
      <c r="R429" t="str">
        <f>INDEX('SWB Backcast - WINEP'!$B$12:$AG$168, MATCH('ALL Backcast - WINEP NEP'!$C429, 'SWB Backcast - WINEP'!$C$12:$C$168, 0), MATCH('ALL Backcast - WINEP NEP'!R$13, 'SWB Backcast - WINEP'!$B$13:$AG$13, 0))</f>
        <v>Excellent</v>
      </c>
      <c r="S429" t="str">
        <f>INDEX('SWB Backcast - WINEP'!$B$12:$AG$168, MATCH('ALL Backcast - WINEP NEP'!$C429, 'SWB Backcast - WINEP'!$C$12:$C$168, 0), MATCH('ALL Backcast - WINEP NEP'!S$13, 'SWB Backcast - WINEP'!$B$13:$AG$13, 0))</f>
        <v>Excellent</v>
      </c>
      <c r="T429" t="str">
        <f>INDEX('SWB Backcast - WINEP'!$B$12:$AG$168, MATCH('ALL Backcast - WINEP NEP'!$C429, 'SWB Backcast - WINEP'!$C$12:$C$168, 0), MATCH('ALL Backcast - WINEP NEP'!T$13, 'SWB Backcast - WINEP'!$B$13:$AG$13, 0))</f>
        <v>Excellent</v>
      </c>
      <c r="U429" t="str">
        <f>INDEX('SWB Backcast - WINEP'!$B$12:$AG$168, MATCH('ALL Backcast - WINEP NEP'!$C429, 'SWB Backcast - WINEP'!$C$12:$C$168, 0), MATCH('ALL Backcast - WINEP NEP'!U$13, 'SWB Backcast - WINEP'!$B$13:$AG$13, 0))</f>
        <v>Excellent</v>
      </c>
      <c r="V429" t="str">
        <f>INDEX('SWB Backcast - WINEP'!$B$12:$AG$168, MATCH('ALL Backcast - WINEP NEP'!$C429, 'SWB Backcast - WINEP'!$C$12:$C$168, 0), MATCH('ALL Backcast - WINEP NEP'!V$13, 'SWB Backcast - WINEP'!$B$13:$AG$13, 0))</f>
        <v>Excellent</v>
      </c>
      <c r="W429">
        <f>INDEX('SWB Backcast - WINEP'!$B$12:$AG$168, MATCH('ALL Backcast - WINEP NEP'!$C429, 'SWB Backcast - WINEP'!$C$12:$C$168, 0), MATCH('ALL Backcast - WINEP NEP'!W$13, 'SWB Backcast - WINEP'!$B$13:$AG$13, 0))</f>
        <v>0</v>
      </c>
      <c r="X429">
        <f>INDEX('SWB Backcast - WINEP'!$B$12:$AG$168, MATCH('ALL Backcast - WINEP NEP'!$C429, 'SWB Backcast - WINEP'!$C$12:$C$168, 0), MATCH('ALL Backcast - WINEP NEP'!X$13, 'SWB Backcast - WINEP'!$B$13:$AG$13, 0))</f>
        <v>0</v>
      </c>
      <c r="Y429">
        <f>INDEX('SWB Backcast - WINEP'!$B$12:$AG$168, MATCH('ALL Backcast - WINEP NEP'!$C429, 'SWB Backcast - WINEP'!$C$12:$C$168, 0), MATCH('ALL Backcast - WINEP NEP'!Y$13, 'SWB Backcast - WINEP'!$B$13:$AG$13, 0))</f>
        <v>0</v>
      </c>
      <c r="Z429" t="str">
        <f>INDEX('SWB Backcast - WINEP'!$B$12:$AG$168, MATCH('ALL Backcast - WINEP NEP'!$C429, 'SWB Backcast - WINEP'!$C$12:$C$168, 0), MATCH('ALL Backcast - WINEP NEP'!Z$13, 'SWB Backcast - WINEP'!$B$13:$AG$13, 0))</f>
        <v>N</v>
      </c>
      <c r="AB429" t="str">
        <f t="shared" si="7"/>
        <v>N</v>
      </c>
    </row>
    <row r="430" spans="2:28">
      <c r="B430" t="s">
        <v>239</v>
      </c>
      <c r="C430" t="s">
        <v>754</v>
      </c>
      <c r="D430" t="str">
        <f>INDEX('SWB Backcast - WINEP'!$B$12:$AG$168, MATCH('ALL Backcast - WINEP NEP'!$C430, 'SWB Backcast - WINEP'!$C$12:$C$168, 0), MATCH('ALL Backcast - WINEP NEP'!D$13, 'SWB Backcast - WINEP'!$B$13:$AG$13, 0))</f>
        <v>coastal</v>
      </c>
      <c r="E430" t="str">
        <f>INDEX('SWB Backcast - WINEP'!$B$12:$AG$168, MATCH('ALL Backcast - WINEP NEP'!$C430, 'SWB Backcast - WINEP'!$C$12:$C$168, 0), MATCH('ALL Backcast - WINEP NEP'!E$13, 'SWB Backcast - WINEP'!$B$13:$AG$13, 0))</f>
        <v>Categorisation</v>
      </c>
      <c r="F430" t="str">
        <f>INDEX('SWB Backcast - WINEP'!$B$12:$AG$168, MATCH('ALL Backcast - WINEP NEP'!$C430, 'SWB Backcast - WINEP'!$C$12:$C$168, 0), MATCH('ALL Backcast - WINEP NEP'!F$13, 'SWB Backcast - WINEP'!$B$13:$AG$13, 0))</f>
        <v>Included</v>
      </c>
      <c r="H430" t="str">
        <f>INDEX('SWB Backcast - WINEP'!$B$12:$AG$168, MATCH('ALL Backcast - WINEP NEP'!$C430, 'SWB Backcast - WINEP'!$C$12:$C$168, 0), MATCH('ALL Backcast - WINEP NEP'!H$13, 'SWB Backcast - WINEP'!$B$13:$AG$13, 0))</f>
        <v>Excellent</v>
      </c>
      <c r="I430" t="str">
        <f>INDEX('SWB Backcast - WINEP'!$B$12:$AG$168, MATCH('ALL Backcast - WINEP NEP'!$C430, 'SWB Backcast - WINEP'!$C$12:$C$168, 0), MATCH('ALL Backcast - WINEP NEP'!I$13, 'SWB Backcast - WINEP'!$B$13:$AG$13, 0))</f>
        <v>Excellent</v>
      </c>
      <c r="J430" t="str">
        <f>INDEX('SWB Backcast - WINEP'!$B$12:$AG$168, MATCH('ALL Backcast - WINEP NEP'!$C430, 'SWB Backcast - WINEP'!$C$12:$C$168, 0), MATCH('ALL Backcast - WINEP NEP'!J$13, 'SWB Backcast - WINEP'!$B$13:$AG$13, 0))</f>
        <v>Excellent</v>
      </c>
      <c r="K430" t="str">
        <f>INDEX('SWB Backcast - WINEP'!$B$12:$AG$168, MATCH('ALL Backcast - WINEP NEP'!$C430, 'SWB Backcast - WINEP'!$C$12:$C$168, 0), MATCH('ALL Backcast - WINEP NEP'!K$13, 'SWB Backcast - WINEP'!$B$13:$AG$13, 0))</f>
        <v>Excellent</v>
      </c>
      <c r="L430" t="str">
        <f>INDEX('SWB Backcast - WINEP'!$B$12:$AG$168, MATCH('ALL Backcast - WINEP NEP'!$C430, 'SWB Backcast - WINEP'!$C$12:$C$168, 0), MATCH('ALL Backcast - WINEP NEP'!L$13, 'SWB Backcast - WINEP'!$B$13:$AG$13, 0))</f>
        <v>Excellent</v>
      </c>
      <c r="M430">
        <f>INDEX('SWB Backcast - WINEP'!$B$12:$AG$168, MATCH('ALL Backcast - WINEP NEP'!$C430, 'SWB Backcast - WINEP'!$C$12:$C$168, 0), MATCH('ALL Backcast - WINEP NEP'!M$13, 'SWB Backcast - WINEP'!$B$13:$AG$13, 0))</f>
        <v>0</v>
      </c>
      <c r="N430" t="str">
        <f>INDEX('SWB Backcast - WINEP'!$B$12:$AG$168, MATCH('ALL Backcast - WINEP NEP'!$C430, 'SWB Backcast - WINEP'!$C$12:$C$168, 0), MATCH('ALL Backcast - WINEP NEP'!N$13, 'SWB Backcast - WINEP'!$B$13:$AG$13, 0))</f>
        <v>Excellent</v>
      </c>
      <c r="O430" t="str">
        <f>INDEX('SWB Backcast - WINEP'!$B$12:$AG$168, MATCH('ALL Backcast - WINEP NEP'!$C430, 'SWB Backcast - WINEP'!$C$12:$C$168, 0), MATCH('ALL Backcast - WINEP NEP'!O$13, 'SWB Backcast - WINEP'!$B$13:$AG$13, 0))</f>
        <v>Excellent</v>
      </c>
      <c r="P430">
        <f>INDEX('SWB Backcast - WINEP'!$B$12:$AG$168, MATCH('ALL Backcast - WINEP NEP'!$C430, 'SWB Backcast - WINEP'!$C$12:$C$168, 0), MATCH('ALL Backcast - WINEP NEP'!P$13, 'SWB Backcast - WINEP'!$B$13:$AG$13, 0))</f>
        <v>0</v>
      </c>
      <c r="Q430" t="str">
        <f>INDEX('SWB Backcast - WINEP'!$B$12:$AG$168, MATCH('ALL Backcast - WINEP NEP'!$C430, 'SWB Backcast - WINEP'!$C$12:$C$168, 0), MATCH('ALL Backcast - WINEP NEP'!Q$13, 'SWB Backcast - WINEP'!$B$13:$AG$13, 0))</f>
        <v>Excellent</v>
      </c>
      <c r="R430" t="str">
        <f>INDEX('SWB Backcast - WINEP'!$B$12:$AG$168, MATCH('ALL Backcast - WINEP NEP'!$C430, 'SWB Backcast - WINEP'!$C$12:$C$168, 0), MATCH('ALL Backcast - WINEP NEP'!R$13, 'SWB Backcast - WINEP'!$B$13:$AG$13, 0))</f>
        <v>Excellent</v>
      </c>
      <c r="S430" t="str">
        <f>INDEX('SWB Backcast - WINEP'!$B$12:$AG$168, MATCH('ALL Backcast - WINEP NEP'!$C430, 'SWB Backcast - WINEP'!$C$12:$C$168, 0), MATCH('ALL Backcast - WINEP NEP'!S$13, 'SWB Backcast - WINEP'!$B$13:$AG$13, 0))</f>
        <v>Excellent</v>
      </c>
      <c r="T430" t="str">
        <f>INDEX('SWB Backcast - WINEP'!$B$12:$AG$168, MATCH('ALL Backcast - WINEP NEP'!$C430, 'SWB Backcast - WINEP'!$C$12:$C$168, 0), MATCH('ALL Backcast - WINEP NEP'!T$13, 'SWB Backcast - WINEP'!$B$13:$AG$13, 0))</f>
        <v>Excellent</v>
      </c>
      <c r="U430" t="str">
        <f>INDEX('SWB Backcast - WINEP'!$B$12:$AG$168, MATCH('ALL Backcast - WINEP NEP'!$C430, 'SWB Backcast - WINEP'!$C$12:$C$168, 0), MATCH('ALL Backcast - WINEP NEP'!U$13, 'SWB Backcast - WINEP'!$B$13:$AG$13, 0))</f>
        <v>Excellent</v>
      </c>
      <c r="V430" t="str">
        <f>INDEX('SWB Backcast - WINEP'!$B$12:$AG$168, MATCH('ALL Backcast - WINEP NEP'!$C430, 'SWB Backcast - WINEP'!$C$12:$C$168, 0), MATCH('ALL Backcast - WINEP NEP'!V$13, 'SWB Backcast - WINEP'!$B$13:$AG$13, 0))</f>
        <v>Excellent</v>
      </c>
      <c r="W430">
        <f>INDEX('SWB Backcast - WINEP'!$B$12:$AG$168, MATCH('ALL Backcast - WINEP NEP'!$C430, 'SWB Backcast - WINEP'!$C$12:$C$168, 0), MATCH('ALL Backcast - WINEP NEP'!W$13, 'SWB Backcast - WINEP'!$B$13:$AG$13, 0))</f>
        <v>0</v>
      </c>
      <c r="X430">
        <f>INDEX('SWB Backcast - WINEP'!$B$12:$AG$168, MATCH('ALL Backcast - WINEP NEP'!$C430, 'SWB Backcast - WINEP'!$C$12:$C$168, 0), MATCH('ALL Backcast - WINEP NEP'!X$13, 'SWB Backcast - WINEP'!$B$13:$AG$13, 0))</f>
        <v>0</v>
      </c>
      <c r="Y430">
        <f>INDEX('SWB Backcast - WINEP'!$B$12:$AG$168, MATCH('ALL Backcast - WINEP NEP'!$C430, 'SWB Backcast - WINEP'!$C$12:$C$168, 0), MATCH('ALL Backcast - WINEP NEP'!Y$13, 'SWB Backcast - WINEP'!$B$13:$AG$13, 0))</f>
        <v>0</v>
      </c>
      <c r="Z430" t="str">
        <f>INDEX('SWB Backcast - WINEP'!$B$12:$AG$168, MATCH('ALL Backcast - WINEP NEP'!$C430, 'SWB Backcast - WINEP'!$C$12:$C$168, 0), MATCH('ALL Backcast - WINEP NEP'!Z$13, 'SWB Backcast - WINEP'!$B$13:$AG$13, 0))</f>
        <v>N</v>
      </c>
      <c r="AB430" t="str">
        <f t="shared" si="7"/>
        <v>N</v>
      </c>
    </row>
    <row r="431" spans="2:28">
      <c r="B431" t="s">
        <v>239</v>
      </c>
      <c r="C431" t="s">
        <v>755</v>
      </c>
      <c r="D431" t="str">
        <f>INDEX('SWB Backcast - WINEP'!$B$12:$AG$168, MATCH('ALL Backcast - WINEP NEP'!$C431, 'SWB Backcast - WINEP'!$C$12:$C$168, 0), MATCH('ALL Backcast - WINEP NEP'!D$13, 'SWB Backcast - WINEP'!$B$13:$AG$13, 0))</f>
        <v>coastal</v>
      </c>
      <c r="E431" t="str">
        <f>INDEX('SWB Backcast - WINEP'!$B$12:$AG$168, MATCH('ALL Backcast - WINEP NEP'!$C431, 'SWB Backcast - WINEP'!$C$12:$C$168, 0), MATCH('ALL Backcast - WINEP NEP'!E$13, 'SWB Backcast - WINEP'!$B$13:$AG$13, 0))</f>
        <v>Categorisation</v>
      </c>
      <c r="F431" t="str">
        <f>INDEX('SWB Backcast - WINEP'!$B$12:$AG$168, MATCH('ALL Backcast - WINEP NEP'!$C431, 'SWB Backcast - WINEP'!$C$12:$C$168, 0), MATCH('ALL Backcast - WINEP NEP'!F$13, 'SWB Backcast - WINEP'!$B$13:$AG$13, 0))</f>
        <v>Included</v>
      </c>
      <c r="H431" t="str">
        <f>INDEX('SWB Backcast - WINEP'!$B$12:$AG$168, MATCH('ALL Backcast - WINEP NEP'!$C431, 'SWB Backcast - WINEP'!$C$12:$C$168, 0), MATCH('ALL Backcast - WINEP NEP'!H$13, 'SWB Backcast - WINEP'!$B$13:$AG$13, 0))</f>
        <v>Excellent</v>
      </c>
      <c r="I431" t="str">
        <f>INDEX('SWB Backcast - WINEP'!$B$12:$AG$168, MATCH('ALL Backcast - WINEP NEP'!$C431, 'SWB Backcast - WINEP'!$C$12:$C$168, 0), MATCH('ALL Backcast - WINEP NEP'!I$13, 'SWB Backcast - WINEP'!$B$13:$AG$13, 0))</f>
        <v>Excellent</v>
      </c>
      <c r="J431" t="str">
        <f>INDEX('SWB Backcast - WINEP'!$B$12:$AG$168, MATCH('ALL Backcast - WINEP NEP'!$C431, 'SWB Backcast - WINEP'!$C$12:$C$168, 0), MATCH('ALL Backcast - WINEP NEP'!J$13, 'SWB Backcast - WINEP'!$B$13:$AG$13, 0))</f>
        <v>Excellent</v>
      </c>
      <c r="K431" t="str">
        <f>INDEX('SWB Backcast - WINEP'!$B$12:$AG$168, MATCH('ALL Backcast - WINEP NEP'!$C431, 'SWB Backcast - WINEP'!$C$12:$C$168, 0), MATCH('ALL Backcast - WINEP NEP'!K$13, 'SWB Backcast - WINEP'!$B$13:$AG$13, 0))</f>
        <v>Excellent</v>
      </c>
      <c r="L431" t="str">
        <f>INDEX('SWB Backcast - WINEP'!$B$12:$AG$168, MATCH('ALL Backcast - WINEP NEP'!$C431, 'SWB Backcast - WINEP'!$C$12:$C$168, 0), MATCH('ALL Backcast - WINEP NEP'!L$13, 'SWB Backcast - WINEP'!$B$13:$AG$13, 0))</f>
        <v>Excellent</v>
      </c>
      <c r="M431">
        <f>INDEX('SWB Backcast - WINEP'!$B$12:$AG$168, MATCH('ALL Backcast - WINEP NEP'!$C431, 'SWB Backcast - WINEP'!$C$12:$C$168, 0), MATCH('ALL Backcast - WINEP NEP'!M$13, 'SWB Backcast - WINEP'!$B$13:$AG$13, 0))</f>
        <v>0</v>
      </c>
      <c r="N431" t="str">
        <f>INDEX('SWB Backcast - WINEP'!$B$12:$AG$168, MATCH('ALL Backcast - WINEP NEP'!$C431, 'SWB Backcast - WINEP'!$C$12:$C$168, 0), MATCH('ALL Backcast - WINEP NEP'!N$13, 'SWB Backcast - WINEP'!$B$13:$AG$13, 0))</f>
        <v>Excellent</v>
      </c>
      <c r="O431" t="str">
        <f>INDEX('SWB Backcast - WINEP'!$B$12:$AG$168, MATCH('ALL Backcast - WINEP NEP'!$C431, 'SWB Backcast - WINEP'!$C$12:$C$168, 0), MATCH('ALL Backcast - WINEP NEP'!O$13, 'SWB Backcast - WINEP'!$B$13:$AG$13, 0))</f>
        <v>Excellent</v>
      </c>
      <c r="P431">
        <f>INDEX('SWB Backcast - WINEP'!$B$12:$AG$168, MATCH('ALL Backcast - WINEP NEP'!$C431, 'SWB Backcast - WINEP'!$C$12:$C$168, 0), MATCH('ALL Backcast - WINEP NEP'!P$13, 'SWB Backcast - WINEP'!$B$13:$AG$13, 0))</f>
        <v>0</v>
      </c>
      <c r="Q431" t="str">
        <f>INDEX('SWB Backcast - WINEP'!$B$12:$AG$168, MATCH('ALL Backcast - WINEP NEP'!$C431, 'SWB Backcast - WINEP'!$C$12:$C$168, 0), MATCH('ALL Backcast - WINEP NEP'!Q$13, 'SWB Backcast - WINEP'!$B$13:$AG$13, 0))</f>
        <v>Excellent</v>
      </c>
      <c r="R431" t="str">
        <f>INDEX('SWB Backcast - WINEP'!$B$12:$AG$168, MATCH('ALL Backcast - WINEP NEP'!$C431, 'SWB Backcast - WINEP'!$C$12:$C$168, 0), MATCH('ALL Backcast - WINEP NEP'!R$13, 'SWB Backcast - WINEP'!$B$13:$AG$13, 0))</f>
        <v>Excellent</v>
      </c>
      <c r="S431" t="str">
        <f>INDEX('SWB Backcast - WINEP'!$B$12:$AG$168, MATCH('ALL Backcast - WINEP NEP'!$C431, 'SWB Backcast - WINEP'!$C$12:$C$168, 0), MATCH('ALL Backcast - WINEP NEP'!S$13, 'SWB Backcast - WINEP'!$B$13:$AG$13, 0))</f>
        <v>Excellent</v>
      </c>
      <c r="T431" t="str">
        <f>INDEX('SWB Backcast - WINEP'!$B$12:$AG$168, MATCH('ALL Backcast - WINEP NEP'!$C431, 'SWB Backcast - WINEP'!$C$12:$C$168, 0), MATCH('ALL Backcast - WINEP NEP'!T$13, 'SWB Backcast - WINEP'!$B$13:$AG$13, 0))</f>
        <v>Excellent</v>
      </c>
      <c r="U431" t="str">
        <f>INDEX('SWB Backcast - WINEP'!$B$12:$AG$168, MATCH('ALL Backcast - WINEP NEP'!$C431, 'SWB Backcast - WINEP'!$C$12:$C$168, 0), MATCH('ALL Backcast - WINEP NEP'!U$13, 'SWB Backcast - WINEP'!$B$13:$AG$13, 0))</f>
        <v>Excellent</v>
      </c>
      <c r="V431" t="str">
        <f>INDEX('SWB Backcast - WINEP'!$B$12:$AG$168, MATCH('ALL Backcast - WINEP NEP'!$C431, 'SWB Backcast - WINEP'!$C$12:$C$168, 0), MATCH('ALL Backcast - WINEP NEP'!V$13, 'SWB Backcast - WINEP'!$B$13:$AG$13, 0))</f>
        <v>Excellent</v>
      </c>
      <c r="W431">
        <f>INDEX('SWB Backcast - WINEP'!$B$12:$AG$168, MATCH('ALL Backcast - WINEP NEP'!$C431, 'SWB Backcast - WINEP'!$C$12:$C$168, 0), MATCH('ALL Backcast - WINEP NEP'!W$13, 'SWB Backcast - WINEP'!$B$13:$AG$13, 0))</f>
        <v>0</v>
      </c>
      <c r="X431">
        <f>INDEX('SWB Backcast - WINEP'!$B$12:$AG$168, MATCH('ALL Backcast - WINEP NEP'!$C431, 'SWB Backcast - WINEP'!$C$12:$C$168, 0), MATCH('ALL Backcast - WINEP NEP'!X$13, 'SWB Backcast - WINEP'!$B$13:$AG$13, 0))</f>
        <v>0</v>
      </c>
      <c r="Y431">
        <f>INDEX('SWB Backcast - WINEP'!$B$12:$AG$168, MATCH('ALL Backcast - WINEP NEP'!$C431, 'SWB Backcast - WINEP'!$C$12:$C$168, 0), MATCH('ALL Backcast - WINEP NEP'!Y$13, 'SWB Backcast - WINEP'!$B$13:$AG$13, 0))</f>
        <v>0</v>
      </c>
      <c r="Z431" t="str">
        <f>INDEX('SWB Backcast - WINEP'!$B$12:$AG$168, MATCH('ALL Backcast - WINEP NEP'!$C431, 'SWB Backcast - WINEP'!$C$12:$C$168, 0), MATCH('ALL Backcast - WINEP NEP'!Z$13, 'SWB Backcast - WINEP'!$B$13:$AG$13, 0))</f>
        <v>N</v>
      </c>
      <c r="AB431" t="str">
        <f t="shared" si="7"/>
        <v>N</v>
      </c>
    </row>
    <row r="432" spans="2:28">
      <c r="B432" t="s">
        <v>239</v>
      </c>
      <c r="C432" t="s">
        <v>756</v>
      </c>
      <c r="D432" t="str">
        <f>INDEX('SWB Backcast - WINEP'!$B$12:$AG$168, MATCH('ALL Backcast - WINEP NEP'!$C432, 'SWB Backcast - WINEP'!$C$12:$C$168, 0), MATCH('ALL Backcast - WINEP NEP'!D$13, 'SWB Backcast - WINEP'!$B$13:$AG$13, 0))</f>
        <v>coastal</v>
      </c>
      <c r="E432" t="str">
        <f>INDEX('SWB Backcast - WINEP'!$B$12:$AG$168, MATCH('ALL Backcast - WINEP NEP'!$C432, 'SWB Backcast - WINEP'!$C$12:$C$168, 0), MATCH('ALL Backcast - WINEP NEP'!E$13, 'SWB Backcast - WINEP'!$B$13:$AG$13, 0))</f>
        <v>Categorisation</v>
      </c>
      <c r="F432" t="str">
        <f>INDEX('SWB Backcast - WINEP'!$B$12:$AG$168, MATCH('ALL Backcast - WINEP NEP'!$C432, 'SWB Backcast - WINEP'!$C$12:$C$168, 0), MATCH('ALL Backcast - WINEP NEP'!F$13, 'SWB Backcast - WINEP'!$B$13:$AG$13, 0))</f>
        <v>Included</v>
      </c>
      <c r="H432" t="str">
        <f>INDEX('SWB Backcast - WINEP'!$B$12:$AG$168, MATCH('ALL Backcast - WINEP NEP'!$C432, 'SWB Backcast - WINEP'!$C$12:$C$168, 0), MATCH('ALL Backcast - WINEP NEP'!H$13, 'SWB Backcast - WINEP'!$B$13:$AG$13, 0))</f>
        <v>Good</v>
      </c>
      <c r="I432" t="str">
        <f>INDEX('SWB Backcast - WINEP'!$B$12:$AG$168, MATCH('ALL Backcast - WINEP NEP'!$C432, 'SWB Backcast - WINEP'!$C$12:$C$168, 0), MATCH('ALL Backcast - WINEP NEP'!I$13, 'SWB Backcast - WINEP'!$B$13:$AG$13, 0))</f>
        <v>Good</v>
      </c>
      <c r="J432" t="str">
        <f>INDEX('SWB Backcast - WINEP'!$B$12:$AG$168, MATCH('ALL Backcast - WINEP NEP'!$C432, 'SWB Backcast - WINEP'!$C$12:$C$168, 0), MATCH('ALL Backcast - WINEP NEP'!J$13, 'SWB Backcast - WINEP'!$B$13:$AG$13, 0))</f>
        <v>Good</v>
      </c>
      <c r="K432" t="str">
        <f>INDEX('SWB Backcast - WINEP'!$B$12:$AG$168, MATCH('ALL Backcast - WINEP NEP'!$C432, 'SWB Backcast - WINEP'!$C$12:$C$168, 0), MATCH('ALL Backcast - WINEP NEP'!K$13, 'SWB Backcast - WINEP'!$B$13:$AG$13, 0))</f>
        <v>Excellent</v>
      </c>
      <c r="L432" t="str">
        <f>INDEX('SWB Backcast - WINEP'!$B$12:$AG$168, MATCH('ALL Backcast - WINEP NEP'!$C432, 'SWB Backcast - WINEP'!$C$12:$C$168, 0), MATCH('ALL Backcast - WINEP NEP'!L$13, 'SWB Backcast - WINEP'!$B$13:$AG$13, 0))</f>
        <v>Excellent</v>
      </c>
      <c r="M432">
        <f>INDEX('SWB Backcast - WINEP'!$B$12:$AG$168, MATCH('ALL Backcast - WINEP NEP'!$C432, 'SWB Backcast - WINEP'!$C$12:$C$168, 0), MATCH('ALL Backcast - WINEP NEP'!M$13, 'SWB Backcast - WINEP'!$B$13:$AG$13, 0))</f>
        <v>0</v>
      </c>
      <c r="N432" t="str">
        <f>INDEX('SWB Backcast - WINEP'!$B$12:$AG$168, MATCH('ALL Backcast - WINEP NEP'!$C432, 'SWB Backcast - WINEP'!$C$12:$C$168, 0), MATCH('ALL Backcast - WINEP NEP'!N$13, 'SWB Backcast - WINEP'!$B$13:$AG$13, 0))</f>
        <v>Excellent</v>
      </c>
      <c r="O432" t="str">
        <f>INDEX('SWB Backcast - WINEP'!$B$12:$AG$168, MATCH('ALL Backcast - WINEP NEP'!$C432, 'SWB Backcast - WINEP'!$C$12:$C$168, 0), MATCH('ALL Backcast - WINEP NEP'!O$13, 'SWB Backcast - WINEP'!$B$13:$AG$13, 0))</f>
        <v>Excellent</v>
      </c>
      <c r="P432">
        <f>INDEX('SWB Backcast - WINEP'!$B$12:$AG$168, MATCH('ALL Backcast - WINEP NEP'!$C432, 'SWB Backcast - WINEP'!$C$12:$C$168, 0), MATCH('ALL Backcast - WINEP NEP'!P$13, 'SWB Backcast - WINEP'!$B$13:$AG$13, 0))</f>
        <v>0</v>
      </c>
      <c r="Q432" t="str">
        <f>INDEX('SWB Backcast - WINEP'!$B$12:$AG$168, MATCH('ALL Backcast - WINEP NEP'!$C432, 'SWB Backcast - WINEP'!$C$12:$C$168, 0), MATCH('ALL Backcast - WINEP NEP'!Q$13, 'SWB Backcast - WINEP'!$B$13:$AG$13, 0))</f>
        <v>Excellent</v>
      </c>
      <c r="R432" t="str">
        <f>INDEX('SWB Backcast - WINEP'!$B$12:$AG$168, MATCH('ALL Backcast - WINEP NEP'!$C432, 'SWB Backcast - WINEP'!$C$12:$C$168, 0), MATCH('ALL Backcast - WINEP NEP'!R$13, 'SWB Backcast - WINEP'!$B$13:$AG$13, 0))</f>
        <v>Excellent</v>
      </c>
      <c r="S432" t="str">
        <f>INDEX('SWB Backcast - WINEP'!$B$12:$AG$168, MATCH('ALL Backcast - WINEP NEP'!$C432, 'SWB Backcast - WINEP'!$C$12:$C$168, 0), MATCH('ALL Backcast - WINEP NEP'!S$13, 'SWB Backcast - WINEP'!$B$13:$AG$13, 0))</f>
        <v>Excellent</v>
      </c>
      <c r="T432" t="str">
        <f>INDEX('SWB Backcast - WINEP'!$B$12:$AG$168, MATCH('ALL Backcast - WINEP NEP'!$C432, 'SWB Backcast - WINEP'!$C$12:$C$168, 0), MATCH('ALL Backcast - WINEP NEP'!T$13, 'SWB Backcast - WINEP'!$B$13:$AG$13, 0))</f>
        <v>Excellent</v>
      </c>
      <c r="U432" t="str">
        <f>INDEX('SWB Backcast - WINEP'!$B$12:$AG$168, MATCH('ALL Backcast - WINEP NEP'!$C432, 'SWB Backcast - WINEP'!$C$12:$C$168, 0), MATCH('ALL Backcast - WINEP NEP'!U$13, 'SWB Backcast - WINEP'!$B$13:$AG$13, 0))</f>
        <v>Excellent</v>
      </c>
      <c r="V432" t="str">
        <f>INDEX('SWB Backcast - WINEP'!$B$12:$AG$168, MATCH('ALL Backcast - WINEP NEP'!$C432, 'SWB Backcast - WINEP'!$C$12:$C$168, 0), MATCH('ALL Backcast - WINEP NEP'!V$13, 'SWB Backcast - WINEP'!$B$13:$AG$13, 0))</f>
        <v>Excellent</v>
      </c>
      <c r="W432">
        <f>INDEX('SWB Backcast - WINEP'!$B$12:$AG$168, MATCH('ALL Backcast - WINEP NEP'!$C432, 'SWB Backcast - WINEP'!$C$12:$C$168, 0), MATCH('ALL Backcast - WINEP NEP'!W$13, 'SWB Backcast - WINEP'!$B$13:$AG$13, 0))</f>
        <v>0</v>
      </c>
      <c r="X432" t="str">
        <f>INDEX('SWB Backcast - WINEP'!$B$12:$AG$168, MATCH('ALL Backcast - WINEP NEP'!$C432, 'SWB Backcast - WINEP'!$C$12:$C$168, 0), MATCH('ALL Backcast - WINEP NEP'!X$13, 'SWB Backcast - WINEP'!$B$13:$AG$13, 0))</f>
        <v>EnvAct_IMP3 - 08SW101571a</v>
      </c>
      <c r="Y432" t="str">
        <f>INDEX('SWB Backcast - WINEP'!$B$12:$AG$168, MATCH('ALL Backcast - WINEP NEP'!$C432, 'SWB Backcast - WINEP'!$C$12:$C$168, 0), MATCH('ALL Backcast - WINEP NEP'!Y$13, 'SWB Backcast - WINEP'!$B$13:$AG$13, 0))</f>
        <v>Improvements to reduce storm overflows - but improving to excellent so fine</v>
      </c>
      <c r="Z432" t="str">
        <f>INDEX('SWB Backcast - WINEP'!$B$12:$AG$168, MATCH('ALL Backcast - WINEP NEP'!$C432, 'SWB Backcast - WINEP'!$C$12:$C$168, 0), MATCH('ALL Backcast - WINEP NEP'!Z$13, 'SWB Backcast - WINEP'!$B$13:$AG$13, 0))</f>
        <v>N</v>
      </c>
      <c r="AB432" t="str">
        <f t="shared" si="7"/>
        <v>Y</v>
      </c>
    </row>
    <row r="433" spans="2:28">
      <c r="B433" t="s">
        <v>239</v>
      </c>
      <c r="C433" t="s">
        <v>757</v>
      </c>
      <c r="D433" t="str">
        <f>INDEX('SWB Backcast - WINEP'!$B$12:$AG$168, MATCH('ALL Backcast - WINEP NEP'!$C433, 'SWB Backcast - WINEP'!$C$12:$C$168, 0), MATCH('ALL Backcast - WINEP NEP'!D$13, 'SWB Backcast - WINEP'!$B$13:$AG$13, 0))</f>
        <v>coastal</v>
      </c>
      <c r="E433" t="str">
        <f>INDEX('SWB Backcast - WINEP'!$B$12:$AG$168, MATCH('ALL Backcast - WINEP NEP'!$C433, 'SWB Backcast - WINEP'!$C$12:$C$168, 0), MATCH('ALL Backcast - WINEP NEP'!E$13, 'SWB Backcast - WINEP'!$B$13:$AG$13, 0))</f>
        <v>Categorisation</v>
      </c>
      <c r="F433" t="str">
        <f>INDEX('SWB Backcast - WINEP'!$B$12:$AG$168, MATCH('ALL Backcast - WINEP NEP'!$C433, 'SWB Backcast - WINEP'!$C$12:$C$168, 0), MATCH('ALL Backcast - WINEP NEP'!F$13, 'SWB Backcast - WINEP'!$B$13:$AG$13, 0))</f>
        <v>Included</v>
      </c>
      <c r="H433" t="str">
        <f>INDEX('SWB Backcast - WINEP'!$B$12:$AG$168, MATCH('ALL Backcast - WINEP NEP'!$C433, 'SWB Backcast - WINEP'!$C$12:$C$168, 0), MATCH('ALL Backcast - WINEP NEP'!H$13, 'SWB Backcast - WINEP'!$B$13:$AG$13, 0))</f>
        <v>Excellent</v>
      </c>
      <c r="I433" t="str">
        <f>INDEX('SWB Backcast - WINEP'!$B$12:$AG$168, MATCH('ALL Backcast - WINEP NEP'!$C433, 'SWB Backcast - WINEP'!$C$12:$C$168, 0), MATCH('ALL Backcast - WINEP NEP'!I$13, 'SWB Backcast - WINEP'!$B$13:$AG$13, 0))</f>
        <v>Good</v>
      </c>
      <c r="J433" t="str">
        <f>INDEX('SWB Backcast - WINEP'!$B$12:$AG$168, MATCH('ALL Backcast - WINEP NEP'!$C433, 'SWB Backcast - WINEP'!$C$12:$C$168, 0), MATCH('ALL Backcast - WINEP NEP'!J$13, 'SWB Backcast - WINEP'!$B$13:$AG$13, 0))</f>
        <v>Good</v>
      </c>
      <c r="K433" t="str">
        <f>INDEX('SWB Backcast - WINEP'!$B$12:$AG$168, MATCH('ALL Backcast - WINEP NEP'!$C433, 'SWB Backcast - WINEP'!$C$12:$C$168, 0), MATCH('ALL Backcast - WINEP NEP'!K$13, 'SWB Backcast - WINEP'!$B$13:$AG$13, 0))</f>
        <v>Good</v>
      </c>
      <c r="L433" t="str">
        <f>INDEX('SWB Backcast - WINEP'!$B$12:$AG$168, MATCH('ALL Backcast - WINEP NEP'!$C433, 'SWB Backcast - WINEP'!$C$12:$C$168, 0), MATCH('ALL Backcast - WINEP NEP'!L$13, 'SWB Backcast - WINEP'!$B$13:$AG$13, 0))</f>
        <v>Good</v>
      </c>
      <c r="M433">
        <f>INDEX('SWB Backcast - WINEP'!$B$12:$AG$168, MATCH('ALL Backcast - WINEP NEP'!$C433, 'SWB Backcast - WINEP'!$C$12:$C$168, 0), MATCH('ALL Backcast - WINEP NEP'!M$13, 'SWB Backcast - WINEP'!$B$13:$AG$13, 0))</f>
        <v>0</v>
      </c>
      <c r="N433" t="str">
        <f>INDEX('SWB Backcast - WINEP'!$B$12:$AG$168, MATCH('ALL Backcast - WINEP NEP'!$C433, 'SWB Backcast - WINEP'!$C$12:$C$168, 0), MATCH('ALL Backcast - WINEP NEP'!N$13, 'SWB Backcast - WINEP'!$B$13:$AG$13, 0))</f>
        <v>Excellent</v>
      </c>
      <c r="O433" t="str">
        <f>INDEX('SWB Backcast - WINEP'!$B$12:$AG$168, MATCH('ALL Backcast - WINEP NEP'!$C433, 'SWB Backcast - WINEP'!$C$12:$C$168, 0), MATCH('ALL Backcast - WINEP NEP'!O$13, 'SWB Backcast - WINEP'!$B$13:$AG$13, 0))</f>
        <v>Excellent</v>
      </c>
      <c r="P433">
        <f>INDEX('SWB Backcast - WINEP'!$B$12:$AG$168, MATCH('ALL Backcast - WINEP NEP'!$C433, 'SWB Backcast - WINEP'!$C$12:$C$168, 0), MATCH('ALL Backcast - WINEP NEP'!P$13, 'SWB Backcast - WINEP'!$B$13:$AG$13, 0))</f>
        <v>0</v>
      </c>
      <c r="Q433" t="str">
        <f>INDEX('SWB Backcast - WINEP'!$B$12:$AG$168, MATCH('ALL Backcast - WINEP NEP'!$C433, 'SWB Backcast - WINEP'!$C$12:$C$168, 0), MATCH('ALL Backcast - WINEP NEP'!Q$13, 'SWB Backcast - WINEP'!$B$13:$AG$13, 0))</f>
        <v>Excellent</v>
      </c>
      <c r="R433" t="str">
        <f>INDEX('SWB Backcast - WINEP'!$B$12:$AG$168, MATCH('ALL Backcast - WINEP NEP'!$C433, 'SWB Backcast - WINEP'!$C$12:$C$168, 0), MATCH('ALL Backcast - WINEP NEP'!R$13, 'SWB Backcast - WINEP'!$B$13:$AG$13, 0))</f>
        <v>Excellent</v>
      </c>
      <c r="S433" t="str">
        <f>INDEX('SWB Backcast - WINEP'!$B$12:$AG$168, MATCH('ALL Backcast - WINEP NEP'!$C433, 'SWB Backcast - WINEP'!$C$12:$C$168, 0), MATCH('ALL Backcast - WINEP NEP'!S$13, 'SWB Backcast - WINEP'!$B$13:$AG$13, 0))</f>
        <v>Excellent</v>
      </c>
      <c r="T433" t="str">
        <f>INDEX('SWB Backcast - WINEP'!$B$12:$AG$168, MATCH('ALL Backcast - WINEP NEP'!$C433, 'SWB Backcast - WINEP'!$C$12:$C$168, 0), MATCH('ALL Backcast - WINEP NEP'!T$13, 'SWB Backcast - WINEP'!$B$13:$AG$13, 0))</f>
        <v>Excellent</v>
      </c>
      <c r="U433" t="str">
        <f>INDEX('SWB Backcast - WINEP'!$B$12:$AG$168, MATCH('ALL Backcast - WINEP NEP'!$C433, 'SWB Backcast - WINEP'!$C$12:$C$168, 0), MATCH('ALL Backcast - WINEP NEP'!U$13, 'SWB Backcast - WINEP'!$B$13:$AG$13, 0))</f>
        <v>Excellent</v>
      </c>
      <c r="V433" t="str">
        <f>INDEX('SWB Backcast - WINEP'!$B$12:$AG$168, MATCH('ALL Backcast - WINEP NEP'!$C433, 'SWB Backcast - WINEP'!$C$12:$C$168, 0), MATCH('ALL Backcast - WINEP NEP'!V$13, 'SWB Backcast - WINEP'!$B$13:$AG$13, 0))</f>
        <v>Excellent</v>
      </c>
      <c r="W433">
        <f>INDEX('SWB Backcast - WINEP'!$B$12:$AG$168, MATCH('ALL Backcast - WINEP NEP'!$C433, 'SWB Backcast - WINEP'!$C$12:$C$168, 0), MATCH('ALL Backcast - WINEP NEP'!W$13, 'SWB Backcast - WINEP'!$B$13:$AG$13, 0))</f>
        <v>0</v>
      </c>
      <c r="X433">
        <f>INDEX('SWB Backcast - WINEP'!$B$12:$AG$168, MATCH('ALL Backcast - WINEP NEP'!$C433, 'SWB Backcast - WINEP'!$C$12:$C$168, 0), MATCH('ALL Backcast - WINEP NEP'!X$13, 'SWB Backcast - WINEP'!$B$13:$AG$13, 0))</f>
        <v>0</v>
      </c>
      <c r="Y433">
        <f>INDEX('SWB Backcast - WINEP'!$B$12:$AG$168, MATCH('ALL Backcast - WINEP NEP'!$C433, 'SWB Backcast - WINEP'!$C$12:$C$168, 0), MATCH('ALL Backcast - WINEP NEP'!Y$13, 'SWB Backcast - WINEP'!$B$13:$AG$13, 0))</f>
        <v>0</v>
      </c>
      <c r="Z433" t="str">
        <f>INDEX('SWB Backcast - WINEP'!$B$12:$AG$168, MATCH('ALL Backcast - WINEP NEP'!$C433, 'SWB Backcast - WINEP'!$C$12:$C$168, 0), MATCH('ALL Backcast - WINEP NEP'!Z$13, 'SWB Backcast - WINEP'!$B$13:$AG$13, 0))</f>
        <v>N</v>
      </c>
      <c r="AB433" t="str">
        <f t="shared" si="7"/>
        <v>N</v>
      </c>
    </row>
    <row r="434" spans="2:28" ht="126">
      <c r="B434" t="s">
        <v>239</v>
      </c>
      <c r="C434" t="s">
        <v>758</v>
      </c>
      <c r="D434" t="str">
        <f>INDEX('SWB Backcast - WINEP'!$B$12:$AG$168, MATCH('ALL Backcast - WINEP NEP'!$C434, 'SWB Backcast - WINEP'!$C$12:$C$168, 0), MATCH('ALL Backcast - WINEP NEP'!D$13, 'SWB Backcast - WINEP'!$B$13:$AG$13, 0))</f>
        <v>coastal</v>
      </c>
      <c r="E434" t="str">
        <f>INDEX('SWB Backcast - WINEP'!$B$12:$AG$168, MATCH('ALL Backcast - WINEP NEP'!$C434, 'SWB Backcast - WINEP'!$C$12:$C$168, 0), MATCH('ALL Backcast - WINEP NEP'!E$13, 'SWB Backcast - WINEP'!$B$13:$AG$13, 0))</f>
        <v>Categorisation</v>
      </c>
      <c r="F434" t="str">
        <f>INDEX('SWB Backcast - WINEP'!$B$12:$AG$168, MATCH('ALL Backcast - WINEP NEP'!$C434, 'SWB Backcast - WINEP'!$C$12:$C$168, 0), MATCH('ALL Backcast - WINEP NEP'!F$13, 'SWB Backcast - WINEP'!$B$13:$AG$13, 0))</f>
        <v>Included</v>
      </c>
      <c r="H434" t="str">
        <f>INDEX('SWB Backcast - WINEP'!$B$12:$AG$168, MATCH('ALL Backcast - WINEP NEP'!$C434, 'SWB Backcast - WINEP'!$C$12:$C$168, 0), MATCH('ALL Backcast - WINEP NEP'!H$13, 'SWB Backcast - WINEP'!$B$13:$AG$13, 0))</f>
        <v>Excellent</v>
      </c>
      <c r="I434" t="str">
        <f>INDEX('SWB Backcast - WINEP'!$B$12:$AG$168, MATCH('ALL Backcast - WINEP NEP'!$C434, 'SWB Backcast - WINEP'!$C$12:$C$168, 0), MATCH('ALL Backcast - WINEP NEP'!I$13, 'SWB Backcast - WINEP'!$B$13:$AG$13, 0))</f>
        <v>Excellent</v>
      </c>
      <c r="J434" t="str">
        <f>INDEX('SWB Backcast - WINEP'!$B$12:$AG$168, MATCH('ALL Backcast - WINEP NEP'!$C434, 'SWB Backcast - WINEP'!$C$12:$C$168, 0), MATCH('ALL Backcast - WINEP NEP'!J$13, 'SWB Backcast - WINEP'!$B$13:$AG$13, 0))</f>
        <v>Good</v>
      </c>
      <c r="K434" t="str">
        <f>INDEX('SWB Backcast - WINEP'!$B$12:$AG$168, MATCH('ALL Backcast - WINEP NEP'!$C434, 'SWB Backcast - WINEP'!$C$12:$C$168, 0), MATCH('ALL Backcast - WINEP NEP'!K$13, 'SWB Backcast - WINEP'!$B$13:$AG$13, 0))</f>
        <v>Good</v>
      </c>
      <c r="L434" t="str">
        <f>INDEX('SWB Backcast - WINEP'!$B$12:$AG$168, MATCH('ALL Backcast - WINEP NEP'!$C434, 'SWB Backcast - WINEP'!$C$12:$C$168, 0), MATCH('ALL Backcast - WINEP NEP'!L$13, 'SWB Backcast - WINEP'!$B$13:$AG$13, 0))</f>
        <v>Excellent</v>
      </c>
      <c r="M434">
        <f>INDEX('SWB Backcast - WINEP'!$B$12:$AG$168, MATCH('ALL Backcast - WINEP NEP'!$C434, 'SWB Backcast - WINEP'!$C$12:$C$168, 0), MATCH('ALL Backcast - WINEP NEP'!M$13, 'SWB Backcast - WINEP'!$B$13:$AG$13, 0))</f>
        <v>0</v>
      </c>
      <c r="N434" t="str">
        <f>INDEX('SWB Backcast - WINEP'!$B$12:$AG$168, MATCH('ALL Backcast - WINEP NEP'!$C434, 'SWB Backcast - WINEP'!$C$12:$C$168, 0), MATCH('ALL Backcast - WINEP NEP'!N$13, 'SWB Backcast - WINEP'!$B$13:$AG$13, 0))</f>
        <v>Good</v>
      </c>
      <c r="O434" t="str">
        <f>INDEX('SWB Backcast - WINEP'!$B$12:$AG$168, MATCH('ALL Backcast - WINEP NEP'!$C434, 'SWB Backcast - WINEP'!$C$12:$C$168, 0), MATCH('ALL Backcast - WINEP NEP'!O$13, 'SWB Backcast - WINEP'!$B$13:$AG$13, 0))</f>
        <v>Good</v>
      </c>
      <c r="P434">
        <f>INDEX('SWB Backcast - WINEP'!$B$12:$AG$168, MATCH('ALL Backcast - WINEP NEP'!$C434, 'SWB Backcast - WINEP'!$C$12:$C$168, 0), MATCH('ALL Backcast - WINEP NEP'!P$13, 'SWB Backcast - WINEP'!$B$13:$AG$13, 0))</f>
        <v>0</v>
      </c>
      <c r="Q434" t="str">
        <f>INDEX('SWB Backcast - WINEP'!$B$12:$AG$168, MATCH('ALL Backcast - WINEP NEP'!$C434, 'SWB Backcast - WINEP'!$C$12:$C$168, 0), MATCH('ALL Backcast - WINEP NEP'!Q$13, 'SWB Backcast - WINEP'!$B$13:$AG$13, 0))</f>
        <v>Good</v>
      </c>
      <c r="R434" t="str">
        <f>INDEX('SWB Backcast - WINEP'!$B$12:$AG$168, MATCH('ALL Backcast - WINEP NEP'!$C434, 'SWB Backcast - WINEP'!$C$12:$C$168, 0), MATCH('ALL Backcast - WINEP NEP'!R$13, 'SWB Backcast - WINEP'!$B$13:$AG$13, 0))</f>
        <v>Good</v>
      </c>
      <c r="S434" t="str">
        <f>INDEX('SWB Backcast - WINEP'!$B$12:$AG$168, MATCH('ALL Backcast - WINEP NEP'!$C434, 'SWB Backcast - WINEP'!$C$12:$C$168, 0), MATCH('ALL Backcast - WINEP NEP'!S$13, 'SWB Backcast - WINEP'!$B$13:$AG$13, 0))</f>
        <v>Good</v>
      </c>
      <c r="T434" t="str">
        <f>INDEX('SWB Backcast - WINEP'!$B$12:$AG$168, MATCH('ALL Backcast - WINEP NEP'!$C434, 'SWB Backcast - WINEP'!$C$12:$C$168, 0), MATCH('ALL Backcast - WINEP NEP'!T$13, 'SWB Backcast - WINEP'!$B$13:$AG$13, 0))</f>
        <v>Good</v>
      </c>
      <c r="U434" t="str">
        <f>INDEX('SWB Backcast - WINEP'!$B$12:$AG$168, MATCH('ALL Backcast - WINEP NEP'!$C434, 'SWB Backcast - WINEP'!$C$12:$C$168, 0), MATCH('ALL Backcast - WINEP NEP'!U$13, 'SWB Backcast - WINEP'!$B$13:$AG$13, 0))</f>
        <v>Good</v>
      </c>
      <c r="V434" t="str">
        <f>INDEX('SWB Backcast - WINEP'!$B$12:$AG$168, MATCH('ALL Backcast - WINEP NEP'!$C434, 'SWB Backcast - WINEP'!$C$12:$C$168, 0), MATCH('ALL Backcast - WINEP NEP'!V$13, 'SWB Backcast - WINEP'!$B$13:$AG$13, 0))</f>
        <v>Good</v>
      </c>
      <c r="W434">
        <f>INDEX('SWB Backcast - WINEP'!$B$12:$AG$168, MATCH('ALL Backcast - WINEP NEP'!$C434, 'SWB Backcast - WINEP'!$C$12:$C$168, 0), MATCH('ALL Backcast - WINEP NEP'!W$13, 'SWB Backcast - WINEP'!$B$13:$AG$13, 0))</f>
        <v>0</v>
      </c>
      <c r="X434" s="22" t="str">
        <f>INDEX('SWB Backcast - WINEP'!$B$12:$AG$168, MATCH('ALL Backcast - WINEP NEP'!$C434, 'SWB Backcast - WINEP'!$C$12:$C$168, 0), MATCH('ALL Backcast - WINEP NEP'!X$13, 'SWB Backcast - WINEP'!$B$13:$AG$13, 0))</f>
        <v>Investigation to confirm why site is failing its baseline class - historical performance of excellent, now at good and predicted to remain at good - push to excellent?</v>
      </c>
      <c r="Y434" t="str">
        <f>INDEX('SWB Backcast - WINEP'!$B$12:$AG$168, MATCH('ALL Backcast - WINEP NEP'!$C434, 'SWB Backcast - WINEP'!$C$12:$C$168, 0), MATCH('ALL Backcast - WINEP NEP'!Y$13, 'SWB Backcast - WINEP'!$B$13:$AG$13, 0))</f>
        <v>Accept company forecast - consistent good and have an investigation</v>
      </c>
      <c r="Z434" t="str">
        <f>INDEX('SWB Backcast - WINEP'!$B$12:$AG$168, MATCH('ALL Backcast - WINEP NEP'!$C434, 'SWB Backcast - WINEP'!$C$12:$C$168, 0), MATCH('ALL Backcast - WINEP NEP'!Z$13, 'SWB Backcast - WINEP'!$B$13:$AG$13, 0))</f>
        <v>N</v>
      </c>
      <c r="AB434" t="s">
        <v>51</v>
      </c>
    </row>
    <row r="435" spans="2:28">
      <c r="B435" t="s">
        <v>239</v>
      </c>
      <c r="C435" t="s">
        <v>759</v>
      </c>
      <c r="D435" t="str">
        <f>INDEX('SWB Backcast - WINEP'!$B$12:$AG$168, MATCH('ALL Backcast - WINEP NEP'!$C435, 'SWB Backcast - WINEP'!$C$12:$C$168, 0), MATCH('ALL Backcast - WINEP NEP'!D$13, 'SWB Backcast - WINEP'!$B$13:$AG$13, 0))</f>
        <v>coastal</v>
      </c>
      <c r="E435" t="str">
        <f>INDEX('SWB Backcast - WINEP'!$B$12:$AG$168, MATCH('ALL Backcast - WINEP NEP'!$C435, 'SWB Backcast - WINEP'!$C$12:$C$168, 0), MATCH('ALL Backcast - WINEP NEP'!E$13, 'SWB Backcast - WINEP'!$B$13:$AG$13, 0))</f>
        <v>Categorisation</v>
      </c>
      <c r="F435" t="str">
        <f>INDEX('SWB Backcast - WINEP'!$B$12:$AG$168, MATCH('ALL Backcast - WINEP NEP'!$C435, 'SWB Backcast - WINEP'!$C$12:$C$168, 0), MATCH('ALL Backcast - WINEP NEP'!F$13, 'SWB Backcast - WINEP'!$B$13:$AG$13, 0))</f>
        <v>Included</v>
      </c>
      <c r="H435" t="str">
        <f>INDEX('SWB Backcast - WINEP'!$B$12:$AG$168, MATCH('ALL Backcast - WINEP NEP'!$C435, 'SWB Backcast - WINEP'!$C$12:$C$168, 0), MATCH('ALL Backcast - WINEP NEP'!H$13, 'SWB Backcast - WINEP'!$B$13:$AG$13, 0))</f>
        <v>Excellent (backcast)</v>
      </c>
      <c r="I435" t="str">
        <f>INDEX('SWB Backcast - WINEP'!$B$12:$AG$168, MATCH('ALL Backcast - WINEP NEP'!$C435, 'SWB Backcast - WINEP'!$C$12:$C$168, 0), MATCH('ALL Backcast - WINEP NEP'!I$13, 'SWB Backcast - WINEP'!$B$13:$AG$13, 0))</f>
        <v>Excellent (backcast)</v>
      </c>
      <c r="J435" t="str">
        <f>INDEX('SWB Backcast - WINEP'!$B$12:$AG$168, MATCH('ALL Backcast - WINEP NEP'!$C435, 'SWB Backcast - WINEP'!$C$12:$C$168, 0), MATCH('ALL Backcast - WINEP NEP'!J$13, 'SWB Backcast - WINEP'!$B$13:$AG$13, 0))</f>
        <v>Excellent (backcast)</v>
      </c>
      <c r="K435" t="str">
        <f>INDEX('SWB Backcast - WINEP'!$B$12:$AG$168, MATCH('ALL Backcast - WINEP NEP'!$C435, 'SWB Backcast - WINEP'!$C$12:$C$168, 0), MATCH('ALL Backcast - WINEP NEP'!K$13, 'SWB Backcast - WINEP'!$B$13:$AG$13, 0))</f>
        <v>Excellent</v>
      </c>
      <c r="L435" t="str">
        <f>INDEX('SWB Backcast - WINEP'!$B$12:$AG$168, MATCH('ALL Backcast - WINEP NEP'!$C435, 'SWB Backcast - WINEP'!$C$12:$C$168, 0), MATCH('ALL Backcast - WINEP NEP'!L$13, 'SWB Backcast - WINEP'!$B$13:$AG$13, 0))</f>
        <v>Excellent</v>
      </c>
      <c r="M435">
        <f>INDEX('SWB Backcast - WINEP'!$B$12:$AG$168, MATCH('ALL Backcast - WINEP NEP'!$C435, 'SWB Backcast - WINEP'!$C$12:$C$168, 0), MATCH('ALL Backcast - WINEP NEP'!M$13, 'SWB Backcast - WINEP'!$B$13:$AG$13, 0))</f>
        <v>0</v>
      </c>
      <c r="N435" t="str">
        <f>INDEX('SWB Backcast - WINEP'!$B$12:$AG$168, MATCH('ALL Backcast - WINEP NEP'!$C435, 'SWB Backcast - WINEP'!$C$12:$C$168, 0), MATCH('ALL Backcast - WINEP NEP'!N$13, 'SWB Backcast - WINEP'!$B$13:$AG$13, 0))</f>
        <v>Excellent</v>
      </c>
      <c r="O435" t="str">
        <f>INDEX('SWB Backcast - WINEP'!$B$12:$AG$168, MATCH('ALL Backcast - WINEP NEP'!$C435, 'SWB Backcast - WINEP'!$C$12:$C$168, 0), MATCH('ALL Backcast - WINEP NEP'!O$13, 'SWB Backcast - WINEP'!$B$13:$AG$13, 0))</f>
        <v>Excellent</v>
      </c>
      <c r="P435">
        <f>INDEX('SWB Backcast - WINEP'!$B$12:$AG$168, MATCH('ALL Backcast - WINEP NEP'!$C435, 'SWB Backcast - WINEP'!$C$12:$C$168, 0), MATCH('ALL Backcast - WINEP NEP'!P$13, 'SWB Backcast - WINEP'!$B$13:$AG$13, 0))</f>
        <v>0</v>
      </c>
      <c r="Q435" t="str">
        <f>INDEX('SWB Backcast - WINEP'!$B$12:$AG$168, MATCH('ALL Backcast - WINEP NEP'!$C435, 'SWB Backcast - WINEP'!$C$12:$C$168, 0), MATCH('ALL Backcast - WINEP NEP'!Q$13, 'SWB Backcast - WINEP'!$B$13:$AG$13, 0))</f>
        <v>Excellent</v>
      </c>
      <c r="R435" t="str">
        <f>INDEX('SWB Backcast - WINEP'!$B$12:$AG$168, MATCH('ALL Backcast - WINEP NEP'!$C435, 'SWB Backcast - WINEP'!$C$12:$C$168, 0), MATCH('ALL Backcast - WINEP NEP'!R$13, 'SWB Backcast - WINEP'!$B$13:$AG$13, 0))</f>
        <v>Excellent</v>
      </c>
      <c r="S435" t="str">
        <f>INDEX('SWB Backcast - WINEP'!$B$12:$AG$168, MATCH('ALL Backcast - WINEP NEP'!$C435, 'SWB Backcast - WINEP'!$C$12:$C$168, 0), MATCH('ALL Backcast - WINEP NEP'!S$13, 'SWB Backcast - WINEP'!$B$13:$AG$13, 0))</f>
        <v>Excellent</v>
      </c>
      <c r="T435" t="str">
        <f>INDEX('SWB Backcast - WINEP'!$B$12:$AG$168, MATCH('ALL Backcast - WINEP NEP'!$C435, 'SWB Backcast - WINEP'!$C$12:$C$168, 0), MATCH('ALL Backcast - WINEP NEP'!T$13, 'SWB Backcast - WINEP'!$B$13:$AG$13, 0))</f>
        <v>Excellent</v>
      </c>
      <c r="U435" t="str">
        <f>INDEX('SWB Backcast - WINEP'!$B$12:$AG$168, MATCH('ALL Backcast - WINEP NEP'!$C435, 'SWB Backcast - WINEP'!$C$12:$C$168, 0), MATCH('ALL Backcast - WINEP NEP'!U$13, 'SWB Backcast - WINEP'!$B$13:$AG$13, 0))</f>
        <v>Excellent</v>
      </c>
      <c r="V435" t="str">
        <f>INDEX('SWB Backcast - WINEP'!$B$12:$AG$168, MATCH('ALL Backcast - WINEP NEP'!$C435, 'SWB Backcast - WINEP'!$C$12:$C$168, 0), MATCH('ALL Backcast - WINEP NEP'!V$13, 'SWB Backcast - WINEP'!$B$13:$AG$13, 0))</f>
        <v>Excellent</v>
      </c>
      <c r="W435">
        <f>INDEX('SWB Backcast - WINEP'!$B$12:$AG$168, MATCH('ALL Backcast - WINEP NEP'!$C435, 'SWB Backcast - WINEP'!$C$12:$C$168, 0), MATCH('ALL Backcast - WINEP NEP'!W$13, 'SWB Backcast - WINEP'!$B$13:$AG$13, 0))</f>
        <v>0</v>
      </c>
      <c r="X435">
        <f>INDEX('SWB Backcast - WINEP'!$B$12:$AG$168, MATCH('ALL Backcast - WINEP NEP'!$C435, 'SWB Backcast - WINEP'!$C$12:$C$168, 0), MATCH('ALL Backcast - WINEP NEP'!X$13, 'SWB Backcast - WINEP'!$B$13:$AG$13, 0))</f>
        <v>0</v>
      </c>
      <c r="Y435">
        <f>INDEX('SWB Backcast - WINEP'!$B$12:$AG$168, MATCH('ALL Backcast - WINEP NEP'!$C435, 'SWB Backcast - WINEP'!$C$12:$C$168, 0), MATCH('ALL Backcast - WINEP NEP'!Y$13, 'SWB Backcast - WINEP'!$B$13:$AG$13, 0))</f>
        <v>0</v>
      </c>
      <c r="Z435" t="str">
        <f>INDEX('SWB Backcast - WINEP'!$B$12:$AG$168, MATCH('ALL Backcast - WINEP NEP'!$C435, 'SWB Backcast - WINEP'!$C$12:$C$168, 0), MATCH('ALL Backcast - WINEP NEP'!Z$13, 'SWB Backcast - WINEP'!$B$13:$AG$13, 0))</f>
        <v>N</v>
      </c>
      <c r="AB435" t="str">
        <f t="shared" ref="AB435:AB444" si="8">IF(OR(ISNUMBER(SEARCH("IMP", X435)), ISNUMBER(SEARCH("ND ", X435))), "Y", "N")</f>
        <v>N</v>
      </c>
    </row>
    <row r="436" spans="2:28">
      <c r="B436" t="s">
        <v>239</v>
      </c>
      <c r="C436" t="s">
        <v>760</v>
      </c>
      <c r="D436" t="str">
        <f>INDEX('SWB Backcast - WINEP'!$B$12:$AG$168, MATCH('ALL Backcast - WINEP NEP'!$C436, 'SWB Backcast - WINEP'!$C$12:$C$168, 0), MATCH('ALL Backcast - WINEP NEP'!D$13, 'SWB Backcast - WINEP'!$B$13:$AG$13, 0))</f>
        <v>coastal</v>
      </c>
      <c r="E436" t="str">
        <f>INDEX('SWB Backcast - WINEP'!$B$12:$AG$168, MATCH('ALL Backcast - WINEP NEP'!$C436, 'SWB Backcast - WINEP'!$C$12:$C$168, 0), MATCH('ALL Backcast - WINEP NEP'!E$13, 'SWB Backcast - WINEP'!$B$13:$AG$13, 0))</f>
        <v>Categorisation</v>
      </c>
      <c r="F436" t="str">
        <f>INDEX('SWB Backcast - WINEP'!$B$12:$AG$168, MATCH('ALL Backcast - WINEP NEP'!$C436, 'SWB Backcast - WINEP'!$C$12:$C$168, 0), MATCH('ALL Backcast - WINEP NEP'!F$13, 'SWB Backcast - WINEP'!$B$13:$AG$13, 0))</f>
        <v>Included</v>
      </c>
      <c r="H436" t="str">
        <f>INDEX('SWB Backcast - WINEP'!$B$12:$AG$168, MATCH('ALL Backcast - WINEP NEP'!$C436, 'SWB Backcast - WINEP'!$C$12:$C$168, 0), MATCH('ALL Backcast - WINEP NEP'!H$13, 'SWB Backcast - WINEP'!$B$13:$AG$13, 0))</f>
        <v>Excellent</v>
      </c>
      <c r="I436" t="str">
        <f>INDEX('SWB Backcast - WINEP'!$B$12:$AG$168, MATCH('ALL Backcast - WINEP NEP'!$C436, 'SWB Backcast - WINEP'!$C$12:$C$168, 0), MATCH('ALL Backcast - WINEP NEP'!I$13, 'SWB Backcast - WINEP'!$B$13:$AG$13, 0))</f>
        <v>Excellent</v>
      </c>
      <c r="J436" t="str">
        <f>INDEX('SWB Backcast - WINEP'!$B$12:$AG$168, MATCH('ALL Backcast - WINEP NEP'!$C436, 'SWB Backcast - WINEP'!$C$12:$C$168, 0), MATCH('ALL Backcast - WINEP NEP'!J$13, 'SWB Backcast - WINEP'!$B$13:$AG$13, 0))</f>
        <v>Excellent</v>
      </c>
      <c r="K436" t="str">
        <f>INDEX('SWB Backcast - WINEP'!$B$12:$AG$168, MATCH('ALL Backcast - WINEP NEP'!$C436, 'SWB Backcast - WINEP'!$C$12:$C$168, 0), MATCH('ALL Backcast - WINEP NEP'!K$13, 'SWB Backcast - WINEP'!$B$13:$AG$13, 0))</f>
        <v>Excellent</v>
      </c>
      <c r="L436" t="str">
        <f>INDEX('SWB Backcast - WINEP'!$B$12:$AG$168, MATCH('ALL Backcast - WINEP NEP'!$C436, 'SWB Backcast - WINEP'!$C$12:$C$168, 0), MATCH('ALL Backcast - WINEP NEP'!L$13, 'SWB Backcast - WINEP'!$B$13:$AG$13, 0))</f>
        <v>Excellent</v>
      </c>
      <c r="M436">
        <f>INDEX('SWB Backcast - WINEP'!$B$12:$AG$168, MATCH('ALL Backcast - WINEP NEP'!$C436, 'SWB Backcast - WINEP'!$C$12:$C$168, 0), MATCH('ALL Backcast - WINEP NEP'!M$13, 'SWB Backcast - WINEP'!$B$13:$AG$13, 0))</f>
        <v>0</v>
      </c>
      <c r="N436" t="str">
        <f>INDEX('SWB Backcast - WINEP'!$B$12:$AG$168, MATCH('ALL Backcast - WINEP NEP'!$C436, 'SWB Backcast - WINEP'!$C$12:$C$168, 0), MATCH('ALL Backcast - WINEP NEP'!N$13, 'SWB Backcast - WINEP'!$B$13:$AG$13, 0))</f>
        <v>Excellent</v>
      </c>
      <c r="O436" t="str">
        <f>INDEX('SWB Backcast - WINEP'!$B$12:$AG$168, MATCH('ALL Backcast - WINEP NEP'!$C436, 'SWB Backcast - WINEP'!$C$12:$C$168, 0), MATCH('ALL Backcast - WINEP NEP'!O$13, 'SWB Backcast - WINEP'!$B$13:$AG$13, 0))</f>
        <v>Excellent</v>
      </c>
      <c r="P436">
        <f>INDEX('SWB Backcast - WINEP'!$B$12:$AG$168, MATCH('ALL Backcast - WINEP NEP'!$C436, 'SWB Backcast - WINEP'!$C$12:$C$168, 0), MATCH('ALL Backcast - WINEP NEP'!P$13, 'SWB Backcast - WINEP'!$B$13:$AG$13, 0))</f>
        <v>0</v>
      </c>
      <c r="Q436" t="str">
        <f>INDEX('SWB Backcast - WINEP'!$B$12:$AG$168, MATCH('ALL Backcast - WINEP NEP'!$C436, 'SWB Backcast - WINEP'!$C$12:$C$168, 0), MATCH('ALL Backcast - WINEP NEP'!Q$13, 'SWB Backcast - WINEP'!$B$13:$AG$13, 0))</f>
        <v>Excellent</v>
      </c>
      <c r="R436" t="str">
        <f>INDEX('SWB Backcast - WINEP'!$B$12:$AG$168, MATCH('ALL Backcast - WINEP NEP'!$C436, 'SWB Backcast - WINEP'!$C$12:$C$168, 0), MATCH('ALL Backcast - WINEP NEP'!R$13, 'SWB Backcast - WINEP'!$B$13:$AG$13, 0))</f>
        <v>Excellent</v>
      </c>
      <c r="S436" t="str">
        <f>INDEX('SWB Backcast - WINEP'!$B$12:$AG$168, MATCH('ALL Backcast - WINEP NEP'!$C436, 'SWB Backcast - WINEP'!$C$12:$C$168, 0), MATCH('ALL Backcast - WINEP NEP'!S$13, 'SWB Backcast - WINEP'!$B$13:$AG$13, 0))</f>
        <v>Excellent</v>
      </c>
      <c r="T436" t="str">
        <f>INDEX('SWB Backcast - WINEP'!$B$12:$AG$168, MATCH('ALL Backcast - WINEP NEP'!$C436, 'SWB Backcast - WINEP'!$C$12:$C$168, 0), MATCH('ALL Backcast - WINEP NEP'!T$13, 'SWB Backcast - WINEP'!$B$13:$AG$13, 0))</f>
        <v>Excellent</v>
      </c>
      <c r="U436" t="str">
        <f>INDEX('SWB Backcast - WINEP'!$B$12:$AG$168, MATCH('ALL Backcast - WINEP NEP'!$C436, 'SWB Backcast - WINEP'!$C$12:$C$168, 0), MATCH('ALL Backcast - WINEP NEP'!U$13, 'SWB Backcast - WINEP'!$B$13:$AG$13, 0))</f>
        <v>Excellent</v>
      </c>
      <c r="V436" t="str">
        <f>INDEX('SWB Backcast - WINEP'!$B$12:$AG$168, MATCH('ALL Backcast - WINEP NEP'!$C436, 'SWB Backcast - WINEP'!$C$12:$C$168, 0), MATCH('ALL Backcast - WINEP NEP'!V$13, 'SWB Backcast - WINEP'!$B$13:$AG$13, 0))</f>
        <v>Excellent</v>
      </c>
      <c r="W436">
        <f>INDEX('SWB Backcast - WINEP'!$B$12:$AG$168, MATCH('ALL Backcast - WINEP NEP'!$C436, 'SWB Backcast - WINEP'!$C$12:$C$168, 0), MATCH('ALL Backcast - WINEP NEP'!W$13, 'SWB Backcast - WINEP'!$B$13:$AG$13, 0))</f>
        <v>0</v>
      </c>
      <c r="X436">
        <f>INDEX('SWB Backcast - WINEP'!$B$12:$AG$168, MATCH('ALL Backcast - WINEP NEP'!$C436, 'SWB Backcast - WINEP'!$C$12:$C$168, 0), MATCH('ALL Backcast - WINEP NEP'!X$13, 'SWB Backcast - WINEP'!$B$13:$AG$13, 0))</f>
        <v>0</v>
      </c>
      <c r="Y436">
        <f>INDEX('SWB Backcast - WINEP'!$B$12:$AG$168, MATCH('ALL Backcast - WINEP NEP'!$C436, 'SWB Backcast - WINEP'!$C$12:$C$168, 0), MATCH('ALL Backcast - WINEP NEP'!Y$13, 'SWB Backcast - WINEP'!$B$13:$AG$13, 0))</f>
        <v>0</v>
      </c>
      <c r="Z436" t="str">
        <f>INDEX('SWB Backcast - WINEP'!$B$12:$AG$168, MATCH('ALL Backcast - WINEP NEP'!$C436, 'SWB Backcast - WINEP'!$C$12:$C$168, 0), MATCH('ALL Backcast - WINEP NEP'!Z$13, 'SWB Backcast - WINEP'!$B$13:$AG$13, 0))</f>
        <v>N</v>
      </c>
      <c r="AB436" t="str">
        <f t="shared" si="8"/>
        <v>N</v>
      </c>
    </row>
    <row r="437" spans="2:28">
      <c r="B437" t="s">
        <v>239</v>
      </c>
      <c r="C437" t="s">
        <v>761</v>
      </c>
      <c r="D437" t="str">
        <f>INDEX('SWB Backcast - WINEP'!$B$12:$AG$168, MATCH('ALL Backcast - WINEP NEP'!$C437, 'SWB Backcast - WINEP'!$C$12:$C$168, 0), MATCH('ALL Backcast - WINEP NEP'!D$13, 'SWB Backcast - WINEP'!$B$13:$AG$13, 0))</f>
        <v>coastal</v>
      </c>
      <c r="E437" t="str">
        <f>INDEX('SWB Backcast - WINEP'!$B$12:$AG$168, MATCH('ALL Backcast - WINEP NEP'!$C437, 'SWB Backcast - WINEP'!$C$12:$C$168, 0), MATCH('ALL Backcast - WINEP NEP'!E$13, 'SWB Backcast - WINEP'!$B$13:$AG$13, 0))</f>
        <v>Categorisation</v>
      </c>
      <c r="F437" t="str">
        <f>INDEX('SWB Backcast - WINEP'!$B$12:$AG$168, MATCH('ALL Backcast - WINEP NEP'!$C437, 'SWB Backcast - WINEP'!$C$12:$C$168, 0), MATCH('ALL Backcast - WINEP NEP'!F$13, 'SWB Backcast - WINEP'!$B$13:$AG$13, 0))</f>
        <v>Included</v>
      </c>
      <c r="H437" t="str">
        <f>INDEX('SWB Backcast - WINEP'!$B$12:$AG$168, MATCH('ALL Backcast - WINEP NEP'!$C437, 'SWB Backcast - WINEP'!$C$12:$C$168, 0), MATCH('ALL Backcast - WINEP NEP'!H$13, 'SWB Backcast - WINEP'!$B$13:$AG$13, 0))</f>
        <v>Excellent</v>
      </c>
      <c r="I437" t="str">
        <f>INDEX('SWB Backcast - WINEP'!$B$12:$AG$168, MATCH('ALL Backcast - WINEP NEP'!$C437, 'SWB Backcast - WINEP'!$C$12:$C$168, 0), MATCH('ALL Backcast - WINEP NEP'!I$13, 'SWB Backcast - WINEP'!$B$13:$AG$13, 0))</f>
        <v>Excellent</v>
      </c>
      <c r="J437" t="str">
        <f>INDEX('SWB Backcast - WINEP'!$B$12:$AG$168, MATCH('ALL Backcast - WINEP NEP'!$C437, 'SWB Backcast - WINEP'!$C$12:$C$168, 0), MATCH('ALL Backcast - WINEP NEP'!J$13, 'SWB Backcast - WINEP'!$B$13:$AG$13, 0))</f>
        <v>Excellent</v>
      </c>
      <c r="K437" t="str">
        <f>INDEX('SWB Backcast - WINEP'!$B$12:$AG$168, MATCH('ALL Backcast - WINEP NEP'!$C437, 'SWB Backcast - WINEP'!$C$12:$C$168, 0), MATCH('ALL Backcast - WINEP NEP'!K$13, 'SWB Backcast - WINEP'!$B$13:$AG$13, 0))</f>
        <v>Excellent</v>
      </c>
      <c r="L437" t="str">
        <f>INDEX('SWB Backcast - WINEP'!$B$12:$AG$168, MATCH('ALL Backcast - WINEP NEP'!$C437, 'SWB Backcast - WINEP'!$C$12:$C$168, 0), MATCH('ALL Backcast - WINEP NEP'!L$13, 'SWB Backcast - WINEP'!$B$13:$AG$13, 0))</f>
        <v>Excellent</v>
      </c>
      <c r="M437">
        <f>INDEX('SWB Backcast - WINEP'!$B$12:$AG$168, MATCH('ALL Backcast - WINEP NEP'!$C437, 'SWB Backcast - WINEP'!$C$12:$C$168, 0), MATCH('ALL Backcast - WINEP NEP'!M$13, 'SWB Backcast - WINEP'!$B$13:$AG$13, 0))</f>
        <v>0</v>
      </c>
      <c r="N437" t="str">
        <f>INDEX('SWB Backcast - WINEP'!$B$12:$AG$168, MATCH('ALL Backcast - WINEP NEP'!$C437, 'SWB Backcast - WINEP'!$C$12:$C$168, 0), MATCH('ALL Backcast - WINEP NEP'!N$13, 'SWB Backcast - WINEP'!$B$13:$AG$13, 0))</f>
        <v>Excellent</v>
      </c>
      <c r="O437" t="str">
        <f>INDEX('SWB Backcast - WINEP'!$B$12:$AG$168, MATCH('ALL Backcast - WINEP NEP'!$C437, 'SWB Backcast - WINEP'!$C$12:$C$168, 0), MATCH('ALL Backcast - WINEP NEP'!O$13, 'SWB Backcast - WINEP'!$B$13:$AG$13, 0))</f>
        <v>Excellent</v>
      </c>
      <c r="P437">
        <f>INDEX('SWB Backcast - WINEP'!$B$12:$AG$168, MATCH('ALL Backcast - WINEP NEP'!$C437, 'SWB Backcast - WINEP'!$C$12:$C$168, 0), MATCH('ALL Backcast - WINEP NEP'!P$13, 'SWB Backcast - WINEP'!$B$13:$AG$13, 0))</f>
        <v>0</v>
      </c>
      <c r="Q437" t="str">
        <f>INDEX('SWB Backcast - WINEP'!$B$12:$AG$168, MATCH('ALL Backcast - WINEP NEP'!$C437, 'SWB Backcast - WINEP'!$C$12:$C$168, 0), MATCH('ALL Backcast - WINEP NEP'!Q$13, 'SWB Backcast - WINEP'!$B$13:$AG$13, 0))</f>
        <v>Excellent</v>
      </c>
      <c r="R437" t="str">
        <f>INDEX('SWB Backcast - WINEP'!$B$12:$AG$168, MATCH('ALL Backcast - WINEP NEP'!$C437, 'SWB Backcast - WINEP'!$C$12:$C$168, 0), MATCH('ALL Backcast - WINEP NEP'!R$13, 'SWB Backcast - WINEP'!$B$13:$AG$13, 0))</f>
        <v>Excellent</v>
      </c>
      <c r="S437" t="str">
        <f>INDEX('SWB Backcast - WINEP'!$B$12:$AG$168, MATCH('ALL Backcast - WINEP NEP'!$C437, 'SWB Backcast - WINEP'!$C$12:$C$168, 0), MATCH('ALL Backcast - WINEP NEP'!S$13, 'SWB Backcast - WINEP'!$B$13:$AG$13, 0))</f>
        <v>Excellent</v>
      </c>
      <c r="T437" t="str">
        <f>INDEX('SWB Backcast - WINEP'!$B$12:$AG$168, MATCH('ALL Backcast - WINEP NEP'!$C437, 'SWB Backcast - WINEP'!$C$12:$C$168, 0), MATCH('ALL Backcast - WINEP NEP'!T$13, 'SWB Backcast - WINEP'!$B$13:$AG$13, 0))</f>
        <v>Excellent</v>
      </c>
      <c r="U437" t="str">
        <f>INDEX('SWB Backcast - WINEP'!$B$12:$AG$168, MATCH('ALL Backcast - WINEP NEP'!$C437, 'SWB Backcast - WINEP'!$C$12:$C$168, 0), MATCH('ALL Backcast - WINEP NEP'!U$13, 'SWB Backcast - WINEP'!$B$13:$AG$13, 0))</f>
        <v>Excellent</v>
      </c>
      <c r="V437" t="str">
        <f>INDEX('SWB Backcast - WINEP'!$B$12:$AG$168, MATCH('ALL Backcast - WINEP NEP'!$C437, 'SWB Backcast - WINEP'!$C$12:$C$168, 0), MATCH('ALL Backcast - WINEP NEP'!V$13, 'SWB Backcast - WINEP'!$B$13:$AG$13, 0))</f>
        <v>Excellent</v>
      </c>
      <c r="W437">
        <f>INDEX('SWB Backcast - WINEP'!$B$12:$AG$168, MATCH('ALL Backcast - WINEP NEP'!$C437, 'SWB Backcast - WINEP'!$C$12:$C$168, 0), MATCH('ALL Backcast - WINEP NEP'!W$13, 'SWB Backcast - WINEP'!$B$13:$AG$13, 0))</f>
        <v>0</v>
      </c>
      <c r="X437" t="str">
        <f>INDEX('SWB Backcast - WINEP'!$B$12:$AG$168, MATCH('ALL Backcast - WINEP NEP'!$C437, 'SWB Backcast - WINEP'!$C$12:$C$168, 0), MATCH('ALL Backcast - WINEP NEP'!X$13, 'SWB Backcast - WINEP'!$B$13:$AG$13, 0))</f>
        <v>EnvAct_IMP3 - 08SW101649a</v>
      </c>
      <c r="Y437" t="str">
        <f>INDEX('SWB Backcast - WINEP'!$B$12:$AG$168, MATCH('ALL Backcast - WINEP NEP'!$C437, 'SWB Backcast - WINEP'!$C$12:$C$168, 0), MATCH('ALL Backcast - WINEP NEP'!Y$13, 'SWB Backcast - WINEP'!$B$13:$AG$13, 0))</f>
        <v>Improvements to reduce storm overflows - but remaining at excellent so fine</v>
      </c>
      <c r="Z437" t="str">
        <f>INDEX('SWB Backcast - WINEP'!$B$12:$AG$168, MATCH('ALL Backcast - WINEP NEP'!$C437, 'SWB Backcast - WINEP'!$C$12:$C$168, 0), MATCH('ALL Backcast - WINEP NEP'!Z$13, 'SWB Backcast - WINEP'!$B$13:$AG$13, 0))</f>
        <v>N</v>
      </c>
      <c r="AB437" t="str">
        <f t="shared" si="8"/>
        <v>Y</v>
      </c>
    </row>
    <row r="438" spans="2:28">
      <c r="B438" t="s">
        <v>239</v>
      </c>
      <c r="C438" t="s">
        <v>762</v>
      </c>
      <c r="D438" t="str">
        <f>INDEX('SWB Backcast - WINEP'!$B$12:$AG$168, MATCH('ALL Backcast - WINEP NEP'!$C438, 'SWB Backcast - WINEP'!$C$12:$C$168, 0), MATCH('ALL Backcast - WINEP NEP'!D$13, 'SWB Backcast - WINEP'!$B$13:$AG$13, 0))</f>
        <v>coastal</v>
      </c>
      <c r="E438" t="str">
        <f>INDEX('SWB Backcast - WINEP'!$B$12:$AG$168, MATCH('ALL Backcast - WINEP NEP'!$C438, 'SWB Backcast - WINEP'!$C$12:$C$168, 0), MATCH('ALL Backcast - WINEP NEP'!E$13, 'SWB Backcast - WINEP'!$B$13:$AG$13, 0))</f>
        <v>Categorisation</v>
      </c>
      <c r="F438" t="str">
        <f>INDEX('SWB Backcast - WINEP'!$B$12:$AG$168, MATCH('ALL Backcast - WINEP NEP'!$C438, 'SWB Backcast - WINEP'!$C$12:$C$168, 0), MATCH('ALL Backcast - WINEP NEP'!F$13, 'SWB Backcast - WINEP'!$B$13:$AG$13, 0))</f>
        <v>Included</v>
      </c>
      <c r="H438" t="str">
        <f>INDEX('SWB Backcast - WINEP'!$B$12:$AG$168, MATCH('ALL Backcast - WINEP NEP'!$C438, 'SWB Backcast - WINEP'!$C$12:$C$168, 0), MATCH('ALL Backcast - WINEP NEP'!H$13, 'SWB Backcast - WINEP'!$B$13:$AG$13, 0))</f>
        <v>Excellent</v>
      </c>
      <c r="I438" t="str">
        <f>INDEX('SWB Backcast - WINEP'!$B$12:$AG$168, MATCH('ALL Backcast - WINEP NEP'!$C438, 'SWB Backcast - WINEP'!$C$12:$C$168, 0), MATCH('ALL Backcast - WINEP NEP'!I$13, 'SWB Backcast - WINEP'!$B$13:$AG$13, 0))</f>
        <v>Excellent</v>
      </c>
      <c r="J438" t="str">
        <f>INDEX('SWB Backcast - WINEP'!$B$12:$AG$168, MATCH('ALL Backcast - WINEP NEP'!$C438, 'SWB Backcast - WINEP'!$C$12:$C$168, 0), MATCH('ALL Backcast - WINEP NEP'!J$13, 'SWB Backcast - WINEP'!$B$13:$AG$13, 0))</f>
        <v>Excellent</v>
      </c>
      <c r="K438" t="str">
        <f>INDEX('SWB Backcast - WINEP'!$B$12:$AG$168, MATCH('ALL Backcast - WINEP NEP'!$C438, 'SWB Backcast - WINEP'!$C$12:$C$168, 0), MATCH('ALL Backcast - WINEP NEP'!K$13, 'SWB Backcast - WINEP'!$B$13:$AG$13, 0))</f>
        <v>Excellent</v>
      </c>
      <c r="L438" t="str">
        <f>INDEX('SWB Backcast - WINEP'!$B$12:$AG$168, MATCH('ALL Backcast - WINEP NEP'!$C438, 'SWB Backcast - WINEP'!$C$12:$C$168, 0), MATCH('ALL Backcast - WINEP NEP'!L$13, 'SWB Backcast - WINEP'!$B$13:$AG$13, 0))</f>
        <v>Excellent</v>
      </c>
      <c r="M438">
        <f>INDEX('SWB Backcast - WINEP'!$B$12:$AG$168, MATCH('ALL Backcast - WINEP NEP'!$C438, 'SWB Backcast - WINEP'!$C$12:$C$168, 0), MATCH('ALL Backcast - WINEP NEP'!M$13, 'SWB Backcast - WINEP'!$B$13:$AG$13, 0))</f>
        <v>0</v>
      </c>
      <c r="N438" t="str">
        <f>INDEX('SWB Backcast - WINEP'!$B$12:$AG$168, MATCH('ALL Backcast - WINEP NEP'!$C438, 'SWB Backcast - WINEP'!$C$12:$C$168, 0), MATCH('ALL Backcast - WINEP NEP'!N$13, 'SWB Backcast - WINEP'!$B$13:$AG$13, 0))</f>
        <v>Excellent</v>
      </c>
      <c r="O438" t="str">
        <f>INDEX('SWB Backcast - WINEP'!$B$12:$AG$168, MATCH('ALL Backcast - WINEP NEP'!$C438, 'SWB Backcast - WINEP'!$C$12:$C$168, 0), MATCH('ALL Backcast - WINEP NEP'!O$13, 'SWB Backcast - WINEP'!$B$13:$AG$13, 0))</f>
        <v>Excellent</v>
      </c>
      <c r="P438">
        <f>INDEX('SWB Backcast - WINEP'!$B$12:$AG$168, MATCH('ALL Backcast - WINEP NEP'!$C438, 'SWB Backcast - WINEP'!$C$12:$C$168, 0), MATCH('ALL Backcast - WINEP NEP'!P$13, 'SWB Backcast - WINEP'!$B$13:$AG$13, 0))</f>
        <v>0</v>
      </c>
      <c r="Q438" t="str">
        <f>INDEX('SWB Backcast - WINEP'!$B$12:$AG$168, MATCH('ALL Backcast - WINEP NEP'!$C438, 'SWB Backcast - WINEP'!$C$12:$C$168, 0), MATCH('ALL Backcast - WINEP NEP'!Q$13, 'SWB Backcast - WINEP'!$B$13:$AG$13, 0))</f>
        <v>Excellent</v>
      </c>
      <c r="R438" t="str">
        <f>INDEX('SWB Backcast - WINEP'!$B$12:$AG$168, MATCH('ALL Backcast - WINEP NEP'!$C438, 'SWB Backcast - WINEP'!$C$12:$C$168, 0), MATCH('ALL Backcast - WINEP NEP'!R$13, 'SWB Backcast - WINEP'!$B$13:$AG$13, 0))</f>
        <v>Excellent</v>
      </c>
      <c r="S438" t="str">
        <f>INDEX('SWB Backcast - WINEP'!$B$12:$AG$168, MATCH('ALL Backcast - WINEP NEP'!$C438, 'SWB Backcast - WINEP'!$C$12:$C$168, 0), MATCH('ALL Backcast - WINEP NEP'!S$13, 'SWB Backcast - WINEP'!$B$13:$AG$13, 0))</f>
        <v>Excellent</v>
      </c>
      <c r="T438" t="str">
        <f>INDEX('SWB Backcast - WINEP'!$B$12:$AG$168, MATCH('ALL Backcast - WINEP NEP'!$C438, 'SWB Backcast - WINEP'!$C$12:$C$168, 0), MATCH('ALL Backcast - WINEP NEP'!T$13, 'SWB Backcast - WINEP'!$B$13:$AG$13, 0))</f>
        <v>Excellent</v>
      </c>
      <c r="U438" t="str">
        <f>INDEX('SWB Backcast - WINEP'!$B$12:$AG$168, MATCH('ALL Backcast - WINEP NEP'!$C438, 'SWB Backcast - WINEP'!$C$12:$C$168, 0), MATCH('ALL Backcast - WINEP NEP'!U$13, 'SWB Backcast - WINEP'!$B$13:$AG$13, 0))</f>
        <v>Excellent</v>
      </c>
      <c r="V438" t="str">
        <f>INDEX('SWB Backcast - WINEP'!$B$12:$AG$168, MATCH('ALL Backcast - WINEP NEP'!$C438, 'SWB Backcast - WINEP'!$C$12:$C$168, 0), MATCH('ALL Backcast - WINEP NEP'!V$13, 'SWB Backcast - WINEP'!$B$13:$AG$13, 0))</f>
        <v>Excellent</v>
      </c>
      <c r="W438">
        <f>INDEX('SWB Backcast - WINEP'!$B$12:$AG$168, MATCH('ALL Backcast - WINEP NEP'!$C438, 'SWB Backcast - WINEP'!$C$12:$C$168, 0), MATCH('ALL Backcast - WINEP NEP'!W$13, 'SWB Backcast - WINEP'!$B$13:$AG$13, 0))</f>
        <v>0</v>
      </c>
      <c r="X438">
        <f>INDEX('SWB Backcast - WINEP'!$B$12:$AG$168, MATCH('ALL Backcast - WINEP NEP'!$C438, 'SWB Backcast - WINEP'!$C$12:$C$168, 0), MATCH('ALL Backcast - WINEP NEP'!X$13, 'SWB Backcast - WINEP'!$B$13:$AG$13, 0))</f>
        <v>0</v>
      </c>
      <c r="Y438">
        <f>INDEX('SWB Backcast - WINEP'!$B$12:$AG$168, MATCH('ALL Backcast - WINEP NEP'!$C438, 'SWB Backcast - WINEP'!$C$12:$C$168, 0), MATCH('ALL Backcast - WINEP NEP'!Y$13, 'SWB Backcast - WINEP'!$B$13:$AG$13, 0))</f>
        <v>0</v>
      </c>
      <c r="Z438" t="str">
        <f>INDEX('SWB Backcast - WINEP'!$B$12:$AG$168, MATCH('ALL Backcast - WINEP NEP'!$C438, 'SWB Backcast - WINEP'!$C$12:$C$168, 0), MATCH('ALL Backcast - WINEP NEP'!Z$13, 'SWB Backcast - WINEP'!$B$13:$AG$13, 0))</f>
        <v>N</v>
      </c>
      <c r="AB438" t="str">
        <f t="shared" si="8"/>
        <v>N</v>
      </c>
    </row>
    <row r="439" spans="2:28">
      <c r="B439" t="s">
        <v>239</v>
      </c>
      <c r="C439" t="s">
        <v>763</v>
      </c>
      <c r="D439" t="str">
        <f>INDEX('SWB Backcast - WINEP'!$B$12:$AG$168, MATCH('ALL Backcast - WINEP NEP'!$C439, 'SWB Backcast - WINEP'!$C$12:$C$168, 0), MATCH('ALL Backcast - WINEP NEP'!D$13, 'SWB Backcast - WINEP'!$B$13:$AG$13, 0))</f>
        <v>coastal</v>
      </c>
      <c r="E439" t="str">
        <f>INDEX('SWB Backcast - WINEP'!$B$12:$AG$168, MATCH('ALL Backcast - WINEP NEP'!$C439, 'SWB Backcast - WINEP'!$C$12:$C$168, 0), MATCH('ALL Backcast - WINEP NEP'!E$13, 'SWB Backcast - WINEP'!$B$13:$AG$13, 0))</f>
        <v>Categorisation</v>
      </c>
      <c r="F439" t="str">
        <f>INDEX('SWB Backcast - WINEP'!$B$12:$AG$168, MATCH('ALL Backcast - WINEP NEP'!$C439, 'SWB Backcast - WINEP'!$C$12:$C$168, 0), MATCH('ALL Backcast - WINEP NEP'!F$13, 'SWB Backcast - WINEP'!$B$13:$AG$13, 0))</f>
        <v>Included</v>
      </c>
      <c r="H439" t="str">
        <f>INDEX('SWB Backcast - WINEP'!$B$12:$AG$168, MATCH('ALL Backcast - WINEP NEP'!$C439, 'SWB Backcast - WINEP'!$C$12:$C$168, 0), MATCH('ALL Backcast - WINEP NEP'!H$13, 'SWB Backcast - WINEP'!$B$13:$AG$13, 0))</f>
        <v>Excellent (backcast)</v>
      </c>
      <c r="I439" t="str">
        <f>INDEX('SWB Backcast - WINEP'!$B$12:$AG$168, MATCH('ALL Backcast - WINEP NEP'!$C439, 'SWB Backcast - WINEP'!$C$12:$C$168, 0), MATCH('ALL Backcast - WINEP NEP'!I$13, 'SWB Backcast - WINEP'!$B$13:$AG$13, 0))</f>
        <v>Excellent (backcast)</v>
      </c>
      <c r="J439" t="str">
        <f>INDEX('SWB Backcast - WINEP'!$B$12:$AG$168, MATCH('ALL Backcast - WINEP NEP'!$C439, 'SWB Backcast - WINEP'!$C$12:$C$168, 0), MATCH('ALL Backcast - WINEP NEP'!J$13, 'SWB Backcast - WINEP'!$B$13:$AG$13, 0))</f>
        <v>Excellent (backcast)</v>
      </c>
      <c r="K439" t="str">
        <f>INDEX('SWB Backcast - WINEP'!$B$12:$AG$168, MATCH('ALL Backcast - WINEP NEP'!$C439, 'SWB Backcast - WINEP'!$C$12:$C$168, 0), MATCH('ALL Backcast - WINEP NEP'!K$13, 'SWB Backcast - WINEP'!$B$13:$AG$13, 0))</f>
        <v>Excellent</v>
      </c>
      <c r="L439" t="str">
        <f>INDEX('SWB Backcast - WINEP'!$B$12:$AG$168, MATCH('ALL Backcast - WINEP NEP'!$C439, 'SWB Backcast - WINEP'!$C$12:$C$168, 0), MATCH('ALL Backcast - WINEP NEP'!L$13, 'SWB Backcast - WINEP'!$B$13:$AG$13, 0))</f>
        <v>Excellent</v>
      </c>
      <c r="M439">
        <f>INDEX('SWB Backcast - WINEP'!$B$12:$AG$168, MATCH('ALL Backcast - WINEP NEP'!$C439, 'SWB Backcast - WINEP'!$C$12:$C$168, 0), MATCH('ALL Backcast - WINEP NEP'!M$13, 'SWB Backcast - WINEP'!$B$13:$AG$13, 0))</f>
        <v>0</v>
      </c>
      <c r="N439" t="str">
        <f>INDEX('SWB Backcast - WINEP'!$B$12:$AG$168, MATCH('ALL Backcast - WINEP NEP'!$C439, 'SWB Backcast - WINEP'!$C$12:$C$168, 0), MATCH('ALL Backcast - WINEP NEP'!N$13, 'SWB Backcast - WINEP'!$B$13:$AG$13, 0))</f>
        <v>Excellent</v>
      </c>
      <c r="O439" t="str">
        <f>INDEX('SWB Backcast - WINEP'!$B$12:$AG$168, MATCH('ALL Backcast - WINEP NEP'!$C439, 'SWB Backcast - WINEP'!$C$12:$C$168, 0), MATCH('ALL Backcast - WINEP NEP'!O$13, 'SWB Backcast - WINEP'!$B$13:$AG$13, 0))</f>
        <v>Excellent</v>
      </c>
      <c r="P439">
        <f>INDEX('SWB Backcast - WINEP'!$B$12:$AG$168, MATCH('ALL Backcast - WINEP NEP'!$C439, 'SWB Backcast - WINEP'!$C$12:$C$168, 0), MATCH('ALL Backcast - WINEP NEP'!P$13, 'SWB Backcast - WINEP'!$B$13:$AG$13, 0))</f>
        <v>0</v>
      </c>
      <c r="Q439" t="str">
        <f>INDEX('SWB Backcast - WINEP'!$B$12:$AG$168, MATCH('ALL Backcast - WINEP NEP'!$C439, 'SWB Backcast - WINEP'!$C$12:$C$168, 0), MATCH('ALL Backcast - WINEP NEP'!Q$13, 'SWB Backcast - WINEP'!$B$13:$AG$13, 0))</f>
        <v>Excellent</v>
      </c>
      <c r="R439" t="str">
        <f>INDEX('SWB Backcast - WINEP'!$B$12:$AG$168, MATCH('ALL Backcast - WINEP NEP'!$C439, 'SWB Backcast - WINEP'!$C$12:$C$168, 0), MATCH('ALL Backcast - WINEP NEP'!R$13, 'SWB Backcast - WINEP'!$B$13:$AG$13, 0))</f>
        <v>Excellent</v>
      </c>
      <c r="S439" t="str">
        <f>INDEX('SWB Backcast - WINEP'!$B$12:$AG$168, MATCH('ALL Backcast - WINEP NEP'!$C439, 'SWB Backcast - WINEP'!$C$12:$C$168, 0), MATCH('ALL Backcast - WINEP NEP'!S$13, 'SWB Backcast - WINEP'!$B$13:$AG$13, 0))</f>
        <v>Excellent</v>
      </c>
      <c r="T439" t="str">
        <f>INDEX('SWB Backcast - WINEP'!$B$12:$AG$168, MATCH('ALL Backcast - WINEP NEP'!$C439, 'SWB Backcast - WINEP'!$C$12:$C$168, 0), MATCH('ALL Backcast - WINEP NEP'!T$13, 'SWB Backcast - WINEP'!$B$13:$AG$13, 0))</f>
        <v>Excellent</v>
      </c>
      <c r="U439" t="str">
        <f>INDEX('SWB Backcast - WINEP'!$B$12:$AG$168, MATCH('ALL Backcast - WINEP NEP'!$C439, 'SWB Backcast - WINEP'!$C$12:$C$168, 0), MATCH('ALL Backcast - WINEP NEP'!U$13, 'SWB Backcast - WINEP'!$B$13:$AG$13, 0))</f>
        <v>Excellent</v>
      </c>
      <c r="V439" t="str">
        <f>INDEX('SWB Backcast - WINEP'!$B$12:$AG$168, MATCH('ALL Backcast - WINEP NEP'!$C439, 'SWB Backcast - WINEP'!$C$12:$C$168, 0), MATCH('ALL Backcast - WINEP NEP'!V$13, 'SWB Backcast - WINEP'!$B$13:$AG$13, 0))</f>
        <v>Excellent</v>
      </c>
      <c r="W439">
        <f>INDEX('SWB Backcast - WINEP'!$B$12:$AG$168, MATCH('ALL Backcast - WINEP NEP'!$C439, 'SWB Backcast - WINEP'!$C$12:$C$168, 0), MATCH('ALL Backcast - WINEP NEP'!W$13, 'SWB Backcast - WINEP'!$B$13:$AG$13, 0))</f>
        <v>0</v>
      </c>
      <c r="X439">
        <f>INDEX('SWB Backcast - WINEP'!$B$12:$AG$168, MATCH('ALL Backcast - WINEP NEP'!$C439, 'SWB Backcast - WINEP'!$C$12:$C$168, 0), MATCH('ALL Backcast - WINEP NEP'!X$13, 'SWB Backcast - WINEP'!$B$13:$AG$13, 0))</f>
        <v>0</v>
      </c>
      <c r="Y439">
        <f>INDEX('SWB Backcast - WINEP'!$B$12:$AG$168, MATCH('ALL Backcast - WINEP NEP'!$C439, 'SWB Backcast - WINEP'!$C$12:$C$168, 0), MATCH('ALL Backcast - WINEP NEP'!Y$13, 'SWB Backcast - WINEP'!$B$13:$AG$13, 0))</f>
        <v>0</v>
      </c>
      <c r="Z439" t="str">
        <f>INDEX('SWB Backcast - WINEP'!$B$12:$AG$168, MATCH('ALL Backcast - WINEP NEP'!$C439, 'SWB Backcast - WINEP'!$C$12:$C$168, 0), MATCH('ALL Backcast - WINEP NEP'!Z$13, 'SWB Backcast - WINEP'!$B$13:$AG$13, 0))</f>
        <v>N</v>
      </c>
      <c r="AB439" t="str">
        <f t="shared" si="8"/>
        <v>N</v>
      </c>
    </row>
    <row r="440" spans="2:28">
      <c r="B440" t="s">
        <v>239</v>
      </c>
      <c r="C440" t="s">
        <v>764</v>
      </c>
      <c r="D440" t="str">
        <f>INDEX('SWB Backcast - WINEP'!$B$12:$AG$168, MATCH('ALL Backcast - WINEP NEP'!$C440, 'SWB Backcast - WINEP'!$C$12:$C$168, 0), MATCH('ALL Backcast - WINEP NEP'!D$13, 'SWB Backcast - WINEP'!$B$13:$AG$13, 0))</f>
        <v>coastal</v>
      </c>
      <c r="E440" t="str">
        <f>INDEX('SWB Backcast - WINEP'!$B$12:$AG$168, MATCH('ALL Backcast - WINEP NEP'!$C440, 'SWB Backcast - WINEP'!$C$12:$C$168, 0), MATCH('ALL Backcast - WINEP NEP'!E$13, 'SWB Backcast - WINEP'!$B$13:$AG$13, 0))</f>
        <v>Categorisation</v>
      </c>
      <c r="F440" t="str">
        <f>INDEX('SWB Backcast - WINEP'!$B$12:$AG$168, MATCH('ALL Backcast - WINEP NEP'!$C440, 'SWB Backcast - WINEP'!$C$12:$C$168, 0), MATCH('ALL Backcast - WINEP NEP'!F$13, 'SWB Backcast - WINEP'!$B$13:$AG$13, 0))</f>
        <v>Included</v>
      </c>
      <c r="H440" t="str">
        <f>INDEX('SWB Backcast - WINEP'!$B$12:$AG$168, MATCH('ALL Backcast - WINEP NEP'!$C440, 'SWB Backcast - WINEP'!$C$12:$C$168, 0), MATCH('ALL Backcast - WINEP NEP'!H$13, 'SWB Backcast - WINEP'!$B$13:$AG$13, 0))</f>
        <v>Excellent</v>
      </c>
      <c r="I440" t="str">
        <f>INDEX('SWB Backcast - WINEP'!$B$12:$AG$168, MATCH('ALL Backcast - WINEP NEP'!$C440, 'SWB Backcast - WINEP'!$C$12:$C$168, 0), MATCH('ALL Backcast - WINEP NEP'!I$13, 'SWB Backcast - WINEP'!$B$13:$AG$13, 0))</f>
        <v>Excellent</v>
      </c>
      <c r="J440" t="str">
        <f>INDEX('SWB Backcast - WINEP'!$B$12:$AG$168, MATCH('ALL Backcast - WINEP NEP'!$C440, 'SWB Backcast - WINEP'!$C$12:$C$168, 0), MATCH('ALL Backcast - WINEP NEP'!J$13, 'SWB Backcast - WINEP'!$B$13:$AG$13, 0))</f>
        <v>Excellent</v>
      </c>
      <c r="K440" t="str">
        <f>INDEX('SWB Backcast - WINEP'!$B$12:$AG$168, MATCH('ALL Backcast - WINEP NEP'!$C440, 'SWB Backcast - WINEP'!$C$12:$C$168, 0), MATCH('ALL Backcast - WINEP NEP'!K$13, 'SWB Backcast - WINEP'!$B$13:$AG$13, 0))</f>
        <v>Excellent</v>
      </c>
      <c r="L440" t="str">
        <f>INDEX('SWB Backcast - WINEP'!$B$12:$AG$168, MATCH('ALL Backcast - WINEP NEP'!$C440, 'SWB Backcast - WINEP'!$C$12:$C$168, 0), MATCH('ALL Backcast - WINEP NEP'!L$13, 'SWB Backcast - WINEP'!$B$13:$AG$13, 0))</f>
        <v>Excellent</v>
      </c>
      <c r="M440">
        <f>INDEX('SWB Backcast - WINEP'!$B$12:$AG$168, MATCH('ALL Backcast - WINEP NEP'!$C440, 'SWB Backcast - WINEP'!$C$12:$C$168, 0), MATCH('ALL Backcast - WINEP NEP'!M$13, 'SWB Backcast - WINEP'!$B$13:$AG$13, 0))</f>
        <v>0</v>
      </c>
      <c r="N440" t="str">
        <f>INDEX('SWB Backcast - WINEP'!$B$12:$AG$168, MATCH('ALL Backcast - WINEP NEP'!$C440, 'SWB Backcast - WINEP'!$C$12:$C$168, 0), MATCH('ALL Backcast - WINEP NEP'!N$13, 'SWB Backcast - WINEP'!$B$13:$AG$13, 0))</f>
        <v>Excellent</v>
      </c>
      <c r="O440" t="str">
        <f>INDEX('SWB Backcast - WINEP'!$B$12:$AG$168, MATCH('ALL Backcast - WINEP NEP'!$C440, 'SWB Backcast - WINEP'!$C$12:$C$168, 0), MATCH('ALL Backcast - WINEP NEP'!O$13, 'SWB Backcast - WINEP'!$B$13:$AG$13, 0))</f>
        <v>Excellent</v>
      </c>
      <c r="P440">
        <f>INDEX('SWB Backcast - WINEP'!$B$12:$AG$168, MATCH('ALL Backcast - WINEP NEP'!$C440, 'SWB Backcast - WINEP'!$C$12:$C$168, 0), MATCH('ALL Backcast - WINEP NEP'!P$13, 'SWB Backcast - WINEP'!$B$13:$AG$13, 0))</f>
        <v>0</v>
      </c>
      <c r="Q440" t="str">
        <f>INDEX('SWB Backcast - WINEP'!$B$12:$AG$168, MATCH('ALL Backcast - WINEP NEP'!$C440, 'SWB Backcast - WINEP'!$C$12:$C$168, 0), MATCH('ALL Backcast - WINEP NEP'!Q$13, 'SWB Backcast - WINEP'!$B$13:$AG$13, 0))</f>
        <v>Excellent</v>
      </c>
      <c r="R440" t="str">
        <f>INDEX('SWB Backcast - WINEP'!$B$12:$AG$168, MATCH('ALL Backcast - WINEP NEP'!$C440, 'SWB Backcast - WINEP'!$C$12:$C$168, 0), MATCH('ALL Backcast - WINEP NEP'!R$13, 'SWB Backcast - WINEP'!$B$13:$AG$13, 0))</f>
        <v>Excellent</v>
      </c>
      <c r="S440" t="str">
        <f>INDEX('SWB Backcast - WINEP'!$B$12:$AG$168, MATCH('ALL Backcast - WINEP NEP'!$C440, 'SWB Backcast - WINEP'!$C$12:$C$168, 0), MATCH('ALL Backcast - WINEP NEP'!S$13, 'SWB Backcast - WINEP'!$B$13:$AG$13, 0))</f>
        <v>Excellent</v>
      </c>
      <c r="T440" t="str">
        <f>INDEX('SWB Backcast - WINEP'!$B$12:$AG$168, MATCH('ALL Backcast - WINEP NEP'!$C440, 'SWB Backcast - WINEP'!$C$12:$C$168, 0), MATCH('ALL Backcast - WINEP NEP'!T$13, 'SWB Backcast - WINEP'!$B$13:$AG$13, 0))</f>
        <v>Excellent</v>
      </c>
      <c r="U440" t="str">
        <f>INDEX('SWB Backcast - WINEP'!$B$12:$AG$168, MATCH('ALL Backcast - WINEP NEP'!$C440, 'SWB Backcast - WINEP'!$C$12:$C$168, 0), MATCH('ALL Backcast - WINEP NEP'!U$13, 'SWB Backcast - WINEP'!$B$13:$AG$13, 0))</f>
        <v>Excellent</v>
      </c>
      <c r="V440" t="str">
        <f>INDEX('SWB Backcast - WINEP'!$B$12:$AG$168, MATCH('ALL Backcast - WINEP NEP'!$C440, 'SWB Backcast - WINEP'!$C$12:$C$168, 0), MATCH('ALL Backcast - WINEP NEP'!V$13, 'SWB Backcast - WINEP'!$B$13:$AG$13, 0))</f>
        <v>Excellent</v>
      </c>
      <c r="W440">
        <f>INDEX('SWB Backcast - WINEP'!$B$12:$AG$168, MATCH('ALL Backcast - WINEP NEP'!$C440, 'SWB Backcast - WINEP'!$C$12:$C$168, 0), MATCH('ALL Backcast - WINEP NEP'!W$13, 'SWB Backcast - WINEP'!$B$13:$AG$13, 0))</f>
        <v>0</v>
      </c>
      <c r="X440">
        <f>INDEX('SWB Backcast - WINEP'!$B$12:$AG$168, MATCH('ALL Backcast - WINEP NEP'!$C440, 'SWB Backcast - WINEP'!$C$12:$C$168, 0), MATCH('ALL Backcast - WINEP NEP'!X$13, 'SWB Backcast - WINEP'!$B$13:$AG$13, 0))</f>
        <v>0</v>
      </c>
      <c r="Y440">
        <f>INDEX('SWB Backcast - WINEP'!$B$12:$AG$168, MATCH('ALL Backcast - WINEP NEP'!$C440, 'SWB Backcast - WINEP'!$C$12:$C$168, 0), MATCH('ALL Backcast - WINEP NEP'!Y$13, 'SWB Backcast - WINEP'!$B$13:$AG$13, 0))</f>
        <v>0</v>
      </c>
      <c r="Z440" t="str">
        <f>INDEX('SWB Backcast - WINEP'!$B$12:$AG$168, MATCH('ALL Backcast - WINEP NEP'!$C440, 'SWB Backcast - WINEP'!$C$12:$C$168, 0), MATCH('ALL Backcast - WINEP NEP'!Z$13, 'SWB Backcast - WINEP'!$B$13:$AG$13, 0))</f>
        <v>N</v>
      </c>
      <c r="AB440" t="str">
        <f t="shared" si="8"/>
        <v>N</v>
      </c>
    </row>
    <row r="441" spans="2:28">
      <c r="B441" t="s">
        <v>239</v>
      </c>
      <c r="C441" t="s">
        <v>765</v>
      </c>
      <c r="D441" t="str">
        <f>INDEX('SWB Backcast - WINEP'!$B$12:$AG$168, MATCH('ALL Backcast - WINEP NEP'!$C441, 'SWB Backcast - WINEP'!$C$12:$C$168, 0), MATCH('ALL Backcast - WINEP NEP'!D$13, 'SWB Backcast - WINEP'!$B$13:$AG$13, 0))</f>
        <v>coastal</v>
      </c>
      <c r="E441" t="str">
        <f>INDEX('SWB Backcast - WINEP'!$B$12:$AG$168, MATCH('ALL Backcast - WINEP NEP'!$C441, 'SWB Backcast - WINEP'!$C$12:$C$168, 0), MATCH('ALL Backcast - WINEP NEP'!E$13, 'SWB Backcast - WINEP'!$B$13:$AG$13, 0))</f>
        <v>Categorisation</v>
      </c>
      <c r="F441" t="str">
        <f>INDEX('SWB Backcast - WINEP'!$B$12:$AG$168, MATCH('ALL Backcast - WINEP NEP'!$C441, 'SWB Backcast - WINEP'!$C$12:$C$168, 0), MATCH('ALL Backcast - WINEP NEP'!F$13, 'SWB Backcast - WINEP'!$B$13:$AG$13, 0))</f>
        <v>Included</v>
      </c>
      <c r="H441" t="str">
        <f>INDEX('SWB Backcast - WINEP'!$B$12:$AG$168, MATCH('ALL Backcast - WINEP NEP'!$C441, 'SWB Backcast - WINEP'!$C$12:$C$168, 0), MATCH('ALL Backcast - WINEP NEP'!H$13, 'SWB Backcast - WINEP'!$B$13:$AG$13, 0))</f>
        <v>Excellent</v>
      </c>
      <c r="I441" t="str">
        <f>INDEX('SWB Backcast - WINEP'!$B$12:$AG$168, MATCH('ALL Backcast - WINEP NEP'!$C441, 'SWB Backcast - WINEP'!$C$12:$C$168, 0), MATCH('ALL Backcast - WINEP NEP'!I$13, 'SWB Backcast - WINEP'!$B$13:$AG$13, 0))</f>
        <v>Excellent</v>
      </c>
      <c r="J441" t="str">
        <f>INDEX('SWB Backcast - WINEP'!$B$12:$AG$168, MATCH('ALL Backcast - WINEP NEP'!$C441, 'SWB Backcast - WINEP'!$C$12:$C$168, 0), MATCH('ALL Backcast - WINEP NEP'!J$13, 'SWB Backcast - WINEP'!$B$13:$AG$13, 0))</f>
        <v>Excellent</v>
      </c>
      <c r="K441" t="str">
        <f>INDEX('SWB Backcast - WINEP'!$B$12:$AG$168, MATCH('ALL Backcast - WINEP NEP'!$C441, 'SWB Backcast - WINEP'!$C$12:$C$168, 0), MATCH('ALL Backcast - WINEP NEP'!K$13, 'SWB Backcast - WINEP'!$B$13:$AG$13, 0))</f>
        <v>Excellent</v>
      </c>
      <c r="L441" t="str">
        <f>INDEX('SWB Backcast - WINEP'!$B$12:$AG$168, MATCH('ALL Backcast - WINEP NEP'!$C441, 'SWB Backcast - WINEP'!$C$12:$C$168, 0), MATCH('ALL Backcast - WINEP NEP'!L$13, 'SWB Backcast - WINEP'!$B$13:$AG$13, 0))</f>
        <v>Excellent</v>
      </c>
      <c r="M441">
        <f>INDEX('SWB Backcast - WINEP'!$B$12:$AG$168, MATCH('ALL Backcast - WINEP NEP'!$C441, 'SWB Backcast - WINEP'!$C$12:$C$168, 0), MATCH('ALL Backcast - WINEP NEP'!M$13, 'SWB Backcast - WINEP'!$B$13:$AG$13, 0))</f>
        <v>0</v>
      </c>
      <c r="N441" t="str">
        <f>INDEX('SWB Backcast - WINEP'!$B$12:$AG$168, MATCH('ALL Backcast - WINEP NEP'!$C441, 'SWB Backcast - WINEP'!$C$12:$C$168, 0), MATCH('ALL Backcast - WINEP NEP'!N$13, 'SWB Backcast - WINEP'!$B$13:$AG$13, 0))</f>
        <v>Excellent</v>
      </c>
      <c r="O441" t="str">
        <f>INDEX('SWB Backcast - WINEP'!$B$12:$AG$168, MATCH('ALL Backcast - WINEP NEP'!$C441, 'SWB Backcast - WINEP'!$C$12:$C$168, 0), MATCH('ALL Backcast - WINEP NEP'!O$13, 'SWB Backcast - WINEP'!$B$13:$AG$13, 0))</f>
        <v>Excellent</v>
      </c>
      <c r="P441">
        <f>INDEX('SWB Backcast - WINEP'!$B$12:$AG$168, MATCH('ALL Backcast - WINEP NEP'!$C441, 'SWB Backcast - WINEP'!$C$12:$C$168, 0), MATCH('ALL Backcast - WINEP NEP'!P$13, 'SWB Backcast - WINEP'!$B$13:$AG$13, 0))</f>
        <v>0</v>
      </c>
      <c r="Q441" t="str">
        <f>INDEX('SWB Backcast - WINEP'!$B$12:$AG$168, MATCH('ALL Backcast - WINEP NEP'!$C441, 'SWB Backcast - WINEP'!$C$12:$C$168, 0), MATCH('ALL Backcast - WINEP NEP'!Q$13, 'SWB Backcast - WINEP'!$B$13:$AG$13, 0))</f>
        <v>Excellent</v>
      </c>
      <c r="R441" t="str">
        <f>INDEX('SWB Backcast - WINEP'!$B$12:$AG$168, MATCH('ALL Backcast - WINEP NEP'!$C441, 'SWB Backcast - WINEP'!$C$12:$C$168, 0), MATCH('ALL Backcast - WINEP NEP'!R$13, 'SWB Backcast - WINEP'!$B$13:$AG$13, 0))</f>
        <v>Excellent</v>
      </c>
      <c r="S441" t="str">
        <f>INDEX('SWB Backcast - WINEP'!$B$12:$AG$168, MATCH('ALL Backcast - WINEP NEP'!$C441, 'SWB Backcast - WINEP'!$C$12:$C$168, 0), MATCH('ALL Backcast - WINEP NEP'!S$13, 'SWB Backcast - WINEP'!$B$13:$AG$13, 0))</f>
        <v>Excellent</v>
      </c>
      <c r="T441" t="str">
        <f>INDEX('SWB Backcast - WINEP'!$B$12:$AG$168, MATCH('ALL Backcast - WINEP NEP'!$C441, 'SWB Backcast - WINEP'!$C$12:$C$168, 0), MATCH('ALL Backcast - WINEP NEP'!T$13, 'SWB Backcast - WINEP'!$B$13:$AG$13, 0))</f>
        <v>Excellent</v>
      </c>
      <c r="U441" t="str">
        <f>INDEX('SWB Backcast - WINEP'!$B$12:$AG$168, MATCH('ALL Backcast - WINEP NEP'!$C441, 'SWB Backcast - WINEP'!$C$12:$C$168, 0), MATCH('ALL Backcast - WINEP NEP'!U$13, 'SWB Backcast - WINEP'!$B$13:$AG$13, 0))</f>
        <v>Excellent</v>
      </c>
      <c r="V441" t="str">
        <f>INDEX('SWB Backcast - WINEP'!$B$12:$AG$168, MATCH('ALL Backcast - WINEP NEP'!$C441, 'SWB Backcast - WINEP'!$C$12:$C$168, 0), MATCH('ALL Backcast - WINEP NEP'!V$13, 'SWB Backcast - WINEP'!$B$13:$AG$13, 0))</f>
        <v>Excellent</v>
      </c>
      <c r="W441">
        <f>INDEX('SWB Backcast - WINEP'!$B$12:$AG$168, MATCH('ALL Backcast - WINEP NEP'!$C441, 'SWB Backcast - WINEP'!$C$12:$C$168, 0), MATCH('ALL Backcast - WINEP NEP'!W$13, 'SWB Backcast - WINEP'!$B$13:$AG$13, 0))</f>
        <v>0</v>
      </c>
      <c r="X441">
        <f>INDEX('SWB Backcast - WINEP'!$B$12:$AG$168, MATCH('ALL Backcast - WINEP NEP'!$C441, 'SWB Backcast - WINEP'!$C$12:$C$168, 0), MATCH('ALL Backcast - WINEP NEP'!X$13, 'SWB Backcast - WINEP'!$B$13:$AG$13, 0))</f>
        <v>0</v>
      </c>
      <c r="Y441">
        <f>INDEX('SWB Backcast - WINEP'!$B$12:$AG$168, MATCH('ALL Backcast - WINEP NEP'!$C441, 'SWB Backcast - WINEP'!$C$12:$C$168, 0), MATCH('ALL Backcast - WINEP NEP'!Y$13, 'SWB Backcast - WINEP'!$B$13:$AG$13, 0))</f>
        <v>0</v>
      </c>
      <c r="Z441" t="str">
        <f>INDEX('SWB Backcast - WINEP'!$B$12:$AG$168, MATCH('ALL Backcast - WINEP NEP'!$C441, 'SWB Backcast - WINEP'!$C$12:$C$168, 0), MATCH('ALL Backcast - WINEP NEP'!Z$13, 'SWB Backcast - WINEP'!$B$13:$AG$13, 0))</f>
        <v>N</v>
      </c>
      <c r="AB441" t="str">
        <f t="shared" si="8"/>
        <v>N</v>
      </c>
    </row>
    <row r="442" spans="2:28">
      <c r="B442" t="s">
        <v>239</v>
      </c>
      <c r="C442" t="s">
        <v>766</v>
      </c>
      <c r="D442" t="str">
        <f>INDEX('SWB Backcast - WINEP'!$B$12:$AG$168, MATCH('ALL Backcast - WINEP NEP'!$C442, 'SWB Backcast - WINEP'!$C$12:$C$168, 0), MATCH('ALL Backcast - WINEP NEP'!D$13, 'SWB Backcast - WINEP'!$B$13:$AG$13, 0))</f>
        <v>coastal</v>
      </c>
      <c r="E442" t="str">
        <f>INDEX('SWB Backcast - WINEP'!$B$12:$AG$168, MATCH('ALL Backcast - WINEP NEP'!$C442, 'SWB Backcast - WINEP'!$C$12:$C$168, 0), MATCH('ALL Backcast - WINEP NEP'!E$13, 'SWB Backcast - WINEP'!$B$13:$AG$13, 0))</f>
        <v>Categorisation</v>
      </c>
      <c r="F442" t="str">
        <f>INDEX('SWB Backcast - WINEP'!$B$12:$AG$168, MATCH('ALL Backcast - WINEP NEP'!$C442, 'SWB Backcast - WINEP'!$C$12:$C$168, 0), MATCH('ALL Backcast - WINEP NEP'!F$13, 'SWB Backcast - WINEP'!$B$13:$AG$13, 0))</f>
        <v>Included</v>
      </c>
      <c r="H442" t="str">
        <f>INDEX('SWB Backcast - WINEP'!$B$12:$AG$168, MATCH('ALL Backcast - WINEP NEP'!$C442, 'SWB Backcast - WINEP'!$C$12:$C$168, 0), MATCH('ALL Backcast - WINEP NEP'!H$13, 'SWB Backcast - WINEP'!$B$13:$AG$13, 0))</f>
        <v>Excellent</v>
      </c>
      <c r="I442" t="str">
        <f>INDEX('SWB Backcast - WINEP'!$B$12:$AG$168, MATCH('ALL Backcast - WINEP NEP'!$C442, 'SWB Backcast - WINEP'!$C$12:$C$168, 0), MATCH('ALL Backcast - WINEP NEP'!I$13, 'SWB Backcast - WINEP'!$B$13:$AG$13, 0))</f>
        <v>Excellent</v>
      </c>
      <c r="J442" t="str">
        <f>INDEX('SWB Backcast - WINEP'!$B$12:$AG$168, MATCH('ALL Backcast - WINEP NEP'!$C442, 'SWB Backcast - WINEP'!$C$12:$C$168, 0), MATCH('ALL Backcast - WINEP NEP'!J$13, 'SWB Backcast - WINEP'!$B$13:$AG$13, 0))</f>
        <v>Excellent</v>
      </c>
      <c r="K442" t="str">
        <f>INDEX('SWB Backcast - WINEP'!$B$12:$AG$168, MATCH('ALL Backcast - WINEP NEP'!$C442, 'SWB Backcast - WINEP'!$C$12:$C$168, 0), MATCH('ALL Backcast - WINEP NEP'!K$13, 'SWB Backcast - WINEP'!$B$13:$AG$13, 0))</f>
        <v>Excellent</v>
      </c>
      <c r="L442" t="str">
        <f>INDEX('SWB Backcast - WINEP'!$B$12:$AG$168, MATCH('ALL Backcast - WINEP NEP'!$C442, 'SWB Backcast - WINEP'!$C$12:$C$168, 0), MATCH('ALL Backcast - WINEP NEP'!L$13, 'SWB Backcast - WINEP'!$B$13:$AG$13, 0))</f>
        <v>Excellent</v>
      </c>
      <c r="M442">
        <f>INDEX('SWB Backcast - WINEP'!$B$12:$AG$168, MATCH('ALL Backcast - WINEP NEP'!$C442, 'SWB Backcast - WINEP'!$C$12:$C$168, 0), MATCH('ALL Backcast - WINEP NEP'!M$13, 'SWB Backcast - WINEP'!$B$13:$AG$13, 0))</f>
        <v>0</v>
      </c>
      <c r="N442" t="str">
        <f>INDEX('SWB Backcast - WINEP'!$B$12:$AG$168, MATCH('ALL Backcast - WINEP NEP'!$C442, 'SWB Backcast - WINEP'!$C$12:$C$168, 0), MATCH('ALL Backcast - WINEP NEP'!N$13, 'SWB Backcast - WINEP'!$B$13:$AG$13, 0))</f>
        <v>Excellent</v>
      </c>
      <c r="O442" t="str">
        <f>INDEX('SWB Backcast - WINEP'!$B$12:$AG$168, MATCH('ALL Backcast - WINEP NEP'!$C442, 'SWB Backcast - WINEP'!$C$12:$C$168, 0), MATCH('ALL Backcast - WINEP NEP'!O$13, 'SWB Backcast - WINEP'!$B$13:$AG$13, 0))</f>
        <v>Excellent</v>
      </c>
      <c r="P442">
        <f>INDEX('SWB Backcast - WINEP'!$B$12:$AG$168, MATCH('ALL Backcast - WINEP NEP'!$C442, 'SWB Backcast - WINEP'!$C$12:$C$168, 0), MATCH('ALL Backcast - WINEP NEP'!P$13, 'SWB Backcast - WINEP'!$B$13:$AG$13, 0))</f>
        <v>0</v>
      </c>
      <c r="Q442" t="str">
        <f>INDEX('SWB Backcast - WINEP'!$B$12:$AG$168, MATCH('ALL Backcast - WINEP NEP'!$C442, 'SWB Backcast - WINEP'!$C$12:$C$168, 0), MATCH('ALL Backcast - WINEP NEP'!Q$13, 'SWB Backcast - WINEP'!$B$13:$AG$13, 0))</f>
        <v>Excellent</v>
      </c>
      <c r="R442" t="str">
        <f>INDEX('SWB Backcast - WINEP'!$B$12:$AG$168, MATCH('ALL Backcast - WINEP NEP'!$C442, 'SWB Backcast - WINEP'!$C$12:$C$168, 0), MATCH('ALL Backcast - WINEP NEP'!R$13, 'SWB Backcast - WINEP'!$B$13:$AG$13, 0))</f>
        <v>Excellent</v>
      </c>
      <c r="S442" t="str">
        <f>INDEX('SWB Backcast - WINEP'!$B$12:$AG$168, MATCH('ALL Backcast - WINEP NEP'!$C442, 'SWB Backcast - WINEP'!$C$12:$C$168, 0), MATCH('ALL Backcast - WINEP NEP'!S$13, 'SWB Backcast - WINEP'!$B$13:$AG$13, 0))</f>
        <v>Excellent</v>
      </c>
      <c r="T442" t="str">
        <f>INDEX('SWB Backcast - WINEP'!$B$12:$AG$168, MATCH('ALL Backcast - WINEP NEP'!$C442, 'SWB Backcast - WINEP'!$C$12:$C$168, 0), MATCH('ALL Backcast - WINEP NEP'!T$13, 'SWB Backcast - WINEP'!$B$13:$AG$13, 0))</f>
        <v>Excellent</v>
      </c>
      <c r="U442" t="str">
        <f>INDEX('SWB Backcast - WINEP'!$B$12:$AG$168, MATCH('ALL Backcast - WINEP NEP'!$C442, 'SWB Backcast - WINEP'!$C$12:$C$168, 0), MATCH('ALL Backcast - WINEP NEP'!U$13, 'SWB Backcast - WINEP'!$B$13:$AG$13, 0))</f>
        <v>Excellent</v>
      </c>
      <c r="V442" t="str">
        <f>INDEX('SWB Backcast - WINEP'!$B$12:$AG$168, MATCH('ALL Backcast - WINEP NEP'!$C442, 'SWB Backcast - WINEP'!$C$12:$C$168, 0), MATCH('ALL Backcast - WINEP NEP'!V$13, 'SWB Backcast - WINEP'!$B$13:$AG$13, 0))</f>
        <v>Excellent</v>
      </c>
      <c r="W442">
        <f>INDEX('SWB Backcast - WINEP'!$B$12:$AG$168, MATCH('ALL Backcast - WINEP NEP'!$C442, 'SWB Backcast - WINEP'!$C$12:$C$168, 0), MATCH('ALL Backcast - WINEP NEP'!W$13, 'SWB Backcast - WINEP'!$B$13:$AG$13, 0))</f>
        <v>0</v>
      </c>
      <c r="X442" t="str">
        <f>INDEX('SWB Backcast - WINEP'!$B$12:$AG$168, MATCH('ALL Backcast - WINEP NEP'!$C442, 'SWB Backcast - WINEP'!$C$12:$C$168, 0), MATCH('ALL Backcast - WINEP NEP'!X$13, 'SWB Backcast - WINEP'!$B$13:$AG$13, 0))</f>
        <v>EnvAct_IMP3 - 08SW101657a</v>
      </c>
      <c r="Y442" t="str">
        <f>INDEX('SWB Backcast - WINEP'!$B$12:$AG$168, MATCH('ALL Backcast - WINEP NEP'!$C442, 'SWB Backcast - WINEP'!$C$12:$C$168, 0), MATCH('ALL Backcast - WINEP NEP'!Y$13, 'SWB Backcast - WINEP'!$B$13:$AG$13, 0))</f>
        <v>Improvements to reduce storm overflows - but remaining at excellent so fine</v>
      </c>
      <c r="Z442" t="str">
        <f>INDEX('SWB Backcast - WINEP'!$B$12:$AG$168, MATCH('ALL Backcast - WINEP NEP'!$C442, 'SWB Backcast - WINEP'!$C$12:$C$168, 0), MATCH('ALL Backcast - WINEP NEP'!Z$13, 'SWB Backcast - WINEP'!$B$13:$AG$13, 0))</f>
        <v>N</v>
      </c>
      <c r="AB442" t="str">
        <f t="shared" si="8"/>
        <v>Y</v>
      </c>
    </row>
    <row r="443" spans="2:28">
      <c r="B443" t="s">
        <v>239</v>
      </c>
      <c r="C443" t="s">
        <v>767</v>
      </c>
      <c r="D443" t="str">
        <f>INDEX('SWB Backcast - WINEP'!$B$12:$AG$168, MATCH('ALL Backcast - WINEP NEP'!$C443, 'SWB Backcast - WINEP'!$C$12:$C$168, 0), MATCH('ALL Backcast - WINEP NEP'!D$13, 'SWB Backcast - WINEP'!$B$13:$AG$13, 0))</f>
        <v>coastal</v>
      </c>
      <c r="E443" t="str">
        <f>INDEX('SWB Backcast - WINEP'!$B$12:$AG$168, MATCH('ALL Backcast - WINEP NEP'!$C443, 'SWB Backcast - WINEP'!$C$12:$C$168, 0), MATCH('ALL Backcast - WINEP NEP'!E$13, 'SWB Backcast - WINEP'!$B$13:$AG$13, 0))</f>
        <v>Categorisation</v>
      </c>
      <c r="F443" t="str">
        <f>INDEX('SWB Backcast - WINEP'!$B$12:$AG$168, MATCH('ALL Backcast - WINEP NEP'!$C443, 'SWB Backcast - WINEP'!$C$12:$C$168, 0), MATCH('ALL Backcast - WINEP NEP'!F$13, 'SWB Backcast - WINEP'!$B$13:$AG$13, 0))</f>
        <v>Included</v>
      </c>
      <c r="H443" t="str">
        <f>INDEX('SWB Backcast - WINEP'!$B$12:$AG$168, MATCH('ALL Backcast - WINEP NEP'!$C443, 'SWB Backcast - WINEP'!$C$12:$C$168, 0), MATCH('ALL Backcast - WINEP NEP'!H$13, 'SWB Backcast - WINEP'!$B$13:$AG$13, 0))</f>
        <v>Sufficient</v>
      </c>
      <c r="I443" t="str">
        <f>INDEX('SWB Backcast - WINEP'!$B$12:$AG$168, MATCH('ALL Backcast - WINEP NEP'!$C443, 'SWB Backcast - WINEP'!$C$12:$C$168, 0), MATCH('ALL Backcast - WINEP NEP'!I$13, 'SWB Backcast - WINEP'!$B$13:$AG$13, 0))</f>
        <v>Good</v>
      </c>
      <c r="J443" t="str">
        <f>INDEX('SWB Backcast - WINEP'!$B$12:$AG$168, MATCH('ALL Backcast - WINEP NEP'!$C443, 'SWB Backcast - WINEP'!$C$12:$C$168, 0), MATCH('ALL Backcast - WINEP NEP'!J$13, 'SWB Backcast - WINEP'!$B$13:$AG$13, 0))</f>
        <v>Sufficient</v>
      </c>
      <c r="K443" t="str">
        <f>INDEX('SWB Backcast - WINEP'!$B$12:$AG$168, MATCH('ALL Backcast - WINEP NEP'!$C443, 'SWB Backcast - WINEP'!$C$12:$C$168, 0), MATCH('ALL Backcast - WINEP NEP'!K$13, 'SWB Backcast - WINEP'!$B$13:$AG$13, 0))</f>
        <v>Good</v>
      </c>
      <c r="L443" t="str">
        <f>INDEX('SWB Backcast - WINEP'!$B$12:$AG$168, MATCH('ALL Backcast - WINEP NEP'!$C443, 'SWB Backcast - WINEP'!$C$12:$C$168, 0), MATCH('ALL Backcast - WINEP NEP'!L$13, 'SWB Backcast - WINEP'!$B$13:$AG$13, 0))</f>
        <v>Excellent</v>
      </c>
      <c r="M443">
        <f>INDEX('SWB Backcast - WINEP'!$B$12:$AG$168, MATCH('ALL Backcast - WINEP NEP'!$C443, 'SWB Backcast - WINEP'!$C$12:$C$168, 0), MATCH('ALL Backcast - WINEP NEP'!M$13, 'SWB Backcast - WINEP'!$B$13:$AG$13, 0))</f>
        <v>0</v>
      </c>
      <c r="N443" t="str">
        <f>INDEX('SWB Backcast - WINEP'!$B$12:$AG$168, MATCH('ALL Backcast - WINEP NEP'!$C443, 'SWB Backcast - WINEP'!$C$12:$C$168, 0), MATCH('ALL Backcast - WINEP NEP'!N$13, 'SWB Backcast - WINEP'!$B$13:$AG$13, 0))</f>
        <v>Excellent</v>
      </c>
      <c r="O443" t="str">
        <f>INDEX('SWB Backcast - WINEP'!$B$12:$AG$168, MATCH('ALL Backcast - WINEP NEP'!$C443, 'SWB Backcast - WINEP'!$C$12:$C$168, 0), MATCH('ALL Backcast - WINEP NEP'!O$13, 'SWB Backcast - WINEP'!$B$13:$AG$13, 0))</f>
        <v>Excellent</v>
      </c>
      <c r="P443">
        <f>INDEX('SWB Backcast - WINEP'!$B$12:$AG$168, MATCH('ALL Backcast - WINEP NEP'!$C443, 'SWB Backcast - WINEP'!$C$12:$C$168, 0), MATCH('ALL Backcast - WINEP NEP'!P$13, 'SWB Backcast - WINEP'!$B$13:$AG$13, 0))</f>
        <v>0</v>
      </c>
      <c r="Q443" t="str">
        <f>INDEX('SWB Backcast - WINEP'!$B$12:$AG$168, MATCH('ALL Backcast - WINEP NEP'!$C443, 'SWB Backcast - WINEP'!$C$12:$C$168, 0), MATCH('ALL Backcast - WINEP NEP'!Q$13, 'SWB Backcast - WINEP'!$B$13:$AG$13, 0))</f>
        <v>Excellent</v>
      </c>
      <c r="R443" t="str">
        <f>INDEX('SWB Backcast - WINEP'!$B$12:$AG$168, MATCH('ALL Backcast - WINEP NEP'!$C443, 'SWB Backcast - WINEP'!$C$12:$C$168, 0), MATCH('ALL Backcast - WINEP NEP'!R$13, 'SWB Backcast - WINEP'!$B$13:$AG$13, 0))</f>
        <v>Excellent</v>
      </c>
      <c r="S443" t="str">
        <f>INDEX('SWB Backcast - WINEP'!$B$12:$AG$168, MATCH('ALL Backcast - WINEP NEP'!$C443, 'SWB Backcast - WINEP'!$C$12:$C$168, 0), MATCH('ALL Backcast - WINEP NEP'!S$13, 'SWB Backcast - WINEP'!$B$13:$AG$13, 0))</f>
        <v>Excellent</v>
      </c>
      <c r="T443" t="str">
        <f>INDEX('SWB Backcast - WINEP'!$B$12:$AG$168, MATCH('ALL Backcast - WINEP NEP'!$C443, 'SWB Backcast - WINEP'!$C$12:$C$168, 0), MATCH('ALL Backcast - WINEP NEP'!T$13, 'SWB Backcast - WINEP'!$B$13:$AG$13, 0))</f>
        <v>Excellent</v>
      </c>
      <c r="U443" t="str">
        <f>INDEX('SWB Backcast - WINEP'!$B$12:$AG$168, MATCH('ALL Backcast - WINEP NEP'!$C443, 'SWB Backcast - WINEP'!$C$12:$C$168, 0), MATCH('ALL Backcast - WINEP NEP'!U$13, 'SWB Backcast - WINEP'!$B$13:$AG$13, 0))</f>
        <v>Excellent</v>
      </c>
      <c r="V443" t="str">
        <f>INDEX('SWB Backcast - WINEP'!$B$12:$AG$168, MATCH('ALL Backcast - WINEP NEP'!$C443, 'SWB Backcast - WINEP'!$C$12:$C$168, 0), MATCH('ALL Backcast - WINEP NEP'!V$13, 'SWB Backcast - WINEP'!$B$13:$AG$13, 0))</f>
        <v>Excellent</v>
      </c>
      <c r="W443">
        <f>INDEX('SWB Backcast - WINEP'!$B$12:$AG$168, MATCH('ALL Backcast - WINEP NEP'!$C443, 'SWB Backcast - WINEP'!$C$12:$C$168, 0), MATCH('ALL Backcast - WINEP NEP'!W$13, 'SWB Backcast - WINEP'!$B$13:$AG$13, 0))</f>
        <v>0</v>
      </c>
      <c r="X443" t="str">
        <f>INDEX('SWB Backcast - WINEP'!$B$12:$AG$168, MATCH('ALL Backcast - WINEP NEP'!$C443, 'SWB Backcast - WINEP'!$C$12:$C$168, 0), MATCH('ALL Backcast - WINEP NEP'!X$13, 'SWB Backcast - WINEP'!$B$13:$AG$13, 0))</f>
        <v>3 x EnvAct_IMP3 - 08SW101515a, 08SW101661a, 08SW101662a</v>
      </c>
      <c r="Y443" t="str">
        <f>INDEX('SWB Backcast - WINEP'!$B$12:$AG$168, MATCH('ALL Backcast - WINEP NEP'!$C443, 'SWB Backcast - WINEP'!$C$12:$C$168, 0), MATCH('ALL Backcast - WINEP NEP'!Y$13, 'SWB Backcast - WINEP'!$B$13:$AG$13, 0))</f>
        <v>Improvements to reduce storm overflows - but improving to excellent so fine</v>
      </c>
      <c r="Z443" t="str">
        <f>INDEX('SWB Backcast - WINEP'!$B$12:$AG$168, MATCH('ALL Backcast - WINEP NEP'!$C443, 'SWB Backcast - WINEP'!$C$12:$C$168, 0), MATCH('ALL Backcast - WINEP NEP'!Z$13, 'SWB Backcast - WINEP'!$B$13:$AG$13, 0))</f>
        <v>N</v>
      </c>
      <c r="AB443" t="str">
        <f t="shared" si="8"/>
        <v>Y</v>
      </c>
    </row>
    <row r="444" spans="2:28">
      <c r="B444" t="s">
        <v>239</v>
      </c>
      <c r="C444" t="s">
        <v>768</v>
      </c>
      <c r="D444" t="str">
        <f>INDEX('SWB Backcast - WINEP'!$B$12:$AG$168, MATCH('ALL Backcast - WINEP NEP'!$C444, 'SWB Backcast - WINEP'!$C$12:$C$168, 0), MATCH('ALL Backcast - WINEP NEP'!D$13, 'SWB Backcast - WINEP'!$B$13:$AG$13, 0))</f>
        <v>coastal</v>
      </c>
      <c r="E444" t="str">
        <f>INDEX('SWB Backcast - WINEP'!$B$12:$AG$168, MATCH('ALL Backcast - WINEP NEP'!$C444, 'SWB Backcast - WINEP'!$C$12:$C$168, 0), MATCH('ALL Backcast - WINEP NEP'!E$13, 'SWB Backcast - WINEP'!$B$13:$AG$13, 0))</f>
        <v>Categorisation</v>
      </c>
      <c r="F444" t="str">
        <f>INDEX('SWB Backcast - WINEP'!$B$12:$AG$168, MATCH('ALL Backcast - WINEP NEP'!$C444, 'SWB Backcast - WINEP'!$C$12:$C$168, 0), MATCH('ALL Backcast - WINEP NEP'!F$13, 'SWB Backcast - WINEP'!$B$13:$AG$13, 0))</f>
        <v>Included</v>
      </c>
      <c r="H444" t="str">
        <f>INDEX('SWB Backcast - WINEP'!$B$12:$AG$168, MATCH('ALL Backcast - WINEP NEP'!$C444, 'SWB Backcast - WINEP'!$C$12:$C$168, 0), MATCH('ALL Backcast - WINEP NEP'!H$13, 'SWB Backcast - WINEP'!$B$13:$AG$13, 0))</f>
        <v>Excellent</v>
      </c>
      <c r="I444" t="str">
        <f>INDEX('SWB Backcast - WINEP'!$B$12:$AG$168, MATCH('ALL Backcast - WINEP NEP'!$C444, 'SWB Backcast - WINEP'!$C$12:$C$168, 0), MATCH('ALL Backcast - WINEP NEP'!I$13, 'SWB Backcast - WINEP'!$B$13:$AG$13, 0))</f>
        <v>Excellent</v>
      </c>
      <c r="J444" t="str">
        <f>INDEX('SWB Backcast - WINEP'!$B$12:$AG$168, MATCH('ALL Backcast - WINEP NEP'!$C444, 'SWB Backcast - WINEP'!$C$12:$C$168, 0), MATCH('ALL Backcast - WINEP NEP'!J$13, 'SWB Backcast - WINEP'!$B$13:$AG$13, 0))</f>
        <v>Excellent</v>
      </c>
      <c r="K444" t="str">
        <f>INDEX('SWB Backcast - WINEP'!$B$12:$AG$168, MATCH('ALL Backcast - WINEP NEP'!$C444, 'SWB Backcast - WINEP'!$C$12:$C$168, 0), MATCH('ALL Backcast - WINEP NEP'!K$13, 'SWB Backcast - WINEP'!$B$13:$AG$13, 0))</f>
        <v>Excellent</v>
      </c>
      <c r="L444" t="str">
        <f>INDEX('SWB Backcast - WINEP'!$B$12:$AG$168, MATCH('ALL Backcast - WINEP NEP'!$C444, 'SWB Backcast - WINEP'!$C$12:$C$168, 0), MATCH('ALL Backcast - WINEP NEP'!L$13, 'SWB Backcast - WINEP'!$B$13:$AG$13, 0))</f>
        <v>Excellent</v>
      </c>
      <c r="M444">
        <f>INDEX('SWB Backcast - WINEP'!$B$12:$AG$168, MATCH('ALL Backcast - WINEP NEP'!$C444, 'SWB Backcast - WINEP'!$C$12:$C$168, 0), MATCH('ALL Backcast - WINEP NEP'!M$13, 'SWB Backcast - WINEP'!$B$13:$AG$13, 0))</f>
        <v>0</v>
      </c>
      <c r="N444" t="str">
        <f>INDEX('SWB Backcast - WINEP'!$B$12:$AG$168, MATCH('ALL Backcast - WINEP NEP'!$C444, 'SWB Backcast - WINEP'!$C$12:$C$168, 0), MATCH('ALL Backcast - WINEP NEP'!N$13, 'SWB Backcast - WINEP'!$B$13:$AG$13, 0))</f>
        <v>Excellent</v>
      </c>
      <c r="O444" t="str">
        <f>INDEX('SWB Backcast - WINEP'!$B$12:$AG$168, MATCH('ALL Backcast - WINEP NEP'!$C444, 'SWB Backcast - WINEP'!$C$12:$C$168, 0), MATCH('ALL Backcast - WINEP NEP'!O$13, 'SWB Backcast - WINEP'!$B$13:$AG$13, 0))</f>
        <v>Excellent</v>
      </c>
      <c r="P444">
        <f>INDEX('SWB Backcast - WINEP'!$B$12:$AG$168, MATCH('ALL Backcast - WINEP NEP'!$C444, 'SWB Backcast - WINEP'!$C$12:$C$168, 0), MATCH('ALL Backcast - WINEP NEP'!P$13, 'SWB Backcast - WINEP'!$B$13:$AG$13, 0))</f>
        <v>0</v>
      </c>
      <c r="Q444" t="str">
        <f>INDEX('SWB Backcast - WINEP'!$B$12:$AG$168, MATCH('ALL Backcast - WINEP NEP'!$C444, 'SWB Backcast - WINEP'!$C$12:$C$168, 0), MATCH('ALL Backcast - WINEP NEP'!Q$13, 'SWB Backcast - WINEP'!$B$13:$AG$13, 0))</f>
        <v>Excellent</v>
      </c>
      <c r="R444" t="str">
        <f>INDEX('SWB Backcast - WINEP'!$B$12:$AG$168, MATCH('ALL Backcast - WINEP NEP'!$C444, 'SWB Backcast - WINEP'!$C$12:$C$168, 0), MATCH('ALL Backcast - WINEP NEP'!R$13, 'SWB Backcast - WINEP'!$B$13:$AG$13, 0))</f>
        <v>Excellent</v>
      </c>
      <c r="S444" t="str">
        <f>INDEX('SWB Backcast - WINEP'!$B$12:$AG$168, MATCH('ALL Backcast - WINEP NEP'!$C444, 'SWB Backcast - WINEP'!$C$12:$C$168, 0), MATCH('ALL Backcast - WINEP NEP'!S$13, 'SWB Backcast - WINEP'!$B$13:$AG$13, 0))</f>
        <v>Excellent</v>
      </c>
      <c r="T444" t="str">
        <f>INDEX('SWB Backcast - WINEP'!$B$12:$AG$168, MATCH('ALL Backcast - WINEP NEP'!$C444, 'SWB Backcast - WINEP'!$C$12:$C$168, 0), MATCH('ALL Backcast - WINEP NEP'!T$13, 'SWB Backcast - WINEP'!$B$13:$AG$13, 0))</f>
        <v>Excellent</v>
      </c>
      <c r="U444" t="str">
        <f>INDEX('SWB Backcast - WINEP'!$B$12:$AG$168, MATCH('ALL Backcast - WINEP NEP'!$C444, 'SWB Backcast - WINEP'!$C$12:$C$168, 0), MATCH('ALL Backcast - WINEP NEP'!U$13, 'SWB Backcast - WINEP'!$B$13:$AG$13, 0))</f>
        <v>Excellent</v>
      </c>
      <c r="V444" t="str">
        <f>INDEX('SWB Backcast - WINEP'!$B$12:$AG$168, MATCH('ALL Backcast - WINEP NEP'!$C444, 'SWB Backcast - WINEP'!$C$12:$C$168, 0), MATCH('ALL Backcast - WINEP NEP'!V$13, 'SWB Backcast - WINEP'!$B$13:$AG$13, 0))</f>
        <v>Excellent</v>
      </c>
      <c r="W444">
        <f>INDEX('SWB Backcast - WINEP'!$B$12:$AG$168, MATCH('ALL Backcast - WINEP NEP'!$C444, 'SWB Backcast - WINEP'!$C$12:$C$168, 0), MATCH('ALL Backcast - WINEP NEP'!W$13, 'SWB Backcast - WINEP'!$B$13:$AG$13, 0))</f>
        <v>0</v>
      </c>
      <c r="X444" t="str">
        <f>INDEX('SWB Backcast - WINEP'!$B$12:$AG$168, MATCH('ALL Backcast - WINEP NEP'!$C444, 'SWB Backcast - WINEP'!$C$12:$C$168, 0), MATCH('ALL Backcast - WINEP NEP'!X$13, 'SWB Backcast - WINEP'!$B$13:$AG$13, 0))</f>
        <v>EnvAct_IMP3 - 08SW101566a</v>
      </c>
      <c r="Y444" t="str">
        <f>INDEX('SWB Backcast - WINEP'!$B$12:$AG$168, MATCH('ALL Backcast - WINEP NEP'!$C444, 'SWB Backcast - WINEP'!$C$12:$C$168, 0), MATCH('ALL Backcast - WINEP NEP'!Y$13, 'SWB Backcast - WINEP'!$B$13:$AG$13, 0))</f>
        <v>Improvements to reduce storm overflows - but remaining at excellent so fine</v>
      </c>
      <c r="Z444" t="str">
        <f>INDEX('SWB Backcast - WINEP'!$B$12:$AG$168, MATCH('ALL Backcast - WINEP NEP'!$C444, 'SWB Backcast - WINEP'!$C$12:$C$168, 0), MATCH('ALL Backcast - WINEP NEP'!Z$13, 'SWB Backcast - WINEP'!$B$13:$AG$13, 0))</f>
        <v>N</v>
      </c>
      <c r="AB444" t="str">
        <f t="shared" si="8"/>
        <v>Y</v>
      </c>
    </row>
    <row r="445" spans="2:28" ht="111.95">
      <c r="B445" t="s">
        <v>239</v>
      </c>
      <c r="C445" t="s">
        <v>769</v>
      </c>
      <c r="D445" t="str">
        <f>INDEX('SWB Backcast - WINEP'!$B$12:$AG$168, MATCH('ALL Backcast - WINEP NEP'!$C445, 'SWB Backcast - WINEP'!$C$12:$C$168, 0), MATCH('ALL Backcast - WINEP NEP'!D$13, 'SWB Backcast - WINEP'!$B$13:$AG$13, 0))</f>
        <v>coastal</v>
      </c>
      <c r="E445" t="str">
        <f>INDEX('SWB Backcast - WINEP'!$B$12:$AG$168, MATCH('ALL Backcast - WINEP NEP'!$C445, 'SWB Backcast - WINEP'!$C$12:$C$168, 0), MATCH('ALL Backcast - WINEP NEP'!E$13, 'SWB Backcast - WINEP'!$B$13:$AG$13, 0))</f>
        <v>Categorisation</v>
      </c>
      <c r="F445" t="str">
        <f>INDEX('SWB Backcast - WINEP'!$B$12:$AG$168, MATCH('ALL Backcast - WINEP NEP'!$C445, 'SWB Backcast - WINEP'!$C$12:$C$168, 0), MATCH('ALL Backcast - WINEP NEP'!F$13, 'SWB Backcast - WINEP'!$B$13:$AG$13, 0))</f>
        <v>Included</v>
      </c>
      <c r="H445" t="str">
        <f>INDEX('SWB Backcast - WINEP'!$B$12:$AG$168, MATCH('ALL Backcast - WINEP NEP'!$C445, 'SWB Backcast - WINEP'!$C$12:$C$168, 0), MATCH('ALL Backcast - WINEP NEP'!H$13, 'SWB Backcast - WINEP'!$B$13:$AG$13, 0))</f>
        <v>Good</v>
      </c>
      <c r="I445" t="str">
        <f>INDEX('SWB Backcast - WINEP'!$B$12:$AG$168, MATCH('ALL Backcast - WINEP NEP'!$C445, 'SWB Backcast - WINEP'!$C$12:$C$168, 0), MATCH('ALL Backcast - WINEP NEP'!I$13, 'SWB Backcast - WINEP'!$B$13:$AG$13, 0))</f>
        <v>Excellent</v>
      </c>
      <c r="J445" t="str">
        <f>INDEX('SWB Backcast - WINEP'!$B$12:$AG$168, MATCH('ALL Backcast - WINEP NEP'!$C445, 'SWB Backcast - WINEP'!$C$12:$C$168, 0), MATCH('ALL Backcast - WINEP NEP'!J$13, 'SWB Backcast - WINEP'!$B$13:$AG$13, 0))</f>
        <v>Excellent</v>
      </c>
      <c r="K445" t="str">
        <f>INDEX('SWB Backcast - WINEP'!$B$12:$AG$168, MATCH('ALL Backcast - WINEP NEP'!$C445, 'SWB Backcast - WINEP'!$C$12:$C$168, 0), MATCH('ALL Backcast - WINEP NEP'!K$13, 'SWB Backcast - WINEP'!$B$13:$AG$13, 0))</f>
        <v>Excellent</v>
      </c>
      <c r="L445" t="str">
        <f>INDEX('SWB Backcast - WINEP'!$B$12:$AG$168, MATCH('ALL Backcast - WINEP NEP'!$C445, 'SWB Backcast - WINEP'!$C$12:$C$168, 0), MATCH('ALL Backcast - WINEP NEP'!L$13, 'SWB Backcast - WINEP'!$B$13:$AG$13, 0))</f>
        <v>Excellent</v>
      </c>
      <c r="M445">
        <f>INDEX('SWB Backcast - WINEP'!$B$12:$AG$168, MATCH('ALL Backcast - WINEP NEP'!$C445, 'SWB Backcast - WINEP'!$C$12:$C$168, 0), MATCH('ALL Backcast - WINEP NEP'!M$13, 'SWB Backcast - WINEP'!$B$13:$AG$13, 0))</f>
        <v>0</v>
      </c>
      <c r="N445" t="str">
        <f>INDEX('SWB Backcast - WINEP'!$B$12:$AG$168, MATCH('ALL Backcast - WINEP NEP'!$C445, 'SWB Backcast - WINEP'!$C$12:$C$168, 0), MATCH('ALL Backcast - WINEP NEP'!N$13, 'SWB Backcast - WINEP'!$B$13:$AG$13, 0))</f>
        <v>Good</v>
      </c>
      <c r="O445" t="str">
        <f>INDEX('SWB Backcast - WINEP'!$B$12:$AG$168, MATCH('ALL Backcast - WINEP NEP'!$C445, 'SWB Backcast - WINEP'!$C$12:$C$168, 0), MATCH('ALL Backcast - WINEP NEP'!O$13, 'SWB Backcast - WINEP'!$B$13:$AG$13, 0))</f>
        <v>Good</v>
      </c>
      <c r="P445">
        <f>INDEX('SWB Backcast - WINEP'!$B$12:$AG$168, MATCH('ALL Backcast - WINEP NEP'!$C445, 'SWB Backcast - WINEP'!$C$12:$C$168, 0), MATCH('ALL Backcast - WINEP NEP'!P$13, 'SWB Backcast - WINEP'!$B$13:$AG$13, 0))</f>
        <v>0</v>
      </c>
      <c r="Q445" t="str">
        <f>INDEX('SWB Backcast - WINEP'!$B$12:$AG$168, MATCH('ALL Backcast - WINEP NEP'!$C445, 'SWB Backcast - WINEP'!$C$12:$C$168, 0), MATCH('ALL Backcast - WINEP NEP'!Q$13, 'SWB Backcast - WINEP'!$B$13:$AG$13, 0))</f>
        <v>Good</v>
      </c>
      <c r="R445" t="str">
        <f>INDEX('SWB Backcast - WINEP'!$B$12:$AG$168, MATCH('ALL Backcast - WINEP NEP'!$C445, 'SWB Backcast - WINEP'!$C$12:$C$168, 0), MATCH('ALL Backcast - WINEP NEP'!R$13, 'SWB Backcast - WINEP'!$B$13:$AG$13, 0))</f>
        <v>Good</v>
      </c>
      <c r="S445" t="str">
        <f>INDEX('SWB Backcast - WINEP'!$B$12:$AG$168, MATCH('ALL Backcast - WINEP NEP'!$C445, 'SWB Backcast - WINEP'!$C$12:$C$168, 0), MATCH('ALL Backcast - WINEP NEP'!S$13, 'SWB Backcast - WINEP'!$B$13:$AG$13, 0))</f>
        <v>Good</v>
      </c>
      <c r="T445" t="str">
        <f>INDEX('SWB Backcast - WINEP'!$B$12:$AG$168, MATCH('ALL Backcast - WINEP NEP'!$C445, 'SWB Backcast - WINEP'!$C$12:$C$168, 0), MATCH('ALL Backcast - WINEP NEP'!T$13, 'SWB Backcast - WINEP'!$B$13:$AG$13, 0))</f>
        <v>Good</v>
      </c>
      <c r="U445" t="str">
        <f>INDEX('SWB Backcast - WINEP'!$B$12:$AG$168, MATCH('ALL Backcast - WINEP NEP'!$C445, 'SWB Backcast - WINEP'!$C$12:$C$168, 0), MATCH('ALL Backcast - WINEP NEP'!U$13, 'SWB Backcast - WINEP'!$B$13:$AG$13, 0))</f>
        <v>Good</v>
      </c>
      <c r="V445" t="str">
        <f>INDEX('SWB Backcast - WINEP'!$B$12:$AG$168, MATCH('ALL Backcast - WINEP NEP'!$C445, 'SWB Backcast - WINEP'!$C$12:$C$168, 0), MATCH('ALL Backcast - WINEP NEP'!V$13, 'SWB Backcast - WINEP'!$B$13:$AG$13, 0))</f>
        <v>Good</v>
      </c>
      <c r="W445">
        <f>INDEX('SWB Backcast - WINEP'!$B$12:$AG$168, MATCH('ALL Backcast - WINEP NEP'!$C445, 'SWB Backcast - WINEP'!$C$12:$C$168, 0), MATCH('ALL Backcast - WINEP NEP'!W$13, 'SWB Backcast - WINEP'!$B$13:$AG$13, 0))</f>
        <v>0</v>
      </c>
      <c r="X445" s="22" t="str">
        <f>INDEX('SWB Backcast - WINEP'!$B$12:$AG$168, MATCH('ALL Backcast - WINEP NEP'!$C445, 'SWB Backcast - WINEP'!$C$12:$C$168, 0), MATCH('ALL Backcast - WINEP NEP'!X$13, 'SWB Backcast - WINEP'!$B$13:$AG$13, 0))</f>
        <v xml:space="preserve">Investigation to confirm why site is failing its baseline class - historical performance of excellent, now at good and predicted to remain at good </v>
      </c>
      <c r="Y445" t="str">
        <f>INDEX('SWB Backcast - WINEP'!$B$12:$AG$168, MATCH('ALL Backcast - WINEP NEP'!$C445, 'SWB Backcast - WINEP'!$C$12:$C$168, 0), MATCH('ALL Backcast - WINEP NEP'!Y$13, 'SWB Backcast - WINEP'!$B$13:$AG$13, 0))</f>
        <v>Accept company forecast - consistent good and have an investigation</v>
      </c>
      <c r="Z445" t="str">
        <f>INDEX('SWB Backcast - WINEP'!$B$12:$AG$168, MATCH('ALL Backcast - WINEP NEP'!$C445, 'SWB Backcast - WINEP'!$C$12:$C$168, 0), MATCH('ALL Backcast - WINEP NEP'!Z$13, 'SWB Backcast - WINEP'!$B$13:$AG$13, 0))</f>
        <v>N</v>
      </c>
      <c r="AB445" t="s">
        <v>51</v>
      </c>
    </row>
    <row r="446" spans="2:28">
      <c r="B446" t="s">
        <v>239</v>
      </c>
      <c r="C446" t="s">
        <v>770</v>
      </c>
      <c r="D446" t="str">
        <f>INDEX('SWB Backcast - WINEP'!$B$12:$AG$168, MATCH('ALL Backcast - WINEP NEP'!$C446, 'SWB Backcast - WINEP'!$C$12:$C$168, 0), MATCH('ALL Backcast - WINEP NEP'!D$13, 'SWB Backcast - WINEP'!$B$13:$AG$13, 0))</f>
        <v>coastal</v>
      </c>
      <c r="E446" t="str">
        <f>INDEX('SWB Backcast - WINEP'!$B$12:$AG$168, MATCH('ALL Backcast - WINEP NEP'!$C446, 'SWB Backcast - WINEP'!$C$12:$C$168, 0), MATCH('ALL Backcast - WINEP NEP'!E$13, 'SWB Backcast - WINEP'!$B$13:$AG$13, 0))</f>
        <v>Categorisation</v>
      </c>
      <c r="F446" t="str">
        <f>INDEX('SWB Backcast - WINEP'!$B$12:$AG$168, MATCH('ALL Backcast - WINEP NEP'!$C446, 'SWB Backcast - WINEP'!$C$12:$C$168, 0), MATCH('ALL Backcast - WINEP NEP'!F$13, 'SWB Backcast - WINEP'!$B$13:$AG$13, 0))</f>
        <v>Included</v>
      </c>
      <c r="H446" t="str">
        <f>INDEX('SWB Backcast - WINEP'!$B$12:$AG$168, MATCH('ALL Backcast - WINEP NEP'!$C446, 'SWB Backcast - WINEP'!$C$12:$C$168, 0), MATCH('ALL Backcast - WINEP NEP'!H$13, 'SWB Backcast - WINEP'!$B$13:$AG$13, 0))</f>
        <v>Excellent</v>
      </c>
      <c r="I446" t="str">
        <f>INDEX('SWB Backcast - WINEP'!$B$12:$AG$168, MATCH('ALL Backcast - WINEP NEP'!$C446, 'SWB Backcast - WINEP'!$C$12:$C$168, 0), MATCH('ALL Backcast - WINEP NEP'!I$13, 'SWB Backcast - WINEP'!$B$13:$AG$13, 0))</f>
        <v>Excellent</v>
      </c>
      <c r="J446" t="str">
        <f>INDEX('SWB Backcast - WINEP'!$B$12:$AG$168, MATCH('ALL Backcast - WINEP NEP'!$C446, 'SWB Backcast - WINEP'!$C$12:$C$168, 0), MATCH('ALL Backcast - WINEP NEP'!J$13, 'SWB Backcast - WINEP'!$B$13:$AG$13, 0))</f>
        <v>Excellent</v>
      </c>
      <c r="K446" t="str">
        <f>INDEX('SWB Backcast - WINEP'!$B$12:$AG$168, MATCH('ALL Backcast - WINEP NEP'!$C446, 'SWB Backcast - WINEP'!$C$12:$C$168, 0), MATCH('ALL Backcast - WINEP NEP'!K$13, 'SWB Backcast - WINEP'!$B$13:$AG$13, 0))</f>
        <v>Excellent</v>
      </c>
      <c r="L446" t="str">
        <f>INDEX('SWB Backcast - WINEP'!$B$12:$AG$168, MATCH('ALL Backcast - WINEP NEP'!$C446, 'SWB Backcast - WINEP'!$C$12:$C$168, 0), MATCH('ALL Backcast - WINEP NEP'!L$13, 'SWB Backcast - WINEP'!$B$13:$AG$13, 0))</f>
        <v>Excellent</v>
      </c>
      <c r="M446">
        <f>INDEX('SWB Backcast - WINEP'!$B$12:$AG$168, MATCH('ALL Backcast - WINEP NEP'!$C446, 'SWB Backcast - WINEP'!$C$12:$C$168, 0), MATCH('ALL Backcast - WINEP NEP'!M$13, 'SWB Backcast - WINEP'!$B$13:$AG$13, 0))</f>
        <v>0</v>
      </c>
      <c r="N446" t="str">
        <f>INDEX('SWB Backcast - WINEP'!$B$12:$AG$168, MATCH('ALL Backcast - WINEP NEP'!$C446, 'SWB Backcast - WINEP'!$C$12:$C$168, 0), MATCH('ALL Backcast - WINEP NEP'!N$13, 'SWB Backcast - WINEP'!$B$13:$AG$13, 0))</f>
        <v>Excellent</v>
      </c>
      <c r="O446" t="str">
        <f>INDEX('SWB Backcast - WINEP'!$B$12:$AG$168, MATCH('ALL Backcast - WINEP NEP'!$C446, 'SWB Backcast - WINEP'!$C$12:$C$168, 0), MATCH('ALL Backcast - WINEP NEP'!O$13, 'SWB Backcast - WINEP'!$B$13:$AG$13, 0))</f>
        <v>Excellent</v>
      </c>
      <c r="P446">
        <f>INDEX('SWB Backcast - WINEP'!$B$12:$AG$168, MATCH('ALL Backcast - WINEP NEP'!$C446, 'SWB Backcast - WINEP'!$C$12:$C$168, 0), MATCH('ALL Backcast - WINEP NEP'!P$13, 'SWB Backcast - WINEP'!$B$13:$AG$13, 0))</f>
        <v>0</v>
      </c>
      <c r="Q446" t="str">
        <f>INDEX('SWB Backcast - WINEP'!$B$12:$AG$168, MATCH('ALL Backcast - WINEP NEP'!$C446, 'SWB Backcast - WINEP'!$C$12:$C$168, 0), MATCH('ALL Backcast - WINEP NEP'!Q$13, 'SWB Backcast - WINEP'!$B$13:$AG$13, 0))</f>
        <v>Excellent</v>
      </c>
      <c r="R446" t="str">
        <f>INDEX('SWB Backcast - WINEP'!$B$12:$AG$168, MATCH('ALL Backcast - WINEP NEP'!$C446, 'SWB Backcast - WINEP'!$C$12:$C$168, 0), MATCH('ALL Backcast - WINEP NEP'!R$13, 'SWB Backcast - WINEP'!$B$13:$AG$13, 0))</f>
        <v>Excellent</v>
      </c>
      <c r="S446" t="str">
        <f>INDEX('SWB Backcast - WINEP'!$B$12:$AG$168, MATCH('ALL Backcast - WINEP NEP'!$C446, 'SWB Backcast - WINEP'!$C$12:$C$168, 0), MATCH('ALL Backcast - WINEP NEP'!S$13, 'SWB Backcast - WINEP'!$B$13:$AG$13, 0))</f>
        <v>Excellent</v>
      </c>
      <c r="T446" t="str">
        <f>INDEX('SWB Backcast - WINEP'!$B$12:$AG$168, MATCH('ALL Backcast - WINEP NEP'!$C446, 'SWB Backcast - WINEP'!$C$12:$C$168, 0), MATCH('ALL Backcast - WINEP NEP'!T$13, 'SWB Backcast - WINEP'!$B$13:$AG$13, 0))</f>
        <v>Excellent</v>
      </c>
      <c r="U446" t="str">
        <f>INDEX('SWB Backcast - WINEP'!$B$12:$AG$168, MATCH('ALL Backcast - WINEP NEP'!$C446, 'SWB Backcast - WINEP'!$C$12:$C$168, 0), MATCH('ALL Backcast - WINEP NEP'!U$13, 'SWB Backcast - WINEP'!$B$13:$AG$13, 0))</f>
        <v>Excellent</v>
      </c>
      <c r="V446" t="str">
        <f>INDEX('SWB Backcast - WINEP'!$B$12:$AG$168, MATCH('ALL Backcast - WINEP NEP'!$C446, 'SWB Backcast - WINEP'!$C$12:$C$168, 0), MATCH('ALL Backcast - WINEP NEP'!V$13, 'SWB Backcast - WINEP'!$B$13:$AG$13, 0))</f>
        <v>Excellent</v>
      </c>
      <c r="W446">
        <f>INDEX('SWB Backcast - WINEP'!$B$12:$AG$168, MATCH('ALL Backcast - WINEP NEP'!$C446, 'SWB Backcast - WINEP'!$C$12:$C$168, 0), MATCH('ALL Backcast - WINEP NEP'!W$13, 'SWB Backcast - WINEP'!$B$13:$AG$13, 0))</f>
        <v>0</v>
      </c>
      <c r="X446">
        <f>INDEX('SWB Backcast - WINEP'!$B$12:$AG$168, MATCH('ALL Backcast - WINEP NEP'!$C446, 'SWB Backcast - WINEP'!$C$12:$C$168, 0), MATCH('ALL Backcast - WINEP NEP'!X$13, 'SWB Backcast - WINEP'!$B$13:$AG$13, 0))</f>
        <v>0</v>
      </c>
      <c r="Y446">
        <f>INDEX('SWB Backcast - WINEP'!$B$12:$AG$168, MATCH('ALL Backcast - WINEP NEP'!$C446, 'SWB Backcast - WINEP'!$C$12:$C$168, 0), MATCH('ALL Backcast - WINEP NEP'!Y$13, 'SWB Backcast - WINEP'!$B$13:$AG$13, 0))</f>
        <v>0</v>
      </c>
      <c r="Z446" t="str">
        <f>INDEX('SWB Backcast - WINEP'!$B$12:$AG$168, MATCH('ALL Backcast - WINEP NEP'!$C446, 'SWB Backcast - WINEP'!$C$12:$C$168, 0), MATCH('ALL Backcast - WINEP NEP'!Z$13, 'SWB Backcast - WINEP'!$B$13:$AG$13, 0))</f>
        <v>N</v>
      </c>
      <c r="AB446" t="str">
        <f t="shared" ref="AB446:AB477" si="9">IF(OR(ISNUMBER(SEARCH("IMP", X446)), ISNUMBER(SEARCH("ND ", X446))), "Y", "N")</f>
        <v>N</v>
      </c>
    </row>
    <row r="447" spans="2:28">
      <c r="B447" t="s">
        <v>239</v>
      </c>
      <c r="C447" t="s">
        <v>771</v>
      </c>
      <c r="D447" t="str">
        <f>INDEX('SWB Backcast - WINEP'!$B$12:$AG$168, MATCH('ALL Backcast - WINEP NEP'!$C447, 'SWB Backcast - WINEP'!$C$12:$C$168, 0), MATCH('ALL Backcast - WINEP NEP'!D$13, 'SWB Backcast - WINEP'!$B$13:$AG$13, 0))</f>
        <v>coastal</v>
      </c>
      <c r="E447" t="str">
        <f>INDEX('SWB Backcast - WINEP'!$B$12:$AG$168, MATCH('ALL Backcast - WINEP NEP'!$C447, 'SWB Backcast - WINEP'!$C$12:$C$168, 0), MATCH('ALL Backcast - WINEP NEP'!E$13, 'SWB Backcast - WINEP'!$B$13:$AG$13, 0))</f>
        <v>Categorisation</v>
      </c>
      <c r="F447" t="str">
        <f>INDEX('SWB Backcast - WINEP'!$B$12:$AG$168, MATCH('ALL Backcast - WINEP NEP'!$C447, 'SWB Backcast - WINEP'!$C$12:$C$168, 0), MATCH('ALL Backcast - WINEP NEP'!F$13, 'SWB Backcast - WINEP'!$B$13:$AG$13, 0))</f>
        <v>Included</v>
      </c>
      <c r="H447" t="str">
        <f>INDEX('SWB Backcast - WINEP'!$B$12:$AG$168, MATCH('ALL Backcast - WINEP NEP'!$C447, 'SWB Backcast - WINEP'!$C$12:$C$168, 0), MATCH('ALL Backcast - WINEP NEP'!H$13, 'SWB Backcast - WINEP'!$B$13:$AG$13, 0))</f>
        <v>Good</v>
      </c>
      <c r="I447" t="str">
        <f>INDEX('SWB Backcast - WINEP'!$B$12:$AG$168, MATCH('ALL Backcast - WINEP NEP'!$C447, 'SWB Backcast - WINEP'!$C$12:$C$168, 0), MATCH('ALL Backcast - WINEP NEP'!I$13, 'SWB Backcast - WINEP'!$B$13:$AG$13, 0))</f>
        <v>Excellent</v>
      </c>
      <c r="J447" t="str">
        <f>INDEX('SWB Backcast - WINEP'!$B$12:$AG$168, MATCH('ALL Backcast - WINEP NEP'!$C447, 'SWB Backcast - WINEP'!$C$12:$C$168, 0), MATCH('ALL Backcast - WINEP NEP'!J$13, 'SWB Backcast - WINEP'!$B$13:$AG$13, 0))</f>
        <v>Excellent</v>
      </c>
      <c r="K447" t="str">
        <f>INDEX('SWB Backcast - WINEP'!$B$12:$AG$168, MATCH('ALL Backcast - WINEP NEP'!$C447, 'SWB Backcast - WINEP'!$C$12:$C$168, 0), MATCH('ALL Backcast - WINEP NEP'!K$13, 'SWB Backcast - WINEP'!$B$13:$AG$13, 0))</f>
        <v>Excellent</v>
      </c>
      <c r="L447" t="str">
        <f>INDEX('SWB Backcast - WINEP'!$B$12:$AG$168, MATCH('ALL Backcast - WINEP NEP'!$C447, 'SWB Backcast - WINEP'!$C$12:$C$168, 0), MATCH('ALL Backcast - WINEP NEP'!L$13, 'SWB Backcast - WINEP'!$B$13:$AG$13, 0))</f>
        <v>Good</v>
      </c>
      <c r="M447">
        <f>INDEX('SWB Backcast - WINEP'!$B$12:$AG$168, MATCH('ALL Backcast - WINEP NEP'!$C447, 'SWB Backcast - WINEP'!$C$12:$C$168, 0), MATCH('ALL Backcast - WINEP NEP'!M$13, 'SWB Backcast - WINEP'!$B$13:$AG$13, 0))</f>
        <v>0</v>
      </c>
      <c r="N447" t="str">
        <f>INDEX('SWB Backcast - WINEP'!$B$12:$AG$168, MATCH('ALL Backcast - WINEP NEP'!$C447, 'SWB Backcast - WINEP'!$C$12:$C$168, 0), MATCH('ALL Backcast - WINEP NEP'!N$13, 'SWB Backcast - WINEP'!$B$13:$AG$13, 0))</f>
        <v>Excellent</v>
      </c>
      <c r="O447" t="str">
        <f>INDEX('SWB Backcast - WINEP'!$B$12:$AG$168, MATCH('ALL Backcast - WINEP NEP'!$C447, 'SWB Backcast - WINEP'!$C$12:$C$168, 0), MATCH('ALL Backcast - WINEP NEP'!O$13, 'SWB Backcast - WINEP'!$B$13:$AG$13, 0))</f>
        <v>Excellent</v>
      </c>
      <c r="P447">
        <f>INDEX('SWB Backcast - WINEP'!$B$12:$AG$168, MATCH('ALL Backcast - WINEP NEP'!$C447, 'SWB Backcast - WINEP'!$C$12:$C$168, 0), MATCH('ALL Backcast - WINEP NEP'!P$13, 'SWB Backcast - WINEP'!$B$13:$AG$13, 0))</f>
        <v>0</v>
      </c>
      <c r="Q447" t="str">
        <f>INDEX('SWB Backcast - WINEP'!$B$12:$AG$168, MATCH('ALL Backcast - WINEP NEP'!$C447, 'SWB Backcast - WINEP'!$C$12:$C$168, 0), MATCH('ALL Backcast - WINEP NEP'!Q$13, 'SWB Backcast - WINEP'!$B$13:$AG$13, 0))</f>
        <v>Excellent</v>
      </c>
      <c r="R447" t="str">
        <f>INDEX('SWB Backcast - WINEP'!$B$12:$AG$168, MATCH('ALL Backcast - WINEP NEP'!$C447, 'SWB Backcast - WINEP'!$C$12:$C$168, 0), MATCH('ALL Backcast - WINEP NEP'!R$13, 'SWB Backcast - WINEP'!$B$13:$AG$13, 0))</f>
        <v>Excellent</v>
      </c>
      <c r="S447" t="str">
        <f>INDEX('SWB Backcast - WINEP'!$B$12:$AG$168, MATCH('ALL Backcast - WINEP NEP'!$C447, 'SWB Backcast - WINEP'!$C$12:$C$168, 0), MATCH('ALL Backcast - WINEP NEP'!S$13, 'SWB Backcast - WINEP'!$B$13:$AG$13, 0))</f>
        <v>Excellent</v>
      </c>
      <c r="T447" t="str">
        <f>INDEX('SWB Backcast - WINEP'!$B$12:$AG$168, MATCH('ALL Backcast - WINEP NEP'!$C447, 'SWB Backcast - WINEP'!$C$12:$C$168, 0), MATCH('ALL Backcast - WINEP NEP'!T$13, 'SWB Backcast - WINEP'!$B$13:$AG$13, 0))</f>
        <v>Excellent</v>
      </c>
      <c r="U447" t="str">
        <f>INDEX('SWB Backcast - WINEP'!$B$12:$AG$168, MATCH('ALL Backcast - WINEP NEP'!$C447, 'SWB Backcast - WINEP'!$C$12:$C$168, 0), MATCH('ALL Backcast - WINEP NEP'!U$13, 'SWB Backcast - WINEP'!$B$13:$AG$13, 0))</f>
        <v>Excellent</v>
      </c>
      <c r="V447" t="str">
        <f>INDEX('SWB Backcast - WINEP'!$B$12:$AG$168, MATCH('ALL Backcast - WINEP NEP'!$C447, 'SWB Backcast - WINEP'!$C$12:$C$168, 0), MATCH('ALL Backcast - WINEP NEP'!V$13, 'SWB Backcast - WINEP'!$B$13:$AG$13, 0))</f>
        <v>Excellent</v>
      </c>
      <c r="W447">
        <f>INDEX('SWB Backcast - WINEP'!$B$12:$AG$168, MATCH('ALL Backcast - WINEP NEP'!$C447, 'SWB Backcast - WINEP'!$C$12:$C$168, 0), MATCH('ALL Backcast - WINEP NEP'!W$13, 'SWB Backcast - WINEP'!$B$13:$AG$13, 0))</f>
        <v>0</v>
      </c>
      <c r="X447" t="str">
        <f>INDEX('SWB Backcast - WINEP'!$B$12:$AG$168, MATCH('ALL Backcast - WINEP NEP'!$C447, 'SWB Backcast - WINEP'!$C$12:$C$168, 0), MATCH('ALL Backcast - WINEP NEP'!X$13, 'SWB Backcast - WINEP'!$B$13:$AG$13, 0))</f>
        <v>EnvAct_IMP3 - 08SW101671a</v>
      </c>
      <c r="Y447" t="str">
        <f>INDEX('SWB Backcast - WINEP'!$B$12:$AG$168, MATCH('ALL Backcast - WINEP NEP'!$C447, 'SWB Backcast - WINEP'!$C$12:$C$168, 0), MATCH('ALL Backcast - WINEP NEP'!Y$13, 'SWB Backcast - WINEP'!$B$13:$AG$13, 0))</f>
        <v>Improvements to reduce storm overflows - but remaining at excellent so fine</v>
      </c>
      <c r="Z447" t="str">
        <f>INDEX('SWB Backcast - WINEP'!$B$12:$AG$168, MATCH('ALL Backcast - WINEP NEP'!$C447, 'SWB Backcast - WINEP'!$C$12:$C$168, 0), MATCH('ALL Backcast - WINEP NEP'!Z$13, 'SWB Backcast - WINEP'!$B$13:$AG$13, 0))</f>
        <v>N</v>
      </c>
      <c r="AB447" t="str">
        <f t="shared" si="9"/>
        <v>Y</v>
      </c>
    </row>
    <row r="448" spans="2:28">
      <c r="B448" t="s">
        <v>243</v>
      </c>
      <c r="C448" t="s">
        <v>780</v>
      </c>
      <c r="D448" t="str">
        <f>INDEX('TMS Backcast - WINEP'!$B$12:$AG$22, MATCH('ALL Backcast - WINEP NEP'!$C448, 'TMS Backcast - WINEP'!$C$12:$C$22, 0), MATCH('ALL Backcast - WINEP NEP'!D$13, 'TMS Backcast - WINEP'!$B$13:$AG$13, 0))</f>
        <v>inland</v>
      </c>
      <c r="E448" t="str">
        <f>INDEX('TMS Backcast - WINEP'!$B$12:$AG$22, MATCH('ALL Backcast - WINEP NEP'!$C448, 'TMS Backcast - WINEP'!$C$12:$C$22, 0), MATCH('ALL Backcast - WINEP NEP'!E$13, 'TMS Backcast - WINEP'!$B$13:$AG$13, 0))</f>
        <v>Categorisation</v>
      </c>
      <c r="F448" t="str">
        <f>INDEX('TMS Backcast - WINEP'!$B$12:$AG$22, MATCH('ALL Backcast - WINEP NEP'!$C448, 'TMS Backcast - WINEP'!$C$12:$C$22, 0), MATCH('ALL Backcast - WINEP NEP'!F$13, 'TMS Backcast - WINEP'!$B$13:$AG$13, 0))</f>
        <v>Included</v>
      </c>
      <c r="H448" t="str">
        <f>INDEX('TMS Backcast - WINEP'!$B$12:$AG$22, MATCH('ALL Backcast - WINEP NEP'!$C448, 'TMS Backcast - WINEP'!$C$12:$C$22, 0), MATCH('ALL Backcast - WINEP NEP'!H$13, 'TMS Backcast - WINEP'!$B$13:$AG$13, 0))</f>
        <v>Not applicable (removed)</v>
      </c>
      <c r="I448" t="str">
        <f>INDEX('TMS Backcast - WINEP'!$B$12:$AG$22, MATCH('ALL Backcast - WINEP NEP'!$C448, 'TMS Backcast - WINEP'!$C$12:$C$22, 0), MATCH('ALL Backcast - WINEP NEP'!I$13, 'TMS Backcast - WINEP'!$B$13:$AG$13, 0))</f>
        <v>Not applicable (removed)</v>
      </c>
      <c r="J448" t="str">
        <f>INDEX('TMS Backcast - WINEP'!$B$12:$AG$22, MATCH('ALL Backcast - WINEP NEP'!$C448, 'TMS Backcast - WINEP'!$C$12:$C$22, 0), MATCH('ALL Backcast - WINEP NEP'!J$13, 'TMS Backcast - WINEP'!$B$13:$AG$13, 0))</f>
        <v>Not applicable (removed)</v>
      </c>
      <c r="K448" t="str">
        <f>INDEX('TMS Backcast - WINEP'!$B$12:$AG$22, MATCH('ALL Backcast - WINEP NEP'!$C448, 'TMS Backcast - WINEP'!$C$12:$C$22, 0), MATCH('ALL Backcast - WINEP NEP'!K$13, 'TMS Backcast - WINEP'!$B$13:$AG$13, 0))</f>
        <v>Not applicable (removed)</v>
      </c>
      <c r="L448" t="str">
        <f>INDEX('TMS Backcast - WINEP'!$B$12:$AG$22, MATCH('ALL Backcast - WINEP NEP'!$C448, 'TMS Backcast - WINEP'!$C$12:$C$22, 0), MATCH('ALL Backcast - WINEP NEP'!L$13, 'TMS Backcast - WINEP'!$B$13:$AG$13, 0))</f>
        <v>Not applicable (removed)</v>
      </c>
      <c r="M448">
        <f>INDEX('TMS Backcast - WINEP'!$B$12:$AG$22, MATCH('ALL Backcast - WINEP NEP'!$C448, 'TMS Backcast - WINEP'!$C$12:$C$22, 0), MATCH('ALL Backcast - WINEP NEP'!M$13, 'TMS Backcast - WINEP'!$B$13:$AG$13, 0))</f>
        <v>0</v>
      </c>
      <c r="N448" t="str">
        <f>INDEX('TMS Backcast - WINEP'!$B$12:$AG$22, MATCH('ALL Backcast - WINEP NEP'!$C448, 'TMS Backcast - WINEP'!$C$12:$C$22, 0), MATCH('ALL Backcast - WINEP NEP'!N$13, 'TMS Backcast - WINEP'!$B$13:$AG$13, 0))</f>
        <v>Not applicable (removed)</v>
      </c>
      <c r="O448" t="str">
        <f>INDEX('TMS Backcast - WINEP'!$B$12:$AG$22, MATCH('ALL Backcast - WINEP NEP'!$C448, 'TMS Backcast - WINEP'!$C$12:$C$22, 0), MATCH('ALL Backcast - WINEP NEP'!O$13, 'TMS Backcast - WINEP'!$B$13:$AG$13, 0))</f>
        <v>Not applicable (removed)</v>
      </c>
      <c r="P448">
        <f>INDEX('TMS Backcast - WINEP'!$B$12:$AG$22, MATCH('ALL Backcast - WINEP NEP'!$C448, 'TMS Backcast - WINEP'!$C$12:$C$22, 0), MATCH('ALL Backcast - WINEP NEP'!P$13, 'TMS Backcast - WINEP'!$B$13:$AG$13, 0))</f>
        <v>0</v>
      </c>
      <c r="Q448" t="str">
        <f>INDEX('TMS Backcast - WINEP'!$B$12:$AG$22, MATCH('ALL Backcast - WINEP NEP'!$C448, 'TMS Backcast - WINEP'!$C$12:$C$22, 0), MATCH('ALL Backcast - WINEP NEP'!Q$13, 'TMS Backcast - WINEP'!$B$13:$AG$13, 0))</f>
        <v>Not applicable - not impacting</v>
      </c>
      <c r="R448" t="str">
        <f>INDEX('TMS Backcast - WINEP'!$B$12:$AG$22, MATCH('ALL Backcast - WINEP NEP'!$C448, 'TMS Backcast - WINEP'!$C$12:$C$22, 0), MATCH('ALL Backcast - WINEP NEP'!R$13, 'TMS Backcast - WINEP'!$B$13:$AG$13, 0))</f>
        <v>Not applicable - not impacting</v>
      </c>
      <c r="S448" t="str">
        <f>INDEX('TMS Backcast - WINEP'!$B$12:$AG$22, MATCH('ALL Backcast - WINEP NEP'!$C448, 'TMS Backcast - WINEP'!$C$12:$C$22, 0), MATCH('ALL Backcast - WINEP NEP'!S$13, 'TMS Backcast - WINEP'!$B$13:$AG$13, 0))</f>
        <v>Not applicable - not impacting</v>
      </c>
      <c r="T448" t="str">
        <f>INDEX('TMS Backcast - WINEP'!$B$12:$AG$22, MATCH('ALL Backcast - WINEP NEP'!$C448, 'TMS Backcast - WINEP'!$C$12:$C$22, 0), MATCH('ALL Backcast - WINEP NEP'!T$13, 'TMS Backcast - WINEP'!$B$13:$AG$13, 0))</f>
        <v>Not applicable - not impacting</v>
      </c>
      <c r="U448" t="str">
        <f>INDEX('TMS Backcast - WINEP'!$B$12:$AG$22, MATCH('ALL Backcast - WINEP NEP'!$C448, 'TMS Backcast - WINEP'!$C$12:$C$22, 0), MATCH('ALL Backcast - WINEP NEP'!U$13, 'TMS Backcast - WINEP'!$B$13:$AG$13, 0))</f>
        <v>Not applicable - not impacting</v>
      </c>
      <c r="V448" t="str">
        <f>INDEX('TMS Backcast - WINEP'!$B$12:$AG$22, MATCH('ALL Backcast - WINEP NEP'!$C448, 'TMS Backcast - WINEP'!$C$12:$C$22, 0), MATCH('ALL Backcast - WINEP NEP'!V$13, 'TMS Backcast - WINEP'!$B$13:$AG$13, 0))</f>
        <v>Not applicable - not impacting</v>
      </c>
      <c r="W448">
        <f>INDEX('TMS Backcast - WINEP'!$B$12:$AG$22, MATCH('ALL Backcast - WINEP NEP'!$C448, 'TMS Backcast - WINEP'!$C$12:$C$22, 0), MATCH('ALL Backcast - WINEP NEP'!W$13, 'TMS Backcast - WINEP'!$B$13:$AG$13, 0))</f>
        <v>0</v>
      </c>
      <c r="X448">
        <f>INDEX('TMS Backcast - WINEP'!$B$12:$AG$22, MATCH('ALL Backcast - WINEP NEP'!$C448, 'TMS Backcast - WINEP'!$C$12:$C$22, 0), MATCH('ALL Backcast - WINEP NEP'!X$13, 'TMS Backcast - WINEP'!$B$13:$AG$13, 0))</f>
        <v>0</v>
      </c>
      <c r="Y448">
        <f>INDEX('TMS Backcast - WINEP'!$B$12:$AG$22, MATCH('ALL Backcast - WINEP NEP'!$C448, 'TMS Backcast - WINEP'!$C$12:$C$22, 0), MATCH('ALL Backcast - WINEP NEP'!Y$13, 'TMS Backcast - WINEP'!$B$13:$AG$13, 0))</f>
        <v>0</v>
      </c>
      <c r="Z448">
        <f>INDEX('TMS Backcast - WINEP'!$B$12:$AG$22, MATCH('ALL Backcast - WINEP NEP'!$C448, 'TMS Backcast - WINEP'!$C$12:$C$22, 0), MATCH('ALL Backcast - WINEP NEP'!Z$13, 'TMS Backcast - WINEP'!$B$13:$AG$13, 0))</f>
        <v>0</v>
      </c>
      <c r="AB448" t="str">
        <f t="shared" si="9"/>
        <v>N</v>
      </c>
    </row>
    <row r="449" spans="2:28">
      <c r="B449" t="s">
        <v>243</v>
      </c>
      <c r="C449" t="s">
        <v>782</v>
      </c>
      <c r="D449" t="str">
        <f>INDEX('TMS Backcast - WINEP'!$B$12:$AG$22, MATCH('ALL Backcast - WINEP NEP'!$C449, 'TMS Backcast - WINEP'!$C$12:$C$22, 0), MATCH('ALL Backcast - WINEP NEP'!D$13, 'TMS Backcast - WINEP'!$B$13:$AG$13, 0))</f>
        <v>inland</v>
      </c>
      <c r="E449" t="str">
        <f>INDEX('TMS Backcast - WINEP'!$B$12:$AG$22, MATCH('ALL Backcast - WINEP NEP'!$C449, 'TMS Backcast - WINEP'!$C$12:$C$22, 0), MATCH('ALL Backcast - WINEP NEP'!E$13, 'TMS Backcast - WINEP'!$B$13:$AG$13, 0))</f>
        <v>Categorisation</v>
      </c>
      <c r="F449" t="str">
        <f>INDEX('TMS Backcast - WINEP'!$B$12:$AG$22, MATCH('ALL Backcast - WINEP NEP'!$C449, 'TMS Backcast - WINEP'!$C$12:$C$22, 0), MATCH('ALL Backcast - WINEP NEP'!F$13, 'TMS Backcast - WINEP'!$B$13:$AG$13, 0))</f>
        <v>Excluded</v>
      </c>
      <c r="H449" t="str">
        <f>INDEX('TMS Backcast - WINEP'!$B$12:$AG$22, MATCH('ALL Backcast - WINEP NEP'!$C449, 'TMS Backcast - WINEP'!$C$12:$C$22, 0), MATCH('ALL Backcast - WINEP NEP'!H$13, 'TMS Backcast - WINEP'!$B$13:$AG$13, 0))</f>
        <v>Good</v>
      </c>
      <c r="I449" t="str">
        <f>INDEX('TMS Backcast - WINEP'!$B$12:$AG$22, MATCH('ALL Backcast - WINEP NEP'!$C449, 'TMS Backcast - WINEP'!$C$12:$C$22, 0), MATCH('ALL Backcast - WINEP NEP'!I$13, 'TMS Backcast - WINEP'!$B$13:$AG$13, 0))</f>
        <v>Excellent</v>
      </c>
      <c r="J449" t="str">
        <f>INDEX('TMS Backcast - WINEP'!$B$12:$AG$22, MATCH('ALL Backcast - WINEP NEP'!$C449, 'TMS Backcast - WINEP'!$C$12:$C$22, 0), MATCH('ALL Backcast - WINEP NEP'!J$13, 'TMS Backcast - WINEP'!$B$13:$AG$13, 0))</f>
        <v>Excellent</v>
      </c>
      <c r="K449" t="str">
        <f>INDEX('TMS Backcast - WINEP'!$B$12:$AG$22, MATCH('ALL Backcast - WINEP NEP'!$C449, 'TMS Backcast - WINEP'!$C$12:$C$22, 0), MATCH('ALL Backcast - WINEP NEP'!K$13, 'TMS Backcast - WINEP'!$B$13:$AG$13, 0))</f>
        <v>Excellent</v>
      </c>
      <c r="L449" t="str">
        <f>INDEX('TMS Backcast - WINEP'!$B$12:$AG$22, MATCH('ALL Backcast - WINEP NEP'!$C449, 'TMS Backcast - WINEP'!$C$12:$C$22, 0), MATCH('ALL Backcast - WINEP NEP'!L$13, 'TMS Backcast - WINEP'!$B$13:$AG$13, 0))</f>
        <v>Excellent</v>
      </c>
      <c r="M449">
        <f>INDEX('TMS Backcast - WINEP'!$B$12:$AG$22, MATCH('ALL Backcast - WINEP NEP'!$C449, 'TMS Backcast - WINEP'!$C$12:$C$22, 0), MATCH('ALL Backcast - WINEP NEP'!M$13, 'TMS Backcast - WINEP'!$B$13:$AG$13, 0))</f>
        <v>0</v>
      </c>
      <c r="N449" t="str">
        <f>INDEX('TMS Backcast - WINEP'!$B$12:$AG$22, MATCH('ALL Backcast - WINEP NEP'!$C449, 'TMS Backcast - WINEP'!$C$12:$C$22, 0), MATCH('ALL Backcast - WINEP NEP'!N$13, 'TMS Backcast - WINEP'!$B$13:$AG$13, 0))</f>
        <v>Excellent</v>
      </c>
      <c r="O449" t="str">
        <f>INDEX('TMS Backcast - WINEP'!$B$12:$AG$22, MATCH('ALL Backcast - WINEP NEP'!$C449, 'TMS Backcast - WINEP'!$C$12:$C$22, 0), MATCH('ALL Backcast - WINEP NEP'!O$13, 'TMS Backcast - WINEP'!$B$13:$AG$13, 0))</f>
        <v>Excellent</v>
      </c>
      <c r="P449">
        <f>INDEX('TMS Backcast - WINEP'!$B$12:$AG$22, MATCH('ALL Backcast - WINEP NEP'!$C449, 'TMS Backcast - WINEP'!$C$12:$C$22, 0), MATCH('ALL Backcast - WINEP NEP'!P$13, 'TMS Backcast - WINEP'!$B$13:$AG$13, 0))</f>
        <v>0</v>
      </c>
      <c r="Q449" t="str">
        <f>INDEX('TMS Backcast - WINEP'!$B$12:$AG$22, MATCH('ALL Backcast - WINEP NEP'!$C449, 'TMS Backcast - WINEP'!$C$12:$C$22, 0), MATCH('ALL Backcast - WINEP NEP'!Q$13, 'TMS Backcast - WINEP'!$B$13:$AG$13, 0))</f>
        <v>Excellent</v>
      </c>
      <c r="R449" t="str">
        <f>INDEX('TMS Backcast - WINEP'!$B$12:$AG$22, MATCH('ALL Backcast - WINEP NEP'!$C449, 'TMS Backcast - WINEP'!$C$12:$C$22, 0), MATCH('ALL Backcast - WINEP NEP'!R$13, 'TMS Backcast - WINEP'!$B$13:$AG$13, 0))</f>
        <v>Excellent</v>
      </c>
      <c r="S449" t="str">
        <f>INDEX('TMS Backcast - WINEP'!$B$12:$AG$22, MATCH('ALL Backcast - WINEP NEP'!$C449, 'TMS Backcast - WINEP'!$C$12:$C$22, 0), MATCH('ALL Backcast - WINEP NEP'!S$13, 'TMS Backcast - WINEP'!$B$13:$AG$13, 0))</f>
        <v>Excellent</v>
      </c>
      <c r="T449" t="str">
        <f>INDEX('TMS Backcast - WINEP'!$B$12:$AG$22, MATCH('ALL Backcast - WINEP NEP'!$C449, 'TMS Backcast - WINEP'!$C$12:$C$22, 0), MATCH('ALL Backcast - WINEP NEP'!T$13, 'TMS Backcast - WINEP'!$B$13:$AG$13, 0))</f>
        <v>Excellent</v>
      </c>
      <c r="U449" t="str">
        <f>INDEX('TMS Backcast - WINEP'!$B$12:$AG$22, MATCH('ALL Backcast - WINEP NEP'!$C449, 'TMS Backcast - WINEP'!$C$12:$C$22, 0), MATCH('ALL Backcast - WINEP NEP'!U$13, 'TMS Backcast - WINEP'!$B$13:$AG$13, 0))</f>
        <v>Excellent</v>
      </c>
      <c r="V449" t="str">
        <f>INDEX('TMS Backcast - WINEP'!$B$12:$AG$22, MATCH('ALL Backcast - WINEP NEP'!$C449, 'TMS Backcast - WINEP'!$C$12:$C$22, 0), MATCH('ALL Backcast - WINEP NEP'!V$13, 'TMS Backcast - WINEP'!$B$13:$AG$13, 0))</f>
        <v>Excellent</v>
      </c>
      <c r="W449">
        <f>INDEX('TMS Backcast - WINEP'!$B$12:$AG$22, MATCH('ALL Backcast - WINEP NEP'!$C449, 'TMS Backcast - WINEP'!$C$12:$C$22, 0), MATCH('ALL Backcast - WINEP NEP'!W$13, 'TMS Backcast - WINEP'!$B$13:$AG$13, 0))</f>
        <v>0</v>
      </c>
      <c r="X449" t="str">
        <f>INDEX('TMS Backcast - WINEP'!$B$12:$AG$22, MATCH('ALL Backcast - WINEP NEP'!$C449, 'TMS Backcast - WINEP'!$C$12:$C$22, 0), MATCH('ALL Backcast - WINEP NEP'!X$13, 'TMS Backcast - WINEP'!$B$13:$AG$13, 0))</f>
        <v>EnvAct_IMP3 - 08TW100986a</v>
      </c>
      <c r="Y449" t="str">
        <f>INDEX('TMS Backcast - WINEP'!$B$12:$AG$22, MATCH('ALL Backcast - WINEP NEP'!$C449, 'TMS Backcast - WINEP'!$C$12:$C$22, 0), MATCH('ALL Backcast - WINEP NEP'!Y$13, 'TMS Backcast - WINEP'!$B$13:$AG$13, 0))</f>
        <v>Action to reduce storm overflow - accept company forecast</v>
      </c>
      <c r="Z449">
        <f>INDEX('TMS Backcast - WINEP'!$B$12:$AG$22, MATCH('ALL Backcast - WINEP NEP'!$C449, 'TMS Backcast - WINEP'!$C$12:$C$22, 0), MATCH('ALL Backcast - WINEP NEP'!Z$13, 'TMS Backcast - WINEP'!$B$13:$AG$13, 0))</f>
        <v>0</v>
      </c>
      <c r="AB449" t="str">
        <f t="shared" si="9"/>
        <v>Y</v>
      </c>
    </row>
    <row r="450" spans="2:28">
      <c r="B450" t="s">
        <v>243</v>
      </c>
      <c r="C450" t="s">
        <v>784</v>
      </c>
      <c r="D450" t="str">
        <f>INDEX('TMS Backcast - WINEP'!$B$12:$AG$22, MATCH('ALL Backcast - WINEP NEP'!$C450, 'TMS Backcast - WINEP'!$C$12:$C$22, 0), MATCH('ALL Backcast - WINEP NEP'!D$13, 'TMS Backcast - WINEP'!$B$13:$AG$13, 0))</f>
        <v>inland</v>
      </c>
      <c r="E450" t="str">
        <f>INDEX('TMS Backcast - WINEP'!$B$12:$AG$22, MATCH('ALL Backcast - WINEP NEP'!$C450, 'TMS Backcast - WINEP'!$C$12:$C$22, 0), MATCH('ALL Backcast - WINEP NEP'!E$13, 'TMS Backcast - WINEP'!$B$13:$AG$13, 0))</f>
        <v>Categorisation</v>
      </c>
      <c r="F450" t="str">
        <f>INDEX('TMS Backcast - WINEP'!$B$12:$AG$22, MATCH('ALL Backcast - WINEP NEP'!$C450, 'TMS Backcast - WINEP'!$C$12:$C$22, 0), MATCH('ALL Backcast - WINEP NEP'!F$13, 'TMS Backcast - WINEP'!$B$13:$AG$13, 0))</f>
        <v>Excluded</v>
      </c>
      <c r="H450" t="str">
        <f>INDEX('TMS Backcast - WINEP'!$B$12:$AG$22, MATCH('ALL Backcast - WINEP NEP'!$C450, 'TMS Backcast - WINEP'!$C$12:$C$22, 0), MATCH('ALL Backcast - WINEP NEP'!H$13, 'TMS Backcast - WINEP'!$B$13:$AG$13, 0))</f>
        <v>Not applicable (removed)</v>
      </c>
      <c r="I450" t="str">
        <f>INDEX('TMS Backcast - WINEP'!$B$12:$AG$22, MATCH('ALL Backcast - WINEP NEP'!$C450, 'TMS Backcast - WINEP'!$C$12:$C$22, 0), MATCH('ALL Backcast - WINEP NEP'!I$13, 'TMS Backcast - WINEP'!$B$13:$AG$13, 0))</f>
        <v>Not applicable (removed)</v>
      </c>
      <c r="J450" t="str">
        <f>INDEX('TMS Backcast - WINEP'!$B$12:$AG$22, MATCH('ALL Backcast - WINEP NEP'!$C450, 'TMS Backcast - WINEP'!$C$12:$C$22, 0), MATCH('ALL Backcast - WINEP NEP'!J$13, 'TMS Backcast - WINEP'!$B$13:$AG$13, 0))</f>
        <v>Not applicable (removed)</v>
      </c>
      <c r="K450" t="str">
        <f>INDEX('TMS Backcast - WINEP'!$B$12:$AG$22, MATCH('ALL Backcast - WINEP NEP'!$C450, 'TMS Backcast - WINEP'!$C$12:$C$22, 0), MATCH('ALL Backcast - WINEP NEP'!K$13, 'TMS Backcast - WINEP'!$B$13:$AG$13, 0))</f>
        <v>Not applicable (removed)</v>
      </c>
      <c r="L450" t="str">
        <f>INDEX('TMS Backcast - WINEP'!$B$12:$AG$22, MATCH('ALL Backcast - WINEP NEP'!$C450, 'TMS Backcast - WINEP'!$C$12:$C$22, 0), MATCH('ALL Backcast - WINEP NEP'!L$13, 'TMS Backcast - WINEP'!$B$13:$AG$13, 0))</f>
        <v>Not applicable (removed)</v>
      </c>
      <c r="M450">
        <f>INDEX('TMS Backcast - WINEP'!$B$12:$AG$22, MATCH('ALL Backcast - WINEP NEP'!$C450, 'TMS Backcast - WINEP'!$C$12:$C$22, 0), MATCH('ALL Backcast - WINEP NEP'!M$13, 'TMS Backcast - WINEP'!$B$13:$AG$13, 0))</f>
        <v>0</v>
      </c>
      <c r="N450" t="str">
        <f>INDEX('TMS Backcast - WINEP'!$B$12:$AG$22, MATCH('ALL Backcast - WINEP NEP'!$C450, 'TMS Backcast - WINEP'!$C$12:$C$22, 0), MATCH('ALL Backcast - WINEP NEP'!N$13, 'TMS Backcast - WINEP'!$B$13:$AG$13, 0))</f>
        <v>Not applicable (removed)</v>
      </c>
      <c r="O450" t="str">
        <f>INDEX('TMS Backcast - WINEP'!$B$12:$AG$22, MATCH('ALL Backcast - WINEP NEP'!$C450, 'TMS Backcast - WINEP'!$C$12:$C$22, 0), MATCH('ALL Backcast - WINEP NEP'!O$13, 'TMS Backcast - WINEP'!$B$13:$AG$13, 0))</f>
        <v>Not applicable (removed)</v>
      </c>
      <c r="P450">
        <f>INDEX('TMS Backcast - WINEP'!$B$12:$AG$22, MATCH('ALL Backcast - WINEP NEP'!$C450, 'TMS Backcast - WINEP'!$C$12:$C$22, 0), MATCH('ALL Backcast - WINEP NEP'!P$13, 'TMS Backcast - WINEP'!$B$13:$AG$13, 0))</f>
        <v>0</v>
      </c>
      <c r="Q450" t="str">
        <f>INDEX('TMS Backcast - WINEP'!$B$12:$AG$22, MATCH('ALL Backcast - WINEP NEP'!$C450, 'TMS Backcast - WINEP'!$C$12:$C$22, 0), MATCH('ALL Backcast - WINEP NEP'!Q$13, 'TMS Backcast - WINEP'!$B$13:$AG$13, 0))</f>
        <v>Not applicable - not impacting</v>
      </c>
      <c r="R450" t="str">
        <f>INDEX('TMS Backcast - WINEP'!$B$12:$AG$22, MATCH('ALL Backcast - WINEP NEP'!$C450, 'TMS Backcast - WINEP'!$C$12:$C$22, 0), MATCH('ALL Backcast - WINEP NEP'!R$13, 'TMS Backcast - WINEP'!$B$13:$AG$13, 0))</f>
        <v>Not applicable - not impacting</v>
      </c>
      <c r="S450" t="str">
        <f>INDEX('TMS Backcast - WINEP'!$B$12:$AG$22, MATCH('ALL Backcast - WINEP NEP'!$C450, 'TMS Backcast - WINEP'!$C$12:$C$22, 0), MATCH('ALL Backcast - WINEP NEP'!S$13, 'TMS Backcast - WINEP'!$B$13:$AG$13, 0))</f>
        <v>Not applicable - not impacting</v>
      </c>
      <c r="T450" t="str">
        <f>INDEX('TMS Backcast - WINEP'!$B$12:$AG$22, MATCH('ALL Backcast - WINEP NEP'!$C450, 'TMS Backcast - WINEP'!$C$12:$C$22, 0), MATCH('ALL Backcast - WINEP NEP'!T$13, 'TMS Backcast - WINEP'!$B$13:$AG$13, 0))</f>
        <v>Not applicable - not impacting</v>
      </c>
      <c r="U450" t="str">
        <f>INDEX('TMS Backcast - WINEP'!$B$12:$AG$22, MATCH('ALL Backcast - WINEP NEP'!$C450, 'TMS Backcast - WINEP'!$C$12:$C$22, 0), MATCH('ALL Backcast - WINEP NEP'!U$13, 'TMS Backcast - WINEP'!$B$13:$AG$13, 0))</f>
        <v>Not applicable - not impacting</v>
      </c>
      <c r="V450" t="str">
        <f>INDEX('TMS Backcast - WINEP'!$B$12:$AG$22, MATCH('ALL Backcast - WINEP NEP'!$C450, 'TMS Backcast - WINEP'!$C$12:$C$22, 0), MATCH('ALL Backcast - WINEP NEP'!V$13, 'TMS Backcast - WINEP'!$B$13:$AG$13, 0))</f>
        <v>Not applicable - not impacting</v>
      </c>
      <c r="W450">
        <f>INDEX('TMS Backcast - WINEP'!$B$12:$AG$22, MATCH('ALL Backcast - WINEP NEP'!$C450, 'TMS Backcast - WINEP'!$C$12:$C$22, 0), MATCH('ALL Backcast - WINEP NEP'!W$13, 'TMS Backcast - WINEP'!$B$13:$AG$13, 0))</f>
        <v>0</v>
      </c>
      <c r="X450">
        <f>INDEX('TMS Backcast - WINEP'!$B$12:$AG$22, MATCH('ALL Backcast - WINEP NEP'!$C450, 'TMS Backcast - WINEP'!$C$12:$C$22, 0), MATCH('ALL Backcast - WINEP NEP'!X$13, 'TMS Backcast - WINEP'!$B$13:$AG$13, 0))</f>
        <v>0</v>
      </c>
      <c r="Y450">
        <f>INDEX('TMS Backcast - WINEP'!$B$12:$AG$22, MATCH('ALL Backcast - WINEP NEP'!$C450, 'TMS Backcast - WINEP'!$C$12:$C$22, 0), MATCH('ALL Backcast - WINEP NEP'!Y$13, 'TMS Backcast - WINEP'!$B$13:$AG$13, 0))</f>
        <v>0</v>
      </c>
      <c r="Z450">
        <f>INDEX('TMS Backcast - WINEP'!$B$12:$AG$22, MATCH('ALL Backcast - WINEP NEP'!$C450, 'TMS Backcast - WINEP'!$C$12:$C$22, 0), MATCH('ALL Backcast - WINEP NEP'!Z$13, 'TMS Backcast - WINEP'!$B$13:$AG$13, 0))</f>
        <v>0</v>
      </c>
      <c r="AB450" t="str">
        <f t="shared" si="9"/>
        <v>N</v>
      </c>
    </row>
    <row r="451" spans="2:28">
      <c r="B451" t="s">
        <v>243</v>
      </c>
      <c r="C451" t="s">
        <v>785</v>
      </c>
      <c r="D451" t="str">
        <f>INDEX('TMS Backcast - WINEP'!$B$12:$AG$22, MATCH('ALL Backcast - WINEP NEP'!$C451, 'TMS Backcast - WINEP'!$C$12:$C$22, 0), MATCH('ALL Backcast - WINEP NEP'!D$13, 'TMS Backcast - WINEP'!$B$13:$AG$13, 0))</f>
        <v>inland</v>
      </c>
      <c r="E451" t="str">
        <f>INDEX('TMS Backcast - WINEP'!$B$12:$AG$22, MATCH('ALL Backcast - WINEP NEP'!$C451, 'TMS Backcast - WINEP'!$C$12:$C$22, 0), MATCH('ALL Backcast - WINEP NEP'!E$13, 'TMS Backcast - WINEP'!$B$13:$AG$13, 0))</f>
        <v>Categorisation</v>
      </c>
      <c r="F451" t="str">
        <f>INDEX('TMS Backcast - WINEP'!$B$12:$AG$22, MATCH('ALL Backcast - WINEP NEP'!$C451, 'TMS Backcast - WINEP'!$C$12:$C$22, 0), MATCH('ALL Backcast - WINEP NEP'!F$13, 'TMS Backcast - WINEP'!$B$13:$AG$13, 0))</f>
        <v>Excluded</v>
      </c>
      <c r="H451" t="str">
        <f>INDEX('TMS Backcast - WINEP'!$B$12:$AG$22, MATCH('ALL Backcast - WINEP NEP'!$C451, 'TMS Backcast - WINEP'!$C$12:$C$22, 0), MATCH('ALL Backcast - WINEP NEP'!H$13, 'TMS Backcast - WINEP'!$B$13:$AG$13, 0))</f>
        <v>Not applicable (removed)</v>
      </c>
      <c r="I451" t="str">
        <f>INDEX('TMS Backcast - WINEP'!$B$12:$AG$22, MATCH('ALL Backcast - WINEP NEP'!$C451, 'TMS Backcast - WINEP'!$C$12:$C$22, 0), MATCH('ALL Backcast - WINEP NEP'!I$13, 'TMS Backcast - WINEP'!$B$13:$AG$13, 0))</f>
        <v>Not applicable (removed)</v>
      </c>
      <c r="J451" t="str">
        <f>INDEX('TMS Backcast - WINEP'!$B$12:$AG$22, MATCH('ALL Backcast - WINEP NEP'!$C451, 'TMS Backcast - WINEP'!$C$12:$C$22, 0), MATCH('ALL Backcast - WINEP NEP'!J$13, 'TMS Backcast - WINEP'!$B$13:$AG$13, 0))</f>
        <v>Not applicable (removed)</v>
      </c>
      <c r="K451" t="str">
        <f>INDEX('TMS Backcast - WINEP'!$B$12:$AG$22, MATCH('ALL Backcast - WINEP NEP'!$C451, 'TMS Backcast - WINEP'!$C$12:$C$22, 0), MATCH('ALL Backcast - WINEP NEP'!K$13, 'TMS Backcast - WINEP'!$B$13:$AG$13, 0))</f>
        <v>Not applicable (removed)</v>
      </c>
      <c r="L451" t="str">
        <f>INDEX('TMS Backcast - WINEP'!$B$12:$AG$22, MATCH('ALL Backcast - WINEP NEP'!$C451, 'TMS Backcast - WINEP'!$C$12:$C$22, 0), MATCH('ALL Backcast - WINEP NEP'!L$13, 'TMS Backcast - WINEP'!$B$13:$AG$13, 0))</f>
        <v>Not applicable (removed)</v>
      </c>
      <c r="M451">
        <f>INDEX('TMS Backcast - WINEP'!$B$12:$AG$22, MATCH('ALL Backcast - WINEP NEP'!$C451, 'TMS Backcast - WINEP'!$C$12:$C$22, 0), MATCH('ALL Backcast - WINEP NEP'!M$13, 'TMS Backcast - WINEP'!$B$13:$AG$13, 0))</f>
        <v>0</v>
      </c>
      <c r="N451" t="str">
        <f>INDEX('TMS Backcast - WINEP'!$B$12:$AG$22, MATCH('ALL Backcast - WINEP NEP'!$C451, 'TMS Backcast - WINEP'!$C$12:$C$22, 0), MATCH('ALL Backcast - WINEP NEP'!N$13, 'TMS Backcast - WINEP'!$B$13:$AG$13, 0))</f>
        <v>Not applicable (removed)</v>
      </c>
      <c r="O451" t="str">
        <f>INDEX('TMS Backcast - WINEP'!$B$12:$AG$22, MATCH('ALL Backcast - WINEP NEP'!$C451, 'TMS Backcast - WINEP'!$C$12:$C$22, 0), MATCH('ALL Backcast - WINEP NEP'!O$13, 'TMS Backcast - WINEP'!$B$13:$AG$13, 0))</f>
        <v>Not applicable (removed)</v>
      </c>
      <c r="P451">
        <f>INDEX('TMS Backcast - WINEP'!$B$12:$AG$22, MATCH('ALL Backcast - WINEP NEP'!$C451, 'TMS Backcast - WINEP'!$C$12:$C$22, 0), MATCH('ALL Backcast - WINEP NEP'!P$13, 'TMS Backcast - WINEP'!$B$13:$AG$13, 0))</f>
        <v>0</v>
      </c>
      <c r="Q451" t="str">
        <f>INDEX('TMS Backcast - WINEP'!$B$12:$AG$22, MATCH('ALL Backcast - WINEP NEP'!$C451, 'TMS Backcast - WINEP'!$C$12:$C$22, 0), MATCH('ALL Backcast - WINEP NEP'!Q$13, 'TMS Backcast - WINEP'!$B$13:$AG$13, 0))</f>
        <v>Not applicable - not impacting</v>
      </c>
      <c r="R451" t="str">
        <f>INDEX('TMS Backcast - WINEP'!$B$12:$AG$22, MATCH('ALL Backcast - WINEP NEP'!$C451, 'TMS Backcast - WINEP'!$C$12:$C$22, 0), MATCH('ALL Backcast - WINEP NEP'!R$13, 'TMS Backcast - WINEP'!$B$13:$AG$13, 0))</f>
        <v>Not applicable - not impacting</v>
      </c>
      <c r="S451" t="str">
        <f>INDEX('TMS Backcast - WINEP'!$B$12:$AG$22, MATCH('ALL Backcast - WINEP NEP'!$C451, 'TMS Backcast - WINEP'!$C$12:$C$22, 0), MATCH('ALL Backcast - WINEP NEP'!S$13, 'TMS Backcast - WINEP'!$B$13:$AG$13, 0))</f>
        <v>Not applicable - not impacting</v>
      </c>
      <c r="T451" t="str">
        <f>INDEX('TMS Backcast - WINEP'!$B$12:$AG$22, MATCH('ALL Backcast - WINEP NEP'!$C451, 'TMS Backcast - WINEP'!$C$12:$C$22, 0), MATCH('ALL Backcast - WINEP NEP'!T$13, 'TMS Backcast - WINEP'!$B$13:$AG$13, 0))</f>
        <v>Not applicable - not impacting</v>
      </c>
      <c r="U451" t="str">
        <f>INDEX('TMS Backcast - WINEP'!$B$12:$AG$22, MATCH('ALL Backcast - WINEP NEP'!$C451, 'TMS Backcast - WINEP'!$C$12:$C$22, 0), MATCH('ALL Backcast - WINEP NEP'!U$13, 'TMS Backcast - WINEP'!$B$13:$AG$13, 0))</f>
        <v>Not applicable - not impacting</v>
      </c>
      <c r="V451" t="str">
        <f>INDEX('TMS Backcast - WINEP'!$B$12:$AG$22, MATCH('ALL Backcast - WINEP NEP'!$C451, 'TMS Backcast - WINEP'!$C$12:$C$22, 0), MATCH('ALL Backcast - WINEP NEP'!V$13, 'TMS Backcast - WINEP'!$B$13:$AG$13, 0))</f>
        <v>Not applicable - not impacting</v>
      </c>
      <c r="W451">
        <f>INDEX('TMS Backcast - WINEP'!$B$12:$AG$22, MATCH('ALL Backcast - WINEP NEP'!$C451, 'TMS Backcast - WINEP'!$C$12:$C$22, 0), MATCH('ALL Backcast - WINEP NEP'!W$13, 'TMS Backcast - WINEP'!$B$13:$AG$13, 0))</f>
        <v>0</v>
      </c>
      <c r="X451">
        <f>INDEX('TMS Backcast - WINEP'!$B$12:$AG$22, MATCH('ALL Backcast - WINEP NEP'!$C451, 'TMS Backcast - WINEP'!$C$12:$C$22, 0), MATCH('ALL Backcast - WINEP NEP'!X$13, 'TMS Backcast - WINEP'!$B$13:$AG$13, 0))</f>
        <v>0</v>
      </c>
      <c r="Y451">
        <f>INDEX('TMS Backcast - WINEP'!$B$12:$AG$22, MATCH('ALL Backcast - WINEP NEP'!$C451, 'TMS Backcast - WINEP'!$C$12:$C$22, 0), MATCH('ALL Backcast - WINEP NEP'!Y$13, 'TMS Backcast - WINEP'!$B$13:$AG$13, 0))</f>
        <v>0</v>
      </c>
      <c r="Z451">
        <f>INDEX('TMS Backcast - WINEP'!$B$12:$AG$22, MATCH('ALL Backcast - WINEP NEP'!$C451, 'TMS Backcast - WINEP'!$C$12:$C$22, 0), MATCH('ALL Backcast - WINEP NEP'!Z$13, 'TMS Backcast - WINEP'!$B$13:$AG$13, 0))</f>
        <v>0</v>
      </c>
      <c r="AB451" t="str">
        <f t="shared" si="9"/>
        <v>N</v>
      </c>
    </row>
    <row r="452" spans="2:28">
      <c r="B452" t="s">
        <v>243</v>
      </c>
      <c r="C452" t="s">
        <v>786</v>
      </c>
      <c r="D452" t="str">
        <f>INDEX('TMS Backcast - WINEP'!$B$12:$AG$22, MATCH('ALL Backcast - WINEP NEP'!$C452, 'TMS Backcast - WINEP'!$C$12:$C$22, 0), MATCH('ALL Backcast - WINEP NEP'!D$13, 'TMS Backcast - WINEP'!$B$13:$AG$13, 0))</f>
        <v>inland</v>
      </c>
      <c r="E452" t="str">
        <f>INDEX('TMS Backcast - WINEP'!$B$12:$AG$22, MATCH('ALL Backcast - WINEP NEP'!$C452, 'TMS Backcast - WINEP'!$C$12:$C$22, 0), MATCH('ALL Backcast - WINEP NEP'!E$13, 'TMS Backcast - WINEP'!$B$13:$AG$13, 0))</f>
        <v>Categorisation</v>
      </c>
      <c r="F452" t="str">
        <f>INDEX('TMS Backcast - WINEP'!$B$12:$AG$22, MATCH('ALL Backcast - WINEP NEP'!$C452, 'TMS Backcast - WINEP'!$C$12:$C$22, 0), MATCH('ALL Backcast - WINEP NEP'!F$13, 'TMS Backcast - WINEP'!$B$13:$AG$13, 0))</f>
        <v>Excluded</v>
      </c>
      <c r="H452" t="str">
        <f>INDEX('TMS Backcast - WINEP'!$B$12:$AG$22, MATCH('ALL Backcast - WINEP NEP'!$C452, 'TMS Backcast - WINEP'!$C$12:$C$22, 0), MATCH('ALL Backcast - WINEP NEP'!H$13, 'TMS Backcast - WINEP'!$B$13:$AG$13, 0))</f>
        <v>Not applicable (removed)</v>
      </c>
      <c r="I452" t="str">
        <f>INDEX('TMS Backcast - WINEP'!$B$12:$AG$22, MATCH('ALL Backcast - WINEP NEP'!$C452, 'TMS Backcast - WINEP'!$C$12:$C$22, 0), MATCH('ALL Backcast - WINEP NEP'!I$13, 'TMS Backcast - WINEP'!$B$13:$AG$13, 0))</f>
        <v>Not applicable (removed)</v>
      </c>
      <c r="J452" t="str">
        <f>INDEX('TMS Backcast - WINEP'!$B$12:$AG$22, MATCH('ALL Backcast - WINEP NEP'!$C452, 'TMS Backcast - WINEP'!$C$12:$C$22, 0), MATCH('ALL Backcast - WINEP NEP'!J$13, 'TMS Backcast - WINEP'!$B$13:$AG$13, 0))</f>
        <v>Not applicable (removed)</v>
      </c>
      <c r="K452" t="str">
        <f>INDEX('TMS Backcast - WINEP'!$B$12:$AG$22, MATCH('ALL Backcast - WINEP NEP'!$C452, 'TMS Backcast - WINEP'!$C$12:$C$22, 0), MATCH('ALL Backcast - WINEP NEP'!K$13, 'TMS Backcast - WINEP'!$B$13:$AG$13, 0))</f>
        <v>Not applicable (removed)</v>
      </c>
      <c r="L452" t="str">
        <f>INDEX('TMS Backcast - WINEP'!$B$12:$AG$22, MATCH('ALL Backcast - WINEP NEP'!$C452, 'TMS Backcast - WINEP'!$C$12:$C$22, 0), MATCH('ALL Backcast - WINEP NEP'!L$13, 'TMS Backcast - WINEP'!$B$13:$AG$13, 0))</f>
        <v>Not applicable (removed)</v>
      </c>
      <c r="M452">
        <f>INDEX('TMS Backcast - WINEP'!$B$12:$AG$22, MATCH('ALL Backcast - WINEP NEP'!$C452, 'TMS Backcast - WINEP'!$C$12:$C$22, 0), MATCH('ALL Backcast - WINEP NEP'!M$13, 'TMS Backcast - WINEP'!$B$13:$AG$13, 0))</f>
        <v>0</v>
      </c>
      <c r="N452" t="str">
        <f>INDEX('TMS Backcast - WINEP'!$B$12:$AG$22, MATCH('ALL Backcast - WINEP NEP'!$C452, 'TMS Backcast - WINEP'!$C$12:$C$22, 0), MATCH('ALL Backcast - WINEP NEP'!N$13, 'TMS Backcast - WINEP'!$B$13:$AG$13, 0))</f>
        <v>Not applicable (removed)</v>
      </c>
      <c r="O452" t="str">
        <f>INDEX('TMS Backcast - WINEP'!$B$12:$AG$22, MATCH('ALL Backcast - WINEP NEP'!$C452, 'TMS Backcast - WINEP'!$C$12:$C$22, 0), MATCH('ALL Backcast - WINEP NEP'!O$13, 'TMS Backcast - WINEP'!$B$13:$AG$13, 0))</f>
        <v>Not applicable (removed)</v>
      </c>
      <c r="P452">
        <f>INDEX('TMS Backcast - WINEP'!$B$12:$AG$22, MATCH('ALL Backcast - WINEP NEP'!$C452, 'TMS Backcast - WINEP'!$C$12:$C$22, 0), MATCH('ALL Backcast - WINEP NEP'!P$13, 'TMS Backcast - WINEP'!$B$13:$AG$13, 0))</f>
        <v>0</v>
      </c>
      <c r="Q452" t="str">
        <f>INDEX('TMS Backcast - WINEP'!$B$12:$AG$22, MATCH('ALL Backcast - WINEP NEP'!$C452, 'TMS Backcast - WINEP'!$C$12:$C$22, 0), MATCH('ALL Backcast - WINEP NEP'!Q$13, 'TMS Backcast - WINEP'!$B$13:$AG$13, 0))</f>
        <v>Not applicable - not impacting</v>
      </c>
      <c r="R452" t="str">
        <f>INDEX('TMS Backcast - WINEP'!$B$12:$AG$22, MATCH('ALL Backcast - WINEP NEP'!$C452, 'TMS Backcast - WINEP'!$C$12:$C$22, 0), MATCH('ALL Backcast - WINEP NEP'!R$13, 'TMS Backcast - WINEP'!$B$13:$AG$13, 0))</f>
        <v>Not applicable - not impacting</v>
      </c>
      <c r="S452" t="str">
        <f>INDEX('TMS Backcast - WINEP'!$B$12:$AG$22, MATCH('ALL Backcast - WINEP NEP'!$C452, 'TMS Backcast - WINEP'!$C$12:$C$22, 0), MATCH('ALL Backcast - WINEP NEP'!S$13, 'TMS Backcast - WINEP'!$B$13:$AG$13, 0))</f>
        <v>Not applicable - not impacting</v>
      </c>
      <c r="T452" t="str">
        <f>INDEX('TMS Backcast - WINEP'!$B$12:$AG$22, MATCH('ALL Backcast - WINEP NEP'!$C452, 'TMS Backcast - WINEP'!$C$12:$C$22, 0), MATCH('ALL Backcast - WINEP NEP'!T$13, 'TMS Backcast - WINEP'!$B$13:$AG$13, 0))</f>
        <v>Not applicable - not impacting</v>
      </c>
      <c r="U452" t="str">
        <f>INDEX('TMS Backcast - WINEP'!$B$12:$AG$22, MATCH('ALL Backcast - WINEP NEP'!$C452, 'TMS Backcast - WINEP'!$C$12:$C$22, 0), MATCH('ALL Backcast - WINEP NEP'!U$13, 'TMS Backcast - WINEP'!$B$13:$AG$13, 0))</f>
        <v>Not applicable - not impacting</v>
      </c>
      <c r="V452" t="str">
        <f>INDEX('TMS Backcast - WINEP'!$B$12:$AG$22, MATCH('ALL Backcast - WINEP NEP'!$C452, 'TMS Backcast - WINEP'!$C$12:$C$22, 0), MATCH('ALL Backcast - WINEP NEP'!V$13, 'TMS Backcast - WINEP'!$B$13:$AG$13, 0))</f>
        <v>Not applicable - not impacting</v>
      </c>
      <c r="W452">
        <f>INDEX('TMS Backcast - WINEP'!$B$12:$AG$22, MATCH('ALL Backcast - WINEP NEP'!$C452, 'TMS Backcast - WINEP'!$C$12:$C$22, 0), MATCH('ALL Backcast - WINEP NEP'!W$13, 'TMS Backcast - WINEP'!$B$13:$AG$13, 0))</f>
        <v>0</v>
      </c>
      <c r="X452">
        <f>INDEX('TMS Backcast - WINEP'!$B$12:$AG$22, MATCH('ALL Backcast - WINEP NEP'!$C452, 'TMS Backcast - WINEP'!$C$12:$C$22, 0), MATCH('ALL Backcast - WINEP NEP'!X$13, 'TMS Backcast - WINEP'!$B$13:$AG$13, 0))</f>
        <v>0</v>
      </c>
      <c r="Y452">
        <f>INDEX('TMS Backcast - WINEP'!$B$12:$AG$22, MATCH('ALL Backcast - WINEP NEP'!$C452, 'TMS Backcast - WINEP'!$C$12:$C$22, 0), MATCH('ALL Backcast - WINEP NEP'!Y$13, 'TMS Backcast - WINEP'!$B$13:$AG$13, 0))</f>
        <v>0</v>
      </c>
      <c r="Z452">
        <f>INDEX('TMS Backcast - WINEP'!$B$12:$AG$22, MATCH('ALL Backcast - WINEP NEP'!$C452, 'TMS Backcast - WINEP'!$C$12:$C$22, 0), MATCH('ALL Backcast - WINEP NEP'!Z$13, 'TMS Backcast - WINEP'!$B$13:$AG$13, 0))</f>
        <v>0</v>
      </c>
      <c r="AB452" t="str">
        <f t="shared" si="9"/>
        <v>N</v>
      </c>
    </row>
    <row r="453" spans="2:28">
      <c r="B453" t="s">
        <v>243</v>
      </c>
      <c r="C453" t="s">
        <v>787</v>
      </c>
      <c r="D453" t="str">
        <f>INDEX('TMS Backcast - WINEP'!$B$12:$AG$22, MATCH('ALL Backcast - WINEP NEP'!$C453, 'TMS Backcast - WINEP'!$C$12:$C$22, 0), MATCH('ALL Backcast - WINEP NEP'!D$13, 'TMS Backcast - WINEP'!$B$13:$AG$13, 0))</f>
        <v>inland</v>
      </c>
      <c r="E453" t="str">
        <f>INDEX('TMS Backcast - WINEP'!$B$12:$AG$22, MATCH('ALL Backcast - WINEP NEP'!$C453, 'TMS Backcast - WINEP'!$C$12:$C$22, 0), MATCH('ALL Backcast - WINEP NEP'!E$13, 'TMS Backcast - WINEP'!$B$13:$AG$13, 0))</f>
        <v>Categorisation</v>
      </c>
      <c r="F453" t="str">
        <f>INDEX('TMS Backcast - WINEP'!$B$12:$AG$22, MATCH('ALL Backcast - WINEP NEP'!$C453, 'TMS Backcast - WINEP'!$C$12:$C$22, 0), MATCH('ALL Backcast - WINEP NEP'!F$13, 'TMS Backcast - WINEP'!$B$13:$AG$13, 0))</f>
        <v>Excluded</v>
      </c>
      <c r="H453" t="str">
        <f>INDEX('TMS Backcast - WINEP'!$B$12:$AG$22, MATCH('ALL Backcast - WINEP NEP'!$C453, 'TMS Backcast - WINEP'!$C$12:$C$22, 0), MATCH('ALL Backcast - WINEP NEP'!H$13, 'TMS Backcast - WINEP'!$B$13:$AG$13, 0))</f>
        <v>Not applicable (removed)</v>
      </c>
      <c r="I453" t="str">
        <f>INDEX('TMS Backcast - WINEP'!$B$12:$AG$22, MATCH('ALL Backcast - WINEP NEP'!$C453, 'TMS Backcast - WINEP'!$C$12:$C$22, 0), MATCH('ALL Backcast - WINEP NEP'!I$13, 'TMS Backcast - WINEP'!$B$13:$AG$13, 0))</f>
        <v>Not applicable (removed)</v>
      </c>
      <c r="J453" t="str">
        <f>INDEX('TMS Backcast - WINEP'!$B$12:$AG$22, MATCH('ALL Backcast - WINEP NEP'!$C453, 'TMS Backcast - WINEP'!$C$12:$C$22, 0), MATCH('ALL Backcast - WINEP NEP'!J$13, 'TMS Backcast - WINEP'!$B$13:$AG$13, 0))</f>
        <v>Not applicable (removed)</v>
      </c>
      <c r="K453" t="str">
        <f>INDEX('TMS Backcast - WINEP'!$B$12:$AG$22, MATCH('ALL Backcast - WINEP NEP'!$C453, 'TMS Backcast - WINEP'!$C$12:$C$22, 0), MATCH('ALL Backcast - WINEP NEP'!K$13, 'TMS Backcast - WINEP'!$B$13:$AG$13, 0))</f>
        <v>Not applicable (removed)</v>
      </c>
      <c r="L453" t="str">
        <f>INDEX('TMS Backcast - WINEP'!$B$12:$AG$22, MATCH('ALL Backcast - WINEP NEP'!$C453, 'TMS Backcast - WINEP'!$C$12:$C$22, 0), MATCH('ALL Backcast - WINEP NEP'!L$13, 'TMS Backcast - WINEP'!$B$13:$AG$13, 0))</f>
        <v>Not applicable (removed)</v>
      </c>
      <c r="M453">
        <f>INDEX('TMS Backcast - WINEP'!$B$12:$AG$22, MATCH('ALL Backcast - WINEP NEP'!$C453, 'TMS Backcast - WINEP'!$C$12:$C$22, 0), MATCH('ALL Backcast - WINEP NEP'!M$13, 'TMS Backcast - WINEP'!$B$13:$AG$13, 0))</f>
        <v>0</v>
      </c>
      <c r="N453" t="str">
        <f>INDEX('TMS Backcast - WINEP'!$B$12:$AG$22, MATCH('ALL Backcast - WINEP NEP'!$C453, 'TMS Backcast - WINEP'!$C$12:$C$22, 0), MATCH('ALL Backcast - WINEP NEP'!N$13, 'TMS Backcast - WINEP'!$B$13:$AG$13, 0))</f>
        <v>Not applicable (removed)</v>
      </c>
      <c r="O453" t="str">
        <f>INDEX('TMS Backcast - WINEP'!$B$12:$AG$22, MATCH('ALL Backcast - WINEP NEP'!$C453, 'TMS Backcast - WINEP'!$C$12:$C$22, 0), MATCH('ALL Backcast - WINEP NEP'!O$13, 'TMS Backcast - WINEP'!$B$13:$AG$13, 0))</f>
        <v>Not applicable (removed)</v>
      </c>
      <c r="P453">
        <f>INDEX('TMS Backcast - WINEP'!$B$12:$AG$22, MATCH('ALL Backcast - WINEP NEP'!$C453, 'TMS Backcast - WINEP'!$C$12:$C$22, 0), MATCH('ALL Backcast - WINEP NEP'!P$13, 'TMS Backcast - WINEP'!$B$13:$AG$13, 0))</f>
        <v>0</v>
      </c>
      <c r="Q453" t="str">
        <f>INDEX('TMS Backcast - WINEP'!$B$12:$AG$22, MATCH('ALL Backcast - WINEP NEP'!$C453, 'TMS Backcast - WINEP'!$C$12:$C$22, 0), MATCH('ALL Backcast - WINEP NEP'!Q$13, 'TMS Backcast - WINEP'!$B$13:$AG$13, 0))</f>
        <v>Not applicable - not impacting</v>
      </c>
      <c r="R453" t="str">
        <f>INDEX('TMS Backcast - WINEP'!$B$12:$AG$22, MATCH('ALL Backcast - WINEP NEP'!$C453, 'TMS Backcast - WINEP'!$C$12:$C$22, 0), MATCH('ALL Backcast - WINEP NEP'!R$13, 'TMS Backcast - WINEP'!$B$13:$AG$13, 0))</f>
        <v>Not applicable - not impacting</v>
      </c>
      <c r="S453" t="str">
        <f>INDEX('TMS Backcast - WINEP'!$B$12:$AG$22, MATCH('ALL Backcast - WINEP NEP'!$C453, 'TMS Backcast - WINEP'!$C$12:$C$22, 0), MATCH('ALL Backcast - WINEP NEP'!S$13, 'TMS Backcast - WINEP'!$B$13:$AG$13, 0))</f>
        <v>Not applicable - not impacting</v>
      </c>
      <c r="T453" t="str">
        <f>INDEX('TMS Backcast - WINEP'!$B$12:$AG$22, MATCH('ALL Backcast - WINEP NEP'!$C453, 'TMS Backcast - WINEP'!$C$12:$C$22, 0), MATCH('ALL Backcast - WINEP NEP'!T$13, 'TMS Backcast - WINEP'!$B$13:$AG$13, 0))</f>
        <v>Not applicable - not impacting</v>
      </c>
      <c r="U453" t="str">
        <f>INDEX('TMS Backcast - WINEP'!$B$12:$AG$22, MATCH('ALL Backcast - WINEP NEP'!$C453, 'TMS Backcast - WINEP'!$C$12:$C$22, 0), MATCH('ALL Backcast - WINEP NEP'!U$13, 'TMS Backcast - WINEP'!$B$13:$AG$13, 0))</f>
        <v>Not applicable - not impacting</v>
      </c>
      <c r="V453" t="str">
        <f>INDEX('TMS Backcast - WINEP'!$B$12:$AG$22, MATCH('ALL Backcast - WINEP NEP'!$C453, 'TMS Backcast - WINEP'!$C$12:$C$22, 0), MATCH('ALL Backcast - WINEP NEP'!V$13, 'TMS Backcast - WINEP'!$B$13:$AG$13, 0))</f>
        <v>Not applicable - not impacting</v>
      </c>
      <c r="W453">
        <f>INDEX('TMS Backcast - WINEP'!$B$12:$AG$22, MATCH('ALL Backcast - WINEP NEP'!$C453, 'TMS Backcast - WINEP'!$C$12:$C$22, 0), MATCH('ALL Backcast - WINEP NEP'!W$13, 'TMS Backcast - WINEP'!$B$13:$AG$13, 0))</f>
        <v>0</v>
      </c>
      <c r="X453">
        <f>INDEX('TMS Backcast - WINEP'!$B$12:$AG$22, MATCH('ALL Backcast - WINEP NEP'!$C453, 'TMS Backcast - WINEP'!$C$12:$C$22, 0), MATCH('ALL Backcast - WINEP NEP'!X$13, 'TMS Backcast - WINEP'!$B$13:$AG$13, 0))</f>
        <v>0</v>
      </c>
      <c r="Y453">
        <f>INDEX('TMS Backcast - WINEP'!$B$12:$AG$22, MATCH('ALL Backcast - WINEP NEP'!$C453, 'TMS Backcast - WINEP'!$C$12:$C$22, 0), MATCH('ALL Backcast - WINEP NEP'!Y$13, 'TMS Backcast - WINEP'!$B$13:$AG$13, 0))</f>
        <v>0</v>
      </c>
      <c r="Z453">
        <f>INDEX('TMS Backcast - WINEP'!$B$12:$AG$22, MATCH('ALL Backcast - WINEP NEP'!$C453, 'TMS Backcast - WINEP'!$C$12:$C$22, 0), MATCH('ALL Backcast - WINEP NEP'!Z$13, 'TMS Backcast - WINEP'!$B$13:$AG$13, 0))</f>
        <v>0</v>
      </c>
      <c r="AB453" t="str">
        <f t="shared" si="9"/>
        <v>N</v>
      </c>
    </row>
    <row r="454" spans="2:28">
      <c r="B454" t="s">
        <v>243</v>
      </c>
      <c r="C454" t="s">
        <v>788</v>
      </c>
      <c r="D454" t="str">
        <f>INDEX('TMS Backcast - WINEP'!$B$12:$AG$22, MATCH('ALL Backcast - WINEP NEP'!$C454, 'TMS Backcast - WINEP'!$C$12:$C$22, 0), MATCH('ALL Backcast - WINEP NEP'!D$13, 'TMS Backcast - WINEP'!$B$13:$AG$13, 0))</f>
        <v>inland</v>
      </c>
      <c r="E454" t="str">
        <f>INDEX('TMS Backcast - WINEP'!$B$12:$AG$22, MATCH('ALL Backcast - WINEP NEP'!$C454, 'TMS Backcast - WINEP'!$C$12:$C$22, 0), MATCH('ALL Backcast - WINEP NEP'!E$13, 'TMS Backcast - WINEP'!$B$13:$AG$13, 0))</f>
        <v>Categorisation</v>
      </c>
      <c r="F454" t="str">
        <f>INDEX('TMS Backcast - WINEP'!$B$12:$AG$22, MATCH('ALL Backcast - WINEP NEP'!$C454, 'TMS Backcast - WINEP'!$C$12:$C$22, 0), MATCH('ALL Backcast - WINEP NEP'!F$13, 'TMS Backcast - WINEP'!$B$13:$AG$13, 0))</f>
        <v>Included</v>
      </c>
      <c r="H454" t="str">
        <f>INDEX('TMS Backcast - WINEP'!$B$12:$AG$22, MATCH('ALL Backcast - WINEP NEP'!$C454, 'TMS Backcast - WINEP'!$C$12:$C$22, 0), MATCH('ALL Backcast - WINEP NEP'!H$13, 'TMS Backcast - WINEP'!$B$13:$AG$13, 0))</f>
        <v>Poor (backcast)</v>
      </c>
      <c r="I454" t="str">
        <f>INDEX('TMS Backcast - WINEP'!$B$12:$AG$22, MATCH('ALL Backcast - WINEP NEP'!$C454, 'TMS Backcast - WINEP'!$C$12:$C$22, 0), MATCH('ALL Backcast - WINEP NEP'!I$13, 'TMS Backcast - WINEP'!$B$13:$AG$13, 0))</f>
        <v>Poor (backcast)</v>
      </c>
      <c r="J454" t="str">
        <f>INDEX('TMS Backcast - WINEP'!$B$12:$AG$22, MATCH('ALL Backcast - WINEP NEP'!$C454, 'TMS Backcast - WINEP'!$C$12:$C$22, 0), MATCH('ALL Backcast - WINEP NEP'!J$13, 'TMS Backcast - WINEP'!$B$13:$AG$13, 0))</f>
        <v>Poor (backcast)</v>
      </c>
      <c r="K454" t="str">
        <f>INDEX('TMS Backcast - WINEP'!$B$12:$AG$22, MATCH('ALL Backcast - WINEP NEP'!$C454, 'TMS Backcast - WINEP'!$C$12:$C$22, 0), MATCH('ALL Backcast - WINEP NEP'!K$13, 'TMS Backcast - WINEP'!$B$13:$AG$13, 0))</f>
        <v>Poor (backcast)</v>
      </c>
      <c r="L454" t="str">
        <f>INDEX('TMS Backcast - WINEP'!$B$12:$AG$22, MATCH('ALL Backcast - WINEP NEP'!$C454, 'TMS Backcast - WINEP'!$C$12:$C$22, 0), MATCH('ALL Backcast - WINEP NEP'!L$13, 'TMS Backcast - WINEP'!$B$13:$AG$13, 0))</f>
        <v>Poor (backcast)</v>
      </c>
      <c r="M454">
        <f>INDEX('TMS Backcast - WINEP'!$B$12:$AG$22, MATCH('ALL Backcast - WINEP NEP'!$C454, 'TMS Backcast - WINEP'!$C$12:$C$22, 0), MATCH('ALL Backcast - WINEP NEP'!M$13, 'TMS Backcast - WINEP'!$B$13:$AG$13, 0))</f>
        <v>0</v>
      </c>
      <c r="N454" t="str">
        <f>INDEX('TMS Backcast - WINEP'!$B$12:$AG$22, MATCH('ALL Backcast - WINEP NEP'!$C454, 'TMS Backcast - WINEP'!$C$12:$C$22, 0), MATCH('ALL Backcast - WINEP NEP'!N$13, 'TMS Backcast - WINEP'!$B$13:$AG$13, 0))</f>
        <v>Poor (backcast)</v>
      </c>
      <c r="O454" t="str">
        <f>INDEX('TMS Backcast - WINEP'!$B$12:$AG$22, MATCH('ALL Backcast - WINEP NEP'!$C454, 'TMS Backcast - WINEP'!$C$12:$C$22, 0), MATCH('ALL Backcast - WINEP NEP'!O$13, 'TMS Backcast - WINEP'!$B$13:$AG$13, 0))</f>
        <v>Poor</v>
      </c>
      <c r="P454">
        <f>INDEX('TMS Backcast - WINEP'!$B$12:$AG$22, MATCH('ALL Backcast - WINEP NEP'!$C454, 'TMS Backcast - WINEP'!$C$12:$C$22, 0), MATCH('ALL Backcast - WINEP NEP'!P$13, 'TMS Backcast - WINEP'!$B$13:$AG$13, 0))</f>
        <v>0</v>
      </c>
      <c r="Q454" t="str">
        <f>INDEX('TMS Backcast - WINEP'!$B$12:$AG$22, MATCH('ALL Backcast - WINEP NEP'!$C454, 'TMS Backcast - WINEP'!$C$12:$C$22, 0), MATCH('ALL Backcast - WINEP NEP'!Q$13, 'TMS Backcast - WINEP'!$B$13:$AG$13, 0))</f>
        <v>Poor</v>
      </c>
      <c r="R454" t="str">
        <f>INDEX('TMS Backcast - WINEP'!$B$12:$AG$22, MATCH('ALL Backcast - WINEP NEP'!$C454, 'TMS Backcast - WINEP'!$C$12:$C$22, 0), MATCH('ALL Backcast - WINEP NEP'!R$13, 'TMS Backcast - WINEP'!$B$13:$AG$13, 0))</f>
        <v>Poor</v>
      </c>
      <c r="S454" t="str">
        <f>INDEX('TMS Backcast - WINEP'!$B$12:$AG$22, MATCH('ALL Backcast - WINEP NEP'!$C454, 'TMS Backcast - WINEP'!$C$12:$C$22, 0), MATCH('ALL Backcast - WINEP NEP'!S$13, 'TMS Backcast - WINEP'!$B$13:$AG$13, 0))</f>
        <v>Poor</v>
      </c>
      <c r="T454" t="str">
        <f>INDEX('TMS Backcast - WINEP'!$B$12:$AG$22, MATCH('ALL Backcast - WINEP NEP'!$C454, 'TMS Backcast - WINEP'!$C$12:$C$22, 0), MATCH('ALL Backcast - WINEP NEP'!T$13, 'TMS Backcast - WINEP'!$B$13:$AG$13, 0))</f>
        <v>Poor</v>
      </c>
      <c r="U454" t="str">
        <f>INDEX('TMS Backcast - WINEP'!$B$12:$AG$22, MATCH('ALL Backcast - WINEP NEP'!$C454, 'TMS Backcast - WINEP'!$C$12:$C$22, 0), MATCH('ALL Backcast - WINEP NEP'!U$13, 'TMS Backcast - WINEP'!$B$13:$AG$13, 0))</f>
        <v>Poor</v>
      </c>
      <c r="V454" t="str">
        <f>INDEX('TMS Backcast - WINEP'!$B$12:$AG$22, MATCH('ALL Backcast - WINEP NEP'!$C454, 'TMS Backcast - WINEP'!$C$12:$C$22, 0), MATCH('ALL Backcast - WINEP NEP'!V$13, 'TMS Backcast - WINEP'!$B$13:$AG$13, 0))</f>
        <v>Sufficient</v>
      </c>
      <c r="W454">
        <f>INDEX('TMS Backcast - WINEP'!$B$12:$AG$22, MATCH('ALL Backcast - WINEP NEP'!$C454, 'TMS Backcast - WINEP'!$C$12:$C$22, 0), MATCH('ALL Backcast - WINEP NEP'!W$13, 'TMS Backcast - WINEP'!$B$13:$AG$13, 0))</f>
        <v>0</v>
      </c>
      <c r="X454">
        <f>INDEX('TMS Backcast - WINEP'!$B$12:$AG$22, MATCH('ALL Backcast - WINEP NEP'!$C454, 'TMS Backcast - WINEP'!$C$12:$C$22, 0), MATCH('ALL Backcast - WINEP NEP'!X$13, 'TMS Backcast - WINEP'!$B$13:$AG$13, 0))</f>
        <v>0</v>
      </c>
      <c r="Y454">
        <f>INDEX('TMS Backcast - WINEP'!$B$12:$AG$22, MATCH('ALL Backcast - WINEP NEP'!$C454, 'TMS Backcast - WINEP'!$C$12:$C$22, 0), MATCH('ALL Backcast - WINEP NEP'!Y$13, 'TMS Backcast - WINEP'!$B$13:$AG$13, 0))</f>
        <v>0</v>
      </c>
      <c r="Z454">
        <f>INDEX('TMS Backcast - WINEP'!$B$12:$AG$22, MATCH('ALL Backcast - WINEP NEP'!$C454, 'TMS Backcast - WINEP'!$C$12:$C$22, 0), MATCH('ALL Backcast - WINEP NEP'!Z$13, 'TMS Backcast - WINEP'!$B$13:$AG$13, 0))</f>
        <v>0</v>
      </c>
      <c r="AB454" t="str">
        <f t="shared" si="9"/>
        <v>N</v>
      </c>
    </row>
    <row r="455" spans="2:28">
      <c r="B455" t="s">
        <v>243</v>
      </c>
      <c r="C455" t="s">
        <v>789</v>
      </c>
      <c r="D455" t="str">
        <f>INDEX('TMS Backcast - WINEP'!$B$12:$AG$22, MATCH('ALL Backcast - WINEP NEP'!$C455, 'TMS Backcast - WINEP'!$C$12:$C$22, 0), MATCH('ALL Backcast - WINEP NEP'!D$13, 'TMS Backcast - WINEP'!$B$13:$AG$13, 0))</f>
        <v>inland</v>
      </c>
      <c r="E455" t="str">
        <f>INDEX('TMS Backcast - WINEP'!$B$12:$AG$22, MATCH('ALL Backcast - WINEP NEP'!$C455, 'TMS Backcast - WINEP'!$C$12:$C$22, 0), MATCH('ALL Backcast - WINEP NEP'!E$13, 'TMS Backcast - WINEP'!$B$13:$AG$13, 0))</f>
        <v>Categorisation</v>
      </c>
      <c r="F455" t="str">
        <f>INDEX('TMS Backcast - WINEP'!$B$12:$AG$22, MATCH('ALL Backcast - WINEP NEP'!$C455, 'TMS Backcast - WINEP'!$C$12:$C$22, 0), MATCH('ALL Backcast - WINEP NEP'!F$13, 'TMS Backcast - WINEP'!$B$13:$AG$13, 0))</f>
        <v>Excluded</v>
      </c>
      <c r="H455" t="str">
        <f>INDEX('TMS Backcast - WINEP'!$B$12:$AG$22, MATCH('ALL Backcast - WINEP NEP'!$C455, 'TMS Backcast - WINEP'!$C$12:$C$22, 0), MATCH('ALL Backcast - WINEP NEP'!H$13, 'TMS Backcast - WINEP'!$B$13:$AG$13, 0))</f>
        <v>Not applicable (removed)</v>
      </c>
      <c r="I455" t="str">
        <f>INDEX('TMS Backcast - WINEP'!$B$12:$AG$22, MATCH('ALL Backcast - WINEP NEP'!$C455, 'TMS Backcast - WINEP'!$C$12:$C$22, 0), MATCH('ALL Backcast - WINEP NEP'!I$13, 'TMS Backcast - WINEP'!$B$13:$AG$13, 0))</f>
        <v>Not applicable (removed)</v>
      </c>
      <c r="J455" t="str">
        <f>INDEX('TMS Backcast - WINEP'!$B$12:$AG$22, MATCH('ALL Backcast - WINEP NEP'!$C455, 'TMS Backcast - WINEP'!$C$12:$C$22, 0), MATCH('ALL Backcast - WINEP NEP'!J$13, 'TMS Backcast - WINEP'!$B$13:$AG$13, 0))</f>
        <v>Not applicable (removed)</v>
      </c>
      <c r="K455" t="str">
        <f>INDEX('TMS Backcast - WINEP'!$B$12:$AG$22, MATCH('ALL Backcast - WINEP NEP'!$C455, 'TMS Backcast - WINEP'!$C$12:$C$22, 0), MATCH('ALL Backcast - WINEP NEP'!K$13, 'TMS Backcast - WINEP'!$B$13:$AG$13, 0))</f>
        <v>Not applicable (removed)</v>
      </c>
      <c r="L455" t="str">
        <f>INDEX('TMS Backcast - WINEP'!$B$12:$AG$22, MATCH('ALL Backcast - WINEP NEP'!$C455, 'TMS Backcast - WINEP'!$C$12:$C$22, 0), MATCH('ALL Backcast - WINEP NEP'!L$13, 'TMS Backcast - WINEP'!$B$13:$AG$13, 0))</f>
        <v>Not applicable (removed)</v>
      </c>
      <c r="M455">
        <f>INDEX('TMS Backcast - WINEP'!$B$12:$AG$22, MATCH('ALL Backcast - WINEP NEP'!$C455, 'TMS Backcast - WINEP'!$C$12:$C$22, 0), MATCH('ALL Backcast - WINEP NEP'!M$13, 'TMS Backcast - WINEP'!$B$13:$AG$13, 0))</f>
        <v>0</v>
      </c>
      <c r="N455" t="str">
        <f>INDEX('TMS Backcast - WINEP'!$B$12:$AG$22, MATCH('ALL Backcast - WINEP NEP'!$C455, 'TMS Backcast - WINEP'!$C$12:$C$22, 0), MATCH('ALL Backcast - WINEP NEP'!N$13, 'TMS Backcast - WINEP'!$B$13:$AG$13, 0))</f>
        <v>Not applicable (removed)</v>
      </c>
      <c r="O455" t="str">
        <f>INDEX('TMS Backcast - WINEP'!$B$12:$AG$22, MATCH('ALL Backcast - WINEP NEP'!$C455, 'TMS Backcast - WINEP'!$C$12:$C$22, 0), MATCH('ALL Backcast - WINEP NEP'!O$13, 'TMS Backcast - WINEP'!$B$13:$AG$13, 0))</f>
        <v>Not applicable (removed)</v>
      </c>
      <c r="P455">
        <f>INDEX('TMS Backcast - WINEP'!$B$12:$AG$22, MATCH('ALL Backcast - WINEP NEP'!$C455, 'TMS Backcast - WINEP'!$C$12:$C$22, 0), MATCH('ALL Backcast - WINEP NEP'!P$13, 'TMS Backcast - WINEP'!$B$13:$AG$13, 0))</f>
        <v>0</v>
      </c>
      <c r="Q455" t="str">
        <f>INDEX('TMS Backcast - WINEP'!$B$12:$AG$22, MATCH('ALL Backcast - WINEP NEP'!$C455, 'TMS Backcast - WINEP'!$C$12:$C$22, 0), MATCH('ALL Backcast - WINEP NEP'!Q$13, 'TMS Backcast - WINEP'!$B$13:$AG$13, 0))</f>
        <v>Not applicable - not designated</v>
      </c>
      <c r="R455" t="str">
        <f>INDEX('TMS Backcast - WINEP'!$B$12:$AG$22, MATCH('ALL Backcast - WINEP NEP'!$C455, 'TMS Backcast - WINEP'!$C$12:$C$22, 0), MATCH('ALL Backcast - WINEP NEP'!R$13, 'TMS Backcast - WINEP'!$B$13:$AG$13, 0))</f>
        <v>Not applicable - not designated</v>
      </c>
      <c r="S455" t="str">
        <f>INDEX('TMS Backcast - WINEP'!$B$12:$AG$22, MATCH('ALL Backcast - WINEP NEP'!$C455, 'TMS Backcast - WINEP'!$C$12:$C$22, 0), MATCH('ALL Backcast - WINEP NEP'!S$13, 'TMS Backcast - WINEP'!$B$13:$AG$13, 0))</f>
        <v>Not applicable - not designated</v>
      </c>
      <c r="T455" t="str">
        <f>INDEX('TMS Backcast - WINEP'!$B$12:$AG$22, MATCH('ALL Backcast - WINEP NEP'!$C455, 'TMS Backcast - WINEP'!$C$12:$C$22, 0), MATCH('ALL Backcast - WINEP NEP'!T$13, 'TMS Backcast - WINEP'!$B$13:$AG$13, 0))</f>
        <v>Not applicable - not designated</v>
      </c>
      <c r="U455" t="str">
        <f>INDEX('TMS Backcast - WINEP'!$B$12:$AG$22, MATCH('ALL Backcast - WINEP NEP'!$C455, 'TMS Backcast - WINEP'!$C$12:$C$22, 0), MATCH('ALL Backcast - WINEP NEP'!U$13, 'TMS Backcast - WINEP'!$B$13:$AG$13, 0))</f>
        <v>Not applicable - not designated</v>
      </c>
      <c r="V455" t="str">
        <f>INDEX('TMS Backcast - WINEP'!$B$12:$AG$22, MATCH('ALL Backcast - WINEP NEP'!$C455, 'TMS Backcast - WINEP'!$C$12:$C$22, 0), MATCH('ALL Backcast - WINEP NEP'!V$13, 'TMS Backcast - WINEP'!$B$13:$AG$13, 0))</f>
        <v>Not applicable - not designated</v>
      </c>
      <c r="W455">
        <f>INDEX('TMS Backcast - WINEP'!$B$12:$AG$22, MATCH('ALL Backcast - WINEP NEP'!$C455, 'TMS Backcast - WINEP'!$C$12:$C$22, 0), MATCH('ALL Backcast - WINEP NEP'!W$13, 'TMS Backcast - WINEP'!$B$13:$AG$13, 0))</f>
        <v>0</v>
      </c>
      <c r="X455">
        <f>INDEX('TMS Backcast - WINEP'!$B$12:$AG$22, MATCH('ALL Backcast - WINEP NEP'!$C455, 'TMS Backcast - WINEP'!$C$12:$C$22, 0), MATCH('ALL Backcast - WINEP NEP'!X$13, 'TMS Backcast - WINEP'!$B$13:$AG$13, 0))</f>
        <v>0</v>
      </c>
      <c r="Y455">
        <f>INDEX('TMS Backcast - WINEP'!$B$12:$AG$22, MATCH('ALL Backcast - WINEP NEP'!$C455, 'TMS Backcast - WINEP'!$C$12:$C$22, 0), MATCH('ALL Backcast - WINEP NEP'!Y$13, 'TMS Backcast - WINEP'!$B$13:$AG$13, 0))</f>
        <v>0</v>
      </c>
      <c r="Z455">
        <f>INDEX('TMS Backcast - WINEP'!$B$12:$AG$22, MATCH('ALL Backcast - WINEP NEP'!$C455, 'TMS Backcast - WINEP'!$C$12:$C$22, 0), MATCH('ALL Backcast - WINEP NEP'!Z$13, 'TMS Backcast - WINEP'!$B$13:$AG$13, 0))</f>
        <v>0</v>
      </c>
      <c r="AB455" t="str">
        <f t="shared" si="9"/>
        <v>N</v>
      </c>
    </row>
    <row r="456" spans="2:28">
      <c r="B456" t="s">
        <v>243</v>
      </c>
      <c r="C456" t="s">
        <v>790</v>
      </c>
      <c r="D456" t="str">
        <f>INDEX('TMS Backcast - WINEP'!$B$12:$AG$22, MATCH('ALL Backcast - WINEP NEP'!$C456, 'TMS Backcast - WINEP'!$C$12:$C$22, 0), MATCH('ALL Backcast - WINEP NEP'!D$13, 'TMS Backcast - WINEP'!$B$13:$AG$13, 0))</f>
        <v>inland</v>
      </c>
      <c r="E456" t="str">
        <f>INDEX('TMS Backcast - WINEP'!$B$12:$AG$22, MATCH('ALL Backcast - WINEP NEP'!$C456, 'TMS Backcast - WINEP'!$C$12:$C$22, 0), MATCH('ALL Backcast - WINEP NEP'!E$13, 'TMS Backcast - WINEP'!$B$13:$AG$13, 0))</f>
        <v>Categorisation</v>
      </c>
      <c r="F456" t="str">
        <f>INDEX('TMS Backcast - WINEP'!$B$12:$AG$22, MATCH('ALL Backcast - WINEP NEP'!$C456, 'TMS Backcast - WINEP'!$C$12:$C$22, 0), MATCH('ALL Backcast - WINEP NEP'!F$13, 'TMS Backcast - WINEP'!$B$13:$AG$13, 0))</f>
        <v>Excluded</v>
      </c>
      <c r="H456" t="str">
        <f>INDEX('TMS Backcast - WINEP'!$B$12:$AG$22, MATCH('ALL Backcast - WINEP NEP'!$C456, 'TMS Backcast - WINEP'!$C$12:$C$22, 0), MATCH('ALL Backcast - WINEP NEP'!H$13, 'TMS Backcast - WINEP'!$B$13:$AG$13, 0))</f>
        <v>Not applicable (removed)</v>
      </c>
      <c r="I456" t="str">
        <f>INDEX('TMS Backcast - WINEP'!$B$12:$AG$22, MATCH('ALL Backcast - WINEP NEP'!$C456, 'TMS Backcast - WINEP'!$C$12:$C$22, 0), MATCH('ALL Backcast - WINEP NEP'!I$13, 'TMS Backcast - WINEP'!$B$13:$AG$13, 0))</f>
        <v>Not applicable (removed)</v>
      </c>
      <c r="J456" t="str">
        <f>INDEX('TMS Backcast - WINEP'!$B$12:$AG$22, MATCH('ALL Backcast - WINEP NEP'!$C456, 'TMS Backcast - WINEP'!$C$12:$C$22, 0), MATCH('ALL Backcast - WINEP NEP'!J$13, 'TMS Backcast - WINEP'!$B$13:$AG$13, 0))</f>
        <v>Not applicable (removed)</v>
      </c>
      <c r="K456" t="str">
        <f>INDEX('TMS Backcast - WINEP'!$B$12:$AG$22, MATCH('ALL Backcast - WINEP NEP'!$C456, 'TMS Backcast - WINEP'!$C$12:$C$22, 0), MATCH('ALL Backcast - WINEP NEP'!K$13, 'TMS Backcast - WINEP'!$B$13:$AG$13, 0))</f>
        <v>Not applicable (removed)</v>
      </c>
      <c r="L456" t="str">
        <f>INDEX('TMS Backcast - WINEP'!$B$12:$AG$22, MATCH('ALL Backcast - WINEP NEP'!$C456, 'TMS Backcast - WINEP'!$C$12:$C$22, 0), MATCH('ALL Backcast - WINEP NEP'!L$13, 'TMS Backcast - WINEP'!$B$13:$AG$13, 0))</f>
        <v>Not applicable (removed)</v>
      </c>
      <c r="M456">
        <f>INDEX('TMS Backcast - WINEP'!$B$12:$AG$22, MATCH('ALL Backcast - WINEP NEP'!$C456, 'TMS Backcast - WINEP'!$C$12:$C$22, 0), MATCH('ALL Backcast - WINEP NEP'!M$13, 'TMS Backcast - WINEP'!$B$13:$AG$13, 0))</f>
        <v>0</v>
      </c>
      <c r="N456" t="str">
        <f>INDEX('TMS Backcast - WINEP'!$B$12:$AG$22, MATCH('ALL Backcast - WINEP NEP'!$C456, 'TMS Backcast - WINEP'!$C$12:$C$22, 0), MATCH('ALL Backcast - WINEP NEP'!N$13, 'TMS Backcast - WINEP'!$B$13:$AG$13, 0))</f>
        <v>Not applicable (removed)</v>
      </c>
      <c r="O456" t="str">
        <f>INDEX('TMS Backcast - WINEP'!$B$12:$AG$22, MATCH('ALL Backcast - WINEP NEP'!$C456, 'TMS Backcast - WINEP'!$C$12:$C$22, 0), MATCH('ALL Backcast - WINEP NEP'!O$13, 'TMS Backcast - WINEP'!$B$13:$AG$13, 0))</f>
        <v>Not applicable (removed)</v>
      </c>
      <c r="P456">
        <f>INDEX('TMS Backcast - WINEP'!$B$12:$AG$22, MATCH('ALL Backcast - WINEP NEP'!$C456, 'TMS Backcast - WINEP'!$C$12:$C$22, 0), MATCH('ALL Backcast - WINEP NEP'!P$13, 'TMS Backcast - WINEP'!$B$13:$AG$13, 0))</f>
        <v>0</v>
      </c>
      <c r="Q456" t="str">
        <f>INDEX('TMS Backcast - WINEP'!$B$12:$AG$22, MATCH('ALL Backcast - WINEP NEP'!$C456, 'TMS Backcast - WINEP'!$C$12:$C$22, 0), MATCH('ALL Backcast - WINEP NEP'!Q$13, 'TMS Backcast - WINEP'!$B$13:$AG$13, 0))</f>
        <v>Not applicable - not designated</v>
      </c>
      <c r="R456" t="str">
        <f>INDEX('TMS Backcast - WINEP'!$B$12:$AG$22, MATCH('ALL Backcast - WINEP NEP'!$C456, 'TMS Backcast - WINEP'!$C$12:$C$22, 0), MATCH('ALL Backcast - WINEP NEP'!R$13, 'TMS Backcast - WINEP'!$B$13:$AG$13, 0))</f>
        <v>Not applicable - not designated</v>
      </c>
      <c r="S456" t="str">
        <f>INDEX('TMS Backcast - WINEP'!$B$12:$AG$22, MATCH('ALL Backcast - WINEP NEP'!$C456, 'TMS Backcast - WINEP'!$C$12:$C$22, 0), MATCH('ALL Backcast - WINEP NEP'!S$13, 'TMS Backcast - WINEP'!$B$13:$AG$13, 0))</f>
        <v>Not applicable - not designated</v>
      </c>
      <c r="T456" t="str">
        <f>INDEX('TMS Backcast - WINEP'!$B$12:$AG$22, MATCH('ALL Backcast - WINEP NEP'!$C456, 'TMS Backcast - WINEP'!$C$12:$C$22, 0), MATCH('ALL Backcast - WINEP NEP'!T$13, 'TMS Backcast - WINEP'!$B$13:$AG$13, 0))</f>
        <v>Not applicable - not designated</v>
      </c>
      <c r="U456" t="str">
        <f>INDEX('TMS Backcast - WINEP'!$B$12:$AG$22, MATCH('ALL Backcast - WINEP NEP'!$C456, 'TMS Backcast - WINEP'!$C$12:$C$22, 0), MATCH('ALL Backcast - WINEP NEP'!U$13, 'TMS Backcast - WINEP'!$B$13:$AG$13, 0))</f>
        <v>Not applicable - not designated</v>
      </c>
      <c r="V456" t="str">
        <f>INDEX('TMS Backcast - WINEP'!$B$12:$AG$22, MATCH('ALL Backcast - WINEP NEP'!$C456, 'TMS Backcast - WINEP'!$C$12:$C$22, 0), MATCH('ALL Backcast - WINEP NEP'!V$13, 'TMS Backcast - WINEP'!$B$13:$AG$13, 0))</f>
        <v>Not applicable - not designated</v>
      </c>
      <c r="W456">
        <f>INDEX('TMS Backcast - WINEP'!$B$12:$AG$22, MATCH('ALL Backcast - WINEP NEP'!$C456, 'TMS Backcast - WINEP'!$C$12:$C$22, 0), MATCH('ALL Backcast - WINEP NEP'!W$13, 'TMS Backcast - WINEP'!$B$13:$AG$13, 0))</f>
        <v>0</v>
      </c>
      <c r="X456">
        <f>INDEX('TMS Backcast - WINEP'!$B$12:$AG$22, MATCH('ALL Backcast - WINEP NEP'!$C456, 'TMS Backcast - WINEP'!$C$12:$C$22, 0), MATCH('ALL Backcast - WINEP NEP'!X$13, 'TMS Backcast - WINEP'!$B$13:$AG$13, 0))</f>
        <v>0</v>
      </c>
      <c r="Y456">
        <f>INDEX('TMS Backcast - WINEP'!$B$12:$AG$22, MATCH('ALL Backcast - WINEP NEP'!$C456, 'TMS Backcast - WINEP'!$C$12:$C$22, 0), MATCH('ALL Backcast - WINEP NEP'!Y$13, 'TMS Backcast - WINEP'!$B$13:$AG$13, 0))</f>
        <v>0</v>
      </c>
      <c r="Z456">
        <f>INDEX('TMS Backcast - WINEP'!$B$12:$AG$22, MATCH('ALL Backcast - WINEP NEP'!$C456, 'TMS Backcast - WINEP'!$C$12:$C$22, 0), MATCH('ALL Backcast - WINEP NEP'!Z$13, 'TMS Backcast - WINEP'!$B$13:$AG$13, 0))</f>
        <v>0</v>
      </c>
      <c r="AB456" t="str">
        <f t="shared" si="9"/>
        <v>N</v>
      </c>
    </row>
    <row r="457" spans="2:28">
      <c r="B457" t="s">
        <v>262</v>
      </c>
      <c r="C457" t="s">
        <v>793</v>
      </c>
      <c r="D457" t="str">
        <f>INDEX('UUW Backcast - WINEP'!$B$12:$AG$47, MATCH('ALL Backcast - WINEP NEP'!$C457, 'UUW Backcast - WINEP'!$C$12:$C$47, 0), MATCH('ALL Backcast - WINEP NEP'!D$13, 'UUW Backcast - WINEP'!$B$13:$AG$13, 0))</f>
        <v>coastal</v>
      </c>
      <c r="E457" t="str">
        <f>INDEX('UUW Backcast - WINEP'!$B$12:$AG$47, MATCH('ALL Backcast - WINEP NEP'!$C457, 'UUW Backcast - WINEP'!$C$12:$C$47, 0), MATCH('ALL Backcast - WINEP NEP'!E$13, 'UUW Backcast - WINEP'!$B$13:$AG$13, 0))</f>
        <v>Categorisation</v>
      </c>
      <c r="F457" t="str">
        <f>INDEX('UUW Backcast - WINEP'!$B$12:$AG$47, MATCH('ALL Backcast - WINEP NEP'!$C457, 'UUW Backcast - WINEP'!$C$12:$C$47, 0), MATCH('ALL Backcast - WINEP NEP'!F$13, 'UUW Backcast - WINEP'!$B$13:$AG$13, 0))</f>
        <v>Included</v>
      </c>
      <c r="H457" t="str">
        <f>INDEX('UUW Backcast - WINEP'!$B$12:$AG$47, MATCH('ALL Backcast - WINEP NEP'!$C457, 'UUW Backcast - WINEP'!$C$12:$C$47, 0), MATCH('ALL Backcast - WINEP NEP'!H$13, 'UUW Backcast - WINEP'!$B$13:$AG$13, 0))</f>
        <v>Sufficient</v>
      </c>
      <c r="I457" t="str">
        <f>INDEX('UUW Backcast - WINEP'!$B$12:$AG$47, MATCH('ALL Backcast - WINEP NEP'!$C457, 'UUW Backcast - WINEP'!$C$12:$C$47, 0), MATCH('ALL Backcast - WINEP NEP'!I$13, 'UUW Backcast - WINEP'!$B$13:$AG$13, 0))</f>
        <v>Sufficient</v>
      </c>
      <c r="J457" t="str">
        <f>INDEX('UUW Backcast - WINEP'!$B$12:$AG$47, MATCH('ALL Backcast - WINEP NEP'!$C457, 'UUW Backcast - WINEP'!$C$12:$C$47, 0), MATCH('ALL Backcast - WINEP NEP'!J$13, 'UUW Backcast - WINEP'!$B$13:$AG$13, 0))</f>
        <v>Good</v>
      </c>
      <c r="K457" t="str">
        <f>INDEX('UUW Backcast - WINEP'!$B$12:$AG$47, MATCH('ALL Backcast - WINEP NEP'!$C457, 'UUW Backcast - WINEP'!$C$12:$C$47, 0), MATCH('ALL Backcast - WINEP NEP'!K$13, 'UUW Backcast - WINEP'!$B$13:$AG$13, 0))</f>
        <v>Good</v>
      </c>
      <c r="L457" t="str">
        <f>INDEX('UUW Backcast - WINEP'!$B$12:$AG$47, MATCH('ALL Backcast - WINEP NEP'!$C457, 'UUW Backcast - WINEP'!$C$12:$C$47, 0), MATCH('ALL Backcast - WINEP NEP'!L$13, 'UUW Backcast - WINEP'!$B$13:$AG$13, 0))</f>
        <v>Sufficient</v>
      </c>
      <c r="M457">
        <f>INDEX('UUW Backcast - WINEP'!$B$12:$AG$47, MATCH('ALL Backcast - WINEP NEP'!$C457, 'UUW Backcast - WINEP'!$C$12:$C$47, 0), MATCH('ALL Backcast - WINEP NEP'!M$13, 'UUW Backcast - WINEP'!$B$13:$AG$13, 0))</f>
        <v>0</v>
      </c>
      <c r="N457" t="str">
        <f>INDEX('UUW Backcast - WINEP'!$B$12:$AG$47, MATCH('ALL Backcast - WINEP NEP'!$C457, 'UUW Backcast - WINEP'!$C$12:$C$47, 0), MATCH('ALL Backcast - WINEP NEP'!N$13, 'UUW Backcast - WINEP'!$B$13:$AG$13, 0))</f>
        <v>Good</v>
      </c>
      <c r="O457" t="str">
        <f>INDEX('UUW Backcast - WINEP'!$B$12:$AG$47, MATCH('ALL Backcast - WINEP NEP'!$C457, 'UUW Backcast - WINEP'!$C$12:$C$47, 0), MATCH('ALL Backcast - WINEP NEP'!O$13, 'UUW Backcast - WINEP'!$B$13:$AG$13, 0))</f>
        <v>Good</v>
      </c>
      <c r="P457">
        <f>INDEX('UUW Backcast - WINEP'!$B$12:$AG$47, MATCH('ALL Backcast - WINEP NEP'!$C457, 'UUW Backcast - WINEP'!$C$12:$C$47, 0), MATCH('ALL Backcast - WINEP NEP'!P$13, 'UUW Backcast - WINEP'!$B$13:$AG$13, 0))</f>
        <v>0</v>
      </c>
      <c r="Q457" t="str">
        <f>INDEX('UUW Backcast - WINEP'!$B$12:$AG$47, MATCH('ALL Backcast - WINEP NEP'!$C457, 'UUW Backcast - WINEP'!$C$12:$C$47, 0), MATCH('ALL Backcast - WINEP NEP'!Q$13, 'UUW Backcast - WINEP'!$B$13:$AG$13, 0))</f>
        <v>Sufficient</v>
      </c>
      <c r="R457" t="str">
        <f>INDEX('UUW Backcast - WINEP'!$B$12:$AG$47, MATCH('ALL Backcast - WINEP NEP'!$C457, 'UUW Backcast - WINEP'!$C$12:$C$47, 0), MATCH('ALL Backcast - WINEP NEP'!R$13, 'UUW Backcast - WINEP'!$B$13:$AG$13, 0))</f>
        <v>Sufficient</v>
      </c>
      <c r="S457" t="str">
        <f>INDEX('UUW Backcast - WINEP'!$B$12:$AG$47, MATCH('ALL Backcast - WINEP NEP'!$C457, 'UUW Backcast - WINEP'!$C$12:$C$47, 0), MATCH('ALL Backcast - WINEP NEP'!S$13, 'UUW Backcast - WINEP'!$B$13:$AG$13, 0))</f>
        <v>Sufficient</v>
      </c>
      <c r="T457" t="str">
        <f>INDEX('UUW Backcast - WINEP'!$B$12:$AG$47, MATCH('ALL Backcast - WINEP NEP'!$C457, 'UUW Backcast - WINEP'!$C$12:$C$47, 0), MATCH('ALL Backcast - WINEP NEP'!T$13, 'UUW Backcast - WINEP'!$B$13:$AG$13, 0))</f>
        <v>Sufficient</v>
      </c>
      <c r="U457" t="str">
        <f>INDEX('UUW Backcast - WINEP'!$B$12:$AG$47, MATCH('ALL Backcast - WINEP NEP'!$C457, 'UUW Backcast - WINEP'!$C$12:$C$47, 0), MATCH('ALL Backcast - WINEP NEP'!U$13, 'UUW Backcast - WINEP'!$B$13:$AG$13, 0))</f>
        <v>Sufficient</v>
      </c>
      <c r="V457" t="str">
        <f>INDEX('UUW Backcast - WINEP'!$B$12:$AG$47, MATCH('ALL Backcast - WINEP NEP'!$C457, 'UUW Backcast - WINEP'!$C$12:$C$47, 0), MATCH('ALL Backcast - WINEP NEP'!V$13, 'UUW Backcast - WINEP'!$B$13:$AG$13, 0))</f>
        <v>Sufficient</v>
      </c>
      <c r="W457" t="str">
        <f>INDEX('UUW Backcast - WINEP'!$B$12:$AG$47, MATCH('ALL Backcast - WINEP NEP'!$C457, 'UUW Backcast - WINEP'!$C$12:$C$47, 0), MATCH('ALL Backcast - WINEP NEP'!W$13, 'UUW Backcast - WINEP'!$B$13:$AG$13, 0))</f>
        <v>Y</v>
      </c>
      <c r="X457">
        <f>INDEX('UUW Backcast - WINEP'!$B$12:$AG$47, MATCH('ALL Backcast - WINEP NEP'!$C457, 'UUW Backcast - WINEP'!$C$12:$C$47, 0), MATCH('ALL Backcast - WINEP NEP'!X$13, 'UUW Backcast - WINEP'!$B$13:$AG$13, 0))</f>
        <v>0</v>
      </c>
      <c r="Y457" t="str">
        <f>INDEX('UUW Backcast - WINEP'!$B$12:$AG$47, MATCH('ALL Backcast - WINEP NEP'!$C457, 'UUW Backcast - WINEP'!$C$12:$C$47, 0), MATCH('ALL Backcast - WINEP NEP'!Y$13, 'UUW Backcast - WINEP'!$B$13:$AG$13, 0))</f>
        <v>Historically good is level delivered so should hold forecast at this level</v>
      </c>
      <c r="Z457" t="str">
        <f>INDEX('UUW Backcast - WINEP'!$B$12:$AG$47, MATCH('ALL Backcast - WINEP NEP'!$C457, 'UUW Backcast - WINEP'!$C$12:$C$47, 0), MATCH('ALL Backcast - WINEP NEP'!Z$13, 'UUW Backcast - WINEP'!$B$13:$AG$13, 0))</f>
        <v>Y</v>
      </c>
      <c r="AB457" t="str">
        <f t="shared" si="9"/>
        <v>N</v>
      </c>
    </row>
    <row r="458" spans="2:28">
      <c r="B458" t="s">
        <v>262</v>
      </c>
      <c r="C458" t="s">
        <v>794</v>
      </c>
      <c r="D458" t="str">
        <f>INDEX('UUW Backcast - WINEP'!$B$12:$AG$47, MATCH('ALL Backcast - WINEP NEP'!$C458, 'UUW Backcast - WINEP'!$C$12:$C$47, 0), MATCH('ALL Backcast - WINEP NEP'!D$13, 'UUW Backcast - WINEP'!$B$13:$AG$13, 0))</f>
        <v>coastal</v>
      </c>
      <c r="E458" t="str">
        <f>INDEX('UUW Backcast - WINEP'!$B$12:$AG$47, MATCH('ALL Backcast - WINEP NEP'!$C458, 'UUW Backcast - WINEP'!$C$12:$C$47, 0), MATCH('ALL Backcast - WINEP NEP'!E$13, 'UUW Backcast - WINEP'!$B$13:$AG$13, 0))</f>
        <v>Categorisation</v>
      </c>
      <c r="F458" t="str">
        <f>INDEX('UUW Backcast - WINEP'!$B$12:$AG$47, MATCH('ALL Backcast - WINEP NEP'!$C458, 'UUW Backcast - WINEP'!$C$12:$C$47, 0), MATCH('ALL Backcast - WINEP NEP'!F$13, 'UUW Backcast - WINEP'!$B$13:$AG$13, 0))</f>
        <v>Included</v>
      </c>
      <c r="H458" t="str">
        <f>INDEX('UUW Backcast - WINEP'!$B$12:$AG$47, MATCH('ALL Backcast - WINEP NEP'!$C458, 'UUW Backcast - WINEP'!$C$12:$C$47, 0), MATCH('ALL Backcast - WINEP NEP'!H$13, 'UUW Backcast - WINEP'!$B$13:$AG$13, 0))</f>
        <v>Poor</v>
      </c>
      <c r="I458" t="str">
        <f>INDEX('UUW Backcast - WINEP'!$B$12:$AG$47, MATCH('ALL Backcast - WINEP NEP'!$C458, 'UUW Backcast - WINEP'!$C$12:$C$47, 0), MATCH('ALL Backcast - WINEP NEP'!I$13, 'UUW Backcast - WINEP'!$B$13:$AG$13, 0))</f>
        <v>Sufficient</v>
      </c>
      <c r="J458" t="str">
        <f>INDEX('UUW Backcast - WINEP'!$B$12:$AG$47, MATCH('ALL Backcast - WINEP NEP'!$C458, 'UUW Backcast - WINEP'!$C$12:$C$47, 0), MATCH('ALL Backcast - WINEP NEP'!J$13, 'UUW Backcast - WINEP'!$B$13:$AG$13, 0))</f>
        <v>Sufficient</v>
      </c>
      <c r="K458" t="str">
        <f>INDEX('UUW Backcast - WINEP'!$B$12:$AG$47, MATCH('ALL Backcast - WINEP NEP'!$C458, 'UUW Backcast - WINEP'!$C$12:$C$47, 0), MATCH('ALL Backcast - WINEP NEP'!K$13, 'UUW Backcast - WINEP'!$B$13:$AG$13, 0))</f>
        <v>Sufficient</v>
      </c>
      <c r="L458" t="str">
        <f>INDEX('UUW Backcast - WINEP'!$B$12:$AG$47, MATCH('ALL Backcast - WINEP NEP'!$C458, 'UUW Backcast - WINEP'!$C$12:$C$47, 0), MATCH('ALL Backcast - WINEP NEP'!L$13, 'UUW Backcast - WINEP'!$B$13:$AG$13, 0))</f>
        <v>Sufficient</v>
      </c>
      <c r="M458">
        <f>INDEX('UUW Backcast - WINEP'!$B$12:$AG$47, MATCH('ALL Backcast - WINEP NEP'!$C458, 'UUW Backcast - WINEP'!$C$12:$C$47, 0), MATCH('ALL Backcast - WINEP NEP'!M$13, 'UUW Backcast - WINEP'!$B$13:$AG$13, 0))</f>
        <v>0</v>
      </c>
      <c r="N458" t="str">
        <f>INDEX('UUW Backcast - WINEP'!$B$12:$AG$47, MATCH('ALL Backcast - WINEP NEP'!$C458, 'UUW Backcast - WINEP'!$C$12:$C$47, 0), MATCH('ALL Backcast - WINEP NEP'!N$13, 'UUW Backcast - WINEP'!$B$13:$AG$13, 0))</f>
        <v>Sufficient</v>
      </c>
      <c r="O458" t="str">
        <f>INDEX('UUW Backcast - WINEP'!$B$12:$AG$47, MATCH('ALL Backcast - WINEP NEP'!$C458, 'UUW Backcast - WINEP'!$C$12:$C$47, 0), MATCH('ALL Backcast - WINEP NEP'!O$13, 'UUW Backcast - WINEP'!$B$13:$AG$13, 0))</f>
        <v>Sufficient</v>
      </c>
      <c r="P458">
        <f>INDEX('UUW Backcast - WINEP'!$B$12:$AG$47, MATCH('ALL Backcast - WINEP NEP'!$C458, 'UUW Backcast - WINEP'!$C$12:$C$47, 0), MATCH('ALL Backcast - WINEP NEP'!P$13, 'UUW Backcast - WINEP'!$B$13:$AG$13, 0))</f>
        <v>0</v>
      </c>
      <c r="Q458" t="str">
        <f>INDEX('UUW Backcast - WINEP'!$B$12:$AG$47, MATCH('ALL Backcast - WINEP NEP'!$C458, 'UUW Backcast - WINEP'!$C$12:$C$47, 0), MATCH('ALL Backcast - WINEP NEP'!Q$13, 'UUW Backcast - WINEP'!$B$13:$AG$13, 0))</f>
        <v>Sufficient</v>
      </c>
      <c r="R458" t="str">
        <f>INDEX('UUW Backcast - WINEP'!$B$12:$AG$47, MATCH('ALL Backcast - WINEP NEP'!$C458, 'UUW Backcast - WINEP'!$C$12:$C$47, 0), MATCH('ALL Backcast - WINEP NEP'!R$13, 'UUW Backcast - WINEP'!$B$13:$AG$13, 0))</f>
        <v>Sufficient</v>
      </c>
      <c r="S458" t="str">
        <f>INDEX('UUW Backcast - WINEP'!$B$12:$AG$47, MATCH('ALL Backcast - WINEP NEP'!$C458, 'UUW Backcast - WINEP'!$C$12:$C$47, 0), MATCH('ALL Backcast - WINEP NEP'!S$13, 'UUW Backcast - WINEP'!$B$13:$AG$13, 0))</f>
        <v>Sufficient</v>
      </c>
      <c r="T458" t="str">
        <f>INDEX('UUW Backcast - WINEP'!$B$12:$AG$47, MATCH('ALL Backcast - WINEP NEP'!$C458, 'UUW Backcast - WINEP'!$C$12:$C$47, 0), MATCH('ALL Backcast - WINEP NEP'!T$13, 'UUW Backcast - WINEP'!$B$13:$AG$13, 0))</f>
        <v>Sufficient</v>
      </c>
      <c r="U458" t="str">
        <f>INDEX('UUW Backcast - WINEP'!$B$12:$AG$47, MATCH('ALL Backcast - WINEP NEP'!$C458, 'UUW Backcast - WINEP'!$C$12:$C$47, 0), MATCH('ALL Backcast - WINEP NEP'!U$13, 'UUW Backcast - WINEP'!$B$13:$AG$13, 0))</f>
        <v>Sufficient</v>
      </c>
      <c r="V458" t="str">
        <f>INDEX('UUW Backcast - WINEP'!$B$12:$AG$47, MATCH('ALL Backcast - WINEP NEP'!$C458, 'UUW Backcast - WINEP'!$C$12:$C$47, 0), MATCH('ALL Backcast - WINEP NEP'!V$13, 'UUW Backcast - WINEP'!$B$13:$AG$13, 0))</f>
        <v>Sufficient</v>
      </c>
      <c r="W458">
        <f>INDEX('UUW Backcast - WINEP'!$B$12:$AG$47, MATCH('ALL Backcast - WINEP NEP'!$C458, 'UUW Backcast - WINEP'!$C$12:$C$47, 0), MATCH('ALL Backcast - WINEP NEP'!W$13, 'UUW Backcast - WINEP'!$B$13:$AG$13, 0))</f>
        <v>0</v>
      </c>
      <c r="X458" t="str">
        <f>INDEX('UUW Backcast - WINEP'!$B$12:$AG$47, MATCH('ALL Backcast - WINEP NEP'!$C458, 'UUW Backcast - WINEP'!$C$12:$C$47, 0), MATCH('ALL Backcast - WINEP NEP'!X$13, 'UUW Backcast - WINEP'!$B$13:$AG$13, 0))</f>
        <v>EnvAct_IMP3 - 08UU101178a</v>
      </c>
      <c r="Y458" t="str">
        <f>INDEX('UUW Backcast - WINEP'!$B$12:$AG$47, MATCH('ALL Backcast - WINEP NEP'!$C458, 'UUW Backcast - WINEP'!$C$12:$C$47, 0), MATCH('ALL Backcast - WINEP NEP'!Y$13, 'UUW Backcast - WINEP'!$B$13:$AG$13, 0))</f>
        <v>Accept company forecast (actions complete 31/03/2030) - improvements to reduce storm overflows</v>
      </c>
      <c r="Z458" t="str">
        <f>INDEX('UUW Backcast - WINEP'!$B$12:$AG$47, MATCH('ALL Backcast - WINEP NEP'!$C458, 'UUW Backcast - WINEP'!$C$12:$C$47, 0), MATCH('ALL Backcast - WINEP NEP'!Z$13, 'UUW Backcast - WINEP'!$B$13:$AG$13, 0))</f>
        <v>N</v>
      </c>
      <c r="AB458" t="str">
        <f t="shared" si="9"/>
        <v>Y</v>
      </c>
    </row>
    <row r="459" spans="2:28">
      <c r="B459" t="s">
        <v>262</v>
      </c>
      <c r="C459" t="s">
        <v>795</v>
      </c>
      <c r="D459" t="str">
        <f>INDEX('UUW Backcast - WINEP'!$B$12:$AG$47, MATCH('ALL Backcast - WINEP NEP'!$C459, 'UUW Backcast - WINEP'!$C$12:$C$47, 0), MATCH('ALL Backcast - WINEP NEP'!D$13, 'UUW Backcast - WINEP'!$B$13:$AG$13, 0))</f>
        <v>coastal</v>
      </c>
      <c r="E459" t="str">
        <f>INDEX('UUW Backcast - WINEP'!$B$12:$AG$47, MATCH('ALL Backcast - WINEP NEP'!$C459, 'UUW Backcast - WINEP'!$C$12:$C$47, 0), MATCH('ALL Backcast - WINEP NEP'!E$13, 'UUW Backcast - WINEP'!$B$13:$AG$13, 0))</f>
        <v>Categorisation</v>
      </c>
      <c r="F459" t="str">
        <f>INDEX('UUW Backcast - WINEP'!$B$12:$AG$47, MATCH('ALL Backcast - WINEP NEP'!$C459, 'UUW Backcast - WINEP'!$C$12:$C$47, 0), MATCH('ALL Backcast - WINEP NEP'!F$13, 'UUW Backcast - WINEP'!$B$13:$AG$13, 0))</f>
        <v>Excluded</v>
      </c>
      <c r="H459" t="str">
        <f>INDEX('UUW Backcast - WINEP'!$B$12:$AG$47, MATCH('ALL Backcast - WINEP NEP'!$C459, 'UUW Backcast - WINEP'!$C$12:$C$47, 0), MATCH('ALL Backcast - WINEP NEP'!H$13, 'UUW Backcast - WINEP'!$B$13:$AG$13, 0))</f>
        <v>Not applicable (removed)</v>
      </c>
      <c r="I459" t="str">
        <f>INDEX('UUW Backcast - WINEP'!$B$12:$AG$47, MATCH('ALL Backcast - WINEP NEP'!$C459, 'UUW Backcast - WINEP'!$C$12:$C$47, 0), MATCH('ALL Backcast - WINEP NEP'!I$13, 'UUW Backcast - WINEP'!$B$13:$AG$13, 0))</f>
        <v>Not applicable (removed)</v>
      </c>
      <c r="J459" t="str">
        <f>INDEX('UUW Backcast - WINEP'!$B$12:$AG$47, MATCH('ALL Backcast - WINEP NEP'!$C459, 'UUW Backcast - WINEP'!$C$12:$C$47, 0), MATCH('ALL Backcast - WINEP NEP'!J$13, 'UUW Backcast - WINEP'!$B$13:$AG$13, 0))</f>
        <v>Not applicable (removed)</v>
      </c>
      <c r="K459" t="str">
        <f>INDEX('UUW Backcast - WINEP'!$B$12:$AG$47, MATCH('ALL Backcast - WINEP NEP'!$C459, 'UUW Backcast - WINEP'!$C$12:$C$47, 0), MATCH('ALL Backcast - WINEP NEP'!K$13, 'UUW Backcast - WINEP'!$B$13:$AG$13, 0))</f>
        <v>Not applicable (removed)</v>
      </c>
      <c r="L459" t="str">
        <f>INDEX('UUW Backcast - WINEP'!$B$12:$AG$47, MATCH('ALL Backcast - WINEP NEP'!$C459, 'UUW Backcast - WINEP'!$C$12:$C$47, 0), MATCH('ALL Backcast - WINEP NEP'!L$13, 'UUW Backcast - WINEP'!$B$13:$AG$13, 0))</f>
        <v>Not applicable (removed)</v>
      </c>
      <c r="M459">
        <f>INDEX('UUW Backcast - WINEP'!$B$12:$AG$47, MATCH('ALL Backcast - WINEP NEP'!$C459, 'UUW Backcast - WINEP'!$C$12:$C$47, 0), MATCH('ALL Backcast - WINEP NEP'!M$13, 'UUW Backcast - WINEP'!$B$13:$AG$13, 0))</f>
        <v>0</v>
      </c>
      <c r="N459" t="str">
        <f>INDEX('UUW Backcast - WINEP'!$B$12:$AG$47, MATCH('ALL Backcast - WINEP NEP'!$C459, 'UUW Backcast - WINEP'!$C$12:$C$47, 0), MATCH('ALL Backcast - WINEP NEP'!N$13, 'UUW Backcast - WINEP'!$B$13:$AG$13, 0))</f>
        <v>Not applicable (removed)</v>
      </c>
      <c r="O459" t="str">
        <f>INDEX('UUW Backcast - WINEP'!$B$12:$AG$47, MATCH('ALL Backcast - WINEP NEP'!$C459, 'UUW Backcast - WINEP'!$C$12:$C$47, 0), MATCH('ALL Backcast - WINEP NEP'!O$13, 'UUW Backcast - WINEP'!$B$13:$AG$13, 0))</f>
        <v>Not applicable (removed)</v>
      </c>
      <c r="P459">
        <f>INDEX('UUW Backcast - WINEP'!$B$12:$AG$47, MATCH('ALL Backcast - WINEP NEP'!$C459, 'UUW Backcast - WINEP'!$C$12:$C$47, 0), MATCH('ALL Backcast - WINEP NEP'!P$13, 'UUW Backcast - WINEP'!$B$13:$AG$13, 0))</f>
        <v>0</v>
      </c>
      <c r="Q459" t="str">
        <f>INDEX('UUW Backcast - WINEP'!$B$12:$AG$47, MATCH('ALL Backcast - WINEP NEP'!$C459, 'UUW Backcast - WINEP'!$C$12:$C$47, 0), MATCH('ALL Backcast - WINEP NEP'!Q$13, 'UUW Backcast - WINEP'!$B$13:$AG$13, 0))</f>
        <v>Not applicable - not designated</v>
      </c>
      <c r="R459" t="str">
        <f>INDEX('UUW Backcast - WINEP'!$B$12:$AG$47, MATCH('ALL Backcast - WINEP NEP'!$C459, 'UUW Backcast - WINEP'!$C$12:$C$47, 0), MATCH('ALL Backcast - WINEP NEP'!R$13, 'UUW Backcast - WINEP'!$B$13:$AG$13, 0))</f>
        <v>Not applicable - not designated</v>
      </c>
      <c r="S459" t="str">
        <f>INDEX('UUW Backcast - WINEP'!$B$12:$AG$47, MATCH('ALL Backcast - WINEP NEP'!$C459, 'UUW Backcast - WINEP'!$C$12:$C$47, 0), MATCH('ALL Backcast - WINEP NEP'!S$13, 'UUW Backcast - WINEP'!$B$13:$AG$13, 0))</f>
        <v>Not applicable - not designated</v>
      </c>
      <c r="T459" t="str">
        <f>INDEX('UUW Backcast - WINEP'!$B$12:$AG$47, MATCH('ALL Backcast - WINEP NEP'!$C459, 'UUW Backcast - WINEP'!$C$12:$C$47, 0), MATCH('ALL Backcast - WINEP NEP'!T$13, 'UUW Backcast - WINEP'!$B$13:$AG$13, 0))</f>
        <v>Not applicable - not designated</v>
      </c>
      <c r="U459" t="str">
        <f>INDEX('UUW Backcast - WINEP'!$B$12:$AG$47, MATCH('ALL Backcast - WINEP NEP'!$C459, 'UUW Backcast - WINEP'!$C$12:$C$47, 0), MATCH('ALL Backcast - WINEP NEP'!U$13, 'UUW Backcast - WINEP'!$B$13:$AG$13, 0))</f>
        <v>Not applicable - not designated</v>
      </c>
      <c r="V459" t="str">
        <f>INDEX('UUW Backcast - WINEP'!$B$12:$AG$47, MATCH('ALL Backcast - WINEP NEP'!$C459, 'UUW Backcast - WINEP'!$C$12:$C$47, 0), MATCH('ALL Backcast - WINEP NEP'!V$13, 'UUW Backcast - WINEP'!$B$13:$AG$13, 0))</f>
        <v>Not applicable - not designated</v>
      </c>
      <c r="W459">
        <f>INDEX('UUW Backcast - WINEP'!$B$12:$AG$47, MATCH('ALL Backcast - WINEP NEP'!$C459, 'UUW Backcast - WINEP'!$C$12:$C$47, 0), MATCH('ALL Backcast - WINEP NEP'!W$13, 'UUW Backcast - WINEP'!$B$13:$AG$13, 0))</f>
        <v>0</v>
      </c>
      <c r="X459">
        <f>INDEX('UUW Backcast - WINEP'!$B$12:$AG$47, MATCH('ALL Backcast - WINEP NEP'!$C459, 'UUW Backcast - WINEP'!$C$12:$C$47, 0), MATCH('ALL Backcast - WINEP NEP'!X$13, 'UUW Backcast - WINEP'!$B$13:$AG$13, 0))</f>
        <v>0</v>
      </c>
      <c r="Y459">
        <f>INDEX('UUW Backcast - WINEP'!$B$12:$AG$47, MATCH('ALL Backcast - WINEP NEP'!$C459, 'UUW Backcast - WINEP'!$C$12:$C$47, 0), MATCH('ALL Backcast - WINEP NEP'!Y$13, 'UUW Backcast - WINEP'!$B$13:$AG$13, 0))</f>
        <v>0</v>
      </c>
      <c r="Z459" t="str">
        <f>INDEX('UUW Backcast - WINEP'!$B$12:$AG$47, MATCH('ALL Backcast - WINEP NEP'!$C459, 'UUW Backcast - WINEP'!$C$12:$C$47, 0), MATCH('ALL Backcast - WINEP NEP'!Z$13, 'UUW Backcast - WINEP'!$B$13:$AG$13, 0))</f>
        <v>N</v>
      </c>
      <c r="AB459" t="str">
        <f t="shared" si="9"/>
        <v>N</v>
      </c>
    </row>
    <row r="460" spans="2:28">
      <c r="B460" t="s">
        <v>262</v>
      </c>
      <c r="C460" t="s">
        <v>797</v>
      </c>
      <c r="D460" t="str">
        <f>INDEX('UUW Backcast - WINEP'!$B$12:$AG$47, MATCH('ALL Backcast - WINEP NEP'!$C460, 'UUW Backcast - WINEP'!$C$12:$C$47, 0), MATCH('ALL Backcast - WINEP NEP'!D$13, 'UUW Backcast - WINEP'!$B$13:$AG$13, 0))</f>
        <v>coastal</v>
      </c>
      <c r="E460" t="str">
        <f>INDEX('UUW Backcast - WINEP'!$B$12:$AG$47, MATCH('ALL Backcast - WINEP NEP'!$C460, 'UUW Backcast - WINEP'!$C$12:$C$47, 0), MATCH('ALL Backcast - WINEP NEP'!E$13, 'UUW Backcast - WINEP'!$B$13:$AG$13, 0))</f>
        <v>Categorisation</v>
      </c>
      <c r="F460" t="str">
        <f>INDEX('UUW Backcast - WINEP'!$B$12:$AG$47, MATCH('ALL Backcast - WINEP NEP'!$C460, 'UUW Backcast - WINEP'!$C$12:$C$47, 0), MATCH('ALL Backcast - WINEP NEP'!F$13, 'UUW Backcast - WINEP'!$B$13:$AG$13, 0))</f>
        <v>Excluded</v>
      </c>
      <c r="H460" t="str">
        <f>INDEX('UUW Backcast - WINEP'!$B$12:$AG$47, MATCH('ALL Backcast - WINEP NEP'!$C460, 'UUW Backcast - WINEP'!$C$12:$C$47, 0), MATCH('ALL Backcast - WINEP NEP'!H$13, 'UUW Backcast - WINEP'!$B$13:$AG$13, 0))</f>
        <v>Not applicable (removed)</v>
      </c>
      <c r="I460" t="str">
        <f>INDEX('UUW Backcast - WINEP'!$B$12:$AG$47, MATCH('ALL Backcast - WINEP NEP'!$C460, 'UUW Backcast - WINEP'!$C$12:$C$47, 0), MATCH('ALL Backcast - WINEP NEP'!I$13, 'UUW Backcast - WINEP'!$B$13:$AG$13, 0))</f>
        <v>Not applicable (removed)</v>
      </c>
      <c r="J460" t="str">
        <f>INDEX('UUW Backcast - WINEP'!$B$12:$AG$47, MATCH('ALL Backcast - WINEP NEP'!$C460, 'UUW Backcast - WINEP'!$C$12:$C$47, 0), MATCH('ALL Backcast - WINEP NEP'!J$13, 'UUW Backcast - WINEP'!$B$13:$AG$13, 0))</f>
        <v>Not applicable (removed)</v>
      </c>
      <c r="K460" t="str">
        <f>INDEX('UUW Backcast - WINEP'!$B$12:$AG$47, MATCH('ALL Backcast - WINEP NEP'!$C460, 'UUW Backcast - WINEP'!$C$12:$C$47, 0), MATCH('ALL Backcast - WINEP NEP'!K$13, 'UUW Backcast - WINEP'!$B$13:$AG$13, 0))</f>
        <v>Not applicable (removed)</v>
      </c>
      <c r="L460" t="str">
        <f>INDEX('UUW Backcast - WINEP'!$B$12:$AG$47, MATCH('ALL Backcast - WINEP NEP'!$C460, 'UUW Backcast - WINEP'!$C$12:$C$47, 0), MATCH('ALL Backcast - WINEP NEP'!L$13, 'UUW Backcast - WINEP'!$B$13:$AG$13, 0))</f>
        <v>Not applicable (removed)</v>
      </c>
      <c r="M460">
        <f>INDEX('UUW Backcast - WINEP'!$B$12:$AG$47, MATCH('ALL Backcast - WINEP NEP'!$C460, 'UUW Backcast - WINEP'!$C$12:$C$47, 0), MATCH('ALL Backcast - WINEP NEP'!M$13, 'UUW Backcast - WINEP'!$B$13:$AG$13, 0))</f>
        <v>0</v>
      </c>
      <c r="N460" t="str">
        <f>INDEX('UUW Backcast - WINEP'!$B$12:$AG$47, MATCH('ALL Backcast - WINEP NEP'!$C460, 'UUW Backcast - WINEP'!$C$12:$C$47, 0), MATCH('ALL Backcast - WINEP NEP'!N$13, 'UUW Backcast - WINEP'!$B$13:$AG$13, 0))</f>
        <v>Not applicable (removed)</v>
      </c>
      <c r="O460" t="str">
        <f>INDEX('UUW Backcast - WINEP'!$B$12:$AG$47, MATCH('ALL Backcast - WINEP NEP'!$C460, 'UUW Backcast - WINEP'!$C$12:$C$47, 0), MATCH('ALL Backcast - WINEP NEP'!O$13, 'UUW Backcast - WINEP'!$B$13:$AG$13, 0))</f>
        <v>Not applicable (removed)</v>
      </c>
      <c r="P460">
        <f>INDEX('UUW Backcast - WINEP'!$B$12:$AG$47, MATCH('ALL Backcast - WINEP NEP'!$C460, 'UUW Backcast - WINEP'!$C$12:$C$47, 0), MATCH('ALL Backcast - WINEP NEP'!P$13, 'UUW Backcast - WINEP'!$B$13:$AG$13, 0))</f>
        <v>0</v>
      </c>
      <c r="Q460" t="str">
        <f>INDEX('UUW Backcast - WINEP'!$B$12:$AG$47, MATCH('ALL Backcast - WINEP NEP'!$C460, 'UUW Backcast - WINEP'!$C$12:$C$47, 0), MATCH('ALL Backcast - WINEP NEP'!Q$13, 'UUW Backcast - WINEP'!$B$13:$AG$13, 0))</f>
        <v>Not applicable - not designated</v>
      </c>
      <c r="R460" t="str">
        <f>INDEX('UUW Backcast - WINEP'!$B$12:$AG$47, MATCH('ALL Backcast - WINEP NEP'!$C460, 'UUW Backcast - WINEP'!$C$12:$C$47, 0), MATCH('ALL Backcast - WINEP NEP'!R$13, 'UUW Backcast - WINEP'!$B$13:$AG$13, 0))</f>
        <v>Not applicable - not designated</v>
      </c>
      <c r="S460" t="str">
        <f>INDEX('UUW Backcast - WINEP'!$B$12:$AG$47, MATCH('ALL Backcast - WINEP NEP'!$C460, 'UUW Backcast - WINEP'!$C$12:$C$47, 0), MATCH('ALL Backcast - WINEP NEP'!S$13, 'UUW Backcast - WINEP'!$B$13:$AG$13, 0))</f>
        <v>Not applicable - not designated</v>
      </c>
      <c r="T460" t="str">
        <f>INDEX('UUW Backcast - WINEP'!$B$12:$AG$47, MATCH('ALL Backcast - WINEP NEP'!$C460, 'UUW Backcast - WINEP'!$C$12:$C$47, 0), MATCH('ALL Backcast - WINEP NEP'!T$13, 'UUW Backcast - WINEP'!$B$13:$AG$13, 0))</f>
        <v>Not applicable - not designated</v>
      </c>
      <c r="U460" t="str">
        <f>INDEX('UUW Backcast - WINEP'!$B$12:$AG$47, MATCH('ALL Backcast - WINEP NEP'!$C460, 'UUW Backcast - WINEP'!$C$12:$C$47, 0), MATCH('ALL Backcast - WINEP NEP'!U$13, 'UUW Backcast - WINEP'!$B$13:$AG$13, 0))</f>
        <v>Not applicable - not designated</v>
      </c>
      <c r="V460" t="str">
        <f>INDEX('UUW Backcast - WINEP'!$B$12:$AG$47, MATCH('ALL Backcast - WINEP NEP'!$C460, 'UUW Backcast - WINEP'!$C$12:$C$47, 0), MATCH('ALL Backcast - WINEP NEP'!V$13, 'UUW Backcast - WINEP'!$B$13:$AG$13, 0))</f>
        <v>Not applicable - not designated</v>
      </c>
      <c r="W460">
        <f>INDEX('UUW Backcast - WINEP'!$B$12:$AG$47, MATCH('ALL Backcast - WINEP NEP'!$C460, 'UUW Backcast - WINEP'!$C$12:$C$47, 0), MATCH('ALL Backcast - WINEP NEP'!W$13, 'UUW Backcast - WINEP'!$B$13:$AG$13, 0))</f>
        <v>0</v>
      </c>
      <c r="X460">
        <f>INDEX('UUW Backcast - WINEP'!$B$12:$AG$47, MATCH('ALL Backcast - WINEP NEP'!$C460, 'UUW Backcast - WINEP'!$C$12:$C$47, 0), MATCH('ALL Backcast - WINEP NEP'!X$13, 'UUW Backcast - WINEP'!$B$13:$AG$13, 0))</f>
        <v>0</v>
      </c>
      <c r="Y460">
        <f>INDEX('UUW Backcast - WINEP'!$B$12:$AG$47, MATCH('ALL Backcast - WINEP NEP'!$C460, 'UUW Backcast - WINEP'!$C$12:$C$47, 0), MATCH('ALL Backcast - WINEP NEP'!Y$13, 'UUW Backcast - WINEP'!$B$13:$AG$13, 0))</f>
        <v>0</v>
      </c>
      <c r="Z460" t="str">
        <f>INDEX('UUW Backcast - WINEP'!$B$12:$AG$47, MATCH('ALL Backcast - WINEP NEP'!$C460, 'UUW Backcast - WINEP'!$C$12:$C$47, 0), MATCH('ALL Backcast - WINEP NEP'!Z$13, 'UUW Backcast - WINEP'!$B$13:$AG$13, 0))</f>
        <v>N</v>
      </c>
      <c r="AB460" t="str">
        <f t="shared" si="9"/>
        <v>N</v>
      </c>
    </row>
    <row r="461" spans="2:28">
      <c r="B461" t="s">
        <v>262</v>
      </c>
      <c r="C461" t="s">
        <v>799</v>
      </c>
      <c r="D461" t="str">
        <f>INDEX('UUW Backcast - WINEP'!$B$12:$AG$47, MATCH('ALL Backcast - WINEP NEP'!$C461, 'UUW Backcast - WINEP'!$C$12:$C$47, 0), MATCH('ALL Backcast - WINEP NEP'!D$13, 'UUW Backcast - WINEP'!$B$13:$AG$13, 0))</f>
        <v>coastal</v>
      </c>
      <c r="E461" t="str">
        <f>INDEX('UUW Backcast - WINEP'!$B$12:$AG$47, MATCH('ALL Backcast - WINEP NEP'!$C461, 'UUW Backcast - WINEP'!$C$12:$C$47, 0), MATCH('ALL Backcast - WINEP NEP'!E$13, 'UUW Backcast - WINEP'!$B$13:$AG$13, 0))</f>
        <v>Categorisation</v>
      </c>
      <c r="F461" t="str">
        <f>INDEX('UUW Backcast - WINEP'!$B$12:$AG$47, MATCH('ALL Backcast - WINEP NEP'!$C461, 'UUW Backcast - WINEP'!$C$12:$C$47, 0), MATCH('ALL Backcast - WINEP NEP'!F$13, 'UUW Backcast - WINEP'!$B$13:$AG$13, 0))</f>
        <v>Included</v>
      </c>
      <c r="H461" t="str">
        <f>INDEX('UUW Backcast - WINEP'!$B$12:$AG$47, MATCH('ALL Backcast - WINEP NEP'!$C461, 'UUW Backcast - WINEP'!$C$12:$C$47, 0), MATCH('ALL Backcast - WINEP NEP'!H$13, 'UUW Backcast - WINEP'!$B$13:$AG$13, 0))</f>
        <v>Sufficient</v>
      </c>
      <c r="I461" t="str">
        <f>INDEX('UUW Backcast - WINEP'!$B$12:$AG$47, MATCH('ALL Backcast - WINEP NEP'!$C461, 'UUW Backcast - WINEP'!$C$12:$C$47, 0), MATCH('ALL Backcast - WINEP NEP'!I$13, 'UUW Backcast - WINEP'!$B$13:$AG$13, 0))</f>
        <v>Good</v>
      </c>
      <c r="J461" t="str">
        <f>INDEX('UUW Backcast - WINEP'!$B$12:$AG$47, MATCH('ALL Backcast - WINEP NEP'!$C461, 'UUW Backcast - WINEP'!$C$12:$C$47, 0), MATCH('ALL Backcast - WINEP NEP'!J$13, 'UUW Backcast - WINEP'!$B$13:$AG$13, 0))</f>
        <v>Good</v>
      </c>
      <c r="K461" t="str">
        <f>INDEX('UUW Backcast - WINEP'!$B$12:$AG$47, MATCH('ALL Backcast - WINEP NEP'!$C461, 'UUW Backcast - WINEP'!$C$12:$C$47, 0), MATCH('ALL Backcast - WINEP NEP'!K$13, 'UUW Backcast - WINEP'!$B$13:$AG$13, 0))</f>
        <v>Sufficient</v>
      </c>
      <c r="L461" t="str">
        <f>INDEX('UUW Backcast - WINEP'!$B$12:$AG$47, MATCH('ALL Backcast - WINEP NEP'!$C461, 'UUW Backcast - WINEP'!$C$12:$C$47, 0), MATCH('ALL Backcast - WINEP NEP'!L$13, 'UUW Backcast - WINEP'!$B$13:$AG$13, 0))</f>
        <v>Good</v>
      </c>
      <c r="M461">
        <f>INDEX('UUW Backcast - WINEP'!$B$12:$AG$47, MATCH('ALL Backcast - WINEP NEP'!$C461, 'UUW Backcast - WINEP'!$C$12:$C$47, 0), MATCH('ALL Backcast - WINEP NEP'!M$13, 'UUW Backcast - WINEP'!$B$13:$AG$13, 0))</f>
        <v>0</v>
      </c>
      <c r="N461" t="str">
        <f>INDEX('UUW Backcast - WINEP'!$B$12:$AG$47, MATCH('ALL Backcast - WINEP NEP'!$C461, 'UUW Backcast - WINEP'!$C$12:$C$47, 0), MATCH('ALL Backcast - WINEP NEP'!N$13, 'UUW Backcast - WINEP'!$B$13:$AG$13, 0))</f>
        <v>Good</v>
      </c>
      <c r="O461" t="str">
        <f>INDEX('UUW Backcast - WINEP'!$B$12:$AG$47, MATCH('ALL Backcast - WINEP NEP'!$C461, 'UUW Backcast - WINEP'!$C$12:$C$47, 0), MATCH('ALL Backcast - WINEP NEP'!O$13, 'UUW Backcast - WINEP'!$B$13:$AG$13, 0))</f>
        <v>Good</v>
      </c>
      <c r="P461">
        <f>INDEX('UUW Backcast - WINEP'!$B$12:$AG$47, MATCH('ALL Backcast - WINEP NEP'!$C461, 'UUW Backcast - WINEP'!$C$12:$C$47, 0), MATCH('ALL Backcast - WINEP NEP'!P$13, 'UUW Backcast - WINEP'!$B$13:$AG$13, 0))</f>
        <v>0</v>
      </c>
      <c r="Q461" t="str">
        <f>INDEX('UUW Backcast - WINEP'!$B$12:$AG$47, MATCH('ALL Backcast - WINEP NEP'!$C461, 'UUW Backcast - WINEP'!$C$12:$C$47, 0), MATCH('ALL Backcast - WINEP NEP'!Q$13, 'UUW Backcast - WINEP'!$B$13:$AG$13, 0))</f>
        <v>Good</v>
      </c>
      <c r="R461" t="str">
        <f>INDEX('UUW Backcast - WINEP'!$B$12:$AG$47, MATCH('ALL Backcast - WINEP NEP'!$C461, 'UUW Backcast - WINEP'!$C$12:$C$47, 0), MATCH('ALL Backcast - WINEP NEP'!R$13, 'UUW Backcast - WINEP'!$B$13:$AG$13, 0))</f>
        <v>Good</v>
      </c>
      <c r="S461" t="str">
        <f>INDEX('UUW Backcast - WINEP'!$B$12:$AG$47, MATCH('ALL Backcast - WINEP NEP'!$C461, 'UUW Backcast - WINEP'!$C$12:$C$47, 0), MATCH('ALL Backcast - WINEP NEP'!S$13, 'UUW Backcast - WINEP'!$B$13:$AG$13, 0))</f>
        <v>Good</v>
      </c>
      <c r="T461" t="str">
        <f>INDEX('UUW Backcast - WINEP'!$B$12:$AG$47, MATCH('ALL Backcast - WINEP NEP'!$C461, 'UUW Backcast - WINEP'!$C$12:$C$47, 0), MATCH('ALL Backcast - WINEP NEP'!T$13, 'UUW Backcast - WINEP'!$B$13:$AG$13, 0))</f>
        <v>Good</v>
      </c>
      <c r="U461" t="str">
        <f>INDEX('UUW Backcast - WINEP'!$B$12:$AG$47, MATCH('ALL Backcast - WINEP NEP'!$C461, 'UUW Backcast - WINEP'!$C$12:$C$47, 0), MATCH('ALL Backcast - WINEP NEP'!U$13, 'UUW Backcast - WINEP'!$B$13:$AG$13, 0))</f>
        <v>Good</v>
      </c>
      <c r="V461" t="str">
        <f>INDEX('UUW Backcast - WINEP'!$B$12:$AG$47, MATCH('ALL Backcast - WINEP NEP'!$C461, 'UUW Backcast - WINEP'!$C$12:$C$47, 0), MATCH('ALL Backcast - WINEP NEP'!V$13, 'UUW Backcast - WINEP'!$B$13:$AG$13, 0))</f>
        <v>Good</v>
      </c>
      <c r="W461">
        <f>INDEX('UUW Backcast - WINEP'!$B$12:$AG$47, MATCH('ALL Backcast - WINEP NEP'!$C461, 'UUW Backcast - WINEP'!$C$12:$C$47, 0), MATCH('ALL Backcast - WINEP NEP'!W$13, 'UUW Backcast - WINEP'!$B$13:$AG$13, 0))</f>
        <v>0</v>
      </c>
      <c r="X461">
        <f>INDEX('UUW Backcast - WINEP'!$B$12:$AG$47, MATCH('ALL Backcast - WINEP NEP'!$C461, 'UUW Backcast - WINEP'!$C$12:$C$47, 0), MATCH('ALL Backcast - WINEP NEP'!X$13, 'UUW Backcast - WINEP'!$B$13:$AG$13, 0))</f>
        <v>0</v>
      </c>
      <c r="Y461">
        <f>INDEX('UUW Backcast - WINEP'!$B$12:$AG$47, MATCH('ALL Backcast - WINEP NEP'!$C461, 'UUW Backcast - WINEP'!$C$12:$C$47, 0), MATCH('ALL Backcast - WINEP NEP'!Y$13, 'UUW Backcast - WINEP'!$B$13:$AG$13, 0))</f>
        <v>0</v>
      </c>
      <c r="Z461" t="str">
        <f>INDEX('UUW Backcast - WINEP'!$B$12:$AG$47, MATCH('ALL Backcast - WINEP NEP'!$C461, 'UUW Backcast - WINEP'!$C$12:$C$47, 0), MATCH('ALL Backcast - WINEP NEP'!Z$13, 'UUW Backcast - WINEP'!$B$13:$AG$13, 0))</f>
        <v>N</v>
      </c>
      <c r="AB461" t="str">
        <f t="shared" si="9"/>
        <v>N</v>
      </c>
    </row>
    <row r="462" spans="2:28">
      <c r="B462" t="s">
        <v>262</v>
      </c>
      <c r="C462" t="s">
        <v>800</v>
      </c>
      <c r="D462" t="str">
        <f>INDEX('UUW Backcast - WINEP'!$B$12:$AG$47, MATCH('ALL Backcast - WINEP NEP'!$C462, 'UUW Backcast - WINEP'!$C$12:$C$47, 0), MATCH('ALL Backcast - WINEP NEP'!D$13, 'UUW Backcast - WINEP'!$B$13:$AG$13, 0))</f>
        <v>coastal</v>
      </c>
      <c r="E462" t="str">
        <f>INDEX('UUW Backcast - WINEP'!$B$12:$AG$47, MATCH('ALL Backcast - WINEP NEP'!$C462, 'UUW Backcast - WINEP'!$C$12:$C$47, 0), MATCH('ALL Backcast - WINEP NEP'!E$13, 'UUW Backcast - WINEP'!$B$13:$AG$13, 0))</f>
        <v>Categorisation</v>
      </c>
      <c r="F462" t="str">
        <f>INDEX('UUW Backcast - WINEP'!$B$12:$AG$47, MATCH('ALL Backcast - WINEP NEP'!$C462, 'UUW Backcast - WINEP'!$C$12:$C$47, 0), MATCH('ALL Backcast - WINEP NEP'!F$13, 'UUW Backcast - WINEP'!$B$13:$AG$13, 0))</f>
        <v>Included</v>
      </c>
      <c r="H462" t="str">
        <f>INDEX('UUW Backcast - WINEP'!$B$12:$AG$47, MATCH('ALL Backcast - WINEP NEP'!$C462, 'UUW Backcast - WINEP'!$C$12:$C$47, 0), MATCH('ALL Backcast - WINEP NEP'!H$13, 'UUW Backcast - WINEP'!$B$13:$AG$13, 0))</f>
        <v>Sufficient</v>
      </c>
      <c r="I462" t="str">
        <f>INDEX('UUW Backcast - WINEP'!$B$12:$AG$47, MATCH('ALL Backcast - WINEP NEP'!$C462, 'UUW Backcast - WINEP'!$C$12:$C$47, 0), MATCH('ALL Backcast - WINEP NEP'!I$13, 'UUW Backcast - WINEP'!$B$13:$AG$13, 0))</f>
        <v>Good</v>
      </c>
      <c r="J462" t="str">
        <f>INDEX('UUW Backcast - WINEP'!$B$12:$AG$47, MATCH('ALL Backcast - WINEP NEP'!$C462, 'UUW Backcast - WINEP'!$C$12:$C$47, 0), MATCH('ALL Backcast - WINEP NEP'!J$13, 'UUW Backcast - WINEP'!$B$13:$AG$13, 0))</f>
        <v>Good</v>
      </c>
      <c r="K462" t="str">
        <f>INDEX('UUW Backcast - WINEP'!$B$12:$AG$47, MATCH('ALL Backcast - WINEP NEP'!$C462, 'UUW Backcast - WINEP'!$C$12:$C$47, 0), MATCH('ALL Backcast - WINEP NEP'!K$13, 'UUW Backcast - WINEP'!$B$13:$AG$13, 0))</f>
        <v>Good</v>
      </c>
      <c r="L462" t="str">
        <f>INDEX('UUW Backcast - WINEP'!$B$12:$AG$47, MATCH('ALL Backcast - WINEP NEP'!$C462, 'UUW Backcast - WINEP'!$C$12:$C$47, 0), MATCH('ALL Backcast - WINEP NEP'!L$13, 'UUW Backcast - WINEP'!$B$13:$AG$13, 0))</f>
        <v>Sufficient</v>
      </c>
      <c r="M462">
        <f>INDEX('UUW Backcast - WINEP'!$B$12:$AG$47, MATCH('ALL Backcast - WINEP NEP'!$C462, 'UUW Backcast - WINEP'!$C$12:$C$47, 0), MATCH('ALL Backcast - WINEP NEP'!M$13, 'UUW Backcast - WINEP'!$B$13:$AG$13, 0))</f>
        <v>0</v>
      </c>
      <c r="N462" t="str">
        <f>INDEX('UUW Backcast - WINEP'!$B$12:$AG$47, MATCH('ALL Backcast - WINEP NEP'!$C462, 'UUW Backcast - WINEP'!$C$12:$C$47, 0), MATCH('ALL Backcast - WINEP NEP'!N$13, 'UUW Backcast - WINEP'!$B$13:$AG$13, 0))</f>
        <v>Sufficient</v>
      </c>
      <c r="O462" t="str">
        <f>INDEX('UUW Backcast - WINEP'!$B$12:$AG$47, MATCH('ALL Backcast - WINEP NEP'!$C462, 'UUW Backcast - WINEP'!$C$12:$C$47, 0), MATCH('ALL Backcast - WINEP NEP'!O$13, 'UUW Backcast - WINEP'!$B$13:$AG$13, 0))</f>
        <v>Poor</v>
      </c>
      <c r="P462">
        <f>INDEX('UUW Backcast - WINEP'!$B$12:$AG$47, MATCH('ALL Backcast - WINEP NEP'!$C462, 'UUW Backcast - WINEP'!$C$12:$C$47, 0), MATCH('ALL Backcast - WINEP NEP'!P$13, 'UUW Backcast - WINEP'!$B$13:$AG$13, 0))</f>
        <v>0</v>
      </c>
      <c r="Q462" t="str">
        <f>INDEX('UUW Backcast - WINEP'!$B$12:$AG$47, MATCH('ALL Backcast - WINEP NEP'!$C462, 'UUW Backcast - WINEP'!$C$12:$C$47, 0), MATCH('ALL Backcast - WINEP NEP'!Q$13, 'UUW Backcast - WINEP'!$B$13:$AG$13, 0))</f>
        <v>Poor</v>
      </c>
      <c r="R462" t="str">
        <f>INDEX('UUW Backcast - WINEP'!$B$12:$AG$47, MATCH('ALL Backcast - WINEP NEP'!$C462, 'UUW Backcast - WINEP'!$C$12:$C$47, 0), MATCH('ALL Backcast - WINEP NEP'!R$13, 'UUW Backcast - WINEP'!$B$13:$AG$13, 0))</f>
        <v>Poor</v>
      </c>
      <c r="S462" t="str">
        <f>INDEX('UUW Backcast - WINEP'!$B$12:$AG$47, MATCH('ALL Backcast - WINEP NEP'!$C462, 'UUW Backcast - WINEP'!$C$12:$C$47, 0), MATCH('ALL Backcast - WINEP NEP'!S$13, 'UUW Backcast - WINEP'!$B$13:$AG$13, 0))</f>
        <v>Poor</v>
      </c>
      <c r="T462" t="str">
        <f>INDEX('UUW Backcast - WINEP'!$B$12:$AG$47, MATCH('ALL Backcast - WINEP NEP'!$C462, 'UUW Backcast - WINEP'!$C$12:$C$47, 0), MATCH('ALL Backcast - WINEP NEP'!T$13, 'UUW Backcast - WINEP'!$B$13:$AG$13, 0))</f>
        <v>Poor</v>
      </c>
      <c r="U462" t="str">
        <f>INDEX('UUW Backcast - WINEP'!$B$12:$AG$47, MATCH('ALL Backcast - WINEP NEP'!$C462, 'UUW Backcast - WINEP'!$C$12:$C$47, 0), MATCH('ALL Backcast - WINEP NEP'!U$13, 'UUW Backcast - WINEP'!$B$13:$AG$13, 0))</f>
        <v>Poor</v>
      </c>
      <c r="V462" t="str">
        <f>INDEX('UUW Backcast - WINEP'!$B$12:$AG$47, MATCH('ALL Backcast - WINEP NEP'!$C462, 'UUW Backcast - WINEP'!$C$12:$C$47, 0), MATCH('ALL Backcast - WINEP NEP'!V$13, 'UUW Backcast - WINEP'!$B$13:$AG$13, 0))</f>
        <v>Poor</v>
      </c>
      <c r="W462" t="str">
        <f>INDEX('UUW Backcast - WINEP'!$B$12:$AG$47, MATCH('ALL Backcast - WINEP NEP'!$C462, 'UUW Backcast - WINEP'!$C$12:$C$47, 0), MATCH('ALL Backcast - WINEP NEP'!W$13, 'UUW Backcast - WINEP'!$B$13:$AG$13, 0))</f>
        <v>Y</v>
      </c>
      <c r="X462" t="str">
        <f>INDEX('UUW Backcast - WINEP'!$B$12:$AG$47, MATCH('ALL Backcast - WINEP NEP'!$C462, 'UUW Backcast - WINEP'!$C$12:$C$47, 0), MATCH('ALL Backcast - WINEP NEP'!X$13, 'UUW Backcast - WINEP'!$B$13:$AG$13, 0))</f>
        <v>No action listed</v>
      </c>
      <c r="Y462" t="str">
        <f>INDEX('UUW Backcast - WINEP'!$B$12:$AG$47, MATCH('ALL Backcast - WINEP NEP'!$C462, 'UUW Backcast - WINEP'!$C$12:$C$47, 0), MATCH('ALL Backcast - WINEP NEP'!Y$13, 'UUW Backcast - WINEP'!$B$13:$AG$13, 0))</f>
        <v xml:space="preserve">Adjust to sufficient - deterioration not justified. </v>
      </c>
      <c r="Z462" t="str">
        <f>INDEX('UUW Backcast - WINEP'!$B$12:$AG$47, MATCH('ALL Backcast - WINEP NEP'!$C462, 'UUW Backcast - WINEP'!$C$12:$C$47, 0), MATCH('ALL Backcast - WINEP NEP'!Z$13, 'UUW Backcast - WINEP'!$B$13:$AG$13, 0))</f>
        <v>Y</v>
      </c>
      <c r="AB462" t="str">
        <f t="shared" si="9"/>
        <v>N</v>
      </c>
    </row>
    <row r="463" spans="2:28">
      <c r="B463" t="s">
        <v>262</v>
      </c>
      <c r="C463" t="s">
        <v>801</v>
      </c>
      <c r="D463" t="str">
        <f>INDEX('UUW Backcast - WINEP'!$B$12:$AG$47, MATCH('ALL Backcast - WINEP NEP'!$C463, 'UUW Backcast - WINEP'!$C$12:$C$47, 0), MATCH('ALL Backcast - WINEP NEP'!D$13, 'UUW Backcast - WINEP'!$B$13:$AG$13, 0))</f>
        <v>coastal</v>
      </c>
      <c r="E463" t="str">
        <f>INDEX('UUW Backcast - WINEP'!$B$12:$AG$47, MATCH('ALL Backcast - WINEP NEP'!$C463, 'UUW Backcast - WINEP'!$C$12:$C$47, 0), MATCH('ALL Backcast - WINEP NEP'!E$13, 'UUW Backcast - WINEP'!$B$13:$AG$13, 0))</f>
        <v>Categorisation</v>
      </c>
      <c r="F463" t="str">
        <f>INDEX('UUW Backcast - WINEP'!$B$12:$AG$47, MATCH('ALL Backcast - WINEP NEP'!$C463, 'UUW Backcast - WINEP'!$C$12:$C$47, 0), MATCH('ALL Backcast - WINEP NEP'!F$13, 'UUW Backcast - WINEP'!$B$13:$AG$13, 0))</f>
        <v>Included</v>
      </c>
      <c r="H463" t="str">
        <f>INDEX('UUW Backcast - WINEP'!$B$12:$AG$47, MATCH('ALL Backcast - WINEP NEP'!$C463, 'UUW Backcast - WINEP'!$C$12:$C$47, 0), MATCH('ALL Backcast - WINEP NEP'!H$13, 'UUW Backcast - WINEP'!$B$13:$AG$13, 0))</f>
        <v>Poor</v>
      </c>
      <c r="I463" t="str">
        <f>INDEX('UUW Backcast - WINEP'!$B$12:$AG$47, MATCH('ALL Backcast - WINEP NEP'!$C463, 'UUW Backcast - WINEP'!$C$12:$C$47, 0), MATCH('ALL Backcast - WINEP NEP'!I$13, 'UUW Backcast - WINEP'!$B$13:$AG$13, 0))</f>
        <v>Sufficient</v>
      </c>
      <c r="J463" t="str">
        <f>INDEX('UUW Backcast - WINEP'!$B$12:$AG$47, MATCH('ALL Backcast - WINEP NEP'!$C463, 'UUW Backcast - WINEP'!$C$12:$C$47, 0), MATCH('ALL Backcast - WINEP NEP'!J$13, 'UUW Backcast - WINEP'!$B$13:$AG$13, 0))</f>
        <v>Sufficient</v>
      </c>
      <c r="K463" t="str">
        <f>INDEX('UUW Backcast - WINEP'!$B$12:$AG$47, MATCH('ALL Backcast - WINEP NEP'!$C463, 'UUW Backcast - WINEP'!$C$12:$C$47, 0), MATCH('ALL Backcast - WINEP NEP'!K$13, 'UUW Backcast - WINEP'!$B$13:$AG$13, 0))</f>
        <v>Sufficient</v>
      </c>
      <c r="L463" t="str">
        <f>INDEX('UUW Backcast - WINEP'!$B$12:$AG$47, MATCH('ALL Backcast - WINEP NEP'!$C463, 'UUW Backcast - WINEP'!$C$12:$C$47, 0), MATCH('ALL Backcast - WINEP NEP'!L$13, 'UUW Backcast - WINEP'!$B$13:$AG$13, 0))</f>
        <v>Poor</v>
      </c>
      <c r="M463">
        <f>INDEX('UUW Backcast - WINEP'!$B$12:$AG$47, MATCH('ALL Backcast - WINEP NEP'!$C463, 'UUW Backcast - WINEP'!$C$12:$C$47, 0), MATCH('ALL Backcast - WINEP NEP'!M$13, 'UUW Backcast - WINEP'!$B$13:$AG$13, 0))</f>
        <v>0</v>
      </c>
      <c r="N463" t="str">
        <f>INDEX('UUW Backcast - WINEP'!$B$12:$AG$47, MATCH('ALL Backcast - WINEP NEP'!$C463, 'UUW Backcast - WINEP'!$C$12:$C$47, 0), MATCH('ALL Backcast - WINEP NEP'!N$13, 'UUW Backcast - WINEP'!$B$13:$AG$13, 0))</f>
        <v>Poor</v>
      </c>
      <c r="O463" t="str">
        <f>INDEX('UUW Backcast - WINEP'!$B$12:$AG$47, MATCH('ALL Backcast - WINEP NEP'!$C463, 'UUW Backcast - WINEP'!$C$12:$C$47, 0), MATCH('ALL Backcast - WINEP NEP'!O$13, 'UUW Backcast - WINEP'!$B$13:$AG$13, 0))</f>
        <v>Poor</v>
      </c>
      <c r="P463">
        <f>INDEX('UUW Backcast - WINEP'!$B$12:$AG$47, MATCH('ALL Backcast - WINEP NEP'!$C463, 'UUW Backcast - WINEP'!$C$12:$C$47, 0), MATCH('ALL Backcast - WINEP NEP'!P$13, 'UUW Backcast - WINEP'!$B$13:$AG$13, 0))</f>
        <v>0</v>
      </c>
      <c r="Q463" t="str">
        <f>INDEX('UUW Backcast - WINEP'!$B$12:$AG$47, MATCH('ALL Backcast - WINEP NEP'!$C463, 'UUW Backcast - WINEP'!$C$12:$C$47, 0), MATCH('ALL Backcast - WINEP NEP'!Q$13, 'UUW Backcast - WINEP'!$B$13:$AG$13, 0))</f>
        <v>Poor</v>
      </c>
      <c r="R463" t="str">
        <f>INDEX('UUW Backcast - WINEP'!$B$12:$AG$47, MATCH('ALL Backcast - WINEP NEP'!$C463, 'UUW Backcast - WINEP'!$C$12:$C$47, 0), MATCH('ALL Backcast - WINEP NEP'!R$13, 'UUW Backcast - WINEP'!$B$13:$AG$13, 0))</f>
        <v>Poor</v>
      </c>
      <c r="S463" t="str">
        <f>INDEX('UUW Backcast - WINEP'!$B$12:$AG$47, MATCH('ALL Backcast - WINEP NEP'!$C463, 'UUW Backcast - WINEP'!$C$12:$C$47, 0), MATCH('ALL Backcast - WINEP NEP'!S$13, 'UUW Backcast - WINEP'!$B$13:$AG$13, 0))</f>
        <v>Poor</v>
      </c>
      <c r="T463" t="str">
        <f>INDEX('UUW Backcast - WINEP'!$B$12:$AG$47, MATCH('ALL Backcast - WINEP NEP'!$C463, 'UUW Backcast - WINEP'!$C$12:$C$47, 0), MATCH('ALL Backcast - WINEP NEP'!T$13, 'UUW Backcast - WINEP'!$B$13:$AG$13, 0))</f>
        <v>Poor</v>
      </c>
      <c r="U463" t="str">
        <f>INDEX('UUW Backcast - WINEP'!$B$12:$AG$47, MATCH('ALL Backcast - WINEP NEP'!$C463, 'UUW Backcast - WINEP'!$C$12:$C$47, 0), MATCH('ALL Backcast - WINEP NEP'!U$13, 'UUW Backcast - WINEP'!$B$13:$AG$13, 0))</f>
        <v>Poor</v>
      </c>
      <c r="V463" t="str">
        <f>INDEX('UUW Backcast - WINEP'!$B$12:$AG$47, MATCH('ALL Backcast - WINEP NEP'!$C463, 'UUW Backcast - WINEP'!$C$12:$C$47, 0), MATCH('ALL Backcast - WINEP NEP'!V$13, 'UUW Backcast - WINEP'!$B$13:$AG$13, 0))</f>
        <v>Poor</v>
      </c>
      <c r="W463" t="str">
        <f>INDEX('UUW Backcast - WINEP'!$B$12:$AG$47, MATCH('ALL Backcast - WINEP NEP'!$C463, 'UUW Backcast - WINEP'!$C$12:$C$47, 0), MATCH('ALL Backcast - WINEP NEP'!W$13, 'UUW Backcast - WINEP'!$B$13:$AG$13, 0))</f>
        <v>Y</v>
      </c>
      <c r="X463" t="str">
        <f>INDEX('UUW Backcast - WINEP'!$B$12:$AG$47, MATCH('ALL Backcast - WINEP NEP'!$C463, 'UUW Backcast - WINEP'!$C$12:$C$47, 0), MATCH('ALL Backcast - WINEP NEP'!X$13, 'UUW Backcast - WINEP'!$B$13:$AG$13, 0))</f>
        <v>No action listed</v>
      </c>
      <c r="Y463" t="str">
        <f>INDEX('UUW Backcast - WINEP'!$B$12:$AG$47, MATCH('ALL Backcast - WINEP NEP'!$C463, 'UUW Backcast - WINEP'!$C$12:$C$47, 0), MATCH('ALL Backcast - WINEP NEP'!Y$13, 'UUW Backcast - WINEP'!$B$13:$AG$13, 0))</f>
        <v xml:space="preserve">Adjust to sufficient - deterioration not justified. </v>
      </c>
      <c r="Z463" t="str">
        <f>INDEX('UUW Backcast - WINEP'!$B$12:$AG$47, MATCH('ALL Backcast - WINEP NEP'!$C463, 'UUW Backcast - WINEP'!$C$12:$C$47, 0), MATCH('ALL Backcast - WINEP NEP'!Z$13, 'UUW Backcast - WINEP'!$B$13:$AG$13, 0))</f>
        <v>Y</v>
      </c>
      <c r="AB463" t="str">
        <f t="shared" si="9"/>
        <v>N</v>
      </c>
    </row>
    <row r="464" spans="2:28">
      <c r="B464" t="s">
        <v>262</v>
      </c>
      <c r="C464" t="s">
        <v>802</v>
      </c>
      <c r="D464" t="str">
        <f>INDEX('UUW Backcast - WINEP'!$B$12:$AG$47, MATCH('ALL Backcast - WINEP NEP'!$C464, 'UUW Backcast - WINEP'!$C$12:$C$47, 0), MATCH('ALL Backcast - WINEP NEP'!D$13, 'UUW Backcast - WINEP'!$B$13:$AG$13, 0))</f>
        <v>coastal</v>
      </c>
      <c r="E464" t="str">
        <f>INDEX('UUW Backcast - WINEP'!$B$12:$AG$47, MATCH('ALL Backcast - WINEP NEP'!$C464, 'UUW Backcast - WINEP'!$C$12:$C$47, 0), MATCH('ALL Backcast - WINEP NEP'!E$13, 'UUW Backcast - WINEP'!$B$13:$AG$13, 0))</f>
        <v>Categorisation</v>
      </c>
      <c r="F464" t="str">
        <f>INDEX('UUW Backcast - WINEP'!$B$12:$AG$47, MATCH('ALL Backcast - WINEP NEP'!$C464, 'UUW Backcast - WINEP'!$C$12:$C$47, 0), MATCH('ALL Backcast - WINEP NEP'!F$13, 'UUW Backcast - WINEP'!$B$13:$AG$13, 0))</f>
        <v>Included</v>
      </c>
      <c r="H464" t="str">
        <f>INDEX('UUW Backcast - WINEP'!$B$12:$AG$47, MATCH('ALL Backcast - WINEP NEP'!$C464, 'UUW Backcast - WINEP'!$C$12:$C$47, 0), MATCH('ALL Backcast - WINEP NEP'!H$13, 'UUW Backcast - WINEP'!$B$13:$AG$13, 0))</f>
        <v>Sufficient</v>
      </c>
      <c r="I464" t="str">
        <f>INDEX('UUW Backcast - WINEP'!$B$12:$AG$47, MATCH('ALL Backcast - WINEP NEP'!$C464, 'UUW Backcast - WINEP'!$C$12:$C$47, 0), MATCH('ALL Backcast - WINEP NEP'!I$13, 'UUW Backcast - WINEP'!$B$13:$AG$13, 0))</f>
        <v>Good</v>
      </c>
      <c r="J464" t="str">
        <f>INDEX('UUW Backcast - WINEP'!$B$12:$AG$47, MATCH('ALL Backcast - WINEP NEP'!$C464, 'UUW Backcast - WINEP'!$C$12:$C$47, 0), MATCH('ALL Backcast - WINEP NEP'!J$13, 'UUW Backcast - WINEP'!$B$13:$AG$13, 0))</f>
        <v>Good</v>
      </c>
      <c r="K464" t="str">
        <f>INDEX('UUW Backcast - WINEP'!$B$12:$AG$47, MATCH('ALL Backcast - WINEP NEP'!$C464, 'UUW Backcast - WINEP'!$C$12:$C$47, 0), MATCH('ALL Backcast - WINEP NEP'!K$13, 'UUW Backcast - WINEP'!$B$13:$AG$13, 0))</f>
        <v>Good</v>
      </c>
      <c r="L464" t="str">
        <f>INDEX('UUW Backcast - WINEP'!$B$12:$AG$47, MATCH('ALL Backcast - WINEP NEP'!$C464, 'UUW Backcast - WINEP'!$C$12:$C$47, 0), MATCH('ALL Backcast - WINEP NEP'!L$13, 'UUW Backcast - WINEP'!$B$13:$AG$13, 0))</f>
        <v>Sufficient</v>
      </c>
      <c r="M464">
        <f>INDEX('UUW Backcast - WINEP'!$B$12:$AG$47, MATCH('ALL Backcast - WINEP NEP'!$C464, 'UUW Backcast - WINEP'!$C$12:$C$47, 0), MATCH('ALL Backcast - WINEP NEP'!M$13, 'UUW Backcast - WINEP'!$B$13:$AG$13, 0))</f>
        <v>0</v>
      </c>
      <c r="N464" t="str">
        <f>INDEX('UUW Backcast - WINEP'!$B$12:$AG$47, MATCH('ALL Backcast - WINEP NEP'!$C464, 'UUW Backcast - WINEP'!$C$12:$C$47, 0), MATCH('ALL Backcast - WINEP NEP'!N$13, 'UUW Backcast - WINEP'!$B$13:$AG$13, 0))</f>
        <v>Sufficient</v>
      </c>
      <c r="O464" t="str">
        <f>INDEX('UUW Backcast - WINEP'!$B$12:$AG$47, MATCH('ALL Backcast - WINEP NEP'!$C464, 'UUW Backcast - WINEP'!$C$12:$C$47, 0), MATCH('ALL Backcast - WINEP NEP'!O$13, 'UUW Backcast - WINEP'!$B$13:$AG$13, 0))</f>
        <v>Poor</v>
      </c>
      <c r="P464">
        <f>INDEX('UUW Backcast - WINEP'!$B$12:$AG$47, MATCH('ALL Backcast - WINEP NEP'!$C464, 'UUW Backcast - WINEP'!$C$12:$C$47, 0), MATCH('ALL Backcast - WINEP NEP'!P$13, 'UUW Backcast - WINEP'!$B$13:$AG$13, 0))</f>
        <v>0</v>
      </c>
      <c r="Q464" t="str">
        <f>INDEX('UUW Backcast - WINEP'!$B$12:$AG$47, MATCH('ALL Backcast - WINEP NEP'!$C464, 'UUW Backcast - WINEP'!$C$12:$C$47, 0), MATCH('ALL Backcast - WINEP NEP'!Q$13, 'UUW Backcast - WINEP'!$B$13:$AG$13, 0))</f>
        <v>Poor</v>
      </c>
      <c r="R464" t="str">
        <f>INDEX('UUW Backcast - WINEP'!$B$12:$AG$47, MATCH('ALL Backcast - WINEP NEP'!$C464, 'UUW Backcast - WINEP'!$C$12:$C$47, 0), MATCH('ALL Backcast - WINEP NEP'!R$13, 'UUW Backcast - WINEP'!$B$13:$AG$13, 0))</f>
        <v>Poor</v>
      </c>
      <c r="S464" t="str">
        <f>INDEX('UUW Backcast - WINEP'!$B$12:$AG$47, MATCH('ALL Backcast - WINEP NEP'!$C464, 'UUW Backcast - WINEP'!$C$12:$C$47, 0), MATCH('ALL Backcast - WINEP NEP'!S$13, 'UUW Backcast - WINEP'!$B$13:$AG$13, 0))</f>
        <v>Poor</v>
      </c>
      <c r="T464" t="str">
        <f>INDEX('UUW Backcast - WINEP'!$B$12:$AG$47, MATCH('ALL Backcast - WINEP NEP'!$C464, 'UUW Backcast - WINEP'!$C$12:$C$47, 0), MATCH('ALL Backcast - WINEP NEP'!T$13, 'UUW Backcast - WINEP'!$B$13:$AG$13, 0))</f>
        <v>Poor</v>
      </c>
      <c r="U464" t="str">
        <f>INDEX('UUW Backcast - WINEP'!$B$12:$AG$47, MATCH('ALL Backcast - WINEP NEP'!$C464, 'UUW Backcast - WINEP'!$C$12:$C$47, 0), MATCH('ALL Backcast - WINEP NEP'!U$13, 'UUW Backcast - WINEP'!$B$13:$AG$13, 0))</f>
        <v>Poor</v>
      </c>
      <c r="V464" t="str">
        <f>INDEX('UUW Backcast - WINEP'!$B$12:$AG$47, MATCH('ALL Backcast - WINEP NEP'!$C464, 'UUW Backcast - WINEP'!$C$12:$C$47, 0), MATCH('ALL Backcast - WINEP NEP'!V$13, 'UUW Backcast - WINEP'!$B$13:$AG$13, 0))</f>
        <v>Poor</v>
      </c>
      <c r="W464" t="str">
        <f>INDEX('UUW Backcast - WINEP'!$B$12:$AG$47, MATCH('ALL Backcast - WINEP NEP'!$C464, 'UUW Backcast - WINEP'!$C$12:$C$47, 0), MATCH('ALL Backcast - WINEP NEP'!W$13, 'UUW Backcast - WINEP'!$B$13:$AG$13, 0))</f>
        <v>Y</v>
      </c>
      <c r="X464" t="str">
        <f>INDEX('UUW Backcast - WINEP'!$B$12:$AG$47, MATCH('ALL Backcast - WINEP NEP'!$C464, 'UUW Backcast - WINEP'!$C$12:$C$47, 0), MATCH('ALL Backcast - WINEP NEP'!X$13, 'UUW Backcast - WINEP'!$B$13:$AG$13, 0))</f>
        <v>No action listed</v>
      </c>
      <c r="Y464" t="str">
        <f>INDEX('UUW Backcast - WINEP'!$B$12:$AG$47, MATCH('ALL Backcast - WINEP NEP'!$C464, 'UUW Backcast - WINEP'!$C$12:$C$47, 0), MATCH('ALL Backcast - WINEP NEP'!Y$13, 'UUW Backcast - WINEP'!$B$13:$AG$13, 0))</f>
        <v xml:space="preserve">Adjust to sufficient - deterioration not justified. </v>
      </c>
      <c r="Z464" t="str">
        <f>INDEX('UUW Backcast - WINEP'!$B$12:$AG$47, MATCH('ALL Backcast - WINEP NEP'!$C464, 'UUW Backcast - WINEP'!$C$12:$C$47, 0), MATCH('ALL Backcast - WINEP NEP'!Z$13, 'UUW Backcast - WINEP'!$B$13:$AG$13, 0))</f>
        <v>Y</v>
      </c>
      <c r="AB464" t="str">
        <f t="shared" si="9"/>
        <v>N</v>
      </c>
    </row>
    <row r="465" spans="2:28">
      <c r="B465" t="s">
        <v>262</v>
      </c>
      <c r="C465" t="s">
        <v>803</v>
      </c>
      <c r="D465" t="str">
        <f>INDEX('UUW Backcast - WINEP'!$B$12:$AG$47, MATCH('ALL Backcast - WINEP NEP'!$C465, 'UUW Backcast - WINEP'!$C$12:$C$47, 0), MATCH('ALL Backcast - WINEP NEP'!D$13, 'UUW Backcast - WINEP'!$B$13:$AG$13, 0))</f>
        <v>coastal</v>
      </c>
      <c r="E465" t="str">
        <f>INDEX('UUW Backcast - WINEP'!$B$12:$AG$47, MATCH('ALL Backcast - WINEP NEP'!$C465, 'UUW Backcast - WINEP'!$C$12:$C$47, 0), MATCH('ALL Backcast - WINEP NEP'!E$13, 'UUW Backcast - WINEP'!$B$13:$AG$13, 0))</f>
        <v>Categorisation</v>
      </c>
      <c r="F465" t="str">
        <f>INDEX('UUW Backcast - WINEP'!$B$12:$AG$47, MATCH('ALL Backcast - WINEP NEP'!$C465, 'UUW Backcast - WINEP'!$C$12:$C$47, 0), MATCH('ALL Backcast - WINEP NEP'!F$13, 'UUW Backcast - WINEP'!$B$13:$AG$13, 0))</f>
        <v>Included</v>
      </c>
      <c r="H465" t="str">
        <f>INDEX('UUW Backcast - WINEP'!$B$12:$AG$47, MATCH('ALL Backcast - WINEP NEP'!$C465, 'UUW Backcast - WINEP'!$C$12:$C$47, 0), MATCH('ALL Backcast - WINEP NEP'!H$13, 'UUW Backcast - WINEP'!$B$13:$AG$13, 0))</f>
        <v>Poor</v>
      </c>
      <c r="I465" t="str">
        <f>INDEX('UUW Backcast - WINEP'!$B$12:$AG$47, MATCH('ALL Backcast - WINEP NEP'!$C465, 'UUW Backcast - WINEP'!$C$12:$C$47, 0), MATCH('ALL Backcast - WINEP NEP'!I$13, 'UUW Backcast - WINEP'!$B$13:$AG$13, 0))</f>
        <v>Good</v>
      </c>
      <c r="J465" t="str">
        <f>INDEX('UUW Backcast - WINEP'!$B$12:$AG$47, MATCH('ALL Backcast - WINEP NEP'!$C465, 'UUW Backcast - WINEP'!$C$12:$C$47, 0), MATCH('ALL Backcast - WINEP NEP'!J$13, 'UUW Backcast - WINEP'!$B$13:$AG$13, 0))</f>
        <v>Good</v>
      </c>
      <c r="K465" t="str">
        <f>INDEX('UUW Backcast - WINEP'!$B$12:$AG$47, MATCH('ALL Backcast - WINEP NEP'!$C465, 'UUW Backcast - WINEP'!$C$12:$C$47, 0), MATCH('ALL Backcast - WINEP NEP'!K$13, 'UUW Backcast - WINEP'!$B$13:$AG$13, 0))</f>
        <v>Good</v>
      </c>
      <c r="L465" t="str">
        <f>INDEX('UUW Backcast - WINEP'!$B$12:$AG$47, MATCH('ALL Backcast - WINEP NEP'!$C465, 'UUW Backcast - WINEP'!$C$12:$C$47, 0), MATCH('ALL Backcast - WINEP NEP'!L$13, 'UUW Backcast - WINEP'!$B$13:$AG$13, 0))</f>
        <v>Good</v>
      </c>
      <c r="M465">
        <f>INDEX('UUW Backcast - WINEP'!$B$12:$AG$47, MATCH('ALL Backcast - WINEP NEP'!$C465, 'UUW Backcast - WINEP'!$C$12:$C$47, 0), MATCH('ALL Backcast - WINEP NEP'!M$13, 'UUW Backcast - WINEP'!$B$13:$AG$13, 0))</f>
        <v>0</v>
      </c>
      <c r="N465" t="str">
        <f>INDEX('UUW Backcast - WINEP'!$B$12:$AG$47, MATCH('ALL Backcast - WINEP NEP'!$C465, 'UUW Backcast - WINEP'!$C$12:$C$47, 0), MATCH('ALL Backcast - WINEP NEP'!N$13, 'UUW Backcast - WINEP'!$B$13:$AG$13, 0))</f>
        <v>Good</v>
      </c>
      <c r="O465" t="str">
        <f>INDEX('UUW Backcast - WINEP'!$B$12:$AG$47, MATCH('ALL Backcast - WINEP NEP'!$C465, 'UUW Backcast - WINEP'!$C$12:$C$47, 0), MATCH('ALL Backcast - WINEP NEP'!O$13, 'UUW Backcast - WINEP'!$B$13:$AG$13, 0))</f>
        <v>Good</v>
      </c>
      <c r="P465">
        <f>INDEX('UUW Backcast - WINEP'!$B$12:$AG$47, MATCH('ALL Backcast - WINEP NEP'!$C465, 'UUW Backcast - WINEP'!$C$12:$C$47, 0), MATCH('ALL Backcast - WINEP NEP'!P$13, 'UUW Backcast - WINEP'!$B$13:$AG$13, 0))</f>
        <v>0</v>
      </c>
      <c r="Q465" t="str">
        <f>INDEX('UUW Backcast - WINEP'!$B$12:$AG$47, MATCH('ALL Backcast - WINEP NEP'!$C465, 'UUW Backcast - WINEP'!$C$12:$C$47, 0), MATCH('ALL Backcast - WINEP NEP'!Q$13, 'UUW Backcast - WINEP'!$B$13:$AG$13, 0))</f>
        <v>Good</v>
      </c>
      <c r="R465" t="str">
        <f>INDEX('UUW Backcast - WINEP'!$B$12:$AG$47, MATCH('ALL Backcast - WINEP NEP'!$C465, 'UUW Backcast - WINEP'!$C$12:$C$47, 0), MATCH('ALL Backcast - WINEP NEP'!R$13, 'UUW Backcast - WINEP'!$B$13:$AG$13, 0))</f>
        <v>Good</v>
      </c>
      <c r="S465" t="str">
        <f>INDEX('UUW Backcast - WINEP'!$B$12:$AG$47, MATCH('ALL Backcast - WINEP NEP'!$C465, 'UUW Backcast - WINEP'!$C$12:$C$47, 0), MATCH('ALL Backcast - WINEP NEP'!S$13, 'UUW Backcast - WINEP'!$B$13:$AG$13, 0))</f>
        <v>Good</v>
      </c>
      <c r="T465" t="str">
        <f>INDEX('UUW Backcast - WINEP'!$B$12:$AG$47, MATCH('ALL Backcast - WINEP NEP'!$C465, 'UUW Backcast - WINEP'!$C$12:$C$47, 0), MATCH('ALL Backcast - WINEP NEP'!T$13, 'UUW Backcast - WINEP'!$B$13:$AG$13, 0))</f>
        <v>Good</v>
      </c>
      <c r="U465" t="str">
        <f>INDEX('UUW Backcast - WINEP'!$B$12:$AG$47, MATCH('ALL Backcast - WINEP NEP'!$C465, 'UUW Backcast - WINEP'!$C$12:$C$47, 0), MATCH('ALL Backcast - WINEP NEP'!U$13, 'UUW Backcast - WINEP'!$B$13:$AG$13, 0))</f>
        <v>Good</v>
      </c>
      <c r="V465" t="str">
        <f>INDEX('UUW Backcast - WINEP'!$B$12:$AG$47, MATCH('ALL Backcast - WINEP NEP'!$C465, 'UUW Backcast - WINEP'!$C$12:$C$47, 0), MATCH('ALL Backcast - WINEP NEP'!V$13, 'UUW Backcast - WINEP'!$B$13:$AG$13, 0))</f>
        <v>Good</v>
      </c>
      <c r="W465">
        <f>INDEX('UUW Backcast - WINEP'!$B$12:$AG$47, MATCH('ALL Backcast - WINEP NEP'!$C465, 'UUW Backcast - WINEP'!$C$12:$C$47, 0), MATCH('ALL Backcast - WINEP NEP'!W$13, 'UUW Backcast - WINEP'!$B$13:$AG$13, 0))</f>
        <v>0</v>
      </c>
      <c r="X465">
        <f>INDEX('UUW Backcast - WINEP'!$B$12:$AG$47, MATCH('ALL Backcast - WINEP NEP'!$C465, 'UUW Backcast - WINEP'!$C$12:$C$47, 0), MATCH('ALL Backcast - WINEP NEP'!X$13, 'UUW Backcast - WINEP'!$B$13:$AG$13, 0))</f>
        <v>0</v>
      </c>
      <c r="Y465">
        <f>INDEX('UUW Backcast - WINEP'!$B$12:$AG$47, MATCH('ALL Backcast - WINEP NEP'!$C465, 'UUW Backcast - WINEP'!$C$12:$C$47, 0), MATCH('ALL Backcast - WINEP NEP'!Y$13, 'UUW Backcast - WINEP'!$B$13:$AG$13, 0))</f>
        <v>0</v>
      </c>
      <c r="Z465" t="str">
        <f>INDEX('UUW Backcast - WINEP'!$B$12:$AG$47, MATCH('ALL Backcast - WINEP NEP'!$C465, 'UUW Backcast - WINEP'!$C$12:$C$47, 0), MATCH('ALL Backcast - WINEP NEP'!Z$13, 'UUW Backcast - WINEP'!$B$13:$AG$13, 0))</f>
        <v>N</v>
      </c>
      <c r="AB465" t="str">
        <f t="shared" si="9"/>
        <v>N</v>
      </c>
    </row>
    <row r="466" spans="2:28">
      <c r="B466" t="s">
        <v>262</v>
      </c>
      <c r="C466" t="s">
        <v>804</v>
      </c>
      <c r="D466" t="str">
        <f>INDEX('UUW Backcast - WINEP'!$B$12:$AG$47, MATCH('ALL Backcast - WINEP NEP'!$C466, 'UUW Backcast - WINEP'!$C$12:$C$47, 0), MATCH('ALL Backcast - WINEP NEP'!D$13, 'UUW Backcast - WINEP'!$B$13:$AG$13, 0))</f>
        <v>coastal</v>
      </c>
      <c r="E466" t="str">
        <f>INDEX('UUW Backcast - WINEP'!$B$12:$AG$47, MATCH('ALL Backcast - WINEP NEP'!$C466, 'UUW Backcast - WINEP'!$C$12:$C$47, 0), MATCH('ALL Backcast - WINEP NEP'!E$13, 'UUW Backcast - WINEP'!$B$13:$AG$13, 0))</f>
        <v>Categorisation</v>
      </c>
      <c r="F466" t="str">
        <f>INDEX('UUW Backcast - WINEP'!$B$12:$AG$47, MATCH('ALL Backcast - WINEP NEP'!$C466, 'UUW Backcast - WINEP'!$C$12:$C$47, 0), MATCH('ALL Backcast - WINEP NEP'!F$13, 'UUW Backcast - WINEP'!$B$13:$AG$13, 0))</f>
        <v>Included</v>
      </c>
      <c r="H466" t="str">
        <f>INDEX('UUW Backcast - WINEP'!$B$12:$AG$47, MATCH('ALL Backcast - WINEP NEP'!$C466, 'UUW Backcast - WINEP'!$C$12:$C$47, 0), MATCH('ALL Backcast - WINEP NEP'!H$13, 'UUW Backcast - WINEP'!$B$13:$AG$13, 0))</f>
        <v>Poor</v>
      </c>
      <c r="I466" t="str">
        <f>INDEX('UUW Backcast - WINEP'!$B$12:$AG$47, MATCH('ALL Backcast - WINEP NEP'!$C466, 'UUW Backcast - WINEP'!$C$12:$C$47, 0), MATCH('ALL Backcast - WINEP NEP'!I$13, 'UUW Backcast - WINEP'!$B$13:$AG$13, 0))</f>
        <v>Sufficient</v>
      </c>
      <c r="J466" t="str">
        <f>INDEX('UUW Backcast - WINEP'!$B$12:$AG$47, MATCH('ALL Backcast - WINEP NEP'!$C466, 'UUW Backcast - WINEP'!$C$12:$C$47, 0), MATCH('ALL Backcast - WINEP NEP'!J$13, 'UUW Backcast - WINEP'!$B$13:$AG$13, 0))</f>
        <v>Good</v>
      </c>
      <c r="K466" t="str">
        <f>INDEX('UUW Backcast - WINEP'!$B$12:$AG$47, MATCH('ALL Backcast - WINEP NEP'!$C466, 'UUW Backcast - WINEP'!$C$12:$C$47, 0), MATCH('ALL Backcast - WINEP NEP'!K$13, 'UUW Backcast - WINEP'!$B$13:$AG$13, 0))</f>
        <v>Good</v>
      </c>
      <c r="L466" t="str">
        <f>INDEX('UUW Backcast - WINEP'!$B$12:$AG$47, MATCH('ALL Backcast - WINEP NEP'!$C466, 'UUW Backcast - WINEP'!$C$12:$C$47, 0), MATCH('ALL Backcast - WINEP NEP'!L$13, 'UUW Backcast - WINEP'!$B$13:$AG$13, 0))</f>
        <v>Good</v>
      </c>
      <c r="M466">
        <f>INDEX('UUW Backcast - WINEP'!$B$12:$AG$47, MATCH('ALL Backcast - WINEP NEP'!$C466, 'UUW Backcast - WINEP'!$C$12:$C$47, 0), MATCH('ALL Backcast - WINEP NEP'!M$13, 'UUW Backcast - WINEP'!$B$13:$AG$13, 0))</f>
        <v>0</v>
      </c>
      <c r="N466" t="str">
        <f>INDEX('UUW Backcast - WINEP'!$B$12:$AG$47, MATCH('ALL Backcast - WINEP NEP'!$C466, 'UUW Backcast - WINEP'!$C$12:$C$47, 0), MATCH('ALL Backcast - WINEP NEP'!N$13, 'UUW Backcast - WINEP'!$B$13:$AG$13, 0))</f>
        <v>Good</v>
      </c>
      <c r="O466" t="str">
        <f>INDEX('UUW Backcast - WINEP'!$B$12:$AG$47, MATCH('ALL Backcast - WINEP NEP'!$C466, 'UUW Backcast - WINEP'!$C$12:$C$47, 0), MATCH('ALL Backcast - WINEP NEP'!O$13, 'UUW Backcast - WINEP'!$B$13:$AG$13, 0))</f>
        <v>Good</v>
      </c>
      <c r="P466">
        <f>INDEX('UUW Backcast - WINEP'!$B$12:$AG$47, MATCH('ALL Backcast - WINEP NEP'!$C466, 'UUW Backcast - WINEP'!$C$12:$C$47, 0), MATCH('ALL Backcast - WINEP NEP'!P$13, 'UUW Backcast - WINEP'!$B$13:$AG$13, 0))</f>
        <v>0</v>
      </c>
      <c r="Q466" t="str">
        <f>INDEX('UUW Backcast - WINEP'!$B$12:$AG$47, MATCH('ALL Backcast - WINEP NEP'!$C466, 'UUW Backcast - WINEP'!$C$12:$C$47, 0), MATCH('ALL Backcast - WINEP NEP'!Q$13, 'UUW Backcast - WINEP'!$B$13:$AG$13, 0))</f>
        <v>Good</v>
      </c>
      <c r="R466" t="str">
        <f>INDEX('UUW Backcast - WINEP'!$B$12:$AG$47, MATCH('ALL Backcast - WINEP NEP'!$C466, 'UUW Backcast - WINEP'!$C$12:$C$47, 0), MATCH('ALL Backcast - WINEP NEP'!R$13, 'UUW Backcast - WINEP'!$B$13:$AG$13, 0))</f>
        <v>Good</v>
      </c>
      <c r="S466" t="str">
        <f>INDEX('UUW Backcast - WINEP'!$B$12:$AG$47, MATCH('ALL Backcast - WINEP NEP'!$C466, 'UUW Backcast - WINEP'!$C$12:$C$47, 0), MATCH('ALL Backcast - WINEP NEP'!S$13, 'UUW Backcast - WINEP'!$B$13:$AG$13, 0))</f>
        <v>Good</v>
      </c>
      <c r="T466" t="str">
        <f>INDEX('UUW Backcast - WINEP'!$B$12:$AG$47, MATCH('ALL Backcast - WINEP NEP'!$C466, 'UUW Backcast - WINEP'!$C$12:$C$47, 0), MATCH('ALL Backcast - WINEP NEP'!T$13, 'UUW Backcast - WINEP'!$B$13:$AG$13, 0))</f>
        <v>Good</v>
      </c>
      <c r="U466" t="str">
        <f>INDEX('UUW Backcast - WINEP'!$B$12:$AG$47, MATCH('ALL Backcast - WINEP NEP'!$C466, 'UUW Backcast - WINEP'!$C$12:$C$47, 0), MATCH('ALL Backcast - WINEP NEP'!U$13, 'UUW Backcast - WINEP'!$B$13:$AG$13, 0))</f>
        <v>Good</v>
      </c>
      <c r="V466" t="str">
        <f>INDEX('UUW Backcast - WINEP'!$B$12:$AG$47, MATCH('ALL Backcast - WINEP NEP'!$C466, 'UUW Backcast - WINEP'!$C$12:$C$47, 0), MATCH('ALL Backcast - WINEP NEP'!V$13, 'UUW Backcast - WINEP'!$B$13:$AG$13, 0))</f>
        <v>Good</v>
      </c>
      <c r="W466">
        <f>INDEX('UUW Backcast - WINEP'!$B$12:$AG$47, MATCH('ALL Backcast - WINEP NEP'!$C466, 'UUW Backcast - WINEP'!$C$12:$C$47, 0), MATCH('ALL Backcast - WINEP NEP'!W$13, 'UUW Backcast - WINEP'!$B$13:$AG$13, 0))</f>
        <v>0</v>
      </c>
      <c r="X466" t="str">
        <f>INDEX('UUW Backcast - WINEP'!$B$12:$AG$47, MATCH('ALL Backcast - WINEP NEP'!$C466, 'UUW Backcast - WINEP'!$C$12:$C$47, 0), MATCH('ALL Backcast - WINEP NEP'!X$13, 'UUW Backcast - WINEP'!$B$13:$AG$13, 0))</f>
        <v>EnvAct_IMP3 - 08UU101020a</v>
      </c>
      <c r="Y466" t="str">
        <f>INDEX('UUW Backcast - WINEP'!$B$12:$AG$47, MATCH('ALL Backcast - WINEP NEP'!$C466, 'UUW Backcast - WINEP'!$C$12:$C$47, 0), MATCH('ALL Backcast - WINEP NEP'!Y$13, 'UUW Backcast - WINEP'!$B$13:$AG$13, 0))</f>
        <v>Accept company forecast (actions complete 31/03/2030) - improvements to reduce storm overflows</v>
      </c>
      <c r="Z466" t="str">
        <f>INDEX('UUW Backcast - WINEP'!$B$12:$AG$47, MATCH('ALL Backcast - WINEP NEP'!$C466, 'UUW Backcast - WINEP'!$C$12:$C$47, 0), MATCH('ALL Backcast - WINEP NEP'!Z$13, 'UUW Backcast - WINEP'!$B$13:$AG$13, 0))</f>
        <v>N</v>
      </c>
      <c r="AB466" t="str">
        <f t="shared" si="9"/>
        <v>Y</v>
      </c>
    </row>
    <row r="467" spans="2:28">
      <c r="B467" t="s">
        <v>262</v>
      </c>
      <c r="C467" t="s">
        <v>805</v>
      </c>
      <c r="D467" t="str">
        <f>INDEX('UUW Backcast - WINEP'!$B$12:$AG$47, MATCH('ALL Backcast - WINEP NEP'!$C467, 'UUW Backcast - WINEP'!$C$12:$C$47, 0), MATCH('ALL Backcast - WINEP NEP'!D$13, 'UUW Backcast - WINEP'!$B$13:$AG$13, 0))</f>
        <v>coastal</v>
      </c>
      <c r="E467" t="str">
        <f>INDEX('UUW Backcast - WINEP'!$B$12:$AG$47, MATCH('ALL Backcast - WINEP NEP'!$C467, 'UUW Backcast - WINEP'!$C$12:$C$47, 0), MATCH('ALL Backcast - WINEP NEP'!E$13, 'UUW Backcast - WINEP'!$B$13:$AG$13, 0))</f>
        <v>Categorisation</v>
      </c>
      <c r="F467" t="str">
        <f>INDEX('UUW Backcast - WINEP'!$B$12:$AG$47, MATCH('ALL Backcast - WINEP NEP'!$C467, 'UUW Backcast - WINEP'!$C$12:$C$47, 0), MATCH('ALL Backcast - WINEP NEP'!F$13, 'UUW Backcast - WINEP'!$B$13:$AG$13, 0))</f>
        <v>Included</v>
      </c>
      <c r="H467" t="str">
        <f>INDEX('UUW Backcast - WINEP'!$B$12:$AG$47, MATCH('ALL Backcast - WINEP NEP'!$C467, 'UUW Backcast - WINEP'!$C$12:$C$47, 0), MATCH('ALL Backcast - WINEP NEP'!H$13, 'UUW Backcast - WINEP'!$B$13:$AG$13, 0))</f>
        <v>Excellent</v>
      </c>
      <c r="I467" t="str">
        <f>INDEX('UUW Backcast - WINEP'!$B$12:$AG$47, MATCH('ALL Backcast - WINEP NEP'!$C467, 'UUW Backcast - WINEP'!$C$12:$C$47, 0), MATCH('ALL Backcast - WINEP NEP'!I$13, 'UUW Backcast - WINEP'!$B$13:$AG$13, 0))</f>
        <v>Excellent</v>
      </c>
      <c r="J467" t="str">
        <f>INDEX('UUW Backcast - WINEP'!$B$12:$AG$47, MATCH('ALL Backcast - WINEP NEP'!$C467, 'UUW Backcast - WINEP'!$C$12:$C$47, 0), MATCH('ALL Backcast - WINEP NEP'!J$13, 'UUW Backcast - WINEP'!$B$13:$AG$13, 0))</f>
        <v>Excellent</v>
      </c>
      <c r="K467" t="str">
        <f>INDEX('UUW Backcast - WINEP'!$B$12:$AG$47, MATCH('ALL Backcast - WINEP NEP'!$C467, 'UUW Backcast - WINEP'!$C$12:$C$47, 0), MATCH('ALL Backcast - WINEP NEP'!K$13, 'UUW Backcast - WINEP'!$B$13:$AG$13, 0))</f>
        <v>Excellent</v>
      </c>
      <c r="L467" t="str">
        <f>INDEX('UUW Backcast - WINEP'!$B$12:$AG$47, MATCH('ALL Backcast - WINEP NEP'!$C467, 'UUW Backcast - WINEP'!$C$12:$C$47, 0), MATCH('ALL Backcast - WINEP NEP'!L$13, 'UUW Backcast - WINEP'!$B$13:$AG$13, 0))</f>
        <v>Excellent</v>
      </c>
      <c r="M467">
        <f>INDEX('UUW Backcast - WINEP'!$B$12:$AG$47, MATCH('ALL Backcast - WINEP NEP'!$C467, 'UUW Backcast - WINEP'!$C$12:$C$47, 0), MATCH('ALL Backcast - WINEP NEP'!M$13, 'UUW Backcast - WINEP'!$B$13:$AG$13, 0))</f>
        <v>0</v>
      </c>
      <c r="N467" t="str">
        <f>INDEX('UUW Backcast - WINEP'!$B$12:$AG$47, MATCH('ALL Backcast - WINEP NEP'!$C467, 'UUW Backcast - WINEP'!$C$12:$C$47, 0), MATCH('ALL Backcast - WINEP NEP'!N$13, 'UUW Backcast - WINEP'!$B$13:$AG$13, 0))</f>
        <v>Excellent</v>
      </c>
      <c r="O467" t="str">
        <f>INDEX('UUW Backcast - WINEP'!$B$12:$AG$47, MATCH('ALL Backcast - WINEP NEP'!$C467, 'UUW Backcast - WINEP'!$C$12:$C$47, 0), MATCH('ALL Backcast - WINEP NEP'!O$13, 'UUW Backcast - WINEP'!$B$13:$AG$13, 0))</f>
        <v>Excellent</v>
      </c>
      <c r="P467">
        <f>INDEX('UUW Backcast - WINEP'!$B$12:$AG$47, MATCH('ALL Backcast - WINEP NEP'!$C467, 'UUW Backcast - WINEP'!$C$12:$C$47, 0), MATCH('ALL Backcast - WINEP NEP'!P$13, 'UUW Backcast - WINEP'!$B$13:$AG$13, 0))</f>
        <v>0</v>
      </c>
      <c r="Q467" t="str">
        <f>INDEX('UUW Backcast - WINEP'!$B$12:$AG$47, MATCH('ALL Backcast - WINEP NEP'!$C467, 'UUW Backcast - WINEP'!$C$12:$C$47, 0), MATCH('ALL Backcast - WINEP NEP'!Q$13, 'UUW Backcast - WINEP'!$B$13:$AG$13, 0))</f>
        <v>Excellent</v>
      </c>
      <c r="R467" t="str">
        <f>INDEX('UUW Backcast - WINEP'!$B$12:$AG$47, MATCH('ALL Backcast - WINEP NEP'!$C467, 'UUW Backcast - WINEP'!$C$12:$C$47, 0), MATCH('ALL Backcast - WINEP NEP'!R$13, 'UUW Backcast - WINEP'!$B$13:$AG$13, 0))</f>
        <v>Excellent</v>
      </c>
      <c r="S467" t="str">
        <f>INDEX('UUW Backcast - WINEP'!$B$12:$AG$47, MATCH('ALL Backcast - WINEP NEP'!$C467, 'UUW Backcast - WINEP'!$C$12:$C$47, 0), MATCH('ALL Backcast - WINEP NEP'!S$13, 'UUW Backcast - WINEP'!$B$13:$AG$13, 0))</f>
        <v>Excellent</v>
      </c>
      <c r="T467" t="str">
        <f>INDEX('UUW Backcast - WINEP'!$B$12:$AG$47, MATCH('ALL Backcast - WINEP NEP'!$C467, 'UUW Backcast - WINEP'!$C$12:$C$47, 0), MATCH('ALL Backcast - WINEP NEP'!T$13, 'UUW Backcast - WINEP'!$B$13:$AG$13, 0))</f>
        <v>Excellent</v>
      </c>
      <c r="U467" t="str">
        <f>INDEX('UUW Backcast - WINEP'!$B$12:$AG$47, MATCH('ALL Backcast - WINEP NEP'!$C467, 'UUW Backcast - WINEP'!$C$12:$C$47, 0), MATCH('ALL Backcast - WINEP NEP'!U$13, 'UUW Backcast - WINEP'!$B$13:$AG$13, 0))</f>
        <v>Excellent</v>
      </c>
      <c r="V467" t="str">
        <f>INDEX('UUW Backcast - WINEP'!$B$12:$AG$47, MATCH('ALL Backcast - WINEP NEP'!$C467, 'UUW Backcast - WINEP'!$C$12:$C$47, 0), MATCH('ALL Backcast - WINEP NEP'!V$13, 'UUW Backcast - WINEP'!$B$13:$AG$13, 0))</f>
        <v>Excellent</v>
      </c>
      <c r="W467">
        <f>INDEX('UUW Backcast - WINEP'!$B$12:$AG$47, MATCH('ALL Backcast - WINEP NEP'!$C467, 'UUW Backcast - WINEP'!$C$12:$C$47, 0), MATCH('ALL Backcast - WINEP NEP'!W$13, 'UUW Backcast - WINEP'!$B$13:$AG$13, 0))</f>
        <v>0</v>
      </c>
      <c r="X467">
        <f>INDEX('UUW Backcast - WINEP'!$B$12:$AG$47, MATCH('ALL Backcast - WINEP NEP'!$C467, 'UUW Backcast - WINEP'!$C$12:$C$47, 0), MATCH('ALL Backcast - WINEP NEP'!X$13, 'UUW Backcast - WINEP'!$B$13:$AG$13, 0))</f>
        <v>0</v>
      </c>
      <c r="Y467">
        <f>INDEX('UUW Backcast - WINEP'!$B$12:$AG$47, MATCH('ALL Backcast - WINEP NEP'!$C467, 'UUW Backcast - WINEP'!$C$12:$C$47, 0), MATCH('ALL Backcast - WINEP NEP'!Y$13, 'UUW Backcast - WINEP'!$B$13:$AG$13, 0))</f>
        <v>0</v>
      </c>
      <c r="Z467" t="str">
        <f>INDEX('UUW Backcast - WINEP'!$B$12:$AG$47, MATCH('ALL Backcast - WINEP NEP'!$C467, 'UUW Backcast - WINEP'!$C$12:$C$47, 0), MATCH('ALL Backcast - WINEP NEP'!Z$13, 'UUW Backcast - WINEP'!$B$13:$AG$13, 0))</f>
        <v>N</v>
      </c>
      <c r="AB467" t="str">
        <f t="shared" si="9"/>
        <v>N</v>
      </c>
    </row>
    <row r="468" spans="2:28">
      <c r="B468" t="s">
        <v>262</v>
      </c>
      <c r="C468" t="s">
        <v>806</v>
      </c>
      <c r="D468" t="str">
        <f>INDEX('UUW Backcast - WINEP'!$B$12:$AG$47, MATCH('ALL Backcast - WINEP NEP'!$C468, 'UUW Backcast - WINEP'!$C$12:$C$47, 0), MATCH('ALL Backcast - WINEP NEP'!D$13, 'UUW Backcast - WINEP'!$B$13:$AG$13, 0))</f>
        <v>coastal</v>
      </c>
      <c r="E468" t="str">
        <f>INDEX('UUW Backcast - WINEP'!$B$12:$AG$47, MATCH('ALL Backcast - WINEP NEP'!$C468, 'UUW Backcast - WINEP'!$C$12:$C$47, 0), MATCH('ALL Backcast - WINEP NEP'!E$13, 'UUW Backcast - WINEP'!$B$13:$AG$13, 0))</f>
        <v>Categorisation</v>
      </c>
      <c r="F468" t="str">
        <f>INDEX('UUW Backcast - WINEP'!$B$12:$AG$47, MATCH('ALL Backcast - WINEP NEP'!$C468, 'UUW Backcast - WINEP'!$C$12:$C$47, 0), MATCH('ALL Backcast - WINEP NEP'!F$13, 'UUW Backcast - WINEP'!$B$13:$AG$13, 0))</f>
        <v>Included</v>
      </c>
      <c r="H468" t="str">
        <f>INDEX('UUW Backcast - WINEP'!$B$12:$AG$47, MATCH('ALL Backcast - WINEP NEP'!$C468, 'UUW Backcast - WINEP'!$C$12:$C$47, 0), MATCH('ALL Backcast - WINEP NEP'!H$13, 'UUW Backcast - WINEP'!$B$13:$AG$13, 0))</f>
        <v>Poor</v>
      </c>
      <c r="I468" t="str">
        <f>INDEX('UUW Backcast - WINEP'!$B$12:$AG$47, MATCH('ALL Backcast - WINEP NEP'!$C468, 'UUW Backcast - WINEP'!$C$12:$C$47, 0), MATCH('ALL Backcast - WINEP NEP'!I$13, 'UUW Backcast - WINEP'!$B$13:$AG$13, 0))</f>
        <v>Poor</v>
      </c>
      <c r="J468" t="str">
        <f>INDEX('UUW Backcast - WINEP'!$B$12:$AG$47, MATCH('ALL Backcast - WINEP NEP'!$C468, 'UUW Backcast - WINEP'!$C$12:$C$47, 0), MATCH('ALL Backcast - WINEP NEP'!J$13, 'UUW Backcast - WINEP'!$B$13:$AG$13, 0))</f>
        <v>Poor</v>
      </c>
      <c r="K468" t="str">
        <f>INDEX('UUW Backcast - WINEP'!$B$12:$AG$47, MATCH('ALL Backcast - WINEP NEP'!$C468, 'UUW Backcast - WINEP'!$C$12:$C$47, 0), MATCH('ALL Backcast - WINEP NEP'!K$13, 'UUW Backcast - WINEP'!$B$13:$AG$13, 0))</f>
        <v>Poor</v>
      </c>
      <c r="L468" t="str">
        <f>INDEX('UUW Backcast - WINEP'!$B$12:$AG$47, MATCH('ALL Backcast - WINEP NEP'!$C468, 'UUW Backcast - WINEP'!$C$12:$C$47, 0), MATCH('ALL Backcast - WINEP NEP'!L$13, 'UUW Backcast - WINEP'!$B$13:$AG$13, 0))</f>
        <v>Poor</v>
      </c>
      <c r="M468">
        <f>INDEX('UUW Backcast - WINEP'!$B$12:$AG$47, MATCH('ALL Backcast - WINEP NEP'!$C468, 'UUW Backcast - WINEP'!$C$12:$C$47, 0), MATCH('ALL Backcast - WINEP NEP'!M$13, 'UUW Backcast - WINEP'!$B$13:$AG$13, 0))</f>
        <v>0</v>
      </c>
      <c r="N468" t="str">
        <f>INDEX('UUW Backcast - WINEP'!$B$12:$AG$47, MATCH('ALL Backcast - WINEP NEP'!$C468, 'UUW Backcast - WINEP'!$C$12:$C$47, 0), MATCH('ALL Backcast - WINEP NEP'!N$13, 'UUW Backcast - WINEP'!$B$13:$AG$13, 0))</f>
        <v>Poor</v>
      </c>
      <c r="O468" t="str">
        <f>INDEX('UUW Backcast - WINEP'!$B$12:$AG$47, MATCH('ALL Backcast - WINEP NEP'!$C468, 'UUW Backcast - WINEP'!$C$12:$C$47, 0), MATCH('ALL Backcast - WINEP NEP'!O$13, 'UUW Backcast - WINEP'!$B$13:$AG$13, 0))</f>
        <v>Poor</v>
      </c>
      <c r="P468">
        <f>INDEX('UUW Backcast - WINEP'!$B$12:$AG$47, MATCH('ALL Backcast - WINEP NEP'!$C468, 'UUW Backcast - WINEP'!$C$12:$C$47, 0), MATCH('ALL Backcast - WINEP NEP'!P$13, 'UUW Backcast - WINEP'!$B$13:$AG$13, 0))</f>
        <v>0</v>
      </c>
      <c r="Q468" t="str">
        <f>INDEX('UUW Backcast - WINEP'!$B$12:$AG$47, MATCH('ALL Backcast - WINEP NEP'!$C468, 'UUW Backcast - WINEP'!$C$12:$C$47, 0), MATCH('ALL Backcast - WINEP NEP'!Q$13, 'UUW Backcast - WINEP'!$B$13:$AG$13, 0))</f>
        <v>Poor</v>
      </c>
      <c r="R468" t="str">
        <f>INDEX('UUW Backcast - WINEP'!$B$12:$AG$47, MATCH('ALL Backcast - WINEP NEP'!$C468, 'UUW Backcast - WINEP'!$C$12:$C$47, 0), MATCH('ALL Backcast - WINEP NEP'!R$13, 'UUW Backcast - WINEP'!$B$13:$AG$13, 0))</f>
        <v>Poor</v>
      </c>
      <c r="S468" t="str">
        <f>INDEX('UUW Backcast - WINEP'!$B$12:$AG$47, MATCH('ALL Backcast - WINEP NEP'!$C468, 'UUW Backcast - WINEP'!$C$12:$C$47, 0), MATCH('ALL Backcast - WINEP NEP'!S$13, 'UUW Backcast - WINEP'!$B$13:$AG$13, 0))</f>
        <v>Poor</v>
      </c>
      <c r="T468" t="str">
        <f>INDEX('UUW Backcast - WINEP'!$B$12:$AG$47, MATCH('ALL Backcast - WINEP NEP'!$C468, 'UUW Backcast - WINEP'!$C$12:$C$47, 0), MATCH('ALL Backcast - WINEP NEP'!T$13, 'UUW Backcast - WINEP'!$B$13:$AG$13, 0))</f>
        <v>Poor</v>
      </c>
      <c r="U468" t="str">
        <f>INDEX('UUW Backcast - WINEP'!$B$12:$AG$47, MATCH('ALL Backcast - WINEP NEP'!$C468, 'UUW Backcast - WINEP'!$C$12:$C$47, 0), MATCH('ALL Backcast - WINEP NEP'!U$13, 'UUW Backcast - WINEP'!$B$13:$AG$13, 0))</f>
        <v>Poor</v>
      </c>
      <c r="V468" t="str">
        <f>INDEX('UUW Backcast - WINEP'!$B$12:$AG$47, MATCH('ALL Backcast - WINEP NEP'!$C468, 'UUW Backcast - WINEP'!$C$12:$C$47, 0), MATCH('ALL Backcast - WINEP NEP'!V$13, 'UUW Backcast - WINEP'!$B$13:$AG$13, 0))</f>
        <v>Poor</v>
      </c>
      <c r="W468">
        <f>INDEX('UUW Backcast - WINEP'!$B$12:$AG$47, MATCH('ALL Backcast - WINEP NEP'!$C468, 'UUW Backcast - WINEP'!$C$12:$C$47, 0), MATCH('ALL Backcast - WINEP NEP'!W$13, 'UUW Backcast - WINEP'!$B$13:$AG$13, 0))</f>
        <v>0</v>
      </c>
      <c r="X468" t="str">
        <f>INDEX('UUW Backcast - WINEP'!$B$12:$AG$47, MATCH('ALL Backcast - WINEP NEP'!$C468, 'UUW Backcast - WINEP'!$C$12:$C$47, 0), MATCH('ALL Backcast - WINEP NEP'!X$13, 'UUW Backcast - WINEP'!$B$13:$AG$13, 0))</f>
        <v>2 x IMP1 - 08UU101162a, 08UU102421a</v>
      </c>
      <c r="Y468" t="str">
        <f>INDEX('UUW Backcast - WINEP'!$B$12:$AG$47, MATCH('ALL Backcast - WINEP NEP'!$C468, 'UUW Backcast - WINEP'!$C$12:$C$47, 0), MATCH('ALL Backcast - WINEP NEP'!Y$13, 'UUW Backcast - WINEP'!$B$13:$AG$13, 0))</f>
        <v>Actions complete 31/03/2026 - Actions to improve BWs with a current planning class of Poor
Push higher at end of period</v>
      </c>
      <c r="Z468" t="str">
        <f>INDEX('UUW Backcast - WINEP'!$B$12:$AG$47, MATCH('ALL Backcast - WINEP NEP'!$C468, 'UUW Backcast - WINEP'!$C$12:$C$47, 0), MATCH('ALL Backcast - WINEP NEP'!Z$13, 'UUW Backcast - WINEP'!$B$13:$AG$13, 0))</f>
        <v>Y</v>
      </c>
      <c r="AB468" t="str">
        <f t="shared" si="9"/>
        <v>Y</v>
      </c>
    </row>
    <row r="469" spans="2:28">
      <c r="B469" t="s">
        <v>262</v>
      </c>
      <c r="C469" t="s">
        <v>807</v>
      </c>
      <c r="D469" t="str">
        <f>INDEX('UUW Backcast - WINEP'!$B$12:$AG$47, MATCH('ALL Backcast - WINEP NEP'!$C469, 'UUW Backcast - WINEP'!$C$12:$C$47, 0), MATCH('ALL Backcast - WINEP NEP'!D$13, 'UUW Backcast - WINEP'!$B$13:$AG$13, 0))</f>
        <v>coastal</v>
      </c>
      <c r="E469" t="str">
        <f>INDEX('UUW Backcast - WINEP'!$B$12:$AG$47, MATCH('ALL Backcast - WINEP NEP'!$C469, 'UUW Backcast - WINEP'!$C$12:$C$47, 0), MATCH('ALL Backcast - WINEP NEP'!E$13, 'UUW Backcast - WINEP'!$B$13:$AG$13, 0))</f>
        <v>Categorisation</v>
      </c>
      <c r="F469" t="str">
        <f>INDEX('UUW Backcast - WINEP'!$B$12:$AG$47, MATCH('ALL Backcast - WINEP NEP'!$C469, 'UUW Backcast - WINEP'!$C$12:$C$47, 0), MATCH('ALL Backcast - WINEP NEP'!F$13, 'UUW Backcast - WINEP'!$B$13:$AG$13, 0))</f>
        <v>Excluded</v>
      </c>
      <c r="H469" t="str">
        <f>INDEX('UUW Backcast - WINEP'!$B$12:$AG$47, MATCH('ALL Backcast - WINEP NEP'!$C469, 'UUW Backcast - WINEP'!$C$12:$C$47, 0), MATCH('ALL Backcast - WINEP NEP'!H$13, 'UUW Backcast - WINEP'!$B$13:$AG$13, 0))</f>
        <v>Not applicable (removed)</v>
      </c>
      <c r="I469" t="str">
        <f>INDEX('UUW Backcast - WINEP'!$B$12:$AG$47, MATCH('ALL Backcast - WINEP NEP'!$C469, 'UUW Backcast - WINEP'!$C$12:$C$47, 0), MATCH('ALL Backcast - WINEP NEP'!I$13, 'UUW Backcast - WINEP'!$B$13:$AG$13, 0))</f>
        <v>Not applicable (removed)</v>
      </c>
      <c r="J469" t="str">
        <f>INDEX('UUW Backcast - WINEP'!$B$12:$AG$47, MATCH('ALL Backcast - WINEP NEP'!$C469, 'UUW Backcast - WINEP'!$C$12:$C$47, 0), MATCH('ALL Backcast - WINEP NEP'!J$13, 'UUW Backcast - WINEP'!$B$13:$AG$13, 0))</f>
        <v>Not applicable (removed)</v>
      </c>
      <c r="K469" t="str">
        <f>INDEX('UUW Backcast - WINEP'!$B$12:$AG$47, MATCH('ALL Backcast - WINEP NEP'!$C469, 'UUW Backcast - WINEP'!$C$12:$C$47, 0), MATCH('ALL Backcast - WINEP NEP'!K$13, 'UUW Backcast - WINEP'!$B$13:$AG$13, 0))</f>
        <v>Not applicable (removed)</v>
      </c>
      <c r="L469" t="str">
        <f>INDEX('UUW Backcast - WINEP'!$B$12:$AG$47, MATCH('ALL Backcast - WINEP NEP'!$C469, 'UUW Backcast - WINEP'!$C$12:$C$47, 0), MATCH('ALL Backcast - WINEP NEP'!L$13, 'UUW Backcast - WINEP'!$B$13:$AG$13, 0))</f>
        <v>Not applicable (removed)</v>
      </c>
      <c r="M469">
        <f>INDEX('UUW Backcast - WINEP'!$B$12:$AG$47, MATCH('ALL Backcast - WINEP NEP'!$C469, 'UUW Backcast - WINEP'!$C$12:$C$47, 0), MATCH('ALL Backcast - WINEP NEP'!M$13, 'UUW Backcast - WINEP'!$B$13:$AG$13, 0))</f>
        <v>0</v>
      </c>
      <c r="N469" t="str">
        <f>INDEX('UUW Backcast - WINEP'!$B$12:$AG$47, MATCH('ALL Backcast - WINEP NEP'!$C469, 'UUW Backcast - WINEP'!$C$12:$C$47, 0), MATCH('ALL Backcast - WINEP NEP'!N$13, 'UUW Backcast - WINEP'!$B$13:$AG$13, 0))</f>
        <v>Not applicable (removed)</v>
      </c>
      <c r="O469" t="str">
        <f>INDEX('UUW Backcast - WINEP'!$B$12:$AG$47, MATCH('ALL Backcast - WINEP NEP'!$C469, 'UUW Backcast - WINEP'!$C$12:$C$47, 0), MATCH('ALL Backcast - WINEP NEP'!O$13, 'UUW Backcast - WINEP'!$B$13:$AG$13, 0))</f>
        <v>Not applicable (removed)</v>
      </c>
      <c r="P469">
        <f>INDEX('UUW Backcast - WINEP'!$B$12:$AG$47, MATCH('ALL Backcast - WINEP NEP'!$C469, 'UUW Backcast - WINEP'!$C$12:$C$47, 0), MATCH('ALL Backcast - WINEP NEP'!P$13, 'UUW Backcast - WINEP'!$B$13:$AG$13, 0))</f>
        <v>0</v>
      </c>
      <c r="Q469" t="str">
        <f>INDEX('UUW Backcast - WINEP'!$B$12:$AG$47, MATCH('ALL Backcast - WINEP NEP'!$C469, 'UUW Backcast - WINEP'!$C$12:$C$47, 0), MATCH('ALL Backcast - WINEP NEP'!Q$13, 'UUW Backcast - WINEP'!$B$13:$AG$13, 0))</f>
        <v>Not applicable - not designated</v>
      </c>
      <c r="R469" t="str">
        <f>INDEX('UUW Backcast - WINEP'!$B$12:$AG$47, MATCH('ALL Backcast - WINEP NEP'!$C469, 'UUW Backcast - WINEP'!$C$12:$C$47, 0), MATCH('ALL Backcast - WINEP NEP'!R$13, 'UUW Backcast - WINEP'!$B$13:$AG$13, 0))</f>
        <v>Not applicable - not designated</v>
      </c>
      <c r="S469" t="str">
        <f>INDEX('UUW Backcast - WINEP'!$B$12:$AG$47, MATCH('ALL Backcast - WINEP NEP'!$C469, 'UUW Backcast - WINEP'!$C$12:$C$47, 0), MATCH('ALL Backcast - WINEP NEP'!S$13, 'UUW Backcast - WINEP'!$B$13:$AG$13, 0))</f>
        <v>Not applicable - not designated</v>
      </c>
      <c r="T469" t="str">
        <f>INDEX('UUW Backcast - WINEP'!$B$12:$AG$47, MATCH('ALL Backcast - WINEP NEP'!$C469, 'UUW Backcast - WINEP'!$C$12:$C$47, 0), MATCH('ALL Backcast - WINEP NEP'!T$13, 'UUW Backcast - WINEP'!$B$13:$AG$13, 0))</f>
        <v>Not applicable - not designated</v>
      </c>
      <c r="U469" t="str">
        <f>INDEX('UUW Backcast - WINEP'!$B$12:$AG$47, MATCH('ALL Backcast - WINEP NEP'!$C469, 'UUW Backcast - WINEP'!$C$12:$C$47, 0), MATCH('ALL Backcast - WINEP NEP'!U$13, 'UUW Backcast - WINEP'!$B$13:$AG$13, 0))</f>
        <v>Not applicable - not designated</v>
      </c>
      <c r="V469" t="str">
        <f>INDEX('UUW Backcast - WINEP'!$B$12:$AG$47, MATCH('ALL Backcast - WINEP NEP'!$C469, 'UUW Backcast - WINEP'!$C$12:$C$47, 0), MATCH('ALL Backcast - WINEP NEP'!V$13, 'UUW Backcast - WINEP'!$B$13:$AG$13, 0))</f>
        <v>Not applicable - not designated</v>
      </c>
      <c r="W469">
        <f>INDEX('UUW Backcast - WINEP'!$B$12:$AG$47, MATCH('ALL Backcast - WINEP NEP'!$C469, 'UUW Backcast - WINEP'!$C$12:$C$47, 0), MATCH('ALL Backcast - WINEP NEP'!W$13, 'UUW Backcast - WINEP'!$B$13:$AG$13, 0))</f>
        <v>0</v>
      </c>
      <c r="X469">
        <f>INDEX('UUW Backcast - WINEP'!$B$12:$AG$47, MATCH('ALL Backcast - WINEP NEP'!$C469, 'UUW Backcast - WINEP'!$C$12:$C$47, 0), MATCH('ALL Backcast - WINEP NEP'!X$13, 'UUW Backcast - WINEP'!$B$13:$AG$13, 0))</f>
        <v>0</v>
      </c>
      <c r="Y469">
        <f>INDEX('UUW Backcast - WINEP'!$B$12:$AG$47, MATCH('ALL Backcast - WINEP NEP'!$C469, 'UUW Backcast - WINEP'!$C$12:$C$47, 0), MATCH('ALL Backcast - WINEP NEP'!Y$13, 'UUW Backcast - WINEP'!$B$13:$AG$13, 0))</f>
        <v>0</v>
      </c>
      <c r="Z469" t="str">
        <f>INDEX('UUW Backcast - WINEP'!$B$12:$AG$47, MATCH('ALL Backcast - WINEP NEP'!$C469, 'UUW Backcast - WINEP'!$C$12:$C$47, 0), MATCH('ALL Backcast - WINEP NEP'!Z$13, 'UUW Backcast - WINEP'!$B$13:$AG$13, 0))</f>
        <v>N</v>
      </c>
      <c r="AB469" t="str">
        <f t="shared" si="9"/>
        <v>N</v>
      </c>
    </row>
    <row r="470" spans="2:28">
      <c r="B470" t="s">
        <v>262</v>
      </c>
      <c r="C470" t="s">
        <v>809</v>
      </c>
      <c r="D470" t="str">
        <f>INDEX('UUW Backcast - WINEP'!$B$12:$AG$47, MATCH('ALL Backcast - WINEP NEP'!$C470, 'UUW Backcast - WINEP'!$C$12:$C$47, 0), MATCH('ALL Backcast - WINEP NEP'!D$13, 'UUW Backcast - WINEP'!$B$13:$AG$13, 0))</f>
        <v>coastal</v>
      </c>
      <c r="E470" t="str">
        <f>INDEX('UUW Backcast - WINEP'!$B$12:$AG$47, MATCH('ALL Backcast - WINEP NEP'!$C470, 'UUW Backcast - WINEP'!$C$12:$C$47, 0), MATCH('ALL Backcast - WINEP NEP'!E$13, 'UUW Backcast - WINEP'!$B$13:$AG$13, 0))</f>
        <v>Categorisation</v>
      </c>
      <c r="F470" t="str">
        <f>INDEX('UUW Backcast - WINEP'!$B$12:$AG$47, MATCH('ALL Backcast - WINEP NEP'!$C470, 'UUW Backcast - WINEP'!$C$12:$C$47, 0), MATCH('ALL Backcast - WINEP NEP'!F$13, 'UUW Backcast - WINEP'!$B$13:$AG$13, 0))</f>
        <v>Included</v>
      </c>
      <c r="H470" t="str">
        <f>INDEX('UUW Backcast - WINEP'!$B$12:$AG$47, MATCH('ALL Backcast - WINEP NEP'!$C470, 'UUW Backcast - WINEP'!$C$12:$C$47, 0), MATCH('ALL Backcast - WINEP NEP'!H$13, 'UUW Backcast - WINEP'!$B$13:$AG$13, 0))</f>
        <v>Excellent</v>
      </c>
      <c r="I470" t="str">
        <f>INDEX('UUW Backcast - WINEP'!$B$12:$AG$47, MATCH('ALL Backcast - WINEP NEP'!$C470, 'UUW Backcast - WINEP'!$C$12:$C$47, 0), MATCH('ALL Backcast - WINEP NEP'!I$13, 'UUW Backcast - WINEP'!$B$13:$AG$13, 0))</f>
        <v>Excellent</v>
      </c>
      <c r="J470" t="str">
        <f>INDEX('UUW Backcast - WINEP'!$B$12:$AG$47, MATCH('ALL Backcast - WINEP NEP'!$C470, 'UUW Backcast - WINEP'!$C$12:$C$47, 0), MATCH('ALL Backcast - WINEP NEP'!J$13, 'UUW Backcast - WINEP'!$B$13:$AG$13, 0))</f>
        <v>Excellent</v>
      </c>
      <c r="K470" t="str">
        <f>INDEX('UUW Backcast - WINEP'!$B$12:$AG$47, MATCH('ALL Backcast - WINEP NEP'!$C470, 'UUW Backcast - WINEP'!$C$12:$C$47, 0), MATCH('ALL Backcast - WINEP NEP'!K$13, 'UUW Backcast - WINEP'!$B$13:$AG$13, 0))</f>
        <v>Excellent</v>
      </c>
      <c r="L470" t="str">
        <f>INDEX('UUW Backcast - WINEP'!$B$12:$AG$47, MATCH('ALL Backcast - WINEP NEP'!$C470, 'UUW Backcast - WINEP'!$C$12:$C$47, 0), MATCH('ALL Backcast - WINEP NEP'!L$13, 'UUW Backcast - WINEP'!$B$13:$AG$13, 0))</f>
        <v>Excellent</v>
      </c>
      <c r="M470">
        <f>INDEX('UUW Backcast - WINEP'!$B$12:$AG$47, MATCH('ALL Backcast - WINEP NEP'!$C470, 'UUW Backcast - WINEP'!$C$12:$C$47, 0), MATCH('ALL Backcast - WINEP NEP'!M$13, 'UUW Backcast - WINEP'!$B$13:$AG$13, 0))</f>
        <v>0</v>
      </c>
      <c r="N470" t="str">
        <f>INDEX('UUW Backcast - WINEP'!$B$12:$AG$47, MATCH('ALL Backcast - WINEP NEP'!$C470, 'UUW Backcast - WINEP'!$C$12:$C$47, 0), MATCH('ALL Backcast - WINEP NEP'!N$13, 'UUW Backcast - WINEP'!$B$13:$AG$13, 0))</f>
        <v>Excellent</v>
      </c>
      <c r="O470" t="str">
        <f>INDEX('UUW Backcast - WINEP'!$B$12:$AG$47, MATCH('ALL Backcast - WINEP NEP'!$C470, 'UUW Backcast - WINEP'!$C$12:$C$47, 0), MATCH('ALL Backcast - WINEP NEP'!O$13, 'UUW Backcast - WINEP'!$B$13:$AG$13, 0))</f>
        <v>Excellent</v>
      </c>
      <c r="P470">
        <f>INDEX('UUW Backcast - WINEP'!$B$12:$AG$47, MATCH('ALL Backcast - WINEP NEP'!$C470, 'UUW Backcast - WINEP'!$C$12:$C$47, 0), MATCH('ALL Backcast - WINEP NEP'!P$13, 'UUW Backcast - WINEP'!$B$13:$AG$13, 0))</f>
        <v>0</v>
      </c>
      <c r="Q470" t="str">
        <f>INDEX('UUW Backcast - WINEP'!$B$12:$AG$47, MATCH('ALL Backcast - WINEP NEP'!$C470, 'UUW Backcast - WINEP'!$C$12:$C$47, 0), MATCH('ALL Backcast - WINEP NEP'!Q$13, 'UUW Backcast - WINEP'!$B$13:$AG$13, 0))</f>
        <v>Excellent</v>
      </c>
      <c r="R470" t="str">
        <f>INDEX('UUW Backcast - WINEP'!$B$12:$AG$47, MATCH('ALL Backcast - WINEP NEP'!$C470, 'UUW Backcast - WINEP'!$C$12:$C$47, 0), MATCH('ALL Backcast - WINEP NEP'!R$13, 'UUW Backcast - WINEP'!$B$13:$AG$13, 0))</f>
        <v>Excellent</v>
      </c>
      <c r="S470" t="str">
        <f>INDEX('UUW Backcast - WINEP'!$B$12:$AG$47, MATCH('ALL Backcast - WINEP NEP'!$C470, 'UUW Backcast - WINEP'!$C$12:$C$47, 0), MATCH('ALL Backcast - WINEP NEP'!S$13, 'UUW Backcast - WINEP'!$B$13:$AG$13, 0))</f>
        <v>Excellent</v>
      </c>
      <c r="T470" t="str">
        <f>INDEX('UUW Backcast - WINEP'!$B$12:$AG$47, MATCH('ALL Backcast - WINEP NEP'!$C470, 'UUW Backcast - WINEP'!$C$12:$C$47, 0), MATCH('ALL Backcast - WINEP NEP'!T$13, 'UUW Backcast - WINEP'!$B$13:$AG$13, 0))</f>
        <v>Excellent</v>
      </c>
      <c r="U470" t="str">
        <f>INDEX('UUW Backcast - WINEP'!$B$12:$AG$47, MATCH('ALL Backcast - WINEP NEP'!$C470, 'UUW Backcast - WINEP'!$C$12:$C$47, 0), MATCH('ALL Backcast - WINEP NEP'!U$13, 'UUW Backcast - WINEP'!$B$13:$AG$13, 0))</f>
        <v>Excellent</v>
      </c>
      <c r="V470" t="str">
        <f>INDEX('UUW Backcast - WINEP'!$B$12:$AG$47, MATCH('ALL Backcast - WINEP NEP'!$C470, 'UUW Backcast - WINEP'!$C$12:$C$47, 0), MATCH('ALL Backcast - WINEP NEP'!V$13, 'UUW Backcast - WINEP'!$B$13:$AG$13, 0))</f>
        <v>Excellent</v>
      </c>
      <c r="W470">
        <f>INDEX('UUW Backcast - WINEP'!$B$12:$AG$47, MATCH('ALL Backcast - WINEP NEP'!$C470, 'UUW Backcast - WINEP'!$C$12:$C$47, 0), MATCH('ALL Backcast - WINEP NEP'!W$13, 'UUW Backcast - WINEP'!$B$13:$AG$13, 0))</f>
        <v>0</v>
      </c>
      <c r="X470">
        <f>INDEX('UUW Backcast - WINEP'!$B$12:$AG$47, MATCH('ALL Backcast - WINEP NEP'!$C470, 'UUW Backcast - WINEP'!$C$12:$C$47, 0), MATCH('ALL Backcast - WINEP NEP'!X$13, 'UUW Backcast - WINEP'!$B$13:$AG$13, 0))</f>
        <v>0</v>
      </c>
      <c r="Y470">
        <f>INDEX('UUW Backcast - WINEP'!$B$12:$AG$47, MATCH('ALL Backcast - WINEP NEP'!$C470, 'UUW Backcast - WINEP'!$C$12:$C$47, 0), MATCH('ALL Backcast - WINEP NEP'!Y$13, 'UUW Backcast - WINEP'!$B$13:$AG$13, 0))</f>
        <v>0</v>
      </c>
      <c r="Z470" t="str">
        <f>INDEX('UUW Backcast - WINEP'!$B$12:$AG$47, MATCH('ALL Backcast - WINEP NEP'!$C470, 'UUW Backcast - WINEP'!$C$12:$C$47, 0), MATCH('ALL Backcast - WINEP NEP'!Z$13, 'UUW Backcast - WINEP'!$B$13:$AG$13, 0))</f>
        <v>N</v>
      </c>
      <c r="AB470" t="str">
        <f t="shared" si="9"/>
        <v>N</v>
      </c>
    </row>
    <row r="471" spans="2:28">
      <c r="B471" t="s">
        <v>262</v>
      </c>
      <c r="C471" t="s">
        <v>810</v>
      </c>
      <c r="D471" t="str">
        <f>INDEX('UUW Backcast - WINEP'!$B$12:$AG$47, MATCH('ALL Backcast - WINEP NEP'!$C471, 'UUW Backcast - WINEP'!$C$12:$C$47, 0), MATCH('ALL Backcast - WINEP NEP'!D$13, 'UUW Backcast - WINEP'!$B$13:$AG$13, 0))</f>
        <v>coastal</v>
      </c>
      <c r="E471" t="str">
        <f>INDEX('UUW Backcast - WINEP'!$B$12:$AG$47, MATCH('ALL Backcast - WINEP NEP'!$C471, 'UUW Backcast - WINEP'!$C$12:$C$47, 0), MATCH('ALL Backcast - WINEP NEP'!E$13, 'UUW Backcast - WINEP'!$B$13:$AG$13, 0))</f>
        <v>Categorisation</v>
      </c>
      <c r="F471" t="str">
        <f>INDEX('UUW Backcast - WINEP'!$B$12:$AG$47, MATCH('ALL Backcast - WINEP NEP'!$C471, 'UUW Backcast - WINEP'!$C$12:$C$47, 0), MATCH('ALL Backcast - WINEP NEP'!F$13, 'UUW Backcast - WINEP'!$B$13:$AG$13, 0))</f>
        <v>Included</v>
      </c>
      <c r="H471" t="str">
        <f>INDEX('UUW Backcast - WINEP'!$B$12:$AG$47, MATCH('ALL Backcast - WINEP NEP'!$C471, 'UUW Backcast - WINEP'!$C$12:$C$47, 0), MATCH('ALL Backcast - WINEP NEP'!H$13, 'UUW Backcast - WINEP'!$B$13:$AG$13, 0))</f>
        <v>Sufficient</v>
      </c>
      <c r="I471" t="str">
        <f>INDEX('UUW Backcast - WINEP'!$B$12:$AG$47, MATCH('ALL Backcast - WINEP NEP'!$C471, 'UUW Backcast - WINEP'!$C$12:$C$47, 0), MATCH('ALL Backcast - WINEP NEP'!I$13, 'UUW Backcast - WINEP'!$B$13:$AG$13, 0))</f>
        <v>Sufficient</v>
      </c>
      <c r="J471" t="str">
        <f>INDEX('UUW Backcast - WINEP'!$B$12:$AG$47, MATCH('ALL Backcast - WINEP NEP'!$C471, 'UUW Backcast - WINEP'!$C$12:$C$47, 0), MATCH('ALL Backcast - WINEP NEP'!J$13, 'UUW Backcast - WINEP'!$B$13:$AG$13, 0))</f>
        <v>Sufficient</v>
      </c>
      <c r="K471" t="str">
        <f>INDEX('UUW Backcast - WINEP'!$B$12:$AG$47, MATCH('ALL Backcast - WINEP NEP'!$C471, 'UUW Backcast - WINEP'!$C$12:$C$47, 0), MATCH('ALL Backcast - WINEP NEP'!K$13, 'UUW Backcast - WINEP'!$B$13:$AG$13, 0))</f>
        <v>Sufficient</v>
      </c>
      <c r="L471" t="str">
        <f>INDEX('UUW Backcast - WINEP'!$B$12:$AG$47, MATCH('ALL Backcast - WINEP NEP'!$C471, 'UUW Backcast - WINEP'!$C$12:$C$47, 0), MATCH('ALL Backcast - WINEP NEP'!L$13, 'UUW Backcast - WINEP'!$B$13:$AG$13, 0))</f>
        <v>Sufficient</v>
      </c>
      <c r="M471">
        <f>INDEX('UUW Backcast - WINEP'!$B$12:$AG$47, MATCH('ALL Backcast - WINEP NEP'!$C471, 'UUW Backcast - WINEP'!$C$12:$C$47, 0), MATCH('ALL Backcast - WINEP NEP'!M$13, 'UUW Backcast - WINEP'!$B$13:$AG$13, 0))</f>
        <v>0</v>
      </c>
      <c r="N471" t="str">
        <f>INDEX('UUW Backcast - WINEP'!$B$12:$AG$47, MATCH('ALL Backcast - WINEP NEP'!$C471, 'UUW Backcast - WINEP'!$C$12:$C$47, 0), MATCH('ALL Backcast - WINEP NEP'!N$13, 'UUW Backcast - WINEP'!$B$13:$AG$13, 0))</f>
        <v>Sufficient</v>
      </c>
      <c r="O471" t="str">
        <f>INDEX('UUW Backcast - WINEP'!$B$12:$AG$47, MATCH('ALL Backcast - WINEP NEP'!$C471, 'UUW Backcast - WINEP'!$C$12:$C$47, 0), MATCH('ALL Backcast - WINEP NEP'!O$13, 'UUW Backcast - WINEP'!$B$13:$AG$13, 0))</f>
        <v>Sufficient</v>
      </c>
      <c r="P471">
        <f>INDEX('UUW Backcast - WINEP'!$B$12:$AG$47, MATCH('ALL Backcast - WINEP NEP'!$C471, 'UUW Backcast - WINEP'!$C$12:$C$47, 0), MATCH('ALL Backcast - WINEP NEP'!P$13, 'UUW Backcast - WINEP'!$B$13:$AG$13, 0))</f>
        <v>0</v>
      </c>
      <c r="Q471" t="str">
        <f>INDEX('UUW Backcast - WINEP'!$B$12:$AG$47, MATCH('ALL Backcast - WINEP NEP'!$C471, 'UUW Backcast - WINEP'!$C$12:$C$47, 0), MATCH('ALL Backcast - WINEP NEP'!Q$13, 'UUW Backcast - WINEP'!$B$13:$AG$13, 0))</f>
        <v>Sufficient</v>
      </c>
      <c r="R471" t="str">
        <f>INDEX('UUW Backcast - WINEP'!$B$12:$AG$47, MATCH('ALL Backcast - WINEP NEP'!$C471, 'UUW Backcast - WINEP'!$C$12:$C$47, 0), MATCH('ALL Backcast - WINEP NEP'!R$13, 'UUW Backcast - WINEP'!$B$13:$AG$13, 0))</f>
        <v>Sufficient</v>
      </c>
      <c r="S471" t="str">
        <f>INDEX('UUW Backcast - WINEP'!$B$12:$AG$47, MATCH('ALL Backcast - WINEP NEP'!$C471, 'UUW Backcast - WINEP'!$C$12:$C$47, 0), MATCH('ALL Backcast - WINEP NEP'!S$13, 'UUW Backcast - WINEP'!$B$13:$AG$13, 0))</f>
        <v>Sufficient</v>
      </c>
      <c r="T471" t="str">
        <f>INDEX('UUW Backcast - WINEP'!$B$12:$AG$47, MATCH('ALL Backcast - WINEP NEP'!$C471, 'UUW Backcast - WINEP'!$C$12:$C$47, 0), MATCH('ALL Backcast - WINEP NEP'!T$13, 'UUW Backcast - WINEP'!$B$13:$AG$13, 0))</f>
        <v>Sufficient</v>
      </c>
      <c r="U471" t="str">
        <f>INDEX('UUW Backcast - WINEP'!$B$12:$AG$47, MATCH('ALL Backcast - WINEP NEP'!$C471, 'UUW Backcast - WINEP'!$C$12:$C$47, 0), MATCH('ALL Backcast - WINEP NEP'!U$13, 'UUW Backcast - WINEP'!$B$13:$AG$13, 0))</f>
        <v>Sufficient</v>
      </c>
      <c r="V471" t="str">
        <f>INDEX('UUW Backcast - WINEP'!$B$12:$AG$47, MATCH('ALL Backcast - WINEP NEP'!$C471, 'UUW Backcast - WINEP'!$C$12:$C$47, 0), MATCH('ALL Backcast - WINEP NEP'!V$13, 'UUW Backcast - WINEP'!$B$13:$AG$13, 0))</f>
        <v>Sufficient</v>
      </c>
      <c r="W471">
        <f>INDEX('UUW Backcast - WINEP'!$B$12:$AG$47, MATCH('ALL Backcast - WINEP NEP'!$C471, 'UUW Backcast - WINEP'!$C$12:$C$47, 0), MATCH('ALL Backcast - WINEP NEP'!W$13, 'UUW Backcast - WINEP'!$B$13:$AG$13, 0))</f>
        <v>0</v>
      </c>
      <c r="X471" t="str">
        <f>INDEX('UUW Backcast - WINEP'!$B$12:$AG$47, MATCH('ALL Backcast - WINEP NEP'!$C471, 'UUW Backcast - WINEP'!$C$12:$C$47, 0), MATCH('ALL Backcast - WINEP NEP'!X$13, 'UUW Backcast - WINEP'!$B$13:$AG$13, 0))</f>
        <v>EnvAct_IMP3 - 08UU101026a
IMP1 - 08UU102420a</v>
      </c>
      <c r="Y471" t="str">
        <f>INDEX('UUW Backcast - WINEP'!$B$12:$AG$47, MATCH('ALL Backcast - WINEP NEP'!$C471, 'UUW Backcast - WINEP'!$C$12:$C$47, 0), MATCH('ALL Backcast - WINEP NEP'!Y$13, 'UUW Backcast - WINEP'!$B$13:$AG$13, 0))</f>
        <v>Accept company forecast (actions complete 31/03/2030) - improvements to reduce storm overflows
Also actions to improve BWs with current planning class of Poor</v>
      </c>
      <c r="Z471" t="str">
        <f>INDEX('UUW Backcast - WINEP'!$B$12:$AG$47, MATCH('ALL Backcast - WINEP NEP'!$C471, 'UUW Backcast - WINEP'!$C$12:$C$47, 0), MATCH('ALL Backcast - WINEP NEP'!Z$13, 'UUW Backcast - WINEP'!$B$13:$AG$13, 0))</f>
        <v>N</v>
      </c>
      <c r="AB471" t="str">
        <f t="shared" si="9"/>
        <v>Y</v>
      </c>
    </row>
    <row r="472" spans="2:28">
      <c r="B472" t="s">
        <v>262</v>
      </c>
      <c r="C472" t="s">
        <v>811</v>
      </c>
      <c r="D472" t="str">
        <f>INDEX('UUW Backcast - WINEP'!$B$12:$AG$47, MATCH('ALL Backcast - WINEP NEP'!$C472, 'UUW Backcast - WINEP'!$C$12:$C$47, 0), MATCH('ALL Backcast - WINEP NEP'!D$13, 'UUW Backcast - WINEP'!$B$13:$AG$13, 0))</f>
        <v>coastal</v>
      </c>
      <c r="E472" t="str">
        <f>INDEX('UUW Backcast - WINEP'!$B$12:$AG$47, MATCH('ALL Backcast - WINEP NEP'!$C472, 'UUW Backcast - WINEP'!$C$12:$C$47, 0), MATCH('ALL Backcast - WINEP NEP'!E$13, 'UUW Backcast - WINEP'!$B$13:$AG$13, 0))</f>
        <v>Categorisation</v>
      </c>
      <c r="F472" t="str">
        <f>INDEX('UUW Backcast - WINEP'!$B$12:$AG$47, MATCH('ALL Backcast - WINEP NEP'!$C472, 'UUW Backcast - WINEP'!$C$12:$C$47, 0), MATCH('ALL Backcast - WINEP NEP'!F$13, 'UUW Backcast - WINEP'!$B$13:$AG$13, 0))</f>
        <v>Included</v>
      </c>
      <c r="H472" t="str">
        <f>INDEX('UUW Backcast - WINEP'!$B$12:$AG$47, MATCH('ALL Backcast - WINEP NEP'!$C472, 'UUW Backcast - WINEP'!$C$12:$C$47, 0), MATCH('ALL Backcast - WINEP NEP'!H$13, 'UUW Backcast - WINEP'!$B$13:$AG$13, 0))</f>
        <v>Sufficient</v>
      </c>
      <c r="I472" t="str">
        <f>INDEX('UUW Backcast - WINEP'!$B$12:$AG$47, MATCH('ALL Backcast - WINEP NEP'!$C472, 'UUW Backcast - WINEP'!$C$12:$C$47, 0), MATCH('ALL Backcast - WINEP NEP'!I$13, 'UUW Backcast - WINEP'!$B$13:$AG$13, 0))</f>
        <v>Sufficient</v>
      </c>
      <c r="J472" t="str">
        <f>INDEX('UUW Backcast - WINEP'!$B$12:$AG$47, MATCH('ALL Backcast - WINEP NEP'!$C472, 'UUW Backcast - WINEP'!$C$12:$C$47, 0), MATCH('ALL Backcast - WINEP NEP'!J$13, 'UUW Backcast - WINEP'!$B$13:$AG$13, 0))</f>
        <v>Sufficient</v>
      </c>
      <c r="K472" t="str">
        <f>INDEX('UUW Backcast - WINEP'!$B$12:$AG$47, MATCH('ALL Backcast - WINEP NEP'!$C472, 'UUW Backcast - WINEP'!$C$12:$C$47, 0), MATCH('ALL Backcast - WINEP NEP'!K$13, 'UUW Backcast - WINEP'!$B$13:$AG$13, 0))</f>
        <v>Sufficient</v>
      </c>
      <c r="L472" t="str">
        <f>INDEX('UUW Backcast - WINEP'!$B$12:$AG$47, MATCH('ALL Backcast - WINEP NEP'!$C472, 'UUW Backcast - WINEP'!$C$12:$C$47, 0), MATCH('ALL Backcast - WINEP NEP'!L$13, 'UUW Backcast - WINEP'!$B$13:$AG$13, 0))</f>
        <v>Sufficient</v>
      </c>
      <c r="M472">
        <f>INDEX('UUW Backcast - WINEP'!$B$12:$AG$47, MATCH('ALL Backcast - WINEP NEP'!$C472, 'UUW Backcast - WINEP'!$C$12:$C$47, 0), MATCH('ALL Backcast - WINEP NEP'!M$13, 'UUW Backcast - WINEP'!$B$13:$AG$13, 0))</f>
        <v>0</v>
      </c>
      <c r="N472" t="str">
        <f>INDEX('UUW Backcast - WINEP'!$B$12:$AG$47, MATCH('ALL Backcast - WINEP NEP'!$C472, 'UUW Backcast - WINEP'!$C$12:$C$47, 0), MATCH('ALL Backcast - WINEP NEP'!N$13, 'UUW Backcast - WINEP'!$B$13:$AG$13, 0))</f>
        <v>Sufficient</v>
      </c>
      <c r="O472" t="str">
        <f>INDEX('UUW Backcast - WINEP'!$B$12:$AG$47, MATCH('ALL Backcast - WINEP NEP'!$C472, 'UUW Backcast - WINEP'!$C$12:$C$47, 0), MATCH('ALL Backcast - WINEP NEP'!O$13, 'UUW Backcast - WINEP'!$B$13:$AG$13, 0))</f>
        <v>Sufficient</v>
      </c>
      <c r="P472">
        <f>INDEX('UUW Backcast - WINEP'!$B$12:$AG$47, MATCH('ALL Backcast - WINEP NEP'!$C472, 'UUW Backcast - WINEP'!$C$12:$C$47, 0), MATCH('ALL Backcast - WINEP NEP'!P$13, 'UUW Backcast - WINEP'!$B$13:$AG$13, 0))</f>
        <v>0</v>
      </c>
      <c r="Q472" t="str">
        <f>INDEX('UUW Backcast - WINEP'!$B$12:$AG$47, MATCH('ALL Backcast - WINEP NEP'!$C472, 'UUW Backcast - WINEP'!$C$12:$C$47, 0), MATCH('ALL Backcast - WINEP NEP'!Q$13, 'UUW Backcast - WINEP'!$B$13:$AG$13, 0))</f>
        <v>Sufficient</v>
      </c>
      <c r="R472" t="str">
        <f>INDEX('UUW Backcast - WINEP'!$B$12:$AG$47, MATCH('ALL Backcast - WINEP NEP'!$C472, 'UUW Backcast - WINEP'!$C$12:$C$47, 0), MATCH('ALL Backcast - WINEP NEP'!R$13, 'UUW Backcast - WINEP'!$B$13:$AG$13, 0))</f>
        <v>Sufficient</v>
      </c>
      <c r="S472" t="str">
        <f>INDEX('UUW Backcast - WINEP'!$B$12:$AG$47, MATCH('ALL Backcast - WINEP NEP'!$C472, 'UUW Backcast - WINEP'!$C$12:$C$47, 0), MATCH('ALL Backcast - WINEP NEP'!S$13, 'UUW Backcast - WINEP'!$B$13:$AG$13, 0))</f>
        <v>Sufficient</v>
      </c>
      <c r="T472" t="str">
        <f>INDEX('UUW Backcast - WINEP'!$B$12:$AG$47, MATCH('ALL Backcast - WINEP NEP'!$C472, 'UUW Backcast - WINEP'!$C$12:$C$47, 0), MATCH('ALL Backcast - WINEP NEP'!T$13, 'UUW Backcast - WINEP'!$B$13:$AG$13, 0))</f>
        <v>Sufficient</v>
      </c>
      <c r="U472" t="str">
        <f>INDEX('UUW Backcast - WINEP'!$B$12:$AG$47, MATCH('ALL Backcast - WINEP NEP'!$C472, 'UUW Backcast - WINEP'!$C$12:$C$47, 0), MATCH('ALL Backcast - WINEP NEP'!U$13, 'UUW Backcast - WINEP'!$B$13:$AG$13, 0))</f>
        <v>Sufficient</v>
      </c>
      <c r="V472" t="str">
        <f>INDEX('UUW Backcast - WINEP'!$B$12:$AG$47, MATCH('ALL Backcast - WINEP NEP'!$C472, 'UUW Backcast - WINEP'!$C$12:$C$47, 0), MATCH('ALL Backcast - WINEP NEP'!V$13, 'UUW Backcast - WINEP'!$B$13:$AG$13, 0))</f>
        <v>Sufficient</v>
      </c>
      <c r="W472">
        <f>INDEX('UUW Backcast - WINEP'!$B$12:$AG$47, MATCH('ALL Backcast - WINEP NEP'!$C472, 'UUW Backcast - WINEP'!$C$12:$C$47, 0), MATCH('ALL Backcast - WINEP NEP'!W$13, 'UUW Backcast - WINEP'!$B$13:$AG$13, 0))</f>
        <v>0</v>
      </c>
      <c r="X472">
        <f>INDEX('UUW Backcast - WINEP'!$B$12:$AG$47, MATCH('ALL Backcast - WINEP NEP'!$C472, 'UUW Backcast - WINEP'!$C$12:$C$47, 0), MATCH('ALL Backcast - WINEP NEP'!X$13, 'UUW Backcast - WINEP'!$B$13:$AG$13, 0))</f>
        <v>0</v>
      </c>
      <c r="Y472">
        <f>INDEX('UUW Backcast - WINEP'!$B$12:$AG$47, MATCH('ALL Backcast - WINEP NEP'!$C472, 'UUW Backcast - WINEP'!$C$12:$C$47, 0), MATCH('ALL Backcast - WINEP NEP'!Y$13, 'UUW Backcast - WINEP'!$B$13:$AG$13, 0))</f>
        <v>0</v>
      </c>
      <c r="Z472" t="str">
        <f>INDEX('UUW Backcast - WINEP'!$B$12:$AG$47, MATCH('ALL Backcast - WINEP NEP'!$C472, 'UUW Backcast - WINEP'!$C$12:$C$47, 0), MATCH('ALL Backcast - WINEP NEP'!Z$13, 'UUW Backcast - WINEP'!$B$13:$AG$13, 0))</f>
        <v>N</v>
      </c>
      <c r="AB472" t="str">
        <f t="shared" si="9"/>
        <v>N</v>
      </c>
    </row>
    <row r="473" spans="2:28">
      <c r="B473" t="s">
        <v>262</v>
      </c>
      <c r="C473" t="s">
        <v>812</v>
      </c>
      <c r="D473" t="str">
        <f>INDEX('UUW Backcast - WINEP'!$B$12:$AG$47, MATCH('ALL Backcast - WINEP NEP'!$C473, 'UUW Backcast - WINEP'!$C$12:$C$47, 0), MATCH('ALL Backcast - WINEP NEP'!D$13, 'UUW Backcast - WINEP'!$B$13:$AG$13, 0))</f>
        <v>coastal</v>
      </c>
      <c r="E473" t="str">
        <f>INDEX('UUW Backcast - WINEP'!$B$12:$AG$47, MATCH('ALL Backcast - WINEP NEP'!$C473, 'UUW Backcast - WINEP'!$C$12:$C$47, 0), MATCH('ALL Backcast - WINEP NEP'!E$13, 'UUW Backcast - WINEP'!$B$13:$AG$13, 0))</f>
        <v>Categorisation</v>
      </c>
      <c r="F473" t="str">
        <f>INDEX('UUW Backcast - WINEP'!$B$12:$AG$47, MATCH('ALL Backcast - WINEP NEP'!$C473, 'UUW Backcast - WINEP'!$C$12:$C$47, 0), MATCH('ALL Backcast - WINEP NEP'!F$13, 'UUW Backcast - WINEP'!$B$13:$AG$13, 0))</f>
        <v>Included</v>
      </c>
      <c r="H473" t="str">
        <f>INDEX('UUW Backcast - WINEP'!$B$12:$AG$47, MATCH('ALL Backcast - WINEP NEP'!$C473, 'UUW Backcast - WINEP'!$C$12:$C$47, 0), MATCH('ALL Backcast - WINEP NEP'!H$13, 'UUW Backcast - WINEP'!$B$13:$AG$13, 0))</f>
        <v>Excellent</v>
      </c>
      <c r="I473" t="str">
        <f>INDEX('UUW Backcast - WINEP'!$B$12:$AG$47, MATCH('ALL Backcast - WINEP NEP'!$C473, 'UUW Backcast - WINEP'!$C$12:$C$47, 0), MATCH('ALL Backcast - WINEP NEP'!I$13, 'UUW Backcast - WINEP'!$B$13:$AG$13, 0))</f>
        <v>Excellent</v>
      </c>
      <c r="J473" t="str">
        <f>INDEX('UUW Backcast - WINEP'!$B$12:$AG$47, MATCH('ALL Backcast - WINEP NEP'!$C473, 'UUW Backcast - WINEP'!$C$12:$C$47, 0), MATCH('ALL Backcast - WINEP NEP'!J$13, 'UUW Backcast - WINEP'!$B$13:$AG$13, 0))</f>
        <v>Excellent</v>
      </c>
      <c r="K473" t="str">
        <f>INDEX('UUW Backcast - WINEP'!$B$12:$AG$47, MATCH('ALL Backcast - WINEP NEP'!$C473, 'UUW Backcast - WINEP'!$C$12:$C$47, 0), MATCH('ALL Backcast - WINEP NEP'!K$13, 'UUW Backcast - WINEP'!$B$13:$AG$13, 0))</f>
        <v>Excellent</v>
      </c>
      <c r="L473" t="str">
        <f>INDEX('UUW Backcast - WINEP'!$B$12:$AG$47, MATCH('ALL Backcast - WINEP NEP'!$C473, 'UUW Backcast - WINEP'!$C$12:$C$47, 0), MATCH('ALL Backcast - WINEP NEP'!L$13, 'UUW Backcast - WINEP'!$B$13:$AG$13, 0))</f>
        <v>Excellent</v>
      </c>
      <c r="M473">
        <f>INDEX('UUW Backcast - WINEP'!$B$12:$AG$47, MATCH('ALL Backcast - WINEP NEP'!$C473, 'UUW Backcast - WINEP'!$C$12:$C$47, 0), MATCH('ALL Backcast - WINEP NEP'!M$13, 'UUW Backcast - WINEP'!$B$13:$AG$13, 0))</f>
        <v>0</v>
      </c>
      <c r="N473" t="str">
        <f>INDEX('UUW Backcast - WINEP'!$B$12:$AG$47, MATCH('ALL Backcast - WINEP NEP'!$C473, 'UUW Backcast - WINEP'!$C$12:$C$47, 0), MATCH('ALL Backcast - WINEP NEP'!N$13, 'UUW Backcast - WINEP'!$B$13:$AG$13, 0))</f>
        <v>Excellent</v>
      </c>
      <c r="O473" t="str">
        <f>INDEX('UUW Backcast - WINEP'!$B$12:$AG$47, MATCH('ALL Backcast - WINEP NEP'!$C473, 'UUW Backcast - WINEP'!$C$12:$C$47, 0), MATCH('ALL Backcast - WINEP NEP'!O$13, 'UUW Backcast - WINEP'!$B$13:$AG$13, 0))</f>
        <v>Excellent</v>
      </c>
      <c r="P473">
        <f>INDEX('UUW Backcast - WINEP'!$B$12:$AG$47, MATCH('ALL Backcast - WINEP NEP'!$C473, 'UUW Backcast - WINEP'!$C$12:$C$47, 0), MATCH('ALL Backcast - WINEP NEP'!P$13, 'UUW Backcast - WINEP'!$B$13:$AG$13, 0))</f>
        <v>0</v>
      </c>
      <c r="Q473" t="str">
        <f>INDEX('UUW Backcast - WINEP'!$B$12:$AG$47, MATCH('ALL Backcast - WINEP NEP'!$C473, 'UUW Backcast - WINEP'!$C$12:$C$47, 0), MATCH('ALL Backcast - WINEP NEP'!Q$13, 'UUW Backcast - WINEP'!$B$13:$AG$13, 0))</f>
        <v>Excellent</v>
      </c>
      <c r="R473" t="str">
        <f>INDEX('UUW Backcast - WINEP'!$B$12:$AG$47, MATCH('ALL Backcast - WINEP NEP'!$C473, 'UUW Backcast - WINEP'!$C$12:$C$47, 0), MATCH('ALL Backcast - WINEP NEP'!R$13, 'UUW Backcast - WINEP'!$B$13:$AG$13, 0))</f>
        <v>Excellent</v>
      </c>
      <c r="S473" t="str">
        <f>INDEX('UUW Backcast - WINEP'!$B$12:$AG$47, MATCH('ALL Backcast - WINEP NEP'!$C473, 'UUW Backcast - WINEP'!$C$12:$C$47, 0), MATCH('ALL Backcast - WINEP NEP'!S$13, 'UUW Backcast - WINEP'!$B$13:$AG$13, 0))</f>
        <v>Excellent</v>
      </c>
      <c r="T473" t="str">
        <f>INDEX('UUW Backcast - WINEP'!$B$12:$AG$47, MATCH('ALL Backcast - WINEP NEP'!$C473, 'UUW Backcast - WINEP'!$C$12:$C$47, 0), MATCH('ALL Backcast - WINEP NEP'!T$13, 'UUW Backcast - WINEP'!$B$13:$AG$13, 0))</f>
        <v>Excellent</v>
      </c>
      <c r="U473" t="str">
        <f>INDEX('UUW Backcast - WINEP'!$B$12:$AG$47, MATCH('ALL Backcast - WINEP NEP'!$C473, 'UUW Backcast - WINEP'!$C$12:$C$47, 0), MATCH('ALL Backcast - WINEP NEP'!U$13, 'UUW Backcast - WINEP'!$B$13:$AG$13, 0))</f>
        <v>Excellent</v>
      </c>
      <c r="V473" t="str">
        <f>INDEX('UUW Backcast - WINEP'!$B$12:$AG$47, MATCH('ALL Backcast - WINEP NEP'!$C473, 'UUW Backcast - WINEP'!$C$12:$C$47, 0), MATCH('ALL Backcast - WINEP NEP'!V$13, 'UUW Backcast - WINEP'!$B$13:$AG$13, 0))</f>
        <v>Excellent</v>
      </c>
      <c r="W473">
        <f>INDEX('UUW Backcast - WINEP'!$B$12:$AG$47, MATCH('ALL Backcast - WINEP NEP'!$C473, 'UUW Backcast - WINEP'!$C$12:$C$47, 0), MATCH('ALL Backcast - WINEP NEP'!W$13, 'UUW Backcast - WINEP'!$B$13:$AG$13, 0))</f>
        <v>0</v>
      </c>
      <c r="X473">
        <f>INDEX('UUW Backcast - WINEP'!$B$12:$AG$47, MATCH('ALL Backcast - WINEP NEP'!$C473, 'UUW Backcast - WINEP'!$C$12:$C$47, 0), MATCH('ALL Backcast - WINEP NEP'!X$13, 'UUW Backcast - WINEP'!$B$13:$AG$13, 0))</f>
        <v>0</v>
      </c>
      <c r="Y473">
        <f>INDEX('UUW Backcast - WINEP'!$B$12:$AG$47, MATCH('ALL Backcast - WINEP NEP'!$C473, 'UUW Backcast - WINEP'!$C$12:$C$47, 0), MATCH('ALL Backcast - WINEP NEP'!Y$13, 'UUW Backcast - WINEP'!$B$13:$AG$13, 0))</f>
        <v>0</v>
      </c>
      <c r="Z473" t="str">
        <f>INDEX('UUW Backcast - WINEP'!$B$12:$AG$47, MATCH('ALL Backcast - WINEP NEP'!$C473, 'UUW Backcast - WINEP'!$C$12:$C$47, 0), MATCH('ALL Backcast - WINEP NEP'!Z$13, 'UUW Backcast - WINEP'!$B$13:$AG$13, 0))</f>
        <v>N</v>
      </c>
      <c r="AB473" t="str">
        <f t="shared" si="9"/>
        <v>N</v>
      </c>
    </row>
    <row r="474" spans="2:28">
      <c r="B474" t="s">
        <v>262</v>
      </c>
      <c r="C474" t="s">
        <v>813</v>
      </c>
      <c r="D474" t="str">
        <f>INDEX('UUW Backcast - WINEP'!$B$12:$AG$47, MATCH('ALL Backcast - WINEP NEP'!$C474, 'UUW Backcast - WINEP'!$C$12:$C$47, 0), MATCH('ALL Backcast - WINEP NEP'!D$13, 'UUW Backcast - WINEP'!$B$13:$AG$13, 0))</f>
        <v>coastal</v>
      </c>
      <c r="E474" t="str">
        <f>INDEX('UUW Backcast - WINEP'!$B$12:$AG$47, MATCH('ALL Backcast - WINEP NEP'!$C474, 'UUW Backcast - WINEP'!$C$12:$C$47, 0), MATCH('ALL Backcast - WINEP NEP'!E$13, 'UUW Backcast - WINEP'!$B$13:$AG$13, 0))</f>
        <v>Categorisation</v>
      </c>
      <c r="F474" t="str">
        <f>INDEX('UUW Backcast - WINEP'!$B$12:$AG$47, MATCH('ALL Backcast - WINEP NEP'!$C474, 'UUW Backcast - WINEP'!$C$12:$C$47, 0), MATCH('ALL Backcast - WINEP NEP'!F$13, 'UUW Backcast - WINEP'!$B$13:$AG$13, 0))</f>
        <v>Excluded</v>
      </c>
      <c r="H474" t="str">
        <f>INDEX('UUW Backcast - WINEP'!$B$12:$AG$47, MATCH('ALL Backcast - WINEP NEP'!$C474, 'UUW Backcast - WINEP'!$C$12:$C$47, 0), MATCH('ALL Backcast - WINEP NEP'!H$13, 'UUW Backcast - WINEP'!$B$13:$AG$13, 0))</f>
        <v>Not applicable (removed)</v>
      </c>
      <c r="I474" t="str">
        <f>INDEX('UUW Backcast - WINEP'!$B$12:$AG$47, MATCH('ALL Backcast - WINEP NEP'!$C474, 'UUW Backcast - WINEP'!$C$12:$C$47, 0), MATCH('ALL Backcast - WINEP NEP'!I$13, 'UUW Backcast - WINEP'!$B$13:$AG$13, 0))</f>
        <v>Not applicable (removed)</v>
      </c>
      <c r="J474" t="str">
        <f>INDEX('UUW Backcast - WINEP'!$B$12:$AG$47, MATCH('ALL Backcast - WINEP NEP'!$C474, 'UUW Backcast - WINEP'!$C$12:$C$47, 0), MATCH('ALL Backcast - WINEP NEP'!J$13, 'UUW Backcast - WINEP'!$B$13:$AG$13, 0))</f>
        <v>Not applicable (removed)</v>
      </c>
      <c r="K474" t="str">
        <f>INDEX('UUW Backcast - WINEP'!$B$12:$AG$47, MATCH('ALL Backcast - WINEP NEP'!$C474, 'UUW Backcast - WINEP'!$C$12:$C$47, 0), MATCH('ALL Backcast - WINEP NEP'!K$13, 'UUW Backcast - WINEP'!$B$13:$AG$13, 0))</f>
        <v>Not applicable (removed)</v>
      </c>
      <c r="L474" t="str">
        <f>INDEX('UUW Backcast - WINEP'!$B$12:$AG$47, MATCH('ALL Backcast - WINEP NEP'!$C474, 'UUW Backcast - WINEP'!$C$12:$C$47, 0), MATCH('ALL Backcast - WINEP NEP'!L$13, 'UUW Backcast - WINEP'!$B$13:$AG$13, 0))</f>
        <v>Not applicable (removed)</v>
      </c>
      <c r="M474">
        <f>INDEX('UUW Backcast - WINEP'!$B$12:$AG$47, MATCH('ALL Backcast - WINEP NEP'!$C474, 'UUW Backcast - WINEP'!$C$12:$C$47, 0), MATCH('ALL Backcast - WINEP NEP'!M$13, 'UUW Backcast - WINEP'!$B$13:$AG$13, 0))</f>
        <v>0</v>
      </c>
      <c r="N474" t="str">
        <f>INDEX('UUW Backcast - WINEP'!$B$12:$AG$47, MATCH('ALL Backcast - WINEP NEP'!$C474, 'UUW Backcast - WINEP'!$C$12:$C$47, 0), MATCH('ALL Backcast - WINEP NEP'!N$13, 'UUW Backcast - WINEP'!$B$13:$AG$13, 0))</f>
        <v>Not applicable (removed)</v>
      </c>
      <c r="O474" t="str">
        <f>INDEX('UUW Backcast - WINEP'!$B$12:$AG$47, MATCH('ALL Backcast - WINEP NEP'!$C474, 'UUW Backcast - WINEP'!$C$12:$C$47, 0), MATCH('ALL Backcast - WINEP NEP'!O$13, 'UUW Backcast - WINEP'!$B$13:$AG$13, 0))</f>
        <v>Not applicable (removed)</v>
      </c>
      <c r="P474">
        <f>INDEX('UUW Backcast - WINEP'!$B$12:$AG$47, MATCH('ALL Backcast - WINEP NEP'!$C474, 'UUW Backcast - WINEP'!$C$12:$C$47, 0), MATCH('ALL Backcast - WINEP NEP'!P$13, 'UUW Backcast - WINEP'!$B$13:$AG$13, 0))</f>
        <v>0</v>
      </c>
      <c r="Q474" t="str">
        <f>INDEX('UUW Backcast - WINEP'!$B$12:$AG$47, MATCH('ALL Backcast - WINEP NEP'!$C474, 'UUW Backcast - WINEP'!$C$12:$C$47, 0), MATCH('ALL Backcast - WINEP NEP'!Q$13, 'UUW Backcast - WINEP'!$B$13:$AG$13, 0))</f>
        <v>Not applicable - not designated</v>
      </c>
      <c r="R474" t="str">
        <f>INDEX('UUW Backcast - WINEP'!$B$12:$AG$47, MATCH('ALL Backcast - WINEP NEP'!$C474, 'UUW Backcast - WINEP'!$C$12:$C$47, 0), MATCH('ALL Backcast - WINEP NEP'!R$13, 'UUW Backcast - WINEP'!$B$13:$AG$13, 0))</f>
        <v>Not applicable - not designated</v>
      </c>
      <c r="S474" t="str">
        <f>INDEX('UUW Backcast - WINEP'!$B$12:$AG$47, MATCH('ALL Backcast - WINEP NEP'!$C474, 'UUW Backcast - WINEP'!$C$12:$C$47, 0), MATCH('ALL Backcast - WINEP NEP'!S$13, 'UUW Backcast - WINEP'!$B$13:$AG$13, 0))</f>
        <v>Not applicable - not designated</v>
      </c>
      <c r="T474" t="str">
        <f>INDEX('UUW Backcast - WINEP'!$B$12:$AG$47, MATCH('ALL Backcast - WINEP NEP'!$C474, 'UUW Backcast - WINEP'!$C$12:$C$47, 0), MATCH('ALL Backcast - WINEP NEP'!T$13, 'UUW Backcast - WINEP'!$B$13:$AG$13, 0))</f>
        <v>Not applicable - not designated</v>
      </c>
      <c r="U474" t="str">
        <f>INDEX('UUW Backcast - WINEP'!$B$12:$AG$47, MATCH('ALL Backcast - WINEP NEP'!$C474, 'UUW Backcast - WINEP'!$C$12:$C$47, 0), MATCH('ALL Backcast - WINEP NEP'!U$13, 'UUW Backcast - WINEP'!$B$13:$AG$13, 0))</f>
        <v>Not applicable - not designated</v>
      </c>
      <c r="V474" t="str">
        <f>INDEX('UUW Backcast - WINEP'!$B$12:$AG$47, MATCH('ALL Backcast - WINEP NEP'!$C474, 'UUW Backcast - WINEP'!$C$12:$C$47, 0), MATCH('ALL Backcast - WINEP NEP'!V$13, 'UUW Backcast - WINEP'!$B$13:$AG$13, 0))</f>
        <v>Not applicable - not designated</v>
      </c>
      <c r="W474">
        <f>INDEX('UUW Backcast - WINEP'!$B$12:$AG$47, MATCH('ALL Backcast - WINEP NEP'!$C474, 'UUW Backcast - WINEP'!$C$12:$C$47, 0), MATCH('ALL Backcast - WINEP NEP'!W$13, 'UUW Backcast - WINEP'!$B$13:$AG$13, 0))</f>
        <v>0</v>
      </c>
      <c r="X474">
        <f>INDEX('UUW Backcast - WINEP'!$B$12:$AG$47, MATCH('ALL Backcast - WINEP NEP'!$C474, 'UUW Backcast - WINEP'!$C$12:$C$47, 0), MATCH('ALL Backcast - WINEP NEP'!X$13, 'UUW Backcast - WINEP'!$B$13:$AG$13, 0))</f>
        <v>0</v>
      </c>
      <c r="Y474">
        <f>INDEX('UUW Backcast - WINEP'!$B$12:$AG$47, MATCH('ALL Backcast - WINEP NEP'!$C474, 'UUW Backcast - WINEP'!$C$12:$C$47, 0), MATCH('ALL Backcast - WINEP NEP'!Y$13, 'UUW Backcast - WINEP'!$B$13:$AG$13, 0))</f>
        <v>0</v>
      </c>
      <c r="Z474" t="str">
        <f>INDEX('UUW Backcast - WINEP'!$B$12:$AG$47, MATCH('ALL Backcast - WINEP NEP'!$C474, 'UUW Backcast - WINEP'!$C$12:$C$47, 0), MATCH('ALL Backcast - WINEP NEP'!Z$13, 'UUW Backcast - WINEP'!$B$13:$AG$13, 0))</f>
        <v>N</v>
      </c>
      <c r="AB474" t="str">
        <f t="shared" si="9"/>
        <v>N</v>
      </c>
    </row>
    <row r="475" spans="2:28">
      <c r="B475" t="s">
        <v>262</v>
      </c>
      <c r="C475" t="s">
        <v>814</v>
      </c>
      <c r="D475" t="str">
        <f>INDEX('UUW Backcast - WINEP'!$B$12:$AG$47, MATCH('ALL Backcast - WINEP NEP'!$C475, 'UUW Backcast - WINEP'!$C$12:$C$47, 0), MATCH('ALL Backcast - WINEP NEP'!D$13, 'UUW Backcast - WINEP'!$B$13:$AG$13, 0))</f>
        <v>coastal</v>
      </c>
      <c r="E475" t="str">
        <f>INDEX('UUW Backcast - WINEP'!$B$12:$AG$47, MATCH('ALL Backcast - WINEP NEP'!$C475, 'UUW Backcast - WINEP'!$C$12:$C$47, 0), MATCH('ALL Backcast - WINEP NEP'!E$13, 'UUW Backcast - WINEP'!$B$13:$AG$13, 0))</f>
        <v>Categorisation</v>
      </c>
      <c r="F475" t="str">
        <f>INDEX('UUW Backcast - WINEP'!$B$12:$AG$47, MATCH('ALL Backcast - WINEP NEP'!$C475, 'UUW Backcast - WINEP'!$C$12:$C$47, 0), MATCH('ALL Backcast - WINEP NEP'!F$13, 'UUW Backcast - WINEP'!$B$13:$AG$13, 0))</f>
        <v>Included</v>
      </c>
      <c r="H475" t="str">
        <f>INDEX('UUW Backcast - WINEP'!$B$12:$AG$47, MATCH('ALL Backcast - WINEP NEP'!$C475, 'UUW Backcast - WINEP'!$C$12:$C$47, 0), MATCH('ALL Backcast - WINEP NEP'!H$13, 'UUW Backcast - WINEP'!$B$13:$AG$13, 0))</f>
        <v>Good</v>
      </c>
      <c r="I475" t="str">
        <f>INDEX('UUW Backcast - WINEP'!$B$12:$AG$47, MATCH('ALL Backcast - WINEP NEP'!$C475, 'UUW Backcast - WINEP'!$C$12:$C$47, 0), MATCH('ALL Backcast - WINEP NEP'!I$13, 'UUW Backcast - WINEP'!$B$13:$AG$13, 0))</f>
        <v>Good</v>
      </c>
      <c r="J475" t="str">
        <f>INDEX('UUW Backcast - WINEP'!$B$12:$AG$47, MATCH('ALL Backcast - WINEP NEP'!$C475, 'UUW Backcast - WINEP'!$C$12:$C$47, 0), MATCH('ALL Backcast - WINEP NEP'!J$13, 'UUW Backcast - WINEP'!$B$13:$AG$13, 0))</f>
        <v>Good</v>
      </c>
      <c r="K475" t="str">
        <f>INDEX('UUW Backcast - WINEP'!$B$12:$AG$47, MATCH('ALL Backcast - WINEP NEP'!$C475, 'UUW Backcast - WINEP'!$C$12:$C$47, 0), MATCH('ALL Backcast - WINEP NEP'!K$13, 'UUW Backcast - WINEP'!$B$13:$AG$13, 0))</f>
        <v>Good</v>
      </c>
      <c r="L475" t="str">
        <f>INDEX('UUW Backcast - WINEP'!$B$12:$AG$47, MATCH('ALL Backcast - WINEP NEP'!$C475, 'UUW Backcast - WINEP'!$C$12:$C$47, 0), MATCH('ALL Backcast - WINEP NEP'!L$13, 'UUW Backcast - WINEP'!$B$13:$AG$13, 0))</f>
        <v>Good</v>
      </c>
      <c r="M475">
        <f>INDEX('UUW Backcast - WINEP'!$B$12:$AG$47, MATCH('ALL Backcast - WINEP NEP'!$C475, 'UUW Backcast - WINEP'!$C$12:$C$47, 0), MATCH('ALL Backcast - WINEP NEP'!M$13, 'UUW Backcast - WINEP'!$B$13:$AG$13, 0))</f>
        <v>0</v>
      </c>
      <c r="N475" t="str">
        <f>INDEX('UUW Backcast - WINEP'!$B$12:$AG$47, MATCH('ALL Backcast - WINEP NEP'!$C475, 'UUW Backcast - WINEP'!$C$12:$C$47, 0), MATCH('ALL Backcast - WINEP NEP'!N$13, 'UUW Backcast - WINEP'!$B$13:$AG$13, 0))</f>
        <v>Good</v>
      </c>
      <c r="O475" t="str">
        <f>INDEX('UUW Backcast - WINEP'!$B$12:$AG$47, MATCH('ALL Backcast - WINEP NEP'!$C475, 'UUW Backcast - WINEP'!$C$12:$C$47, 0), MATCH('ALL Backcast - WINEP NEP'!O$13, 'UUW Backcast - WINEP'!$B$13:$AG$13, 0))</f>
        <v>Good</v>
      </c>
      <c r="P475">
        <f>INDEX('UUW Backcast - WINEP'!$B$12:$AG$47, MATCH('ALL Backcast - WINEP NEP'!$C475, 'UUW Backcast - WINEP'!$C$12:$C$47, 0), MATCH('ALL Backcast - WINEP NEP'!P$13, 'UUW Backcast - WINEP'!$B$13:$AG$13, 0))</f>
        <v>0</v>
      </c>
      <c r="Q475" t="str">
        <f>INDEX('UUW Backcast - WINEP'!$B$12:$AG$47, MATCH('ALL Backcast - WINEP NEP'!$C475, 'UUW Backcast - WINEP'!$C$12:$C$47, 0), MATCH('ALL Backcast - WINEP NEP'!Q$13, 'UUW Backcast - WINEP'!$B$13:$AG$13, 0))</f>
        <v>Good</v>
      </c>
      <c r="R475" t="str">
        <f>INDEX('UUW Backcast - WINEP'!$B$12:$AG$47, MATCH('ALL Backcast - WINEP NEP'!$C475, 'UUW Backcast - WINEP'!$C$12:$C$47, 0), MATCH('ALL Backcast - WINEP NEP'!R$13, 'UUW Backcast - WINEP'!$B$13:$AG$13, 0))</f>
        <v>Good</v>
      </c>
      <c r="S475" t="str">
        <f>INDEX('UUW Backcast - WINEP'!$B$12:$AG$47, MATCH('ALL Backcast - WINEP NEP'!$C475, 'UUW Backcast - WINEP'!$C$12:$C$47, 0), MATCH('ALL Backcast - WINEP NEP'!S$13, 'UUW Backcast - WINEP'!$B$13:$AG$13, 0))</f>
        <v>Good</v>
      </c>
      <c r="T475" t="str">
        <f>INDEX('UUW Backcast - WINEP'!$B$12:$AG$47, MATCH('ALL Backcast - WINEP NEP'!$C475, 'UUW Backcast - WINEP'!$C$12:$C$47, 0), MATCH('ALL Backcast - WINEP NEP'!T$13, 'UUW Backcast - WINEP'!$B$13:$AG$13, 0))</f>
        <v>Good</v>
      </c>
      <c r="U475" t="str">
        <f>INDEX('UUW Backcast - WINEP'!$B$12:$AG$47, MATCH('ALL Backcast - WINEP NEP'!$C475, 'UUW Backcast - WINEP'!$C$12:$C$47, 0), MATCH('ALL Backcast - WINEP NEP'!U$13, 'UUW Backcast - WINEP'!$B$13:$AG$13, 0))</f>
        <v>Good</v>
      </c>
      <c r="V475" t="str">
        <f>INDEX('UUW Backcast - WINEP'!$B$12:$AG$47, MATCH('ALL Backcast - WINEP NEP'!$C475, 'UUW Backcast - WINEP'!$C$12:$C$47, 0), MATCH('ALL Backcast - WINEP NEP'!V$13, 'UUW Backcast - WINEP'!$B$13:$AG$13, 0))</f>
        <v>Good</v>
      </c>
      <c r="W475">
        <f>INDEX('UUW Backcast - WINEP'!$B$12:$AG$47, MATCH('ALL Backcast - WINEP NEP'!$C475, 'UUW Backcast - WINEP'!$C$12:$C$47, 0), MATCH('ALL Backcast - WINEP NEP'!W$13, 'UUW Backcast - WINEP'!$B$13:$AG$13, 0))</f>
        <v>0</v>
      </c>
      <c r="X475">
        <f>INDEX('UUW Backcast - WINEP'!$B$12:$AG$47, MATCH('ALL Backcast - WINEP NEP'!$C475, 'UUW Backcast - WINEP'!$C$12:$C$47, 0), MATCH('ALL Backcast - WINEP NEP'!X$13, 'UUW Backcast - WINEP'!$B$13:$AG$13, 0))</f>
        <v>0</v>
      </c>
      <c r="Y475">
        <f>INDEX('UUW Backcast - WINEP'!$B$12:$AG$47, MATCH('ALL Backcast - WINEP NEP'!$C475, 'UUW Backcast - WINEP'!$C$12:$C$47, 0), MATCH('ALL Backcast - WINEP NEP'!Y$13, 'UUW Backcast - WINEP'!$B$13:$AG$13, 0))</f>
        <v>0</v>
      </c>
      <c r="Z475" t="str">
        <f>INDEX('UUW Backcast - WINEP'!$B$12:$AG$47, MATCH('ALL Backcast - WINEP NEP'!$C475, 'UUW Backcast - WINEP'!$C$12:$C$47, 0), MATCH('ALL Backcast - WINEP NEP'!Z$13, 'UUW Backcast - WINEP'!$B$13:$AG$13, 0))</f>
        <v>N</v>
      </c>
      <c r="AB475" t="str">
        <f t="shared" si="9"/>
        <v>N</v>
      </c>
    </row>
    <row r="476" spans="2:28">
      <c r="B476" t="s">
        <v>262</v>
      </c>
      <c r="C476" t="s">
        <v>815</v>
      </c>
      <c r="D476" t="str">
        <f>INDEX('UUW Backcast - WINEP'!$B$12:$AG$47, MATCH('ALL Backcast - WINEP NEP'!$C476, 'UUW Backcast - WINEP'!$C$12:$C$47, 0), MATCH('ALL Backcast - WINEP NEP'!D$13, 'UUW Backcast - WINEP'!$B$13:$AG$13, 0))</f>
        <v>coastal</v>
      </c>
      <c r="E476" t="str">
        <f>INDEX('UUW Backcast - WINEP'!$B$12:$AG$47, MATCH('ALL Backcast - WINEP NEP'!$C476, 'UUW Backcast - WINEP'!$C$12:$C$47, 0), MATCH('ALL Backcast - WINEP NEP'!E$13, 'UUW Backcast - WINEP'!$B$13:$AG$13, 0))</f>
        <v>Categorisation</v>
      </c>
      <c r="F476" t="str">
        <f>INDEX('UUW Backcast - WINEP'!$B$12:$AG$47, MATCH('ALL Backcast - WINEP NEP'!$C476, 'UUW Backcast - WINEP'!$C$12:$C$47, 0), MATCH('ALL Backcast - WINEP NEP'!F$13, 'UUW Backcast - WINEP'!$B$13:$AG$13, 0))</f>
        <v>Included</v>
      </c>
      <c r="H476" t="str">
        <f>INDEX('UUW Backcast - WINEP'!$B$12:$AG$47, MATCH('ALL Backcast - WINEP NEP'!$C476, 'UUW Backcast - WINEP'!$C$12:$C$47, 0), MATCH('ALL Backcast - WINEP NEP'!H$13, 'UUW Backcast - WINEP'!$B$13:$AG$13, 0))</f>
        <v>Excellent</v>
      </c>
      <c r="I476" t="str">
        <f>INDEX('UUW Backcast - WINEP'!$B$12:$AG$47, MATCH('ALL Backcast - WINEP NEP'!$C476, 'UUW Backcast - WINEP'!$C$12:$C$47, 0), MATCH('ALL Backcast - WINEP NEP'!I$13, 'UUW Backcast - WINEP'!$B$13:$AG$13, 0))</f>
        <v>Excellent</v>
      </c>
      <c r="J476" t="str">
        <f>INDEX('UUW Backcast - WINEP'!$B$12:$AG$47, MATCH('ALL Backcast - WINEP NEP'!$C476, 'UUW Backcast - WINEP'!$C$12:$C$47, 0), MATCH('ALL Backcast - WINEP NEP'!J$13, 'UUW Backcast - WINEP'!$B$13:$AG$13, 0))</f>
        <v>Excellent</v>
      </c>
      <c r="K476" t="str">
        <f>INDEX('UUW Backcast - WINEP'!$B$12:$AG$47, MATCH('ALL Backcast - WINEP NEP'!$C476, 'UUW Backcast - WINEP'!$C$12:$C$47, 0), MATCH('ALL Backcast - WINEP NEP'!K$13, 'UUW Backcast - WINEP'!$B$13:$AG$13, 0))</f>
        <v>Excellent</v>
      </c>
      <c r="L476" t="str">
        <f>INDEX('UUW Backcast - WINEP'!$B$12:$AG$47, MATCH('ALL Backcast - WINEP NEP'!$C476, 'UUW Backcast - WINEP'!$C$12:$C$47, 0), MATCH('ALL Backcast - WINEP NEP'!L$13, 'UUW Backcast - WINEP'!$B$13:$AG$13, 0))</f>
        <v>Excellent</v>
      </c>
      <c r="M476">
        <f>INDEX('UUW Backcast - WINEP'!$B$12:$AG$47, MATCH('ALL Backcast - WINEP NEP'!$C476, 'UUW Backcast - WINEP'!$C$12:$C$47, 0), MATCH('ALL Backcast - WINEP NEP'!M$13, 'UUW Backcast - WINEP'!$B$13:$AG$13, 0))</f>
        <v>0</v>
      </c>
      <c r="N476" t="str">
        <f>INDEX('UUW Backcast - WINEP'!$B$12:$AG$47, MATCH('ALL Backcast - WINEP NEP'!$C476, 'UUW Backcast - WINEP'!$C$12:$C$47, 0), MATCH('ALL Backcast - WINEP NEP'!N$13, 'UUW Backcast - WINEP'!$B$13:$AG$13, 0))</f>
        <v>Excellent</v>
      </c>
      <c r="O476" t="str">
        <f>INDEX('UUW Backcast - WINEP'!$B$12:$AG$47, MATCH('ALL Backcast - WINEP NEP'!$C476, 'UUW Backcast - WINEP'!$C$12:$C$47, 0), MATCH('ALL Backcast - WINEP NEP'!O$13, 'UUW Backcast - WINEP'!$B$13:$AG$13, 0))</f>
        <v>Excellent</v>
      </c>
      <c r="P476">
        <f>INDEX('UUW Backcast - WINEP'!$B$12:$AG$47, MATCH('ALL Backcast - WINEP NEP'!$C476, 'UUW Backcast - WINEP'!$C$12:$C$47, 0), MATCH('ALL Backcast - WINEP NEP'!P$13, 'UUW Backcast - WINEP'!$B$13:$AG$13, 0))</f>
        <v>0</v>
      </c>
      <c r="Q476" t="str">
        <f>INDEX('UUW Backcast - WINEP'!$B$12:$AG$47, MATCH('ALL Backcast - WINEP NEP'!$C476, 'UUW Backcast - WINEP'!$C$12:$C$47, 0), MATCH('ALL Backcast - WINEP NEP'!Q$13, 'UUW Backcast - WINEP'!$B$13:$AG$13, 0))</f>
        <v>Excellent</v>
      </c>
      <c r="R476" t="str">
        <f>INDEX('UUW Backcast - WINEP'!$B$12:$AG$47, MATCH('ALL Backcast - WINEP NEP'!$C476, 'UUW Backcast - WINEP'!$C$12:$C$47, 0), MATCH('ALL Backcast - WINEP NEP'!R$13, 'UUW Backcast - WINEP'!$B$13:$AG$13, 0))</f>
        <v>Excellent</v>
      </c>
      <c r="S476" t="str">
        <f>INDEX('UUW Backcast - WINEP'!$B$12:$AG$47, MATCH('ALL Backcast - WINEP NEP'!$C476, 'UUW Backcast - WINEP'!$C$12:$C$47, 0), MATCH('ALL Backcast - WINEP NEP'!S$13, 'UUW Backcast - WINEP'!$B$13:$AG$13, 0))</f>
        <v>Excellent</v>
      </c>
      <c r="T476" t="str">
        <f>INDEX('UUW Backcast - WINEP'!$B$12:$AG$47, MATCH('ALL Backcast - WINEP NEP'!$C476, 'UUW Backcast - WINEP'!$C$12:$C$47, 0), MATCH('ALL Backcast - WINEP NEP'!T$13, 'UUW Backcast - WINEP'!$B$13:$AG$13, 0))</f>
        <v>Excellent</v>
      </c>
      <c r="U476" t="str">
        <f>INDEX('UUW Backcast - WINEP'!$B$12:$AG$47, MATCH('ALL Backcast - WINEP NEP'!$C476, 'UUW Backcast - WINEP'!$C$12:$C$47, 0), MATCH('ALL Backcast - WINEP NEP'!U$13, 'UUW Backcast - WINEP'!$B$13:$AG$13, 0))</f>
        <v>Excellent</v>
      </c>
      <c r="V476" t="str">
        <f>INDEX('UUW Backcast - WINEP'!$B$12:$AG$47, MATCH('ALL Backcast - WINEP NEP'!$C476, 'UUW Backcast - WINEP'!$C$12:$C$47, 0), MATCH('ALL Backcast - WINEP NEP'!V$13, 'UUW Backcast - WINEP'!$B$13:$AG$13, 0))</f>
        <v>Excellent</v>
      </c>
      <c r="W476">
        <f>INDEX('UUW Backcast - WINEP'!$B$12:$AG$47, MATCH('ALL Backcast - WINEP NEP'!$C476, 'UUW Backcast - WINEP'!$C$12:$C$47, 0), MATCH('ALL Backcast - WINEP NEP'!W$13, 'UUW Backcast - WINEP'!$B$13:$AG$13, 0))</f>
        <v>0</v>
      </c>
      <c r="X476">
        <f>INDEX('UUW Backcast - WINEP'!$B$12:$AG$47, MATCH('ALL Backcast - WINEP NEP'!$C476, 'UUW Backcast - WINEP'!$C$12:$C$47, 0), MATCH('ALL Backcast - WINEP NEP'!X$13, 'UUW Backcast - WINEP'!$B$13:$AG$13, 0))</f>
        <v>0</v>
      </c>
      <c r="Y476">
        <f>INDEX('UUW Backcast - WINEP'!$B$12:$AG$47, MATCH('ALL Backcast - WINEP NEP'!$C476, 'UUW Backcast - WINEP'!$C$12:$C$47, 0), MATCH('ALL Backcast - WINEP NEP'!Y$13, 'UUW Backcast - WINEP'!$B$13:$AG$13, 0))</f>
        <v>0</v>
      </c>
      <c r="Z476" t="str">
        <f>INDEX('UUW Backcast - WINEP'!$B$12:$AG$47, MATCH('ALL Backcast - WINEP NEP'!$C476, 'UUW Backcast - WINEP'!$C$12:$C$47, 0), MATCH('ALL Backcast - WINEP NEP'!Z$13, 'UUW Backcast - WINEP'!$B$13:$AG$13, 0))</f>
        <v>N</v>
      </c>
      <c r="AB476" t="str">
        <f t="shared" si="9"/>
        <v>N</v>
      </c>
    </row>
    <row r="477" spans="2:28">
      <c r="B477" t="s">
        <v>262</v>
      </c>
      <c r="C477" t="s">
        <v>816</v>
      </c>
      <c r="D477" t="str">
        <f>INDEX('UUW Backcast - WINEP'!$B$12:$AG$47, MATCH('ALL Backcast - WINEP NEP'!$C477, 'UUW Backcast - WINEP'!$C$12:$C$47, 0), MATCH('ALL Backcast - WINEP NEP'!D$13, 'UUW Backcast - WINEP'!$B$13:$AG$13, 0))</f>
        <v>coastal</v>
      </c>
      <c r="E477" t="str">
        <f>INDEX('UUW Backcast - WINEP'!$B$12:$AG$47, MATCH('ALL Backcast - WINEP NEP'!$C477, 'UUW Backcast - WINEP'!$C$12:$C$47, 0), MATCH('ALL Backcast - WINEP NEP'!E$13, 'UUW Backcast - WINEP'!$B$13:$AG$13, 0))</f>
        <v>Categorisation</v>
      </c>
      <c r="F477" t="str">
        <f>INDEX('UUW Backcast - WINEP'!$B$12:$AG$47, MATCH('ALL Backcast - WINEP NEP'!$C477, 'UUW Backcast - WINEP'!$C$12:$C$47, 0), MATCH('ALL Backcast - WINEP NEP'!F$13, 'UUW Backcast - WINEP'!$B$13:$AG$13, 0))</f>
        <v>Excluded</v>
      </c>
      <c r="H477" t="str">
        <f>INDEX('UUW Backcast - WINEP'!$B$12:$AG$47, MATCH('ALL Backcast - WINEP NEP'!$C477, 'UUW Backcast - WINEP'!$C$12:$C$47, 0), MATCH('ALL Backcast - WINEP NEP'!H$13, 'UUW Backcast - WINEP'!$B$13:$AG$13, 0))</f>
        <v>Not applicable (removed)</v>
      </c>
      <c r="I477" t="str">
        <f>INDEX('UUW Backcast - WINEP'!$B$12:$AG$47, MATCH('ALL Backcast - WINEP NEP'!$C477, 'UUW Backcast - WINEP'!$C$12:$C$47, 0), MATCH('ALL Backcast - WINEP NEP'!I$13, 'UUW Backcast - WINEP'!$B$13:$AG$13, 0))</f>
        <v>Not applicable (removed)</v>
      </c>
      <c r="J477" t="str">
        <f>INDEX('UUW Backcast - WINEP'!$B$12:$AG$47, MATCH('ALL Backcast - WINEP NEP'!$C477, 'UUW Backcast - WINEP'!$C$12:$C$47, 0), MATCH('ALL Backcast - WINEP NEP'!J$13, 'UUW Backcast - WINEP'!$B$13:$AG$13, 0))</f>
        <v>Not applicable (removed)</v>
      </c>
      <c r="K477" t="str">
        <f>INDEX('UUW Backcast - WINEP'!$B$12:$AG$47, MATCH('ALL Backcast - WINEP NEP'!$C477, 'UUW Backcast - WINEP'!$C$12:$C$47, 0), MATCH('ALL Backcast - WINEP NEP'!K$13, 'UUW Backcast - WINEP'!$B$13:$AG$13, 0))</f>
        <v>Not applicable (removed)</v>
      </c>
      <c r="L477" t="str">
        <f>INDEX('UUW Backcast - WINEP'!$B$12:$AG$47, MATCH('ALL Backcast - WINEP NEP'!$C477, 'UUW Backcast - WINEP'!$C$12:$C$47, 0), MATCH('ALL Backcast - WINEP NEP'!L$13, 'UUW Backcast - WINEP'!$B$13:$AG$13, 0))</f>
        <v>Not applicable (removed)</v>
      </c>
      <c r="M477" t="str">
        <f>INDEX('UUW Backcast - WINEP'!$B$12:$AG$47, MATCH('ALL Backcast - WINEP NEP'!$C477, 'UUW Backcast - WINEP'!$C$12:$C$47, 0), MATCH('ALL Backcast - WINEP NEP'!M$13, 'UUW Backcast - WINEP'!$B$13:$AG$13, 0))</f>
        <v>Not applicable (removed)</v>
      </c>
      <c r="N477" t="str">
        <f>INDEX('UUW Backcast - WINEP'!$B$12:$AG$47, MATCH('ALL Backcast - WINEP NEP'!$C477, 'UUW Backcast - WINEP'!$C$12:$C$47, 0), MATCH('ALL Backcast - WINEP NEP'!N$13, 'UUW Backcast - WINEP'!$B$13:$AG$13, 0))</f>
        <v>Not applicable (removed)</v>
      </c>
      <c r="O477" t="str">
        <f>INDEX('UUW Backcast - WINEP'!$B$12:$AG$47, MATCH('ALL Backcast - WINEP NEP'!$C477, 'UUW Backcast - WINEP'!$C$12:$C$47, 0), MATCH('ALL Backcast - WINEP NEP'!O$13, 'UUW Backcast - WINEP'!$B$13:$AG$13, 0))</f>
        <v>Not applicable (removed)</v>
      </c>
      <c r="P477">
        <f>INDEX('UUW Backcast - WINEP'!$B$12:$AG$47, MATCH('ALL Backcast - WINEP NEP'!$C477, 'UUW Backcast - WINEP'!$C$12:$C$47, 0), MATCH('ALL Backcast - WINEP NEP'!P$13, 'UUW Backcast - WINEP'!$B$13:$AG$13, 0))</f>
        <v>0</v>
      </c>
      <c r="Q477" t="str">
        <f>INDEX('UUW Backcast - WINEP'!$B$12:$AG$47, MATCH('ALL Backcast - WINEP NEP'!$C477, 'UUW Backcast - WINEP'!$C$12:$C$47, 0), MATCH('ALL Backcast - WINEP NEP'!Q$13, 'UUW Backcast - WINEP'!$B$13:$AG$13, 0))</f>
        <v>Not applicable - not designated</v>
      </c>
      <c r="R477" t="str">
        <f>INDEX('UUW Backcast - WINEP'!$B$12:$AG$47, MATCH('ALL Backcast - WINEP NEP'!$C477, 'UUW Backcast - WINEP'!$C$12:$C$47, 0), MATCH('ALL Backcast - WINEP NEP'!R$13, 'UUW Backcast - WINEP'!$B$13:$AG$13, 0))</f>
        <v>Not applicable - not designated</v>
      </c>
      <c r="S477" t="str">
        <f>INDEX('UUW Backcast - WINEP'!$B$12:$AG$47, MATCH('ALL Backcast - WINEP NEP'!$C477, 'UUW Backcast - WINEP'!$C$12:$C$47, 0), MATCH('ALL Backcast - WINEP NEP'!S$13, 'UUW Backcast - WINEP'!$B$13:$AG$13, 0))</f>
        <v>Not applicable - not designated</v>
      </c>
      <c r="T477" t="str">
        <f>INDEX('UUW Backcast - WINEP'!$B$12:$AG$47, MATCH('ALL Backcast - WINEP NEP'!$C477, 'UUW Backcast - WINEP'!$C$12:$C$47, 0), MATCH('ALL Backcast - WINEP NEP'!T$13, 'UUW Backcast - WINEP'!$B$13:$AG$13, 0))</f>
        <v>Not applicable - not designated</v>
      </c>
      <c r="U477" t="str">
        <f>INDEX('UUW Backcast - WINEP'!$B$12:$AG$47, MATCH('ALL Backcast - WINEP NEP'!$C477, 'UUW Backcast - WINEP'!$C$12:$C$47, 0), MATCH('ALL Backcast - WINEP NEP'!U$13, 'UUW Backcast - WINEP'!$B$13:$AG$13, 0))</f>
        <v>Not applicable - not designated</v>
      </c>
      <c r="V477" t="str">
        <f>INDEX('UUW Backcast - WINEP'!$B$12:$AG$47, MATCH('ALL Backcast - WINEP NEP'!$C477, 'UUW Backcast - WINEP'!$C$12:$C$47, 0), MATCH('ALL Backcast - WINEP NEP'!V$13, 'UUW Backcast - WINEP'!$B$13:$AG$13, 0))</f>
        <v>Not applicable - not designated</v>
      </c>
      <c r="W477">
        <f>INDEX('UUW Backcast - WINEP'!$B$12:$AG$47, MATCH('ALL Backcast - WINEP NEP'!$C477, 'UUW Backcast - WINEP'!$C$12:$C$47, 0), MATCH('ALL Backcast - WINEP NEP'!W$13, 'UUW Backcast - WINEP'!$B$13:$AG$13, 0))</f>
        <v>0</v>
      </c>
      <c r="X477">
        <f>INDEX('UUW Backcast - WINEP'!$B$12:$AG$47, MATCH('ALL Backcast - WINEP NEP'!$C477, 'UUW Backcast - WINEP'!$C$12:$C$47, 0), MATCH('ALL Backcast - WINEP NEP'!X$13, 'UUW Backcast - WINEP'!$B$13:$AG$13, 0))</f>
        <v>0</v>
      </c>
      <c r="Y477">
        <f>INDEX('UUW Backcast - WINEP'!$B$12:$AG$47, MATCH('ALL Backcast - WINEP NEP'!$C477, 'UUW Backcast - WINEP'!$C$12:$C$47, 0), MATCH('ALL Backcast - WINEP NEP'!Y$13, 'UUW Backcast - WINEP'!$B$13:$AG$13, 0))</f>
        <v>0</v>
      </c>
      <c r="Z477" t="str">
        <f>INDEX('UUW Backcast - WINEP'!$B$12:$AG$47, MATCH('ALL Backcast - WINEP NEP'!$C477, 'UUW Backcast - WINEP'!$C$12:$C$47, 0), MATCH('ALL Backcast - WINEP NEP'!Z$13, 'UUW Backcast - WINEP'!$B$13:$AG$13, 0))</f>
        <v>N</v>
      </c>
      <c r="AB477" t="str">
        <f t="shared" si="9"/>
        <v>N</v>
      </c>
    </row>
    <row r="478" spans="2:28">
      <c r="B478" t="s">
        <v>262</v>
      </c>
      <c r="C478" t="s">
        <v>818</v>
      </c>
      <c r="D478" t="str">
        <f>INDEX('UUW Backcast - WINEP'!$B$12:$AG$47, MATCH('ALL Backcast - WINEP NEP'!$C478, 'UUW Backcast - WINEP'!$C$12:$C$47, 0), MATCH('ALL Backcast - WINEP NEP'!D$13, 'UUW Backcast - WINEP'!$B$13:$AG$13, 0))</f>
        <v>coastal</v>
      </c>
      <c r="E478" t="str">
        <f>INDEX('UUW Backcast - WINEP'!$B$12:$AG$47, MATCH('ALL Backcast - WINEP NEP'!$C478, 'UUW Backcast - WINEP'!$C$12:$C$47, 0), MATCH('ALL Backcast - WINEP NEP'!E$13, 'UUW Backcast - WINEP'!$B$13:$AG$13, 0))</f>
        <v>Categorisation</v>
      </c>
      <c r="F478" t="str">
        <f>INDEX('UUW Backcast - WINEP'!$B$12:$AG$47, MATCH('ALL Backcast - WINEP NEP'!$C478, 'UUW Backcast - WINEP'!$C$12:$C$47, 0), MATCH('ALL Backcast - WINEP NEP'!F$13, 'UUW Backcast - WINEP'!$B$13:$AG$13, 0))</f>
        <v>Included</v>
      </c>
      <c r="H478" t="str">
        <f>INDEX('UUW Backcast - WINEP'!$B$12:$AG$47, MATCH('ALL Backcast - WINEP NEP'!$C478, 'UUW Backcast - WINEP'!$C$12:$C$47, 0), MATCH('ALL Backcast - WINEP NEP'!H$13, 'UUW Backcast - WINEP'!$B$13:$AG$13, 0))</f>
        <v>Poor</v>
      </c>
      <c r="I478" t="str">
        <f>INDEX('UUW Backcast - WINEP'!$B$12:$AG$47, MATCH('ALL Backcast - WINEP NEP'!$C478, 'UUW Backcast - WINEP'!$C$12:$C$47, 0), MATCH('ALL Backcast - WINEP NEP'!I$13, 'UUW Backcast - WINEP'!$B$13:$AG$13, 0))</f>
        <v>Sufficient</v>
      </c>
      <c r="J478" t="str">
        <f>INDEX('UUW Backcast - WINEP'!$B$12:$AG$47, MATCH('ALL Backcast - WINEP NEP'!$C478, 'UUW Backcast - WINEP'!$C$12:$C$47, 0), MATCH('ALL Backcast - WINEP NEP'!J$13, 'UUW Backcast - WINEP'!$B$13:$AG$13, 0))</f>
        <v>Sufficient</v>
      </c>
      <c r="K478" t="str">
        <f>INDEX('UUW Backcast - WINEP'!$B$12:$AG$47, MATCH('ALL Backcast - WINEP NEP'!$C478, 'UUW Backcast - WINEP'!$C$12:$C$47, 0), MATCH('ALL Backcast - WINEP NEP'!K$13, 'UUW Backcast - WINEP'!$B$13:$AG$13, 0))</f>
        <v>Sufficient</v>
      </c>
      <c r="L478" t="str">
        <f>INDEX('UUW Backcast - WINEP'!$B$12:$AG$47, MATCH('ALL Backcast - WINEP NEP'!$C478, 'UUW Backcast - WINEP'!$C$12:$C$47, 0), MATCH('ALL Backcast - WINEP NEP'!L$13, 'UUW Backcast - WINEP'!$B$13:$AG$13, 0))</f>
        <v>Sufficient</v>
      </c>
      <c r="M478">
        <f>INDEX('UUW Backcast - WINEP'!$B$12:$AG$47, MATCH('ALL Backcast - WINEP NEP'!$C478, 'UUW Backcast - WINEP'!$C$12:$C$47, 0), MATCH('ALL Backcast - WINEP NEP'!M$13, 'UUW Backcast - WINEP'!$B$13:$AG$13, 0))</f>
        <v>0</v>
      </c>
      <c r="N478" t="str">
        <f>INDEX('UUW Backcast - WINEP'!$B$12:$AG$47, MATCH('ALL Backcast - WINEP NEP'!$C478, 'UUW Backcast - WINEP'!$C$12:$C$47, 0), MATCH('ALL Backcast - WINEP NEP'!N$13, 'UUW Backcast - WINEP'!$B$13:$AG$13, 0))</f>
        <v>Sufficient</v>
      </c>
      <c r="O478" t="str">
        <f>INDEX('UUW Backcast - WINEP'!$B$12:$AG$47, MATCH('ALL Backcast - WINEP NEP'!$C478, 'UUW Backcast - WINEP'!$C$12:$C$47, 0), MATCH('ALL Backcast - WINEP NEP'!O$13, 'UUW Backcast - WINEP'!$B$13:$AG$13, 0))</f>
        <v>Sufficient</v>
      </c>
      <c r="P478">
        <f>INDEX('UUW Backcast - WINEP'!$B$12:$AG$47, MATCH('ALL Backcast - WINEP NEP'!$C478, 'UUW Backcast - WINEP'!$C$12:$C$47, 0), MATCH('ALL Backcast - WINEP NEP'!P$13, 'UUW Backcast - WINEP'!$B$13:$AG$13, 0))</f>
        <v>0</v>
      </c>
      <c r="Q478" t="str">
        <f>INDEX('UUW Backcast - WINEP'!$B$12:$AG$47, MATCH('ALL Backcast - WINEP NEP'!$C478, 'UUW Backcast - WINEP'!$C$12:$C$47, 0), MATCH('ALL Backcast - WINEP NEP'!Q$13, 'UUW Backcast - WINEP'!$B$13:$AG$13, 0))</f>
        <v>Sufficient</v>
      </c>
      <c r="R478" t="str">
        <f>INDEX('UUW Backcast - WINEP'!$B$12:$AG$47, MATCH('ALL Backcast - WINEP NEP'!$C478, 'UUW Backcast - WINEP'!$C$12:$C$47, 0), MATCH('ALL Backcast - WINEP NEP'!R$13, 'UUW Backcast - WINEP'!$B$13:$AG$13, 0))</f>
        <v>Sufficient</v>
      </c>
      <c r="S478" t="str">
        <f>INDEX('UUW Backcast - WINEP'!$B$12:$AG$47, MATCH('ALL Backcast - WINEP NEP'!$C478, 'UUW Backcast - WINEP'!$C$12:$C$47, 0), MATCH('ALL Backcast - WINEP NEP'!S$13, 'UUW Backcast - WINEP'!$B$13:$AG$13, 0))</f>
        <v>Sufficient</v>
      </c>
      <c r="T478" t="str">
        <f>INDEX('UUW Backcast - WINEP'!$B$12:$AG$47, MATCH('ALL Backcast - WINEP NEP'!$C478, 'UUW Backcast - WINEP'!$C$12:$C$47, 0), MATCH('ALL Backcast - WINEP NEP'!T$13, 'UUW Backcast - WINEP'!$B$13:$AG$13, 0))</f>
        <v>Sufficient</v>
      </c>
      <c r="U478" t="str">
        <f>INDEX('UUW Backcast - WINEP'!$B$12:$AG$47, MATCH('ALL Backcast - WINEP NEP'!$C478, 'UUW Backcast - WINEP'!$C$12:$C$47, 0), MATCH('ALL Backcast - WINEP NEP'!U$13, 'UUW Backcast - WINEP'!$B$13:$AG$13, 0))</f>
        <v>Sufficient</v>
      </c>
      <c r="V478" t="str">
        <f>INDEX('UUW Backcast - WINEP'!$B$12:$AG$47, MATCH('ALL Backcast - WINEP NEP'!$C478, 'UUW Backcast - WINEP'!$C$12:$C$47, 0), MATCH('ALL Backcast - WINEP NEP'!V$13, 'UUW Backcast - WINEP'!$B$13:$AG$13, 0))</f>
        <v>Sufficient</v>
      </c>
      <c r="W478">
        <f>INDEX('UUW Backcast - WINEP'!$B$12:$AG$47, MATCH('ALL Backcast - WINEP NEP'!$C478, 'UUW Backcast - WINEP'!$C$12:$C$47, 0), MATCH('ALL Backcast - WINEP NEP'!W$13, 'UUW Backcast - WINEP'!$B$13:$AG$13, 0))</f>
        <v>0</v>
      </c>
      <c r="X478" t="str">
        <f>INDEX('UUW Backcast - WINEP'!$B$12:$AG$47, MATCH('ALL Backcast - WINEP NEP'!$C478, 'UUW Backcast - WINEP'!$C$12:$C$47, 0), MATCH('ALL Backcast - WINEP NEP'!X$13, 'UUW Backcast - WINEP'!$B$13:$AG$13, 0))</f>
        <v>IMP1 - 08UU102419a</v>
      </c>
      <c r="Y478" t="str">
        <f>INDEX('UUW Backcast - WINEP'!$B$12:$AG$47, MATCH('ALL Backcast - WINEP NEP'!$C478, 'UUW Backcast - WINEP'!$C$12:$C$47, 0), MATCH('ALL Backcast - WINEP NEP'!Y$13, 'UUW Backcast - WINEP'!$B$13:$AG$13, 0))</f>
        <v>Accept company forecast - actions to improve BWs with current planning class of Poor</v>
      </c>
      <c r="Z478" t="str">
        <f>INDEX('UUW Backcast - WINEP'!$B$12:$AG$47, MATCH('ALL Backcast - WINEP NEP'!$C478, 'UUW Backcast - WINEP'!$C$12:$C$47, 0), MATCH('ALL Backcast - WINEP NEP'!Z$13, 'UUW Backcast - WINEP'!$B$13:$AG$13, 0))</f>
        <v>N</v>
      </c>
      <c r="AB478" t="str">
        <f t="shared" ref="AB478:AB512" si="10">IF(OR(ISNUMBER(SEARCH("IMP", X478)), ISNUMBER(SEARCH("ND ", X478))), "Y", "N")</f>
        <v>Y</v>
      </c>
    </row>
    <row r="479" spans="2:28">
      <c r="B479" t="s">
        <v>262</v>
      </c>
      <c r="C479" t="s">
        <v>819</v>
      </c>
      <c r="D479" t="str">
        <f>INDEX('UUW Backcast - WINEP'!$B$12:$AG$47, MATCH('ALL Backcast - WINEP NEP'!$C479, 'UUW Backcast - WINEP'!$C$12:$C$47, 0), MATCH('ALL Backcast - WINEP NEP'!D$13, 'UUW Backcast - WINEP'!$B$13:$AG$13, 0))</f>
        <v>coastal</v>
      </c>
      <c r="E479" t="str">
        <f>INDEX('UUW Backcast - WINEP'!$B$12:$AG$47, MATCH('ALL Backcast - WINEP NEP'!$C479, 'UUW Backcast - WINEP'!$C$12:$C$47, 0), MATCH('ALL Backcast - WINEP NEP'!E$13, 'UUW Backcast - WINEP'!$B$13:$AG$13, 0))</f>
        <v>Categorisation</v>
      </c>
      <c r="F479" t="str">
        <f>INDEX('UUW Backcast - WINEP'!$B$12:$AG$47, MATCH('ALL Backcast - WINEP NEP'!$C479, 'UUW Backcast - WINEP'!$C$12:$C$47, 0), MATCH('ALL Backcast - WINEP NEP'!F$13, 'UUW Backcast - WINEP'!$B$13:$AG$13, 0))</f>
        <v>Included</v>
      </c>
      <c r="H479" t="str">
        <f>INDEX('UUW Backcast - WINEP'!$B$12:$AG$47, MATCH('ALL Backcast - WINEP NEP'!$C479, 'UUW Backcast - WINEP'!$C$12:$C$47, 0), MATCH('ALL Backcast - WINEP NEP'!H$13, 'UUW Backcast - WINEP'!$B$13:$AG$13, 0))</f>
        <v>Poor</v>
      </c>
      <c r="I479" t="str">
        <f>INDEX('UUW Backcast - WINEP'!$B$12:$AG$47, MATCH('ALL Backcast - WINEP NEP'!$C479, 'UUW Backcast - WINEP'!$C$12:$C$47, 0), MATCH('ALL Backcast - WINEP NEP'!I$13, 'UUW Backcast - WINEP'!$B$13:$AG$13, 0))</f>
        <v>Sufficient</v>
      </c>
      <c r="J479" t="str">
        <f>INDEX('UUW Backcast - WINEP'!$B$12:$AG$47, MATCH('ALL Backcast - WINEP NEP'!$C479, 'UUW Backcast - WINEP'!$C$12:$C$47, 0), MATCH('ALL Backcast - WINEP NEP'!J$13, 'UUW Backcast - WINEP'!$B$13:$AG$13, 0))</f>
        <v>Sufficient</v>
      </c>
      <c r="K479" t="str">
        <f>INDEX('UUW Backcast - WINEP'!$B$12:$AG$47, MATCH('ALL Backcast - WINEP NEP'!$C479, 'UUW Backcast - WINEP'!$C$12:$C$47, 0), MATCH('ALL Backcast - WINEP NEP'!K$13, 'UUW Backcast - WINEP'!$B$13:$AG$13, 0))</f>
        <v>Sufficient</v>
      </c>
      <c r="L479" t="str">
        <f>INDEX('UUW Backcast - WINEP'!$B$12:$AG$47, MATCH('ALL Backcast - WINEP NEP'!$C479, 'UUW Backcast - WINEP'!$C$12:$C$47, 0), MATCH('ALL Backcast - WINEP NEP'!L$13, 'UUW Backcast - WINEP'!$B$13:$AG$13, 0))</f>
        <v>Poor</v>
      </c>
      <c r="M479">
        <f>INDEX('UUW Backcast - WINEP'!$B$12:$AG$47, MATCH('ALL Backcast - WINEP NEP'!$C479, 'UUW Backcast - WINEP'!$C$12:$C$47, 0), MATCH('ALL Backcast - WINEP NEP'!M$13, 'UUW Backcast - WINEP'!$B$13:$AG$13, 0))</f>
        <v>0</v>
      </c>
      <c r="N479" t="str">
        <f>INDEX('UUW Backcast - WINEP'!$B$12:$AG$47, MATCH('ALL Backcast - WINEP NEP'!$C479, 'UUW Backcast - WINEP'!$C$12:$C$47, 0), MATCH('ALL Backcast - WINEP NEP'!N$13, 'UUW Backcast - WINEP'!$B$13:$AG$13, 0))</f>
        <v>Sufficient</v>
      </c>
      <c r="O479" t="str">
        <f>INDEX('UUW Backcast - WINEP'!$B$12:$AG$47, MATCH('ALL Backcast - WINEP NEP'!$C479, 'UUW Backcast - WINEP'!$C$12:$C$47, 0), MATCH('ALL Backcast - WINEP NEP'!O$13, 'UUW Backcast - WINEP'!$B$13:$AG$13, 0))</f>
        <v>Sufficient</v>
      </c>
      <c r="P479">
        <f>INDEX('UUW Backcast - WINEP'!$B$12:$AG$47, MATCH('ALL Backcast - WINEP NEP'!$C479, 'UUW Backcast - WINEP'!$C$12:$C$47, 0), MATCH('ALL Backcast - WINEP NEP'!P$13, 'UUW Backcast - WINEP'!$B$13:$AG$13, 0))</f>
        <v>0</v>
      </c>
      <c r="Q479" t="str">
        <f>INDEX('UUW Backcast - WINEP'!$B$12:$AG$47, MATCH('ALL Backcast - WINEP NEP'!$C479, 'UUW Backcast - WINEP'!$C$12:$C$47, 0), MATCH('ALL Backcast - WINEP NEP'!Q$13, 'UUW Backcast - WINEP'!$B$13:$AG$13, 0))</f>
        <v>Poor</v>
      </c>
      <c r="R479" t="str">
        <f>INDEX('UUW Backcast - WINEP'!$B$12:$AG$47, MATCH('ALL Backcast - WINEP NEP'!$C479, 'UUW Backcast - WINEP'!$C$12:$C$47, 0), MATCH('ALL Backcast - WINEP NEP'!R$13, 'UUW Backcast - WINEP'!$B$13:$AG$13, 0))</f>
        <v>Poor</v>
      </c>
      <c r="S479" t="str">
        <f>INDEX('UUW Backcast - WINEP'!$B$12:$AG$47, MATCH('ALL Backcast - WINEP NEP'!$C479, 'UUW Backcast - WINEP'!$C$12:$C$47, 0), MATCH('ALL Backcast - WINEP NEP'!S$13, 'UUW Backcast - WINEP'!$B$13:$AG$13, 0))</f>
        <v>Poor</v>
      </c>
      <c r="T479" t="str">
        <f>INDEX('UUW Backcast - WINEP'!$B$12:$AG$47, MATCH('ALL Backcast - WINEP NEP'!$C479, 'UUW Backcast - WINEP'!$C$12:$C$47, 0), MATCH('ALL Backcast - WINEP NEP'!T$13, 'UUW Backcast - WINEP'!$B$13:$AG$13, 0))</f>
        <v>Poor</v>
      </c>
      <c r="U479" t="str">
        <f>INDEX('UUW Backcast - WINEP'!$B$12:$AG$47, MATCH('ALL Backcast - WINEP NEP'!$C479, 'UUW Backcast - WINEP'!$C$12:$C$47, 0), MATCH('ALL Backcast - WINEP NEP'!U$13, 'UUW Backcast - WINEP'!$B$13:$AG$13, 0))</f>
        <v>Poor</v>
      </c>
      <c r="V479" t="str">
        <f>INDEX('UUW Backcast - WINEP'!$B$12:$AG$47, MATCH('ALL Backcast - WINEP NEP'!$C479, 'UUW Backcast - WINEP'!$C$12:$C$47, 0), MATCH('ALL Backcast - WINEP NEP'!V$13, 'UUW Backcast - WINEP'!$B$13:$AG$13, 0))</f>
        <v>Poor</v>
      </c>
      <c r="W479" t="str">
        <f>INDEX('UUW Backcast - WINEP'!$B$12:$AG$47, MATCH('ALL Backcast - WINEP NEP'!$C479, 'UUW Backcast - WINEP'!$C$12:$C$47, 0), MATCH('ALL Backcast - WINEP NEP'!W$13, 'UUW Backcast - WINEP'!$B$13:$AG$13, 0))</f>
        <v>Y</v>
      </c>
      <c r="X479" t="str">
        <f>INDEX('UUW Backcast - WINEP'!$B$12:$AG$47, MATCH('ALL Backcast - WINEP NEP'!$C479, 'UUW Backcast - WINEP'!$C$12:$C$47, 0), MATCH('ALL Backcast - WINEP NEP'!X$13, 'UUW Backcast - WINEP'!$B$13:$AG$13, 0))</f>
        <v>2 x IMP1 - 08UU101162a, 08UU102422a, 08UU102423a</v>
      </c>
      <c r="Y479" t="str">
        <f>INDEX('UUW Backcast - WINEP'!$B$12:$AG$47, MATCH('ALL Backcast - WINEP NEP'!$C479, 'UUW Backcast - WINEP'!$C$12:$C$47, 0), MATCH('ALL Backcast - WINEP NEP'!Y$13, 'UUW Backcast - WINEP'!$B$13:$AG$13, 0))</f>
        <v>Actions complete 31/03/2026 - Actions to improve BWs with a current planning class of Poor
Push higher at end of period</v>
      </c>
      <c r="Z479" t="str">
        <f>INDEX('UUW Backcast - WINEP'!$B$12:$AG$47, MATCH('ALL Backcast - WINEP NEP'!$C479, 'UUW Backcast - WINEP'!$C$12:$C$47, 0), MATCH('ALL Backcast - WINEP NEP'!Z$13, 'UUW Backcast - WINEP'!$B$13:$AG$13, 0))</f>
        <v>Y</v>
      </c>
      <c r="AB479" t="str">
        <f t="shared" si="10"/>
        <v>Y</v>
      </c>
    </row>
    <row r="480" spans="2:28">
      <c r="B480" t="s">
        <v>262</v>
      </c>
      <c r="C480" t="s">
        <v>820</v>
      </c>
      <c r="D480" t="str">
        <f>INDEX('UUW Backcast - WINEP'!$B$12:$AG$47, MATCH('ALL Backcast - WINEP NEP'!$C480, 'UUW Backcast - WINEP'!$C$12:$C$47, 0), MATCH('ALL Backcast - WINEP NEP'!D$13, 'UUW Backcast - WINEP'!$B$13:$AG$13, 0))</f>
        <v>coastal</v>
      </c>
      <c r="E480" t="str">
        <f>INDEX('UUW Backcast - WINEP'!$B$12:$AG$47, MATCH('ALL Backcast - WINEP NEP'!$C480, 'UUW Backcast - WINEP'!$C$12:$C$47, 0), MATCH('ALL Backcast - WINEP NEP'!E$13, 'UUW Backcast - WINEP'!$B$13:$AG$13, 0))</f>
        <v>Categorisation</v>
      </c>
      <c r="F480" t="str">
        <f>INDEX('UUW Backcast - WINEP'!$B$12:$AG$47, MATCH('ALL Backcast - WINEP NEP'!$C480, 'UUW Backcast - WINEP'!$C$12:$C$47, 0), MATCH('ALL Backcast - WINEP NEP'!F$13, 'UUW Backcast - WINEP'!$B$13:$AG$13, 0))</f>
        <v>Included</v>
      </c>
      <c r="H480" t="str">
        <f>INDEX('UUW Backcast - WINEP'!$B$12:$AG$47, MATCH('ALL Backcast - WINEP NEP'!$C480, 'UUW Backcast - WINEP'!$C$12:$C$47, 0), MATCH('ALL Backcast - WINEP NEP'!H$13, 'UUW Backcast - WINEP'!$B$13:$AG$13, 0))</f>
        <v>Poor</v>
      </c>
      <c r="I480" t="str">
        <f>INDEX('UUW Backcast - WINEP'!$B$12:$AG$47, MATCH('ALL Backcast - WINEP NEP'!$C480, 'UUW Backcast - WINEP'!$C$12:$C$47, 0), MATCH('ALL Backcast - WINEP NEP'!I$13, 'UUW Backcast - WINEP'!$B$13:$AG$13, 0))</f>
        <v>Sufficient</v>
      </c>
      <c r="J480" t="str">
        <f>INDEX('UUW Backcast - WINEP'!$B$12:$AG$47, MATCH('ALL Backcast - WINEP NEP'!$C480, 'UUW Backcast - WINEP'!$C$12:$C$47, 0), MATCH('ALL Backcast - WINEP NEP'!J$13, 'UUW Backcast - WINEP'!$B$13:$AG$13, 0))</f>
        <v>Sufficient</v>
      </c>
      <c r="K480" t="str">
        <f>INDEX('UUW Backcast - WINEP'!$B$12:$AG$47, MATCH('ALL Backcast - WINEP NEP'!$C480, 'UUW Backcast - WINEP'!$C$12:$C$47, 0), MATCH('ALL Backcast - WINEP NEP'!K$13, 'UUW Backcast - WINEP'!$B$13:$AG$13, 0))</f>
        <v>Sufficient</v>
      </c>
      <c r="L480" t="str">
        <f>INDEX('UUW Backcast - WINEP'!$B$12:$AG$47, MATCH('ALL Backcast - WINEP NEP'!$C480, 'UUW Backcast - WINEP'!$C$12:$C$47, 0), MATCH('ALL Backcast - WINEP NEP'!L$13, 'UUW Backcast - WINEP'!$B$13:$AG$13, 0))</f>
        <v>Poor</v>
      </c>
      <c r="M480">
        <f>INDEX('UUW Backcast - WINEP'!$B$12:$AG$47, MATCH('ALL Backcast - WINEP NEP'!$C480, 'UUW Backcast - WINEP'!$C$12:$C$47, 0), MATCH('ALL Backcast - WINEP NEP'!M$13, 'UUW Backcast - WINEP'!$B$13:$AG$13, 0))</f>
        <v>0</v>
      </c>
      <c r="N480" t="str">
        <f>INDEX('UUW Backcast - WINEP'!$B$12:$AG$47, MATCH('ALL Backcast - WINEP NEP'!$C480, 'UUW Backcast - WINEP'!$C$12:$C$47, 0), MATCH('ALL Backcast - WINEP NEP'!N$13, 'UUW Backcast - WINEP'!$B$13:$AG$13, 0))</f>
        <v>Poor</v>
      </c>
      <c r="O480" t="str">
        <f>INDEX('UUW Backcast - WINEP'!$B$12:$AG$47, MATCH('ALL Backcast - WINEP NEP'!$C480, 'UUW Backcast - WINEP'!$C$12:$C$47, 0), MATCH('ALL Backcast - WINEP NEP'!O$13, 'UUW Backcast - WINEP'!$B$13:$AG$13, 0))</f>
        <v>Poor</v>
      </c>
      <c r="P480">
        <f>INDEX('UUW Backcast - WINEP'!$B$12:$AG$47, MATCH('ALL Backcast - WINEP NEP'!$C480, 'UUW Backcast - WINEP'!$C$12:$C$47, 0), MATCH('ALL Backcast - WINEP NEP'!P$13, 'UUW Backcast - WINEP'!$B$13:$AG$13, 0))</f>
        <v>0</v>
      </c>
      <c r="Q480" t="str">
        <f>INDEX('UUW Backcast - WINEP'!$B$12:$AG$47, MATCH('ALL Backcast - WINEP NEP'!$C480, 'UUW Backcast - WINEP'!$C$12:$C$47, 0), MATCH('ALL Backcast - WINEP NEP'!Q$13, 'UUW Backcast - WINEP'!$B$13:$AG$13, 0))</f>
        <v>Poor</v>
      </c>
      <c r="R480" t="str">
        <f>INDEX('UUW Backcast - WINEP'!$B$12:$AG$47, MATCH('ALL Backcast - WINEP NEP'!$C480, 'UUW Backcast - WINEP'!$C$12:$C$47, 0), MATCH('ALL Backcast - WINEP NEP'!R$13, 'UUW Backcast - WINEP'!$B$13:$AG$13, 0))</f>
        <v>Poor</v>
      </c>
      <c r="S480" t="str">
        <f>INDEX('UUW Backcast - WINEP'!$B$12:$AG$47, MATCH('ALL Backcast - WINEP NEP'!$C480, 'UUW Backcast - WINEP'!$C$12:$C$47, 0), MATCH('ALL Backcast - WINEP NEP'!S$13, 'UUW Backcast - WINEP'!$B$13:$AG$13, 0))</f>
        <v>Poor</v>
      </c>
      <c r="T480" t="str">
        <f>INDEX('UUW Backcast - WINEP'!$B$12:$AG$47, MATCH('ALL Backcast - WINEP NEP'!$C480, 'UUW Backcast - WINEP'!$C$12:$C$47, 0), MATCH('ALL Backcast - WINEP NEP'!T$13, 'UUW Backcast - WINEP'!$B$13:$AG$13, 0))</f>
        <v>Poor</v>
      </c>
      <c r="U480" t="str">
        <f>INDEX('UUW Backcast - WINEP'!$B$12:$AG$47, MATCH('ALL Backcast - WINEP NEP'!$C480, 'UUW Backcast - WINEP'!$C$12:$C$47, 0), MATCH('ALL Backcast - WINEP NEP'!U$13, 'UUW Backcast - WINEP'!$B$13:$AG$13, 0))</f>
        <v>Poor</v>
      </c>
      <c r="V480" t="str">
        <f>INDEX('UUW Backcast - WINEP'!$B$12:$AG$47, MATCH('ALL Backcast - WINEP NEP'!$C480, 'UUW Backcast - WINEP'!$C$12:$C$47, 0), MATCH('ALL Backcast - WINEP NEP'!V$13, 'UUW Backcast - WINEP'!$B$13:$AG$13, 0))</f>
        <v>Poor</v>
      </c>
      <c r="W480">
        <f>INDEX('UUW Backcast - WINEP'!$B$12:$AG$47, MATCH('ALL Backcast - WINEP NEP'!$C480, 'UUW Backcast - WINEP'!$C$12:$C$47, 0), MATCH('ALL Backcast - WINEP NEP'!W$13, 'UUW Backcast - WINEP'!$B$13:$AG$13, 0))</f>
        <v>0</v>
      </c>
      <c r="X480">
        <f>INDEX('UUW Backcast - WINEP'!$B$12:$AG$47, MATCH('ALL Backcast - WINEP NEP'!$C480, 'UUW Backcast - WINEP'!$C$12:$C$47, 0), MATCH('ALL Backcast - WINEP NEP'!X$13, 'UUW Backcast - WINEP'!$B$13:$AG$13, 0))</f>
        <v>0</v>
      </c>
      <c r="Y480">
        <f>INDEX('UUW Backcast - WINEP'!$B$12:$AG$47, MATCH('ALL Backcast - WINEP NEP'!$C480, 'UUW Backcast - WINEP'!$C$12:$C$47, 0), MATCH('ALL Backcast - WINEP NEP'!Y$13, 'UUW Backcast - WINEP'!$B$13:$AG$13, 0))</f>
        <v>0</v>
      </c>
      <c r="Z480" t="str">
        <f>INDEX('UUW Backcast - WINEP'!$B$12:$AG$47, MATCH('ALL Backcast - WINEP NEP'!$C480, 'UUW Backcast - WINEP'!$C$12:$C$47, 0), MATCH('ALL Backcast - WINEP NEP'!Z$13, 'UUW Backcast - WINEP'!$B$13:$AG$13, 0))</f>
        <v>N</v>
      </c>
      <c r="AB480" t="str">
        <f t="shared" si="10"/>
        <v>N</v>
      </c>
    </row>
    <row r="481" spans="2:28">
      <c r="B481" t="s">
        <v>262</v>
      </c>
      <c r="C481" t="s">
        <v>821</v>
      </c>
      <c r="D481" t="str">
        <f>INDEX('UUW Backcast - WINEP'!$B$12:$AG$47, MATCH('ALL Backcast - WINEP NEP'!$C481, 'UUW Backcast - WINEP'!$C$12:$C$47, 0), MATCH('ALL Backcast - WINEP NEP'!D$13, 'UUW Backcast - WINEP'!$B$13:$AG$13, 0))</f>
        <v>coastal</v>
      </c>
      <c r="E481" t="str">
        <f>INDEX('UUW Backcast - WINEP'!$B$12:$AG$47, MATCH('ALL Backcast - WINEP NEP'!$C481, 'UUW Backcast - WINEP'!$C$12:$C$47, 0), MATCH('ALL Backcast - WINEP NEP'!E$13, 'UUW Backcast - WINEP'!$B$13:$AG$13, 0))</f>
        <v>Categorisation</v>
      </c>
      <c r="F481" t="str">
        <f>INDEX('UUW Backcast - WINEP'!$B$12:$AG$47, MATCH('ALL Backcast - WINEP NEP'!$C481, 'UUW Backcast - WINEP'!$C$12:$C$47, 0), MATCH('ALL Backcast - WINEP NEP'!F$13, 'UUW Backcast - WINEP'!$B$13:$AG$13, 0))</f>
        <v>Included</v>
      </c>
      <c r="H481" t="str">
        <f>INDEX('UUW Backcast - WINEP'!$B$12:$AG$47, MATCH('ALL Backcast - WINEP NEP'!$C481, 'UUW Backcast - WINEP'!$C$12:$C$47, 0), MATCH('ALL Backcast - WINEP NEP'!H$13, 'UUW Backcast - WINEP'!$B$13:$AG$13, 0))</f>
        <v>Good</v>
      </c>
      <c r="I481" t="str">
        <f>INDEX('UUW Backcast - WINEP'!$B$12:$AG$47, MATCH('ALL Backcast - WINEP NEP'!$C481, 'UUW Backcast - WINEP'!$C$12:$C$47, 0), MATCH('ALL Backcast - WINEP NEP'!I$13, 'UUW Backcast - WINEP'!$B$13:$AG$13, 0))</f>
        <v>Good</v>
      </c>
      <c r="J481" t="str">
        <f>INDEX('UUW Backcast - WINEP'!$B$12:$AG$47, MATCH('ALL Backcast - WINEP NEP'!$C481, 'UUW Backcast - WINEP'!$C$12:$C$47, 0), MATCH('ALL Backcast - WINEP NEP'!J$13, 'UUW Backcast - WINEP'!$B$13:$AG$13, 0))</f>
        <v>Good</v>
      </c>
      <c r="K481" t="str">
        <f>INDEX('UUW Backcast - WINEP'!$B$12:$AG$47, MATCH('ALL Backcast - WINEP NEP'!$C481, 'UUW Backcast - WINEP'!$C$12:$C$47, 0), MATCH('ALL Backcast - WINEP NEP'!K$13, 'UUW Backcast - WINEP'!$B$13:$AG$13, 0))</f>
        <v>Good</v>
      </c>
      <c r="L481" t="str">
        <f>INDEX('UUW Backcast - WINEP'!$B$12:$AG$47, MATCH('ALL Backcast - WINEP NEP'!$C481, 'UUW Backcast - WINEP'!$C$12:$C$47, 0), MATCH('ALL Backcast - WINEP NEP'!L$13, 'UUW Backcast - WINEP'!$B$13:$AG$13, 0))</f>
        <v>Good</v>
      </c>
      <c r="M481">
        <f>INDEX('UUW Backcast - WINEP'!$B$12:$AG$47, MATCH('ALL Backcast - WINEP NEP'!$C481, 'UUW Backcast - WINEP'!$C$12:$C$47, 0), MATCH('ALL Backcast - WINEP NEP'!M$13, 'UUW Backcast - WINEP'!$B$13:$AG$13, 0))</f>
        <v>0</v>
      </c>
      <c r="N481" t="str">
        <f>INDEX('UUW Backcast - WINEP'!$B$12:$AG$47, MATCH('ALL Backcast - WINEP NEP'!$C481, 'UUW Backcast - WINEP'!$C$12:$C$47, 0), MATCH('ALL Backcast - WINEP NEP'!N$13, 'UUW Backcast - WINEP'!$B$13:$AG$13, 0))</f>
        <v>Excellent</v>
      </c>
      <c r="O481" t="str">
        <f>INDEX('UUW Backcast - WINEP'!$B$12:$AG$47, MATCH('ALL Backcast - WINEP NEP'!$C481, 'UUW Backcast - WINEP'!$C$12:$C$47, 0), MATCH('ALL Backcast - WINEP NEP'!O$13, 'UUW Backcast - WINEP'!$B$13:$AG$13, 0))</f>
        <v>Excellent</v>
      </c>
      <c r="P481">
        <f>INDEX('UUW Backcast - WINEP'!$B$12:$AG$47, MATCH('ALL Backcast - WINEP NEP'!$C481, 'UUW Backcast - WINEP'!$C$12:$C$47, 0), MATCH('ALL Backcast - WINEP NEP'!P$13, 'UUW Backcast - WINEP'!$B$13:$AG$13, 0))</f>
        <v>0</v>
      </c>
      <c r="Q481" t="str">
        <f>INDEX('UUW Backcast - WINEP'!$B$12:$AG$47, MATCH('ALL Backcast - WINEP NEP'!$C481, 'UUW Backcast - WINEP'!$C$12:$C$47, 0), MATCH('ALL Backcast - WINEP NEP'!Q$13, 'UUW Backcast - WINEP'!$B$13:$AG$13, 0))</f>
        <v>Excellent</v>
      </c>
      <c r="R481" t="str">
        <f>INDEX('UUW Backcast - WINEP'!$B$12:$AG$47, MATCH('ALL Backcast - WINEP NEP'!$C481, 'UUW Backcast - WINEP'!$C$12:$C$47, 0), MATCH('ALL Backcast - WINEP NEP'!R$13, 'UUW Backcast - WINEP'!$B$13:$AG$13, 0))</f>
        <v>Excellent</v>
      </c>
      <c r="S481" t="str">
        <f>INDEX('UUW Backcast - WINEP'!$B$12:$AG$47, MATCH('ALL Backcast - WINEP NEP'!$C481, 'UUW Backcast - WINEP'!$C$12:$C$47, 0), MATCH('ALL Backcast - WINEP NEP'!S$13, 'UUW Backcast - WINEP'!$B$13:$AG$13, 0))</f>
        <v>Excellent</v>
      </c>
      <c r="T481" t="str">
        <f>INDEX('UUW Backcast - WINEP'!$B$12:$AG$47, MATCH('ALL Backcast - WINEP NEP'!$C481, 'UUW Backcast - WINEP'!$C$12:$C$47, 0), MATCH('ALL Backcast - WINEP NEP'!T$13, 'UUW Backcast - WINEP'!$B$13:$AG$13, 0))</f>
        <v>Excellent</v>
      </c>
      <c r="U481" t="str">
        <f>INDEX('UUW Backcast - WINEP'!$B$12:$AG$47, MATCH('ALL Backcast - WINEP NEP'!$C481, 'UUW Backcast - WINEP'!$C$12:$C$47, 0), MATCH('ALL Backcast - WINEP NEP'!U$13, 'UUW Backcast - WINEP'!$B$13:$AG$13, 0))</f>
        <v>Excellent</v>
      </c>
      <c r="V481" t="str">
        <f>INDEX('UUW Backcast - WINEP'!$B$12:$AG$47, MATCH('ALL Backcast - WINEP NEP'!$C481, 'UUW Backcast - WINEP'!$C$12:$C$47, 0), MATCH('ALL Backcast - WINEP NEP'!V$13, 'UUW Backcast - WINEP'!$B$13:$AG$13, 0))</f>
        <v>Excellent</v>
      </c>
      <c r="W481">
        <f>INDEX('UUW Backcast - WINEP'!$B$12:$AG$47, MATCH('ALL Backcast - WINEP NEP'!$C481, 'UUW Backcast - WINEP'!$C$12:$C$47, 0), MATCH('ALL Backcast - WINEP NEP'!W$13, 'UUW Backcast - WINEP'!$B$13:$AG$13, 0))</f>
        <v>0</v>
      </c>
      <c r="X481" t="str">
        <f>INDEX('UUW Backcast - WINEP'!$B$12:$AG$47, MATCH('ALL Backcast - WINEP NEP'!$C481, 'UUW Backcast - WINEP'!$C$12:$C$47, 0), MATCH('ALL Backcast - WINEP NEP'!X$13, 'UUW Backcast - WINEP'!$B$13:$AG$13, 0))</f>
        <v>EnvAct_IMP3 - 08UU101371a</v>
      </c>
      <c r="Y481" t="str">
        <f>INDEX('UUW Backcast - WINEP'!$B$12:$AG$47, MATCH('ALL Backcast - WINEP NEP'!$C481, 'UUW Backcast - WINEP'!$C$12:$C$47, 0), MATCH('ALL Backcast - WINEP NEP'!Y$13, 'UUW Backcast - WINEP'!$B$13:$AG$13, 0))</f>
        <v>Accept company forecast (actions complete 31/03/2030) - improvements to reduce storm overflows</v>
      </c>
      <c r="Z481" t="str">
        <f>INDEX('UUW Backcast - WINEP'!$B$12:$AG$47, MATCH('ALL Backcast - WINEP NEP'!$C481, 'UUW Backcast - WINEP'!$C$12:$C$47, 0), MATCH('ALL Backcast - WINEP NEP'!Z$13, 'UUW Backcast - WINEP'!$B$13:$AG$13, 0))</f>
        <v>N</v>
      </c>
      <c r="AB481" t="str">
        <f t="shared" si="10"/>
        <v>Y</v>
      </c>
    </row>
    <row r="482" spans="2:28">
      <c r="B482" t="s">
        <v>262</v>
      </c>
      <c r="C482" t="s">
        <v>822</v>
      </c>
      <c r="D482" t="str">
        <f>INDEX('UUW Backcast - WINEP'!$B$12:$AG$47, MATCH('ALL Backcast - WINEP NEP'!$C482, 'UUW Backcast - WINEP'!$C$12:$C$47, 0), MATCH('ALL Backcast - WINEP NEP'!D$13, 'UUW Backcast - WINEP'!$B$13:$AG$13, 0))</f>
        <v>coastal</v>
      </c>
      <c r="E482" t="str">
        <f>INDEX('UUW Backcast - WINEP'!$B$12:$AG$47, MATCH('ALL Backcast - WINEP NEP'!$C482, 'UUW Backcast - WINEP'!$C$12:$C$47, 0), MATCH('ALL Backcast - WINEP NEP'!E$13, 'UUW Backcast - WINEP'!$B$13:$AG$13, 0))</f>
        <v>Categorisation</v>
      </c>
      <c r="F482" t="str">
        <f>INDEX('UUW Backcast - WINEP'!$B$12:$AG$47, MATCH('ALL Backcast - WINEP NEP'!$C482, 'UUW Backcast - WINEP'!$C$12:$C$47, 0), MATCH('ALL Backcast - WINEP NEP'!F$13, 'UUW Backcast - WINEP'!$B$13:$AG$13, 0))</f>
        <v>Included</v>
      </c>
      <c r="H482" t="str">
        <f>INDEX('UUW Backcast - WINEP'!$B$12:$AG$47, MATCH('ALL Backcast - WINEP NEP'!$C482, 'UUW Backcast - WINEP'!$C$12:$C$47, 0), MATCH('ALL Backcast - WINEP NEP'!H$13, 'UUW Backcast - WINEP'!$B$13:$AG$13, 0))</f>
        <v>Good</v>
      </c>
      <c r="I482" t="str">
        <f>INDEX('UUW Backcast - WINEP'!$B$12:$AG$47, MATCH('ALL Backcast - WINEP NEP'!$C482, 'UUW Backcast - WINEP'!$C$12:$C$47, 0), MATCH('ALL Backcast - WINEP NEP'!I$13, 'UUW Backcast - WINEP'!$B$13:$AG$13, 0))</f>
        <v>Excellent</v>
      </c>
      <c r="J482" t="str">
        <f>INDEX('UUW Backcast - WINEP'!$B$12:$AG$47, MATCH('ALL Backcast - WINEP NEP'!$C482, 'UUW Backcast - WINEP'!$C$12:$C$47, 0), MATCH('ALL Backcast - WINEP NEP'!J$13, 'UUW Backcast - WINEP'!$B$13:$AG$13, 0))</f>
        <v>Good</v>
      </c>
      <c r="K482" t="str">
        <f>INDEX('UUW Backcast - WINEP'!$B$12:$AG$47, MATCH('ALL Backcast - WINEP NEP'!$C482, 'UUW Backcast - WINEP'!$C$12:$C$47, 0), MATCH('ALL Backcast - WINEP NEP'!K$13, 'UUW Backcast - WINEP'!$B$13:$AG$13, 0))</f>
        <v>Good</v>
      </c>
      <c r="L482" t="str">
        <f>INDEX('UUW Backcast - WINEP'!$B$12:$AG$47, MATCH('ALL Backcast - WINEP NEP'!$C482, 'UUW Backcast - WINEP'!$C$12:$C$47, 0), MATCH('ALL Backcast - WINEP NEP'!L$13, 'UUW Backcast - WINEP'!$B$13:$AG$13, 0))</f>
        <v>Good</v>
      </c>
      <c r="M482">
        <f>INDEX('UUW Backcast - WINEP'!$B$12:$AG$47, MATCH('ALL Backcast - WINEP NEP'!$C482, 'UUW Backcast - WINEP'!$C$12:$C$47, 0), MATCH('ALL Backcast - WINEP NEP'!M$13, 'UUW Backcast - WINEP'!$B$13:$AG$13, 0))</f>
        <v>0</v>
      </c>
      <c r="N482" t="str">
        <f>INDEX('UUW Backcast - WINEP'!$B$12:$AG$47, MATCH('ALL Backcast - WINEP NEP'!$C482, 'UUW Backcast - WINEP'!$C$12:$C$47, 0), MATCH('ALL Backcast - WINEP NEP'!N$13, 'UUW Backcast - WINEP'!$B$13:$AG$13, 0))</f>
        <v>Good</v>
      </c>
      <c r="O482" t="str">
        <f>INDEX('UUW Backcast - WINEP'!$B$12:$AG$47, MATCH('ALL Backcast - WINEP NEP'!$C482, 'UUW Backcast - WINEP'!$C$12:$C$47, 0), MATCH('ALL Backcast - WINEP NEP'!O$13, 'UUW Backcast - WINEP'!$B$13:$AG$13, 0))</f>
        <v>Excellent</v>
      </c>
      <c r="P482">
        <f>INDEX('UUW Backcast - WINEP'!$B$12:$AG$47, MATCH('ALL Backcast - WINEP NEP'!$C482, 'UUW Backcast - WINEP'!$C$12:$C$47, 0), MATCH('ALL Backcast - WINEP NEP'!P$13, 'UUW Backcast - WINEP'!$B$13:$AG$13, 0))</f>
        <v>0</v>
      </c>
      <c r="Q482" t="str">
        <f>INDEX('UUW Backcast - WINEP'!$B$12:$AG$47, MATCH('ALL Backcast - WINEP NEP'!$C482, 'UUW Backcast - WINEP'!$C$12:$C$47, 0), MATCH('ALL Backcast - WINEP NEP'!Q$13, 'UUW Backcast - WINEP'!$B$13:$AG$13, 0))</f>
        <v>Excellent</v>
      </c>
      <c r="R482" t="str">
        <f>INDEX('UUW Backcast - WINEP'!$B$12:$AG$47, MATCH('ALL Backcast - WINEP NEP'!$C482, 'UUW Backcast - WINEP'!$C$12:$C$47, 0), MATCH('ALL Backcast - WINEP NEP'!R$13, 'UUW Backcast - WINEP'!$B$13:$AG$13, 0))</f>
        <v>Excellent</v>
      </c>
      <c r="S482" t="str">
        <f>INDEX('UUW Backcast - WINEP'!$B$12:$AG$47, MATCH('ALL Backcast - WINEP NEP'!$C482, 'UUW Backcast - WINEP'!$C$12:$C$47, 0), MATCH('ALL Backcast - WINEP NEP'!S$13, 'UUW Backcast - WINEP'!$B$13:$AG$13, 0))</f>
        <v>Excellent</v>
      </c>
      <c r="T482" t="str">
        <f>INDEX('UUW Backcast - WINEP'!$B$12:$AG$47, MATCH('ALL Backcast - WINEP NEP'!$C482, 'UUW Backcast - WINEP'!$C$12:$C$47, 0), MATCH('ALL Backcast - WINEP NEP'!T$13, 'UUW Backcast - WINEP'!$B$13:$AG$13, 0))</f>
        <v>Excellent</v>
      </c>
      <c r="U482" t="str">
        <f>INDEX('UUW Backcast - WINEP'!$B$12:$AG$47, MATCH('ALL Backcast - WINEP NEP'!$C482, 'UUW Backcast - WINEP'!$C$12:$C$47, 0), MATCH('ALL Backcast - WINEP NEP'!U$13, 'UUW Backcast - WINEP'!$B$13:$AG$13, 0))</f>
        <v>Excellent</v>
      </c>
      <c r="V482" t="str">
        <f>INDEX('UUW Backcast - WINEP'!$B$12:$AG$47, MATCH('ALL Backcast - WINEP NEP'!$C482, 'UUW Backcast - WINEP'!$C$12:$C$47, 0), MATCH('ALL Backcast - WINEP NEP'!V$13, 'UUW Backcast - WINEP'!$B$13:$AG$13, 0))</f>
        <v>Excellent</v>
      </c>
      <c r="W482">
        <f>INDEX('UUW Backcast - WINEP'!$B$12:$AG$47, MATCH('ALL Backcast - WINEP NEP'!$C482, 'UUW Backcast - WINEP'!$C$12:$C$47, 0), MATCH('ALL Backcast - WINEP NEP'!W$13, 'UUW Backcast - WINEP'!$B$13:$AG$13, 0))</f>
        <v>0</v>
      </c>
      <c r="X482">
        <f>INDEX('UUW Backcast - WINEP'!$B$12:$AG$47, MATCH('ALL Backcast - WINEP NEP'!$C482, 'UUW Backcast - WINEP'!$C$12:$C$47, 0), MATCH('ALL Backcast - WINEP NEP'!X$13, 'UUW Backcast - WINEP'!$B$13:$AG$13, 0))</f>
        <v>0</v>
      </c>
      <c r="Y482">
        <f>INDEX('UUW Backcast - WINEP'!$B$12:$AG$47, MATCH('ALL Backcast - WINEP NEP'!$C482, 'UUW Backcast - WINEP'!$C$12:$C$47, 0), MATCH('ALL Backcast - WINEP NEP'!Y$13, 'UUW Backcast - WINEP'!$B$13:$AG$13, 0))</f>
        <v>0</v>
      </c>
      <c r="Z482" t="str">
        <f>INDEX('UUW Backcast - WINEP'!$B$12:$AG$47, MATCH('ALL Backcast - WINEP NEP'!$C482, 'UUW Backcast - WINEP'!$C$12:$C$47, 0), MATCH('ALL Backcast - WINEP NEP'!Z$13, 'UUW Backcast - WINEP'!$B$13:$AG$13, 0))</f>
        <v>N</v>
      </c>
      <c r="AB482" t="str">
        <f t="shared" si="10"/>
        <v>N</v>
      </c>
    </row>
    <row r="483" spans="2:28">
      <c r="B483" t="s">
        <v>262</v>
      </c>
      <c r="C483" t="s">
        <v>823</v>
      </c>
      <c r="D483" t="str">
        <f>INDEX('UUW Backcast - WINEP'!$B$12:$AG$47, MATCH('ALL Backcast - WINEP NEP'!$C483, 'UUW Backcast - WINEP'!$C$12:$C$47, 0), MATCH('ALL Backcast - WINEP NEP'!D$13, 'UUW Backcast - WINEP'!$B$13:$AG$13, 0))</f>
        <v>coastal</v>
      </c>
      <c r="E483" t="str">
        <f>INDEX('UUW Backcast - WINEP'!$B$12:$AG$47, MATCH('ALL Backcast - WINEP NEP'!$C483, 'UUW Backcast - WINEP'!$C$12:$C$47, 0), MATCH('ALL Backcast - WINEP NEP'!E$13, 'UUW Backcast - WINEP'!$B$13:$AG$13, 0))</f>
        <v>Categorisation</v>
      </c>
      <c r="F483" t="str">
        <f>INDEX('UUW Backcast - WINEP'!$B$12:$AG$47, MATCH('ALL Backcast - WINEP NEP'!$C483, 'UUW Backcast - WINEP'!$C$12:$C$47, 0), MATCH('ALL Backcast - WINEP NEP'!F$13, 'UUW Backcast - WINEP'!$B$13:$AG$13, 0))</f>
        <v>Included</v>
      </c>
      <c r="H483" t="str">
        <f>INDEX('UUW Backcast - WINEP'!$B$12:$AG$47, MATCH('ALL Backcast - WINEP NEP'!$C483, 'UUW Backcast - WINEP'!$C$12:$C$47, 0), MATCH('ALL Backcast - WINEP NEP'!H$13, 'UUW Backcast - WINEP'!$B$13:$AG$13, 0))</f>
        <v>Sufficient</v>
      </c>
      <c r="I483" t="str">
        <f>INDEX('UUW Backcast - WINEP'!$B$12:$AG$47, MATCH('ALL Backcast - WINEP NEP'!$C483, 'UUW Backcast - WINEP'!$C$12:$C$47, 0), MATCH('ALL Backcast - WINEP NEP'!I$13, 'UUW Backcast - WINEP'!$B$13:$AG$13, 0))</f>
        <v>Sufficient</v>
      </c>
      <c r="J483" t="str">
        <f>INDEX('UUW Backcast - WINEP'!$B$12:$AG$47, MATCH('ALL Backcast - WINEP NEP'!$C483, 'UUW Backcast - WINEP'!$C$12:$C$47, 0), MATCH('ALL Backcast - WINEP NEP'!J$13, 'UUW Backcast - WINEP'!$B$13:$AG$13, 0))</f>
        <v>Poor</v>
      </c>
      <c r="K483" t="str">
        <f>INDEX('UUW Backcast - WINEP'!$B$12:$AG$47, MATCH('ALL Backcast - WINEP NEP'!$C483, 'UUW Backcast - WINEP'!$C$12:$C$47, 0), MATCH('ALL Backcast - WINEP NEP'!K$13, 'UUW Backcast - WINEP'!$B$13:$AG$13, 0))</f>
        <v>Sufficient</v>
      </c>
      <c r="L483" t="str">
        <f>INDEX('UUW Backcast - WINEP'!$B$12:$AG$47, MATCH('ALL Backcast - WINEP NEP'!$C483, 'UUW Backcast - WINEP'!$C$12:$C$47, 0), MATCH('ALL Backcast - WINEP NEP'!L$13, 'UUW Backcast - WINEP'!$B$13:$AG$13, 0))</f>
        <v>Sufficient</v>
      </c>
      <c r="M483">
        <f>INDEX('UUW Backcast - WINEP'!$B$12:$AG$47, MATCH('ALL Backcast - WINEP NEP'!$C483, 'UUW Backcast - WINEP'!$C$12:$C$47, 0), MATCH('ALL Backcast - WINEP NEP'!M$13, 'UUW Backcast - WINEP'!$B$13:$AG$13, 0))</f>
        <v>0</v>
      </c>
      <c r="N483" t="str">
        <f>INDEX('UUW Backcast - WINEP'!$B$12:$AG$47, MATCH('ALL Backcast - WINEP NEP'!$C483, 'UUW Backcast - WINEP'!$C$12:$C$47, 0), MATCH('ALL Backcast - WINEP NEP'!N$13, 'UUW Backcast - WINEP'!$B$13:$AG$13, 0))</f>
        <v>Sufficient</v>
      </c>
      <c r="O483" t="str">
        <f>INDEX('UUW Backcast - WINEP'!$B$12:$AG$47, MATCH('ALL Backcast - WINEP NEP'!$C483, 'UUW Backcast - WINEP'!$C$12:$C$47, 0), MATCH('ALL Backcast - WINEP NEP'!O$13, 'UUW Backcast - WINEP'!$B$13:$AG$13, 0))</f>
        <v>Good</v>
      </c>
      <c r="P483">
        <f>INDEX('UUW Backcast - WINEP'!$B$12:$AG$47, MATCH('ALL Backcast - WINEP NEP'!$C483, 'UUW Backcast - WINEP'!$C$12:$C$47, 0), MATCH('ALL Backcast - WINEP NEP'!P$13, 'UUW Backcast - WINEP'!$B$13:$AG$13, 0))</f>
        <v>0</v>
      </c>
      <c r="Q483" t="str">
        <f>INDEX('UUW Backcast - WINEP'!$B$12:$AG$47, MATCH('ALL Backcast - WINEP NEP'!$C483, 'UUW Backcast - WINEP'!$C$12:$C$47, 0), MATCH('ALL Backcast - WINEP NEP'!Q$13, 'UUW Backcast - WINEP'!$B$13:$AG$13, 0))</f>
        <v>Good</v>
      </c>
      <c r="R483" t="str">
        <f>INDEX('UUW Backcast - WINEP'!$B$12:$AG$47, MATCH('ALL Backcast - WINEP NEP'!$C483, 'UUW Backcast - WINEP'!$C$12:$C$47, 0), MATCH('ALL Backcast - WINEP NEP'!R$13, 'UUW Backcast - WINEP'!$B$13:$AG$13, 0))</f>
        <v>Good</v>
      </c>
      <c r="S483" t="str">
        <f>INDEX('UUW Backcast - WINEP'!$B$12:$AG$47, MATCH('ALL Backcast - WINEP NEP'!$C483, 'UUW Backcast - WINEP'!$C$12:$C$47, 0), MATCH('ALL Backcast - WINEP NEP'!S$13, 'UUW Backcast - WINEP'!$B$13:$AG$13, 0))</f>
        <v>Good</v>
      </c>
      <c r="T483" t="str">
        <f>INDEX('UUW Backcast - WINEP'!$B$12:$AG$47, MATCH('ALL Backcast - WINEP NEP'!$C483, 'UUW Backcast - WINEP'!$C$12:$C$47, 0), MATCH('ALL Backcast - WINEP NEP'!T$13, 'UUW Backcast - WINEP'!$B$13:$AG$13, 0))</f>
        <v>Good</v>
      </c>
      <c r="U483" t="str">
        <f>INDEX('UUW Backcast - WINEP'!$B$12:$AG$47, MATCH('ALL Backcast - WINEP NEP'!$C483, 'UUW Backcast - WINEP'!$C$12:$C$47, 0), MATCH('ALL Backcast - WINEP NEP'!U$13, 'UUW Backcast - WINEP'!$B$13:$AG$13, 0))</f>
        <v>Good</v>
      </c>
      <c r="V483" t="str">
        <f>INDEX('UUW Backcast - WINEP'!$B$12:$AG$47, MATCH('ALL Backcast - WINEP NEP'!$C483, 'UUW Backcast - WINEP'!$C$12:$C$47, 0), MATCH('ALL Backcast - WINEP NEP'!V$13, 'UUW Backcast - WINEP'!$B$13:$AG$13, 0))</f>
        <v>Good</v>
      </c>
      <c r="W483">
        <f>INDEX('UUW Backcast - WINEP'!$B$12:$AG$47, MATCH('ALL Backcast - WINEP NEP'!$C483, 'UUW Backcast - WINEP'!$C$12:$C$47, 0), MATCH('ALL Backcast - WINEP NEP'!W$13, 'UUW Backcast - WINEP'!$B$13:$AG$13, 0))</f>
        <v>0</v>
      </c>
      <c r="X483">
        <f>INDEX('UUW Backcast - WINEP'!$B$12:$AG$47, MATCH('ALL Backcast - WINEP NEP'!$C483, 'UUW Backcast - WINEP'!$C$12:$C$47, 0), MATCH('ALL Backcast - WINEP NEP'!X$13, 'UUW Backcast - WINEP'!$B$13:$AG$13, 0))</f>
        <v>0</v>
      </c>
      <c r="Y483">
        <f>INDEX('UUW Backcast - WINEP'!$B$12:$AG$47, MATCH('ALL Backcast - WINEP NEP'!$C483, 'UUW Backcast - WINEP'!$C$12:$C$47, 0), MATCH('ALL Backcast - WINEP NEP'!Y$13, 'UUW Backcast - WINEP'!$B$13:$AG$13, 0))</f>
        <v>0</v>
      </c>
      <c r="Z483" t="str">
        <f>INDEX('UUW Backcast - WINEP'!$B$12:$AG$47, MATCH('ALL Backcast - WINEP NEP'!$C483, 'UUW Backcast - WINEP'!$C$12:$C$47, 0), MATCH('ALL Backcast - WINEP NEP'!Z$13, 'UUW Backcast - WINEP'!$B$13:$AG$13, 0))</f>
        <v>N</v>
      </c>
      <c r="AB483" t="str">
        <f t="shared" si="10"/>
        <v>N</v>
      </c>
    </row>
    <row r="484" spans="2:28">
      <c r="B484" t="s">
        <v>262</v>
      </c>
      <c r="C484" t="s">
        <v>824</v>
      </c>
      <c r="D484" t="str">
        <f>INDEX('UUW Backcast - WINEP'!$B$12:$AG$47, MATCH('ALL Backcast - WINEP NEP'!$C484, 'UUW Backcast - WINEP'!$C$12:$C$47, 0), MATCH('ALL Backcast - WINEP NEP'!D$13, 'UUW Backcast - WINEP'!$B$13:$AG$13, 0))</f>
        <v>coastal</v>
      </c>
      <c r="E484" t="str">
        <f>INDEX('UUW Backcast - WINEP'!$B$12:$AG$47, MATCH('ALL Backcast - WINEP NEP'!$C484, 'UUW Backcast - WINEP'!$C$12:$C$47, 0), MATCH('ALL Backcast - WINEP NEP'!E$13, 'UUW Backcast - WINEP'!$B$13:$AG$13, 0))</f>
        <v>Categorisation</v>
      </c>
      <c r="F484" t="str">
        <f>INDEX('UUW Backcast - WINEP'!$B$12:$AG$47, MATCH('ALL Backcast - WINEP NEP'!$C484, 'UUW Backcast - WINEP'!$C$12:$C$47, 0), MATCH('ALL Backcast - WINEP NEP'!F$13, 'UUW Backcast - WINEP'!$B$13:$AG$13, 0))</f>
        <v>Included</v>
      </c>
      <c r="H484" t="str">
        <f>INDEX('UUW Backcast - WINEP'!$B$12:$AG$47, MATCH('ALL Backcast - WINEP NEP'!$C484, 'UUW Backcast - WINEP'!$C$12:$C$47, 0), MATCH('ALL Backcast - WINEP NEP'!H$13, 'UUW Backcast - WINEP'!$B$13:$AG$13, 0))</f>
        <v>Sufficient</v>
      </c>
      <c r="I484" t="str">
        <f>INDEX('UUW Backcast - WINEP'!$B$12:$AG$47, MATCH('ALL Backcast - WINEP NEP'!$C484, 'UUW Backcast - WINEP'!$C$12:$C$47, 0), MATCH('ALL Backcast - WINEP NEP'!I$13, 'UUW Backcast - WINEP'!$B$13:$AG$13, 0))</f>
        <v>Sufficient</v>
      </c>
      <c r="J484" t="str">
        <f>INDEX('UUW Backcast - WINEP'!$B$12:$AG$47, MATCH('ALL Backcast - WINEP NEP'!$C484, 'UUW Backcast - WINEP'!$C$12:$C$47, 0), MATCH('ALL Backcast - WINEP NEP'!J$13, 'UUW Backcast - WINEP'!$B$13:$AG$13, 0))</f>
        <v>Sufficient</v>
      </c>
      <c r="K484" t="str">
        <f>INDEX('UUW Backcast - WINEP'!$B$12:$AG$47, MATCH('ALL Backcast - WINEP NEP'!$C484, 'UUW Backcast - WINEP'!$C$12:$C$47, 0), MATCH('ALL Backcast - WINEP NEP'!K$13, 'UUW Backcast - WINEP'!$B$13:$AG$13, 0))</f>
        <v>Sufficient</v>
      </c>
      <c r="L484" t="str">
        <f>INDEX('UUW Backcast - WINEP'!$B$12:$AG$47, MATCH('ALL Backcast - WINEP NEP'!$C484, 'UUW Backcast - WINEP'!$C$12:$C$47, 0), MATCH('ALL Backcast - WINEP NEP'!L$13, 'UUW Backcast - WINEP'!$B$13:$AG$13, 0))</f>
        <v>Sufficient</v>
      </c>
      <c r="M484">
        <f>INDEX('UUW Backcast - WINEP'!$B$12:$AG$47, MATCH('ALL Backcast - WINEP NEP'!$C484, 'UUW Backcast - WINEP'!$C$12:$C$47, 0), MATCH('ALL Backcast - WINEP NEP'!M$13, 'UUW Backcast - WINEP'!$B$13:$AG$13, 0))</f>
        <v>0</v>
      </c>
      <c r="N484" t="str">
        <f>INDEX('UUW Backcast - WINEP'!$B$12:$AG$47, MATCH('ALL Backcast - WINEP NEP'!$C484, 'UUW Backcast - WINEP'!$C$12:$C$47, 0), MATCH('ALL Backcast - WINEP NEP'!N$13, 'UUW Backcast - WINEP'!$B$13:$AG$13, 0))</f>
        <v>Sufficient</v>
      </c>
      <c r="O484" t="str">
        <f>INDEX('UUW Backcast - WINEP'!$B$12:$AG$47, MATCH('ALL Backcast - WINEP NEP'!$C484, 'UUW Backcast - WINEP'!$C$12:$C$47, 0), MATCH('ALL Backcast - WINEP NEP'!O$13, 'UUW Backcast - WINEP'!$B$13:$AG$13, 0))</f>
        <v>Good</v>
      </c>
      <c r="P484">
        <f>INDEX('UUW Backcast - WINEP'!$B$12:$AG$47, MATCH('ALL Backcast - WINEP NEP'!$C484, 'UUW Backcast - WINEP'!$C$12:$C$47, 0), MATCH('ALL Backcast - WINEP NEP'!P$13, 'UUW Backcast - WINEP'!$B$13:$AG$13, 0))</f>
        <v>0</v>
      </c>
      <c r="Q484" t="str">
        <f>INDEX('UUW Backcast - WINEP'!$B$12:$AG$47, MATCH('ALL Backcast - WINEP NEP'!$C484, 'UUW Backcast - WINEP'!$C$12:$C$47, 0), MATCH('ALL Backcast - WINEP NEP'!Q$13, 'UUW Backcast - WINEP'!$B$13:$AG$13, 0))</f>
        <v>Good</v>
      </c>
      <c r="R484" t="str">
        <f>INDEX('UUW Backcast - WINEP'!$B$12:$AG$47, MATCH('ALL Backcast - WINEP NEP'!$C484, 'UUW Backcast - WINEP'!$C$12:$C$47, 0), MATCH('ALL Backcast - WINEP NEP'!R$13, 'UUW Backcast - WINEP'!$B$13:$AG$13, 0))</f>
        <v>Good</v>
      </c>
      <c r="S484" t="str">
        <f>INDEX('UUW Backcast - WINEP'!$B$12:$AG$47, MATCH('ALL Backcast - WINEP NEP'!$C484, 'UUW Backcast - WINEP'!$C$12:$C$47, 0), MATCH('ALL Backcast - WINEP NEP'!S$13, 'UUW Backcast - WINEP'!$B$13:$AG$13, 0))</f>
        <v>Good</v>
      </c>
      <c r="T484" t="str">
        <f>INDEX('UUW Backcast - WINEP'!$B$12:$AG$47, MATCH('ALL Backcast - WINEP NEP'!$C484, 'UUW Backcast - WINEP'!$C$12:$C$47, 0), MATCH('ALL Backcast - WINEP NEP'!T$13, 'UUW Backcast - WINEP'!$B$13:$AG$13, 0))</f>
        <v>Good</v>
      </c>
      <c r="U484" t="str">
        <f>INDEX('UUW Backcast - WINEP'!$B$12:$AG$47, MATCH('ALL Backcast - WINEP NEP'!$C484, 'UUW Backcast - WINEP'!$C$12:$C$47, 0), MATCH('ALL Backcast - WINEP NEP'!U$13, 'UUW Backcast - WINEP'!$B$13:$AG$13, 0))</f>
        <v>Good</v>
      </c>
      <c r="V484" t="str">
        <f>INDEX('UUW Backcast - WINEP'!$B$12:$AG$47, MATCH('ALL Backcast - WINEP NEP'!$C484, 'UUW Backcast - WINEP'!$C$12:$C$47, 0), MATCH('ALL Backcast - WINEP NEP'!V$13, 'UUW Backcast - WINEP'!$B$13:$AG$13, 0))</f>
        <v>Good</v>
      </c>
      <c r="W484">
        <f>INDEX('UUW Backcast - WINEP'!$B$12:$AG$47, MATCH('ALL Backcast - WINEP NEP'!$C484, 'UUW Backcast - WINEP'!$C$12:$C$47, 0), MATCH('ALL Backcast - WINEP NEP'!W$13, 'UUW Backcast - WINEP'!$B$13:$AG$13, 0))</f>
        <v>0</v>
      </c>
      <c r="X484">
        <f>INDEX('UUW Backcast - WINEP'!$B$12:$AG$47, MATCH('ALL Backcast - WINEP NEP'!$C484, 'UUW Backcast - WINEP'!$C$12:$C$47, 0), MATCH('ALL Backcast - WINEP NEP'!X$13, 'UUW Backcast - WINEP'!$B$13:$AG$13, 0))</f>
        <v>0</v>
      </c>
      <c r="Y484">
        <f>INDEX('UUW Backcast - WINEP'!$B$12:$AG$47, MATCH('ALL Backcast - WINEP NEP'!$C484, 'UUW Backcast - WINEP'!$C$12:$C$47, 0), MATCH('ALL Backcast - WINEP NEP'!Y$13, 'UUW Backcast - WINEP'!$B$13:$AG$13, 0))</f>
        <v>0</v>
      </c>
      <c r="Z484" t="str">
        <f>INDEX('UUW Backcast - WINEP'!$B$12:$AG$47, MATCH('ALL Backcast - WINEP NEP'!$C484, 'UUW Backcast - WINEP'!$C$12:$C$47, 0), MATCH('ALL Backcast - WINEP NEP'!Z$13, 'UUW Backcast - WINEP'!$B$13:$AG$13, 0))</f>
        <v>N</v>
      </c>
      <c r="AB484" t="str">
        <f t="shared" si="10"/>
        <v>N</v>
      </c>
    </row>
    <row r="485" spans="2:28">
      <c r="B485" t="s">
        <v>262</v>
      </c>
      <c r="C485" t="s">
        <v>825</v>
      </c>
      <c r="D485" t="str">
        <f>INDEX('UUW Backcast - WINEP'!$B$12:$AG$47, MATCH('ALL Backcast - WINEP NEP'!$C485, 'UUW Backcast - WINEP'!$C$12:$C$47, 0), MATCH('ALL Backcast - WINEP NEP'!D$13, 'UUW Backcast - WINEP'!$B$13:$AG$13, 0))</f>
        <v>coastal</v>
      </c>
      <c r="E485" t="str">
        <f>INDEX('UUW Backcast - WINEP'!$B$12:$AG$47, MATCH('ALL Backcast - WINEP NEP'!$C485, 'UUW Backcast - WINEP'!$C$12:$C$47, 0), MATCH('ALL Backcast - WINEP NEP'!E$13, 'UUW Backcast - WINEP'!$B$13:$AG$13, 0))</f>
        <v>Categorisation</v>
      </c>
      <c r="F485" t="str">
        <f>INDEX('UUW Backcast - WINEP'!$B$12:$AG$47, MATCH('ALL Backcast - WINEP NEP'!$C485, 'UUW Backcast - WINEP'!$C$12:$C$47, 0), MATCH('ALL Backcast - WINEP NEP'!F$13, 'UUW Backcast - WINEP'!$B$13:$AG$13, 0))</f>
        <v>Included</v>
      </c>
      <c r="H485" t="str">
        <f>INDEX('UUW Backcast - WINEP'!$B$12:$AG$47, MATCH('ALL Backcast - WINEP NEP'!$C485, 'UUW Backcast - WINEP'!$C$12:$C$47, 0), MATCH('ALL Backcast - WINEP NEP'!H$13, 'UUW Backcast - WINEP'!$B$13:$AG$13, 0))</f>
        <v>Sufficient</v>
      </c>
      <c r="I485" t="str">
        <f>INDEX('UUW Backcast - WINEP'!$B$12:$AG$47, MATCH('ALL Backcast - WINEP NEP'!$C485, 'UUW Backcast - WINEP'!$C$12:$C$47, 0), MATCH('ALL Backcast - WINEP NEP'!I$13, 'UUW Backcast - WINEP'!$B$13:$AG$13, 0))</f>
        <v>Sufficient</v>
      </c>
      <c r="J485" t="str">
        <f>INDEX('UUW Backcast - WINEP'!$B$12:$AG$47, MATCH('ALL Backcast - WINEP NEP'!$C485, 'UUW Backcast - WINEP'!$C$12:$C$47, 0), MATCH('ALL Backcast - WINEP NEP'!J$13, 'UUW Backcast - WINEP'!$B$13:$AG$13, 0))</f>
        <v>Sufficient</v>
      </c>
      <c r="K485" t="str">
        <f>INDEX('UUW Backcast - WINEP'!$B$12:$AG$47, MATCH('ALL Backcast - WINEP NEP'!$C485, 'UUW Backcast - WINEP'!$C$12:$C$47, 0), MATCH('ALL Backcast - WINEP NEP'!K$13, 'UUW Backcast - WINEP'!$B$13:$AG$13, 0))</f>
        <v>Sufficient</v>
      </c>
      <c r="L485" t="str">
        <f>INDEX('UUW Backcast - WINEP'!$B$12:$AG$47, MATCH('ALL Backcast - WINEP NEP'!$C485, 'UUW Backcast - WINEP'!$C$12:$C$47, 0), MATCH('ALL Backcast - WINEP NEP'!L$13, 'UUW Backcast - WINEP'!$B$13:$AG$13, 0))</f>
        <v>Sufficient</v>
      </c>
      <c r="M485">
        <f>INDEX('UUW Backcast - WINEP'!$B$12:$AG$47, MATCH('ALL Backcast - WINEP NEP'!$C485, 'UUW Backcast - WINEP'!$C$12:$C$47, 0), MATCH('ALL Backcast - WINEP NEP'!M$13, 'UUW Backcast - WINEP'!$B$13:$AG$13, 0))</f>
        <v>0</v>
      </c>
      <c r="N485" t="str">
        <f>INDEX('UUW Backcast - WINEP'!$B$12:$AG$47, MATCH('ALL Backcast - WINEP NEP'!$C485, 'UUW Backcast - WINEP'!$C$12:$C$47, 0), MATCH('ALL Backcast - WINEP NEP'!N$13, 'UUW Backcast - WINEP'!$B$13:$AG$13, 0))</f>
        <v>Good</v>
      </c>
      <c r="O485" t="str">
        <f>INDEX('UUW Backcast - WINEP'!$B$12:$AG$47, MATCH('ALL Backcast - WINEP NEP'!$C485, 'UUW Backcast - WINEP'!$C$12:$C$47, 0), MATCH('ALL Backcast - WINEP NEP'!O$13, 'UUW Backcast - WINEP'!$B$13:$AG$13, 0))</f>
        <v>Good</v>
      </c>
      <c r="P485">
        <f>INDEX('UUW Backcast - WINEP'!$B$12:$AG$47, MATCH('ALL Backcast - WINEP NEP'!$C485, 'UUW Backcast - WINEP'!$C$12:$C$47, 0), MATCH('ALL Backcast - WINEP NEP'!P$13, 'UUW Backcast - WINEP'!$B$13:$AG$13, 0))</f>
        <v>0</v>
      </c>
      <c r="Q485" t="str">
        <f>INDEX('UUW Backcast - WINEP'!$B$12:$AG$47, MATCH('ALL Backcast - WINEP NEP'!$C485, 'UUW Backcast - WINEP'!$C$12:$C$47, 0), MATCH('ALL Backcast - WINEP NEP'!Q$13, 'UUW Backcast - WINEP'!$B$13:$AG$13, 0))</f>
        <v>Excellent</v>
      </c>
      <c r="R485" t="str">
        <f>INDEX('UUW Backcast - WINEP'!$B$12:$AG$47, MATCH('ALL Backcast - WINEP NEP'!$C485, 'UUW Backcast - WINEP'!$C$12:$C$47, 0), MATCH('ALL Backcast - WINEP NEP'!R$13, 'UUW Backcast - WINEP'!$B$13:$AG$13, 0))</f>
        <v>Excellent</v>
      </c>
      <c r="S485" t="str">
        <f>INDEX('UUW Backcast - WINEP'!$B$12:$AG$47, MATCH('ALL Backcast - WINEP NEP'!$C485, 'UUW Backcast - WINEP'!$C$12:$C$47, 0), MATCH('ALL Backcast - WINEP NEP'!S$13, 'UUW Backcast - WINEP'!$B$13:$AG$13, 0))</f>
        <v>Excellent</v>
      </c>
      <c r="T485" t="str">
        <f>INDEX('UUW Backcast - WINEP'!$B$12:$AG$47, MATCH('ALL Backcast - WINEP NEP'!$C485, 'UUW Backcast - WINEP'!$C$12:$C$47, 0), MATCH('ALL Backcast - WINEP NEP'!T$13, 'UUW Backcast - WINEP'!$B$13:$AG$13, 0))</f>
        <v>Excellent</v>
      </c>
      <c r="U485" t="str">
        <f>INDEX('UUW Backcast - WINEP'!$B$12:$AG$47, MATCH('ALL Backcast - WINEP NEP'!$C485, 'UUW Backcast - WINEP'!$C$12:$C$47, 0), MATCH('ALL Backcast - WINEP NEP'!U$13, 'UUW Backcast - WINEP'!$B$13:$AG$13, 0))</f>
        <v>Excellent</v>
      </c>
      <c r="V485" t="str">
        <f>INDEX('UUW Backcast - WINEP'!$B$12:$AG$47, MATCH('ALL Backcast - WINEP NEP'!$C485, 'UUW Backcast - WINEP'!$C$12:$C$47, 0), MATCH('ALL Backcast - WINEP NEP'!V$13, 'UUW Backcast - WINEP'!$B$13:$AG$13, 0))</f>
        <v>Excellent</v>
      </c>
      <c r="W485">
        <f>INDEX('UUW Backcast - WINEP'!$B$12:$AG$47, MATCH('ALL Backcast - WINEP NEP'!$C485, 'UUW Backcast - WINEP'!$C$12:$C$47, 0), MATCH('ALL Backcast - WINEP NEP'!W$13, 'UUW Backcast - WINEP'!$B$13:$AG$13, 0))</f>
        <v>0</v>
      </c>
      <c r="X485">
        <f>INDEX('UUW Backcast - WINEP'!$B$12:$AG$47, MATCH('ALL Backcast - WINEP NEP'!$C485, 'UUW Backcast - WINEP'!$C$12:$C$47, 0), MATCH('ALL Backcast - WINEP NEP'!X$13, 'UUW Backcast - WINEP'!$B$13:$AG$13, 0))</f>
        <v>0</v>
      </c>
      <c r="Y485">
        <f>INDEX('UUW Backcast - WINEP'!$B$12:$AG$47, MATCH('ALL Backcast - WINEP NEP'!$C485, 'UUW Backcast - WINEP'!$C$12:$C$47, 0), MATCH('ALL Backcast - WINEP NEP'!Y$13, 'UUW Backcast - WINEP'!$B$13:$AG$13, 0))</f>
        <v>0</v>
      </c>
      <c r="Z485" t="str">
        <f>INDEX('UUW Backcast - WINEP'!$B$12:$AG$47, MATCH('ALL Backcast - WINEP NEP'!$C485, 'UUW Backcast - WINEP'!$C$12:$C$47, 0), MATCH('ALL Backcast - WINEP NEP'!Z$13, 'UUW Backcast - WINEP'!$B$13:$AG$13, 0))</f>
        <v>N</v>
      </c>
      <c r="AB485" t="str">
        <f t="shared" si="10"/>
        <v>N</v>
      </c>
    </row>
    <row r="486" spans="2:28">
      <c r="B486" t="s">
        <v>262</v>
      </c>
      <c r="C486" t="s">
        <v>826</v>
      </c>
      <c r="D486" t="str">
        <f>INDEX('UUW Backcast - WINEP'!$B$12:$AG$47, MATCH('ALL Backcast - WINEP NEP'!$C486, 'UUW Backcast - WINEP'!$C$12:$C$47, 0), MATCH('ALL Backcast - WINEP NEP'!D$13, 'UUW Backcast - WINEP'!$B$13:$AG$13, 0))</f>
        <v>coastal</v>
      </c>
      <c r="E486" t="str">
        <f>INDEX('UUW Backcast - WINEP'!$B$12:$AG$47, MATCH('ALL Backcast - WINEP NEP'!$C486, 'UUW Backcast - WINEP'!$C$12:$C$47, 0), MATCH('ALL Backcast - WINEP NEP'!E$13, 'UUW Backcast - WINEP'!$B$13:$AG$13, 0))</f>
        <v>Categorisation</v>
      </c>
      <c r="F486" t="str">
        <f>INDEX('UUW Backcast - WINEP'!$B$12:$AG$47, MATCH('ALL Backcast - WINEP NEP'!$C486, 'UUW Backcast - WINEP'!$C$12:$C$47, 0), MATCH('ALL Backcast - WINEP NEP'!F$13, 'UUW Backcast - WINEP'!$B$13:$AG$13, 0))</f>
        <v>Included</v>
      </c>
      <c r="H486" t="str">
        <f>INDEX('UUW Backcast - WINEP'!$B$12:$AG$47, MATCH('ALL Backcast - WINEP NEP'!$C486, 'UUW Backcast - WINEP'!$C$12:$C$47, 0), MATCH('ALL Backcast - WINEP NEP'!H$13, 'UUW Backcast - WINEP'!$B$13:$AG$13, 0))</f>
        <v>Excellent</v>
      </c>
      <c r="I486" t="str">
        <f>INDEX('UUW Backcast - WINEP'!$B$12:$AG$47, MATCH('ALL Backcast - WINEP NEP'!$C486, 'UUW Backcast - WINEP'!$C$12:$C$47, 0), MATCH('ALL Backcast - WINEP NEP'!I$13, 'UUW Backcast - WINEP'!$B$13:$AG$13, 0))</f>
        <v>Excellent</v>
      </c>
      <c r="J486" t="str">
        <f>INDEX('UUW Backcast - WINEP'!$B$12:$AG$47, MATCH('ALL Backcast - WINEP NEP'!$C486, 'UUW Backcast - WINEP'!$C$12:$C$47, 0), MATCH('ALL Backcast - WINEP NEP'!J$13, 'UUW Backcast - WINEP'!$B$13:$AG$13, 0))</f>
        <v>Excellent</v>
      </c>
      <c r="K486" t="str">
        <f>INDEX('UUW Backcast - WINEP'!$B$12:$AG$47, MATCH('ALL Backcast - WINEP NEP'!$C486, 'UUW Backcast - WINEP'!$C$12:$C$47, 0), MATCH('ALL Backcast - WINEP NEP'!K$13, 'UUW Backcast - WINEP'!$B$13:$AG$13, 0))</f>
        <v>Excellent</v>
      </c>
      <c r="L486" t="str">
        <f>INDEX('UUW Backcast - WINEP'!$B$12:$AG$47, MATCH('ALL Backcast - WINEP NEP'!$C486, 'UUW Backcast - WINEP'!$C$12:$C$47, 0), MATCH('ALL Backcast - WINEP NEP'!L$13, 'UUW Backcast - WINEP'!$B$13:$AG$13, 0))</f>
        <v>Excellent</v>
      </c>
      <c r="M486">
        <f>INDEX('UUW Backcast - WINEP'!$B$12:$AG$47, MATCH('ALL Backcast - WINEP NEP'!$C486, 'UUW Backcast - WINEP'!$C$12:$C$47, 0), MATCH('ALL Backcast - WINEP NEP'!M$13, 'UUW Backcast - WINEP'!$B$13:$AG$13, 0))</f>
        <v>0</v>
      </c>
      <c r="N486" t="str">
        <f>INDEX('UUW Backcast - WINEP'!$B$12:$AG$47, MATCH('ALL Backcast - WINEP NEP'!$C486, 'UUW Backcast - WINEP'!$C$12:$C$47, 0), MATCH('ALL Backcast - WINEP NEP'!N$13, 'UUW Backcast - WINEP'!$B$13:$AG$13, 0))</f>
        <v>Excellent</v>
      </c>
      <c r="O486" t="str">
        <f>INDEX('UUW Backcast - WINEP'!$B$12:$AG$47, MATCH('ALL Backcast - WINEP NEP'!$C486, 'UUW Backcast - WINEP'!$C$12:$C$47, 0), MATCH('ALL Backcast - WINEP NEP'!O$13, 'UUW Backcast - WINEP'!$B$13:$AG$13, 0))</f>
        <v>Excellent</v>
      </c>
      <c r="P486">
        <f>INDEX('UUW Backcast - WINEP'!$B$12:$AG$47, MATCH('ALL Backcast - WINEP NEP'!$C486, 'UUW Backcast - WINEP'!$C$12:$C$47, 0), MATCH('ALL Backcast - WINEP NEP'!P$13, 'UUW Backcast - WINEP'!$B$13:$AG$13, 0))</f>
        <v>0</v>
      </c>
      <c r="Q486" t="str">
        <f>INDEX('UUW Backcast - WINEP'!$B$12:$AG$47, MATCH('ALL Backcast - WINEP NEP'!$C486, 'UUW Backcast - WINEP'!$C$12:$C$47, 0), MATCH('ALL Backcast - WINEP NEP'!Q$13, 'UUW Backcast - WINEP'!$B$13:$AG$13, 0))</f>
        <v>Good</v>
      </c>
      <c r="R486" t="str">
        <f>INDEX('UUW Backcast - WINEP'!$B$12:$AG$47, MATCH('ALL Backcast - WINEP NEP'!$C486, 'UUW Backcast - WINEP'!$C$12:$C$47, 0), MATCH('ALL Backcast - WINEP NEP'!R$13, 'UUW Backcast - WINEP'!$B$13:$AG$13, 0))</f>
        <v>Good</v>
      </c>
      <c r="S486" t="str">
        <f>INDEX('UUW Backcast - WINEP'!$B$12:$AG$47, MATCH('ALL Backcast - WINEP NEP'!$C486, 'UUW Backcast - WINEP'!$C$12:$C$47, 0), MATCH('ALL Backcast - WINEP NEP'!S$13, 'UUW Backcast - WINEP'!$B$13:$AG$13, 0))</f>
        <v>Good</v>
      </c>
      <c r="T486" t="str">
        <f>INDEX('UUW Backcast - WINEP'!$B$12:$AG$47, MATCH('ALL Backcast - WINEP NEP'!$C486, 'UUW Backcast - WINEP'!$C$12:$C$47, 0), MATCH('ALL Backcast - WINEP NEP'!T$13, 'UUW Backcast - WINEP'!$B$13:$AG$13, 0))</f>
        <v>Good</v>
      </c>
      <c r="U486" t="str">
        <f>INDEX('UUW Backcast - WINEP'!$B$12:$AG$47, MATCH('ALL Backcast - WINEP NEP'!$C486, 'UUW Backcast - WINEP'!$C$12:$C$47, 0), MATCH('ALL Backcast - WINEP NEP'!U$13, 'UUW Backcast - WINEP'!$B$13:$AG$13, 0))</f>
        <v>Good</v>
      </c>
      <c r="V486" t="str">
        <f>INDEX('UUW Backcast - WINEP'!$B$12:$AG$47, MATCH('ALL Backcast - WINEP NEP'!$C486, 'UUW Backcast - WINEP'!$C$12:$C$47, 0), MATCH('ALL Backcast - WINEP NEP'!V$13, 'UUW Backcast - WINEP'!$B$13:$AG$13, 0))</f>
        <v>Good</v>
      </c>
      <c r="W486">
        <f>INDEX('UUW Backcast - WINEP'!$B$12:$AG$47, MATCH('ALL Backcast - WINEP NEP'!$C486, 'UUW Backcast - WINEP'!$C$12:$C$47, 0), MATCH('ALL Backcast - WINEP NEP'!W$13, 'UUW Backcast - WINEP'!$B$13:$AG$13, 0))</f>
        <v>0</v>
      </c>
      <c r="X486">
        <f>INDEX('UUW Backcast - WINEP'!$B$12:$AG$47, MATCH('ALL Backcast - WINEP NEP'!$C486, 'UUW Backcast - WINEP'!$C$12:$C$47, 0), MATCH('ALL Backcast - WINEP NEP'!X$13, 'UUW Backcast - WINEP'!$B$13:$AG$13, 0))</f>
        <v>0</v>
      </c>
      <c r="Y486" t="str">
        <f>INDEX('UUW Backcast - WINEP'!$B$12:$AG$47, MATCH('ALL Backcast - WINEP NEP'!$C486, 'UUW Backcast - WINEP'!$C$12:$C$47, 0), MATCH('ALL Backcast - WINEP NEP'!Y$13, 'UUW Backcast - WINEP'!$B$13:$AG$13, 0))</f>
        <v>Historically excellent is level delivered so should hold forecast at this level</v>
      </c>
      <c r="Z486" t="str">
        <f>INDEX('UUW Backcast - WINEP'!$B$12:$AG$47, MATCH('ALL Backcast - WINEP NEP'!$C486, 'UUW Backcast - WINEP'!$C$12:$C$47, 0), MATCH('ALL Backcast - WINEP NEP'!Z$13, 'UUW Backcast - WINEP'!$B$13:$AG$13, 0))</f>
        <v>Y</v>
      </c>
      <c r="AB486" t="str">
        <f t="shared" si="10"/>
        <v>N</v>
      </c>
    </row>
    <row r="487" spans="2:28">
      <c r="B487" t="s">
        <v>262</v>
      </c>
      <c r="C487" t="s">
        <v>827</v>
      </c>
      <c r="D487" t="str">
        <f>INDEX('UUW Backcast - WINEP'!$B$12:$AG$47, MATCH('ALL Backcast - WINEP NEP'!$C487, 'UUW Backcast - WINEP'!$C$12:$C$47, 0), MATCH('ALL Backcast - WINEP NEP'!D$13, 'UUW Backcast - WINEP'!$B$13:$AG$13, 0))</f>
        <v>inland</v>
      </c>
      <c r="E487" t="str">
        <f>INDEX('UUW Backcast - WINEP'!$B$12:$AG$47, MATCH('ALL Backcast - WINEP NEP'!$C487, 'UUW Backcast - WINEP'!$C$12:$C$47, 0), MATCH('ALL Backcast - WINEP NEP'!E$13, 'UUW Backcast - WINEP'!$B$13:$AG$13, 0))</f>
        <v>Categorisation</v>
      </c>
      <c r="F487" t="str">
        <f>INDEX('UUW Backcast - WINEP'!$B$12:$AG$47, MATCH('ALL Backcast - WINEP NEP'!$C487, 'UUW Backcast - WINEP'!$C$12:$C$47, 0), MATCH('ALL Backcast - WINEP NEP'!F$13, 'UUW Backcast - WINEP'!$B$13:$AG$13, 0))</f>
        <v>Included</v>
      </c>
      <c r="H487" t="str">
        <f>INDEX('UUW Backcast - WINEP'!$B$12:$AG$47, MATCH('ALL Backcast - WINEP NEP'!$C487, 'UUW Backcast - WINEP'!$C$12:$C$47, 0), MATCH('ALL Backcast - WINEP NEP'!H$13, 'UUW Backcast - WINEP'!$B$13:$AG$13, 0))</f>
        <v>Excellent</v>
      </c>
      <c r="I487" t="str">
        <f>INDEX('UUW Backcast - WINEP'!$B$12:$AG$47, MATCH('ALL Backcast - WINEP NEP'!$C487, 'UUW Backcast - WINEP'!$C$12:$C$47, 0), MATCH('ALL Backcast - WINEP NEP'!I$13, 'UUW Backcast - WINEP'!$B$13:$AG$13, 0))</f>
        <v>Excellent</v>
      </c>
      <c r="J487" t="str">
        <f>INDEX('UUW Backcast - WINEP'!$B$12:$AG$47, MATCH('ALL Backcast - WINEP NEP'!$C487, 'UUW Backcast - WINEP'!$C$12:$C$47, 0), MATCH('ALL Backcast - WINEP NEP'!J$13, 'UUW Backcast - WINEP'!$B$13:$AG$13, 0))</f>
        <v>Excellent</v>
      </c>
      <c r="K487" t="str">
        <f>INDEX('UUW Backcast - WINEP'!$B$12:$AG$47, MATCH('ALL Backcast - WINEP NEP'!$C487, 'UUW Backcast - WINEP'!$C$12:$C$47, 0), MATCH('ALL Backcast - WINEP NEP'!K$13, 'UUW Backcast - WINEP'!$B$13:$AG$13, 0))</f>
        <v>Excellent</v>
      </c>
      <c r="L487" t="str">
        <f>INDEX('UUW Backcast - WINEP'!$B$12:$AG$47, MATCH('ALL Backcast - WINEP NEP'!$C487, 'UUW Backcast - WINEP'!$C$12:$C$47, 0), MATCH('ALL Backcast - WINEP NEP'!L$13, 'UUW Backcast - WINEP'!$B$13:$AG$13, 0))</f>
        <v>Excellent</v>
      </c>
      <c r="M487">
        <f>INDEX('UUW Backcast - WINEP'!$B$12:$AG$47, MATCH('ALL Backcast - WINEP NEP'!$C487, 'UUW Backcast - WINEP'!$C$12:$C$47, 0), MATCH('ALL Backcast - WINEP NEP'!M$13, 'UUW Backcast - WINEP'!$B$13:$AG$13, 0))</f>
        <v>0</v>
      </c>
      <c r="N487" t="str">
        <f>INDEX('UUW Backcast - WINEP'!$B$12:$AG$47, MATCH('ALL Backcast - WINEP NEP'!$C487, 'UUW Backcast - WINEP'!$C$12:$C$47, 0), MATCH('ALL Backcast - WINEP NEP'!N$13, 'UUW Backcast - WINEP'!$B$13:$AG$13, 0))</f>
        <v>Excellent</v>
      </c>
      <c r="O487" t="str">
        <f>INDEX('UUW Backcast - WINEP'!$B$12:$AG$47, MATCH('ALL Backcast - WINEP NEP'!$C487, 'UUW Backcast - WINEP'!$C$12:$C$47, 0), MATCH('ALL Backcast - WINEP NEP'!O$13, 'UUW Backcast - WINEP'!$B$13:$AG$13, 0))</f>
        <v>Excellent</v>
      </c>
      <c r="P487">
        <f>INDEX('UUW Backcast - WINEP'!$B$12:$AG$47, MATCH('ALL Backcast - WINEP NEP'!$C487, 'UUW Backcast - WINEP'!$C$12:$C$47, 0), MATCH('ALL Backcast - WINEP NEP'!P$13, 'UUW Backcast - WINEP'!$B$13:$AG$13, 0))</f>
        <v>0</v>
      </c>
      <c r="Q487" t="str">
        <f>INDEX('UUW Backcast - WINEP'!$B$12:$AG$47, MATCH('ALL Backcast - WINEP NEP'!$C487, 'UUW Backcast - WINEP'!$C$12:$C$47, 0), MATCH('ALL Backcast - WINEP NEP'!Q$13, 'UUW Backcast - WINEP'!$B$13:$AG$13, 0))</f>
        <v>Excellent</v>
      </c>
      <c r="R487" t="str">
        <f>INDEX('UUW Backcast - WINEP'!$B$12:$AG$47, MATCH('ALL Backcast - WINEP NEP'!$C487, 'UUW Backcast - WINEP'!$C$12:$C$47, 0), MATCH('ALL Backcast - WINEP NEP'!R$13, 'UUW Backcast - WINEP'!$B$13:$AG$13, 0))</f>
        <v>Excellent</v>
      </c>
      <c r="S487" t="str">
        <f>INDEX('UUW Backcast - WINEP'!$B$12:$AG$47, MATCH('ALL Backcast - WINEP NEP'!$C487, 'UUW Backcast - WINEP'!$C$12:$C$47, 0), MATCH('ALL Backcast - WINEP NEP'!S$13, 'UUW Backcast - WINEP'!$B$13:$AG$13, 0))</f>
        <v>Excellent</v>
      </c>
      <c r="T487" t="str">
        <f>INDEX('UUW Backcast - WINEP'!$B$12:$AG$47, MATCH('ALL Backcast - WINEP NEP'!$C487, 'UUW Backcast - WINEP'!$C$12:$C$47, 0), MATCH('ALL Backcast - WINEP NEP'!T$13, 'UUW Backcast - WINEP'!$B$13:$AG$13, 0))</f>
        <v>Excellent</v>
      </c>
      <c r="U487" t="str">
        <f>INDEX('UUW Backcast - WINEP'!$B$12:$AG$47, MATCH('ALL Backcast - WINEP NEP'!$C487, 'UUW Backcast - WINEP'!$C$12:$C$47, 0), MATCH('ALL Backcast - WINEP NEP'!U$13, 'UUW Backcast - WINEP'!$B$13:$AG$13, 0))</f>
        <v>Excellent</v>
      </c>
      <c r="V487" t="str">
        <f>INDEX('UUW Backcast - WINEP'!$B$12:$AG$47, MATCH('ALL Backcast - WINEP NEP'!$C487, 'UUW Backcast - WINEP'!$C$12:$C$47, 0), MATCH('ALL Backcast - WINEP NEP'!V$13, 'UUW Backcast - WINEP'!$B$13:$AG$13, 0))</f>
        <v>Excellent</v>
      </c>
      <c r="W487">
        <f>INDEX('UUW Backcast - WINEP'!$B$12:$AG$47, MATCH('ALL Backcast - WINEP NEP'!$C487, 'UUW Backcast - WINEP'!$C$12:$C$47, 0), MATCH('ALL Backcast - WINEP NEP'!W$13, 'UUW Backcast - WINEP'!$B$13:$AG$13, 0))</f>
        <v>0</v>
      </c>
      <c r="X487">
        <f>INDEX('UUW Backcast - WINEP'!$B$12:$AG$47, MATCH('ALL Backcast - WINEP NEP'!$C487, 'UUW Backcast - WINEP'!$C$12:$C$47, 0), MATCH('ALL Backcast - WINEP NEP'!X$13, 'UUW Backcast - WINEP'!$B$13:$AG$13, 0))</f>
        <v>0</v>
      </c>
      <c r="Y487">
        <f>INDEX('UUW Backcast - WINEP'!$B$12:$AG$47, MATCH('ALL Backcast - WINEP NEP'!$C487, 'UUW Backcast - WINEP'!$C$12:$C$47, 0), MATCH('ALL Backcast - WINEP NEP'!Y$13, 'UUW Backcast - WINEP'!$B$13:$AG$13, 0))</f>
        <v>0</v>
      </c>
      <c r="Z487" t="str">
        <f>INDEX('UUW Backcast - WINEP'!$B$12:$AG$47, MATCH('ALL Backcast - WINEP NEP'!$C487, 'UUW Backcast - WINEP'!$C$12:$C$47, 0), MATCH('ALL Backcast - WINEP NEP'!Z$13, 'UUW Backcast - WINEP'!$B$13:$AG$13, 0))</f>
        <v>N</v>
      </c>
      <c r="AB487" t="str">
        <f t="shared" si="10"/>
        <v>N</v>
      </c>
    </row>
    <row r="488" spans="2:28">
      <c r="B488" t="s">
        <v>262</v>
      </c>
      <c r="C488" t="s">
        <v>828</v>
      </c>
      <c r="D488" t="str">
        <f>INDEX('UUW Backcast - WINEP'!$B$12:$AG$47, MATCH('ALL Backcast - WINEP NEP'!$C488, 'UUW Backcast - WINEP'!$C$12:$C$47, 0), MATCH('ALL Backcast - WINEP NEP'!D$13, 'UUW Backcast - WINEP'!$B$13:$AG$13, 0))</f>
        <v>inland</v>
      </c>
      <c r="E488" t="str">
        <f>INDEX('UUW Backcast - WINEP'!$B$12:$AG$47, MATCH('ALL Backcast - WINEP NEP'!$C488, 'UUW Backcast - WINEP'!$C$12:$C$47, 0), MATCH('ALL Backcast - WINEP NEP'!E$13, 'UUW Backcast - WINEP'!$B$13:$AG$13, 0))</f>
        <v>Categorisation</v>
      </c>
      <c r="F488" t="str">
        <f>INDEX('UUW Backcast - WINEP'!$B$12:$AG$47, MATCH('ALL Backcast - WINEP NEP'!$C488, 'UUW Backcast - WINEP'!$C$12:$C$47, 0), MATCH('ALL Backcast - WINEP NEP'!F$13, 'UUW Backcast - WINEP'!$B$13:$AG$13, 0))</f>
        <v>Included</v>
      </c>
      <c r="H488" t="str">
        <f>INDEX('UUW Backcast - WINEP'!$B$12:$AG$47, MATCH('ALL Backcast - WINEP NEP'!$C488, 'UUW Backcast - WINEP'!$C$12:$C$47, 0), MATCH('ALL Backcast - WINEP NEP'!H$13, 'UUW Backcast - WINEP'!$B$13:$AG$13, 0))</f>
        <v>Excellent</v>
      </c>
      <c r="I488" t="str">
        <f>INDEX('UUW Backcast - WINEP'!$B$12:$AG$47, MATCH('ALL Backcast - WINEP NEP'!$C488, 'UUW Backcast - WINEP'!$C$12:$C$47, 0), MATCH('ALL Backcast - WINEP NEP'!I$13, 'UUW Backcast - WINEP'!$B$13:$AG$13, 0))</f>
        <v>Excellent</v>
      </c>
      <c r="J488" t="str">
        <f>INDEX('UUW Backcast - WINEP'!$B$12:$AG$47, MATCH('ALL Backcast - WINEP NEP'!$C488, 'UUW Backcast - WINEP'!$C$12:$C$47, 0), MATCH('ALL Backcast - WINEP NEP'!J$13, 'UUW Backcast - WINEP'!$B$13:$AG$13, 0))</f>
        <v>Excellent</v>
      </c>
      <c r="K488" t="str">
        <f>INDEX('UUW Backcast - WINEP'!$B$12:$AG$47, MATCH('ALL Backcast - WINEP NEP'!$C488, 'UUW Backcast - WINEP'!$C$12:$C$47, 0), MATCH('ALL Backcast - WINEP NEP'!K$13, 'UUW Backcast - WINEP'!$B$13:$AG$13, 0))</f>
        <v>Excellent</v>
      </c>
      <c r="L488" t="str">
        <f>INDEX('UUW Backcast - WINEP'!$B$12:$AG$47, MATCH('ALL Backcast - WINEP NEP'!$C488, 'UUW Backcast - WINEP'!$C$12:$C$47, 0), MATCH('ALL Backcast - WINEP NEP'!L$13, 'UUW Backcast - WINEP'!$B$13:$AG$13, 0))</f>
        <v>Excellent</v>
      </c>
      <c r="M488">
        <f>INDEX('UUW Backcast - WINEP'!$B$12:$AG$47, MATCH('ALL Backcast - WINEP NEP'!$C488, 'UUW Backcast - WINEP'!$C$12:$C$47, 0), MATCH('ALL Backcast - WINEP NEP'!M$13, 'UUW Backcast - WINEP'!$B$13:$AG$13, 0))</f>
        <v>0</v>
      </c>
      <c r="N488" t="str">
        <f>INDEX('UUW Backcast - WINEP'!$B$12:$AG$47, MATCH('ALL Backcast - WINEP NEP'!$C488, 'UUW Backcast - WINEP'!$C$12:$C$47, 0), MATCH('ALL Backcast - WINEP NEP'!N$13, 'UUW Backcast - WINEP'!$B$13:$AG$13, 0))</f>
        <v>Excellent</v>
      </c>
      <c r="O488" t="str">
        <f>INDEX('UUW Backcast - WINEP'!$B$12:$AG$47, MATCH('ALL Backcast - WINEP NEP'!$C488, 'UUW Backcast - WINEP'!$C$12:$C$47, 0), MATCH('ALL Backcast - WINEP NEP'!O$13, 'UUW Backcast - WINEP'!$B$13:$AG$13, 0))</f>
        <v>Excellent</v>
      </c>
      <c r="P488">
        <f>INDEX('UUW Backcast - WINEP'!$B$12:$AG$47, MATCH('ALL Backcast - WINEP NEP'!$C488, 'UUW Backcast - WINEP'!$C$12:$C$47, 0), MATCH('ALL Backcast - WINEP NEP'!P$13, 'UUW Backcast - WINEP'!$B$13:$AG$13, 0))</f>
        <v>0</v>
      </c>
      <c r="Q488" t="str">
        <f>INDEX('UUW Backcast - WINEP'!$B$12:$AG$47, MATCH('ALL Backcast - WINEP NEP'!$C488, 'UUW Backcast - WINEP'!$C$12:$C$47, 0), MATCH('ALL Backcast - WINEP NEP'!Q$13, 'UUW Backcast - WINEP'!$B$13:$AG$13, 0))</f>
        <v>Excellent</v>
      </c>
      <c r="R488" t="str">
        <f>INDEX('UUW Backcast - WINEP'!$B$12:$AG$47, MATCH('ALL Backcast - WINEP NEP'!$C488, 'UUW Backcast - WINEP'!$C$12:$C$47, 0), MATCH('ALL Backcast - WINEP NEP'!R$13, 'UUW Backcast - WINEP'!$B$13:$AG$13, 0))</f>
        <v>Excellent</v>
      </c>
      <c r="S488" t="str">
        <f>INDEX('UUW Backcast - WINEP'!$B$12:$AG$47, MATCH('ALL Backcast - WINEP NEP'!$C488, 'UUW Backcast - WINEP'!$C$12:$C$47, 0), MATCH('ALL Backcast - WINEP NEP'!S$13, 'UUW Backcast - WINEP'!$B$13:$AG$13, 0))</f>
        <v>Excellent</v>
      </c>
      <c r="T488" t="str">
        <f>INDEX('UUW Backcast - WINEP'!$B$12:$AG$47, MATCH('ALL Backcast - WINEP NEP'!$C488, 'UUW Backcast - WINEP'!$C$12:$C$47, 0), MATCH('ALL Backcast - WINEP NEP'!T$13, 'UUW Backcast - WINEP'!$B$13:$AG$13, 0))</f>
        <v>Excellent</v>
      </c>
      <c r="U488" t="str">
        <f>INDEX('UUW Backcast - WINEP'!$B$12:$AG$47, MATCH('ALL Backcast - WINEP NEP'!$C488, 'UUW Backcast - WINEP'!$C$12:$C$47, 0), MATCH('ALL Backcast - WINEP NEP'!U$13, 'UUW Backcast - WINEP'!$B$13:$AG$13, 0))</f>
        <v>Excellent</v>
      </c>
      <c r="V488" t="str">
        <f>INDEX('UUW Backcast - WINEP'!$B$12:$AG$47, MATCH('ALL Backcast - WINEP NEP'!$C488, 'UUW Backcast - WINEP'!$C$12:$C$47, 0), MATCH('ALL Backcast - WINEP NEP'!V$13, 'UUW Backcast - WINEP'!$B$13:$AG$13, 0))</f>
        <v>Excellent</v>
      </c>
      <c r="W488">
        <f>INDEX('UUW Backcast - WINEP'!$B$12:$AG$47, MATCH('ALL Backcast - WINEP NEP'!$C488, 'UUW Backcast - WINEP'!$C$12:$C$47, 0), MATCH('ALL Backcast - WINEP NEP'!W$13, 'UUW Backcast - WINEP'!$B$13:$AG$13, 0))</f>
        <v>0</v>
      </c>
      <c r="X488">
        <f>INDEX('UUW Backcast - WINEP'!$B$12:$AG$47, MATCH('ALL Backcast - WINEP NEP'!$C488, 'UUW Backcast - WINEP'!$C$12:$C$47, 0), MATCH('ALL Backcast - WINEP NEP'!X$13, 'UUW Backcast - WINEP'!$B$13:$AG$13, 0))</f>
        <v>0</v>
      </c>
      <c r="Y488">
        <f>INDEX('UUW Backcast - WINEP'!$B$12:$AG$47, MATCH('ALL Backcast - WINEP NEP'!$C488, 'UUW Backcast - WINEP'!$C$12:$C$47, 0), MATCH('ALL Backcast - WINEP NEP'!Y$13, 'UUW Backcast - WINEP'!$B$13:$AG$13, 0))</f>
        <v>0</v>
      </c>
      <c r="Z488" t="str">
        <f>INDEX('UUW Backcast - WINEP'!$B$12:$AG$47, MATCH('ALL Backcast - WINEP NEP'!$C488, 'UUW Backcast - WINEP'!$C$12:$C$47, 0), MATCH('ALL Backcast - WINEP NEP'!Z$13, 'UUW Backcast - WINEP'!$B$13:$AG$13, 0))</f>
        <v>N</v>
      </c>
      <c r="AB488" t="str">
        <f t="shared" si="10"/>
        <v>N</v>
      </c>
    </row>
    <row r="489" spans="2:28">
      <c r="B489" t="s">
        <v>262</v>
      </c>
      <c r="C489" t="s">
        <v>829</v>
      </c>
      <c r="D489" t="str">
        <f>INDEX('UUW Backcast - WINEP'!$B$12:$AG$47, MATCH('ALL Backcast - WINEP NEP'!$C489, 'UUW Backcast - WINEP'!$C$12:$C$47, 0), MATCH('ALL Backcast - WINEP NEP'!D$13, 'UUW Backcast - WINEP'!$B$13:$AG$13, 0))</f>
        <v>inland</v>
      </c>
      <c r="E489" t="str">
        <f>INDEX('UUW Backcast - WINEP'!$B$12:$AG$47, MATCH('ALL Backcast - WINEP NEP'!$C489, 'UUW Backcast - WINEP'!$C$12:$C$47, 0), MATCH('ALL Backcast - WINEP NEP'!E$13, 'UUW Backcast - WINEP'!$B$13:$AG$13, 0))</f>
        <v>Categorisation</v>
      </c>
      <c r="F489" t="str">
        <f>INDEX('UUW Backcast - WINEP'!$B$12:$AG$47, MATCH('ALL Backcast - WINEP NEP'!$C489, 'UUW Backcast - WINEP'!$C$12:$C$47, 0), MATCH('ALL Backcast - WINEP NEP'!F$13, 'UUW Backcast - WINEP'!$B$13:$AG$13, 0))</f>
        <v>Included</v>
      </c>
      <c r="H489" t="str">
        <f>INDEX('UUW Backcast - WINEP'!$B$12:$AG$47, MATCH('ALL Backcast - WINEP NEP'!$C489, 'UUW Backcast - WINEP'!$C$12:$C$47, 0), MATCH('ALL Backcast - WINEP NEP'!H$13, 'UUW Backcast - WINEP'!$B$13:$AG$13, 0))</f>
        <v>Excellent</v>
      </c>
      <c r="I489" t="str">
        <f>INDEX('UUW Backcast - WINEP'!$B$12:$AG$47, MATCH('ALL Backcast - WINEP NEP'!$C489, 'UUW Backcast - WINEP'!$C$12:$C$47, 0), MATCH('ALL Backcast - WINEP NEP'!I$13, 'UUW Backcast - WINEP'!$B$13:$AG$13, 0))</f>
        <v>Excellent</v>
      </c>
      <c r="J489" t="str">
        <f>INDEX('UUW Backcast - WINEP'!$B$12:$AG$47, MATCH('ALL Backcast - WINEP NEP'!$C489, 'UUW Backcast - WINEP'!$C$12:$C$47, 0), MATCH('ALL Backcast - WINEP NEP'!J$13, 'UUW Backcast - WINEP'!$B$13:$AG$13, 0))</f>
        <v>Excellent</v>
      </c>
      <c r="K489" t="str">
        <f>INDEX('UUW Backcast - WINEP'!$B$12:$AG$47, MATCH('ALL Backcast - WINEP NEP'!$C489, 'UUW Backcast - WINEP'!$C$12:$C$47, 0), MATCH('ALL Backcast - WINEP NEP'!K$13, 'UUW Backcast - WINEP'!$B$13:$AG$13, 0))</f>
        <v>Excellent</v>
      </c>
      <c r="L489" t="str">
        <f>INDEX('UUW Backcast - WINEP'!$B$12:$AG$47, MATCH('ALL Backcast - WINEP NEP'!$C489, 'UUW Backcast - WINEP'!$C$12:$C$47, 0), MATCH('ALL Backcast - WINEP NEP'!L$13, 'UUW Backcast - WINEP'!$B$13:$AG$13, 0))</f>
        <v>Excellent</v>
      </c>
      <c r="M489">
        <f>INDEX('UUW Backcast - WINEP'!$B$12:$AG$47, MATCH('ALL Backcast - WINEP NEP'!$C489, 'UUW Backcast - WINEP'!$C$12:$C$47, 0), MATCH('ALL Backcast - WINEP NEP'!M$13, 'UUW Backcast - WINEP'!$B$13:$AG$13, 0))</f>
        <v>0</v>
      </c>
      <c r="N489" t="str">
        <f>INDEX('UUW Backcast - WINEP'!$B$12:$AG$47, MATCH('ALL Backcast - WINEP NEP'!$C489, 'UUW Backcast - WINEP'!$C$12:$C$47, 0), MATCH('ALL Backcast - WINEP NEP'!N$13, 'UUW Backcast - WINEP'!$B$13:$AG$13, 0))</f>
        <v>Excellent</v>
      </c>
      <c r="O489" t="str">
        <f>INDEX('UUW Backcast - WINEP'!$B$12:$AG$47, MATCH('ALL Backcast - WINEP NEP'!$C489, 'UUW Backcast - WINEP'!$C$12:$C$47, 0), MATCH('ALL Backcast - WINEP NEP'!O$13, 'UUW Backcast - WINEP'!$B$13:$AG$13, 0))</f>
        <v>Excellent</v>
      </c>
      <c r="P489">
        <f>INDEX('UUW Backcast - WINEP'!$B$12:$AG$47, MATCH('ALL Backcast - WINEP NEP'!$C489, 'UUW Backcast - WINEP'!$C$12:$C$47, 0), MATCH('ALL Backcast - WINEP NEP'!P$13, 'UUW Backcast - WINEP'!$B$13:$AG$13, 0))</f>
        <v>0</v>
      </c>
      <c r="Q489" t="str">
        <f>INDEX('UUW Backcast - WINEP'!$B$12:$AG$47, MATCH('ALL Backcast - WINEP NEP'!$C489, 'UUW Backcast - WINEP'!$C$12:$C$47, 0), MATCH('ALL Backcast - WINEP NEP'!Q$13, 'UUW Backcast - WINEP'!$B$13:$AG$13, 0))</f>
        <v>Excellent</v>
      </c>
      <c r="R489" t="str">
        <f>INDEX('UUW Backcast - WINEP'!$B$12:$AG$47, MATCH('ALL Backcast - WINEP NEP'!$C489, 'UUW Backcast - WINEP'!$C$12:$C$47, 0), MATCH('ALL Backcast - WINEP NEP'!R$13, 'UUW Backcast - WINEP'!$B$13:$AG$13, 0))</f>
        <v>Excellent</v>
      </c>
      <c r="S489" t="str">
        <f>INDEX('UUW Backcast - WINEP'!$B$12:$AG$47, MATCH('ALL Backcast - WINEP NEP'!$C489, 'UUW Backcast - WINEP'!$C$12:$C$47, 0), MATCH('ALL Backcast - WINEP NEP'!S$13, 'UUW Backcast - WINEP'!$B$13:$AG$13, 0))</f>
        <v>Excellent</v>
      </c>
      <c r="T489" t="str">
        <f>INDEX('UUW Backcast - WINEP'!$B$12:$AG$47, MATCH('ALL Backcast - WINEP NEP'!$C489, 'UUW Backcast - WINEP'!$C$12:$C$47, 0), MATCH('ALL Backcast - WINEP NEP'!T$13, 'UUW Backcast - WINEP'!$B$13:$AG$13, 0))</f>
        <v>Excellent</v>
      </c>
      <c r="U489" t="str">
        <f>INDEX('UUW Backcast - WINEP'!$B$12:$AG$47, MATCH('ALL Backcast - WINEP NEP'!$C489, 'UUW Backcast - WINEP'!$C$12:$C$47, 0), MATCH('ALL Backcast - WINEP NEP'!U$13, 'UUW Backcast - WINEP'!$B$13:$AG$13, 0))</f>
        <v>Excellent</v>
      </c>
      <c r="V489" t="str">
        <f>INDEX('UUW Backcast - WINEP'!$B$12:$AG$47, MATCH('ALL Backcast - WINEP NEP'!$C489, 'UUW Backcast - WINEP'!$C$12:$C$47, 0), MATCH('ALL Backcast - WINEP NEP'!V$13, 'UUW Backcast - WINEP'!$B$13:$AG$13, 0))</f>
        <v>Excellent</v>
      </c>
      <c r="W489">
        <f>INDEX('UUW Backcast - WINEP'!$B$12:$AG$47, MATCH('ALL Backcast - WINEP NEP'!$C489, 'UUW Backcast - WINEP'!$C$12:$C$47, 0), MATCH('ALL Backcast - WINEP NEP'!W$13, 'UUW Backcast - WINEP'!$B$13:$AG$13, 0))</f>
        <v>0</v>
      </c>
      <c r="X489">
        <f>INDEX('UUW Backcast - WINEP'!$B$12:$AG$47, MATCH('ALL Backcast - WINEP NEP'!$C489, 'UUW Backcast - WINEP'!$C$12:$C$47, 0), MATCH('ALL Backcast - WINEP NEP'!X$13, 'UUW Backcast - WINEP'!$B$13:$AG$13, 0))</f>
        <v>0</v>
      </c>
      <c r="Y489">
        <f>INDEX('UUW Backcast - WINEP'!$B$12:$AG$47, MATCH('ALL Backcast - WINEP NEP'!$C489, 'UUW Backcast - WINEP'!$C$12:$C$47, 0), MATCH('ALL Backcast - WINEP NEP'!Y$13, 'UUW Backcast - WINEP'!$B$13:$AG$13, 0))</f>
        <v>0</v>
      </c>
      <c r="Z489" t="str">
        <f>INDEX('UUW Backcast - WINEP'!$B$12:$AG$47, MATCH('ALL Backcast - WINEP NEP'!$C489, 'UUW Backcast - WINEP'!$C$12:$C$47, 0), MATCH('ALL Backcast - WINEP NEP'!Z$13, 'UUW Backcast - WINEP'!$B$13:$AG$13, 0))</f>
        <v>N</v>
      </c>
      <c r="AB489" t="str">
        <f t="shared" si="10"/>
        <v>N</v>
      </c>
    </row>
    <row r="490" spans="2:28">
      <c r="B490" t="s">
        <v>262</v>
      </c>
      <c r="C490" t="s">
        <v>830</v>
      </c>
      <c r="D490" t="str">
        <f>INDEX('UUW Backcast - WINEP'!$B$12:$AG$47, MATCH('ALL Backcast - WINEP NEP'!$C490, 'UUW Backcast - WINEP'!$C$12:$C$47, 0), MATCH('ALL Backcast - WINEP NEP'!D$13, 'UUW Backcast - WINEP'!$B$13:$AG$13, 0))</f>
        <v>inland</v>
      </c>
      <c r="E490" t="str">
        <f>INDEX('UUW Backcast - WINEP'!$B$12:$AG$47, MATCH('ALL Backcast - WINEP NEP'!$C490, 'UUW Backcast - WINEP'!$C$12:$C$47, 0), MATCH('ALL Backcast - WINEP NEP'!E$13, 'UUW Backcast - WINEP'!$B$13:$AG$13, 0))</f>
        <v>Categorisation</v>
      </c>
      <c r="F490" t="str">
        <f>INDEX('UUW Backcast - WINEP'!$B$12:$AG$47, MATCH('ALL Backcast - WINEP NEP'!$C490, 'UUW Backcast - WINEP'!$C$12:$C$47, 0), MATCH('ALL Backcast - WINEP NEP'!F$13, 'UUW Backcast - WINEP'!$B$13:$AG$13, 0))</f>
        <v>Included</v>
      </c>
      <c r="H490" t="str">
        <f>INDEX('UUW Backcast - WINEP'!$B$12:$AG$47, MATCH('ALL Backcast - WINEP NEP'!$C490, 'UUW Backcast - WINEP'!$C$12:$C$47, 0), MATCH('ALL Backcast - WINEP NEP'!H$13, 'UUW Backcast - WINEP'!$B$13:$AG$13, 0))</f>
        <v>Excellent</v>
      </c>
      <c r="I490" t="str">
        <f>INDEX('UUW Backcast - WINEP'!$B$12:$AG$47, MATCH('ALL Backcast - WINEP NEP'!$C490, 'UUW Backcast - WINEP'!$C$12:$C$47, 0), MATCH('ALL Backcast - WINEP NEP'!I$13, 'UUW Backcast - WINEP'!$B$13:$AG$13, 0))</f>
        <v>Excellent</v>
      </c>
      <c r="J490" t="str">
        <f>INDEX('UUW Backcast - WINEP'!$B$12:$AG$47, MATCH('ALL Backcast - WINEP NEP'!$C490, 'UUW Backcast - WINEP'!$C$12:$C$47, 0), MATCH('ALL Backcast - WINEP NEP'!J$13, 'UUW Backcast - WINEP'!$B$13:$AG$13, 0))</f>
        <v>Excellent</v>
      </c>
      <c r="K490" t="str">
        <f>INDEX('UUW Backcast - WINEP'!$B$12:$AG$47, MATCH('ALL Backcast - WINEP NEP'!$C490, 'UUW Backcast - WINEP'!$C$12:$C$47, 0), MATCH('ALL Backcast - WINEP NEP'!K$13, 'UUW Backcast - WINEP'!$B$13:$AG$13, 0))</f>
        <v>Excellent</v>
      </c>
      <c r="L490" t="str">
        <f>INDEX('UUW Backcast - WINEP'!$B$12:$AG$47, MATCH('ALL Backcast - WINEP NEP'!$C490, 'UUW Backcast - WINEP'!$C$12:$C$47, 0), MATCH('ALL Backcast - WINEP NEP'!L$13, 'UUW Backcast - WINEP'!$B$13:$AG$13, 0))</f>
        <v>Excellent</v>
      </c>
      <c r="M490">
        <f>INDEX('UUW Backcast - WINEP'!$B$12:$AG$47, MATCH('ALL Backcast - WINEP NEP'!$C490, 'UUW Backcast - WINEP'!$C$12:$C$47, 0), MATCH('ALL Backcast - WINEP NEP'!M$13, 'UUW Backcast - WINEP'!$B$13:$AG$13, 0))</f>
        <v>0</v>
      </c>
      <c r="N490" t="str">
        <f>INDEX('UUW Backcast - WINEP'!$B$12:$AG$47, MATCH('ALL Backcast - WINEP NEP'!$C490, 'UUW Backcast - WINEP'!$C$12:$C$47, 0), MATCH('ALL Backcast - WINEP NEP'!N$13, 'UUW Backcast - WINEP'!$B$13:$AG$13, 0))</f>
        <v>Excellent</v>
      </c>
      <c r="O490" t="str">
        <f>INDEX('UUW Backcast - WINEP'!$B$12:$AG$47, MATCH('ALL Backcast - WINEP NEP'!$C490, 'UUW Backcast - WINEP'!$C$12:$C$47, 0), MATCH('ALL Backcast - WINEP NEP'!O$13, 'UUW Backcast - WINEP'!$B$13:$AG$13, 0))</f>
        <v>Excellent</v>
      </c>
      <c r="P490">
        <f>INDEX('UUW Backcast - WINEP'!$B$12:$AG$47, MATCH('ALL Backcast - WINEP NEP'!$C490, 'UUW Backcast - WINEP'!$C$12:$C$47, 0), MATCH('ALL Backcast - WINEP NEP'!P$13, 'UUW Backcast - WINEP'!$B$13:$AG$13, 0))</f>
        <v>0</v>
      </c>
      <c r="Q490" t="str">
        <f>INDEX('UUW Backcast - WINEP'!$B$12:$AG$47, MATCH('ALL Backcast - WINEP NEP'!$C490, 'UUW Backcast - WINEP'!$C$12:$C$47, 0), MATCH('ALL Backcast - WINEP NEP'!Q$13, 'UUW Backcast - WINEP'!$B$13:$AG$13, 0))</f>
        <v>Excellent</v>
      </c>
      <c r="R490" t="str">
        <f>INDEX('UUW Backcast - WINEP'!$B$12:$AG$47, MATCH('ALL Backcast - WINEP NEP'!$C490, 'UUW Backcast - WINEP'!$C$12:$C$47, 0), MATCH('ALL Backcast - WINEP NEP'!R$13, 'UUW Backcast - WINEP'!$B$13:$AG$13, 0))</f>
        <v>Excellent</v>
      </c>
      <c r="S490" t="str">
        <f>INDEX('UUW Backcast - WINEP'!$B$12:$AG$47, MATCH('ALL Backcast - WINEP NEP'!$C490, 'UUW Backcast - WINEP'!$C$12:$C$47, 0), MATCH('ALL Backcast - WINEP NEP'!S$13, 'UUW Backcast - WINEP'!$B$13:$AG$13, 0))</f>
        <v>Excellent</v>
      </c>
      <c r="T490" t="str">
        <f>INDEX('UUW Backcast - WINEP'!$B$12:$AG$47, MATCH('ALL Backcast - WINEP NEP'!$C490, 'UUW Backcast - WINEP'!$C$12:$C$47, 0), MATCH('ALL Backcast - WINEP NEP'!T$13, 'UUW Backcast - WINEP'!$B$13:$AG$13, 0))</f>
        <v>Excellent</v>
      </c>
      <c r="U490" t="str">
        <f>INDEX('UUW Backcast - WINEP'!$B$12:$AG$47, MATCH('ALL Backcast - WINEP NEP'!$C490, 'UUW Backcast - WINEP'!$C$12:$C$47, 0), MATCH('ALL Backcast - WINEP NEP'!U$13, 'UUW Backcast - WINEP'!$B$13:$AG$13, 0))</f>
        <v>Excellent</v>
      </c>
      <c r="V490" t="str">
        <f>INDEX('UUW Backcast - WINEP'!$B$12:$AG$47, MATCH('ALL Backcast - WINEP NEP'!$C490, 'UUW Backcast - WINEP'!$C$12:$C$47, 0), MATCH('ALL Backcast - WINEP NEP'!V$13, 'UUW Backcast - WINEP'!$B$13:$AG$13, 0))</f>
        <v>Excellent</v>
      </c>
      <c r="W490">
        <f>INDEX('UUW Backcast - WINEP'!$B$12:$AG$47, MATCH('ALL Backcast - WINEP NEP'!$C490, 'UUW Backcast - WINEP'!$C$12:$C$47, 0), MATCH('ALL Backcast - WINEP NEP'!W$13, 'UUW Backcast - WINEP'!$B$13:$AG$13, 0))</f>
        <v>0</v>
      </c>
      <c r="X490">
        <f>INDEX('UUW Backcast - WINEP'!$B$12:$AG$47, MATCH('ALL Backcast - WINEP NEP'!$C490, 'UUW Backcast - WINEP'!$C$12:$C$47, 0), MATCH('ALL Backcast - WINEP NEP'!X$13, 'UUW Backcast - WINEP'!$B$13:$AG$13, 0))</f>
        <v>0</v>
      </c>
      <c r="Y490">
        <f>INDEX('UUW Backcast - WINEP'!$B$12:$AG$47, MATCH('ALL Backcast - WINEP NEP'!$C490, 'UUW Backcast - WINEP'!$C$12:$C$47, 0), MATCH('ALL Backcast - WINEP NEP'!Y$13, 'UUW Backcast - WINEP'!$B$13:$AG$13, 0))</f>
        <v>0</v>
      </c>
      <c r="Z490" t="str">
        <f>INDEX('UUW Backcast - WINEP'!$B$12:$AG$47, MATCH('ALL Backcast - WINEP NEP'!$C490, 'UUW Backcast - WINEP'!$C$12:$C$47, 0), MATCH('ALL Backcast - WINEP NEP'!Z$13, 'UUW Backcast - WINEP'!$B$13:$AG$13, 0))</f>
        <v>N</v>
      </c>
      <c r="AB490" t="str">
        <f t="shared" si="10"/>
        <v>N</v>
      </c>
    </row>
    <row r="491" spans="2:28">
      <c r="B491" t="s">
        <v>262</v>
      </c>
      <c r="C491" t="s">
        <v>1093</v>
      </c>
      <c r="D491" t="e">
        <f>INDEX('UUW Backcast - WINEP'!$B$12:$AG$47, MATCH('ALL Backcast - WINEP NEP'!$C491, 'UUW Backcast - WINEP'!$C$12:$C$47, 0), MATCH('ALL Backcast - WINEP NEP'!D$13, 'UUW Backcast - WINEP'!$B$13:$AG$13, 0))</f>
        <v>#N/A</v>
      </c>
      <c r="E491" t="e">
        <f>INDEX('UUW Backcast - WINEP'!$B$12:$AG$47, MATCH('ALL Backcast - WINEP NEP'!$C491, 'UUW Backcast - WINEP'!$C$12:$C$47, 0), MATCH('ALL Backcast - WINEP NEP'!E$13, 'UUW Backcast - WINEP'!$B$13:$AG$13, 0))</f>
        <v>#N/A</v>
      </c>
      <c r="F491" t="e">
        <f>INDEX('UUW Backcast - WINEP'!$B$12:$AG$47, MATCH('ALL Backcast - WINEP NEP'!$C491, 'UUW Backcast - WINEP'!$C$12:$C$47, 0), MATCH('ALL Backcast - WINEP NEP'!F$13, 'UUW Backcast - WINEP'!$B$13:$AG$13, 0))</f>
        <v>#N/A</v>
      </c>
      <c r="H491" t="e">
        <f>INDEX('UUW Backcast - WINEP'!$B$12:$AG$47, MATCH('ALL Backcast - WINEP NEP'!$C491, 'UUW Backcast - WINEP'!$C$12:$C$47, 0), MATCH('ALL Backcast - WINEP NEP'!H$13, 'UUW Backcast - WINEP'!$B$13:$AG$13, 0))</f>
        <v>#N/A</v>
      </c>
      <c r="I491" t="e">
        <f>INDEX('UUW Backcast - WINEP'!$B$12:$AG$47, MATCH('ALL Backcast - WINEP NEP'!$C491, 'UUW Backcast - WINEP'!$C$12:$C$47, 0), MATCH('ALL Backcast - WINEP NEP'!I$13, 'UUW Backcast - WINEP'!$B$13:$AG$13, 0))</f>
        <v>#N/A</v>
      </c>
      <c r="J491" t="e">
        <f>INDEX('UUW Backcast - WINEP'!$B$12:$AG$47, MATCH('ALL Backcast - WINEP NEP'!$C491, 'UUW Backcast - WINEP'!$C$12:$C$47, 0), MATCH('ALL Backcast - WINEP NEP'!J$13, 'UUW Backcast - WINEP'!$B$13:$AG$13, 0))</f>
        <v>#N/A</v>
      </c>
      <c r="K491" t="e">
        <f>INDEX('UUW Backcast - WINEP'!$B$12:$AG$47, MATCH('ALL Backcast - WINEP NEP'!$C491, 'UUW Backcast - WINEP'!$C$12:$C$47, 0), MATCH('ALL Backcast - WINEP NEP'!K$13, 'UUW Backcast - WINEP'!$B$13:$AG$13, 0))</f>
        <v>#N/A</v>
      </c>
      <c r="L491" t="e">
        <f>INDEX('UUW Backcast - WINEP'!$B$12:$AG$47, MATCH('ALL Backcast - WINEP NEP'!$C491, 'UUW Backcast - WINEP'!$C$12:$C$47, 0), MATCH('ALL Backcast - WINEP NEP'!L$13, 'UUW Backcast - WINEP'!$B$13:$AG$13, 0))</f>
        <v>#N/A</v>
      </c>
      <c r="M491" t="e">
        <f>INDEX('UUW Backcast - WINEP'!$B$12:$AG$47, MATCH('ALL Backcast - WINEP NEP'!$C491, 'UUW Backcast - WINEP'!$C$12:$C$47, 0), MATCH('ALL Backcast - WINEP NEP'!M$13, 'UUW Backcast - WINEP'!$B$13:$AG$13, 0))</f>
        <v>#N/A</v>
      </c>
      <c r="N491" t="e">
        <f>INDEX('UUW Backcast - WINEP'!$B$12:$AG$47, MATCH('ALL Backcast - WINEP NEP'!$C491, 'UUW Backcast - WINEP'!$C$12:$C$47, 0), MATCH('ALL Backcast - WINEP NEP'!N$13, 'UUW Backcast - WINEP'!$B$13:$AG$13, 0))</f>
        <v>#N/A</v>
      </c>
      <c r="O491" t="e">
        <f>INDEX('UUW Backcast - WINEP'!$B$12:$AG$47, MATCH('ALL Backcast - WINEP NEP'!$C491, 'UUW Backcast - WINEP'!$C$12:$C$47, 0), MATCH('ALL Backcast - WINEP NEP'!O$13, 'UUW Backcast - WINEP'!$B$13:$AG$13, 0))</f>
        <v>#N/A</v>
      </c>
      <c r="P491" t="e">
        <f>INDEX('UUW Backcast - WINEP'!$B$12:$AG$47, MATCH('ALL Backcast - WINEP NEP'!$C491, 'UUW Backcast - WINEP'!$C$12:$C$47, 0), MATCH('ALL Backcast - WINEP NEP'!P$13, 'UUW Backcast - WINEP'!$B$13:$AG$13, 0))</f>
        <v>#N/A</v>
      </c>
      <c r="Q491" t="e">
        <f>INDEX('UUW Backcast - WINEP'!$B$12:$AG$47, MATCH('ALL Backcast - WINEP NEP'!$C491, 'UUW Backcast - WINEP'!$C$12:$C$47, 0), MATCH('ALL Backcast - WINEP NEP'!Q$13, 'UUW Backcast - WINEP'!$B$13:$AG$13, 0))</f>
        <v>#N/A</v>
      </c>
      <c r="R491" t="e">
        <f>INDEX('UUW Backcast - WINEP'!$B$12:$AG$47, MATCH('ALL Backcast - WINEP NEP'!$C491, 'UUW Backcast - WINEP'!$C$12:$C$47, 0), MATCH('ALL Backcast - WINEP NEP'!R$13, 'UUW Backcast - WINEP'!$B$13:$AG$13, 0))</f>
        <v>#N/A</v>
      </c>
      <c r="S491" t="e">
        <f>INDEX('UUW Backcast - WINEP'!$B$12:$AG$47, MATCH('ALL Backcast - WINEP NEP'!$C491, 'UUW Backcast - WINEP'!$C$12:$C$47, 0), MATCH('ALL Backcast - WINEP NEP'!S$13, 'UUW Backcast - WINEP'!$B$13:$AG$13, 0))</f>
        <v>#N/A</v>
      </c>
      <c r="T491" t="e">
        <f>INDEX('UUW Backcast - WINEP'!$B$12:$AG$47, MATCH('ALL Backcast - WINEP NEP'!$C491, 'UUW Backcast - WINEP'!$C$12:$C$47, 0), MATCH('ALL Backcast - WINEP NEP'!T$13, 'UUW Backcast - WINEP'!$B$13:$AG$13, 0))</f>
        <v>#N/A</v>
      </c>
      <c r="U491" t="e">
        <f>INDEX('UUW Backcast - WINEP'!$B$12:$AG$47, MATCH('ALL Backcast - WINEP NEP'!$C491, 'UUW Backcast - WINEP'!$C$12:$C$47, 0), MATCH('ALL Backcast - WINEP NEP'!U$13, 'UUW Backcast - WINEP'!$B$13:$AG$13, 0))</f>
        <v>#N/A</v>
      </c>
      <c r="V491" t="e">
        <f>INDEX('UUW Backcast - WINEP'!$B$12:$AG$47, MATCH('ALL Backcast - WINEP NEP'!$C491, 'UUW Backcast - WINEP'!$C$12:$C$47, 0), MATCH('ALL Backcast - WINEP NEP'!V$13, 'UUW Backcast - WINEP'!$B$13:$AG$13, 0))</f>
        <v>#N/A</v>
      </c>
      <c r="W491" t="e">
        <f>INDEX('UUW Backcast - WINEP'!$B$12:$AG$47, MATCH('ALL Backcast - WINEP NEP'!$C491, 'UUW Backcast - WINEP'!$C$12:$C$47, 0), MATCH('ALL Backcast - WINEP NEP'!W$13, 'UUW Backcast - WINEP'!$B$13:$AG$13, 0))</f>
        <v>#N/A</v>
      </c>
      <c r="X491" t="e">
        <f>INDEX('UUW Backcast - WINEP'!$B$12:$AG$47, MATCH('ALL Backcast - WINEP NEP'!$C491, 'UUW Backcast - WINEP'!$C$12:$C$47, 0), MATCH('ALL Backcast - WINEP NEP'!X$13, 'UUW Backcast - WINEP'!$B$13:$AG$13, 0))</f>
        <v>#N/A</v>
      </c>
      <c r="Y491" t="e">
        <f>INDEX('UUW Backcast - WINEP'!$B$12:$AG$47, MATCH('ALL Backcast - WINEP NEP'!$C491, 'UUW Backcast - WINEP'!$C$12:$C$47, 0), MATCH('ALL Backcast - WINEP NEP'!Y$13, 'UUW Backcast - WINEP'!$B$13:$AG$13, 0))</f>
        <v>#N/A</v>
      </c>
      <c r="Z491" t="e">
        <f>INDEX('UUW Backcast - WINEP'!$B$12:$AG$47, MATCH('ALL Backcast - WINEP NEP'!$C491, 'UUW Backcast - WINEP'!$C$12:$C$47, 0), MATCH('ALL Backcast - WINEP NEP'!Z$13, 'UUW Backcast - WINEP'!$B$13:$AG$13, 0))</f>
        <v>#N/A</v>
      </c>
      <c r="AB491" t="str">
        <f t="shared" si="10"/>
        <v>N</v>
      </c>
    </row>
    <row r="492" spans="2:28">
      <c r="B492" t="s">
        <v>262</v>
      </c>
      <c r="C492" t="s">
        <v>1094</v>
      </c>
      <c r="D492" t="e">
        <f>INDEX('UUW Backcast - WINEP'!$B$12:$AG$47, MATCH('ALL Backcast - WINEP NEP'!$C492, 'UUW Backcast - WINEP'!$C$12:$C$47, 0), MATCH('ALL Backcast - WINEP NEP'!D$13, 'UUW Backcast - WINEP'!$B$13:$AG$13, 0))</f>
        <v>#N/A</v>
      </c>
      <c r="E492" t="e">
        <f>INDEX('UUW Backcast - WINEP'!$B$12:$AG$47, MATCH('ALL Backcast - WINEP NEP'!$C492, 'UUW Backcast - WINEP'!$C$12:$C$47, 0), MATCH('ALL Backcast - WINEP NEP'!E$13, 'UUW Backcast - WINEP'!$B$13:$AG$13, 0))</f>
        <v>#N/A</v>
      </c>
      <c r="F492" t="e">
        <f>INDEX('UUW Backcast - WINEP'!$B$12:$AG$47, MATCH('ALL Backcast - WINEP NEP'!$C492, 'UUW Backcast - WINEP'!$C$12:$C$47, 0), MATCH('ALL Backcast - WINEP NEP'!F$13, 'UUW Backcast - WINEP'!$B$13:$AG$13, 0))</f>
        <v>#N/A</v>
      </c>
      <c r="H492" t="e">
        <f>INDEX('UUW Backcast - WINEP'!$B$12:$AG$47, MATCH('ALL Backcast - WINEP NEP'!$C492, 'UUW Backcast - WINEP'!$C$12:$C$47, 0), MATCH('ALL Backcast - WINEP NEP'!H$13, 'UUW Backcast - WINEP'!$B$13:$AG$13, 0))</f>
        <v>#N/A</v>
      </c>
      <c r="I492" t="e">
        <f>INDEX('UUW Backcast - WINEP'!$B$12:$AG$47, MATCH('ALL Backcast - WINEP NEP'!$C492, 'UUW Backcast - WINEP'!$C$12:$C$47, 0), MATCH('ALL Backcast - WINEP NEP'!I$13, 'UUW Backcast - WINEP'!$B$13:$AG$13, 0))</f>
        <v>#N/A</v>
      </c>
      <c r="J492" t="e">
        <f>INDEX('UUW Backcast - WINEP'!$B$12:$AG$47, MATCH('ALL Backcast - WINEP NEP'!$C492, 'UUW Backcast - WINEP'!$C$12:$C$47, 0), MATCH('ALL Backcast - WINEP NEP'!J$13, 'UUW Backcast - WINEP'!$B$13:$AG$13, 0))</f>
        <v>#N/A</v>
      </c>
      <c r="K492" t="e">
        <f>INDEX('UUW Backcast - WINEP'!$B$12:$AG$47, MATCH('ALL Backcast - WINEP NEP'!$C492, 'UUW Backcast - WINEP'!$C$12:$C$47, 0), MATCH('ALL Backcast - WINEP NEP'!K$13, 'UUW Backcast - WINEP'!$B$13:$AG$13, 0))</f>
        <v>#N/A</v>
      </c>
      <c r="L492" t="e">
        <f>INDEX('UUW Backcast - WINEP'!$B$12:$AG$47, MATCH('ALL Backcast - WINEP NEP'!$C492, 'UUW Backcast - WINEP'!$C$12:$C$47, 0), MATCH('ALL Backcast - WINEP NEP'!L$13, 'UUW Backcast - WINEP'!$B$13:$AG$13, 0))</f>
        <v>#N/A</v>
      </c>
      <c r="M492" t="e">
        <f>INDEX('UUW Backcast - WINEP'!$B$12:$AG$47, MATCH('ALL Backcast - WINEP NEP'!$C492, 'UUW Backcast - WINEP'!$C$12:$C$47, 0), MATCH('ALL Backcast - WINEP NEP'!M$13, 'UUW Backcast - WINEP'!$B$13:$AG$13, 0))</f>
        <v>#N/A</v>
      </c>
      <c r="N492" t="e">
        <f>INDEX('UUW Backcast - WINEP'!$B$12:$AG$47, MATCH('ALL Backcast - WINEP NEP'!$C492, 'UUW Backcast - WINEP'!$C$12:$C$47, 0), MATCH('ALL Backcast - WINEP NEP'!N$13, 'UUW Backcast - WINEP'!$B$13:$AG$13, 0))</f>
        <v>#N/A</v>
      </c>
      <c r="O492" t="e">
        <f>INDEX('UUW Backcast - WINEP'!$B$12:$AG$47, MATCH('ALL Backcast - WINEP NEP'!$C492, 'UUW Backcast - WINEP'!$C$12:$C$47, 0), MATCH('ALL Backcast - WINEP NEP'!O$13, 'UUW Backcast - WINEP'!$B$13:$AG$13, 0))</f>
        <v>#N/A</v>
      </c>
      <c r="P492" t="e">
        <f>INDEX('UUW Backcast - WINEP'!$B$12:$AG$47, MATCH('ALL Backcast - WINEP NEP'!$C492, 'UUW Backcast - WINEP'!$C$12:$C$47, 0), MATCH('ALL Backcast - WINEP NEP'!P$13, 'UUW Backcast - WINEP'!$B$13:$AG$13, 0))</f>
        <v>#N/A</v>
      </c>
      <c r="Q492" t="e">
        <f>INDEX('UUW Backcast - WINEP'!$B$12:$AG$47, MATCH('ALL Backcast - WINEP NEP'!$C492, 'UUW Backcast - WINEP'!$C$12:$C$47, 0), MATCH('ALL Backcast - WINEP NEP'!Q$13, 'UUW Backcast - WINEP'!$B$13:$AG$13, 0))</f>
        <v>#N/A</v>
      </c>
      <c r="R492" t="e">
        <f>INDEX('UUW Backcast - WINEP'!$B$12:$AG$47, MATCH('ALL Backcast - WINEP NEP'!$C492, 'UUW Backcast - WINEP'!$C$12:$C$47, 0), MATCH('ALL Backcast - WINEP NEP'!R$13, 'UUW Backcast - WINEP'!$B$13:$AG$13, 0))</f>
        <v>#N/A</v>
      </c>
      <c r="S492" t="e">
        <f>INDEX('UUW Backcast - WINEP'!$B$12:$AG$47, MATCH('ALL Backcast - WINEP NEP'!$C492, 'UUW Backcast - WINEP'!$C$12:$C$47, 0), MATCH('ALL Backcast - WINEP NEP'!S$13, 'UUW Backcast - WINEP'!$B$13:$AG$13, 0))</f>
        <v>#N/A</v>
      </c>
      <c r="T492" t="e">
        <f>INDEX('UUW Backcast - WINEP'!$B$12:$AG$47, MATCH('ALL Backcast - WINEP NEP'!$C492, 'UUW Backcast - WINEP'!$C$12:$C$47, 0), MATCH('ALL Backcast - WINEP NEP'!T$13, 'UUW Backcast - WINEP'!$B$13:$AG$13, 0))</f>
        <v>#N/A</v>
      </c>
      <c r="U492" t="e">
        <f>INDEX('UUW Backcast - WINEP'!$B$12:$AG$47, MATCH('ALL Backcast - WINEP NEP'!$C492, 'UUW Backcast - WINEP'!$C$12:$C$47, 0), MATCH('ALL Backcast - WINEP NEP'!U$13, 'UUW Backcast - WINEP'!$B$13:$AG$13, 0))</f>
        <v>#N/A</v>
      </c>
      <c r="V492" t="e">
        <f>INDEX('UUW Backcast - WINEP'!$B$12:$AG$47, MATCH('ALL Backcast - WINEP NEP'!$C492, 'UUW Backcast - WINEP'!$C$12:$C$47, 0), MATCH('ALL Backcast - WINEP NEP'!V$13, 'UUW Backcast - WINEP'!$B$13:$AG$13, 0))</f>
        <v>#N/A</v>
      </c>
      <c r="W492" t="e">
        <f>INDEX('UUW Backcast - WINEP'!$B$12:$AG$47, MATCH('ALL Backcast - WINEP NEP'!$C492, 'UUW Backcast - WINEP'!$C$12:$C$47, 0), MATCH('ALL Backcast - WINEP NEP'!W$13, 'UUW Backcast - WINEP'!$B$13:$AG$13, 0))</f>
        <v>#N/A</v>
      </c>
      <c r="X492" t="e">
        <f>INDEX('UUW Backcast - WINEP'!$B$12:$AG$47, MATCH('ALL Backcast - WINEP NEP'!$C492, 'UUW Backcast - WINEP'!$C$12:$C$47, 0), MATCH('ALL Backcast - WINEP NEP'!X$13, 'UUW Backcast - WINEP'!$B$13:$AG$13, 0))</f>
        <v>#N/A</v>
      </c>
      <c r="Y492" t="e">
        <f>INDEX('UUW Backcast - WINEP'!$B$12:$AG$47, MATCH('ALL Backcast - WINEP NEP'!$C492, 'UUW Backcast - WINEP'!$C$12:$C$47, 0), MATCH('ALL Backcast - WINEP NEP'!Y$13, 'UUW Backcast - WINEP'!$B$13:$AG$13, 0))</f>
        <v>#N/A</v>
      </c>
      <c r="Z492" t="e">
        <f>INDEX('UUW Backcast - WINEP'!$B$12:$AG$47, MATCH('ALL Backcast - WINEP NEP'!$C492, 'UUW Backcast - WINEP'!$C$12:$C$47, 0), MATCH('ALL Backcast - WINEP NEP'!Z$13, 'UUW Backcast - WINEP'!$B$13:$AG$13, 0))</f>
        <v>#N/A</v>
      </c>
      <c r="AB492" t="str">
        <f t="shared" si="10"/>
        <v>N</v>
      </c>
    </row>
    <row r="493" spans="2:28">
      <c r="B493" t="s">
        <v>245</v>
      </c>
      <c r="C493" t="s">
        <v>837</v>
      </c>
      <c r="D493" t="str">
        <f>INDEX('WSX Backcast - WINEP'!$B$12:$AG$62, MATCH('ALL Backcast - WINEP NEP'!$C493, 'WSX Backcast - WINEP'!$C$12:$C$62, 0), MATCH('ALL Backcast - WINEP NEP'!D$13, 'WSX Backcast - WINEP'!$B$13:$AG$13, 0))</f>
        <v>coastal</v>
      </c>
      <c r="E493" t="str">
        <f>INDEX('WSX Backcast - WINEP'!$B$12:$AG$62, MATCH('ALL Backcast - WINEP NEP'!$C493, 'WSX Backcast - WINEP'!$C$12:$C$62, 0), MATCH('ALL Backcast - WINEP NEP'!E$13, 'WSX Backcast - WINEP'!$B$13:$AG$13, 0))</f>
        <v>Categorisation</v>
      </c>
      <c r="F493" t="str">
        <f>INDEX('WSX Backcast - WINEP'!$B$12:$AG$62, MATCH('ALL Backcast - WINEP NEP'!$C493, 'WSX Backcast - WINEP'!$C$12:$C$62, 0), MATCH('ALL Backcast - WINEP NEP'!F$13, 'WSX Backcast - WINEP'!$B$13:$AG$13, 0))</f>
        <v>Included</v>
      </c>
      <c r="H493" t="str">
        <f>INDEX('WSX Backcast - WINEP'!$B$12:$AG$62, MATCH('ALL Backcast - WINEP NEP'!$C493, 'WSX Backcast - WINEP'!$C$12:$C$62, 0), MATCH('ALL Backcast - WINEP NEP'!H$13, 'WSX Backcast - WINEP'!$B$13:$AG$13, 0))</f>
        <v>Good</v>
      </c>
      <c r="I493" t="str">
        <f>INDEX('WSX Backcast - WINEP'!$B$12:$AG$62, MATCH('ALL Backcast - WINEP NEP'!$C493, 'WSX Backcast - WINEP'!$C$12:$C$62, 0), MATCH('ALL Backcast - WINEP NEP'!I$13, 'WSX Backcast - WINEP'!$B$13:$AG$13, 0))</f>
        <v>Good</v>
      </c>
      <c r="J493" t="str">
        <f>INDEX('WSX Backcast - WINEP'!$B$12:$AG$62, MATCH('ALL Backcast - WINEP NEP'!$C493, 'WSX Backcast - WINEP'!$C$12:$C$62, 0), MATCH('ALL Backcast - WINEP NEP'!J$13, 'WSX Backcast - WINEP'!$B$13:$AG$13, 0))</f>
        <v>Good</v>
      </c>
      <c r="K493" t="str">
        <f>INDEX('WSX Backcast - WINEP'!$B$12:$AG$62, MATCH('ALL Backcast - WINEP NEP'!$C493, 'WSX Backcast - WINEP'!$C$12:$C$62, 0), MATCH('ALL Backcast - WINEP NEP'!K$13, 'WSX Backcast - WINEP'!$B$13:$AG$13, 0))</f>
        <v>Good</v>
      </c>
      <c r="L493" t="str">
        <f>INDEX('WSX Backcast - WINEP'!$B$12:$AG$62, MATCH('ALL Backcast - WINEP NEP'!$C493, 'WSX Backcast - WINEP'!$C$12:$C$62, 0), MATCH('ALL Backcast - WINEP NEP'!L$13, 'WSX Backcast - WINEP'!$B$13:$AG$13, 0))</f>
        <v>Excellent</v>
      </c>
      <c r="M493">
        <f>INDEX('WSX Backcast - WINEP'!$B$12:$AG$62, MATCH('ALL Backcast - WINEP NEP'!$C493, 'WSX Backcast - WINEP'!$C$12:$C$62, 0), MATCH('ALL Backcast - WINEP NEP'!M$13, 'WSX Backcast - WINEP'!$B$13:$AG$13, 0))</f>
        <v>0</v>
      </c>
      <c r="N493" t="str">
        <f>INDEX('WSX Backcast - WINEP'!$B$12:$AG$62, MATCH('ALL Backcast - WINEP NEP'!$C493, 'WSX Backcast - WINEP'!$C$12:$C$62, 0), MATCH('ALL Backcast - WINEP NEP'!N$13, 'WSX Backcast - WINEP'!$B$13:$AG$13, 0))</f>
        <v>Good</v>
      </c>
      <c r="O493" t="str">
        <f>INDEX('WSX Backcast - WINEP'!$B$12:$AG$62, MATCH('ALL Backcast - WINEP NEP'!$C493, 'WSX Backcast - WINEP'!$C$12:$C$62, 0), MATCH('ALL Backcast - WINEP NEP'!O$13, 'WSX Backcast - WINEP'!$B$13:$AG$13, 0))</f>
        <v>Excellent</v>
      </c>
      <c r="P493">
        <f>INDEX('WSX Backcast - WINEP'!$B$12:$AG$62, MATCH('ALL Backcast - WINEP NEP'!$C493, 'WSX Backcast - WINEP'!$C$12:$C$62, 0), MATCH('ALL Backcast - WINEP NEP'!P$13, 'WSX Backcast - WINEP'!$B$13:$AG$13, 0))</f>
        <v>0</v>
      </c>
      <c r="Q493" t="str">
        <f>INDEX('WSX Backcast - WINEP'!$B$12:$AG$62, MATCH('ALL Backcast - WINEP NEP'!$C493, 'WSX Backcast - WINEP'!$C$12:$C$62, 0), MATCH('ALL Backcast - WINEP NEP'!Q$13, 'WSX Backcast - WINEP'!$B$13:$AG$13, 0))</f>
        <v>Excellent</v>
      </c>
      <c r="R493" t="str">
        <f>INDEX('WSX Backcast - WINEP'!$B$12:$AG$62, MATCH('ALL Backcast - WINEP NEP'!$C493, 'WSX Backcast - WINEP'!$C$12:$C$62, 0), MATCH('ALL Backcast - WINEP NEP'!R$13, 'WSX Backcast - WINEP'!$B$13:$AG$13, 0))</f>
        <v>Excellent</v>
      </c>
      <c r="S493" t="str">
        <f>INDEX('WSX Backcast - WINEP'!$B$12:$AG$62, MATCH('ALL Backcast - WINEP NEP'!$C493, 'WSX Backcast - WINEP'!$C$12:$C$62, 0), MATCH('ALL Backcast - WINEP NEP'!S$13, 'WSX Backcast - WINEP'!$B$13:$AG$13, 0))</f>
        <v>Excellent</v>
      </c>
      <c r="T493" t="str">
        <f>INDEX('WSX Backcast - WINEP'!$B$12:$AG$62, MATCH('ALL Backcast - WINEP NEP'!$C493, 'WSX Backcast - WINEP'!$C$12:$C$62, 0), MATCH('ALL Backcast - WINEP NEP'!T$13, 'WSX Backcast - WINEP'!$B$13:$AG$13, 0))</f>
        <v>Excellent</v>
      </c>
      <c r="U493" t="str">
        <f>INDEX('WSX Backcast - WINEP'!$B$12:$AG$62, MATCH('ALL Backcast - WINEP NEP'!$C493, 'WSX Backcast - WINEP'!$C$12:$C$62, 0), MATCH('ALL Backcast - WINEP NEP'!U$13, 'WSX Backcast - WINEP'!$B$13:$AG$13, 0))</f>
        <v>Excellent</v>
      </c>
      <c r="V493" t="str">
        <f>INDEX('WSX Backcast - WINEP'!$B$12:$AG$62, MATCH('ALL Backcast - WINEP NEP'!$C493, 'WSX Backcast - WINEP'!$C$12:$C$62, 0), MATCH('ALL Backcast - WINEP NEP'!V$13, 'WSX Backcast - WINEP'!$B$13:$AG$13, 0))</f>
        <v>Excellent</v>
      </c>
      <c r="W493">
        <f>INDEX('WSX Backcast - WINEP'!$B$12:$AG$62, MATCH('ALL Backcast - WINEP NEP'!$C493, 'WSX Backcast - WINEP'!$C$12:$C$62, 0), MATCH('ALL Backcast - WINEP NEP'!W$13, 'WSX Backcast - WINEP'!$B$13:$AG$13, 0))</f>
        <v>0</v>
      </c>
      <c r="X493">
        <f>INDEX('WSX Backcast - WINEP'!$B$12:$AG$62, MATCH('ALL Backcast - WINEP NEP'!$C493, 'WSX Backcast - WINEP'!$C$12:$C$62, 0), MATCH('ALL Backcast - WINEP NEP'!X$13, 'WSX Backcast - WINEP'!$B$13:$AG$13, 0))</f>
        <v>0</v>
      </c>
      <c r="Y493">
        <f>INDEX('WSX Backcast - WINEP'!$B$12:$AG$62, MATCH('ALL Backcast - WINEP NEP'!$C493, 'WSX Backcast - WINEP'!$C$12:$C$62, 0), MATCH('ALL Backcast - WINEP NEP'!Y$13, 'WSX Backcast - WINEP'!$B$13:$AG$13, 0))</f>
        <v>0</v>
      </c>
      <c r="Z493" t="str">
        <f>INDEX('WSX Backcast - WINEP'!$B$12:$AG$62, MATCH('ALL Backcast - WINEP NEP'!$C493, 'WSX Backcast - WINEP'!$C$12:$C$62, 0), MATCH('ALL Backcast - WINEP NEP'!Z$13, 'WSX Backcast - WINEP'!$B$13:$AG$13, 0))</f>
        <v>N</v>
      </c>
      <c r="AB493" t="str">
        <f t="shared" si="10"/>
        <v>N</v>
      </c>
    </row>
    <row r="494" spans="2:28">
      <c r="B494" t="s">
        <v>245</v>
      </c>
      <c r="C494" t="s">
        <v>838</v>
      </c>
      <c r="D494" t="str">
        <f>INDEX('WSX Backcast - WINEP'!$B$12:$AG$62, MATCH('ALL Backcast - WINEP NEP'!$C494, 'WSX Backcast - WINEP'!$C$12:$C$62, 0), MATCH('ALL Backcast - WINEP NEP'!D$13, 'WSX Backcast - WINEP'!$B$13:$AG$13, 0))</f>
        <v>coastal</v>
      </c>
      <c r="E494" t="str">
        <f>INDEX('WSX Backcast - WINEP'!$B$12:$AG$62, MATCH('ALL Backcast - WINEP NEP'!$C494, 'WSX Backcast - WINEP'!$C$12:$C$62, 0), MATCH('ALL Backcast - WINEP NEP'!E$13, 'WSX Backcast - WINEP'!$B$13:$AG$13, 0))</f>
        <v>Categorisation</v>
      </c>
      <c r="F494" t="str">
        <f>INDEX('WSX Backcast - WINEP'!$B$12:$AG$62, MATCH('ALL Backcast - WINEP NEP'!$C494, 'WSX Backcast - WINEP'!$C$12:$C$62, 0), MATCH('ALL Backcast - WINEP NEP'!F$13, 'WSX Backcast - WINEP'!$B$13:$AG$13, 0))</f>
        <v>Included</v>
      </c>
      <c r="H494" t="str">
        <f>INDEX('WSX Backcast - WINEP'!$B$12:$AG$62, MATCH('ALL Backcast - WINEP NEP'!$C494, 'WSX Backcast - WINEP'!$C$12:$C$62, 0), MATCH('ALL Backcast - WINEP NEP'!H$13, 'WSX Backcast - WINEP'!$B$13:$AG$13, 0))</f>
        <v>Good</v>
      </c>
      <c r="I494" t="str">
        <f>INDEX('WSX Backcast - WINEP'!$B$12:$AG$62, MATCH('ALL Backcast - WINEP NEP'!$C494, 'WSX Backcast - WINEP'!$C$12:$C$62, 0), MATCH('ALL Backcast - WINEP NEP'!I$13, 'WSX Backcast - WINEP'!$B$13:$AG$13, 0))</f>
        <v>Sufficient</v>
      </c>
      <c r="J494" t="str">
        <f>INDEX('WSX Backcast - WINEP'!$B$12:$AG$62, MATCH('ALL Backcast - WINEP NEP'!$C494, 'WSX Backcast - WINEP'!$C$12:$C$62, 0), MATCH('ALL Backcast - WINEP NEP'!J$13, 'WSX Backcast - WINEP'!$B$13:$AG$13, 0))</f>
        <v>Sufficient</v>
      </c>
      <c r="K494" t="str">
        <f>INDEX('WSX Backcast - WINEP'!$B$12:$AG$62, MATCH('ALL Backcast - WINEP NEP'!$C494, 'WSX Backcast - WINEP'!$C$12:$C$62, 0), MATCH('ALL Backcast - WINEP NEP'!K$13, 'WSX Backcast - WINEP'!$B$13:$AG$13, 0))</f>
        <v>Sufficient</v>
      </c>
      <c r="L494" t="str">
        <f>INDEX('WSX Backcast - WINEP'!$B$12:$AG$62, MATCH('ALL Backcast - WINEP NEP'!$C494, 'WSX Backcast - WINEP'!$C$12:$C$62, 0), MATCH('ALL Backcast - WINEP NEP'!L$13, 'WSX Backcast - WINEP'!$B$13:$AG$13, 0))</f>
        <v>Sufficient</v>
      </c>
      <c r="M494">
        <f>INDEX('WSX Backcast - WINEP'!$B$12:$AG$62, MATCH('ALL Backcast - WINEP NEP'!$C494, 'WSX Backcast - WINEP'!$C$12:$C$62, 0), MATCH('ALL Backcast - WINEP NEP'!M$13, 'WSX Backcast - WINEP'!$B$13:$AG$13, 0))</f>
        <v>0</v>
      </c>
      <c r="N494" t="str">
        <f>INDEX('WSX Backcast - WINEP'!$B$12:$AG$62, MATCH('ALL Backcast - WINEP NEP'!$C494, 'WSX Backcast - WINEP'!$C$12:$C$62, 0), MATCH('ALL Backcast - WINEP NEP'!N$13, 'WSX Backcast - WINEP'!$B$13:$AG$13, 0))</f>
        <v>Sufficient</v>
      </c>
      <c r="O494" t="str">
        <f>INDEX('WSX Backcast - WINEP'!$B$12:$AG$62, MATCH('ALL Backcast - WINEP NEP'!$C494, 'WSX Backcast - WINEP'!$C$12:$C$62, 0), MATCH('ALL Backcast - WINEP NEP'!O$13, 'WSX Backcast - WINEP'!$B$13:$AG$13, 0))</f>
        <v>Poor</v>
      </c>
      <c r="P494">
        <f>INDEX('WSX Backcast - WINEP'!$B$12:$AG$62, MATCH('ALL Backcast - WINEP NEP'!$C494, 'WSX Backcast - WINEP'!$C$12:$C$62, 0), MATCH('ALL Backcast - WINEP NEP'!P$13, 'WSX Backcast - WINEP'!$B$13:$AG$13, 0))</f>
        <v>0</v>
      </c>
      <c r="Q494" t="str">
        <f>INDEX('WSX Backcast - WINEP'!$B$12:$AG$62, MATCH('ALL Backcast - WINEP NEP'!$C494, 'WSX Backcast - WINEP'!$C$12:$C$62, 0), MATCH('ALL Backcast - WINEP NEP'!Q$13, 'WSX Backcast - WINEP'!$B$13:$AG$13, 0))</f>
        <v>Sufficient</v>
      </c>
      <c r="R494" t="str">
        <f>INDEX('WSX Backcast - WINEP'!$B$12:$AG$62, MATCH('ALL Backcast - WINEP NEP'!$C494, 'WSX Backcast - WINEP'!$C$12:$C$62, 0), MATCH('ALL Backcast - WINEP NEP'!R$13, 'WSX Backcast - WINEP'!$B$13:$AG$13, 0))</f>
        <v>Sufficient</v>
      </c>
      <c r="S494" t="str">
        <f>INDEX('WSX Backcast - WINEP'!$B$12:$AG$62, MATCH('ALL Backcast - WINEP NEP'!$C494, 'WSX Backcast - WINEP'!$C$12:$C$62, 0), MATCH('ALL Backcast - WINEP NEP'!S$13, 'WSX Backcast - WINEP'!$B$13:$AG$13, 0))</f>
        <v>Sufficient</v>
      </c>
      <c r="T494" t="str">
        <f>INDEX('WSX Backcast - WINEP'!$B$12:$AG$62, MATCH('ALL Backcast - WINEP NEP'!$C494, 'WSX Backcast - WINEP'!$C$12:$C$62, 0), MATCH('ALL Backcast - WINEP NEP'!T$13, 'WSX Backcast - WINEP'!$B$13:$AG$13, 0))</f>
        <v>Sufficient</v>
      </c>
      <c r="U494" t="str">
        <f>INDEX('WSX Backcast - WINEP'!$B$12:$AG$62, MATCH('ALL Backcast - WINEP NEP'!$C494, 'WSX Backcast - WINEP'!$C$12:$C$62, 0), MATCH('ALL Backcast - WINEP NEP'!U$13, 'WSX Backcast - WINEP'!$B$13:$AG$13, 0))</f>
        <v>Sufficient</v>
      </c>
      <c r="V494" t="str">
        <f>INDEX('WSX Backcast - WINEP'!$B$12:$AG$62, MATCH('ALL Backcast - WINEP NEP'!$C494, 'WSX Backcast - WINEP'!$C$12:$C$62, 0), MATCH('ALL Backcast - WINEP NEP'!V$13, 'WSX Backcast - WINEP'!$B$13:$AG$13, 0))</f>
        <v>Sufficient</v>
      </c>
      <c r="W494">
        <f>INDEX('WSX Backcast - WINEP'!$B$12:$AG$62, MATCH('ALL Backcast - WINEP NEP'!$C494, 'WSX Backcast - WINEP'!$C$12:$C$62, 0), MATCH('ALL Backcast - WINEP NEP'!W$13, 'WSX Backcast - WINEP'!$B$13:$AG$13, 0))</f>
        <v>0</v>
      </c>
      <c r="X494">
        <f>INDEX('WSX Backcast - WINEP'!$B$12:$AG$62, MATCH('ALL Backcast - WINEP NEP'!$C494, 'WSX Backcast - WINEP'!$C$12:$C$62, 0), MATCH('ALL Backcast - WINEP NEP'!X$13, 'WSX Backcast - WINEP'!$B$13:$AG$13, 0))</f>
        <v>0</v>
      </c>
      <c r="Y494">
        <f>INDEX('WSX Backcast - WINEP'!$B$12:$AG$62, MATCH('ALL Backcast - WINEP NEP'!$C494, 'WSX Backcast - WINEP'!$C$12:$C$62, 0), MATCH('ALL Backcast - WINEP NEP'!Y$13, 'WSX Backcast - WINEP'!$B$13:$AG$13, 0))</f>
        <v>0</v>
      </c>
      <c r="Z494" t="str">
        <f>INDEX('WSX Backcast - WINEP'!$B$12:$AG$62, MATCH('ALL Backcast - WINEP NEP'!$C494, 'WSX Backcast - WINEP'!$C$12:$C$62, 0), MATCH('ALL Backcast - WINEP NEP'!Z$13, 'WSX Backcast - WINEP'!$B$13:$AG$13, 0))</f>
        <v>N</v>
      </c>
      <c r="AB494" t="str">
        <f t="shared" si="10"/>
        <v>N</v>
      </c>
    </row>
    <row r="495" spans="2:28">
      <c r="B495" t="s">
        <v>245</v>
      </c>
      <c r="C495" t="s">
        <v>839</v>
      </c>
      <c r="D495" t="str">
        <f>INDEX('WSX Backcast - WINEP'!$B$12:$AG$62, MATCH('ALL Backcast - WINEP NEP'!$C495, 'WSX Backcast - WINEP'!$C$12:$C$62, 0), MATCH('ALL Backcast - WINEP NEP'!D$13, 'WSX Backcast - WINEP'!$B$13:$AG$13, 0))</f>
        <v>coastal</v>
      </c>
      <c r="E495" t="str">
        <f>INDEX('WSX Backcast - WINEP'!$B$12:$AG$62, MATCH('ALL Backcast - WINEP NEP'!$C495, 'WSX Backcast - WINEP'!$C$12:$C$62, 0), MATCH('ALL Backcast - WINEP NEP'!E$13, 'WSX Backcast - WINEP'!$B$13:$AG$13, 0))</f>
        <v>Categorisation</v>
      </c>
      <c r="F495" t="str">
        <f>INDEX('WSX Backcast - WINEP'!$B$12:$AG$62, MATCH('ALL Backcast - WINEP NEP'!$C495, 'WSX Backcast - WINEP'!$C$12:$C$62, 0), MATCH('ALL Backcast - WINEP NEP'!F$13, 'WSX Backcast - WINEP'!$B$13:$AG$13, 0))</f>
        <v>Included</v>
      </c>
      <c r="H495" t="str">
        <f>INDEX('WSX Backcast - WINEP'!$B$12:$AG$62, MATCH('ALL Backcast - WINEP NEP'!$C495, 'WSX Backcast - WINEP'!$C$12:$C$62, 0), MATCH('ALL Backcast - WINEP NEP'!H$13, 'WSX Backcast - WINEP'!$B$13:$AG$13, 0))</f>
        <v>Excellent</v>
      </c>
      <c r="I495" t="str">
        <f>INDEX('WSX Backcast - WINEP'!$B$12:$AG$62, MATCH('ALL Backcast - WINEP NEP'!$C495, 'WSX Backcast - WINEP'!$C$12:$C$62, 0), MATCH('ALL Backcast - WINEP NEP'!I$13, 'WSX Backcast - WINEP'!$B$13:$AG$13, 0))</f>
        <v>Excellent</v>
      </c>
      <c r="J495" t="str">
        <f>INDEX('WSX Backcast - WINEP'!$B$12:$AG$62, MATCH('ALL Backcast - WINEP NEP'!$C495, 'WSX Backcast - WINEP'!$C$12:$C$62, 0), MATCH('ALL Backcast - WINEP NEP'!J$13, 'WSX Backcast - WINEP'!$B$13:$AG$13, 0))</f>
        <v>Excellent</v>
      </c>
      <c r="K495" t="str">
        <f>INDEX('WSX Backcast - WINEP'!$B$12:$AG$62, MATCH('ALL Backcast - WINEP NEP'!$C495, 'WSX Backcast - WINEP'!$C$12:$C$62, 0), MATCH('ALL Backcast - WINEP NEP'!K$13, 'WSX Backcast - WINEP'!$B$13:$AG$13, 0))</f>
        <v>Excellent</v>
      </c>
      <c r="L495" t="str">
        <f>INDEX('WSX Backcast - WINEP'!$B$12:$AG$62, MATCH('ALL Backcast - WINEP NEP'!$C495, 'WSX Backcast - WINEP'!$C$12:$C$62, 0), MATCH('ALL Backcast - WINEP NEP'!L$13, 'WSX Backcast - WINEP'!$B$13:$AG$13, 0))</f>
        <v>Excellent</v>
      </c>
      <c r="M495">
        <f>INDEX('WSX Backcast - WINEP'!$B$12:$AG$62, MATCH('ALL Backcast - WINEP NEP'!$C495, 'WSX Backcast - WINEP'!$C$12:$C$62, 0), MATCH('ALL Backcast - WINEP NEP'!M$13, 'WSX Backcast - WINEP'!$B$13:$AG$13, 0))</f>
        <v>0</v>
      </c>
      <c r="N495" t="str">
        <f>INDEX('WSX Backcast - WINEP'!$B$12:$AG$62, MATCH('ALL Backcast - WINEP NEP'!$C495, 'WSX Backcast - WINEP'!$C$12:$C$62, 0), MATCH('ALL Backcast - WINEP NEP'!N$13, 'WSX Backcast - WINEP'!$B$13:$AG$13, 0))</f>
        <v>Excellent</v>
      </c>
      <c r="O495" t="str">
        <f>INDEX('WSX Backcast - WINEP'!$B$12:$AG$62, MATCH('ALL Backcast - WINEP NEP'!$C495, 'WSX Backcast - WINEP'!$C$12:$C$62, 0), MATCH('ALL Backcast - WINEP NEP'!O$13, 'WSX Backcast - WINEP'!$B$13:$AG$13, 0))</f>
        <v>Excellent</v>
      </c>
      <c r="P495">
        <f>INDEX('WSX Backcast - WINEP'!$B$12:$AG$62, MATCH('ALL Backcast - WINEP NEP'!$C495, 'WSX Backcast - WINEP'!$C$12:$C$62, 0), MATCH('ALL Backcast - WINEP NEP'!P$13, 'WSX Backcast - WINEP'!$B$13:$AG$13, 0))</f>
        <v>0</v>
      </c>
      <c r="Q495" t="str">
        <f>INDEX('WSX Backcast - WINEP'!$B$12:$AG$62, MATCH('ALL Backcast - WINEP NEP'!$C495, 'WSX Backcast - WINEP'!$C$12:$C$62, 0), MATCH('ALL Backcast - WINEP NEP'!Q$13, 'WSX Backcast - WINEP'!$B$13:$AG$13, 0))</f>
        <v>Excellent</v>
      </c>
      <c r="R495" t="str">
        <f>INDEX('WSX Backcast - WINEP'!$B$12:$AG$62, MATCH('ALL Backcast - WINEP NEP'!$C495, 'WSX Backcast - WINEP'!$C$12:$C$62, 0), MATCH('ALL Backcast - WINEP NEP'!R$13, 'WSX Backcast - WINEP'!$B$13:$AG$13, 0))</f>
        <v>Excellent</v>
      </c>
      <c r="S495" t="str">
        <f>INDEX('WSX Backcast - WINEP'!$B$12:$AG$62, MATCH('ALL Backcast - WINEP NEP'!$C495, 'WSX Backcast - WINEP'!$C$12:$C$62, 0), MATCH('ALL Backcast - WINEP NEP'!S$13, 'WSX Backcast - WINEP'!$B$13:$AG$13, 0))</f>
        <v>Excellent</v>
      </c>
      <c r="T495" t="str">
        <f>INDEX('WSX Backcast - WINEP'!$B$12:$AG$62, MATCH('ALL Backcast - WINEP NEP'!$C495, 'WSX Backcast - WINEP'!$C$12:$C$62, 0), MATCH('ALL Backcast - WINEP NEP'!T$13, 'WSX Backcast - WINEP'!$B$13:$AG$13, 0))</f>
        <v>Excellent</v>
      </c>
      <c r="U495" t="str">
        <f>INDEX('WSX Backcast - WINEP'!$B$12:$AG$62, MATCH('ALL Backcast - WINEP NEP'!$C495, 'WSX Backcast - WINEP'!$C$12:$C$62, 0), MATCH('ALL Backcast - WINEP NEP'!U$13, 'WSX Backcast - WINEP'!$B$13:$AG$13, 0))</f>
        <v>Excellent</v>
      </c>
      <c r="V495" t="str">
        <f>INDEX('WSX Backcast - WINEP'!$B$12:$AG$62, MATCH('ALL Backcast - WINEP NEP'!$C495, 'WSX Backcast - WINEP'!$C$12:$C$62, 0), MATCH('ALL Backcast - WINEP NEP'!V$13, 'WSX Backcast - WINEP'!$B$13:$AG$13, 0))</f>
        <v>Excellent</v>
      </c>
      <c r="W495">
        <f>INDEX('WSX Backcast - WINEP'!$B$12:$AG$62, MATCH('ALL Backcast - WINEP NEP'!$C495, 'WSX Backcast - WINEP'!$C$12:$C$62, 0), MATCH('ALL Backcast - WINEP NEP'!W$13, 'WSX Backcast - WINEP'!$B$13:$AG$13, 0))</f>
        <v>0</v>
      </c>
      <c r="X495">
        <f>INDEX('WSX Backcast - WINEP'!$B$12:$AG$62, MATCH('ALL Backcast - WINEP NEP'!$C495, 'WSX Backcast - WINEP'!$C$12:$C$62, 0), MATCH('ALL Backcast - WINEP NEP'!X$13, 'WSX Backcast - WINEP'!$B$13:$AG$13, 0))</f>
        <v>0</v>
      </c>
      <c r="Y495">
        <f>INDEX('WSX Backcast - WINEP'!$B$12:$AG$62, MATCH('ALL Backcast - WINEP NEP'!$C495, 'WSX Backcast - WINEP'!$C$12:$C$62, 0), MATCH('ALL Backcast - WINEP NEP'!Y$13, 'WSX Backcast - WINEP'!$B$13:$AG$13, 0))</f>
        <v>0</v>
      </c>
      <c r="Z495" t="str">
        <f>INDEX('WSX Backcast - WINEP'!$B$12:$AG$62, MATCH('ALL Backcast - WINEP NEP'!$C495, 'WSX Backcast - WINEP'!$C$12:$C$62, 0), MATCH('ALL Backcast - WINEP NEP'!Z$13, 'WSX Backcast - WINEP'!$B$13:$AG$13, 0))</f>
        <v>N</v>
      </c>
      <c r="AB495" t="str">
        <f t="shared" si="10"/>
        <v>N</v>
      </c>
    </row>
    <row r="496" spans="2:28">
      <c r="B496" t="s">
        <v>245</v>
      </c>
      <c r="C496" t="s">
        <v>840</v>
      </c>
      <c r="D496" t="str">
        <f>INDEX('WSX Backcast - WINEP'!$B$12:$AG$62, MATCH('ALL Backcast - WINEP NEP'!$C496, 'WSX Backcast - WINEP'!$C$12:$C$62, 0), MATCH('ALL Backcast - WINEP NEP'!D$13, 'WSX Backcast - WINEP'!$B$13:$AG$13, 0))</f>
        <v>coastal</v>
      </c>
      <c r="E496" t="str">
        <f>INDEX('WSX Backcast - WINEP'!$B$12:$AG$62, MATCH('ALL Backcast - WINEP NEP'!$C496, 'WSX Backcast - WINEP'!$C$12:$C$62, 0), MATCH('ALL Backcast - WINEP NEP'!E$13, 'WSX Backcast - WINEP'!$B$13:$AG$13, 0))</f>
        <v>Categorisation</v>
      </c>
      <c r="F496" t="str">
        <f>INDEX('WSX Backcast - WINEP'!$B$12:$AG$62, MATCH('ALL Backcast - WINEP NEP'!$C496, 'WSX Backcast - WINEP'!$C$12:$C$62, 0), MATCH('ALL Backcast - WINEP NEP'!F$13, 'WSX Backcast - WINEP'!$B$13:$AG$13, 0))</f>
        <v>Included</v>
      </c>
      <c r="H496" t="str">
        <f>INDEX('WSX Backcast - WINEP'!$B$12:$AG$62, MATCH('ALL Backcast - WINEP NEP'!$C496, 'WSX Backcast - WINEP'!$C$12:$C$62, 0), MATCH('ALL Backcast - WINEP NEP'!H$13, 'WSX Backcast - WINEP'!$B$13:$AG$13, 0))</f>
        <v>Good</v>
      </c>
      <c r="I496" t="str">
        <f>INDEX('WSX Backcast - WINEP'!$B$12:$AG$62, MATCH('ALL Backcast - WINEP NEP'!$C496, 'WSX Backcast - WINEP'!$C$12:$C$62, 0), MATCH('ALL Backcast - WINEP NEP'!I$13, 'WSX Backcast - WINEP'!$B$13:$AG$13, 0))</f>
        <v>Good</v>
      </c>
      <c r="J496" t="str">
        <f>INDEX('WSX Backcast - WINEP'!$B$12:$AG$62, MATCH('ALL Backcast - WINEP NEP'!$C496, 'WSX Backcast - WINEP'!$C$12:$C$62, 0), MATCH('ALL Backcast - WINEP NEP'!J$13, 'WSX Backcast - WINEP'!$B$13:$AG$13, 0))</f>
        <v>Excellent</v>
      </c>
      <c r="K496" t="str">
        <f>INDEX('WSX Backcast - WINEP'!$B$12:$AG$62, MATCH('ALL Backcast - WINEP NEP'!$C496, 'WSX Backcast - WINEP'!$C$12:$C$62, 0), MATCH('ALL Backcast - WINEP NEP'!K$13, 'WSX Backcast - WINEP'!$B$13:$AG$13, 0))</f>
        <v>Good</v>
      </c>
      <c r="L496" t="str">
        <f>INDEX('WSX Backcast - WINEP'!$B$12:$AG$62, MATCH('ALL Backcast - WINEP NEP'!$C496, 'WSX Backcast - WINEP'!$C$12:$C$62, 0), MATCH('ALL Backcast - WINEP NEP'!L$13, 'WSX Backcast - WINEP'!$B$13:$AG$13, 0))</f>
        <v>Good</v>
      </c>
      <c r="M496">
        <f>INDEX('WSX Backcast - WINEP'!$B$12:$AG$62, MATCH('ALL Backcast - WINEP NEP'!$C496, 'WSX Backcast - WINEP'!$C$12:$C$62, 0), MATCH('ALL Backcast - WINEP NEP'!M$13, 'WSX Backcast - WINEP'!$B$13:$AG$13, 0))</f>
        <v>0</v>
      </c>
      <c r="N496" t="str">
        <f>INDEX('WSX Backcast - WINEP'!$B$12:$AG$62, MATCH('ALL Backcast - WINEP NEP'!$C496, 'WSX Backcast - WINEP'!$C$12:$C$62, 0), MATCH('ALL Backcast - WINEP NEP'!N$13, 'WSX Backcast - WINEP'!$B$13:$AG$13, 0))</f>
        <v>Excellent</v>
      </c>
      <c r="O496" t="str">
        <f>INDEX('WSX Backcast - WINEP'!$B$12:$AG$62, MATCH('ALL Backcast - WINEP NEP'!$C496, 'WSX Backcast - WINEP'!$C$12:$C$62, 0), MATCH('ALL Backcast - WINEP NEP'!O$13, 'WSX Backcast - WINEP'!$B$13:$AG$13, 0))</f>
        <v>Good</v>
      </c>
      <c r="P496">
        <f>INDEX('WSX Backcast - WINEP'!$B$12:$AG$62, MATCH('ALL Backcast - WINEP NEP'!$C496, 'WSX Backcast - WINEP'!$C$12:$C$62, 0), MATCH('ALL Backcast - WINEP NEP'!P$13, 'WSX Backcast - WINEP'!$B$13:$AG$13, 0))</f>
        <v>0</v>
      </c>
      <c r="Q496" t="str">
        <f>INDEX('WSX Backcast - WINEP'!$B$12:$AG$62, MATCH('ALL Backcast - WINEP NEP'!$C496, 'WSX Backcast - WINEP'!$C$12:$C$62, 0), MATCH('ALL Backcast - WINEP NEP'!Q$13, 'WSX Backcast - WINEP'!$B$13:$AG$13, 0))</f>
        <v>Good</v>
      </c>
      <c r="R496" t="str">
        <f>INDEX('WSX Backcast - WINEP'!$B$12:$AG$62, MATCH('ALL Backcast - WINEP NEP'!$C496, 'WSX Backcast - WINEP'!$C$12:$C$62, 0), MATCH('ALL Backcast - WINEP NEP'!R$13, 'WSX Backcast - WINEP'!$B$13:$AG$13, 0))</f>
        <v>Good</v>
      </c>
      <c r="S496" t="str">
        <f>INDEX('WSX Backcast - WINEP'!$B$12:$AG$62, MATCH('ALL Backcast - WINEP NEP'!$C496, 'WSX Backcast - WINEP'!$C$12:$C$62, 0), MATCH('ALL Backcast - WINEP NEP'!S$13, 'WSX Backcast - WINEP'!$B$13:$AG$13, 0))</f>
        <v>Good</v>
      </c>
      <c r="T496" t="str">
        <f>INDEX('WSX Backcast - WINEP'!$B$12:$AG$62, MATCH('ALL Backcast - WINEP NEP'!$C496, 'WSX Backcast - WINEP'!$C$12:$C$62, 0), MATCH('ALL Backcast - WINEP NEP'!T$13, 'WSX Backcast - WINEP'!$B$13:$AG$13, 0))</f>
        <v>Good</v>
      </c>
      <c r="U496" t="str">
        <f>INDEX('WSX Backcast - WINEP'!$B$12:$AG$62, MATCH('ALL Backcast - WINEP NEP'!$C496, 'WSX Backcast - WINEP'!$C$12:$C$62, 0), MATCH('ALL Backcast - WINEP NEP'!U$13, 'WSX Backcast - WINEP'!$B$13:$AG$13, 0))</f>
        <v>Good</v>
      </c>
      <c r="V496" t="str">
        <f>INDEX('WSX Backcast - WINEP'!$B$12:$AG$62, MATCH('ALL Backcast - WINEP NEP'!$C496, 'WSX Backcast - WINEP'!$C$12:$C$62, 0), MATCH('ALL Backcast - WINEP NEP'!V$13, 'WSX Backcast - WINEP'!$B$13:$AG$13, 0))</f>
        <v>Good</v>
      </c>
      <c r="W496" t="str">
        <f>INDEX('WSX Backcast - WINEP'!$B$12:$AG$62, MATCH('ALL Backcast - WINEP NEP'!$C496, 'WSX Backcast - WINEP'!$C$12:$C$62, 0), MATCH('ALL Backcast - WINEP NEP'!W$13, 'WSX Backcast - WINEP'!$B$13:$AG$13, 0))</f>
        <v>Y</v>
      </c>
      <c r="X496" t="str">
        <f>INDEX('WSX Backcast - WINEP'!$B$12:$AG$62, MATCH('ALL Backcast - WINEP NEP'!$C496, 'WSX Backcast - WINEP'!$C$12:$C$62, 0), MATCH('ALL Backcast - WINEP NEP'!X$13, 'WSX Backcast - WINEP'!$B$13:$AG$13, 0))</f>
        <v>EnvAct_IMP3 - 08WW101001at</v>
      </c>
      <c r="Y496" t="str">
        <f>INDEX('WSX Backcast - WINEP'!$B$12:$AG$62, MATCH('ALL Backcast - WINEP NEP'!$C496, 'WSX Backcast - WINEP'!$C$12:$C$62, 0), MATCH('ALL Backcast - WINEP NEP'!Y$13, 'WSX Backcast - WINEP'!$B$13:$AG$13, 0))</f>
        <v>Accept company forecast (actions complete 31/03/2030) - improvements to reduce storm overflows, maintain good</v>
      </c>
      <c r="Z496" t="str">
        <f>INDEX('WSX Backcast - WINEP'!$B$12:$AG$62, MATCH('ALL Backcast - WINEP NEP'!$C496, 'WSX Backcast - WINEP'!$C$12:$C$62, 0), MATCH('ALL Backcast - WINEP NEP'!Z$13, 'WSX Backcast - WINEP'!$B$13:$AG$13, 0))</f>
        <v>N</v>
      </c>
      <c r="AB496" t="str">
        <f t="shared" si="10"/>
        <v>Y</v>
      </c>
    </row>
    <row r="497" spans="2:28">
      <c r="B497" t="s">
        <v>245</v>
      </c>
      <c r="C497" t="s">
        <v>841</v>
      </c>
      <c r="D497" t="str">
        <f>INDEX('WSX Backcast - WINEP'!$B$12:$AG$62, MATCH('ALL Backcast - WINEP NEP'!$C497, 'WSX Backcast - WINEP'!$C$12:$C$62, 0), MATCH('ALL Backcast - WINEP NEP'!D$13, 'WSX Backcast - WINEP'!$B$13:$AG$13, 0))</f>
        <v>coastal</v>
      </c>
      <c r="E497" t="str">
        <f>INDEX('WSX Backcast - WINEP'!$B$12:$AG$62, MATCH('ALL Backcast - WINEP NEP'!$C497, 'WSX Backcast - WINEP'!$C$12:$C$62, 0), MATCH('ALL Backcast - WINEP NEP'!E$13, 'WSX Backcast - WINEP'!$B$13:$AG$13, 0))</f>
        <v>Categorisation</v>
      </c>
      <c r="F497" t="str">
        <f>INDEX('WSX Backcast - WINEP'!$B$12:$AG$62, MATCH('ALL Backcast - WINEP NEP'!$C497, 'WSX Backcast - WINEP'!$C$12:$C$62, 0), MATCH('ALL Backcast - WINEP NEP'!F$13, 'WSX Backcast - WINEP'!$B$13:$AG$13, 0))</f>
        <v>Included</v>
      </c>
      <c r="H497" t="str">
        <f>INDEX('WSX Backcast - WINEP'!$B$12:$AG$62, MATCH('ALL Backcast - WINEP NEP'!$C497, 'WSX Backcast - WINEP'!$C$12:$C$62, 0), MATCH('ALL Backcast - WINEP NEP'!H$13, 'WSX Backcast - WINEP'!$B$13:$AG$13, 0))</f>
        <v>Excellent</v>
      </c>
      <c r="I497" t="str">
        <f>INDEX('WSX Backcast - WINEP'!$B$12:$AG$62, MATCH('ALL Backcast - WINEP NEP'!$C497, 'WSX Backcast - WINEP'!$C$12:$C$62, 0), MATCH('ALL Backcast - WINEP NEP'!I$13, 'WSX Backcast - WINEP'!$B$13:$AG$13, 0))</f>
        <v>Excellent</v>
      </c>
      <c r="J497" t="str">
        <f>INDEX('WSX Backcast - WINEP'!$B$12:$AG$62, MATCH('ALL Backcast - WINEP NEP'!$C497, 'WSX Backcast - WINEP'!$C$12:$C$62, 0), MATCH('ALL Backcast - WINEP NEP'!J$13, 'WSX Backcast - WINEP'!$B$13:$AG$13, 0))</f>
        <v>Excellent</v>
      </c>
      <c r="K497" t="str">
        <f>INDEX('WSX Backcast - WINEP'!$B$12:$AG$62, MATCH('ALL Backcast - WINEP NEP'!$C497, 'WSX Backcast - WINEP'!$C$12:$C$62, 0), MATCH('ALL Backcast - WINEP NEP'!K$13, 'WSX Backcast - WINEP'!$B$13:$AG$13, 0))</f>
        <v>Excellent</v>
      </c>
      <c r="L497" t="str">
        <f>INDEX('WSX Backcast - WINEP'!$B$12:$AG$62, MATCH('ALL Backcast - WINEP NEP'!$C497, 'WSX Backcast - WINEP'!$C$12:$C$62, 0), MATCH('ALL Backcast - WINEP NEP'!L$13, 'WSX Backcast - WINEP'!$B$13:$AG$13, 0))</f>
        <v>Excellent</v>
      </c>
      <c r="M497">
        <f>INDEX('WSX Backcast - WINEP'!$B$12:$AG$62, MATCH('ALL Backcast - WINEP NEP'!$C497, 'WSX Backcast - WINEP'!$C$12:$C$62, 0), MATCH('ALL Backcast - WINEP NEP'!M$13, 'WSX Backcast - WINEP'!$B$13:$AG$13, 0))</f>
        <v>0</v>
      </c>
      <c r="N497" t="str">
        <f>INDEX('WSX Backcast - WINEP'!$B$12:$AG$62, MATCH('ALL Backcast - WINEP NEP'!$C497, 'WSX Backcast - WINEP'!$C$12:$C$62, 0), MATCH('ALL Backcast - WINEP NEP'!N$13, 'WSX Backcast - WINEP'!$B$13:$AG$13, 0))</f>
        <v>Excellent</v>
      </c>
      <c r="O497" t="str">
        <f>INDEX('WSX Backcast - WINEP'!$B$12:$AG$62, MATCH('ALL Backcast - WINEP NEP'!$C497, 'WSX Backcast - WINEP'!$C$12:$C$62, 0), MATCH('ALL Backcast - WINEP NEP'!O$13, 'WSX Backcast - WINEP'!$B$13:$AG$13, 0))</f>
        <v>Excellent</v>
      </c>
      <c r="P497">
        <f>INDEX('WSX Backcast - WINEP'!$B$12:$AG$62, MATCH('ALL Backcast - WINEP NEP'!$C497, 'WSX Backcast - WINEP'!$C$12:$C$62, 0), MATCH('ALL Backcast - WINEP NEP'!P$13, 'WSX Backcast - WINEP'!$B$13:$AG$13, 0))</f>
        <v>0</v>
      </c>
      <c r="Q497" t="str">
        <f>INDEX('WSX Backcast - WINEP'!$B$12:$AG$62, MATCH('ALL Backcast - WINEP NEP'!$C497, 'WSX Backcast - WINEP'!$C$12:$C$62, 0), MATCH('ALL Backcast - WINEP NEP'!Q$13, 'WSX Backcast - WINEP'!$B$13:$AG$13, 0))</f>
        <v>Excellent</v>
      </c>
      <c r="R497" t="str">
        <f>INDEX('WSX Backcast - WINEP'!$B$12:$AG$62, MATCH('ALL Backcast - WINEP NEP'!$C497, 'WSX Backcast - WINEP'!$C$12:$C$62, 0), MATCH('ALL Backcast - WINEP NEP'!R$13, 'WSX Backcast - WINEP'!$B$13:$AG$13, 0))</f>
        <v>Excellent</v>
      </c>
      <c r="S497" t="str">
        <f>INDEX('WSX Backcast - WINEP'!$B$12:$AG$62, MATCH('ALL Backcast - WINEP NEP'!$C497, 'WSX Backcast - WINEP'!$C$12:$C$62, 0), MATCH('ALL Backcast - WINEP NEP'!S$13, 'WSX Backcast - WINEP'!$B$13:$AG$13, 0))</f>
        <v>Excellent</v>
      </c>
      <c r="T497" t="str">
        <f>INDEX('WSX Backcast - WINEP'!$B$12:$AG$62, MATCH('ALL Backcast - WINEP NEP'!$C497, 'WSX Backcast - WINEP'!$C$12:$C$62, 0), MATCH('ALL Backcast - WINEP NEP'!T$13, 'WSX Backcast - WINEP'!$B$13:$AG$13, 0))</f>
        <v>Excellent</v>
      </c>
      <c r="U497" t="str">
        <f>INDEX('WSX Backcast - WINEP'!$B$12:$AG$62, MATCH('ALL Backcast - WINEP NEP'!$C497, 'WSX Backcast - WINEP'!$C$12:$C$62, 0), MATCH('ALL Backcast - WINEP NEP'!U$13, 'WSX Backcast - WINEP'!$B$13:$AG$13, 0))</f>
        <v>Excellent</v>
      </c>
      <c r="V497" t="str">
        <f>INDEX('WSX Backcast - WINEP'!$B$12:$AG$62, MATCH('ALL Backcast - WINEP NEP'!$C497, 'WSX Backcast - WINEP'!$C$12:$C$62, 0), MATCH('ALL Backcast - WINEP NEP'!V$13, 'WSX Backcast - WINEP'!$B$13:$AG$13, 0))</f>
        <v>Excellent</v>
      </c>
      <c r="W497">
        <f>INDEX('WSX Backcast - WINEP'!$B$12:$AG$62, MATCH('ALL Backcast - WINEP NEP'!$C497, 'WSX Backcast - WINEP'!$C$12:$C$62, 0), MATCH('ALL Backcast - WINEP NEP'!W$13, 'WSX Backcast - WINEP'!$B$13:$AG$13, 0))</f>
        <v>0</v>
      </c>
      <c r="X497">
        <f>INDEX('WSX Backcast - WINEP'!$B$12:$AG$62, MATCH('ALL Backcast - WINEP NEP'!$C497, 'WSX Backcast - WINEP'!$C$12:$C$62, 0), MATCH('ALL Backcast - WINEP NEP'!X$13, 'WSX Backcast - WINEP'!$B$13:$AG$13, 0))</f>
        <v>0</v>
      </c>
      <c r="Y497">
        <f>INDEX('WSX Backcast - WINEP'!$B$12:$AG$62, MATCH('ALL Backcast - WINEP NEP'!$C497, 'WSX Backcast - WINEP'!$C$12:$C$62, 0), MATCH('ALL Backcast - WINEP NEP'!Y$13, 'WSX Backcast - WINEP'!$B$13:$AG$13, 0))</f>
        <v>0</v>
      </c>
      <c r="Z497" t="str">
        <f>INDEX('WSX Backcast - WINEP'!$B$12:$AG$62, MATCH('ALL Backcast - WINEP NEP'!$C497, 'WSX Backcast - WINEP'!$C$12:$C$62, 0), MATCH('ALL Backcast - WINEP NEP'!Z$13, 'WSX Backcast - WINEP'!$B$13:$AG$13, 0))</f>
        <v>N</v>
      </c>
      <c r="AB497" t="str">
        <f t="shared" si="10"/>
        <v>N</v>
      </c>
    </row>
    <row r="498" spans="2:28">
      <c r="B498" t="s">
        <v>245</v>
      </c>
      <c r="C498" t="s">
        <v>842</v>
      </c>
      <c r="D498" t="str">
        <f>INDEX('WSX Backcast - WINEP'!$B$12:$AG$62, MATCH('ALL Backcast - WINEP NEP'!$C498, 'WSX Backcast - WINEP'!$C$12:$C$62, 0), MATCH('ALL Backcast - WINEP NEP'!D$13, 'WSX Backcast - WINEP'!$B$13:$AG$13, 0))</f>
        <v>coastal</v>
      </c>
      <c r="E498" t="str">
        <f>INDEX('WSX Backcast - WINEP'!$B$12:$AG$62, MATCH('ALL Backcast - WINEP NEP'!$C498, 'WSX Backcast - WINEP'!$C$12:$C$62, 0), MATCH('ALL Backcast - WINEP NEP'!E$13, 'WSX Backcast - WINEP'!$B$13:$AG$13, 0))</f>
        <v>Categorisation</v>
      </c>
      <c r="F498" t="str">
        <f>INDEX('WSX Backcast - WINEP'!$B$12:$AG$62, MATCH('ALL Backcast - WINEP NEP'!$C498, 'WSX Backcast - WINEP'!$C$12:$C$62, 0), MATCH('ALL Backcast - WINEP NEP'!F$13, 'WSX Backcast - WINEP'!$B$13:$AG$13, 0))</f>
        <v>Included</v>
      </c>
      <c r="H498" t="str">
        <f>INDEX('WSX Backcast - WINEP'!$B$12:$AG$62, MATCH('ALL Backcast - WINEP NEP'!$C498, 'WSX Backcast - WINEP'!$C$12:$C$62, 0), MATCH('ALL Backcast - WINEP NEP'!H$13, 'WSX Backcast - WINEP'!$B$13:$AG$13, 0))</f>
        <v>Excellent</v>
      </c>
      <c r="I498" t="str">
        <f>INDEX('WSX Backcast - WINEP'!$B$12:$AG$62, MATCH('ALL Backcast - WINEP NEP'!$C498, 'WSX Backcast - WINEP'!$C$12:$C$62, 0), MATCH('ALL Backcast - WINEP NEP'!I$13, 'WSX Backcast - WINEP'!$B$13:$AG$13, 0))</f>
        <v>Excellent</v>
      </c>
      <c r="J498" t="str">
        <f>INDEX('WSX Backcast - WINEP'!$B$12:$AG$62, MATCH('ALL Backcast - WINEP NEP'!$C498, 'WSX Backcast - WINEP'!$C$12:$C$62, 0), MATCH('ALL Backcast - WINEP NEP'!J$13, 'WSX Backcast - WINEP'!$B$13:$AG$13, 0))</f>
        <v>Excellent</v>
      </c>
      <c r="K498" t="str">
        <f>INDEX('WSX Backcast - WINEP'!$B$12:$AG$62, MATCH('ALL Backcast - WINEP NEP'!$C498, 'WSX Backcast - WINEP'!$C$12:$C$62, 0), MATCH('ALL Backcast - WINEP NEP'!K$13, 'WSX Backcast - WINEP'!$B$13:$AG$13, 0))</f>
        <v>Excellent</v>
      </c>
      <c r="L498" t="str">
        <f>INDEX('WSX Backcast - WINEP'!$B$12:$AG$62, MATCH('ALL Backcast - WINEP NEP'!$C498, 'WSX Backcast - WINEP'!$C$12:$C$62, 0), MATCH('ALL Backcast - WINEP NEP'!L$13, 'WSX Backcast - WINEP'!$B$13:$AG$13, 0))</f>
        <v>Excellent</v>
      </c>
      <c r="M498">
        <f>INDEX('WSX Backcast - WINEP'!$B$12:$AG$62, MATCH('ALL Backcast - WINEP NEP'!$C498, 'WSX Backcast - WINEP'!$C$12:$C$62, 0), MATCH('ALL Backcast - WINEP NEP'!M$13, 'WSX Backcast - WINEP'!$B$13:$AG$13, 0))</f>
        <v>0</v>
      </c>
      <c r="N498" t="str">
        <f>INDEX('WSX Backcast - WINEP'!$B$12:$AG$62, MATCH('ALL Backcast - WINEP NEP'!$C498, 'WSX Backcast - WINEP'!$C$12:$C$62, 0), MATCH('ALL Backcast - WINEP NEP'!N$13, 'WSX Backcast - WINEP'!$B$13:$AG$13, 0))</f>
        <v>Excellent</v>
      </c>
      <c r="O498" t="str">
        <f>INDEX('WSX Backcast - WINEP'!$B$12:$AG$62, MATCH('ALL Backcast - WINEP NEP'!$C498, 'WSX Backcast - WINEP'!$C$12:$C$62, 0), MATCH('ALL Backcast - WINEP NEP'!O$13, 'WSX Backcast - WINEP'!$B$13:$AG$13, 0))</f>
        <v>Excellent</v>
      </c>
      <c r="P498">
        <f>INDEX('WSX Backcast - WINEP'!$B$12:$AG$62, MATCH('ALL Backcast - WINEP NEP'!$C498, 'WSX Backcast - WINEP'!$C$12:$C$62, 0), MATCH('ALL Backcast - WINEP NEP'!P$13, 'WSX Backcast - WINEP'!$B$13:$AG$13, 0))</f>
        <v>0</v>
      </c>
      <c r="Q498" t="str">
        <f>INDEX('WSX Backcast - WINEP'!$B$12:$AG$62, MATCH('ALL Backcast - WINEP NEP'!$C498, 'WSX Backcast - WINEP'!$C$12:$C$62, 0), MATCH('ALL Backcast - WINEP NEP'!Q$13, 'WSX Backcast - WINEP'!$B$13:$AG$13, 0))</f>
        <v>Excellent</v>
      </c>
      <c r="R498" t="str">
        <f>INDEX('WSX Backcast - WINEP'!$B$12:$AG$62, MATCH('ALL Backcast - WINEP NEP'!$C498, 'WSX Backcast - WINEP'!$C$12:$C$62, 0), MATCH('ALL Backcast - WINEP NEP'!R$13, 'WSX Backcast - WINEP'!$B$13:$AG$13, 0))</f>
        <v>Excellent</v>
      </c>
      <c r="S498" t="str">
        <f>INDEX('WSX Backcast - WINEP'!$B$12:$AG$62, MATCH('ALL Backcast - WINEP NEP'!$C498, 'WSX Backcast - WINEP'!$C$12:$C$62, 0), MATCH('ALL Backcast - WINEP NEP'!S$13, 'WSX Backcast - WINEP'!$B$13:$AG$13, 0))</f>
        <v>Excellent</v>
      </c>
      <c r="T498" t="str">
        <f>INDEX('WSX Backcast - WINEP'!$B$12:$AG$62, MATCH('ALL Backcast - WINEP NEP'!$C498, 'WSX Backcast - WINEP'!$C$12:$C$62, 0), MATCH('ALL Backcast - WINEP NEP'!T$13, 'WSX Backcast - WINEP'!$B$13:$AG$13, 0))</f>
        <v>Excellent</v>
      </c>
      <c r="U498" t="str">
        <f>INDEX('WSX Backcast - WINEP'!$B$12:$AG$62, MATCH('ALL Backcast - WINEP NEP'!$C498, 'WSX Backcast - WINEP'!$C$12:$C$62, 0), MATCH('ALL Backcast - WINEP NEP'!U$13, 'WSX Backcast - WINEP'!$B$13:$AG$13, 0))</f>
        <v>Excellent</v>
      </c>
      <c r="V498" t="str">
        <f>INDEX('WSX Backcast - WINEP'!$B$12:$AG$62, MATCH('ALL Backcast - WINEP NEP'!$C498, 'WSX Backcast - WINEP'!$C$12:$C$62, 0), MATCH('ALL Backcast - WINEP NEP'!V$13, 'WSX Backcast - WINEP'!$B$13:$AG$13, 0))</f>
        <v>Excellent</v>
      </c>
      <c r="W498">
        <f>INDEX('WSX Backcast - WINEP'!$B$12:$AG$62, MATCH('ALL Backcast - WINEP NEP'!$C498, 'WSX Backcast - WINEP'!$C$12:$C$62, 0), MATCH('ALL Backcast - WINEP NEP'!W$13, 'WSX Backcast - WINEP'!$B$13:$AG$13, 0))</f>
        <v>0</v>
      </c>
      <c r="X498">
        <f>INDEX('WSX Backcast - WINEP'!$B$12:$AG$62, MATCH('ALL Backcast - WINEP NEP'!$C498, 'WSX Backcast - WINEP'!$C$12:$C$62, 0), MATCH('ALL Backcast - WINEP NEP'!X$13, 'WSX Backcast - WINEP'!$B$13:$AG$13, 0))</f>
        <v>0</v>
      </c>
      <c r="Y498">
        <f>INDEX('WSX Backcast - WINEP'!$B$12:$AG$62, MATCH('ALL Backcast - WINEP NEP'!$C498, 'WSX Backcast - WINEP'!$C$12:$C$62, 0), MATCH('ALL Backcast - WINEP NEP'!Y$13, 'WSX Backcast - WINEP'!$B$13:$AG$13, 0))</f>
        <v>0</v>
      </c>
      <c r="Z498" t="str">
        <f>INDEX('WSX Backcast - WINEP'!$B$12:$AG$62, MATCH('ALL Backcast - WINEP NEP'!$C498, 'WSX Backcast - WINEP'!$C$12:$C$62, 0), MATCH('ALL Backcast - WINEP NEP'!Z$13, 'WSX Backcast - WINEP'!$B$13:$AG$13, 0))</f>
        <v>N</v>
      </c>
      <c r="AB498" t="str">
        <f t="shared" si="10"/>
        <v>N</v>
      </c>
    </row>
    <row r="499" spans="2:28">
      <c r="B499" t="s">
        <v>245</v>
      </c>
      <c r="C499" t="s">
        <v>843</v>
      </c>
      <c r="D499" t="str">
        <f>INDEX('WSX Backcast - WINEP'!$B$12:$AG$62, MATCH('ALL Backcast - WINEP NEP'!$C499, 'WSX Backcast - WINEP'!$C$12:$C$62, 0), MATCH('ALL Backcast - WINEP NEP'!D$13, 'WSX Backcast - WINEP'!$B$13:$AG$13, 0))</f>
        <v>coastal</v>
      </c>
      <c r="E499" t="str">
        <f>INDEX('WSX Backcast - WINEP'!$B$12:$AG$62, MATCH('ALL Backcast - WINEP NEP'!$C499, 'WSX Backcast - WINEP'!$C$12:$C$62, 0), MATCH('ALL Backcast - WINEP NEP'!E$13, 'WSX Backcast - WINEP'!$B$13:$AG$13, 0))</f>
        <v>Categorisation</v>
      </c>
      <c r="F499" t="str">
        <f>INDEX('WSX Backcast - WINEP'!$B$12:$AG$62, MATCH('ALL Backcast - WINEP NEP'!$C499, 'WSX Backcast - WINEP'!$C$12:$C$62, 0), MATCH('ALL Backcast - WINEP NEP'!F$13, 'WSX Backcast - WINEP'!$B$13:$AG$13, 0))</f>
        <v>Included</v>
      </c>
      <c r="H499" t="str">
        <f>INDEX('WSX Backcast - WINEP'!$B$12:$AG$62, MATCH('ALL Backcast - WINEP NEP'!$C499, 'WSX Backcast - WINEP'!$C$12:$C$62, 0), MATCH('ALL Backcast - WINEP NEP'!H$13, 'WSX Backcast - WINEP'!$B$13:$AG$13, 0))</f>
        <v>Excellent</v>
      </c>
      <c r="I499" t="str">
        <f>INDEX('WSX Backcast - WINEP'!$B$12:$AG$62, MATCH('ALL Backcast - WINEP NEP'!$C499, 'WSX Backcast - WINEP'!$C$12:$C$62, 0), MATCH('ALL Backcast - WINEP NEP'!I$13, 'WSX Backcast - WINEP'!$B$13:$AG$13, 0))</f>
        <v>Excellent</v>
      </c>
      <c r="J499" t="str">
        <f>INDEX('WSX Backcast - WINEP'!$B$12:$AG$62, MATCH('ALL Backcast - WINEP NEP'!$C499, 'WSX Backcast - WINEP'!$C$12:$C$62, 0), MATCH('ALL Backcast - WINEP NEP'!J$13, 'WSX Backcast - WINEP'!$B$13:$AG$13, 0))</f>
        <v>Excellent</v>
      </c>
      <c r="K499" t="str">
        <f>INDEX('WSX Backcast - WINEP'!$B$12:$AG$62, MATCH('ALL Backcast - WINEP NEP'!$C499, 'WSX Backcast - WINEP'!$C$12:$C$62, 0), MATCH('ALL Backcast - WINEP NEP'!K$13, 'WSX Backcast - WINEP'!$B$13:$AG$13, 0))</f>
        <v>Excellent</v>
      </c>
      <c r="L499" t="str">
        <f>INDEX('WSX Backcast - WINEP'!$B$12:$AG$62, MATCH('ALL Backcast - WINEP NEP'!$C499, 'WSX Backcast - WINEP'!$C$12:$C$62, 0), MATCH('ALL Backcast - WINEP NEP'!L$13, 'WSX Backcast - WINEP'!$B$13:$AG$13, 0))</f>
        <v>Excellent</v>
      </c>
      <c r="M499">
        <f>INDEX('WSX Backcast - WINEP'!$B$12:$AG$62, MATCH('ALL Backcast - WINEP NEP'!$C499, 'WSX Backcast - WINEP'!$C$12:$C$62, 0), MATCH('ALL Backcast - WINEP NEP'!M$13, 'WSX Backcast - WINEP'!$B$13:$AG$13, 0))</f>
        <v>0</v>
      </c>
      <c r="N499" t="str">
        <f>INDEX('WSX Backcast - WINEP'!$B$12:$AG$62, MATCH('ALL Backcast - WINEP NEP'!$C499, 'WSX Backcast - WINEP'!$C$12:$C$62, 0), MATCH('ALL Backcast - WINEP NEP'!N$13, 'WSX Backcast - WINEP'!$B$13:$AG$13, 0))</f>
        <v>Excellent</v>
      </c>
      <c r="O499" t="str">
        <f>INDEX('WSX Backcast - WINEP'!$B$12:$AG$62, MATCH('ALL Backcast - WINEP NEP'!$C499, 'WSX Backcast - WINEP'!$C$12:$C$62, 0), MATCH('ALL Backcast - WINEP NEP'!O$13, 'WSX Backcast - WINEP'!$B$13:$AG$13, 0))</f>
        <v>Excellent</v>
      </c>
      <c r="P499">
        <f>INDEX('WSX Backcast - WINEP'!$B$12:$AG$62, MATCH('ALL Backcast - WINEP NEP'!$C499, 'WSX Backcast - WINEP'!$C$12:$C$62, 0), MATCH('ALL Backcast - WINEP NEP'!P$13, 'WSX Backcast - WINEP'!$B$13:$AG$13, 0))</f>
        <v>0</v>
      </c>
      <c r="Q499" t="str">
        <f>INDEX('WSX Backcast - WINEP'!$B$12:$AG$62, MATCH('ALL Backcast - WINEP NEP'!$C499, 'WSX Backcast - WINEP'!$C$12:$C$62, 0), MATCH('ALL Backcast - WINEP NEP'!Q$13, 'WSX Backcast - WINEP'!$B$13:$AG$13, 0))</f>
        <v>Excellent</v>
      </c>
      <c r="R499" t="str">
        <f>INDEX('WSX Backcast - WINEP'!$B$12:$AG$62, MATCH('ALL Backcast - WINEP NEP'!$C499, 'WSX Backcast - WINEP'!$C$12:$C$62, 0), MATCH('ALL Backcast - WINEP NEP'!R$13, 'WSX Backcast - WINEP'!$B$13:$AG$13, 0))</f>
        <v>Excellent</v>
      </c>
      <c r="S499" t="str">
        <f>INDEX('WSX Backcast - WINEP'!$B$12:$AG$62, MATCH('ALL Backcast - WINEP NEP'!$C499, 'WSX Backcast - WINEP'!$C$12:$C$62, 0), MATCH('ALL Backcast - WINEP NEP'!S$13, 'WSX Backcast - WINEP'!$B$13:$AG$13, 0))</f>
        <v>Excellent</v>
      </c>
      <c r="T499" t="str">
        <f>INDEX('WSX Backcast - WINEP'!$B$12:$AG$62, MATCH('ALL Backcast - WINEP NEP'!$C499, 'WSX Backcast - WINEP'!$C$12:$C$62, 0), MATCH('ALL Backcast - WINEP NEP'!T$13, 'WSX Backcast - WINEP'!$B$13:$AG$13, 0))</f>
        <v>Excellent</v>
      </c>
      <c r="U499" t="str">
        <f>INDEX('WSX Backcast - WINEP'!$B$12:$AG$62, MATCH('ALL Backcast - WINEP NEP'!$C499, 'WSX Backcast - WINEP'!$C$12:$C$62, 0), MATCH('ALL Backcast - WINEP NEP'!U$13, 'WSX Backcast - WINEP'!$B$13:$AG$13, 0))</f>
        <v>Excellent</v>
      </c>
      <c r="V499" t="str">
        <f>INDEX('WSX Backcast - WINEP'!$B$12:$AG$62, MATCH('ALL Backcast - WINEP NEP'!$C499, 'WSX Backcast - WINEP'!$C$12:$C$62, 0), MATCH('ALL Backcast - WINEP NEP'!V$13, 'WSX Backcast - WINEP'!$B$13:$AG$13, 0))</f>
        <v>Excellent</v>
      </c>
      <c r="W499">
        <f>INDEX('WSX Backcast - WINEP'!$B$12:$AG$62, MATCH('ALL Backcast - WINEP NEP'!$C499, 'WSX Backcast - WINEP'!$C$12:$C$62, 0), MATCH('ALL Backcast - WINEP NEP'!W$13, 'WSX Backcast - WINEP'!$B$13:$AG$13, 0))</f>
        <v>0</v>
      </c>
      <c r="X499" t="str">
        <f>INDEX('WSX Backcast - WINEP'!$B$12:$AG$62, MATCH('ALL Backcast - WINEP NEP'!$C499, 'WSX Backcast - WINEP'!$C$12:$C$62, 0), MATCH('ALL Backcast - WINEP NEP'!X$13, 'WSX Backcast - WINEP'!$B$13:$AG$13, 0))</f>
        <v>EnvAct_IMP3 - 08WW101001as</v>
      </c>
      <c r="Y499" t="str">
        <f>INDEX('WSX Backcast - WINEP'!$B$12:$AG$62, MATCH('ALL Backcast - WINEP NEP'!$C499, 'WSX Backcast - WINEP'!$C$12:$C$62, 0), MATCH('ALL Backcast - WINEP NEP'!Y$13, 'WSX Backcast - WINEP'!$B$13:$AG$13, 0))</f>
        <v>Accept company forecast (actions complete 31/03/2030) - improvements to reduce storm overflows, maintain excellent</v>
      </c>
      <c r="Z499" t="str">
        <f>INDEX('WSX Backcast - WINEP'!$B$12:$AG$62, MATCH('ALL Backcast - WINEP NEP'!$C499, 'WSX Backcast - WINEP'!$C$12:$C$62, 0), MATCH('ALL Backcast - WINEP NEP'!Z$13, 'WSX Backcast - WINEP'!$B$13:$AG$13, 0))</f>
        <v>N</v>
      </c>
      <c r="AB499" t="str">
        <f t="shared" si="10"/>
        <v>Y</v>
      </c>
    </row>
    <row r="500" spans="2:28">
      <c r="B500" t="s">
        <v>245</v>
      </c>
      <c r="C500" t="s">
        <v>844</v>
      </c>
      <c r="D500" t="str">
        <f>INDEX('WSX Backcast - WINEP'!$B$12:$AG$62, MATCH('ALL Backcast - WINEP NEP'!$C500, 'WSX Backcast - WINEP'!$C$12:$C$62, 0), MATCH('ALL Backcast - WINEP NEP'!D$13, 'WSX Backcast - WINEP'!$B$13:$AG$13, 0))</f>
        <v>coastal</v>
      </c>
      <c r="E500" t="str">
        <f>INDEX('WSX Backcast - WINEP'!$B$12:$AG$62, MATCH('ALL Backcast - WINEP NEP'!$C500, 'WSX Backcast - WINEP'!$C$12:$C$62, 0), MATCH('ALL Backcast - WINEP NEP'!E$13, 'WSX Backcast - WINEP'!$B$13:$AG$13, 0))</f>
        <v>Categorisation</v>
      </c>
      <c r="F500" t="str">
        <f>INDEX('WSX Backcast - WINEP'!$B$12:$AG$62, MATCH('ALL Backcast - WINEP NEP'!$C500, 'WSX Backcast - WINEP'!$C$12:$C$62, 0), MATCH('ALL Backcast - WINEP NEP'!F$13, 'WSX Backcast - WINEP'!$B$13:$AG$13, 0))</f>
        <v>Included</v>
      </c>
      <c r="H500" t="str">
        <f>INDEX('WSX Backcast - WINEP'!$B$12:$AG$62, MATCH('ALL Backcast - WINEP NEP'!$C500, 'WSX Backcast - WINEP'!$C$12:$C$62, 0), MATCH('ALL Backcast - WINEP NEP'!H$13, 'WSX Backcast - WINEP'!$B$13:$AG$13, 0))</f>
        <v>Excellent (backcast)</v>
      </c>
      <c r="I500" t="str">
        <f>INDEX('WSX Backcast - WINEP'!$B$12:$AG$62, MATCH('ALL Backcast - WINEP NEP'!$C500, 'WSX Backcast - WINEP'!$C$12:$C$62, 0), MATCH('ALL Backcast - WINEP NEP'!I$13, 'WSX Backcast - WINEP'!$B$13:$AG$13, 0))</f>
        <v>Excellent (backcast)</v>
      </c>
      <c r="J500" t="str">
        <f>INDEX('WSX Backcast - WINEP'!$B$12:$AG$62, MATCH('ALL Backcast - WINEP NEP'!$C500, 'WSX Backcast - WINEP'!$C$12:$C$62, 0), MATCH('ALL Backcast - WINEP NEP'!J$13, 'WSX Backcast - WINEP'!$B$13:$AG$13, 0))</f>
        <v>Excellent (backcast)</v>
      </c>
      <c r="K500" t="str">
        <f>INDEX('WSX Backcast - WINEP'!$B$12:$AG$62, MATCH('ALL Backcast - WINEP NEP'!$C500, 'WSX Backcast - WINEP'!$C$12:$C$62, 0), MATCH('ALL Backcast - WINEP NEP'!K$13, 'WSX Backcast - WINEP'!$B$13:$AG$13, 0))</f>
        <v>Excellent</v>
      </c>
      <c r="L500" t="str">
        <f>INDEX('WSX Backcast - WINEP'!$B$12:$AG$62, MATCH('ALL Backcast - WINEP NEP'!$C500, 'WSX Backcast - WINEP'!$C$12:$C$62, 0), MATCH('ALL Backcast - WINEP NEP'!L$13, 'WSX Backcast - WINEP'!$B$13:$AG$13, 0))</f>
        <v>Excellent</v>
      </c>
      <c r="M500">
        <f>INDEX('WSX Backcast - WINEP'!$B$12:$AG$62, MATCH('ALL Backcast - WINEP NEP'!$C500, 'WSX Backcast - WINEP'!$C$12:$C$62, 0), MATCH('ALL Backcast - WINEP NEP'!M$13, 'WSX Backcast - WINEP'!$B$13:$AG$13, 0))</f>
        <v>0</v>
      </c>
      <c r="N500" t="str">
        <f>INDEX('WSX Backcast - WINEP'!$B$12:$AG$62, MATCH('ALL Backcast - WINEP NEP'!$C500, 'WSX Backcast - WINEP'!$C$12:$C$62, 0), MATCH('ALL Backcast - WINEP NEP'!N$13, 'WSX Backcast - WINEP'!$B$13:$AG$13, 0))</f>
        <v>Excellent</v>
      </c>
      <c r="O500" t="str">
        <f>INDEX('WSX Backcast - WINEP'!$B$12:$AG$62, MATCH('ALL Backcast - WINEP NEP'!$C500, 'WSX Backcast - WINEP'!$C$12:$C$62, 0), MATCH('ALL Backcast - WINEP NEP'!O$13, 'WSX Backcast - WINEP'!$B$13:$AG$13, 0))</f>
        <v>Excellent</v>
      </c>
      <c r="P500">
        <f>INDEX('WSX Backcast - WINEP'!$B$12:$AG$62, MATCH('ALL Backcast - WINEP NEP'!$C500, 'WSX Backcast - WINEP'!$C$12:$C$62, 0), MATCH('ALL Backcast - WINEP NEP'!P$13, 'WSX Backcast - WINEP'!$B$13:$AG$13, 0))</f>
        <v>0</v>
      </c>
      <c r="Q500" t="str">
        <f>INDEX('WSX Backcast - WINEP'!$B$12:$AG$62, MATCH('ALL Backcast - WINEP NEP'!$C500, 'WSX Backcast - WINEP'!$C$12:$C$62, 0), MATCH('ALL Backcast - WINEP NEP'!Q$13, 'WSX Backcast - WINEP'!$B$13:$AG$13, 0))</f>
        <v>Excellent</v>
      </c>
      <c r="R500" t="str">
        <f>INDEX('WSX Backcast - WINEP'!$B$12:$AG$62, MATCH('ALL Backcast - WINEP NEP'!$C500, 'WSX Backcast - WINEP'!$C$12:$C$62, 0), MATCH('ALL Backcast - WINEP NEP'!R$13, 'WSX Backcast - WINEP'!$B$13:$AG$13, 0))</f>
        <v>Excellent</v>
      </c>
      <c r="S500" t="str">
        <f>INDEX('WSX Backcast - WINEP'!$B$12:$AG$62, MATCH('ALL Backcast - WINEP NEP'!$C500, 'WSX Backcast - WINEP'!$C$12:$C$62, 0), MATCH('ALL Backcast - WINEP NEP'!S$13, 'WSX Backcast - WINEP'!$B$13:$AG$13, 0))</f>
        <v>Excellent</v>
      </c>
      <c r="T500" t="str">
        <f>INDEX('WSX Backcast - WINEP'!$B$12:$AG$62, MATCH('ALL Backcast - WINEP NEP'!$C500, 'WSX Backcast - WINEP'!$C$12:$C$62, 0), MATCH('ALL Backcast - WINEP NEP'!T$13, 'WSX Backcast - WINEP'!$B$13:$AG$13, 0))</f>
        <v>Excellent</v>
      </c>
      <c r="U500" t="str">
        <f>INDEX('WSX Backcast - WINEP'!$B$12:$AG$62, MATCH('ALL Backcast - WINEP NEP'!$C500, 'WSX Backcast - WINEP'!$C$12:$C$62, 0), MATCH('ALL Backcast - WINEP NEP'!U$13, 'WSX Backcast - WINEP'!$B$13:$AG$13, 0))</f>
        <v>Excellent</v>
      </c>
      <c r="V500" t="str">
        <f>INDEX('WSX Backcast - WINEP'!$B$12:$AG$62, MATCH('ALL Backcast - WINEP NEP'!$C500, 'WSX Backcast - WINEP'!$C$12:$C$62, 0), MATCH('ALL Backcast - WINEP NEP'!V$13, 'WSX Backcast - WINEP'!$B$13:$AG$13, 0))</f>
        <v>Excellent</v>
      </c>
      <c r="W500">
        <f>INDEX('WSX Backcast - WINEP'!$B$12:$AG$62, MATCH('ALL Backcast - WINEP NEP'!$C500, 'WSX Backcast - WINEP'!$C$12:$C$62, 0), MATCH('ALL Backcast - WINEP NEP'!W$13, 'WSX Backcast - WINEP'!$B$13:$AG$13, 0))</f>
        <v>0</v>
      </c>
      <c r="X500">
        <f>INDEX('WSX Backcast - WINEP'!$B$12:$AG$62, MATCH('ALL Backcast - WINEP NEP'!$C500, 'WSX Backcast - WINEP'!$C$12:$C$62, 0), MATCH('ALL Backcast - WINEP NEP'!X$13, 'WSX Backcast - WINEP'!$B$13:$AG$13, 0))</f>
        <v>0</v>
      </c>
      <c r="Y500">
        <f>INDEX('WSX Backcast - WINEP'!$B$12:$AG$62, MATCH('ALL Backcast - WINEP NEP'!$C500, 'WSX Backcast - WINEP'!$C$12:$C$62, 0), MATCH('ALL Backcast - WINEP NEP'!Y$13, 'WSX Backcast - WINEP'!$B$13:$AG$13, 0))</f>
        <v>0</v>
      </c>
      <c r="Z500" t="str">
        <f>INDEX('WSX Backcast - WINEP'!$B$12:$AG$62, MATCH('ALL Backcast - WINEP NEP'!$C500, 'WSX Backcast - WINEP'!$C$12:$C$62, 0), MATCH('ALL Backcast - WINEP NEP'!Z$13, 'WSX Backcast - WINEP'!$B$13:$AG$13, 0))</f>
        <v>N</v>
      </c>
      <c r="AB500" t="str">
        <f t="shared" si="10"/>
        <v>N</v>
      </c>
    </row>
    <row r="501" spans="2:28">
      <c r="B501" t="s">
        <v>245</v>
      </c>
      <c r="C501" t="s">
        <v>845</v>
      </c>
      <c r="D501" t="str">
        <f>INDEX('WSX Backcast - WINEP'!$B$12:$AG$62, MATCH('ALL Backcast - WINEP NEP'!$C501, 'WSX Backcast - WINEP'!$C$12:$C$62, 0), MATCH('ALL Backcast - WINEP NEP'!D$13, 'WSX Backcast - WINEP'!$B$13:$AG$13, 0))</f>
        <v>coastal</v>
      </c>
      <c r="E501" t="str">
        <f>INDEX('WSX Backcast - WINEP'!$B$12:$AG$62, MATCH('ALL Backcast - WINEP NEP'!$C501, 'WSX Backcast - WINEP'!$C$12:$C$62, 0), MATCH('ALL Backcast - WINEP NEP'!E$13, 'WSX Backcast - WINEP'!$B$13:$AG$13, 0))</f>
        <v>Categorisation</v>
      </c>
      <c r="F501" t="str">
        <f>INDEX('WSX Backcast - WINEP'!$B$12:$AG$62, MATCH('ALL Backcast - WINEP NEP'!$C501, 'WSX Backcast - WINEP'!$C$12:$C$62, 0), MATCH('ALL Backcast - WINEP NEP'!F$13, 'WSX Backcast - WINEP'!$B$13:$AG$13, 0))</f>
        <v>Included</v>
      </c>
      <c r="H501" t="str">
        <f>INDEX('WSX Backcast - WINEP'!$B$12:$AG$62, MATCH('ALL Backcast - WINEP NEP'!$C501, 'WSX Backcast - WINEP'!$C$12:$C$62, 0), MATCH('ALL Backcast - WINEP NEP'!H$13, 'WSX Backcast - WINEP'!$B$13:$AG$13, 0))</f>
        <v>Good</v>
      </c>
      <c r="I501" t="str">
        <f>INDEX('WSX Backcast - WINEP'!$B$12:$AG$62, MATCH('ALL Backcast - WINEP NEP'!$C501, 'WSX Backcast - WINEP'!$C$12:$C$62, 0), MATCH('ALL Backcast - WINEP NEP'!I$13, 'WSX Backcast - WINEP'!$B$13:$AG$13, 0))</f>
        <v>Good</v>
      </c>
      <c r="J501" t="str">
        <f>INDEX('WSX Backcast - WINEP'!$B$12:$AG$62, MATCH('ALL Backcast - WINEP NEP'!$C501, 'WSX Backcast - WINEP'!$C$12:$C$62, 0), MATCH('ALL Backcast - WINEP NEP'!J$13, 'WSX Backcast - WINEP'!$B$13:$AG$13, 0))</f>
        <v>Good</v>
      </c>
      <c r="K501" t="str">
        <f>INDEX('WSX Backcast - WINEP'!$B$12:$AG$62, MATCH('ALL Backcast - WINEP NEP'!$C501, 'WSX Backcast - WINEP'!$C$12:$C$62, 0), MATCH('ALL Backcast - WINEP NEP'!K$13, 'WSX Backcast - WINEP'!$B$13:$AG$13, 0))</f>
        <v>Good</v>
      </c>
      <c r="L501" t="str">
        <f>INDEX('WSX Backcast - WINEP'!$B$12:$AG$62, MATCH('ALL Backcast - WINEP NEP'!$C501, 'WSX Backcast - WINEP'!$C$12:$C$62, 0), MATCH('ALL Backcast - WINEP NEP'!L$13, 'WSX Backcast - WINEP'!$B$13:$AG$13, 0))</f>
        <v>Excellent</v>
      </c>
      <c r="M501">
        <f>INDEX('WSX Backcast - WINEP'!$B$12:$AG$62, MATCH('ALL Backcast - WINEP NEP'!$C501, 'WSX Backcast - WINEP'!$C$12:$C$62, 0), MATCH('ALL Backcast - WINEP NEP'!M$13, 'WSX Backcast - WINEP'!$B$13:$AG$13, 0))</f>
        <v>0</v>
      </c>
      <c r="N501" t="str">
        <f>INDEX('WSX Backcast - WINEP'!$B$12:$AG$62, MATCH('ALL Backcast - WINEP NEP'!$C501, 'WSX Backcast - WINEP'!$C$12:$C$62, 0), MATCH('ALL Backcast - WINEP NEP'!N$13, 'WSX Backcast - WINEP'!$B$13:$AG$13, 0))</f>
        <v>Excellent</v>
      </c>
      <c r="O501" t="str">
        <f>INDEX('WSX Backcast - WINEP'!$B$12:$AG$62, MATCH('ALL Backcast - WINEP NEP'!$C501, 'WSX Backcast - WINEP'!$C$12:$C$62, 0), MATCH('ALL Backcast - WINEP NEP'!O$13, 'WSX Backcast - WINEP'!$B$13:$AG$13, 0))</f>
        <v>Excellent</v>
      </c>
      <c r="P501">
        <f>INDEX('WSX Backcast - WINEP'!$B$12:$AG$62, MATCH('ALL Backcast - WINEP NEP'!$C501, 'WSX Backcast - WINEP'!$C$12:$C$62, 0), MATCH('ALL Backcast - WINEP NEP'!P$13, 'WSX Backcast - WINEP'!$B$13:$AG$13, 0))</f>
        <v>0</v>
      </c>
      <c r="Q501" t="str">
        <f>INDEX('WSX Backcast - WINEP'!$B$12:$AG$62, MATCH('ALL Backcast - WINEP NEP'!$C501, 'WSX Backcast - WINEP'!$C$12:$C$62, 0), MATCH('ALL Backcast - WINEP NEP'!Q$13, 'WSX Backcast - WINEP'!$B$13:$AG$13, 0))</f>
        <v>Excellent</v>
      </c>
      <c r="R501" t="str">
        <f>INDEX('WSX Backcast - WINEP'!$B$12:$AG$62, MATCH('ALL Backcast - WINEP NEP'!$C501, 'WSX Backcast - WINEP'!$C$12:$C$62, 0), MATCH('ALL Backcast - WINEP NEP'!R$13, 'WSX Backcast - WINEP'!$B$13:$AG$13, 0))</f>
        <v>Excellent</v>
      </c>
      <c r="S501" t="str">
        <f>INDEX('WSX Backcast - WINEP'!$B$12:$AG$62, MATCH('ALL Backcast - WINEP NEP'!$C501, 'WSX Backcast - WINEP'!$C$12:$C$62, 0), MATCH('ALL Backcast - WINEP NEP'!S$13, 'WSX Backcast - WINEP'!$B$13:$AG$13, 0))</f>
        <v>Excellent</v>
      </c>
      <c r="T501" t="str">
        <f>INDEX('WSX Backcast - WINEP'!$B$12:$AG$62, MATCH('ALL Backcast - WINEP NEP'!$C501, 'WSX Backcast - WINEP'!$C$12:$C$62, 0), MATCH('ALL Backcast - WINEP NEP'!T$13, 'WSX Backcast - WINEP'!$B$13:$AG$13, 0))</f>
        <v>Excellent</v>
      </c>
      <c r="U501" t="str">
        <f>INDEX('WSX Backcast - WINEP'!$B$12:$AG$62, MATCH('ALL Backcast - WINEP NEP'!$C501, 'WSX Backcast - WINEP'!$C$12:$C$62, 0), MATCH('ALL Backcast - WINEP NEP'!U$13, 'WSX Backcast - WINEP'!$B$13:$AG$13, 0))</f>
        <v>Excellent</v>
      </c>
      <c r="V501" t="str">
        <f>INDEX('WSX Backcast - WINEP'!$B$12:$AG$62, MATCH('ALL Backcast - WINEP NEP'!$C501, 'WSX Backcast - WINEP'!$C$12:$C$62, 0), MATCH('ALL Backcast - WINEP NEP'!V$13, 'WSX Backcast - WINEP'!$B$13:$AG$13, 0))</f>
        <v>Excellent</v>
      </c>
      <c r="W501">
        <f>INDEX('WSX Backcast - WINEP'!$B$12:$AG$62, MATCH('ALL Backcast - WINEP NEP'!$C501, 'WSX Backcast - WINEP'!$C$12:$C$62, 0), MATCH('ALL Backcast - WINEP NEP'!W$13, 'WSX Backcast - WINEP'!$B$13:$AG$13, 0))</f>
        <v>0</v>
      </c>
      <c r="X501" t="str">
        <f>INDEX('WSX Backcast - WINEP'!$B$12:$AG$62, MATCH('ALL Backcast - WINEP NEP'!$C501, 'WSX Backcast - WINEP'!$C$12:$C$62, 0), MATCH('ALL Backcast - WINEP NEP'!X$13, 'WSX Backcast - WINEP'!$B$13:$AG$13, 0))</f>
        <v>EnvAct_IMP3 - 08WW101001ar</v>
      </c>
      <c r="Y501" t="str">
        <f>INDEX('WSX Backcast - WINEP'!$B$12:$AG$62, MATCH('ALL Backcast - WINEP NEP'!$C501, 'WSX Backcast - WINEP'!$C$12:$C$62, 0), MATCH('ALL Backcast - WINEP NEP'!Y$13, 'WSX Backcast - WINEP'!$B$13:$AG$13, 0))</f>
        <v>Accept company forecast (actions complete 31/03/2030) - improvements to reduce storm overflows, maintain excellent</v>
      </c>
      <c r="Z501" t="str">
        <f>INDEX('WSX Backcast - WINEP'!$B$12:$AG$62, MATCH('ALL Backcast - WINEP NEP'!$C501, 'WSX Backcast - WINEP'!$C$12:$C$62, 0), MATCH('ALL Backcast - WINEP NEP'!Z$13, 'WSX Backcast - WINEP'!$B$13:$AG$13, 0))</f>
        <v>N</v>
      </c>
      <c r="AB501" t="str">
        <f t="shared" si="10"/>
        <v>Y</v>
      </c>
    </row>
    <row r="502" spans="2:28">
      <c r="B502" t="s">
        <v>245</v>
      </c>
      <c r="C502" t="s">
        <v>846</v>
      </c>
      <c r="D502" t="str">
        <f>INDEX('WSX Backcast - WINEP'!$B$12:$AG$62, MATCH('ALL Backcast - WINEP NEP'!$C502, 'WSX Backcast - WINEP'!$C$12:$C$62, 0), MATCH('ALL Backcast - WINEP NEP'!D$13, 'WSX Backcast - WINEP'!$B$13:$AG$13, 0))</f>
        <v>coastal</v>
      </c>
      <c r="E502" t="str">
        <f>INDEX('WSX Backcast - WINEP'!$B$12:$AG$62, MATCH('ALL Backcast - WINEP NEP'!$C502, 'WSX Backcast - WINEP'!$C$12:$C$62, 0), MATCH('ALL Backcast - WINEP NEP'!E$13, 'WSX Backcast - WINEP'!$B$13:$AG$13, 0))</f>
        <v>Categorisation</v>
      </c>
      <c r="F502" t="str">
        <f>INDEX('WSX Backcast - WINEP'!$B$12:$AG$62, MATCH('ALL Backcast - WINEP NEP'!$C502, 'WSX Backcast - WINEP'!$C$12:$C$62, 0), MATCH('ALL Backcast - WINEP NEP'!F$13, 'WSX Backcast - WINEP'!$B$13:$AG$13, 0))</f>
        <v>Included</v>
      </c>
      <c r="H502" t="str">
        <f>INDEX('WSX Backcast - WINEP'!$B$12:$AG$62, MATCH('ALL Backcast - WINEP NEP'!$C502, 'WSX Backcast - WINEP'!$C$12:$C$62, 0), MATCH('ALL Backcast - WINEP NEP'!H$13, 'WSX Backcast - WINEP'!$B$13:$AG$13, 0))</f>
        <v>Excellent</v>
      </c>
      <c r="I502" t="str">
        <f>INDEX('WSX Backcast - WINEP'!$B$12:$AG$62, MATCH('ALL Backcast - WINEP NEP'!$C502, 'WSX Backcast - WINEP'!$C$12:$C$62, 0), MATCH('ALL Backcast - WINEP NEP'!I$13, 'WSX Backcast - WINEP'!$B$13:$AG$13, 0))</f>
        <v>Excellent</v>
      </c>
      <c r="J502" t="str">
        <f>INDEX('WSX Backcast - WINEP'!$B$12:$AG$62, MATCH('ALL Backcast - WINEP NEP'!$C502, 'WSX Backcast - WINEP'!$C$12:$C$62, 0), MATCH('ALL Backcast - WINEP NEP'!J$13, 'WSX Backcast - WINEP'!$B$13:$AG$13, 0))</f>
        <v>Excellent</v>
      </c>
      <c r="K502" t="str">
        <f>INDEX('WSX Backcast - WINEP'!$B$12:$AG$62, MATCH('ALL Backcast - WINEP NEP'!$C502, 'WSX Backcast - WINEP'!$C$12:$C$62, 0), MATCH('ALL Backcast - WINEP NEP'!K$13, 'WSX Backcast - WINEP'!$B$13:$AG$13, 0))</f>
        <v>Excellent</v>
      </c>
      <c r="L502" t="str">
        <f>INDEX('WSX Backcast - WINEP'!$B$12:$AG$62, MATCH('ALL Backcast - WINEP NEP'!$C502, 'WSX Backcast - WINEP'!$C$12:$C$62, 0), MATCH('ALL Backcast - WINEP NEP'!L$13, 'WSX Backcast - WINEP'!$B$13:$AG$13, 0))</f>
        <v>Excellent</v>
      </c>
      <c r="M502">
        <f>INDEX('WSX Backcast - WINEP'!$B$12:$AG$62, MATCH('ALL Backcast - WINEP NEP'!$C502, 'WSX Backcast - WINEP'!$C$12:$C$62, 0), MATCH('ALL Backcast - WINEP NEP'!M$13, 'WSX Backcast - WINEP'!$B$13:$AG$13, 0))</f>
        <v>0</v>
      </c>
      <c r="N502" t="str">
        <f>INDEX('WSX Backcast - WINEP'!$B$12:$AG$62, MATCH('ALL Backcast - WINEP NEP'!$C502, 'WSX Backcast - WINEP'!$C$12:$C$62, 0), MATCH('ALL Backcast - WINEP NEP'!N$13, 'WSX Backcast - WINEP'!$B$13:$AG$13, 0))</f>
        <v>Excellent</v>
      </c>
      <c r="O502" t="str">
        <f>INDEX('WSX Backcast - WINEP'!$B$12:$AG$62, MATCH('ALL Backcast - WINEP NEP'!$C502, 'WSX Backcast - WINEP'!$C$12:$C$62, 0), MATCH('ALL Backcast - WINEP NEP'!O$13, 'WSX Backcast - WINEP'!$B$13:$AG$13, 0))</f>
        <v>Excellent</v>
      </c>
      <c r="P502">
        <f>INDEX('WSX Backcast - WINEP'!$B$12:$AG$62, MATCH('ALL Backcast - WINEP NEP'!$C502, 'WSX Backcast - WINEP'!$C$12:$C$62, 0), MATCH('ALL Backcast - WINEP NEP'!P$13, 'WSX Backcast - WINEP'!$B$13:$AG$13, 0))</f>
        <v>0</v>
      </c>
      <c r="Q502" t="str">
        <f>INDEX('WSX Backcast - WINEP'!$B$12:$AG$62, MATCH('ALL Backcast - WINEP NEP'!$C502, 'WSX Backcast - WINEP'!$C$12:$C$62, 0), MATCH('ALL Backcast - WINEP NEP'!Q$13, 'WSX Backcast - WINEP'!$B$13:$AG$13, 0))</f>
        <v>Excellent</v>
      </c>
      <c r="R502" t="str">
        <f>INDEX('WSX Backcast - WINEP'!$B$12:$AG$62, MATCH('ALL Backcast - WINEP NEP'!$C502, 'WSX Backcast - WINEP'!$C$12:$C$62, 0), MATCH('ALL Backcast - WINEP NEP'!R$13, 'WSX Backcast - WINEP'!$B$13:$AG$13, 0))</f>
        <v>Excellent</v>
      </c>
      <c r="S502" t="str">
        <f>INDEX('WSX Backcast - WINEP'!$B$12:$AG$62, MATCH('ALL Backcast - WINEP NEP'!$C502, 'WSX Backcast - WINEP'!$C$12:$C$62, 0), MATCH('ALL Backcast - WINEP NEP'!S$13, 'WSX Backcast - WINEP'!$B$13:$AG$13, 0))</f>
        <v>Excellent</v>
      </c>
      <c r="T502" t="str">
        <f>INDEX('WSX Backcast - WINEP'!$B$12:$AG$62, MATCH('ALL Backcast - WINEP NEP'!$C502, 'WSX Backcast - WINEP'!$C$12:$C$62, 0), MATCH('ALL Backcast - WINEP NEP'!T$13, 'WSX Backcast - WINEP'!$B$13:$AG$13, 0))</f>
        <v>Excellent</v>
      </c>
      <c r="U502" t="str">
        <f>INDEX('WSX Backcast - WINEP'!$B$12:$AG$62, MATCH('ALL Backcast - WINEP NEP'!$C502, 'WSX Backcast - WINEP'!$C$12:$C$62, 0), MATCH('ALL Backcast - WINEP NEP'!U$13, 'WSX Backcast - WINEP'!$B$13:$AG$13, 0))</f>
        <v>Excellent</v>
      </c>
      <c r="V502" t="str">
        <f>INDEX('WSX Backcast - WINEP'!$B$12:$AG$62, MATCH('ALL Backcast - WINEP NEP'!$C502, 'WSX Backcast - WINEP'!$C$12:$C$62, 0), MATCH('ALL Backcast - WINEP NEP'!V$13, 'WSX Backcast - WINEP'!$B$13:$AG$13, 0))</f>
        <v>Excellent</v>
      </c>
      <c r="W502">
        <f>INDEX('WSX Backcast - WINEP'!$B$12:$AG$62, MATCH('ALL Backcast - WINEP NEP'!$C502, 'WSX Backcast - WINEP'!$C$12:$C$62, 0), MATCH('ALL Backcast - WINEP NEP'!W$13, 'WSX Backcast - WINEP'!$B$13:$AG$13, 0))</f>
        <v>0</v>
      </c>
      <c r="X502">
        <f>INDEX('WSX Backcast - WINEP'!$B$12:$AG$62, MATCH('ALL Backcast - WINEP NEP'!$C502, 'WSX Backcast - WINEP'!$C$12:$C$62, 0), MATCH('ALL Backcast - WINEP NEP'!X$13, 'WSX Backcast - WINEP'!$B$13:$AG$13, 0))</f>
        <v>0</v>
      </c>
      <c r="Y502">
        <f>INDEX('WSX Backcast - WINEP'!$B$12:$AG$62, MATCH('ALL Backcast - WINEP NEP'!$C502, 'WSX Backcast - WINEP'!$C$12:$C$62, 0), MATCH('ALL Backcast - WINEP NEP'!Y$13, 'WSX Backcast - WINEP'!$B$13:$AG$13, 0))</f>
        <v>0</v>
      </c>
      <c r="Z502" t="str">
        <f>INDEX('WSX Backcast - WINEP'!$B$12:$AG$62, MATCH('ALL Backcast - WINEP NEP'!$C502, 'WSX Backcast - WINEP'!$C$12:$C$62, 0), MATCH('ALL Backcast - WINEP NEP'!Z$13, 'WSX Backcast - WINEP'!$B$13:$AG$13, 0))</f>
        <v>N</v>
      </c>
      <c r="AB502" t="str">
        <f t="shared" si="10"/>
        <v>N</v>
      </c>
    </row>
    <row r="503" spans="2:28">
      <c r="B503" t="s">
        <v>245</v>
      </c>
      <c r="C503" t="s">
        <v>847</v>
      </c>
      <c r="D503" t="str">
        <f>INDEX('WSX Backcast - WINEP'!$B$12:$AG$62, MATCH('ALL Backcast - WINEP NEP'!$C503, 'WSX Backcast - WINEP'!$C$12:$C$62, 0), MATCH('ALL Backcast - WINEP NEP'!D$13, 'WSX Backcast - WINEP'!$B$13:$AG$13, 0))</f>
        <v>coastal</v>
      </c>
      <c r="E503" t="str">
        <f>INDEX('WSX Backcast - WINEP'!$B$12:$AG$62, MATCH('ALL Backcast - WINEP NEP'!$C503, 'WSX Backcast - WINEP'!$C$12:$C$62, 0), MATCH('ALL Backcast - WINEP NEP'!E$13, 'WSX Backcast - WINEP'!$B$13:$AG$13, 0))</f>
        <v>Categorisation</v>
      </c>
      <c r="F503" t="str">
        <f>INDEX('WSX Backcast - WINEP'!$B$12:$AG$62, MATCH('ALL Backcast - WINEP NEP'!$C503, 'WSX Backcast - WINEP'!$C$12:$C$62, 0), MATCH('ALL Backcast - WINEP NEP'!F$13, 'WSX Backcast - WINEP'!$B$13:$AG$13, 0))</f>
        <v>Included</v>
      </c>
      <c r="H503" t="str">
        <f>INDEX('WSX Backcast - WINEP'!$B$12:$AG$62, MATCH('ALL Backcast - WINEP NEP'!$C503, 'WSX Backcast - WINEP'!$C$12:$C$62, 0), MATCH('ALL Backcast - WINEP NEP'!H$13, 'WSX Backcast - WINEP'!$B$13:$AG$13, 0))</f>
        <v>Good</v>
      </c>
      <c r="I503" t="str">
        <f>INDEX('WSX Backcast - WINEP'!$B$12:$AG$62, MATCH('ALL Backcast - WINEP NEP'!$C503, 'WSX Backcast - WINEP'!$C$12:$C$62, 0), MATCH('ALL Backcast - WINEP NEP'!I$13, 'WSX Backcast - WINEP'!$B$13:$AG$13, 0))</f>
        <v>Excellent</v>
      </c>
      <c r="J503" t="str">
        <f>INDEX('WSX Backcast - WINEP'!$B$12:$AG$62, MATCH('ALL Backcast - WINEP NEP'!$C503, 'WSX Backcast - WINEP'!$C$12:$C$62, 0), MATCH('ALL Backcast - WINEP NEP'!J$13, 'WSX Backcast - WINEP'!$B$13:$AG$13, 0))</f>
        <v>Excellent</v>
      </c>
      <c r="K503" t="str">
        <f>INDEX('WSX Backcast - WINEP'!$B$12:$AG$62, MATCH('ALL Backcast - WINEP NEP'!$C503, 'WSX Backcast - WINEP'!$C$12:$C$62, 0), MATCH('ALL Backcast - WINEP NEP'!K$13, 'WSX Backcast - WINEP'!$B$13:$AG$13, 0))</f>
        <v>Excellent</v>
      </c>
      <c r="L503" t="str">
        <f>INDEX('WSX Backcast - WINEP'!$B$12:$AG$62, MATCH('ALL Backcast - WINEP NEP'!$C503, 'WSX Backcast - WINEP'!$C$12:$C$62, 0), MATCH('ALL Backcast - WINEP NEP'!L$13, 'WSX Backcast - WINEP'!$B$13:$AG$13, 0))</f>
        <v>Excellent</v>
      </c>
      <c r="M503">
        <f>INDEX('WSX Backcast - WINEP'!$B$12:$AG$62, MATCH('ALL Backcast - WINEP NEP'!$C503, 'WSX Backcast - WINEP'!$C$12:$C$62, 0), MATCH('ALL Backcast - WINEP NEP'!M$13, 'WSX Backcast - WINEP'!$B$13:$AG$13, 0))</f>
        <v>0</v>
      </c>
      <c r="N503" t="str">
        <f>INDEX('WSX Backcast - WINEP'!$B$12:$AG$62, MATCH('ALL Backcast - WINEP NEP'!$C503, 'WSX Backcast - WINEP'!$C$12:$C$62, 0), MATCH('ALL Backcast - WINEP NEP'!N$13, 'WSX Backcast - WINEP'!$B$13:$AG$13, 0))</f>
        <v>Good</v>
      </c>
      <c r="O503" t="str">
        <f>INDEX('WSX Backcast - WINEP'!$B$12:$AG$62, MATCH('ALL Backcast - WINEP NEP'!$C503, 'WSX Backcast - WINEP'!$C$12:$C$62, 0), MATCH('ALL Backcast - WINEP NEP'!O$13, 'WSX Backcast - WINEP'!$B$13:$AG$13, 0))</f>
        <v>Sufficient</v>
      </c>
      <c r="P503">
        <f>INDEX('WSX Backcast - WINEP'!$B$12:$AG$62, MATCH('ALL Backcast - WINEP NEP'!$C503, 'WSX Backcast - WINEP'!$C$12:$C$62, 0), MATCH('ALL Backcast - WINEP NEP'!P$13, 'WSX Backcast - WINEP'!$B$13:$AG$13, 0))</f>
        <v>0</v>
      </c>
      <c r="Q503" t="str">
        <f>INDEX('WSX Backcast - WINEP'!$B$12:$AG$62, MATCH('ALL Backcast - WINEP NEP'!$C503, 'WSX Backcast - WINEP'!$C$12:$C$62, 0), MATCH('ALL Backcast - WINEP NEP'!Q$13, 'WSX Backcast - WINEP'!$B$13:$AG$13, 0))</f>
        <v>Sufficient</v>
      </c>
      <c r="R503" t="str">
        <f>INDEX('WSX Backcast - WINEP'!$B$12:$AG$62, MATCH('ALL Backcast - WINEP NEP'!$C503, 'WSX Backcast - WINEP'!$C$12:$C$62, 0), MATCH('ALL Backcast - WINEP NEP'!R$13, 'WSX Backcast - WINEP'!$B$13:$AG$13, 0))</f>
        <v>Sufficient</v>
      </c>
      <c r="S503" t="str">
        <f>INDEX('WSX Backcast - WINEP'!$B$12:$AG$62, MATCH('ALL Backcast - WINEP NEP'!$C503, 'WSX Backcast - WINEP'!$C$12:$C$62, 0), MATCH('ALL Backcast - WINEP NEP'!S$13, 'WSX Backcast - WINEP'!$B$13:$AG$13, 0))</f>
        <v>Sufficient</v>
      </c>
      <c r="T503" t="str">
        <f>INDEX('WSX Backcast - WINEP'!$B$12:$AG$62, MATCH('ALL Backcast - WINEP NEP'!$C503, 'WSX Backcast - WINEP'!$C$12:$C$62, 0), MATCH('ALL Backcast - WINEP NEP'!T$13, 'WSX Backcast - WINEP'!$B$13:$AG$13, 0))</f>
        <v>Sufficient</v>
      </c>
      <c r="U503" t="str">
        <f>INDEX('WSX Backcast - WINEP'!$B$12:$AG$62, MATCH('ALL Backcast - WINEP NEP'!$C503, 'WSX Backcast - WINEP'!$C$12:$C$62, 0), MATCH('ALL Backcast - WINEP NEP'!U$13, 'WSX Backcast - WINEP'!$B$13:$AG$13, 0))</f>
        <v>Sufficient</v>
      </c>
      <c r="V503" t="str">
        <f>INDEX('WSX Backcast - WINEP'!$B$12:$AG$62, MATCH('ALL Backcast - WINEP NEP'!$C503, 'WSX Backcast - WINEP'!$C$12:$C$62, 0), MATCH('ALL Backcast - WINEP NEP'!V$13, 'WSX Backcast - WINEP'!$B$13:$AG$13, 0))</f>
        <v>Sufficient</v>
      </c>
      <c r="W503" t="str">
        <f>INDEX('WSX Backcast - WINEP'!$B$12:$AG$62, MATCH('ALL Backcast - WINEP NEP'!$C503, 'WSX Backcast - WINEP'!$C$12:$C$62, 0), MATCH('ALL Backcast - WINEP NEP'!W$13, 'WSX Backcast - WINEP'!$B$13:$AG$13, 0))</f>
        <v>Y</v>
      </c>
      <c r="X503">
        <f>INDEX('WSX Backcast - WINEP'!$B$12:$AG$62, MATCH('ALL Backcast - WINEP NEP'!$C503, 'WSX Backcast - WINEP'!$C$12:$C$62, 0), MATCH('ALL Backcast - WINEP NEP'!X$13, 'WSX Backcast - WINEP'!$B$13:$AG$13, 0))</f>
        <v>0</v>
      </c>
      <c r="Y503" t="str">
        <f>INDEX('WSX Backcast - WINEP'!$B$12:$AG$62, MATCH('ALL Backcast - WINEP NEP'!$C503, 'WSX Backcast - WINEP'!$C$12:$C$62, 0), MATCH('ALL Backcast - WINEP NEP'!Y$13, 'WSX Backcast - WINEP'!$B$13:$AG$13, 0))</f>
        <v>Historically good is level delivered so should hold forecast at this level</v>
      </c>
      <c r="Z503" t="str">
        <f>INDEX('WSX Backcast - WINEP'!$B$12:$AG$62, MATCH('ALL Backcast - WINEP NEP'!$C503, 'WSX Backcast - WINEP'!$C$12:$C$62, 0), MATCH('ALL Backcast - WINEP NEP'!Z$13, 'WSX Backcast - WINEP'!$B$13:$AG$13, 0))</f>
        <v>Y</v>
      </c>
      <c r="AB503" t="str">
        <f t="shared" si="10"/>
        <v>N</v>
      </c>
    </row>
    <row r="504" spans="2:28">
      <c r="B504" t="s">
        <v>245</v>
      </c>
      <c r="C504" t="s">
        <v>848</v>
      </c>
      <c r="D504" t="str">
        <f>INDEX('WSX Backcast - WINEP'!$B$12:$AG$62, MATCH('ALL Backcast - WINEP NEP'!$C504, 'WSX Backcast - WINEP'!$C$12:$C$62, 0), MATCH('ALL Backcast - WINEP NEP'!D$13, 'WSX Backcast - WINEP'!$B$13:$AG$13, 0))</f>
        <v>coastal</v>
      </c>
      <c r="E504" t="str">
        <f>INDEX('WSX Backcast - WINEP'!$B$12:$AG$62, MATCH('ALL Backcast - WINEP NEP'!$C504, 'WSX Backcast - WINEP'!$C$12:$C$62, 0), MATCH('ALL Backcast - WINEP NEP'!E$13, 'WSX Backcast - WINEP'!$B$13:$AG$13, 0))</f>
        <v>Categorisation</v>
      </c>
      <c r="F504" t="str">
        <f>INDEX('WSX Backcast - WINEP'!$B$12:$AG$62, MATCH('ALL Backcast - WINEP NEP'!$C504, 'WSX Backcast - WINEP'!$C$12:$C$62, 0), MATCH('ALL Backcast - WINEP NEP'!F$13, 'WSX Backcast - WINEP'!$B$13:$AG$13, 0))</f>
        <v>Included</v>
      </c>
      <c r="H504" t="str">
        <f>INDEX('WSX Backcast - WINEP'!$B$12:$AG$62, MATCH('ALL Backcast - WINEP NEP'!$C504, 'WSX Backcast - WINEP'!$C$12:$C$62, 0), MATCH('ALL Backcast - WINEP NEP'!H$13, 'WSX Backcast - WINEP'!$B$13:$AG$13, 0))</f>
        <v>Excellent</v>
      </c>
      <c r="I504" t="str">
        <f>INDEX('WSX Backcast - WINEP'!$B$12:$AG$62, MATCH('ALL Backcast - WINEP NEP'!$C504, 'WSX Backcast - WINEP'!$C$12:$C$62, 0), MATCH('ALL Backcast - WINEP NEP'!I$13, 'WSX Backcast - WINEP'!$B$13:$AG$13, 0))</f>
        <v>Excellent</v>
      </c>
      <c r="J504" t="str">
        <f>INDEX('WSX Backcast - WINEP'!$B$12:$AG$62, MATCH('ALL Backcast - WINEP NEP'!$C504, 'WSX Backcast - WINEP'!$C$12:$C$62, 0), MATCH('ALL Backcast - WINEP NEP'!J$13, 'WSX Backcast - WINEP'!$B$13:$AG$13, 0))</f>
        <v>Excellent</v>
      </c>
      <c r="K504" t="str">
        <f>INDEX('WSX Backcast - WINEP'!$B$12:$AG$62, MATCH('ALL Backcast - WINEP NEP'!$C504, 'WSX Backcast - WINEP'!$C$12:$C$62, 0), MATCH('ALL Backcast - WINEP NEP'!K$13, 'WSX Backcast - WINEP'!$B$13:$AG$13, 0))</f>
        <v>Excellent</v>
      </c>
      <c r="L504" t="str">
        <f>INDEX('WSX Backcast - WINEP'!$B$12:$AG$62, MATCH('ALL Backcast - WINEP NEP'!$C504, 'WSX Backcast - WINEP'!$C$12:$C$62, 0), MATCH('ALL Backcast - WINEP NEP'!L$13, 'WSX Backcast - WINEP'!$B$13:$AG$13, 0))</f>
        <v>Excellent</v>
      </c>
      <c r="M504">
        <f>INDEX('WSX Backcast - WINEP'!$B$12:$AG$62, MATCH('ALL Backcast - WINEP NEP'!$C504, 'WSX Backcast - WINEP'!$C$12:$C$62, 0), MATCH('ALL Backcast - WINEP NEP'!M$13, 'WSX Backcast - WINEP'!$B$13:$AG$13, 0))</f>
        <v>0</v>
      </c>
      <c r="N504" t="str">
        <f>INDEX('WSX Backcast - WINEP'!$B$12:$AG$62, MATCH('ALL Backcast - WINEP NEP'!$C504, 'WSX Backcast - WINEP'!$C$12:$C$62, 0), MATCH('ALL Backcast - WINEP NEP'!N$13, 'WSX Backcast - WINEP'!$B$13:$AG$13, 0))</f>
        <v>Good</v>
      </c>
      <c r="O504" t="str">
        <f>INDEX('WSX Backcast - WINEP'!$B$12:$AG$62, MATCH('ALL Backcast - WINEP NEP'!$C504, 'WSX Backcast - WINEP'!$C$12:$C$62, 0), MATCH('ALL Backcast - WINEP NEP'!O$13, 'WSX Backcast - WINEP'!$B$13:$AG$13, 0))</f>
        <v>Good</v>
      </c>
      <c r="P504">
        <f>INDEX('WSX Backcast - WINEP'!$B$12:$AG$62, MATCH('ALL Backcast - WINEP NEP'!$C504, 'WSX Backcast - WINEP'!$C$12:$C$62, 0), MATCH('ALL Backcast - WINEP NEP'!P$13, 'WSX Backcast - WINEP'!$B$13:$AG$13, 0))</f>
        <v>0</v>
      </c>
      <c r="Q504" t="str">
        <f>INDEX('WSX Backcast - WINEP'!$B$12:$AG$62, MATCH('ALL Backcast - WINEP NEP'!$C504, 'WSX Backcast - WINEP'!$C$12:$C$62, 0), MATCH('ALL Backcast - WINEP NEP'!Q$13, 'WSX Backcast - WINEP'!$B$13:$AG$13, 0))</f>
        <v>Good</v>
      </c>
      <c r="R504" t="str">
        <f>INDEX('WSX Backcast - WINEP'!$B$12:$AG$62, MATCH('ALL Backcast - WINEP NEP'!$C504, 'WSX Backcast - WINEP'!$C$12:$C$62, 0), MATCH('ALL Backcast - WINEP NEP'!R$13, 'WSX Backcast - WINEP'!$B$13:$AG$13, 0))</f>
        <v>Good</v>
      </c>
      <c r="S504" t="str">
        <f>INDEX('WSX Backcast - WINEP'!$B$12:$AG$62, MATCH('ALL Backcast - WINEP NEP'!$C504, 'WSX Backcast - WINEP'!$C$12:$C$62, 0), MATCH('ALL Backcast - WINEP NEP'!S$13, 'WSX Backcast - WINEP'!$B$13:$AG$13, 0))</f>
        <v>Good</v>
      </c>
      <c r="T504" t="str">
        <f>INDEX('WSX Backcast - WINEP'!$B$12:$AG$62, MATCH('ALL Backcast - WINEP NEP'!$C504, 'WSX Backcast - WINEP'!$C$12:$C$62, 0), MATCH('ALL Backcast - WINEP NEP'!T$13, 'WSX Backcast - WINEP'!$B$13:$AG$13, 0))</f>
        <v>Good</v>
      </c>
      <c r="U504" t="str">
        <f>INDEX('WSX Backcast - WINEP'!$B$12:$AG$62, MATCH('ALL Backcast - WINEP NEP'!$C504, 'WSX Backcast - WINEP'!$C$12:$C$62, 0), MATCH('ALL Backcast - WINEP NEP'!U$13, 'WSX Backcast - WINEP'!$B$13:$AG$13, 0))</f>
        <v>Good</v>
      </c>
      <c r="V504" t="str">
        <f>INDEX('WSX Backcast - WINEP'!$B$12:$AG$62, MATCH('ALL Backcast - WINEP NEP'!$C504, 'WSX Backcast - WINEP'!$C$12:$C$62, 0), MATCH('ALL Backcast - WINEP NEP'!V$13, 'WSX Backcast - WINEP'!$B$13:$AG$13, 0))</f>
        <v>Good</v>
      </c>
      <c r="W504" t="str">
        <f>INDEX('WSX Backcast - WINEP'!$B$12:$AG$62, MATCH('ALL Backcast - WINEP NEP'!$C504, 'WSX Backcast - WINEP'!$C$12:$C$62, 0), MATCH('ALL Backcast - WINEP NEP'!W$13, 'WSX Backcast - WINEP'!$B$13:$AG$13, 0))</f>
        <v>Y</v>
      </c>
      <c r="X504">
        <f>INDEX('WSX Backcast - WINEP'!$B$12:$AG$62, MATCH('ALL Backcast - WINEP NEP'!$C504, 'WSX Backcast - WINEP'!$C$12:$C$62, 0), MATCH('ALL Backcast - WINEP NEP'!X$13, 'WSX Backcast - WINEP'!$B$13:$AG$13, 0))</f>
        <v>0</v>
      </c>
      <c r="Y504">
        <f>INDEX('WSX Backcast - WINEP'!$B$12:$AG$62, MATCH('ALL Backcast - WINEP NEP'!$C504, 'WSX Backcast - WINEP'!$C$12:$C$62, 0), MATCH('ALL Backcast - WINEP NEP'!Y$13, 'WSX Backcast - WINEP'!$B$13:$AG$13, 0))</f>
        <v>0</v>
      </c>
      <c r="Z504" t="str">
        <f>INDEX('WSX Backcast - WINEP'!$B$12:$AG$62, MATCH('ALL Backcast - WINEP NEP'!$C504, 'WSX Backcast - WINEP'!$C$12:$C$62, 0), MATCH('ALL Backcast - WINEP NEP'!Z$13, 'WSX Backcast - WINEP'!$B$13:$AG$13, 0))</f>
        <v>N</v>
      </c>
      <c r="AB504" t="str">
        <f t="shared" si="10"/>
        <v>N</v>
      </c>
    </row>
    <row r="505" spans="2:28">
      <c r="B505" t="s">
        <v>245</v>
      </c>
      <c r="C505" t="s">
        <v>849</v>
      </c>
      <c r="D505" t="str">
        <f>INDEX('WSX Backcast - WINEP'!$B$12:$AG$62, MATCH('ALL Backcast - WINEP NEP'!$C505, 'WSX Backcast - WINEP'!$C$12:$C$62, 0), MATCH('ALL Backcast - WINEP NEP'!D$13, 'WSX Backcast - WINEP'!$B$13:$AG$13, 0))</f>
        <v>coastal</v>
      </c>
      <c r="E505" t="str">
        <f>INDEX('WSX Backcast - WINEP'!$B$12:$AG$62, MATCH('ALL Backcast - WINEP NEP'!$C505, 'WSX Backcast - WINEP'!$C$12:$C$62, 0), MATCH('ALL Backcast - WINEP NEP'!E$13, 'WSX Backcast - WINEP'!$B$13:$AG$13, 0))</f>
        <v>Categorisation</v>
      </c>
      <c r="F505" t="str">
        <f>INDEX('WSX Backcast - WINEP'!$B$12:$AG$62, MATCH('ALL Backcast - WINEP NEP'!$C505, 'WSX Backcast - WINEP'!$C$12:$C$62, 0), MATCH('ALL Backcast - WINEP NEP'!F$13, 'WSX Backcast - WINEP'!$B$13:$AG$13, 0))</f>
        <v>Excluded</v>
      </c>
      <c r="H505" t="str">
        <f>INDEX('WSX Backcast - WINEP'!$B$12:$AG$62, MATCH('ALL Backcast - WINEP NEP'!$C505, 'WSX Backcast - WINEP'!$C$12:$C$62, 0), MATCH('ALL Backcast - WINEP NEP'!H$13, 'WSX Backcast - WINEP'!$B$13:$AG$13, 0))</f>
        <v>Not applicable (removed)</v>
      </c>
      <c r="I505" t="str">
        <f>INDEX('WSX Backcast - WINEP'!$B$12:$AG$62, MATCH('ALL Backcast - WINEP NEP'!$C505, 'WSX Backcast - WINEP'!$C$12:$C$62, 0), MATCH('ALL Backcast - WINEP NEP'!I$13, 'WSX Backcast - WINEP'!$B$13:$AG$13, 0))</f>
        <v>Not applicable (removed)</v>
      </c>
      <c r="J505" t="str">
        <f>INDEX('WSX Backcast - WINEP'!$B$12:$AG$62, MATCH('ALL Backcast - WINEP NEP'!$C505, 'WSX Backcast - WINEP'!$C$12:$C$62, 0), MATCH('ALL Backcast - WINEP NEP'!J$13, 'WSX Backcast - WINEP'!$B$13:$AG$13, 0))</f>
        <v>Not applicable (removed)</v>
      </c>
      <c r="K505" t="str">
        <f>INDEX('WSX Backcast - WINEP'!$B$12:$AG$62, MATCH('ALL Backcast - WINEP NEP'!$C505, 'WSX Backcast - WINEP'!$C$12:$C$62, 0), MATCH('ALL Backcast - WINEP NEP'!K$13, 'WSX Backcast - WINEP'!$B$13:$AG$13, 0))</f>
        <v>Not applicable (removed)</v>
      </c>
      <c r="L505" t="str">
        <f>INDEX('WSX Backcast - WINEP'!$B$12:$AG$62, MATCH('ALL Backcast - WINEP NEP'!$C505, 'WSX Backcast - WINEP'!$C$12:$C$62, 0), MATCH('ALL Backcast - WINEP NEP'!L$13, 'WSX Backcast - WINEP'!$B$13:$AG$13, 0))</f>
        <v>Not applicable (removed)</v>
      </c>
      <c r="M505">
        <f>INDEX('WSX Backcast - WINEP'!$B$12:$AG$62, MATCH('ALL Backcast - WINEP NEP'!$C505, 'WSX Backcast - WINEP'!$C$12:$C$62, 0), MATCH('ALL Backcast - WINEP NEP'!M$13, 'WSX Backcast - WINEP'!$B$13:$AG$13, 0))</f>
        <v>0</v>
      </c>
      <c r="N505" t="str">
        <f>INDEX('WSX Backcast - WINEP'!$B$12:$AG$62, MATCH('ALL Backcast - WINEP NEP'!$C505, 'WSX Backcast - WINEP'!$C$12:$C$62, 0), MATCH('ALL Backcast - WINEP NEP'!N$13, 'WSX Backcast - WINEP'!$B$13:$AG$13, 0))</f>
        <v>Not applicable (removed)</v>
      </c>
      <c r="O505" t="str">
        <f>INDEX('WSX Backcast - WINEP'!$B$12:$AG$62, MATCH('ALL Backcast - WINEP NEP'!$C505, 'WSX Backcast - WINEP'!$C$12:$C$62, 0), MATCH('ALL Backcast - WINEP NEP'!O$13, 'WSX Backcast - WINEP'!$B$13:$AG$13, 0))</f>
        <v>Not applicable (removed)</v>
      </c>
      <c r="P505">
        <f>INDEX('WSX Backcast - WINEP'!$B$12:$AG$62, MATCH('ALL Backcast - WINEP NEP'!$C505, 'WSX Backcast - WINEP'!$C$12:$C$62, 0), MATCH('ALL Backcast - WINEP NEP'!P$13, 'WSX Backcast - WINEP'!$B$13:$AG$13, 0))</f>
        <v>0</v>
      </c>
      <c r="Q505" t="str">
        <f>INDEX('WSX Backcast - WINEP'!$B$12:$AG$62, MATCH('ALL Backcast - WINEP NEP'!$C505, 'WSX Backcast - WINEP'!$C$12:$C$62, 0), MATCH('ALL Backcast - WINEP NEP'!Q$13, 'WSX Backcast - WINEP'!$B$13:$AG$13, 0))</f>
        <v>Not applicable - not designated</v>
      </c>
      <c r="R505" t="str">
        <f>INDEX('WSX Backcast - WINEP'!$B$12:$AG$62, MATCH('ALL Backcast - WINEP NEP'!$C505, 'WSX Backcast - WINEP'!$C$12:$C$62, 0), MATCH('ALL Backcast - WINEP NEP'!R$13, 'WSX Backcast - WINEP'!$B$13:$AG$13, 0))</f>
        <v>Not applicable - not designated</v>
      </c>
      <c r="S505" t="str">
        <f>INDEX('WSX Backcast - WINEP'!$B$12:$AG$62, MATCH('ALL Backcast - WINEP NEP'!$C505, 'WSX Backcast - WINEP'!$C$12:$C$62, 0), MATCH('ALL Backcast - WINEP NEP'!S$13, 'WSX Backcast - WINEP'!$B$13:$AG$13, 0))</f>
        <v>Not applicable - not designated</v>
      </c>
      <c r="T505" t="str">
        <f>INDEX('WSX Backcast - WINEP'!$B$12:$AG$62, MATCH('ALL Backcast - WINEP NEP'!$C505, 'WSX Backcast - WINEP'!$C$12:$C$62, 0), MATCH('ALL Backcast - WINEP NEP'!T$13, 'WSX Backcast - WINEP'!$B$13:$AG$13, 0))</f>
        <v>Not applicable - not designated</v>
      </c>
      <c r="U505" t="str">
        <f>INDEX('WSX Backcast - WINEP'!$B$12:$AG$62, MATCH('ALL Backcast - WINEP NEP'!$C505, 'WSX Backcast - WINEP'!$C$12:$C$62, 0), MATCH('ALL Backcast - WINEP NEP'!U$13, 'WSX Backcast - WINEP'!$B$13:$AG$13, 0))</f>
        <v>Not applicable - not designated</v>
      </c>
      <c r="V505" t="str">
        <f>INDEX('WSX Backcast - WINEP'!$B$12:$AG$62, MATCH('ALL Backcast - WINEP NEP'!$C505, 'WSX Backcast - WINEP'!$C$12:$C$62, 0), MATCH('ALL Backcast - WINEP NEP'!V$13, 'WSX Backcast - WINEP'!$B$13:$AG$13, 0))</f>
        <v>Not applicable - not designated</v>
      </c>
      <c r="W505">
        <f>INDEX('WSX Backcast - WINEP'!$B$12:$AG$62, MATCH('ALL Backcast - WINEP NEP'!$C505, 'WSX Backcast - WINEP'!$C$12:$C$62, 0), MATCH('ALL Backcast - WINEP NEP'!W$13, 'WSX Backcast - WINEP'!$B$13:$AG$13, 0))</f>
        <v>0</v>
      </c>
      <c r="X505">
        <f>INDEX('WSX Backcast - WINEP'!$B$12:$AG$62, MATCH('ALL Backcast - WINEP NEP'!$C505, 'WSX Backcast - WINEP'!$C$12:$C$62, 0), MATCH('ALL Backcast - WINEP NEP'!X$13, 'WSX Backcast - WINEP'!$B$13:$AG$13, 0))</f>
        <v>0</v>
      </c>
      <c r="Y505">
        <f>INDEX('WSX Backcast - WINEP'!$B$12:$AG$62, MATCH('ALL Backcast - WINEP NEP'!$C505, 'WSX Backcast - WINEP'!$C$12:$C$62, 0), MATCH('ALL Backcast - WINEP NEP'!Y$13, 'WSX Backcast - WINEP'!$B$13:$AG$13, 0))</f>
        <v>0</v>
      </c>
      <c r="Z505" t="str">
        <f>INDEX('WSX Backcast - WINEP'!$B$12:$AG$62, MATCH('ALL Backcast - WINEP NEP'!$C505, 'WSX Backcast - WINEP'!$C$12:$C$62, 0), MATCH('ALL Backcast - WINEP NEP'!Z$13, 'WSX Backcast - WINEP'!$B$13:$AG$13, 0))</f>
        <v>N</v>
      </c>
      <c r="AB505" t="str">
        <f t="shared" si="10"/>
        <v>N</v>
      </c>
    </row>
    <row r="506" spans="2:28">
      <c r="B506" t="s">
        <v>245</v>
      </c>
      <c r="C506" t="s">
        <v>851</v>
      </c>
      <c r="D506" t="str">
        <f>INDEX('WSX Backcast - WINEP'!$B$12:$AG$62, MATCH('ALL Backcast - WINEP NEP'!$C506, 'WSX Backcast - WINEP'!$C$12:$C$62, 0), MATCH('ALL Backcast - WINEP NEP'!D$13, 'WSX Backcast - WINEP'!$B$13:$AG$13, 0))</f>
        <v>coastal</v>
      </c>
      <c r="E506" t="str">
        <f>INDEX('WSX Backcast - WINEP'!$B$12:$AG$62, MATCH('ALL Backcast - WINEP NEP'!$C506, 'WSX Backcast - WINEP'!$C$12:$C$62, 0), MATCH('ALL Backcast - WINEP NEP'!E$13, 'WSX Backcast - WINEP'!$B$13:$AG$13, 0))</f>
        <v>Categorisation</v>
      </c>
      <c r="F506" t="str">
        <f>INDEX('WSX Backcast - WINEP'!$B$12:$AG$62, MATCH('ALL Backcast - WINEP NEP'!$C506, 'WSX Backcast - WINEP'!$C$12:$C$62, 0), MATCH('ALL Backcast - WINEP NEP'!F$13, 'WSX Backcast - WINEP'!$B$13:$AG$13, 0))</f>
        <v>Included</v>
      </c>
      <c r="H506" t="str">
        <f>INDEX('WSX Backcast - WINEP'!$B$12:$AG$62, MATCH('ALL Backcast - WINEP NEP'!$C506, 'WSX Backcast - WINEP'!$C$12:$C$62, 0), MATCH('ALL Backcast - WINEP NEP'!H$13, 'WSX Backcast - WINEP'!$B$13:$AG$13, 0))</f>
        <v>Good</v>
      </c>
      <c r="I506" t="str">
        <f>INDEX('WSX Backcast - WINEP'!$B$12:$AG$62, MATCH('ALL Backcast - WINEP NEP'!$C506, 'WSX Backcast - WINEP'!$C$12:$C$62, 0), MATCH('ALL Backcast - WINEP NEP'!I$13, 'WSX Backcast - WINEP'!$B$13:$AG$13, 0))</f>
        <v>Excellent</v>
      </c>
      <c r="J506" t="str">
        <f>INDEX('WSX Backcast - WINEP'!$B$12:$AG$62, MATCH('ALL Backcast - WINEP NEP'!$C506, 'WSX Backcast - WINEP'!$C$12:$C$62, 0), MATCH('ALL Backcast - WINEP NEP'!J$13, 'WSX Backcast - WINEP'!$B$13:$AG$13, 0))</f>
        <v>Good</v>
      </c>
      <c r="K506" t="str">
        <f>INDEX('WSX Backcast - WINEP'!$B$12:$AG$62, MATCH('ALL Backcast - WINEP NEP'!$C506, 'WSX Backcast - WINEP'!$C$12:$C$62, 0), MATCH('ALL Backcast - WINEP NEP'!K$13, 'WSX Backcast - WINEP'!$B$13:$AG$13, 0))</f>
        <v>Excellent</v>
      </c>
      <c r="L506" t="str">
        <f>INDEX('WSX Backcast - WINEP'!$B$12:$AG$62, MATCH('ALL Backcast - WINEP NEP'!$C506, 'WSX Backcast - WINEP'!$C$12:$C$62, 0), MATCH('ALL Backcast - WINEP NEP'!L$13, 'WSX Backcast - WINEP'!$B$13:$AG$13, 0))</f>
        <v>Excellent</v>
      </c>
      <c r="M506">
        <f>INDEX('WSX Backcast - WINEP'!$B$12:$AG$62, MATCH('ALL Backcast - WINEP NEP'!$C506, 'WSX Backcast - WINEP'!$C$12:$C$62, 0), MATCH('ALL Backcast - WINEP NEP'!M$13, 'WSX Backcast - WINEP'!$B$13:$AG$13, 0))</f>
        <v>0</v>
      </c>
      <c r="N506" t="str">
        <f>INDEX('WSX Backcast - WINEP'!$B$12:$AG$62, MATCH('ALL Backcast - WINEP NEP'!$C506, 'WSX Backcast - WINEP'!$C$12:$C$62, 0), MATCH('ALL Backcast - WINEP NEP'!N$13, 'WSX Backcast - WINEP'!$B$13:$AG$13, 0))</f>
        <v>Excellent</v>
      </c>
      <c r="O506" t="str">
        <f>INDEX('WSX Backcast - WINEP'!$B$12:$AG$62, MATCH('ALL Backcast - WINEP NEP'!$C506, 'WSX Backcast - WINEP'!$C$12:$C$62, 0), MATCH('ALL Backcast - WINEP NEP'!O$13, 'WSX Backcast - WINEP'!$B$13:$AG$13, 0))</f>
        <v>Excellent</v>
      </c>
      <c r="P506">
        <f>INDEX('WSX Backcast - WINEP'!$B$12:$AG$62, MATCH('ALL Backcast - WINEP NEP'!$C506, 'WSX Backcast - WINEP'!$C$12:$C$62, 0), MATCH('ALL Backcast - WINEP NEP'!P$13, 'WSX Backcast - WINEP'!$B$13:$AG$13, 0))</f>
        <v>0</v>
      </c>
      <c r="Q506" t="str">
        <f>INDEX('WSX Backcast - WINEP'!$B$12:$AG$62, MATCH('ALL Backcast - WINEP NEP'!$C506, 'WSX Backcast - WINEP'!$C$12:$C$62, 0), MATCH('ALL Backcast - WINEP NEP'!Q$13, 'WSX Backcast - WINEP'!$B$13:$AG$13, 0))</f>
        <v>Excellent</v>
      </c>
      <c r="R506" t="str">
        <f>INDEX('WSX Backcast - WINEP'!$B$12:$AG$62, MATCH('ALL Backcast - WINEP NEP'!$C506, 'WSX Backcast - WINEP'!$C$12:$C$62, 0), MATCH('ALL Backcast - WINEP NEP'!R$13, 'WSX Backcast - WINEP'!$B$13:$AG$13, 0))</f>
        <v>Excellent</v>
      </c>
      <c r="S506" t="str">
        <f>INDEX('WSX Backcast - WINEP'!$B$12:$AG$62, MATCH('ALL Backcast - WINEP NEP'!$C506, 'WSX Backcast - WINEP'!$C$12:$C$62, 0), MATCH('ALL Backcast - WINEP NEP'!S$13, 'WSX Backcast - WINEP'!$B$13:$AG$13, 0))</f>
        <v>Excellent</v>
      </c>
      <c r="T506" t="str">
        <f>INDEX('WSX Backcast - WINEP'!$B$12:$AG$62, MATCH('ALL Backcast - WINEP NEP'!$C506, 'WSX Backcast - WINEP'!$C$12:$C$62, 0), MATCH('ALL Backcast - WINEP NEP'!T$13, 'WSX Backcast - WINEP'!$B$13:$AG$13, 0))</f>
        <v>Excellent</v>
      </c>
      <c r="U506" t="str">
        <f>INDEX('WSX Backcast - WINEP'!$B$12:$AG$62, MATCH('ALL Backcast - WINEP NEP'!$C506, 'WSX Backcast - WINEP'!$C$12:$C$62, 0), MATCH('ALL Backcast - WINEP NEP'!U$13, 'WSX Backcast - WINEP'!$B$13:$AG$13, 0))</f>
        <v>Excellent</v>
      </c>
      <c r="V506" t="str">
        <f>INDEX('WSX Backcast - WINEP'!$B$12:$AG$62, MATCH('ALL Backcast - WINEP NEP'!$C506, 'WSX Backcast - WINEP'!$C$12:$C$62, 0), MATCH('ALL Backcast - WINEP NEP'!V$13, 'WSX Backcast - WINEP'!$B$13:$AG$13, 0))</f>
        <v>Excellent</v>
      </c>
      <c r="W506">
        <f>INDEX('WSX Backcast - WINEP'!$B$12:$AG$62, MATCH('ALL Backcast - WINEP NEP'!$C506, 'WSX Backcast - WINEP'!$C$12:$C$62, 0), MATCH('ALL Backcast - WINEP NEP'!W$13, 'WSX Backcast - WINEP'!$B$13:$AG$13, 0))</f>
        <v>0</v>
      </c>
      <c r="X506" t="str">
        <f>INDEX('WSX Backcast - WINEP'!$B$12:$AG$62, MATCH('ALL Backcast - WINEP NEP'!$C506, 'WSX Backcast - WINEP'!$C$12:$C$62, 0), MATCH('ALL Backcast - WINEP NEP'!X$13, 'WSX Backcast - WINEP'!$B$13:$AG$13, 0))</f>
        <v>EnvAct_IMP3 - 08WW101001pj</v>
      </c>
      <c r="Y506" t="str">
        <f>INDEX('WSX Backcast - WINEP'!$B$12:$AG$62, MATCH('ALL Backcast - WINEP NEP'!$C506, 'WSX Backcast - WINEP'!$C$12:$C$62, 0), MATCH('ALL Backcast - WINEP NEP'!Y$13, 'WSX Backcast - WINEP'!$B$13:$AG$13, 0))</f>
        <v>Accept company forecast (actions complete 31/03/2030) - improvements to reduce storm overflows, maintain excellent</v>
      </c>
      <c r="Z506" t="str">
        <f>INDEX('WSX Backcast - WINEP'!$B$12:$AG$62, MATCH('ALL Backcast - WINEP NEP'!$C506, 'WSX Backcast - WINEP'!$C$12:$C$62, 0), MATCH('ALL Backcast - WINEP NEP'!Z$13, 'WSX Backcast - WINEP'!$B$13:$AG$13, 0))</f>
        <v>N</v>
      </c>
      <c r="AB506" t="str">
        <f t="shared" si="10"/>
        <v>Y</v>
      </c>
    </row>
    <row r="507" spans="2:28">
      <c r="B507" t="s">
        <v>245</v>
      </c>
      <c r="C507" t="s">
        <v>852</v>
      </c>
      <c r="D507" t="str">
        <f>INDEX('WSX Backcast - WINEP'!$B$12:$AG$62, MATCH('ALL Backcast - WINEP NEP'!$C507, 'WSX Backcast - WINEP'!$C$12:$C$62, 0), MATCH('ALL Backcast - WINEP NEP'!D$13, 'WSX Backcast - WINEP'!$B$13:$AG$13, 0))</f>
        <v>coastal</v>
      </c>
      <c r="E507" t="str">
        <f>INDEX('WSX Backcast - WINEP'!$B$12:$AG$62, MATCH('ALL Backcast - WINEP NEP'!$C507, 'WSX Backcast - WINEP'!$C$12:$C$62, 0), MATCH('ALL Backcast - WINEP NEP'!E$13, 'WSX Backcast - WINEP'!$B$13:$AG$13, 0))</f>
        <v>Categorisation</v>
      </c>
      <c r="F507" t="str">
        <f>INDEX('WSX Backcast - WINEP'!$B$12:$AG$62, MATCH('ALL Backcast - WINEP NEP'!$C507, 'WSX Backcast - WINEP'!$C$12:$C$62, 0), MATCH('ALL Backcast - WINEP NEP'!F$13, 'WSX Backcast - WINEP'!$B$13:$AG$13, 0))</f>
        <v>Included</v>
      </c>
      <c r="H507" t="str">
        <f>INDEX('WSX Backcast - WINEP'!$B$12:$AG$62, MATCH('ALL Backcast - WINEP NEP'!$C507, 'WSX Backcast - WINEP'!$C$12:$C$62, 0), MATCH('ALL Backcast - WINEP NEP'!H$13, 'WSX Backcast - WINEP'!$B$13:$AG$13, 0))</f>
        <v>Good</v>
      </c>
      <c r="I507" t="str">
        <f>INDEX('WSX Backcast - WINEP'!$B$12:$AG$62, MATCH('ALL Backcast - WINEP NEP'!$C507, 'WSX Backcast - WINEP'!$C$12:$C$62, 0), MATCH('ALL Backcast - WINEP NEP'!I$13, 'WSX Backcast - WINEP'!$B$13:$AG$13, 0))</f>
        <v>Good</v>
      </c>
      <c r="J507" t="str">
        <f>INDEX('WSX Backcast - WINEP'!$B$12:$AG$62, MATCH('ALL Backcast - WINEP NEP'!$C507, 'WSX Backcast - WINEP'!$C$12:$C$62, 0), MATCH('ALL Backcast - WINEP NEP'!J$13, 'WSX Backcast - WINEP'!$B$13:$AG$13, 0))</f>
        <v>Good</v>
      </c>
      <c r="K507" t="str">
        <f>INDEX('WSX Backcast - WINEP'!$B$12:$AG$62, MATCH('ALL Backcast - WINEP NEP'!$C507, 'WSX Backcast - WINEP'!$C$12:$C$62, 0), MATCH('ALL Backcast - WINEP NEP'!K$13, 'WSX Backcast - WINEP'!$B$13:$AG$13, 0))</f>
        <v>Excellent</v>
      </c>
      <c r="L507" t="str">
        <f>INDEX('WSX Backcast - WINEP'!$B$12:$AG$62, MATCH('ALL Backcast - WINEP NEP'!$C507, 'WSX Backcast - WINEP'!$C$12:$C$62, 0), MATCH('ALL Backcast - WINEP NEP'!L$13, 'WSX Backcast - WINEP'!$B$13:$AG$13, 0))</f>
        <v>Excellent</v>
      </c>
      <c r="M507">
        <f>INDEX('WSX Backcast - WINEP'!$B$12:$AG$62, MATCH('ALL Backcast - WINEP NEP'!$C507, 'WSX Backcast - WINEP'!$C$12:$C$62, 0), MATCH('ALL Backcast - WINEP NEP'!M$13, 'WSX Backcast - WINEP'!$B$13:$AG$13, 0))</f>
        <v>0</v>
      </c>
      <c r="N507" t="str">
        <f>INDEX('WSX Backcast - WINEP'!$B$12:$AG$62, MATCH('ALL Backcast - WINEP NEP'!$C507, 'WSX Backcast - WINEP'!$C$12:$C$62, 0), MATCH('ALL Backcast - WINEP NEP'!N$13, 'WSX Backcast - WINEP'!$B$13:$AG$13, 0))</f>
        <v>Excellent</v>
      </c>
      <c r="O507" t="str">
        <f>INDEX('WSX Backcast - WINEP'!$B$12:$AG$62, MATCH('ALL Backcast - WINEP NEP'!$C507, 'WSX Backcast - WINEP'!$C$12:$C$62, 0), MATCH('ALL Backcast - WINEP NEP'!O$13, 'WSX Backcast - WINEP'!$B$13:$AG$13, 0))</f>
        <v>Excellent</v>
      </c>
      <c r="P507">
        <f>INDEX('WSX Backcast - WINEP'!$B$12:$AG$62, MATCH('ALL Backcast - WINEP NEP'!$C507, 'WSX Backcast - WINEP'!$C$12:$C$62, 0), MATCH('ALL Backcast - WINEP NEP'!P$13, 'WSX Backcast - WINEP'!$B$13:$AG$13, 0))</f>
        <v>0</v>
      </c>
      <c r="Q507" t="str">
        <f>INDEX('WSX Backcast - WINEP'!$B$12:$AG$62, MATCH('ALL Backcast - WINEP NEP'!$C507, 'WSX Backcast - WINEP'!$C$12:$C$62, 0), MATCH('ALL Backcast - WINEP NEP'!Q$13, 'WSX Backcast - WINEP'!$B$13:$AG$13, 0))</f>
        <v>Excellent</v>
      </c>
      <c r="R507" t="str">
        <f>INDEX('WSX Backcast - WINEP'!$B$12:$AG$62, MATCH('ALL Backcast - WINEP NEP'!$C507, 'WSX Backcast - WINEP'!$C$12:$C$62, 0), MATCH('ALL Backcast - WINEP NEP'!R$13, 'WSX Backcast - WINEP'!$B$13:$AG$13, 0))</f>
        <v>Excellent</v>
      </c>
      <c r="S507" t="str">
        <f>INDEX('WSX Backcast - WINEP'!$B$12:$AG$62, MATCH('ALL Backcast - WINEP NEP'!$C507, 'WSX Backcast - WINEP'!$C$12:$C$62, 0), MATCH('ALL Backcast - WINEP NEP'!S$13, 'WSX Backcast - WINEP'!$B$13:$AG$13, 0))</f>
        <v>Excellent</v>
      </c>
      <c r="T507" t="str">
        <f>INDEX('WSX Backcast - WINEP'!$B$12:$AG$62, MATCH('ALL Backcast - WINEP NEP'!$C507, 'WSX Backcast - WINEP'!$C$12:$C$62, 0), MATCH('ALL Backcast - WINEP NEP'!T$13, 'WSX Backcast - WINEP'!$B$13:$AG$13, 0))</f>
        <v>Excellent</v>
      </c>
      <c r="U507" t="str">
        <f>INDEX('WSX Backcast - WINEP'!$B$12:$AG$62, MATCH('ALL Backcast - WINEP NEP'!$C507, 'WSX Backcast - WINEP'!$C$12:$C$62, 0), MATCH('ALL Backcast - WINEP NEP'!U$13, 'WSX Backcast - WINEP'!$B$13:$AG$13, 0))</f>
        <v>Excellent</v>
      </c>
      <c r="V507" t="str">
        <f>INDEX('WSX Backcast - WINEP'!$B$12:$AG$62, MATCH('ALL Backcast - WINEP NEP'!$C507, 'WSX Backcast - WINEP'!$C$12:$C$62, 0), MATCH('ALL Backcast - WINEP NEP'!V$13, 'WSX Backcast - WINEP'!$B$13:$AG$13, 0))</f>
        <v>Excellent</v>
      </c>
      <c r="W507">
        <f>INDEX('WSX Backcast - WINEP'!$B$12:$AG$62, MATCH('ALL Backcast - WINEP NEP'!$C507, 'WSX Backcast - WINEP'!$C$12:$C$62, 0), MATCH('ALL Backcast - WINEP NEP'!W$13, 'WSX Backcast - WINEP'!$B$13:$AG$13, 0))</f>
        <v>0</v>
      </c>
      <c r="X507" t="str">
        <f>INDEX('WSX Backcast - WINEP'!$B$12:$AG$62, MATCH('ALL Backcast - WINEP NEP'!$C507, 'WSX Backcast - WINEP'!$C$12:$C$62, 0), MATCH('ALL Backcast - WINEP NEP'!X$13, 'WSX Backcast - WINEP'!$B$13:$AG$13, 0))</f>
        <v>3 x EnvAct_IMP3 - 08WW101001ad, 08WW101001ai, 08WW101001aj</v>
      </c>
      <c r="Y507" t="str">
        <f>INDEX('WSX Backcast - WINEP'!$B$12:$AG$62, MATCH('ALL Backcast - WINEP NEP'!$C507, 'WSX Backcast - WINEP'!$C$12:$C$62, 0), MATCH('ALL Backcast - WINEP NEP'!Y$13, 'WSX Backcast - WINEP'!$B$13:$AG$13, 0))</f>
        <v>Accept company forecast (actions complete 31/03/2030) - improvements to reduce storm overflows, maintain excellent</v>
      </c>
      <c r="Z507" t="str">
        <f>INDEX('WSX Backcast - WINEP'!$B$12:$AG$62, MATCH('ALL Backcast - WINEP NEP'!$C507, 'WSX Backcast - WINEP'!$C$12:$C$62, 0), MATCH('ALL Backcast - WINEP NEP'!Z$13, 'WSX Backcast - WINEP'!$B$13:$AG$13, 0))</f>
        <v>N</v>
      </c>
      <c r="AB507" t="str">
        <f t="shared" si="10"/>
        <v>Y</v>
      </c>
    </row>
    <row r="508" spans="2:28">
      <c r="B508" t="s">
        <v>245</v>
      </c>
      <c r="C508" t="s">
        <v>853</v>
      </c>
      <c r="D508" t="str">
        <f>INDEX('WSX Backcast - WINEP'!$B$12:$AG$62, MATCH('ALL Backcast - WINEP NEP'!$C508, 'WSX Backcast - WINEP'!$C$12:$C$62, 0), MATCH('ALL Backcast - WINEP NEP'!D$13, 'WSX Backcast - WINEP'!$B$13:$AG$13, 0))</f>
        <v>coastal</v>
      </c>
      <c r="E508" t="str">
        <f>INDEX('WSX Backcast - WINEP'!$B$12:$AG$62, MATCH('ALL Backcast - WINEP NEP'!$C508, 'WSX Backcast - WINEP'!$C$12:$C$62, 0), MATCH('ALL Backcast - WINEP NEP'!E$13, 'WSX Backcast - WINEP'!$B$13:$AG$13, 0))</f>
        <v>Categorisation</v>
      </c>
      <c r="F508" t="str">
        <f>INDEX('WSX Backcast - WINEP'!$B$12:$AG$62, MATCH('ALL Backcast - WINEP NEP'!$C508, 'WSX Backcast - WINEP'!$C$12:$C$62, 0), MATCH('ALL Backcast - WINEP NEP'!F$13, 'WSX Backcast - WINEP'!$B$13:$AG$13, 0))</f>
        <v>Included</v>
      </c>
      <c r="H508" t="str">
        <f>INDEX('WSX Backcast - WINEP'!$B$12:$AG$62, MATCH('ALL Backcast - WINEP NEP'!$C508, 'WSX Backcast - WINEP'!$C$12:$C$62, 0), MATCH('ALL Backcast - WINEP NEP'!H$13, 'WSX Backcast - WINEP'!$B$13:$AG$13, 0))</f>
        <v>Excellent</v>
      </c>
      <c r="I508" t="str">
        <f>INDEX('WSX Backcast - WINEP'!$B$12:$AG$62, MATCH('ALL Backcast - WINEP NEP'!$C508, 'WSX Backcast - WINEP'!$C$12:$C$62, 0), MATCH('ALL Backcast - WINEP NEP'!I$13, 'WSX Backcast - WINEP'!$B$13:$AG$13, 0))</f>
        <v>Excellent</v>
      </c>
      <c r="J508" t="str">
        <f>INDEX('WSX Backcast - WINEP'!$B$12:$AG$62, MATCH('ALL Backcast - WINEP NEP'!$C508, 'WSX Backcast - WINEP'!$C$12:$C$62, 0), MATCH('ALL Backcast - WINEP NEP'!J$13, 'WSX Backcast - WINEP'!$B$13:$AG$13, 0))</f>
        <v>Excellent</v>
      </c>
      <c r="K508" t="str">
        <f>INDEX('WSX Backcast - WINEP'!$B$12:$AG$62, MATCH('ALL Backcast - WINEP NEP'!$C508, 'WSX Backcast - WINEP'!$C$12:$C$62, 0), MATCH('ALL Backcast - WINEP NEP'!K$13, 'WSX Backcast - WINEP'!$B$13:$AG$13, 0))</f>
        <v>Excellent</v>
      </c>
      <c r="L508" t="str">
        <f>INDEX('WSX Backcast - WINEP'!$B$12:$AG$62, MATCH('ALL Backcast - WINEP NEP'!$C508, 'WSX Backcast - WINEP'!$C$12:$C$62, 0), MATCH('ALL Backcast - WINEP NEP'!L$13, 'WSX Backcast - WINEP'!$B$13:$AG$13, 0))</f>
        <v>Excellent</v>
      </c>
      <c r="M508">
        <f>INDEX('WSX Backcast - WINEP'!$B$12:$AG$62, MATCH('ALL Backcast - WINEP NEP'!$C508, 'WSX Backcast - WINEP'!$C$12:$C$62, 0), MATCH('ALL Backcast - WINEP NEP'!M$13, 'WSX Backcast - WINEP'!$B$13:$AG$13, 0))</f>
        <v>0</v>
      </c>
      <c r="N508" t="str">
        <f>INDEX('WSX Backcast - WINEP'!$B$12:$AG$62, MATCH('ALL Backcast - WINEP NEP'!$C508, 'WSX Backcast - WINEP'!$C$12:$C$62, 0), MATCH('ALL Backcast - WINEP NEP'!N$13, 'WSX Backcast - WINEP'!$B$13:$AG$13, 0))</f>
        <v>Excellent</v>
      </c>
      <c r="O508" t="str">
        <f>INDEX('WSX Backcast - WINEP'!$B$12:$AG$62, MATCH('ALL Backcast - WINEP NEP'!$C508, 'WSX Backcast - WINEP'!$C$12:$C$62, 0), MATCH('ALL Backcast - WINEP NEP'!O$13, 'WSX Backcast - WINEP'!$B$13:$AG$13, 0))</f>
        <v>Excellent</v>
      </c>
      <c r="P508">
        <f>INDEX('WSX Backcast - WINEP'!$B$12:$AG$62, MATCH('ALL Backcast - WINEP NEP'!$C508, 'WSX Backcast - WINEP'!$C$12:$C$62, 0), MATCH('ALL Backcast - WINEP NEP'!P$13, 'WSX Backcast - WINEP'!$B$13:$AG$13, 0))</f>
        <v>0</v>
      </c>
      <c r="Q508" t="str">
        <f>INDEX('WSX Backcast - WINEP'!$B$12:$AG$62, MATCH('ALL Backcast - WINEP NEP'!$C508, 'WSX Backcast - WINEP'!$C$12:$C$62, 0), MATCH('ALL Backcast - WINEP NEP'!Q$13, 'WSX Backcast - WINEP'!$B$13:$AG$13, 0))</f>
        <v>Excellent</v>
      </c>
      <c r="R508" t="str">
        <f>INDEX('WSX Backcast - WINEP'!$B$12:$AG$62, MATCH('ALL Backcast - WINEP NEP'!$C508, 'WSX Backcast - WINEP'!$C$12:$C$62, 0), MATCH('ALL Backcast - WINEP NEP'!R$13, 'WSX Backcast - WINEP'!$B$13:$AG$13, 0))</f>
        <v>Excellent</v>
      </c>
      <c r="S508" t="str">
        <f>INDEX('WSX Backcast - WINEP'!$B$12:$AG$62, MATCH('ALL Backcast - WINEP NEP'!$C508, 'WSX Backcast - WINEP'!$C$12:$C$62, 0), MATCH('ALL Backcast - WINEP NEP'!S$13, 'WSX Backcast - WINEP'!$B$13:$AG$13, 0))</f>
        <v>Excellent</v>
      </c>
      <c r="T508" t="str">
        <f>INDEX('WSX Backcast - WINEP'!$B$12:$AG$62, MATCH('ALL Backcast - WINEP NEP'!$C508, 'WSX Backcast - WINEP'!$C$12:$C$62, 0), MATCH('ALL Backcast - WINEP NEP'!T$13, 'WSX Backcast - WINEP'!$B$13:$AG$13, 0))</f>
        <v>Excellent</v>
      </c>
      <c r="U508" t="str">
        <f>INDEX('WSX Backcast - WINEP'!$B$12:$AG$62, MATCH('ALL Backcast - WINEP NEP'!$C508, 'WSX Backcast - WINEP'!$C$12:$C$62, 0), MATCH('ALL Backcast - WINEP NEP'!U$13, 'WSX Backcast - WINEP'!$B$13:$AG$13, 0))</f>
        <v>Excellent</v>
      </c>
      <c r="V508" t="str">
        <f>INDEX('WSX Backcast - WINEP'!$B$12:$AG$62, MATCH('ALL Backcast - WINEP NEP'!$C508, 'WSX Backcast - WINEP'!$C$12:$C$62, 0), MATCH('ALL Backcast - WINEP NEP'!V$13, 'WSX Backcast - WINEP'!$B$13:$AG$13, 0))</f>
        <v>Excellent</v>
      </c>
      <c r="W508">
        <f>INDEX('WSX Backcast - WINEP'!$B$12:$AG$62, MATCH('ALL Backcast - WINEP NEP'!$C508, 'WSX Backcast - WINEP'!$C$12:$C$62, 0), MATCH('ALL Backcast - WINEP NEP'!W$13, 'WSX Backcast - WINEP'!$B$13:$AG$13, 0))</f>
        <v>0</v>
      </c>
      <c r="X508">
        <f>INDEX('WSX Backcast - WINEP'!$B$12:$AG$62, MATCH('ALL Backcast - WINEP NEP'!$C508, 'WSX Backcast - WINEP'!$C$12:$C$62, 0), MATCH('ALL Backcast - WINEP NEP'!X$13, 'WSX Backcast - WINEP'!$B$13:$AG$13, 0))</f>
        <v>0</v>
      </c>
      <c r="Y508">
        <f>INDEX('WSX Backcast - WINEP'!$B$12:$AG$62, MATCH('ALL Backcast - WINEP NEP'!$C508, 'WSX Backcast - WINEP'!$C$12:$C$62, 0), MATCH('ALL Backcast - WINEP NEP'!Y$13, 'WSX Backcast - WINEP'!$B$13:$AG$13, 0))</f>
        <v>0</v>
      </c>
      <c r="Z508" t="str">
        <f>INDEX('WSX Backcast - WINEP'!$B$12:$AG$62, MATCH('ALL Backcast - WINEP NEP'!$C508, 'WSX Backcast - WINEP'!$C$12:$C$62, 0), MATCH('ALL Backcast - WINEP NEP'!Z$13, 'WSX Backcast - WINEP'!$B$13:$AG$13, 0))</f>
        <v>N</v>
      </c>
      <c r="AB508" t="str">
        <f t="shared" si="10"/>
        <v>N</v>
      </c>
    </row>
    <row r="509" spans="2:28">
      <c r="B509" t="s">
        <v>245</v>
      </c>
      <c r="C509" t="s">
        <v>854</v>
      </c>
      <c r="D509" t="str">
        <f>INDEX('WSX Backcast - WINEP'!$B$12:$AG$62, MATCH('ALL Backcast - WINEP NEP'!$C509, 'WSX Backcast - WINEP'!$C$12:$C$62, 0), MATCH('ALL Backcast - WINEP NEP'!D$13, 'WSX Backcast - WINEP'!$B$13:$AG$13, 0))</f>
        <v>coastal</v>
      </c>
      <c r="E509" t="str">
        <f>INDEX('WSX Backcast - WINEP'!$B$12:$AG$62, MATCH('ALL Backcast - WINEP NEP'!$C509, 'WSX Backcast - WINEP'!$C$12:$C$62, 0), MATCH('ALL Backcast - WINEP NEP'!E$13, 'WSX Backcast - WINEP'!$B$13:$AG$13, 0))</f>
        <v>Categorisation</v>
      </c>
      <c r="F509" t="str">
        <f>INDEX('WSX Backcast - WINEP'!$B$12:$AG$62, MATCH('ALL Backcast - WINEP NEP'!$C509, 'WSX Backcast - WINEP'!$C$12:$C$62, 0), MATCH('ALL Backcast - WINEP NEP'!F$13, 'WSX Backcast - WINEP'!$B$13:$AG$13, 0))</f>
        <v>Included</v>
      </c>
      <c r="H509" t="str">
        <f>INDEX('WSX Backcast - WINEP'!$B$12:$AG$62, MATCH('ALL Backcast - WINEP NEP'!$C509, 'WSX Backcast - WINEP'!$C$12:$C$62, 0), MATCH('ALL Backcast - WINEP NEP'!H$13, 'WSX Backcast - WINEP'!$B$13:$AG$13, 0))</f>
        <v>Excellent</v>
      </c>
      <c r="I509" t="str">
        <f>INDEX('WSX Backcast - WINEP'!$B$12:$AG$62, MATCH('ALL Backcast - WINEP NEP'!$C509, 'WSX Backcast - WINEP'!$C$12:$C$62, 0), MATCH('ALL Backcast - WINEP NEP'!I$13, 'WSX Backcast - WINEP'!$B$13:$AG$13, 0))</f>
        <v>Excellent</v>
      </c>
      <c r="J509" t="str">
        <f>INDEX('WSX Backcast - WINEP'!$B$12:$AG$62, MATCH('ALL Backcast - WINEP NEP'!$C509, 'WSX Backcast - WINEP'!$C$12:$C$62, 0), MATCH('ALL Backcast - WINEP NEP'!J$13, 'WSX Backcast - WINEP'!$B$13:$AG$13, 0))</f>
        <v>Excellent</v>
      </c>
      <c r="K509" t="str">
        <f>INDEX('WSX Backcast - WINEP'!$B$12:$AG$62, MATCH('ALL Backcast - WINEP NEP'!$C509, 'WSX Backcast - WINEP'!$C$12:$C$62, 0), MATCH('ALL Backcast - WINEP NEP'!K$13, 'WSX Backcast - WINEP'!$B$13:$AG$13, 0))</f>
        <v>Excellent</v>
      </c>
      <c r="L509" t="str">
        <f>INDEX('WSX Backcast - WINEP'!$B$12:$AG$62, MATCH('ALL Backcast - WINEP NEP'!$C509, 'WSX Backcast - WINEP'!$C$12:$C$62, 0), MATCH('ALL Backcast - WINEP NEP'!L$13, 'WSX Backcast - WINEP'!$B$13:$AG$13, 0))</f>
        <v>Excellent</v>
      </c>
      <c r="M509">
        <f>INDEX('WSX Backcast - WINEP'!$B$12:$AG$62, MATCH('ALL Backcast - WINEP NEP'!$C509, 'WSX Backcast - WINEP'!$C$12:$C$62, 0), MATCH('ALL Backcast - WINEP NEP'!M$13, 'WSX Backcast - WINEP'!$B$13:$AG$13, 0))</f>
        <v>0</v>
      </c>
      <c r="N509" t="str">
        <f>INDEX('WSX Backcast - WINEP'!$B$12:$AG$62, MATCH('ALL Backcast - WINEP NEP'!$C509, 'WSX Backcast - WINEP'!$C$12:$C$62, 0), MATCH('ALL Backcast - WINEP NEP'!N$13, 'WSX Backcast - WINEP'!$B$13:$AG$13, 0))</f>
        <v>Excellent</v>
      </c>
      <c r="O509" t="str">
        <f>INDEX('WSX Backcast - WINEP'!$B$12:$AG$62, MATCH('ALL Backcast - WINEP NEP'!$C509, 'WSX Backcast - WINEP'!$C$12:$C$62, 0), MATCH('ALL Backcast - WINEP NEP'!O$13, 'WSX Backcast - WINEP'!$B$13:$AG$13, 0))</f>
        <v>Excellent</v>
      </c>
      <c r="P509">
        <f>INDEX('WSX Backcast - WINEP'!$B$12:$AG$62, MATCH('ALL Backcast - WINEP NEP'!$C509, 'WSX Backcast - WINEP'!$C$12:$C$62, 0), MATCH('ALL Backcast - WINEP NEP'!P$13, 'WSX Backcast - WINEP'!$B$13:$AG$13, 0))</f>
        <v>0</v>
      </c>
      <c r="Q509" t="str">
        <f>INDEX('WSX Backcast - WINEP'!$B$12:$AG$62, MATCH('ALL Backcast - WINEP NEP'!$C509, 'WSX Backcast - WINEP'!$C$12:$C$62, 0), MATCH('ALL Backcast - WINEP NEP'!Q$13, 'WSX Backcast - WINEP'!$B$13:$AG$13, 0))</f>
        <v>Excellent</v>
      </c>
      <c r="R509" t="str">
        <f>INDEX('WSX Backcast - WINEP'!$B$12:$AG$62, MATCH('ALL Backcast - WINEP NEP'!$C509, 'WSX Backcast - WINEP'!$C$12:$C$62, 0), MATCH('ALL Backcast - WINEP NEP'!R$13, 'WSX Backcast - WINEP'!$B$13:$AG$13, 0))</f>
        <v>Excellent</v>
      </c>
      <c r="S509" t="str">
        <f>INDEX('WSX Backcast - WINEP'!$B$12:$AG$62, MATCH('ALL Backcast - WINEP NEP'!$C509, 'WSX Backcast - WINEP'!$C$12:$C$62, 0), MATCH('ALL Backcast - WINEP NEP'!S$13, 'WSX Backcast - WINEP'!$B$13:$AG$13, 0))</f>
        <v>Excellent</v>
      </c>
      <c r="T509" t="str">
        <f>INDEX('WSX Backcast - WINEP'!$B$12:$AG$62, MATCH('ALL Backcast - WINEP NEP'!$C509, 'WSX Backcast - WINEP'!$C$12:$C$62, 0), MATCH('ALL Backcast - WINEP NEP'!T$13, 'WSX Backcast - WINEP'!$B$13:$AG$13, 0))</f>
        <v>Excellent</v>
      </c>
      <c r="U509" t="str">
        <f>INDEX('WSX Backcast - WINEP'!$B$12:$AG$62, MATCH('ALL Backcast - WINEP NEP'!$C509, 'WSX Backcast - WINEP'!$C$12:$C$62, 0), MATCH('ALL Backcast - WINEP NEP'!U$13, 'WSX Backcast - WINEP'!$B$13:$AG$13, 0))</f>
        <v>Excellent</v>
      </c>
      <c r="V509" t="str">
        <f>INDEX('WSX Backcast - WINEP'!$B$12:$AG$62, MATCH('ALL Backcast - WINEP NEP'!$C509, 'WSX Backcast - WINEP'!$C$12:$C$62, 0), MATCH('ALL Backcast - WINEP NEP'!V$13, 'WSX Backcast - WINEP'!$B$13:$AG$13, 0))</f>
        <v>Excellent</v>
      </c>
      <c r="W509">
        <f>INDEX('WSX Backcast - WINEP'!$B$12:$AG$62, MATCH('ALL Backcast - WINEP NEP'!$C509, 'WSX Backcast - WINEP'!$C$12:$C$62, 0), MATCH('ALL Backcast - WINEP NEP'!W$13, 'WSX Backcast - WINEP'!$B$13:$AG$13, 0))</f>
        <v>0</v>
      </c>
      <c r="X509">
        <f>INDEX('WSX Backcast - WINEP'!$B$12:$AG$62, MATCH('ALL Backcast - WINEP NEP'!$C509, 'WSX Backcast - WINEP'!$C$12:$C$62, 0), MATCH('ALL Backcast - WINEP NEP'!X$13, 'WSX Backcast - WINEP'!$B$13:$AG$13, 0))</f>
        <v>0</v>
      </c>
      <c r="Y509">
        <f>INDEX('WSX Backcast - WINEP'!$B$12:$AG$62, MATCH('ALL Backcast - WINEP NEP'!$C509, 'WSX Backcast - WINEP'!$C$12:$C$62, 0), MATCH('ALL Backcast - WINEP NEP'!Y$13, 'WSX Backcast - WINEP'!$B$13:$AG$13, 0))</f>
        <v>0</v>
      </c>
      <c r="Z509" t="str">
        <f>INDEX('WSX Backcast - WINEP'!$B$12:$AG$62, MATCH('ALL Backcast - WINEP NEP'!$C509, 'WSX Backcast - WINEP'!$C$12:$C$62, 0), MATCH('ALL Backcast - WINEP NEP'!Z$13, 'WSX Backcast - WINEP'!$B$13:$AG$13, 0))</f>
        <v>N</v>
      </c>
      <c r="AB509" t="str">
        <f t="shared" si="10"/>
        <v>N</v>
      </c>
    </row>
    <row r="510" spans="2:28">
      <c r="B510" t="s">
        <v>245</v>
      </c>
      <c r="C510" t="s">
        <v>855</v>
      </c>
      <c r="D510" t="str">
        <f>INDEX('WSX Backcast - WINEP'!$B$12:$AG$62, MATCH('ALL Backcast - WINEP NEP'!$C510, 'WSX Backcast - WINEP'!$C$12:$C$62, 0), MATCH('ALL Backcast - WINEP NEP'!D$13, 'WSX Backcast - WINEP'!$B$13:$AG$13, 0))</f>
        <v>coastal</v>
      </c>
      <c r="E510" t="str">
        <f>INDEX('WSX Backcast - WINEP'!$B$12:$AG$62, MATCH('ALL Backcast - WINEP NEP'!$C510, 'WSX Backcast - WINEP'!$C$12:$C$62, 0), MATCH('ALL Backcast - WINEP NEP'!E$13, 'WSX Backcast - WINEP'!$B$13:$AG$13, 0))</f>
        <v>Categorisation</v>
      </c>
      <c r="F510" t="str">
        <f>INDEX('WSX Backcast - WINEP'!$B$12:$AG$62, MATCH('ALL Backcast - WINEP NEP'!$C510, 'WSX Backcast - WINEP'!$C$12:$C$62, 0), MATCH('ALL Backcast - WINEP NEP'!F$13, 'WSX Backcast - WINEP'!$B$13:$AG$13, 0))</f>
        <v>Included</v>
      </c>
      <c r="H510" t="str">
        <f>INDEX('WSX Backcast - WINEP'!$B$12:$AG$62, MATCH('ALL Backcast - WINEP NEP'!$C510, 'WSX Backcast - WINEP'!$C$12:$C$62, 0), MATCH('ALL Backcast - WINEP NEP'!H$13, 'WSX Backcast - WINEP'!$B$13:$AG$13, 0))</f>
        <v>Excellent</v>
      </c>
      <c r="I510" t="str">
        <f>INDEX('WSX Backcast - WINEP'!$B$12:$AG$62, MATCH('ALL Backcast - WINEP NEP'!$C510, 'WSX Backcast - WINEP'!$C$12:$C$62, 0), MATCH('ALL Backcast - WINEP NEP'!I$13, 'WSX Backcast - WINEP'!$B$13:$AG$13, 0))</f>
        <v>Excellent</v>
      </c>
      <c r="J510" t="str">
        <f>INDEX('WSX Backcast - WINEP'!$B$12:$AG$62, MATCH('ALL Backcast - WINEP NEP'!$C510, 'WSX Backcast - WINEP'!$C$12:$C$62, 0), MATCH('ALL Backcast - WINEP NEP'!J$13, 'WSX Backcast - WINEP'!$B$13:$AG$13, 0))</f>
        <v>Excellent</v>
      </c>
      <c r="K510" t="str">
        <f>INDEX('WSX Backcast - WINEP'!$B$12:$AG$62, MATCH('ALL Backcast - WINEP NEP'!$C510, 'WSX Backcast - WINEP'!$C$12:$C$62, 0), MATCH('ALL Backcast - WINEP NEP'!K$13, 'WSX Backcast - WINEP'!$B$13:$AG$13, 0))</f>
        <v>Excellent</v>
      </c>
      <c r="L510" t="str">
        <f>INDEX('WSX Backcast - WINEP'!$B$12:$AG$62, MATCH('ALL Backcast - WINEP NEP'!$C510, 'WSX Backcast - WINEP'!$C$12:$C$62, 0), MATCH('ALL Backcast - WINEP NEP'!L$13, 'WSX Backcast - WINEP'!$B$13:$AG$13, 0))</f>
        <v>Excellent</v>
      </c>
      <c r="M510">
        <f>INDEX('WSX Backcast - WINEP'!$B$12:$AG$62, MATCH('ALL Backcast - WINEP NEP'!$C510, 'WSX Backcast - WINEP'!$C$12:$C$62, 0), MATCH('ALL Backcast - WINEP NEP'!M$13, 'WSX Backcast - WINEP'!$B$13:$AG$13, 0))</f>
        <v>0</v>
      </c>
      <c r="N510" t="str">
        <f>INDEX('WSX Backcast - WINEP'!$B$12:$AG$62, MATCH('ALL Backcast - WINEP NEP'!$C510, 'WSX Backcast - WINEP'!$C$12:$C$62, 0), MATCH('ALL Backcast - WINEP NEP'!N$13, 'WSX Backcast - WINEP'!$B$13:$AG$13, 0))</f>
        <v>Excellent</v>
      </c>
      <c r="O510" t="str">
        <f>INDEX('WSX Backcast - WINEP'!$B$12:$AG$62, MATCH('ALL Backcast - WINEP NEP'!$C510, 'WSX Backcast - WINEP'!$C$12:$C$62, 0), MATCH('ALL Backcast - WINEP NEP'!O$13, 'WSX Backcast - WINEP'!$B$13:$AG$13, 0))</f>
        <v>Excellent</v>
      </c>
      <c r="P510">
        <f>INDEX('WSX Backcast - WINEP'!$B$12:$AG$62, MATCH('ALL Backcast - WINEP NEP'!$C510, 'WSX Backcast - WINEP'!$C$12:$C$62, 0), MATCH('ALL Backcast - WINEP NEP'!P$13, 'WSX Backcast - WINEP'!$B$13:$AG$13, 0))</f>
        <v>0</v>
      </c>
      <c r="Q510" t="str">
        <f>INDEX('WSX Backcast - WINEP'!$B$12:$AG$62, MATCH('ALL Backcast - WINEP NEP'!$C510, 'WSX Backcast - WINEP'!$C$12:$C$62, 0), MATCH('ALL Backcast - WINEP NEP'!Q$13, 'WSX Backcast - WINEP'!$B$13:$AG$13, 0))</f>
        <v>Excellent</v>
      </c>
      <c r="R510" t="str">
        <f>INDEX('WSX Backcast - WINEP'!$B$12:$AG$62, MATCH('ALL Backcast - WINEP NEP'!$C510, 'WSX Backcast - WINEP'!$C$12:$C$62, 0), MATCH('ALL Backcast - WINEP NEP'!R$13, 'WSX Backcast - WINEP'!$B$13:$AG$13, 0))</f>
        <v>Excellent</v>
      </c>
      <c r="S510" t="str">
        <f>INDEX('WSX Backcast - WINEP'!$B$12:$AG$62, MATCH('ALL Backcast - WINEP NEP'!$C510, 'WSX Backcast - WINEP'!$C$12:$C$62, 0), MATCH('ALL Backcast - WINEP NEP'!S$13, 'WSX Backcast - WINEP'!$B$13:$AG$13, 0))</f>
        <v>Excellent</v>
      </c>
      <c r="T510" t="str">
        <f>INDEX('WSX Backcast - WINEP'!$B$12:$AG$62, MATCH('ALL Backcast - WINEP NEP'!$C510, 'WSX Backcast - WINEP'!$C$12:$C$62, 0), MATCH('ALL Backcast - WINEP NEP'!T$13, 'WSX Backcast - WINEP'!$B$13:$AG$13, 0))</f>
        <v>Excellent</v>
      </c>
      <c r="U510" t="str">
        <f>INDEX('WSX Backcast - WINEP'!$B$12:$AG$62, MATCH('ALL Backcast - WINEP NEP'!$C510, 'WSX Backcast - WINEP'!$C$12:$C$62, 0), MATCH('ALL Backcast - WINEP NEP'!U$13, 'WSX Backcast - WINEP'!$B$13:$AG$13, 0))</f>
        <v>Excellent</v>
      </c>
      <c r="V510" t="str">
        <f>INDEX('WSX Backcast - WINEP'!$B$12:$AG$62, MATCH('ALL Backcast - WINEP NEP'!$C510, 'WSX Backcast - WINEP'!$C$12:$C$62, 0), MATCH('ALL Backcast - WINEP NEP'!V$13, 'WSX Backcast - WINEP'!$B$13:$AG$13, 0))</f>
        <v>Excellent</v>
      </c>
      <c r="W510">
        <f>INDEX('WSX Backcast - WINEP'!$B$12:$AG$62, MATCH('ALL Backcast - WINEP NEP'!$C510, 'WSX Backcast - WINEP'!$C$12:$C$62, 0), MATCH('ALL Backcast - WINEP NEP'!W$13, 'WSX Backcast - WINEP'!$B$13:$AG$13, 0))</f>
        <v>0</v>
      </c>
      <c r="X510">
        <f>INDEX('WSX Backcast - WINEP'!$B$12:$AG$62, MATCH('ALL Backcast - WINEP NEP'!$C510, 'WSX Backcast - WINEP'!$C$12:$C$62, 0), MATCH('ALL Backcast - WINEP NEP'!X$13, 'WSX Backcast - WINEP'!$B$13:$AG$13, 0))</f>
        <v>0</v>
      </c>
      <c r="Y510">
        <f>INDEX('WSX Backcast - WINEP'!$B$12:$AG$62, MATCH('ALL Backcast - WINEP NEP'!$C510, 'WSX Backcast - WINEP'!$C$12:$C$62, 0), MATCH('ALL Backcast - WINEP NEP'!Y$13, 'WSX Backcast - WINEP'!$B$13:$AG$13, 0))</f>
        <v>0</v>
      </c>
      <c r="Z510" t="str">
        <f>INDEX('WSX Backcast - WINEP'!$B$12:$AG$62, MATCH('ALL Backcast - WINEP NEP'!$C510, 'WSX Backcast - WINEP'!$C$12:$C$62, 0), MATCH('ALL Backcast - WINEP NEP'!Z$13, 'WSX Backcast - WINEP'!$B$13:$AG$13, 0))</f>
        <v>N</v>
      </c>
      <c r="AB510" t="str">
        <f t="shared" si="10"/>
        <v>N</v>
      </c>
    </row>
    <row r="511" spans="2:28">
      <c r="B511" t="s">
        <v>245</v>
      </c>
      <c r="C511" t="s">
        <v>856</v>
      </c>
      <c r="D511" t="str">
        <f>INDEX('WSX Backcast - WINEP'!$B$12:$AG$62, MATCH('ALL Backcast - WINEP NEP'!$C511, 'WSX Backcast - WINEP'!$C$12:$C$62, 0), MATCH('ALL Backcast - WINEP NEP'!D$13, 'WSX Backcast - WINEP'!$B$13:$AG$13, 0))</f>
        <v>coastal</v>
      </c>
      <c r="E511" t="str">
        <f>INDEX('WSX Backcast - WINEP'!$B$12:$AG$62, MATCH('ALL Backcast - WINEP NEP'!$C511, 'WSX Backcast - WINEP'!$C$12:$C$62, 0), MATCH('ALL Backcast - WINEP NEP'!E$13, 'WSX Backcast - WINEP'!$B$13:$AG$13, 0))</f>
        <v>Categorisation</v>
      </c>
      <c r="F511" t="str">
        <f>INDEX('WSX Backcast - WINEP'!$B$12:$AG$62, MATCH('ALL Backcast - WINEP NEP'!$C511, 'WSX Backcast - WINEP'!$C$12:$C$62, 0), MATCH('ALL Backcast - WINEP NEP'!F$13, 'WSX Backcast - WINEP'!$B$13:$AG$13, 0))</f>
        <v>Included</v>
      </c>
      <c r="H511" t="str">
        <f>INDEX('WSX Backcast - WINEP'!$B$12:$AG$62, MATCH('ALL Backcast - WINEP NEP'!$C511, 'WSX Backcast - WINEP'!$C$12:$C$62, 0), MATCH('ALL Backcast - WINEP NEP'!H$13, 'WSX Backcast - WINEP'!$B$13:$AG$13, 0))</f>
        <v>Excellent</v>
      </c>
      <c r="I511" t="str">
        <f>INDEX('WSX Backcast - WINEP'!$B$12:$AG$62, MATCH('ALL Backcast - WINEP NEP'!$C511, 'WSX Backcast - WINEP'!$C$12:$C$62, 0), MATCH('ALL Backcast - WINEP NEP'!I$13, 'WSX Backcast - WINEP'!$B$13:$AG$13, 0))</f>
        <v>Excellent</v>
      </c>
      <c r="J511" t="str">
        <f>INDEX('WSX Backcast - WINEP'!$B$12:$AG$62, MATCH('ALL Backcast - WINEP NEP'!$C511, 'WSX Backcast - WINEP'!$C$12:$C$62, 0), MATCH('ALL Backcast - WINEP NEP'!J$13, 'WSX Backcast - WINEP'!$B$13:$AG$13, 0))</f>
        <v>Excellent</v>
      </c>
      <c r="K511" t="str">
        <f>INDEX('WSX Backcast - WINEP'!$B$12:$AG$62, MATCH('ALL Backcast - WINEP NEP'!$C511, 'WSX Backcast - WINEP'!$C$12:$C$62, 0), MATCH('ALL Backcast - WINEP NEP'!K$13, 'WSX Backcast - WINEP'!$B$13:$AG$13, 0))</f>
        <v>Excellent</v>
      </c>
      <c r="L511" t="str">
        <f>INDEX('WSX Backcast - WINEP'!$B$12:$AG$62, MATCH('ALL Backcast - WINEP NEP'!$C511, 'WSX Backcast - WINEP'!$C$12:$C$62, 0), MATCH('ALL Backcast - WINEP NEP'!L$13, 'WSX Backcast - WINEP'!$B$13:$AG$13, 0))</f>
        <v>Excellent</v>
      </c>
      <c r="M511">
        <f>INDEX('WSX Backcast - WINEP'!$B$12:$AG$62, MATCH('ALL Backcast - WINEP NEP'!$C511, 'WSX Backcast - WINEP'!$C$12:$C$62, 0), MATCH('ALL Backcast - WINEP NEP'!M$13, 'WSX Backcast - WINEP'!$B$13:$AG$13, 0))</f>
        <v>0</v>
      </c>
      <c r="N511" t="str">
        <f>INDEX('WSX Backcast - WINEP'!$B$12:$AG$62, MATCH('ALL Backcast - WINEP NEP'!$C511, 'WSX Backcast - WINEP'!$C$12:$C$62, 0), MATCH('ALL Backcast - WINEP NEP'!N$13, 'WSX Backcast - WINEP'!$B$13:$AG$13, 0))</f>
        <v>Excellent</v>
      </c>
      <c r="O511" t="str">
        <f>INDEX('WSX Backcast - WINEP'!$B$12:$AG$62, MATCH('ALL Backcast - WINEP NEP'!$C511, 'WSX Backcast - WINEP'!$C$12:$C$62, 0), MATCH('ALL Backcast - WINEP NEP'!O$13, 'WSX Backcast - WINEP'!$B$13:$AG$13, 0))</f>
        <v>Excellent</v>
      </c>
      <c r="P511">
        <f>INDEX('WSX Backcast - WINEP'!$B$12:$AG$62, MATCH('ALL Backcast - WINEP NEP'!$C511, 'WSX Backcast - WINEP'!$C$12:$C$62, 0), MATCH('ALL Backcast - WINEP NEP'!P$13, 'WSX Backcast - WINEP'!$B$13:$AG$13, 0))</f>
        <v>0</v>
      </c>
      <c r="Q511" t="str">
        <f>INDEX('WSX Backcast - WINEP'!$B$12:$AG$62, MATCH('ALL Backcast - WINEP NEP'!$C511, 'WSX Backcast - WINEP'!$C$12:$C$62, 0), MATCH('ALL Backcast - WINEP NEP'!Q$13, 'WSX Backcast - WINEP'!$B$13:$AG$13, 0))</f>
        <v>Excellent</v>
      </c>
      <c r="R511" t="str">
        <f>INDEX('WSX Backcast - WINEP'!$B$12:$AG$62, MATCH('ALL Backcast - WINEP NEP'!$C511, 'WSX Backcast - WINEP'!$C$12:$C$62, 0), MATCH('ALL Backcast - WINEP NEP'!R$13, 'WSX Backcast - WINEP'!$B$13:$AG$13, 0))</f>
        <v>Excellent</v>
      </c>
      <c r="S511" t="str">
        <f>INDEX('WSX Backcast - WINEP'!$B$12:$AG$62, MATCH('ALL Backcast - WINEP NEP'!$C511, 'WSX Backcast - WINEP'!$C$12:$C$62, 0), MATCH('ALL Backcast - WINEP NEP'!S$13, 'WSX Backcast - WINEP'!$B$13:$AG$13, 0))</f>
        <v>Excellent</v>
      </c>
      <c r="T511" t="str">
        <f>INDEX('WSX Backcast - WINEP'!$B$12:$AG$62, MATCH('ALL Backcast - WINEP NEP'!$C511, 'WSX Backcast - WINEP'!$C$12:$C$62, 0), MATCH('ALL Backcast - WINEP NEP'!T$13, 'WSX Backcast - WINEP'!$B$13:$AG$13, 0))</f>
        <v>Excellent</v>
      </c>
      <c r="U511" t="str">
        <f>INDEX('WSX Backcast - WINEP'!$B$12:$AG$62, MATCH('ALL Backcast - WINEP NEP'!$C511, 'WSX Backcast - WINEP'!$C$12:$C$62, 0), MATCH('ALL Backcast - WINEP NEP'!U$13, 'WSX Backcast - WINEP'!$B$13:$AG$13, 0))</f>
        <v>Excellent</v>
      </c>
      <c r="V511" t="str">
        <f>INDEX('WSX Backcast - WINEP'!$B$12:$AG$62, MATCH('ALL Backcast - WINEP NEP'!$C511, 'WSX Backcast - WINEP'!$C$12:$C$62, 0), MATCH('ALL Backcast - WINEP NEP'!V$13, 'WSX Backcast - WINEP'!$B$13:$AG$13, 0))</f>
        <v>Excellent</v>
      </c>
      <c r="W511">
        <f>INDEX('WSX Backcast - WINEP'!$B$12:$AG$62, MATCH('ALL Backcast - WINEP NEP'!$C511, 'WSX Backcast - WINEP'!$C$12:$C$62, 0), MATCH('ALL Backcast - WINEP NEP'!W$13, 'WSX Backcast - WINEP'!$B$13:$AG$13, 0))</f>
        <v>0</v>
      </c>
      <c r="X511" t="str">
        <f>INDEX('WSX Backcast - WINEP'!$B$12:$AG$62, MATCH('ALL Backcast - WINEP NEP'!$C511, 'WSX Backcast - WINEP'!$C$12:$C$62, 0), MATCH('ALL Backcast - WINEP NEP'!X$13, 'WSX Backcast - WINEP'!$B$13:$AG$13, 0))</f>
        <v>EnvAct_IMP3 - 08WW101001aq</v>
      </c>
      <c r="Y511" t="str">
        <f>INDEX('WSX Backcast - WINEP'!$B$12:$AG$62, MATCH('ALL Backcast - WINEP NEP'!$C511, 'WSX Backcast - WINEP'!$C$12:$C$62, 0), MATCH('ALL Backcast - WINEP NEP'!Y$13, 'WSX Backcast - WINEP'!$B$13:$AG$13, 0))</f>
        <v>Accept company forecast (actions complete 31/03/2030) - improvements to reduce storm overflows, maintain excellent</v>
      </c>
      <c r="Z511" t="str">
        <f>INDEX('WSX Backcast - WINEP'!$B$12:$AG$62, MATCH('ALL Backcast - WINEP NEP'!$C511, 'WSX Backcast - WINEP'!$C$12:$C$62, 0), MATCH('ALL Backcast - WINEP NEP'!Z$13, 'WSX Backcast - WINEP'!$B$13:$AG$13, 0))</f>
        <v>N</v>
      </c>
      <c r="AB511" t="str">
        <f t="shared" si="10"/>
        <v>Y</v>
      </c>
    </row>
    <row r="512" spans="2:28">
      <c r="B512" t="s">
        <v>245</v>
      </c>
      <c r="C512" t="s">
        <v>857</v>
      </c>
      <c r="D512" t="str">
        <f>INDEX('WSX Backcast - WINEP'!$B$12:$AG$62, MATCH('ALL Backcast - WINEP NEP'!$C512, 'WSX Backcast - WINEP'!$C$12:$C$62, 0), MATCH('ALL Backcast - WINEP NEP'!D$13, 'WSX Backcast - WINEP'!$B$13:$AG$13, 0))</f>
        <v>coastal</v>
      </c>
      <c r="E512" t="str">
        <f>INDEX('WSX Backcast - WINEP'!$B$12:$AG$62, MATCH('ALL Backcast - WINEP NEP'!$C512, 'WSX Backcast - WINEP'!$C$12:$C$62, 0), MATCH('ALL Backcast - WINEP NEP'!E$13, 'WSX Backcast - WINEP'!$B$13:$AG$13, 0))</f>
        <v>Categorisation</v>
      </c>
      <c r="F512" t="str">
        <f>INDEX('WSX Backcast - WINEP'!$B$12:$AG$62, MATCH('ALL Backcast - WINEP NEP'!$C512, 'WSX Backcast - WINEP'!$C$12:$C$62, 0), MATCH('ALL Backcast - WINEP NEP'!F$13, 'WSX Backcast - WINEP'!$B$13:$AG$13, 0))</f>
        <v>Included</v>
      </c>
      <c r="H512" t="str">
        <f>INDEX('WSX Backcast - WINEP'!$B$12:$AG$62, MATCH('ALL Backcast - WINEP NEP'!$C512, 'WSX Backcast - WINEP'!$C$12:$C$62, 0), MATCH('ALL Backcast - WINEP NEP'!H$13, 'WSX Backcast - WINEP'!$B$13:$AG$13, 0))</f>
        <v>Good</v>
      </c>
      <c r="I512" t="str">
        <f>INDEX('WSX Backcast - WINEP'!$B$12:$AG$62, MATCH('ALL Backcast - WINEP NEP'!$C512, 'WSX Backcast - WINEP'!$C$12:$C$62, 0), MATCH('ALL Backcast - WINEP NEP'!I$13, 'WSX Backcast - WINEP'!$B$13:$AG$13, 0))</f>
        <v>Good</v>
      </c>
      <c r="J512" t="str">
        <f>INDEX('WSX Backcast - WINEP'!$B$12:$AG$62, MATCH('ALL Backcast - WINEP NEP'!$C512, 'WSX Backcast - WINEP'!$C$12:$C$62, 0), MATCH('ALL Backcast - WINEP NEP'!J$13, 'WSX Backcast - WINEP'!$B$13:$AG$13, 0))</f>
        <v>Good</v>
      </c>
      <c r="K512" t="str">
        <f>INDEX('WSX Backcast - WINEP'!$B$12:$AG$62, MATCH('ALL Backcast - WINEP NEP'!$C512, 'WSX Backcast - WINEP'!$C$12:$C$62, 0), MATCH('ALL Backcast - WINEP NEP'!K$13, 'WSX Backcast - WINEP'!$B$13:$AG$13, 0))</f>
        <v>Good</v>
      </c>
      <c r="L512" t="str">
        <f>INDEX('WSX Backcast - WINEP'!$B$12:$AG$62, MATCH('ALL Backcast - WINEP NEP'!$C512, 'WSX Backcast - WINEP'!$C$12:$C$62, 0), MATCH('ALL Backcast - WINEP NEP'!L$13, 'WSX Backcast - WINEP'!$B$13:$AG$13, 0))</f>
        <v>Good</v>
      </c>
      <c r="M512">
        <f>INDEX('WSX Backcast - WINEP'!$B$12:$AG$62, MATCH('ALL Backcast - WINEP NEP'!$C512, 'WSX Backcast - WINEP'!$C$12:$C$62, 0), MATCH('ALL Backcast - WINEP NEP'!M$13, 'WSX Backcast - WINEP'!$B$13:$AG$13, 0))</f>
        <v>0</v>
      </c>
      <c r="N512" t="str">
        <f>INDEX('WSX Backcast - WINEP'!$B$12:$AG$62, MATCH('ALL Backcast - WINEP NEP'!$C512, 'WSX Backcast - WINEP'!$C$12:$C$62, 0), MATCH('ALL Backcast - WINEP NEP'!N$13, 'WSX Backcast - WINEP'!$B$13:$AG$13, 0))</f>
        <v>Sufficient</v>
      </c>
      <c r="O512" t="str">
        <f>INDEX('WSX Backcast - WINEP'!$B$12:$AG$62, MATCH('ALL Backcast - WINEP NEP'!$C512, 'WSX Backcast - WINEP'!$C$12:$C$62, 0), MATCH('ALL Backcast - WINEP NEP'!O$13, 'WSX Backcast - WINEP'!$B$13:$AG$13, 0))</f>
        <v>Good</v>
      </c>
      <c r="P512">
        <f>INDEX('WSX Backcast - WINEP'!$B$12:$AG$62, MATCH('ALL Backcast - WINEP NEP'!$C512, 'WSX Backcast - WINEP'!$C$12:$C$62, 0), MATCH('ALL Backcast - WINEP NEP'!P$13, 'WSX Backcast - WINEP'!$B$13:$AG$13, 0))</f>
        <v>0</v>
      </c>
      <c r="Q512" t="str">
        <f>INDEX('WSX Backcast - WINEP'!$B$12:$AG$62, MATCH('ALL Backcast - WINEP NEP'!$C512, 'WSX Backcast - WINEP'!$C$12:$C$62, 0), MATCH('ALL Backcast - WINEP NEP'!Q$13, 'WSX Backcast - WINEP'!$B$13:$AG$13, 0))</f>
        <v>Good</v>
      </c>
      <c r="R512" t="str">
        <f>INDEX('WSX Backcast - WINEP'!$B$12:$AG$62, MATCH('ALL Backcast - WINEP NEP'!$C512, 'WSX Backcast - WINEP'!$C$12:$C$62, 0), MATCH('ALL Backcast - WINEP NEP'!R$13, 'WSX Backcast - WINEP'!$B$13:$AG$13, 0))</f>
        <v>Good</v>
      </c>
      <c r="S512" t="str">
        <f>INDEX('WSX Backcast - WINEP'!$B$12:$AG$62, MATCH('ALL Backcast - WINEP NEP'!$C512, 'WSX Backcast - WINEP'!$C$12:$C$62, 0), MATCH('ALL Backcast - WINEP NEP'!S$13, 'WSX Backcast - WINEP'!$B$13:$AG$13, 0))</f>
        <v>Good</v>
      </c>
      <c r="T512" t="str">
        <f>INDEX('WSX Backcast - WINEP'!$B$12:$AG$62, MATCH('ALL Backcast - WINEP NEP'!$C512, 'WSX Backcast - WINEP'!$C$12:$C$62, 0), MATCH('ALL Backcast - WINEP NEP'!T$13, 'WSX Backcast - WINEP'!$B$13:$AG$13, 0))</f>
        <v>Good</v>
      </c>
      <c r="U512" t="str">
        <f>INDEX('WSX Backcast - WINEP'!$B$12:$AG$62, MATCH('ALL Backcast - WINEP NEP'!$C512, 'WSX Backcast - WINEP'!$C$12:$C$62, 0), MATCH('ALL Backcast - WINEP NEP'!U$13, 'WSX Backcast - WINEP'!$B$13:$AG$13, 0))</f>
        <v>Good</v>
      </c>
      <c r="V512" t="str">
        <f>INDEX('WSX Backcast - WINEP'!$B$12:$AG$62, MATCH('ALL Backcast - WINEP NEP'!$C512, 'WSX Backcast - WINEP'!$C$12:$C$62, 0), MATCH('ALL Backcast - WINEP NEP'!V$13, 'WSX Backcast - WINEP'!$B$13:$AG$13, 0))</f>
        <v>Good</v>
      </c>
      <c r="W512">
        <f>INDEX('WSX Backcast - WINEP'!$B$12:$AG$62, MATCH('ALL Backcast - WINEP NEP'!$C512, 'WSX Backcast - WINEP'!$C$12:$C$62, 0), MATCH('ALL Backcast - WINEP NEP'!W$13, 'WSX Backcast - WINEP'!$B$13:$AG$13, 0))</f>
        <v>0</v>
      </c>
      <c r="X512" t="str">
        <f>INDEX('WSX Backcast - WINEP'!$B$12:$AG$62, MATCH('ALL Backcast - WINEP NEP'!$C512, 'WSX Backcast - WINEP'!$C$12:$C$62, 0), MATCH('ALL Backcast - WINEP NEP'!X$13, 'WSX Backcast - WINEP'!$B$13:$AG$13, 0))</f>
        <v>2 x EnvAct_IMP3 - 08WW101001ak, 08WW101001al</v>
      </c>
      <c r="Y512" t="str">
        <f>INDEX('WSX Backcast - WINEP'!$B$12:$AG$62, MATCH('ALL Backcast - WINEP NEP'!$C512, 'WSX Backcast - WINEP'!$C$12:$C$62, 0), MATCH('ALL Backcast - WINEP NEP'!Y$13, 'WSX Backcast - WINEP'!$B$13:$AG$13, 0))</f>
        <v>Accept company forecast (actions complete 31/03/2030) - improvements to reduce storm overflows, maintain good</v>
      </c>
      <c r="Z512" t="str">
        <f>INDEX('WSX Backcast - WINEP'!$B$12:$AG$62, MATCH('ALL Backcast - WINEP NEP'!$C512, 'WSX Backcast - WINEP'!$C$12:$C$62, 0), MATCH('ALL Backcast - WINEP NEP'!Z$13, 'WSX Backcast - WINEP'!$B$13:$AG$13, 0))</f>
        <v>N</v>
      </c>
      <c r="AB512" t="str">
        <f t="shared" si="10"/>
        <v>Y</v>
      </c>
    </row>
    <row r="513" spans="2:28" ht="111.95">
      <c r="B513" t="s">
        <v>245</v>
      </c>
      <c r="C513" t="s">
        <v>858</v>
      </c>
      <c r="D513" t="str">
        <f>INDEX('WSX Backcast - WINEP'!$B$12:$AG$62, MATCH('ALL Backcast - WINEP NEP'!$C513, 'WSX Backcast - WINEP'!$C$12:$C$62, 0), MATCH('ALL Backcast - WINEP NEP'!D$13, 'WSX Backcast - WINEP'!$B$13:$AG$13, 0))</f>
        <v>coastal</v>
      </c>
      <c r="E513" t="str">
        <f>INDEX('WSX Backcast - WINEP'!$B$12:$AG$62, MATCH('ALL Backcast - WINEP NEP'!$C513, 'WSX Backcast - WINEP'!$C$12:$C$62, 0), MATCH('ALL Backcast - WINEP NEP'!E$13, 'WSX Backcast - WINEP'!$B$13:$AG$13, 0))</f>
        <v>Categorisation</v>
      </c>
      <c r="F513" t="str">
        <f>INDEX('WSX Backcast - WINEP'!$B$12:$AG$62, MATCH('ALL Backcast - WINEP NEP'!$C513, 'WSX Backcast - WINEP'!$C$12:$C$62, 0), MATCH('ALL Backcast - WINEP NEP'!F$13, 'WSX Backcast - WINEP'!$B$13:$AG$13, 0))</f>
        <v>Included</v>
      </c>
      <c r="H513" t="str">
        <f>INDEX('WSX Backcast - WINEP'!$B$12:$AG$62, MATCH('ALL Backcast - WINEP NEP'!$C513, 'WSX Backcast - WINEP'!$C$12:$C$62, 0), MATCH('ALL Backcast - WINEP NEP'!H$13, 'WSX Backcast - WINEP'!$B$13:$AG$13, 0))</f>
        <v>Good</v>
      </c>
      <c r="I513" t="str">
        <f>INDEX('WSX Backcast - WINEP'!$B$12:$AG$62, MATCH('ALL Backcast - WINEP NEP'!$C513, 'WSX Backcast - WINEP'!$C$12:$C$62, 0), MATCH('ALL Backcast - WINEP NEP'!I$13, 'WSX Backcast - WINEP'!$B$13:$AG$13, 0))</f>
        <v>Good</v>
      </c>
      <c r="J513" t="str">
        <f>INDEX('WSX Backcast - WINEP'!$B$12:$AG$62, MATCH('ALL Backcast - WINEP NEP'!$C513, 'WSX Backcast - WINEP'!$C$12:$C$62, 0), MATCH('ALL Backcast - WINEP NEP'!J$13, 'WSX Backcast - WINEP'!$B$13:$AG$13, 0))</f>
        <v>Good</v>
      </c>
      <c r="K513" t="str">
        <f>INDEX('WSX Backcast - WINEP'!$B$12:$AG$62, MATCH('ALL Backcast - WINEP NEP'!$C513, 'WSX Backcast - WINEP'!$C$12:$C$62, 0), MATCH('ALL Backcast - WINEP NEP'!K$13, 'WSX Backcast - WINEP'!$B$13:$AG$13, 0))</f>
        <v>Sufficient</v>
      </c>
      <c r="L513" t="str">
        <f>INDEX('WSX Backcast - WINEP'!$B$12:$AG$62, MATCH('ALL Backcast - WINEP NEP'!$C513, 'WSX Backcast - WINEP'!$C$12:$C$62, 0), MATCH('ALL Backcast - WINEP NEP'!L$13, 'WSX Backcast - WINEP'!$B$13:$AG$13, 0))</f>
        <v>Sufficient</v>
      </c>
      <c r="M513">
        <f>INDEX('WSX Backcast - WINEP'!$B$12:$AG$62, MATCH('ALL Backcast - WINEP NEP'!$C513, 'WSX Backcast - WINEP'!$C$12:$C$62, 0), MATCH('ALL Backcast - WINEP NEP'!M$13, 'WSX Backcast - WINEP'!$B$13:$AG$13, 0))</f>
        <v>0</v>
      </c>
      <c r="N513" t="str">
        <f>INDEX('WSX Backcast - WINEP'!$B$12:$AG$62, MATCH('ALL Backcast - WINEP NEP'!$C513, 'WSX Backcast - WINEP'!$C$12:$C$62, 0), MATCH('ALL Backcast - WINEP NEP'!N$13, 'WSX Backcast - WINEP'!$B$13:$AG$13, 0))</f>
        <v>Poor</v>
      </c>
      <c r="O513" t="str">
        <f>INDEX('WSX Backcast - WINEP'!$B$12:$AG$62, MATCH('ALL Backcast - WINEP NEP'!$C513, 'WSX Backcast - WINEP'!$C$12:$C$62, 0), MATCH('ALL Backcast - WINEP NEP'!O$13, 'WSX Backcast - WINEP'!$B$13:$AG$13, 0))</f>
        <v>Poor</v>
      </c>
      <c r="P513">
        <f>INDEX('WSX Backcast - WINEP'!$B$12:$AG$62, MATCH('ALL Backcast - WINEP NEP'!$C513, 'WSX Backcast - WINEP'!$C$12:$C$62, 0), MATCH('ALL Backcast - WINEP NEP'!P$13, 'WSX Backcast - WINEP'!$B$13:$AG$13, 0))</f>
        <v>0</v>
      </c>
      <c r="Q513" t="str">
        <f>INDEX('WSX Backcast - WINEP'!$B$12:$AG$62, MATCH('ALL Backcast - WINEP NEP'!$C513, 'WSX Backcast - WINEP'!$C$12:$C$62, 0), MATCH('ALL Backcast - WINEP NEP'!Q$13, 'WSX Backcast - WINEP'!$B$13:$AG$13, 0))</f>
        <v>Poor</v>
      </c>
      <c r="R513" t="str">
        <f>INDEX('WSX Backcast - WINEP'!$B$12:$AG$62, MATCH('ALL Backcast - WINEP NEP'!$C513, 'WSX Backcast - WINEP'!$C$12:$C$62, 0), MATCH('ALL Backcast - WINEP NEP'!R$13, 'WSX Backcast - WINEP'!$B$13:$AG$13, 0))</f>
        <v>Poor</v>
      </c>
      <c r="S513" t="str">
        <f>INDEX('WSX Backcast - WINEP'!$B$12:$AG$62, MATCH('ALL Backcast - WINEP NEP'!$C513, 'WSX Backcast - WINEP'!$C$12:$C$62, 0), MATCH('ALL Backcast - WINEP NEP'!S$13, 'WSX Backcast - WINEP'!$B$13:$AG$13, 0))</f>
        <v>Poor</v>
      </c>
      <c r="T513" t="str">
        <f>INDEX('WSX Backcast - WINEP'!$B$12:$AG$62, MATCH('ALL Backcast - WINEP NEP'!$C513, 'WSX Backcast - WINEP'!$C$12:$C$62, 0), MATCH('ALL Backcast - WINEP NEP'!T$13, 'WSX Backcast - WINEP'!$B$13:$AG$13, 0))</f>
        <v>Poor</v>
      </c>
      <c r="U513" t="str">
        <f>INDEX('WSX Backcast - WINEP'!$B$12:$AG$62, MATCH('ALL Backcast - WINEP NEP'!$C513, 'WSX Backcast - WINEP'!$C$12:$C$62, 0), MATCH('ALL Backcast - WINEP NEP'!U$13, 'WSX Backcast - WINEP'!$B$13:$AG$13, 0))</f>
        <v>Poor</v>
      </c>
      <c r="V513" t="str">
        <f>INDEX('WSX Backcast - WINEP'!$B$12:$AG$62, MATCH('ALL Backcast - WINEP NEP'!$C513, 'WSX Backcast - WINEP'!$C$12:$C$62, 0), MATCH('ALL Backcast - WINEP NEP'!V$13, 'WSX Backcast - WINEP'!$B$13:$AG$13, 0))</f>
        <v>Poor</v>
      </c>
      <c r="W513" t="str">
        <f>INDEX('WSX Backcast - WINEP'!$B$12:$AG$62, MATCH('ALL Backcast - WINEP NEP'!$C513, 'WSX Backcast - WINEP'!$C$12:$C$62, 0), MATCH('ALL Backcast - WINEP NEP'!W$13, 'WSX Backcast - WINEP'!$B$13:$AG$13, 0))</f>
        <v>Y</v>
      </c>
      <c r="X513" s="22" t="str">
        <f>INDEX('WSX Backcast - WINEP'!$B$12:$AG$62, MATCH('ALL Backcast - WINEP NEP'!$C513, 'WSX Backcast - WINEP'!$C$12:$C$62, 0), MATCH('ALL Backcast - WINEP NEP'!X$13, 'WSX Backcast - WINEP'!$B$13:$AG$13, 0))</f>
        <v>Listed as secondary bathing water on 08WW101001aa (EnvAct_IMP3, improvements to reduce storm overflows, complete 31/03/2030)</v>
      </c>
      <c r="Y513" t="str">
        <f>INDEX('WSX Backcast - WINEP'!$B$12:$AG$62, MATCH('ALL Backcast - WINEP NEP'!$C513, 'WSX Backcast - WINEP'!$C$12:$C$62, 0), MATCH('ALL Backcast - WINEP NEP'!Y$13, 'WSX Backcast - WINEP'!$B$13:$AG$13, 0))</f>
        <v>Accept company forecast (actions complete 31/03/2030) - improvements to reduce storm overflows</v>
      </c>
      <c r="Z513" t="str">
        <f>INDEX('WSX Backcast - WINEP'!$B$12:$AG$62, MATCH('ALL Backcast - WINEP NEP'!$C513, 'WSX Backcast - WINEP'!$C$12:$C$62, 0), MATCH('ALL Backcast - WINEP NEP'!Z$13, 'WSX Backcast - WINEP'!$B$13:$AG$13, 0))</f>
        <v>N</v>
      </c>
      <c r="AB513" t="s">
        <v>51</v>
      </c>
    </row>
    <row r="514" spans="2:28">
      <c r="B514" t="s">
        <v>245</v>
      </c>
      <c r="C514" t="s">
        <v>859</v>
      </c>
      <c r="D514" t="str">
        <f>INDEX('WSX Backcast - WINEP'!$B$12:$AG$62, MATCH('ALL Backcast - WINEP NEP'!$C514, 'WSX Backcast - WINEP'!$C$12:$C$62, 0), MATCH('ALL Backcast - WINEP NEP'!D$13, 'WSX Backcast - WINEP'!$B$13:$AG$13, 0))</f>
        <v>coastal</v>
      </c>
      <c r="E514" t="str">
        <f>INDEX('WSX Backcast - WINEP'!$B$12:$AG$62, MATCH('ALL Backcast - WINEP NEP'!$C514, 'WSX Backcast - WINEP'!$C$12:$C$62, 0), MATCH('ALL Backcast - WINEP NEP'!E$13, 'WSX Backcast - WINEP'!$B$13:$AG$13, 0))</f>
        <v>Categorisation</v>
      </c>
      <c r="F514" t="str">
        <f>INDEX('WSX Backcast - WINEP'!$B$12:$AG$62, MATCH('ALL Backcast - WINEP NEP'!$C514, 'WSX Backcast - WINEP'!$C$12:$C$62, 0), MATCH('ALL Backcast - WINEP NEP'!F$13, 'WSX Backcast - WINEP'!$B$13:$AG$13, 0))</f>
        <v>Included</v>
      </c>
      <c r="H514" t="str">
        <f>INDEX('WSX Backcast - WINEP'!$B$12:$AG$62, MATCH('ALL Backcast - WINEP NEP'!$C514, 'WSX Backcast - WINEP'!$C$12:$C$62, 0), MATCH('ALL Backcast - WINEP NEP'!H$13, 'WSX Backcast - WINEP'!$B$13:$AG$13, 0))</f>
        <v>Excellent</v>
      </c>
      <c r="I514" t="str">
        <f>INDEX('WSX Backcast - WINEP'!$B$12:$AG$62, MATCH('ALL Backcast - WINEP NEP'!$C514, 'WSX Backcast - WINEP'!$C$12:$C$62, 0), MATCH('ALL Backcast - WINEP NEP'!I$13, 'WSX Backcast - WINEP'!$B$13:$AG$13, 0))</f>
        <v>Excellent</v>
      </c>
      <c r="J514" t="str">
        <f>INDEX('WSX Backcast - WINEP'!$B$12:$AG$62, MATCH('ALL Backcast - WINEP NEP'!$C514, 'WSX Backcast - WINEP'!$C$12:$C$62, 0), MATCH('ALL Backcast - WINEP NEP'!J$13, 'WSX Backcast - WINEP'!$B$13:$AG$13, 0))</f>
        <v>Excellent</v>
      </c>
      <c r="K514" t="str">
        <f>INDEX('WSX Backcast - WINEP'!$B$12:$AG$62, MATCH('ALL Backcast - WINEP NEP'!$C514, 'WSX Backcast - WINEP'!$C$12:$C$62, 0), MATCH('ALL Backcast - WINEP NEP'!K$13, 'WSX Backcast - WINEP'!$B$13:$AG$13, 0))</f>
        <v>Excellent</v>
      </c>
      <c r="L514" t="str">
        <f>INDEX('WSX Backcast - WINEP'!$B$12:$AG$62, MATCH('ALL Backcast - WINEP NEP'!$C514, 'WSX Backcast - WINEP'!$C$12:$C$62, 0), MATCH('ALL Backcast - WINEP NEP'!L$13, 'WSX Backcast - WINEP'!$B$13:$AG$13, 0))</f>
        <v>Excellent</v>
      </c>
      <c r="M514">
        <f>INDEX('WSX Backcast - WINEP'!$B$12:$AG$62, MATCH('ALL Backcast - WINEP NEP'!$C514, 'WSX Backcast - WINEP'!$C$12:$C$62, 0), MATCH('ALL Backcast - WINEP NEP'!M$13, 'WSX Backcast - WINEP'!$B$13:$AG$13, 0))</f>
        <v>0</v>
      </c>
      <c r="N514" t="str">
        <f>INDEX('WSX Backcast - WINEP'!$B$12:$AG$62, MATCH('ALL Backcast - WINEP NEP'!$C514, 'WSX Backcast - WINEP'!$C$12:$C$62, 0), MATCH('ALL Backcast - WINEP NEP'!N$13, 'WSX Backcast - WINEP'!$B$13:$AG$13, 0))</f>
        <v>Excellent</v>
      </c>
      <c r="O514" t="str">
        <f>INDEX('WSX Backcast - WINEP'!$B$12:$AG$62, MATCH('ALL Backcast - WINEP NEP'!$C514, 'WSX Backcast - WINEP'!$C$12:$C$62, 0), MATCH('ALL Backcast - WINEP NEP'!O$13, 'WSX Backcast - WINEP'!$B$13:$AG$13, 0))</f>
        <v>Excellent</v>
      </c>
      <c r="P514">
        <f>INDEX('WSX Backcast - WINEP'!$B$12:$AG$62, MATCH('ALL Backcast - WINEP NEP'!$C514, 'WSX Backcast - WINEP'!$C$12:$C$62, 0), MATCH('ALL Backcast - WINEP NEP'!P$13, 'WSX Backcast - WINEP'!$B$13:$AG$13, 0))</f>
        <v>0</v>
      </c>
      <c r="Q514" t="str">
        <f>INDEX('WSX Backcast - WINEP'!$B$12:$AG$62, MATCH('ALL Backcast - WINEP NEP'!$C514, 'WSX Backcast - WINEP'!$C$12:$C$62, 0), MATCH('ALL Backcast - WINEP NEP'!Q$13, 'WSX Backcast - WINEP'!$B$13:$AG$13, 0))</f>
        <v>Excellent</v>
      </c>
      <c r="R514" t="str">
        <f>INDEX('WSX Backcast - WINEP'!$B$12:$AG$62, MATCH('ALL Backcast - WINEP NEP'!$C514, 'WSX Backcast - WINEP'!$C$12:$C$62, 0), MATCH('ALL Backcast - WINEP NEP'!R$13, 'WSX Backcast - WINEP'!$B$13:$AG$13, 0))</f>
        <v>Excellent</v>
      </c>
      <c r="S514" t="str">
        <f>INDEX('WSX Backcast - WINEP'!$B$12:$AG$62, MATCH('ALL Backcast - WINEP NEP'!$C514, 'WSX Backcast - WINEP'!$C$12:$C$62, 0), MATCH('ALL Backcast - WINEP NEP'!S$13, 'WSX Backcast - WINEP'!$B$13:$AG$13, 0))</f>
        <v>Excellent</v>
      </c>
      <c r="T514" t="str">
        <f>INDEX('WSX Backcast - WINEP'!$B$12:$AG$62, MATCH('ALL Backcast - WINEP NEP'!$C514, 'WSX Backcast - WINEP'!$C$12:$C$62, 0), MATCH('ALL Backcast - WINEP NEP'!T$13, 'WSX Backcast - WINEP'!$B$13:$AG$13, 0))</f>
        <v>Excellent</v>
      </c>
      <c r="U514" t="str">
        <f>INDEX('WSX Backcast - WINEP'!$B$12:$AG$62, MATCH('ALL Backcast - WINEP NEP'!$C514, 'WSX Backcast - WINEP'!$C$12:$C$62, 0), MATCH('ALL Backcast - WINEP NEP'!U$13, 'WSX Backcast - WINEP'!$B$13:$AG$13, 0))</f>
        <v>Excellent</v>
      </c>
      <c r="V514" t="str">
        <f>INDEX('WSX Backcast - WINEP'!$B$12:$AG$62, MATCH('ALL Backcast - WINEP NEP'!$C514, 'WSX Backcast - WINEP'!$C$12:$C$62, 0), MATCH('ALL Backcast - WINEP NEP'!V$13, 'WSX Backcast - WINEP'!$B$13:$AG$13, 0))</f>
        <v>Excellent</v>
      </c>
      <c r="W514">
        <f>INDEX('WSX Backcast - WINEP'!$B$12:$AG$62, MATCH('ALL Backcast - WINEP NEP'!$C514, 'WSX Backcast - WINEP'!$C$12:$C$62, 0), MATCH('ALL Backcast - WINEP NEP'!W$13, 'WSX Backcast - WINEP'!$B$13:$AG$13, 0))</f>
        <v>0</v>
      </c>
      <c r="X514">
        <f>INDEX('WSX Backcast - WINEP'!$B$12:$AG$62, MATCH('ALL Backcast - WINEP NEP'!$C514, 'WSX Backcast - WINEP'!$C$12:$C$62, 0), MATCH('ALL Backcast - WINEP NEP'!X$13, 'WSX Backcast - WINEP'!$B$13:$AG$13, 0))</f>
        <v>0</v>
      </c>
      <c r="Y514">
        <f>INDEX('WSX Backcast - WINEP'!$B$12:$AG$62, MATCH('ALL Backcast - WINEP NEP'!$C514, 'WSX Backcast - WINEP'!$C$12:$C$62, 0), MATCH('ALL Backcast - WINEP NEP'!Y$13, 'WSX Backcast - WINEP'!$B$13:$AG$13, 0))</f>
        <v>0</v>
      </c>
      <c r="Z514" t="str">
        <f>INDEX('WSX Backcast - WINEP'!$B$12:$AG$62, MATCH('ALL Backcast - WINEP NEP'!$C514, 'WSX Backcast - WINEP'!$C$12:$C$62, 0), MATCH('ALL Backcast - WINEP NEP'!Z$13, 'WSX Backcast - WINEP'!$B$13:$AG$13, 0))</f>
        <v>N</v>
      </c>
      <c r="AB514" t="str">
        <f t="shared" ref="AB514:AB545" si="11">IF(OR(ISNUMBER(SEARCH("IMP", X514)), ISNUMBER(SEARCH("ND ", X514))), "Y", "N")</f>
        <v>N</v>
      </c>
    </row>
    <row r="515" spans="2:28">
      <c r="B515" t="s">
        <v>245</v>
      </c>
      <c r="C515" t="s">
        <v>860</v>
      </c>
      <c r="D515" t="str">
        <f>INDEX('WSX Backcast - WINEP'!$B$12:$AG$62, MATCH('ALL Backcast - WINEP NEP'!$C515, 'WSX Backcast - WINEP'!$C$12:$C$62, 0), MATCH('ALL Backcast - WINEP NEP'!D$13, 'WSX Backcast - WINEP'!$B$13:$AG$13, 0))</f>
        <v>coastal</v>
      </c>
      <c r="E515" t="str">
        <f>INDEX('WSX Backcast - WINEP'!$B$12:$AG$62, MATCH('ALL Backcast - WINEP NEP'!$C515, 'WSX Backcast - WINEP'!$C$12:$C$62, 0), MATCH('ALL Backcast - WINEP NEP'!E$13, 'WSX Backcast - WINEP'!$B$13:$AG$13, 0))</f>
        <v>Categorisation</v>
      </c>
      <c r="F515" t="str">
        <f>INDEX('WSX Backcast - WINEP'!$B$12:$AG$62, MATCH('ALL Backcast - WINEP NEP'!$C515, 'WSX Backcast - WINEP'!$C$12:$C$62, 0), MATCH('ALL Backcast - WINEP NEP'!F$13, 'WSX Backcast - WINEP'!$B$13:$AG$13, 0))</f>
        <v>Included</v>
      </c>
      <c r="H515" t="str">
        <f>INDEX('WSX Backcast - WINEP'!$B$12:$AG$62, MATCH('ALL Backcast - WINEP NEP'!$C515, 'WSX Backcast - WINEP'!$C$12:$C$62, 0), MATCH('ALL Backcast - WINEP NEP'!H$13, 'WSX Backcast - WINEP'!$B$13:$AG$13, 0))</f>
        <v>Excellent</v>
      </c>
      <c r="I515" t="str">
        <f>INDEX('WSX Backcast - WINEP'!$B$12:$AG$62, MATCH('ALL Backcast - WINEP NEP'!$C515, 'WSX Backcast - WINEP'!$C$12:$C$62, 0), MATCH('ALL Backcast - WINEP NEP'!I$13, 'WSX Backcast - WINEP'!$B$13:$AG$13, 0))</f>
        <v>Excellent</v>
      </c>
      <c r="J515" t="str">
        <f>INDEX('WSX Backcast - WINEP'!$B$12:$AG$62, MATCH('ALL Backcast - WINEP NEP'!$C515, 'WSX Backcast - WINEP'!$C$12:$C$62, 0), MATCH('ALL Backcast - WINEP NEP'!J$13, 'WSX Backcast - WINEP'!$B$13:$AG$13, 0))</f>
        <v>Excellent</v>
      </c>
      <c r="K515" t="str">
        <f>INDEX('WSX Backcast - WINEP'!$B$12:$AG$62, MATCH('ALL Backcast - WINEP NEP'!$C515, 'WSX Backcast - WINEP'!$C$12:$C$62, 0), MATCH('ALL Backcast - WINEP NEP'!K$13, 'WSX Backcast - WINEP'!$B$13:$AG$13, 0))</f>
        <v>Excellent</v>
      </c>
      <c r="L515" t="str">
        <f>INDEX('WSX Backcast - WINEP'!$B$12:$AG$62, MATCH('ALL Backcast - WINEP NEP'!$C515, 'WSX Backcast - WINEP'!$C$12:$C$62, 0), MATCH('ALL Backcast - WINEP NEP'!L$13, 'WSX Backcast - WINEP'!$B$13:$AG$13, 0))</f>
        <v>Excellent</v>
      </c>
      <c r="M515">
        <f>INDEX('WSX Backcast - WINEP'!$B$12:$AG$62, MATCH('ALL Backcast - WINEP NEP'!$C515, 'WSX Backcast - WINEP'!$C$12:$C$62, 0), MATCH('ALL Backcast - WINEP NEP'!M$13, 'WSX Backcast - WINEP'!$B$13:$AG$13, 0))</f>
        <v>0</v>
      </c>
      <c r="N515" t="str">
        <f>INDEX('WSX Backcast - WINEP'!$B$12:$AG$62, MATCH('ALL Backcast - WINEP NEP'!$C515, 'WSX Backcast - WINEP'!$C$12:$C$62, 0), MATCH('ALL Backcast - WINEP NEP'!N$13, 'WSX Backcast - WINEP'!$B$13:$AG$13, 0))</f>
        <v>Excellent</v>
      </c>
      <c r="O515" t="str">
        <f>INDEX('WSX Backcast - WINEP'!$B$12:$AG$62, MATCH('ALL Backcast - WINEP NEP'!$C515, 'WSX Backcast - WINEP'!$C$12:$C$62, 0), MATCH('ALL Backcast - WINEP NEP'!O$13, 'WSX Backcast - WINEP'!$B$13:$AG$13, 0))</f>
        <v>Excellent</v>
      </c>
      <c r="P515">
        <f>INDEX('WSX Backcast - WINEP'!$B$12:$AG$62, MATCH('ALL Backcast - WINEP NEP'!$C515, 'WSX Backcast - WINEP'!$C$12:$C$62, 0), MATCH('ALL Backcast - WINEP NEP'!P$13, 'WSX Backcast - WINEP'!$B$13:$AG$13, 0))</f>
        <v>0</v>
      </c>
      <c r="Q515" t="str">
        <f>INDEX('WSX Backcast - WINEP'!$B$12:$AG$62, MATCH('ALL Backcast - WINEP NEP'!$C515, 'WSX Backcast - WINEP'!$C$12:$C$62, 0), MATCH('ALL Backcast - WINEP NEP'!Q$13, 'WSX Backcast - WINEP'!$B$13:$AG$13, 0))</f>
        <v>Excellent</v>
      </c>
      <c r="R515" t="str">
        <f>INDEX('WSX Backcast - WINEP'!$B$12:$AG$62, MATCH('ALL Backcast - WINEP NEP'!$C515, 'WSX Backcast - WINEP'!$C$12:$C$62, 0), MATCH('ALL Backcast - WINEP NEP'!R$13, 'WSX Backcast - WINEP'!$B$13:$AG$13, 0))</f>
        <v>Excellent</v>
      </c>
      <c r="S515" t="str">
        <f>INDEX('WSX Backcast - WINEP'!$B$12:$AG$62, MATCH('ALL Backcast - WINEP NEP'!$C515, 'WSX Backcast - WINEP'!$C$12:$C$62, 0), MATCH('ALL Backcast - WINEP NEP'!S$13, 'WSX Backcast - WINEP'!$B$13:$AG$13, 0))</f>
        <v>Excellent</v>
      </c>
      <c r="T515" t="str">
        <f>INDEX('WSX Backcast - WINEP'!$B$12:$AG$62, MATCH('ALL Backcast - WINEP NEP'!$C515, 'WSX Backcast - WINEP'!$C$12:$C$62, 0), MATCH('ALL Backcast - WINEP NEP'!T$13, 'WSX Backcast - WINEP'!$B$13:$AG$13, 0))</f>
        <v>Excellent</v>
      </c>
      <c r="U515" t="str">
        <f>INDEX('WSX Backcast - WINEP'!$B$12:$AG$62, MATCH('ALL Backcast - WINEP NEP'!$C515, 'WSX Backcast - WINEP'!$C$12:$C$62, 0), MATCH('ALL Backcast - WINEP NEP'!U$13, 'WSX Backcast - WINEP'!$B$13:$AG$13, 0))</f>
        <v>Excellent</v>
      </c>
      <c r="V515" t="str">
        <f>INDEX('WSX Backcast - WINEP'!$B$12:$AG$62, MATCH('ALL Backcast - WINEP NEP'!$C515, 'WSX Backcast - WINEP'!$C$12:$C$62, 0), MATCH('ALL Backcast - WINEP NEP'!V$13, 'WSX Backcast - WINEP'!$B$13:$AG$13, 0))</f>
        <v>Excellent</v>
      </c>
      <c r="W515">
        <f>INDEX('WSX Backcast - WINEP'!$B$12:$AG$62, MATCH('ALL Backcast - WINEP NEP'!$C515, 'WSX Backcast - WINEP'!$C$12:$C$62, 0), MATCH('ALL Backcast - WINEP NEP'!W$13, 'WSX Backcast - WINEP'!$B$13:$AG$13, 0))</f>
        <v>0</v>
      </c>
      <c r="X515">
        <f>INDEX('WSX Backcast - WINEP'!$B$12:$AG$62, MATCH('ALL Backcast - WINEP NEP'!$C515, 'WSX Backcast - WINEP'!$C$12:$C$62, 0), MATCH('ALL Backcast - WINEP NEP'!X$13, 'WSX Backcast - WINEP'!$B$13:$AG$13, 0))</f>
        <v>0</v>
      </c>
      <c r="Y515">
        <f>INDEX('WSX Backcast - WINEP'!$B$12:$AG$62, MATCH('ALL Backcast - WINEP NEP'!$C515, 'WSX Backcast - WINEP'!$C$12:$C$62, 0), MATCH('ALL Backcast - WINEP NEP'!Y$13, 'WSX Backcast - WINEP'!$B$13:$AG$13, 0))</f>
        <v>0</v>
      </c>
      <c r="Z515" t="str">
        <f>INDEX('WSX Backcast - WINEP'!$B$12:$AG$62, MATCH('ALL Backcast - WINEP NEP'!$C515, 'WSX Backcast - WINEP'!$C$12:$C$62, 0), MATCH('ALL Backcast - WINEP NEP'!Z$13, 'WSX Backcast - WINEP'!$B$13:$AG$13, 0))</f>
        <v>N</v>
      </c>
      <c r="AB515" t="str">
        <f t="shared" si="11"/>
        <v>N</v>
      </c>
    </row>
    <row r="516" spans="2:28">
      <c r="B516" t="s">
        <v>245</v>
      </c>
      <c r="C516" t="s">
        <v>861</v>
      </c>
      <c r="D516" t="str">
        <f>INDEX('WSX Backcast - WINEP'!$B$12:$AG$62, MATCH('ALL Backcast - WINEP NEP'!$C516, 'WSX Backcast - WINEP'!$C$12:$C$62, 0), MATCH('ALL Backcast - WINEP NEP'!D$13, 'WSX Backcast - WINEP'!$B$13:$AG$13, 0))</f>
        <v>coastal</v>
      </c>
      <c r="E516" t="str">
        <f>INDEX('WSX Backcast - WINEP'!$B$12:$AG$62, MATCH('ALL Backcast - WINEP NEP'!$C516, 'WSX Backcast - WINEP'!$C$12:$C$62, 0), MATCH('ALL Backcast - WINEP NEP'!E$13, 'WSX Backcast - WINEP'!$B$13:$AG$13, 0))</f>
        <v>Categorisation</v>
      </c>
      <c r="F516" t="str">
        <f>INDEX('WSX Backcast - WINEP'!$B$12:$AG$62, MATCH('ALL Backcast - WINEP NEP'!$C516, 'WSX Backcast - WINEP'!$C$12:$C$62, 0), MATCH('ALL Backcast - WINEP NEP'!F$13, 'WSX Backcast - WINEP'!$B$13:$AG$13, 0))</f>
        <v>Included</v>
      </c>
      <c r="H516" t="str">
        <f>INDEX('WSX Backcast - WINEP'!$B$12:$AG$62, MATCH('ALL Backcast - WINEP NEP'!$C516, 'WSX Backcast - WINEP'!$C$12:$C$62, 0), MATCH('ALL Backcast - WINEP NEP'!H$13, 'WSX Backcast - WINEP'!$B$13:$AG$13, 0))</f>
        <v>Excellent</v>
      </c>
      <c r="I516" t="str">
        <f>INDEX('WSX Backcast - WINEP'!$B$12:$AG$62, MATCH('ALL Backcast - WINEP NEP'!$C516, 'WSX Backcast - WINEP'!$C$12:$C$62, 0), MATCH('ALL Backcast - WINEP NEP'!I$13, 'WSX Backcast - WINEP'!$B$13:$AG$13, 0))</f>
        <v>Excellent</v>
      </c>
      <c r="J516" t="str">
        <f>INDEX('WSX Backcast - WINEP'!$B$12:$AG$62, MATCH('ALL Backcast - WINEP NEP'!$C516, 'WSX Backcast - WINEP'!$C$12:$C$62, 0), MATCH('ALL Backcast - WINEP NEP'!J$13, 'WSX Backcast - WINEP'!$B$13:$AG$13, 0))</f>
        <v>Excellent</v>
      </c>
      <c r="K516" t="str">
        <f>INDEX('WSX Backcast - WINEP'!$B$12:$AG$62, MATCH('ALL Backcast - WINEP NEP'!$C516, 'WSX Backcast - WINEP'!$C$12:$C$62, 0), MATCH('ALL Backcast - WINEP NEP'!K$13, 'WSX Backcast - WINEP'!$B$13:$AG$13, 0))</f>
        <v>Excellent</v>
      </c>
      <c r="L516" t="str">
        <f>INDEX('WSX Backcast - WINEP'!$B$12:$AG$62, MATCH('ALL Backcast - WINEP NEP'!$C516, 'WSX Backcast - WINEP'!$C$12:$C$62, 0), MATCH('ALL Backcast - WINEP NEP'!L$13, 'WSX Backcast - WINEP'!$B$13:$AG$13, 0))</f>
        <v>Excellent</v>
      </c>
      <c r="M516">
        <f>INDEX('WSX Backcast - WINEP'!$B$12:$AG$62, MATCH('ALL Backcast - WINEP NEP'!$C516, 'WSX Backcast - WINEP'!$C$12:$C$62, 0), MATCH('ALL Backcast - WINEP NEP'!M$13, 'WSX Backcast - WINEP'!$B$13:$AG$13, 0))</f>
        <v>0</v>
      </c>
      <c r="N516" t="str">
        <f>INDEX('WSX Backcast - WINEP'!$B$12:$AG$62, MATCH('ALL Backcast - WINEP NEP'!$C516, 'WSX Backcast - WINEP'!$C$12:$C$62, 0), MATCH('ALL Backcast - WINEP NEP'!N$13, 'WSX Backcast - WINEP'!$B$13:$AG$13, 0))</f>
        <v>Excellent</v>
      </c>
      <c r="O516" t="str">
        <f>INDEX('WSX Backcast - WINEP'!$B$12:$AG$62, MATCH('ALL Backcast - WINEP NEP'!$C516, 'WSX Backcast - WINEP'!$C$12:$C$62, 0), MATCH('ALL Backcast - WINEP NEP'!O$13, 'WSX Backcast - WINEP'!$B$13:$AG$13, 0))</f>
        <v>Excellent</v>
      </c>
      <c r="P516">
        <f>INDEX('WSX Backcast - WINEP'!$B$12:$AG$62, MATCH('ALL Backcast - WINEP NEP'!$C516, 'WSX Backcast - WINEP'!$C$12:$C$62, 0), MATCH('ALL Backcast - WINEP NEP'!P$13, 'WSX Backcast - WINEP'!$B$13:$AG$13, 0))</f>
        <v>0</v>
      </c>
      <c r="Q516" t="str">
        <f>INDEX('WSX Backcast - WINEP'!$B$12:$AG$62, MATCH('ALL Backcast - WINEP NEP'!$C516, 'WSX Backcast - WINEP'!$C$12:$C$62, 0), MATCH('ALL Backcast - WINEP NEP'!Q$13, 'WSX Backcast - WINEP'!$B$13:$AG$13, 0))</f>
        <v>Excellent</v>
      </c>
      <c r="R516" t="str">
        <f>INDEX('WSX Backcast - WINEP'!$B$12:$AG$62, MATCH('ALL Backcast - WINEP NEP'!$C516, 'WSX Backcast - WINEP'!$C$12:$C$62, 0), MATCH('ALL Backcast - WINEP NEP'!R$13, 'WSX Backcast - WINEP'!$B$13:$AG$13, 0))</f>
        <v>Excellent</v>
      </c>
      <c r="S516" t="str">
        <f>INDEX('WSX Backcast - WINEP'!$B$12:$AG$62, MATCH('ALL Backcast - WINEP NEP'!$C516, 'WSX Backcast - WINEP'!$C$12:$C$62, 0), MATCH('ALL Backcast - WINEP NEP'!S$13, 'WSX Backcast - WINEP'!$B$13:$AG$13, 0))</f>
        <v>Excellent</v>
      </c>
      <c r="T516" t="str">
        <f>INDEX('WSX Backcast - WINEP'!$B$12:$AG$62, MATCH('ALL Backcast - WINEP NEP'!$C516, 'WSX Backcast - WINEP'!$C$12:$C$62, 0), MATCH('ALL Backcast - WINEP NEP'!T$13, 'WSX Backcast - WINEP'!$B$13:$AG$13, 0))</f>
        <v>Excellent</v>
      </c>
      <c r="U516" t="str">
        <f>INDEX('WSX Backcast - WINEP'!$B$12:$AG$62, MATCH('ALL Backcast - WINEP NEP'!$C516, 'WSX Backcast - WINEP'!$C$12:$C$62, 0), MATCH('ALL Backcast - WINEP NEP'!U$13, 'WSX Backcast - WINEP'!$B$13:$AG$13, 0))</f>
        <v>Excellent</v>
      </c>
      <c r="V516" t="str">
        <f>INDEX('WSX Backcast - WINEP'!$B$12:$AG$62, MATCH('ALL Backcast - WINEP NEP'!$C516, 'WSX Backcast - WINEP'!$C$12:$C$62, 0), MATCH('ALL Backcast - WINEP NEP'!V$13, 'WSX Backcast - WINEP'!$B$13:$AG$13, 0))</f>
        <v>Excellent</v>
      </c>
      <c r="W516">
        <f>INDEX('WSX Backcast - WINEP'!$B$12:$AG$62, MATCH('ALL Backcast - WINEP NEP'!$C516, 'WSX Backcast - WINEP'!$C$12:$C$62, 0), MATCH('ALL Backcast - WINEP NEP'!W$13, 'WSX Backcast - WINEP'!$B$13:$AG$13, 0))</f>
        <v>0</v>
      </c>
      <c r="X516">
        <f>INDEX('WSX Backcast - WINEP'!$B$12:$AG$62, MATCH('ALL Backcast - WINEP NEP'!$C516, 'WSX Backcast - WINEP'!$C$12:$C$62, 0), MATCH('ALL Backcast - WINEP NEP'!X$13, 'WSX Backcast - WINEP'!$B$13:$AG$13, 0))</f>
        <v>0</v>
      </c>
      <c r="Y516">
        <f>INDEX('WSX Backcast - WINEP'!$B$12:$AG$62, MATCH('ALL Backcast - WINEP NEP'!$C516, 'WSX Backcast - WINEP'!$C$12:$C$62, 0), MATCH('ALL Backcast - WINEP NEP'!Y$13, 'WSX Backcast - WINEP'!$B$13:$AG$13, 0))</f>
        <v>0</v>
      </c>
      <c r="Z516" t="str">
        <f>INDEX('WSX Backcast - WINEP'!$B$12:$AG$62, MATCH('ALL Backcast - WINEP NEP'!$C516, 'WSX Backcast - WINEP'!$C$12:$C$62, 0), MATCH('ALL Backcast - WINEP NEP'!Z$13, 'WSX Backcast - WINEP'!$B$13:$AG$13, 0))</f>
        <v>N</v>
      </c>
      <c r="AB516" t="str">
        <f t="shared" si="11"/>
        <v>N</v>
      </c>
    </row>
    <row r="517" spans="2:28">
      <c r="B517" t="s">
        <v>245</v>
      </c>
      <c r="C517" t="s">
        <v>862</v>
      </c>
      <c r="D517" t="str">
        <f>INDEX('WSX Backcast - WINEP'!$B$12:$AG$62, MATCH('ALL Backcast - WINEP NEP'!$C517, 'WSX Backcast - WINEP'!$C$12:$C$62, 0), MATCH('ALL Backcast - WINEP NEP'!D$13, 'WSX Backcast - WINEP'!$B$13:$AG$13, 0))</f>
        <v>inland</v>
      </c>
      <c r="E517" t="str">
        <f>INDEX('WSX Backcast - WINEP'!$B$12:$AG$62, MATCH('ALL Backcast - WINEP NEP'!$C517, 'WSX Backcast - WINEP'!$C$12:$C$62, 0), MATCH('ALL Backcast - WINEP NEP'!E$13, 'WSX Backcast - WINEP'!$B$13:$AG$13, 0))</f>
        <v>Categorisation</v>
      </c>
      <c r="F517" t="str">
        <f>INDEX('WSX Backcast - WINEP'!$B$12:$AG$62, MATCH('ALL Backcast - WINEP NEP'!$C517, 'WSX Backcast - WINEP'!$C$12:$C$62, 0), MATCH('ALL Backcast - WINEP NEP'!F$13, 'WSX Backcast - WINEP'!$B$13:$AG$13, 0))</f>
        <v>Excluded</v>
      </c>
      <c r="H517" t="str">
        <f>INDEX('WSX Backcast - WINEP'!$B$12:$AG$62, MATCH('ALL Backcast - WINEP NEP'!$C517, 'WSX Backcast - WINEP'!$C$12:$C$62, 0), MATCH('ALL Backcast - WINEP NEP'!H$13, 'WSX Backcast - WINEP'!$B$13:$AG$13, 0))</f>
        <v>Not applicable (removed)</v>
      </c>
      <c r="I517" t="str">
        <f>INDEX('WSX Backcast - WINEP'!$B$12:$AG$62, MATCH('ALL Backcast - WINEP NEP'!$C517, 'WSX Backcast - WINEP'!$C$12:$C$62, 0), MATCH('ALL Backcast - WINEP NEP'!I$13, 'WSX Backcast - WINEP'!$B$13:$AG$13, 0))</f>
        <v>Not applicable (removed)</v>
      </c>
      <c r="J517" t="str">
        <f>INDEX('WSX Backcast - WINEP'!$B$12:$AG$62, MATCH('ALL Backcast - WINEP NEP'!$C517, 'WSX Backcast - WINEP'!$C$12:$C$62, 0), MATCH('ALL Backcast - WINEP NEP'!J$13, 'WSX Backcast - WINEP'!$B$13:$AG$13, 0))</f>
        <v>Not applicable (removed)</v>
      </c>
      <c r="K517" t="str">
        <f>INDEX('WSX Backcast - WINEP'!$B$12:$AG$62, MATCH('ALL Backcast - WINEP NEP'!$C517, 'WSX Backcast - WINEP'!$C$12:$C$62, 0), MATCH('ALL Backcast - WINEP NEP'!K$13, 'WSX Backcast - WINEP'!$B$13:$AG$13, 0))</f>
        <v>Not applicable (removed)</v>
      </c>
      <c r="L517" t="str">
        <f>INDEX('WSX Backcast - WINEP'!$B$12:$AG$62, MATCH('ALL Backcast - WINEP NEP'!$C517, 'WSX Backcast - WINEP'!$C$12:$C$62, 0), MATCH('ALL Backcast - WINEP NEP'!L$13, 'WSX Backcast - WINEP'!$B$13:$AG$13, 0))</f>
        <v>Not applicable (removed)</v>
      </c>
      <c r="M517">
        <f>INDEX('WSX Backcast - WINEP'!$B$12:$AG$62, MATCH('ALL Backcast - WINEP NEP'!$C517, 'WSX Backcast - WINEP'!$C$12:$C$62, 0), MATCH('ALL Backcast - WINEP NEP'!M$13, 'WSX Backcast - WINEP'!$B$13:$AG$13, 0))</f>
        <v>0</v>
      </c>
      <c r="N517" t="str">
        <f>INDEX('WSX Backcast - WINEP'!$B$12:$AG$62, MATCH('ALL Backcast - WINEP NEP'!$C517, 'WSX Backcast - WINEP'!$C$12:$C$62, 0), MATCH('ALL Backcast - WINEP NEP'!N$13, 'WSX Backcast - WINEP'!$B$13:$AG$13, 0))</f>
        <v>Not applicable (removed)</v>
      </c>
      <c r="O517" t="str">
        <f>INDEX('WSX Backcast - WINEP'!$B$12:$AG$62, MATCH('ALL Backcast - WINEP NEP'!$C517, 'WSX Backcast - WINEP'!$C$12:$C$62, 0), MATCH('ALL Backcast - WINEP NEP'!O$13, 'WSX Backcast - WINEP'!$B$13:$AG$13, 0))</f>
        <v>Not applicable (removed)</v>
      </c>
      <c r="P517">
        <f>INDEX('WSX Backcast - WINEP'!$B$12:$AG$62, MATCH('ALL Backcast - WINEP NEP'!$C517, 'WSX Backcast - WINEP'!$C$12:$C$62, 0), MATCH('ALL Backcast - WINEP NEP'!P$13, 'WSX Backcast - WINEP'!$B$13:$AG$13, 0))</f>
        <v>0</v>
      </c>
      <c r="Q517" t="str">
        <f>INDEX('WSX Backcast - WINEP'!$B$12:$AG$62, MATCH('ALL Backcast - WINEP NEP'!$C517, 'WSX Backcast - WINEP'!$C$12:$C$62, 0), MATCH('ALL Backcast - WINEP NEP'!Q$13, 'WSX Backcast - WINEP'!$B$13:$AG$13, 0))</f>
        <v>Not applicable - not impacting</v>
      </c>
      <c r="R517" t="str">
        <f>INDEX('WSX Backcast - WINEP'!$B$12:$AG$62, MATCH('ALL Backcast - WINEP NEP'!$C517, 'WSX Backcast - WINEP'!$C$12:$C$62, 0), MATCH('ALL Backcast - WINEP NEP'!R$13, 'WSX Backcast - WINEP'!$B$13:$AG$13, 0))</f>
        <v>Not applicable - not impacting</v>
      </c>
      <c r="S517" t="str">
        <f>INDEX('WSX Backcast - WINEP'!$B$12:$AG$62, MATCH('ALL Backcast - WINEP NEP'!$C517, 'WSX Backcast - WINEP'!$C$12:$C$62, 0), MATCH('ALL Backcast - WINEP NEP'!S$13, 'WSX Backcast - WINEP'!$B$13:$AG$13, 0))</f>
        <v>Not applicable - not impacting</v>
      </c>
      <c r="T517" t="str">
        <f>INDEX('WSX Backcast - WINEP'!$B$12:$AG$62, MATCH('ALL Backcast - WINEP NEP'!$C517, 'WSX Backcast - WINEP'!$C$12:$C$62, 0), MATCH('ALL Backcast - WINEP NEP'!T$13, 'WSX Backcast - WINEP'!$B$13:$AG$13, 0))</f>
        <v>Not applicable - not impacting</v>
      </c>
      <c r="U517" t="str">
        <f>INDEX('WSX Backcast - WINEP'!$B$12:$AG$62, MATCH('ALL Backcast - WINEP NEP'!$C517, 'WSX Backcast - WINEP'!$C$12:$C$62, 0), MATCH('ALL Backcast - WINEP NEP'!U$13, 'WSX Backcast - WINEP'!$B$13:$AG$13, 0))</f>
        <v>Not applicable - not impacting</v>
      </c>
      <c r="V517" t="str">
        <f>INDEX('WSX Backcast - WINEP'!$B$12:$AG$62, MATCH('ALL Backcast - WINEP NEP'!$C517, 'WSX Backcast - WINEP'!$C$12:$C$62, 0), MATCH('ALL Backcast - WINEP NEP'!V$13, 'WSX Backcast - WINEP'!$B$13:$AG$13, 0))</f>
        <v>Not applicable - not impacting</v>
      </c>
      <c r="W517">
        <f>INDEX('WSX Backcast - WINEP'!$B$12:$AG$62, MATCH('ALL Backcast - WINEP NEP'!$C517, 'WSX Backcast - WINEP'!$C$12:$C$62, 0), MATCH('ALL Backcast - WINEP NEP'!W$13, 'WSX Backcast - WINEP'!$B$13:$AG$13, 0))</f>
        <v>0</v>
      </c>
      <c r="X517">
        <f>INDEX('WSX Backcast - WINEP'!$B$12:$AG$62, MATCH('ALL Backcast - WINEP NEP'!$C517, 'WSX Backcast - WINEP'!$C$12:$C$62, 0), MATCH('ALL Backcast - WINEP NEP'!X$13, 'WSX Backcast - WINEP'!$B$13:$AG$13, 0))</f>
        <v>0</v>
      </c>
      <c r="Y517">
        <f>INDEX('WSX Backcast - WINEP'!$B$12:$AG$62, MATCH('ALL Backcast - WINEP NEP'!$C517, 'WSX Backcast - WINEP'!$C$12:$C$62, 0), MATCH('ALL Backcast - WINEP NEP'!Y$13, 'WSX Backcast - WINEP'!$B$13:$AG$13, 0))</f>
        <v>0</v>
      </c>
      <c r="Z517" t="str">
        <f>INDEX('WSX Backcast - WINEP'!$B$12:$AG$62, MATCH('ALL Backcast - WINEP NEP'!$C517, 'WSX Backcast - WINEP'!$C$12:$C$62, 0), MATCH('ALL Backcast - WINEP NEP'!Z$13, 'WSX Backcast - WINEP'!$B$13:$AG$13, 0))</f>
        <v>N</v>
      </c>
      <c r="AB517" t="str">
        <f t="shared" si="11"/>
        <v>N</v>
      </c>
    </row>
    <row r="518" spans="2:28">
      <c r="B518" t="s">
        <v>245</v>
      </c>
      <c r="C518" t="s">
        <v>863</v>
      </c>
      <c r="D518" t="str">
        <f>INDEX('WSX Backcast - WINEP'!$B$12:$AG$62, MATCH('ALL Backcast - WINEP NEP'!$C518, 'WSX Backcast - WINEP'!$C$12:$C$62, 0), MATCH('ALL Backcast - WINEP NEP'!D$13, 'WSX Backcast - WINEP'!$B$13:$AG$13, 0))</f>
        <v>coastal</v>
      </c>
      <c r="E518" t="str">
        <f>INDEX('WSX Backcast - WINEP'!$B$12:$AG$62, MATCH('ALL Backcast - WINEP NEP'!$C518, 'WSX Backcast - WINEP'!$C$12:$C$62, 0), MATCH('ALL Backcast - WINEP NEP'!E$13, 'WSX Backcast - WINEP'!$B$13:$AG$13, 0))</f>
        <v>Categorisation</v>
      </c>
      <c r="F518" t="str">
        <f>INDEX('WSX Backcast - WINEP'!$B$12:$AG$62, MATCH('ALL Backcast - WINEP NEP'!$C518, 'WSX Backcast - WINEP'!$C$12:$C$62, 0), MATCH('ALL Backcast - WINEP NEP'!F$13, 'WSX Backcast - WINEP'!$B$13:$AG$13, 0))</f>
        <v>Included</v>
      </c>
      <c r="H518" t="str">
        <f>INDEX('WSX Backcast - WINEP'!$B$12:$AG$62, MATCH('ALL Backcast - WINEP NEP'!$C518, 'WSX Backcast - WINEP'!$C$12:$C$62, 0), MATCH('ALL Backcast - WINEP NEP'!H$13, 'WSX Backcast - WINEP'!$B$13:$AG$13, 0))</f>
        <v>Excellent</v>
      </c>
      <c r="I518" t="str">
        <f>INDEX('WSX Backcast - WINEP'!$B$12:$AG$62, MATCH('ALL Backcast - WINEP NEP'!$C518, 'WSX Backcast - WINEP'!$C$12:$C$62, 0), MATCH('ALL Backcast - WINEP NEP'!I$13, 'WSX Backcast - WINEP'!$B$13:$AG$13, 0))</f>
        <v>Excellent</v>
      </c>
      <c r="J518" t="str">
        <f>INDEX('WSX Backcast - WINEP'!$B$12:$AG$62, MATCH('ALL Backcast - WINEP NEP'!$C518, 'WSX Backcast - WINEP'!$C$12:$C$62, 0), MATCH('ALL Backcast - WINEP NEP'!J$13, 'WSX Backcast - WINEP'!$B$13:$AG$13, 0))</f>
        <v>Excellent</v>
      </c>
      <c r="K518" t="str">
        <f>INDEX('WSX Backcast - WINEP'!$B$12:$AG$62, MATCH('ALL Backcast - WINEP NEP'!$C518, 'WSX Backcast - WINEP'!$C$12:$C$62, 0), MATCH('ALL Backcast - WINEP NEP'!K$13, 'WSX Backcast - WINEP'!$B$13:$AG$13, 0))</f>
        <v>Excellent</v>
      </c>
      <c r="L518" t="str">
        <f>INDEX('WSX Backcast - WINEP'!$B$12:$AG$62, MATCH('ALL Backcast - WINEP NEP'!$C518, 'WSX Backcast - WINEP'!$C$12:$C$62, 0), MATCH('ALL Backcast - WINEP NEP'!L$13, 'WSX Backcast - WINEP'!$B$13:$AG$13, 0))</f>
        <v>Excellent</v>
      </c>
      <c r="M518">
        <f>INDEX('WSX Backcast - WINEP'!$B$12:$AG$62, MATCH('ALL Backcast - WINEP NEP'!$C518, 'WSX Backcast - WINEP'!$C$12:$C$62, 0), MATCH('ALL Backcast - WINEP NEP'!M$13, 'WSX Backcast - WINEP'!$B$13:$AG$13, 0))</f>
        <v>0</v>
      </c>
      <c r="N518" t="str">
        <f>INDEX('WSX Backcast - WINEP'!$B$12:$AG$62, MATCH('ALL Backcast - WINEP NEP'!$C518, 'WSX Backcast - WINEP'!$C$12:$C$62, 0), MATCH('ALL Backcast - WINEP NEP'!N$13, 'WSX Backcast - WINEP'!$B$13:$AG$13, 0))</f>
        <v>Excellent</v>
      </c>
      <c r="O518" t="str">
        <f>INDEX('WSX Backcast - WINEP'!$B$12:$AG$62, MATCH('ALL Backcast - WINEP NEP'!$C518, 'WSX Backcast - WINEP'!$C$12:$C$62, 0), MATCH('ALL Backcast - WINEP NEP'!O$13, 'WSX Backcast - WINEP'!$B$13:$AG$13, 0))</f>
        <v>Excellent</v>
      </c>
      <c r="P518">
        <f>INDEX('WSX Backcast - WINEP'!$B$12:$AG$62, MATCH('ALL Backcast - WINEP NEP'!$C518, 'WSX Backcast - WINEP'!$C$12:$C$62, 0), MATCH('ALL Backcast - WINEP NEP'!P$13, 'WSX Backcast - WINEP'!$B$13:$AG$13, 0))</f>
        <v>0</v>
      </c>
      <c r="Q518" t="str">
        <f>INDEX('WSX Backcast - WINEP'!$B$12:$AG$62, MATCH('ALL Backcast - WINEP NEP'!$C518, 'WSX Backcast - WINEP'!$C$12:$C$62, 0), MATCH('ALL Backcast - WINEP NEP'!Q$13, 'WSX Backcast - WINEP'!$B$13:$AG$13, 0))</f>
        <v>Excellent</v>
      </c>
      <c r="R518" t="str">
        <f>INDEX('WSX Backcast - WINEP'!$B$12:$AG$62, MATCH('ALL Backcast - WINEP NEP'!$C518, 'WSX Backcast - WINEP'!$C$12:$C$62, 0), MATCH('ALL Backcast - WINEP NEP'!R$13, 'WSX Backcast - WINEP'!$B$13:$AG$13, 0))</f>
        <v>Excellent</v>
      </c>
      <c r="S518" t="str">
        <f>INDEX('WSX Backcast - WINEP'!$B$12:$AG$62, MATCH('ALL Backcast - WINEP NEP'!$C518, 'WSX Backcast - WINEP'!$C$12:$C$62, 0), MATCH('ALL Backcast - WINEP NEP'!S$13, 'WSX Backcast - WINEP'!$B$13:$AG$13, 0))</f>
        <v>Excellent</v>
      </c>
      <c r="T518" t="str">
        <f>INDEX('WSX Backcast - WINEP'!$B$12:$AG$62, MATCH('ALL Backcast - WINEP NEP'!$C518, 'WSX Backcast - WINEP'!$C$12:$C$62, 0), MATCH('ALL Backcast - WINEP NEP'!T$13, 'WSX Backcast - WINEP'!$B$13:$AG$13, 0))</f>
        <v>Excellent</v>
      </c>
      <c r="U518" t="str">
        <f>INDEX('WSX Backcast - WINEP'!$B$12:$AG$62, MATCH('ALL Backcast - WINEP NEP'!$C518, 'WSX Backcast - WINEP'!$C$12:$C$62, 0), MATCH('ALL Backcast - WINEP NEP'!U$13, 'WSX Backcast - WINEP'!$B$13:$AG$13, 0))</f>
        <v>Excellent</v>
      </c>
      <c r="V518" t="str">
        <f>INDEX('WSX Backcast - WINEP'!$B$12:$AG$62, MATCH('ALL Backcast - WINEP NEP'!$C518, 'WSX Backcast - WINEP'!$C$12:$C$62, 0), MATCH('ALL Backcast - WINEP NEP'!V$13, 'WSX Backcast - WINEP'!$B$13:$AG$13, 0))</f>
        <v>Excellent</v>
      </c>
      <c r="W518">
        <f>INDEX('WSX Backcast - WINEP'!$B$12:$AG$62, MATCH('ALL Backcast - WINEP NEP'!$C518, 'WSX Backcast - WINEP'!$C$12:$C$62, 0), MATCH('ALL Backcast - WINEP NEP'!W$13, 'WSX Backcast - WINEP'!$B$13:$AG$13, 0))</f>
        <v>0</v>
      </c>
      <c r="X518">
        <f>INDEX('WSX Backcast - WINEP'!$B$12:$AG$62, MATCH('ALL Backcast - WINEP NEP'!$C518, 'WSX Backcast - WINEP'!$C$12:$C$62, 0), MATCH('ALL Backcast - WINEP NEP'!X$13, 'WSX Backcast - WINEP'!$B$13:$AG$13, 0))</f>
        <v>0</v>
      </c>
      <c r="Y518">
        <f>INDEX('WSX Backcast - WINEP'!$B$12:$AG$62, MATCH('ALL Backcast - WINEP NEP'!$C518, 'WSX Backcast - WINEP'!$C$12:$C$62, 0), MATCH('ALL Backcast - WINEP NEP'!Y$13, 'WSX Backcast - WINEP'!$B$13:$AG$13, 0))</f>
        <v>0</v>
      </c>
      <c r="Z518" t="str">
        <f>INDEX('WSX Backcast - WINEP'!$B$12:$AG$62, MATCH('ALL Backcast - WINEP NEP'!$C518, 'WSX Backcast - WINEP'!$C$12:$C$62, 0), MATCH('ALL Backcast - WINEP NEP'!Z$13, 'WSX Backcast - WINEP'!$B$13:$AG$13, 0))</f>
        <v>N</v>
      </c>
      <c r="AB518" t="str">
        <f t="shared" si="11"/>
        <v>N</v>
      </c>
    </row>
    <row r="519" spans="2:28">
      <c r="B519" t="s">
        <v>245</v>
      </c>
      <c r="C519" t="s">
        <v>864</v>
      </c>
      <c r="D519" t="str">
        <f>INDEX('WSX Backcast - WINEP'!$B$12:$AG$62, MATCH('ALL Backcast - WINEP NEP'!$C519, 'WSX Backcast - WINEP'!$C$12:$C$62, 0), MATCH('ALL Backcast - WINEP NEP'!D$13, 'WSX Backcast - WINEP'!$B$13:$AG$13, 0))</f>
        <v>coastal</v>
      </c>
      <c r="E519" t="str">
        <f>INDEX('WSX Backcast - WINEP'!$B$12:$AG$62, MATCH('ALL Backcast - WINEP NEP'!$C519, 'WSX Backcast - WINEP'!$C$12:$C$62, 0), MATCH('ALL Backcast - WINEP NEP'!E$13, 'WSX Backcast - WINEP'!$B$13:$AG$13, 0))</f>
        <v>Categorisation</v>
      </c>
      <c r="F519" t="str">
        <f>INDEX('WSX Backcast - WINEP'!$B$12:$AG$62, MATCH('ALL Backcast - WINEP NEP'!$C519, 'WSX Backcast - WINEP'!$C$12:$C$62, 0), MATCH('ALL Backcast - WINEP NEP'!F$13, 'WSX Backcast - WINEP'!$B$13:$AG$13, 0))</f>
        <v>Included</v>
      </c>
      <c r="H519" t="str">
        <f>INDEX('WSX Backcast - WINEP'!$B$12:$AG$62, MATCH('ALL Backcast - WINEP NEP'!$C519, 'WSX Backcast - WINEP'!$C$12:$C$62, 0), MATCH('ALL Backcast - WINEP NEP'!H$13, 'WSX Backcast - WINEP'!$B$13:$AG$13, 0))</f>
        <v>Excellent</v>
      </c>
      <c r="I519" t="str">
        <f>INDEX('WSX Backcast - WINEP'!$B$12:$AG$62, MATCH('ALL Backcast - WINEP NEP'!$C519, 'WSX Backcast - WINEP'!$C$12:$C$62, 0), MATCH('ALL Backcast - WINEP NEP'!I$13, 'WSX Backcast - WINEP'!$B$13:$AG$13, 0))</f>
        <v>Excellent</v>
      </c>
      <c r="J519" t="str">
        <f>INDEX('WSX Backcast - WINEP'!$B$12:$AG$62, MATCH('ALL Backcast - WINEP NEP'!$C519, 'WSX Backcast - WINEP'!$C$12:$C$62, 0), MATCH('ALL Backcast - WINEP NEP'!J$13, 'WSX Backcast - WINEP'!$B$13:$AG$13, 0))</f>
        <v>Excellent</v>
      </c>
      <c r="K519" t="str">
        <f>INDEX('WSX Backcast - WINEP'!$B$12:$AG$62, MATCH('ALL Backcast - WINEP NEP'!$C519, 'WSX Backcast - WINEP'!$C$12:$C$62, 0), MATCH('ALL Backcast - WINEP NEP'!K$13, 'WSX Backcast - WINEP'!$B$13:$AG$13, 0))</f>
        <v>Excellent</v>
      </c>
      <c r="L519" t="str">
        <f>INDEX('WSX Backcast - WINEP'!$B$12:$AG$62, MATCH('ALL Backcast - WINEP NEP'!$C519, 'WSX Backcast - WINEP'!$C$12:$C$62, 0), MATCH('ALL Backcast - WINEP NEP'!L$13, 'WSX Backcast - WINEP'!$B$13:$AG$13, 0))</f>
        <v>Excellent</v>
      </c>
      <c r="M519">
        <f>INDEX('WSX Backcast - WINEP'!$B$12:$AG$62, MATCH('ALL Backcast - WINEP NEP'!$C519, 'WSX Backcast - WINEP'!$C$12:$C$62, 0), MATCH('ALL Backcast - WINEP NEP'!M$13, 'WSX Backcast - WINEP'!$B$13:$AG$13, 0))</f>
        <v>0</v>
      </c>
      <c r="N519" t="str">
        <f>INDEX('WSX Backcast - WINEP'!$B$12:$AG$62, MATCH('ALL Backcast - WINEP NEP'!$C519, 'WSX Backcast - WINEP'!$C$12:$C$62, 0), MATCH('ALL Backcast - WINEP NEP'!N$13, 'WSX Backcast - WINEP'!$B$13:$AG$13, 0))</f>
        <v>Excellent</v>
      </c>
      <c r="O519" t="str">
        <f>INDEX('WSX Backcast - WINEP'!$B$12:$AG$62, MATCH('ALL Backcast - WINEP NEP'!$C519, 'WSX Backcast - WINEP'!$C$12:$C$62, 0), MATCH('ALL Backcast - WINEP NEP'!O$13, 'WSX Backcast - WINEP'!$B$13:$AG$13, 0))</f>
        <v>Excellent</v>
      </c>
      <c r="P519">
        <f>INDEX('WSX Backcast - WINEP'!$B$12:$AG$62, MATCH('ALL Backcast - WINEP NEP'!$C519, 'WSX Backcast - WINEP'!$C$12:$C$62, 0), MATCH('ALL Backcast - WINEP NEP'!P$13, 'WSX Backcast - WINEP'!$B$13:$AG$13, 0))</f>
        <v>0</v>
      </c>
      <c r="Q519" t="str">
        <f>INDEX('WSX Backcast - WINEP'!$B$12:$AG$62, MATCH('ALL Backcast - WINEP NEP'!$C519, 'WSX Backcast - WINEP'!$C$12:$C$62, 0), MATCH('ALL Backcast - WINEP NEP'!Q$13, 'WSX Backcast - WINEP'!$B$13:$AG$13, 0))</f>
        <v>Excellent</v>
      </c>
      <c r="R519" t="str">
        <f>INDEX('WSX Backcast - WINEP'!$B$12:$AG$62, MATCH('ALL Backcast - WINEP NEP'!$C519, 'WSX Backcast - WINEP'!$C$12:$C$62, 0), MATCH('ALL Backcast - WINEP NEP'!R$13, 'WSX Backcast - WINEP'!$B$13:$AG$13, 0))</f>
        <v>Excellent</v>
      </c>
      <c r="S519" t="str">
        <f>INDEX('WSX Backcast - WINEP'!$B$12:$AG$62, MATCH('ALL Backcast - WINEP NEP'!$C519, 'WSX Backcast - WINEP'!$C$12:$C$62, 0), MATCH('ALL Backcast - WINEP NEP'!S$13, 'WSX Backcast - WINEP'!$B$13:$AG$13, 0))</f>
        <v>Excellent</v>
      </c>
      <c r="T519" t="str">
        <f>INDEX('WSX Backcast - WINEP'!$B$12:$AG$62, MATCH('ALL Backcast - WINEP NEP'!$C519, 'WSX Backcast - WINEP'!$C$12:$C$62, 0), MATCH('ALL Backcast - WINEP NEP'!T$13, 'WSX Backcast - WINEP'!$B$13:$AG$13, 0))</f>
        <v>Excellent</v>
      </c>
      <c r="U519" t="str">
        <f>INDEX('WSX Backcast - WINEP'!$B$12:$AG$62, MATCH('ALL Backcast - WINEP NEP'!$C519, 'WSX Backcast - WINEP'!$C$12:$C$62, 0), MATCH('ALL Backcast - WINEP NEP'!U$13, 'WSX Backcast - WINEP'!$B$13:$AG$13, 0))</f>
        <v>Excellent</v>
      </c>
      <c r="V519" t="str">
        <f>INDEX('WSX Backcast - WINEP'!$B$12:$AG$62, MATCH('ALL Backcast - WINEP NEP'!$C519, 'WSX Backcast - WINEP'!$C$12:$C$62, 0), MATCH('ALL Backcast - WINEP NEP'!V$13, 'WSX Backcast - WINEP'!$B$13:$AG$13, 0))</f>
        <v>Excellent</v>
      </c>
      <c r="W519">
        <f>INDEX('WSX Backcast - WINEP'!$B$12:$AG$62, MATCH('ALL Backcast - WINEP NEP'!$C519, 'WSX Backcast - WINEP'!$C$12:$C$62, 0), MATCH('ALL Backcast - WINEP NEP'!W$13, 'WSX Backcast - WINEP'!$B$13:$AG$13, 0))</f>
        <v>0</v>
      </c>
      <c r="X519">
        <f>INDEX('WSX Backcast - WINEP'!$B$12:$AG$62, MATCH('ALL Backcast - WINEP NEP'!$C519, 'WSX Backcast - WINEP'!$C$12:$C$62, 0), MATCH('ALL Backcast - WINEP NEP'!X$13, 'WSX Backcast - WINEP'!$B$13:$AG$13, 0))</f>
        <v>0</v>
      </c>
      <c r="Y519">
        <f>INDEX('WSX Backcast - WINEP'!$B$12:$AG$62, MATCH('ALL Backcast - WINEP NEP'!$C519, 'WSX Backcast - WINEP'!$C$12:$C$62, 0), MATCH('ALL Backcast - WINEP NEP'!Y$13, 'WSX Backcast - WINEP'!$B$13:$AG$13, 0))</f>
        <v>0</v>
      </c>
      <c r="Z519" t="str">
        <f>INDEX('WSX Backcast - WINEP'!$B$12:$AG$62, MATCH('ALL Backcast - WINEP NEP'!$C519, 'WSX Backcast - WINEP'!$C$12:$C$62, 0), MATCH('ALL Backcast - WINEP NEP'!Z$13, 'WSX Backcast - WINEP'!$B$13:$AG$13, 0))</f>
        <v>N</v>
      </c>
      <c r="AB519" t="str">
        <f t="shared" si="11"/>
        <v>N</v>
      </c>
    </row>
    <row r="520" spans="2:28">
      <c r="B520" t="s">
        <v>245</v>
      </c>
      <c r="C520" t="s">
        <v>865</v>
      </c>
      <c r="D520" t="str">
        <f>INDEX('WSX Backcast - WINEP'!$B$12:$AG$62, MATCH('ALL Backcast - WINEP NEP'!$C520, 'WSX Backcast - WINEP'!$C$12:$C$62, 0), MATCH('ALL Backcast - WINEP NEP'!D$13, 'WSX Backcast - WINEP'!$B$13:$AG$13, 0))</f>
        <v>coastal</v>
      </c>
      <c r="E520" t="str">
        <f>INDEX('WSX Backcast - WINEP'!$B$12:$AG$62, MATCH('ALL Backcast - WINEP NEP'!$C520, 'WSX Backcast - WINEP'!$C$12:$C$62, 0), MATCH('ALL Backcast - WINEP NEP'!E$13, 'WSX Backcast - WINEP'!$B$13:$AG$13, 0))</f>
        <v>Categorisation</v>
      </c>
      <c r="F520" t="str">
        <f>INDEX('WSX Backcast - WINEP'!$B$12:$AG$62, MATCH('ALL Backcast - WINEP NEP'!$C520, 'WSX Backcast - WINEP'!$C$12:$C$62, 0), MATCH('ALL Backcast - WINEP NEP'!F$13, 'WSX Backcast - WINEP'!$B$13:$AG$13, 0))</f>
        <v>Included</v>
      </c>
      <c r="H520" t="str">
        <f>INDEX('WSX Backcast - WINEP'!$B$12:$AG$62, MATCH('ALL Backcast - WINEP NEP'!$C520, 'WSX Backcast - WINEP'!$C$12:$C$62, 0), MATCH('ALL Backcast - WINEP NEP'!H$13, 'WSX Backcast - WINEP'!$B$13:$AG$13, 0))</f>
        <v>Good</v>
      </c>
      <c r="I520" t="str">
        <f>INDEX('WSX Backcast - WINEP'!$B$12:$AG$62, MATCH('ALL Backcast - WINEP NEP'!$C520, 'WSX Backcast - WINEP'!$C$12:$C$62, 0), MATCH('ALL Backcast - WINEP NEP'!I$13, 'WSX Backcast - WINEP'!$B$13:$AG$13, 0))</f>
        <v>Good</v>
      </c>
      <c r="J520" t="str">
        <f>INDEX('WSX Backcast - WINEP'!$B$12:$AG$62, MATCH('ALL Backcast - WINEP NEP'!$C520, 'WSX Backcast - WINEP'!$C$12:$C$62, 0), MATCH('ALL Backcast - WINEP NEP'!J$13, 'WSX Backcast - WINEP'!$B$13:$AG$13, 0))</f>
        <v>Excellent</v>
      </c>
      <c r="K520" t="str">
        <f>INDEX('WSX Backcast - WINEP'!$B$12:$AG$62, MATCH('ALL Backcast - WINEP NEP'!$C520, 'WSX Backcast - WINEP'!$C$12:$C$62, 0), MATCH('ALL Backcast - WINEP NEP'!K$13, 'WSX Backcast - WINEP'!$B$13:$AG$13, 0))</f>
        <v>Good</v>
      </c>
      <c r="L520" t="str">
        <f>INDEX('WSX Backcast - WINEP'!$B$12:$AG$62, MATCH('ALL Backcast - WINEP NEP'!$C520, 'WSX Backcast - WINEP'!$C$12:$C$62, 0), MATCH('ALL Backcast - WINEP NEP'!L$13, 'WSX Backcast - WINEP'!$B$13:$AG$13, 0))</f>
        <v>Excellent</v>
      </c>
      <c r="M520">
        <f>INDEX('WSX Backcast - WINEP'!$B$12:$AG$62, MATCH('ALL Backcast - WINEP NEP'!$C520, 'WSX Backcast - WINEP'!$C$12:$C$62, 0), MATCH('ALL Backcast - WINEP NEP'!M$13, 'WSX Backcast - WINEP'!$B$13:$AG$13, 0))</f>
        <v>0</v>
      </c>
      <c r="N520" t="str">
        <f>INDEX('WSX Backcast - WINEP'!$B$12:$AG$62, MATCH('ALL Backcast - WINEP NEP'!$C520, 'WSX Backcast - WINEP'!$C$12:$C$62, 0), MATCH('ALL Backcast - WINEP NEP'!N$13, 'WSX Backcast - WINEP'!$B$13:$AG$13, 0))</f>
        <v>Excellent</v>
      </c>
      <c r="O520" t="str">
        <f>INDEX('WSX Backcast - WINEP'!$B$12:$AG$62, MATCH('ALL Backcast - WINEP NEP'!$C520, 'WSX Backcast - WINEP'!$C$12:$C$62, 0), MATCH('ALL Backcast - WINEP NEP'!O$13, 'WSX Backcast - WINEP'!$B$13:$AG$13, 0))</f>
        <v>Excellent</v>
      </c>
      <c r="P520">
        <f>INDEX('WSX Backcast - WINEP'!$B$12:$AG$62, MATCH('ALL Backcast - WINEP NEP'!$C520, 'WSX Backcast - WINEP'!$C$12:$C$62, 0), MATCH('ALL Backcast - WINEP NEP'!P$13, 'WSX Backcast - WINEP'!$B$13:$AG$13, 0))</f>
        <v>0</v>
      </c>
      <c r="Q520" t="str">
        <f>INDEX('WSX Backcast - WINEP'!$B$12:$AG$62, MATCH('ALL Backcast - WINEP NEP'!$C520, 'WSX Backcast - WINEP'!$C$12:$C$62, 0), MATCH('ALL Backcast - WINEP NEP'!Q$13, 'WSX Backcast - WINEP'!$B$13:$AG$13, 0))</f>
        <v>Excellent</v>
      </c>
      <c r="R520" t="str">
        <f>INDEX('WSX Backcast - WINEP'!$B$12:$AG$62, MATCH('ALL Backcast - WINEP NEP'!$C520, 'WSX Backcast - WINEP'!$C$12:$C$62, 0), MATCH('ALL Backcast - WINEP NEP'!R$13, 'WSX Backcast - WINEP'!$B$13:$AG$13, 0))</f>
        <v>Excellent</v>
      </c>
      <c r="S520" t="str">
        <f>INDEX('WSX Backcast - WINEP'!$B$12:$AG$62, MATCH('ALL Backcast - WINEP NEP'!$C520, 'WSX Backcast - WINEP'!$C$12:$C$62, 0), MATCH('ALL Backcast - WINEP NEP'!S$13, 'WSX Backcast - WINEP'!$B$13:$AG$13, 0))</f>
        <v>Excellent</v>
      </c>
      <c r="T520" t="str">
        <f>INDEX('WSX Backcast - WINEP'!$B$12:$AG$62, MATCH('ALL Backcast - WINEP NEP'!$C520, 'WSX Backcast - WINEP'!$C$12:$C$62, 0), MATCH('ALL Backcast - WINEP NEP'!T$13, 'WSX Backcast - WINEP'!$B$13:$AG$13, 0))</f>
        <v>Excellent</v>
      </c>
      <c r="U520" t="str">
        <f>INDEX('WSX Backcast - WINEP'!$B$12:$AG$62, MATCH('ALL Backcast - WINEP NEP'!$C520, 'WSX Backcast - WINEP'!$C$12:$C$62, 0), MATCH('ALL Backcast - WINEP NEP'!U$13, 'WSX Backcast - WINEP'!$B$13:$AG$13, 0))</f>
        <v>Excellent</v>
      </c>
      <c r="V520" t="str">
        <f>INDEX('WSX Backcast - WINEP'!$B$12:$AG$62, MATCH('ALL Backcast - WINEP NEP'!$C520, 'WSX Backcast - WINEP'!$C$12:$C$62, 0), MATCH('ALL Backcast - WINEP NEP'!V$13, 'WSX Backcast - WINEP'!$B$13:$AG$13, 0))</f>
        <v>Excellent</v>
      </c>
      <c r="W520">
        <f>INDEX('WSX Backcast - WINEP'!$B$12:$AG$62, MATCH('ALL Backcast - WINEP NEP'!$C520, 'WSX Backcast - WINEP'!$C$12:$C$62, 0), MATCH('ALL Backcast - WINEP NEP'!W$13, 'WSX Backcast - WINEP'!$B$13:$AG$13, 0))</f>
        <v>0</v>
      </c>
      <c r="X520">
        <f>INDEX('WSX Backcast - WINEP'!$B$12:$AG$62, MATCH('ALL Backcast - WINEP NEP'!$C520, 'WSX Backcast - WINEP'!$C$12:$C$62, 0), MATCH('ALL Backcast - WINEP NEP'!X$13, 'WSX Backcast - WINEP'!$B$13:$AG$13, 0))</f>
        <v>0</v>
      </c>
      <c r="Y520">
        <f>INDEX('WSX Backcast - WINEP'!$B$12:$AG$62, MATCH('ALL Backcast - WINEP NEP'!$C520, 'WSX Backcast - WINEP'!$C$12:$C$62, 0), MATCH('ALL Backcast - WINEP NEP'!Y$13, 'WSX Backcast - WINEP'!$B$13:$AG$13, 0))</f>
        <v>0</v>
      </c>
      <c r="Z520" t="str">
        <f>INDEX('WSX Backcast - WINEP'!$B$12:$AG$62, MATCH('ALL Backcast - WINEP NEP'!$C520, 'WSX Backcast - WINEP'!$C$12:$C$62, 0), MATCH('ALL Backcast - WINEP NEP'!Z$13, 'WSX Backcast - WINEP'!$B$13:$AG$13, 0))</f>
        <v>N</v>
      </c>
      <c r="AB520" t="str">
        <f t="shared" si="11"/>
        <v>N</v>
      </c>
    </row>
    <row r="521" spans="2:28">
      <c r="B521" t="s">
        <v>245</v>
      </c>
      <c r="C521" t="s">
        <v>866</v>
      </c>
      <c r="D521" t="str">
        <f>INDEX('WSX Backcast - WINEP'!$B$12:$AG$62, MATCH('ALL Backcast - WINEP NEP'!$C521, 'WSX Backcast - WINEP'!$C$12:$C$62, 0), MATCH('ALL Backcast - WINEP NEP'!D$13, 'WSX Backcast - WINEP'!$B$13:$AG$13, 0))</f>
        <v>coastal</v>
      </c>
      <c r="E521" t="str">
        <f>INDEX('WSX Backcast - WINEP'!$B$12:$AG$62, MATCH('ALL Backcast - WINEP NEP'!$C521, 'WSX Backcast - WINEP'!$C$12:$C$62, 0), MATCH('ALL Backcast - WINEP NEP'!E$13, 'WSX Backcast - WINEP'!$B$13:$AG$13, 0))</f>
        <v>Categorisation</v>
      </c>
      <c r="F521" t="str">
        <f>INDEX('WSX Backcast - WINEP'!$B$12:$AG$62, MATCH('ALL Backcast - WINEP NEP'!$C521, 'WSX Backcast - WINEP'!$C$12:$C$62, 0), MATCH('ALL Backcast - WINEP NEP'!F$13, 'WSX Backcast - WINEP'!$B$13:$AG$13, 0))</f>
        <v>Included</v>
      </c>
      <c r="H521" t="str">
        <f>INDEX('WSX Backcast - WINEP'!$B$12:$AG$62, MATCH('ALL Backcast - WINEP NEP'!$C521, 'WSX Backcast - WINEP'!$C$12:$C$62, 0), MATCH('ALL Backcast - WINEP NEP'!H$13, 'WSX Backcast - WINEP'!$B$13:$AG$13, 0))</f>
        <v>Good</v>
      </c>
      <c r="I521" t="str">
        <f>INDEX('WSX Backcast - WINEP'!$B$12:$AG$62, MATCH('ALL Backcast - WINEP NEP'!$C521, 'WSX Backcast - WINEP'!$C$12:$C$62, 0), MATCH('ALL Backcast - WINEP NEP'!I$13, 'WSX Backcast - WINEP'!$B$13:$AG$13, 0))</f>
        <v>Good</v>
      </c>
      <c r="J521" t="str">
        <f>INDEX('WSX Backcast - WINEP'!$B$12:$AG$62, MATCH('ALL Backcast - WINEP NEP'!$C521, 'WSX Backcast - WINEP'!$C$12:$C$62, 0), MATCH('ALL Backcast - WINEP NEP'!J$13, 'WSX Backcast - WINEP'!$B$13:$AG$13, 0))</f>
        <v>Good</v>
      </c>
      <c r="K521" t="str">
        <f>INDEX('WSX Backcast - WINEP'!$B$12:$AG$62, MATCH('ALL Backcast - WINEP NEP'!$C521, 'WSX Backcast - WINEP'!$C$12:$C$62, 0), MATCH('ALL Backcast - WINEP NEP'!K$13, 'WSX Backcast - WINEP'!$B$13:$AG$13, 0))</f>
        <v>Good</v>
      </c>
      <c r="L521" t="str">
        <f>INDEX('WSX Backcast - WINEP'!$B$12:$AG$62, MATCH('ALL Backcast - WINEP NEP'!$C521, 'WSX Backcast - WINEP'!$C$12:$C$62, 0), MATCH('ALL Backcast - WINEP NEP'!L$13, 'WSX Backcast - WINEP'!$B$13:$AG$13, 0))</f>
        <v>Good</v>
      </c>
      <c r="M521">
        <f>INDEX('WSX Backcast - WINEP'!$B$12:$AG$62, MATCH('ALL Backcast - WINEP NEP'!$C521, 'WSX Backcast - WINEP'!$C$12:$C$62, 0), MATCH('ALL Backcast - WINEP NEP'!M$13, 'WSX Backcast - WINEP'!$B$13:$AG$13, 0))</f>
        <v>0</v>
      </c>
      <c r="N521" t="str">
        <f>INDEX('WSX Backcast - WINEP'!$B$12:$AG$62, MATCH('ALL Backcast - WINEP NEP'!$C521, 'WSX Backcast - WINEP'!$C$12:$C$62, 0), MATCH('ALL Backcast - WINEP NEP'!N$13, 'WSX Backcast - WINEP'!$B$13:$AG$13, 0))</f>
        <v>Good</v>
      </c>
      <c r="O521" t="str">
        <f>INDEX('WSX Backcast - WINEP'!$B$12:$AG$62, MATCH('ALL Backcast - WINEP NEP'!$C521, 'WSX Backcast - WINEP'!$C$12:$C$62, 0), MATCH('ALL Backcast - WINEP NEP'!O$13, 'WSX Backcast - WINEP'!$B$13:$AG$13, 0))</f>
        <v>Good</v>
      </c>
      <c r="P521">
        <f>INDEX('WSX Backcast - WINEP'!$B$12:$AG$62, MATCH('ALL Backcast - WINEP NEP'!$C521, 'WSX Backcast - WINEP'!$C$12:$C$62, 0), MATCH('ALL Backcast - WINEP NEP'!P$13, 'WSX Backcast - WINEP'!$B$13:$AG$13, 0))</f>
        <v>0</v>
      </c>
      <c r="Q521" t="str">
        <f>INDEX('WSX Backcast - WINEP'!$B$12:$AG$62, MATCH('ALL Backcast - WINEP NEP'!$C521, 'WSX Backcast - WINEP'!$C$12:$C$62, 0), MATCH('ALL Backcast - WINEP NEP'!Q$13, 'WSX Backcast - WINEP'!$B$13:$AG$13, 0))</f>
        <v>Good</v>
      </c>
      <c r="R521" t="str">
        <f>INDEX('WSX Backcast - WINEP'!$B$12:$AG$62, MATCH('ALL Backcast - WINEP NEP'!$C521, 'WSX Backcast - WINEP'!$C$12:$C$62, 0), MATCH('ALL Backcast - WINEP NEP'!R$13, 'WSX Backcast - WINEP'!$B$13:$AG$13, 0))</f>
        <v>Good</v>
      </c>
      <c r="S521" t="str">
        <f>INDEX('WSX Backcast - WINEP'!$B$12:$AG$62, MATCH('ALL Backcast - WINEP NEP'!$C521, 'WSX Backcast - WINEP'!$C$12:$C$62, 0), MATCH('ALL Backcast - WINEP NEP'!S$13, 'WSX Backcast - WINEP'!$B$13:$AG$13, 0))</f>
        <v>Good</v>
      </c>
      <c r="T521" t="str">
        <f>INDEX('WSX Backcast - WINEP'!$B$12:$AG$62, MATCH('ALL Backcast - WINEP NEP'!$C521, 'WSX Backcast - WINEP'!$C$12:$C$62, 0), MATCH('ALL Backcast - WINEP NEP'!T$13, 'WSX Backcast - WINEP'!$B$13:$AG$13, 0))</f>
        <v>Good</v>
      </c>
      <c r="U521" t="str">
        <f>INDEX('WSX Backcast - WINEP'!$B$12:$AG$62, MATCH('ALL Backcast - WINEP NEP'!$C521, 'WSX Backcast - WINEP'!$C$12:$C$62, 0), MATCH('ALL Backcast - WINEP NEP'!U$13, 'WSX Backcast - WINEP'!$B$13:$AG$13, 0))</f>
        <v>Good</v>
      </c>
      <c r="V521" t="str">
        <f>INDEX('WSX Backcast - WINEP'!$B$12:$AG$62, MATCH('ALL Backcast - WINEP NEP'!$C521, 'WSX Backcast - WINEP'!$C$12:$C$62, 0), MATCH('ALL Backcast - WINEP NEP'!V$13, 'WSX Backcast - WINEP'!$B$13:$AG$13, 0))</f>
        <v>Good</v>
      </c>
      <c r="W521">
        <f>INDEX('WSX Backcast - WINEP'!$B$12:$AG$62, MATCH('ALL Backcast - WINEP NEP'!$C521, 'WSX Backcast - WINEP'!$C$12:$C$62, 0), MATCH('ALL Backcast - WINEP NEP'!W$13, 'WSX Backcast - WINEP'!$B$13:$AG$13, 0))</f>
        <v>0</v>
      </c>
      <c r="X521" t="str">
        <f>INDEX('WSX Backcast - WINEP'!$B$12:$AG$62, MATCH('ALL Backcast - WINEP NEP'!$C521, 'WSX Backcast - WINEP'!$C$12:$C$62, 0), MATCH('ALL Backcast - WINEP NEP'!X$13, 'WSX Backcast - WINEP'!$B$13:$AG$13, 0))</f>
        <v>2 x EnvAct_IMP3 - 08WW101001aa, 08WW101001ac</v>
      </c>
      <c r="Y521" t="str">
        <f>INDEX('WSX Backcast - WINEP'!$B$12:$AG$62, MATCH('ALL Backcast - WINEP NEP'!$C521, 'WSX Backcast - WINEP'!$C$12:$C$62, 0), MATCH('ALL Backcast - WINEP NEP'!Y$13, 'WSX Backcast - WINEP'!$B$13:$AG$13, 0))</f>
        <v>Accept company forecast (actions complete 31/03/2030) - improvements to reduce storm overflows, maintain good</v>
      </c>
      <c r="Z521" t="str">
        <f>INDEX('WSX Backcast - WINEP'!$B$12:$AG$62, MATCH('ALL Backcast - WINEP NEP'!$C521, 'WSX Backcast - WINEP'!$C$12:$C$62, 0), MATCH('ALL Backcast - WINEP NEP'!Z$13, 'WSX Backcast - WINEP'!$B$13:$AG$13, 0))</f>
        <v>N</v>
      </c>
      <c r="AB521" t="str">
        <f t="shared" si="11"/>
        <v>Y</v>
      </c>
    </row>
    <row r="522" spans="2:28">
      <c r="B522" t="s">
        <v>245</v>
      </c>
      <c r="C522" t="s">
        <v>867</v>
      </c>
      <c r="D522" t="str">
        <f>INDEX('WSX Backcast - WINEP'!$B$12:$AG$62, MATCH('ALL Backcast - WINEP NEP'!$C522, 'WSX Backcast - WINEP'!$C$12:$C$62, 0), MATCH('ALL Backcast - WINEP NEP'!D$13, 'WSX Backcast - WINEP'!$B$13:$AG$13, 0))</f>
        <v>coastal</v>
      </c>
      <c r="E522" t="str">
        <f>INDEX('WSX Backcast - WINEP'!$B$12:$AG$62, MATCH('ALL Backcast - WINEP NEP'!$C522, 'WSX Backcast - WINEP'!$C$12:$C$62, 0), MATCH('ALL Backcast - WINEP NEP'!E$13, 'WSX Backcast - WINEP'!$B$13:$AG$13, 0))</f>
        <v>Categorisation</v>
      </c>
      <c r="F522" t="str">
        <f>INDEX('WSX Backcast - WINEP'!$B$12:$AG$62, MATCH('ALL Backcast - WINEP NEP'!$C522, 'WSX Backcast - WINEP'!$C$12:$C$62, 0), MATCH('ALL Backcast - WINEP NEP'!F$13, 'WSX Backcast - WINEP'!$B$13:$AG$13, 0))</f>
        <v>Included</v>
      </c>
      <c r="H522" t="str">
        <f>INDEX('WSX Backcast - WINEP'!$B$12:$AG$62, MATCH('ALL Backcast - WINEP NEP'!$C522, 'WSX Backcast - WINEP'!$C$12:$C$62, 0), MATCH('ALL Backcast - WINEP NEP'!H$13, 'WSX Backcast - WINEP'!$B$13:$AG$13, 0))</f>
        <v>Excellent</v>
      </c>
      <c r="I522" t="str">
        <f>INDEX('WSX Backcast - WINEP'!$B$12:$AG$62, MATCH('ALL Backcast - WINEP NEP'!$C522, 'WSX Backcast - WINEP'!$C$12:$C$62, 0), MATCH('ALL Backcast - WINEP NEP'!I$13, 'WSX Backcast - WINEP'!$B$13:$AG$13, 0))</f>
        <v>Excellent</v>
      </c>
      <c r="J522" t="str">
        <f>INDEX('WSX Backcast - WINEP'!$B$12:$AG$62, MATCH('ALL Backcast - WINEP NEP'!$C522, 'WSX Backcast - WINEP'!$C$12:$C$62, 0), MATCH('ALL Backcast - WINEP NEP'!J$13, 'WSX Backcast - WINEP'!$B$13:$AG$13, 0))</f>
        <v>Excellent</v>
      </c>
      <c r="K522" t="str">
        <f>INDEX('WSX Backcast - WINEP'!$B$12:$AG$62, MATCH('ALL Backcast - WINEP NEP'!$C522, 'WSX Backcast - WINEP'!$C$12:$C$62, 0), MATCH('ALL Backcast - WINEP NEP'!K$13, 'WSX Backcast - WINEP'!$B$13:$AG$13, 0))</f>
        <v>Excellent</v>
      </c>
      <c r="L522" t="str">
        <f>INDEX('WSX Backcast - WINEP'!$B$12:$AG$62, MATCH('ALL Backcast - WINEP NEP'!$C522, 'WSX Backcast - WINEP'!$C$12:$C$62, 0), MATCH('ALL Backcast - WINEP NEP'!L$13, 'WSX Backcast - WINEP'!$B$13:$AG$13, 0))</f>
        <v>Excellent</v>
      </c>
      <c r="M522">
        <f>INDEX('WSX Backcast - WINEP'!$B$12:$AG$62, MATCH('ALL Backcast - WINEP NEP'!$C522, 'WSX Backcast - WINEP'!$C$12:$C$62, 0), MATCH('ALL Backcast - WINEP NEP'!M$13, 'WSX Backcast - WINEP'!$B$13:$AG$13, 0))</f>
        <v>0</v>
      </c>
      <c r="N522" t="str">
        <f>INDEX('WSX Backcast - WINEP'!$B$12:$AG$62, MATCH('ALL Backcast - WINEP NEP'!$C522, 'WSX Backcast - WINEP'!$C$12:$C$62, 0), MATCH('ALL Backcast - WINEP NEP'!N$13, 'WSX Backcast - WINEP'!$B$13:$AG$13, 0))</f>
        <v>Excellent</v>
      </c>
      <c r="O522" t="str">
        <f>INDEX('WSX Backcast - WINEP'!$B$12:$AG$62, MATCH('ALL Backcast - WINEP NEP'!$C522, 'WSX Backcast - WINEP'!$C$12:$C$62, 0), MATCH('ALL Backcast - WINEP NEP'!O$13, 'WSX Backcast - WINEP'!$B$13:$AG$13, 0))</f>
        <v>Excellent</v>
      </c>
      <c r="P522">
        <f>INDEX('WSX Backcast - WINEP'!$B$12:$AG$62, MATCH('ALL Backcast - WINEP NEP'!$C522, 'WSX Backcast - WINEP'!$C$12:$C$62, 0), MATCH('ALL Backcast - WINEP NEP'!P$13, 'WSX Backcast - WINEP'!$B$13:$AG$13, 0))</f>
        <v>0</v>
      </c>
      <c r="Q522" t="str">
        <f>INDEX('WSX Backcast - WINEP'!$B$12:$AG$62, MATCH('ALL Backcast - WINEP NEP'!$C522, 'WSX Backcast - WINEP'!$C$12:$C$62, 0), MATCH('ALL Backcast - WINEP NEP'!Q$13, 'WSX Backcast - WINEP'!$B$13:$AG$13, 0))</f>
        <v>Excellent</v>
      </c>
      <c r="R522" t="str">
        <f>INDEX('WSX Backcast - WINEP'!$B$12:$AG$62, MATCH('ALL Backcast - WINEP NEP'!$C522, 'WSX Backcast - WINEP'!$C$12:$C$62, 0), MATCH('ALL Backcast - WINEP NEP'!R$13, 'WSX Backcast - WINEP'!$B$13:$AG$13, 0))</f>
        <v>Excellent</v>
      </c>
      <c r="S522" t="str">
        <f>INDEX('WSX Backcast - WINEP'!$B$12:$AG$62, MATCH('ALL Backcast - WINEP NEP'!$C522, 'WSX Backcast - WINEP'!$C$12:$C$62, 0), MATCH('ALL Backcast - WINEP NEP'!S$13, 'WSX Backcast - WINEP'!$B$13:$AG$13, 0))</f>
        <v>Excellent</v>
      </c>
      <c r="T522" t="str">
        <f>INDEX('WSX Backcast - WINEP'!$B$12:$AG$62, MATCH('ALL Backcast - WINEP NEP'!$C522, 'WSX Backcast - WINEP'!$C$12:$C$62, 0), MATCH('ALL Backcast - WINEP NEP'!T$13, 'WSX Backcast - WINEP'!$B$13:$AG$13, 0))</f>
        <v>Excellent</v>
      </c>
      <c r="U522" t="str">
        <f>INDEX('WSX Backcast - WINEP'!$B$12:$AG$62, MATCH('ALL Backcast - WINEP NEP'!$C522, 'WSX Backcast - WINEP'!$C$12:$C$62, 0), MATCH('ALL Backcast - WINEP NEP'!U$13, 'WSX Backcast - WINEP'!$B$13:$AG$13, 0))</f>
        <v>Excellent</v>
      </c>
      <c r="V522" t="str">
        <f>INDEX('WSX Backcast - WINEP'!$B$12:$AG$62, MATCH('ALL Backcast - WINEP NEP'!$C522, 'WSX Backcast - WINEP'!$C$12:$C$62, 0), MATCH('ALL Backcast - WINEP NEP'!V$13, 'WSX Backcast - WINEP'!$B$13:$AG$13, 0))</f>
        <v>Excellent</v>
      </c>
      <c r="W522">
        <f>INDEX('WSX Backcast - WINEP'!$B$12:$AG$62, MATCH('ALL Backcast - WINEP NEP'!$C522, 'WSX Backcast - WINEP'!$C$12:$C$62, 0), MATCH('ALL Backcast - WINEP NEP'!W$13, 'WSX Backcast - WINEP'!$B$13:$AG$13, 0))</f>
        <v>0</v>
      </c>
      <c r="X522">
        <f>INDEX('WSX Backcast - WINEP'!$B$12:$AG$62, MATCH('ALL Backcast - WINEP NEP'!$C522, 'WSX Backcast - WINEP'!$C$12:$C$62, 0), MATCH('ALL Backcast - WINEP NEP'!X$13, 'WSX Backcast - WINEP'!$B$13:$AG$13, 0))</f>
        <v>0</v>
      </c>
      <c r="Y522">
        <f>INDEX('WSX Backcast - WINEP'!$B$12:$AG$62, MATCH('ALL Backcast - WINEP NEP'!$C522, 'WSX Backcast - WINEP'!$C$12:$C$62, 0), MATCH('ALL Backcast - WINEP NEP'!Y$13, 'WSX Backcast - WINEP'!$B$13:$AG$13, 0))</f>
        <v>0</v>
      </c>
      <c r="Z522" t="str">
        <f>INDEX('WSX Backcast - WINEP'!$B$12:$AG$62, MATCH('ALL Backcast - WINEP NEP'!$C522, 'WSX Backcast - WINEP'!$C$12:$C$62, 0), MATCH('ALL Backcast - WINEP NEP'!Z$13, 'WSX Backcast - WINEP'!$B$13:$AG$13, 0))</f>
        <v>N</v>
      </c>
      <c r="AB522" t="str">
        <f t="shared" si="11"/>
        <v>N</v>
      </c>
    </row>
    <row r="523" spans="2:28">
      <c r="B523" t="s">
        <v>245</v>
      </c>
      <c r="C523" t="s">
        <v>868</v>
      </c>
      <c r="D523" t="str">
        <f>INDEX('WSX Backcast - WINEP'!$B$12:$AG$62, MATCH('ALL Backcast - WINEP NEP'!$C523, 'WSX Backcast - WINEP'!$C$12:$C$62, 0), MATCH('ALL Backcast - WINEP NEP'!D$13, 'WSX Backcast - WINEP'!$B$13:$AG$13, 0))</f>
        <v>coastal</v>
      </c>
      <c r="E523" t="str">
        <f>INDEX('WSX Backcast - WINEP'!$B$12:$AG$62, MATCH('ALL Backcast - WINEP NEP'!$C523, 'WSX Backcast - WINEP'!$C$12:$C$62, 0), MATCH('ALL Backcast - WINEP NEP'!E$13, 'WSX Backcast - WINEP'!$B$13:$AG$13, 0))</f>
        <v>Categorisation</v>
      </c>
      <c r="F523" t="str">
        <f>INDEX('WSX Backcast - WINEP'!$B$12:$AG$62, MATCH('ALL Backcast - WINEP NEP'!$C523, 'WSX Backcast - WINEP'!$C$12:$C$62, 0), MATCH('ALL Backcast - WINEP NEP'!F$13, 'WSX Backcast - WINEP'!$B$13:$AG$13, 0))</f>
        <v>Included</v>
      </c>
      <c r="H523" t="str">
        <f>INDEX('WSX Backcast - WINEP'!$B$12:$AG$62, MATCH('ALL Backcast - WINEP NEP'!$C523, 'WSX Backcast - WINEP'!$C$12:$C$62, 0), MATCH('ALL Backcast - WINEP NEP'!H$13, 'WSX Backcast - WINEP'!$B$13:$AG$13, 0))</f>
        <v>Excellent</v>
      </c>
      <c r="I523" t="str">
        <f>INDEX('WSX Backcast - WINEP'!$B$12:$AG$62, MATCH('ALL Backcast - WINEP NEP'!$C523, 'WSX Backcast - WINEP'!$C$12:$C$62, 0), MATCH('ALL Backcast - WINEP NEP'!I$13, 'WSX Backcast - WINEP'!$B$13:$AG$13, 0))</f>
        <v>Excellent</v>
      </c>
      <c r="J523" t="str">
        <f>INDEX('WSX Backcast - WINEP'!$B$12:$AG$62, MATCH('ALL Backcast - WINEP NEP'!$C523, 'WSX Backcast - WINEP'!$C$12:$C$62, 0), MATCH('ALL Backcast - WINEP NEP'!J$13, 'WSX Backcast - WINEP'!$B$13:$AG$13, 0))</f>
        <v>Excellent</v>
      </c>
      <c r="K523" t="str">
        <f>INDEX('WSX Backcast - WINEP'!$B$12:$AG$62, MATCH('ALL Backcast - WINEP NEP'!$C523, 'WSX Backcast - WINEP'!$C$12:$C$62, 0), MATCH('ALL Backcast - WINEP NEP'!K$13, 'WSX Backcast - WINEP'!$B$13:$AG$13, 0))</f>
        <v>Excellent</v>
      </c>
      <c r="L523" t="str">
        <f>INDEX('WSX Backcast - WINEP'!$B$12:$AG$62, MATCH('ALL Backcast - WINEP NEP'!$C523, 'WSX Backcast - WINEP'!$C$12:$C$62, 0), MATCH('ALL Backcast - WINEP NEP'!L$13, 'WSX Backcast - WINEP'!$B$13:$AG$13, 0))</f>
        <v>Excellent</v>
      </c>
      <c r="M523">
        <f>INDEX('WSX Backcast - WINEP'!$B$12:$AG$62, MATCH('ALL Backcast - WINEP NEP'!$C523, 'WSX Backcast - WINEP'!$C$12:$C$62, 0), MATCH('ALL Backcast - WINEP NEP'!M$13, 'WSX Backcast - WINEP'!$B$13:$AG$13, 0))</f>
        <v>0</v>
      </c>
      <c r="N523" t="str">
        <f>INDEX('WSX Backcast - WINEP'!$B$12:$AG$62, MATCH('ALL Backcast - WINEP NEP'!$C523, 'WSX Backcast - WINEP'!$C$12:$C$62, 0), MATCH('ALL Backcast - WINEP NEP'!N$13, 'WSX Backcast - WINEP'!$B$13:$AG$13, 0))</f>
        <v>Excellent</v>
      </c>
      <c r="O523" t="str">
        <f>INDEX('WSX Backcast - WINEP'!$B$12:$AG$62, MATCH('ALL Backcast - WINEP NEP'!$C523, 'WSX Backcast - WINEP'!$C$12:$C$62, 0), MATCH('ALL Backcast - WINEP NEP'!O$13, 'WSX Backcast - WINEP'!$B$13:$AG$13, 0))</f>
        <v>Excellent</v>
      </c>
      <c r="P523">
        <f>INDEX('WSX Backcast - WINEP'!$B$12:$AG$62, MATCH('ALL Backcast - WINEP NEP'!$C523, 'WSX Backcast - WINEP'!$C$12:$C$62, 0), MATCH('ALL Backcast - WINEP NEP'!P$13, 'WSX Backcast - WINEP'!$B$13:$AG$13, 0))</f>
        <v>0</v>
      </c>
      <c r="Q523" t="str">
        <f>INDEX('WSX Backcast - WINEP'!$B$12:$AG$62, MATCH('ALL Backcast - WINEP NEP'!$C523, 'WSX Backcast - WINEP'!$C$12:$C$62, 0), MATCH('ALL Backcast - WINEP NEP'!Q$13, 'WSX Backcast - WINEP'!$B$13:$AG$13, 0))</f>
        <v>Excellent</v>
      </c>
      <c r="R523" t="str">
        <f>INDEX('WSX Backcast - WINEP'!$B$12:$AG$62, MATCH('ALL Backcast - WINEP NEP'!$C523, 'WSX Backcast - WINEP'!$C$12:$C$62, 0), MATCH('ALL Backcast - WINEP NEP'!R$13, 'WSX Backcast - WINEP'!$B$13:$AG$13, 0))</f>
        <v>Excellent</v>
      </c>
      <c r="S523" t="str">
        <f>INDEX('WSX Backcast - WINEP'!$B$12:$AG$62, MATCH('ALL Backcast - WINEP NEP'!$C523, 'WSX Backcast - WINEP'!$C$12:$C$62, 0), MATCH('ALL Backcast - WINEP NEP'!S$13, 'WSX Backcast - WINEP'!$B$13:$AG$13, 0))</f>
        <v>Excellent</v>
      </c>
      <c r="T523" t="str">
        <f>INDEX('WSX Backcast - WINEP'!$B$12:$AG$62, MATCH('ALL Backcast - WINEP NEP'!$C523, 'WSX Backcast - WINEP'!$C$12:$C$62, 0), MATCH('ALL Backcast - WINEP NEP'!T$13, 'WSX Backcast - WINEP'!$B$13:$AG$13, 0))</f>
        <v>Excellent</v>
      </c>
      <c r="U523" t="str">
        <f>INDEX('WSX Backcast - WINEP'!$B$12:$AG$62, MATCH('ALL Backcast - WINEP NEP'!$C523, 'WSX Backcast - WINEP'!$C$12:$C$62, 0), MATCH('ALL Backcast - WINEP NEP'!U$13, 'WSX Backcast - WINEP'!$B$13:$AG$13, 0))</f>
        <v>Excellent</v>
      </c>
      <c r="V523" t="str">
        <f>INDEX('WSX Backcast - WINEP'!$B$12:$AG$62, MATCH('ALL Backcast - WINEP NEP'!$C523, 'WSX Backcast - WINEP'!$C$12:$C$62, 0), MATCH('ALL Backcast - WINEP NEP'!V$13, 'WSX Backcast - WINEP'!$B$13:$AG$13, 0))</f>
        <v>Excellent</v>
      </c>
      <c r="W523">
        <f>INDEX('WSX Backcast - WINEP'!$B$12:$AG$62, MATCH('ALL Backcast - WINEP NEP'!$C523, 'WSX Backcast - WINEP'!$C$12:$C$62, 0), MATCH('ALL Backcast - WINEP NEP'!W$13, 'WSX Backcast - WINEP'!$B$13:$AG$13, 0))</f>
        <v>0</v>
      </c>
      <c r="X523">
        <f>INDEX('WSX Backcast - WINEP'!$B$12:$AG$62, MATCH('ALL Backcast - WINEP NEP'!$C523, 'WSX Backcast - WINEP'!$C$12:$C$62, 0), MATCH('ALL Backcast - WINEP NEP'!X$13, 'WSX Backcast - WINEP'!$B$13:$AG$13, 0))</f>
        <v>0</v>
      </c>
      <c r="Y523">
        <f>INDEX('WSX Backcast - WINEP'!$B$12:$AG$62, MATCH('ALL Backcast - WINEP NEP'!$C523, 'WSX Backcast - WINEP'!$C$12:$C$62, 0), MATCH('ALL Backcast - WINEP NEP'!Y$13, 'WSX Backcast - WINEP'!$B$13:$AG$13, 0))</f>
        <v>0</v>
      </c>
      <c r="Z523" t="str">
        <f>INDEX('WSX Backcast - WINEP'!$B$12:$AG$62, MATCH('ALL Backcast - WINEP NEP'!$C523, 'WSX Backcast - WINEP'!$C$12:$C$62, 0), MATCH('ALL Backcast - WINEP NEP'!Z$13, 'WSX Backcast - WINEP'!$B$13:$AG$13, 0))</f>
        <v>N</v>
      </c>
      <c r="AB523" t="str">
        <f t="shared" si="11"/>
        <v>N</v>
      </c>
    </row>
    <row r="524" spans="2:28">
      <c r="B524" t="s">
        <v>245</v>
      </c>
      <c r="C524" t="s">
        <v>869</v>
      </c>
      <c r="D524" t="str">
        <f>INDEX('WSX Backcast - WINEP'!$B$12:$AG$62, MATCH('ALL Backcast - WINEP NEP'!$C524, 'WSX Backcast - WINEP'!$C$12:$C$62, 0), MATCH('ALL Backcast - WINEP NEP'!D$13, 'WSX Backcast - WINEP'!$B$13:$AG$13, 0))</f>
        <v>coastal</v>
      </c>
      <c r="E524" t="str">
        <f>INDEX('WSX Backcast - WINEP'!$B$12:$AG$62, MATCH('ALL Backcast - WINEP NEP'!$C524, 'WSX Backcast - WINEP'!$C$12:$C$62, 0), MATCH('ALL Backcast - WINEP NEP'!E$13, 'WSX Backcast - WINEP'!$B$13:$AG$13, 0))</f>
        <v>Categorisation</v>
      </c>
      <c r="F524" t="str">
        <f>INDEX('WSX Backcast - WINEP'!$B$12:$AG$62, MATCH('ALL Backcast - WINEP NEP'!$C524, 'WSX Backcast - WINEP'!$C$12:$C$62, 0), MATCH('ALL Backcast - WINEP NEP'!F$13, 'WSX Backcast - WINEP'!$B$13:$AG$13, 0))</f>
        <v>Included</v>
      </c>
      <c r="H524" t="str">
        <f>INDEX('WSX Backcast - WINEP'!$B$12:$AG$62, MATCH('ALL Backcast - WINEP NEP'!$C524, 'WSX Backcast - WINEP'!$C$12:$C$62, 0), MATCH('ALL Backcast - WINEP NEP'!H$13, 'WSX Backcast - WINEP'!$B$13:$AG$13, 0))</f>
        <v>Excellent</v>
      </c>
      <c r="I524" t="str">
        <f>INDEX('WSX Backcast - WINEP'!$B$12:$AG$62, MATCH('ALL Backcast - WINEP NEP'!$C524, 'WSX Backcast - WINEP'!$C$12:$C$62, 0), MATCH('ALL Backcast - WINEP NEP'!I$13, 'WSX Backcast - WINEP'!$B$13:$AG$13, 0))</f>
        <v>Excellent</v>
      </c>
      <c r="J524" t="str">
        <f>INDEX('WSX Backcast - WINEP'!$B$12:$AG$62, MATCH('ALL Backcast - WINEP NEP'!$C524, 'WSX Backcast - WINEP'!$C$12:$C$62, 0), MATCH('ALL Backcast - WINEP NEP'!J$13, 'WSX Backcast - WINEP'!$B$13:$AG$13, 0))</f>
        <v>Excellent</v>
      </c>
      <c r="K524" t="str">
        <f>INDEX('WSX Backcast - WINEP'!$B$12:$AG$62, MATCH('ALL Backcast - WINEP NEP'!$C524, 'WSX Backcast - WINEP'!$C$12:$C$62, 0), MATCH('ALL Backcast - WINEP NEP'!K$13, 'WSX Backcast - WINEP'!$B$13:$AG$13, 0))</f>
        <v>Excellent</v>
      </c>
      <c r="L524" t="str">
        <f>INDEX('WSX Backcast - WINEP'!$B$12:$AG$62, MATCH('ALL Backcast - WINEP NEP'!$C524, 'WSX Backcast - WINEP'!$C$12:$C$62, 0), MATCH('ALL Backcast - WINEP NEP'!L$13, 'WSX Backcast - WINEP'!$B$13:$AG$13, 0))</f>
        <v>Excellent</v>
      </c>
      <c r="M524">
        <f>INDEX('WSX Backcast - WINEP'!$B$12:$AG$62, MATCH('ALL Backcast - WINEP NEP'!$C524, 'WSX Backcast - WINEP'!$C$12:$C$62, 0), MATCH('ALL Backcast - WINEP NEP'!M$13, 'WSX Backcast - WINEP'!$B$13:$AG$13, 0))</f>
        <v>0</v>
      </c>
      <c r="N524" t="str">
        <f>INDEX('WSX Backcast - WINEP'!$B$12:$AG$62, MATCH('ALL Backcast - WINEP NEP'!$C524, 'WSX Backcast - WINEP'!$C$12:$C$62, 0), MATCH('ALL Backcast - WINEP NEP'!N$13, 'WSX Backcast - WINEP'!$B$13:$AG$13, 0))</f>
        <v>Excellent</v>
      </c>
      <c r="O524" t="str">
        <f>INDEX('WSX Backcast - WINEP'!$B$12:$AG$62, MATCH('ALL Backcast - WINEP NEP'!$C524, 'WSX Backcast - WINEP'!$C$12:$C$62, 0), MATCH('ALL Backcast - WINEP NEP'!O$13, 'WSX Backcast - WINEP'!$B$13:$AG$13, 0))</f>
        <v>Excellent</v>
      </c>
      <c r="P524">
        <f>INDEX('WSX Backcast - WINEP'!$B$12:$AG$62, MATCH('ALL Backcast - WINEP NEP'!$C524, 'WSX Backcast - WINEP'!$C$12:$C$62, 0), MATCH('ALL Backcast - WINEP NEP'!P$13, 'WSX Backcast - WINEP'!$B$13:$AG$13, 0))</f>
        <v>0</v>
      </c>
      <c r="Q524" t="str">
        <f>INDEX('WSX Backcast - WINEP'!$B$12:$AG$62, MATCH('ALL Backcast - WINEP NEP'!$C524, 'WSX Backcast - WINEP'!$C$12:$C$62, 0), MATCH('ALL Backcast - WINEP NEP'!Q$13, 'WSX Backcast - WINEP'!$B$13:$AG$13, 0))</f>
        <v>Excellent</v>
      </c>
      <c r="R524" t="str">
        <f>INDEX('WSX Backcast - WINEP'!$B$12:$AG$62, MATCH('ALL Backcast - WINEP NEP'!$C524, 'WSX Backcast - WINEP'!$C$12:$C$62, 0), MATCH('ALL Backcast - WINEP NEP'!R$13, 'WSX Backcast - WINEP'!$B$13:$AG$13, 0))</f>
        <v>Excellent</v>
      </c>
      <c r="S524" t="str">
        <f>INDEX('WSX Backcast - WINEP'!$B$12:$AG$62, MATCH('ALL Backcast - WINEP NEP'!$C524, 'WSX Backcast - WINEP'!$C$12:$C$62, 0), MATCH('ALL Backcast - WINEP NEP'!S$13, 'WSX Backcast - WINEP'!$B$13:$AG$13, 0))</f>
        <v>Excellent</v>
      </c>
      <c r="T524" t="str">
        <f>INDEX('WSX Backcast - WINEP'!$B$12:$AG$62, MATCH('ALL Backcast - WINEP NEP'!$C524, 'WSX Backcast - WINEP'!$C$12:$C$62, 0), MATCH('ALL Backcast - WINEP NEP'!T$13, 'WSX Backcast - WINEP'!$B$13:$AG$13, 0))</f>
        <v>Excellent</v>
      </c>
      <c r="U524" t="str">
        <f>INDEX('WSX Backcast - WINEP'!$B$12:$AG$62, MATCH('ALL Backcast - WINEP NEP'!$C524, 'WSX Backcast - WINEP'!$C$12:$C$62, 0), MATCH('ALL Backcast - WINEP NEP'!U$13, 'WSX Backcast - WINEP'!$B$13:$AG$13, 0))</f>
        <v>Excellent</v>
      </c>
      <c r="V524" t="str">
        <f>INDEX('WSX Backcast - WINEP'!$B$12:$AG$62, MATCH('ALL Backcast - WINEP NEP'!$C524, 'WSX Backcast - WINEP'!$C$12:$C$62, 0), MATCH('ALL Backcast - WINEP NEP'!V$13, 'WSX Backcast - WINEP'!$B$13:$AG$13, 0))</f>
        <v>Excellent</v>
      </c>
      <c r="W524">
        <f>INDEX('WSX Backcast - WINEP'!$B$12:$AG$62, MATCH('ALL Backcast - WINEP NEP'!$C524, 'WSX Backcast - WINEP'!$C$12:$C$62, 0), MATCH('ALL Backcast - WINEP NEP'!W$13, 'WSX Backcast - WINEP'!$B$13:$AG$13, 0))</f>
        <v>0</v>
      </c>
      <c r="X524">
        <f>INDEX('WSX Backcast - WINEP'!$B$12:$AG$62, MATCH('ALL Backcast - WINEP NEP'!$C524, 'WSX Backcast - WINEP'!$C$12:$C$62, 0), MATCH('ALL Backcast - WINEP NEP'!X$13, 'WSX Backcast - WINEP'!$B$13:$AG$13, 0))</f>
        <v>0</v>
      </c>
      <c r="Y524">
        <f>INDEX('WSX Backcast - WINEP'!$B$12:$AG$62, MATCH('ALL Backcast - WINEP NEP'!$C524, 'WSX Backcast - WINEP'!$C$12:$C$62, 0), MATCH('ALL Backcast - WINEP NEP'!Y$13, 'WSX Backcast - WINEP'!$B$13:$AG$13, 0))</f>
        <v>0</v>
      </c>
      <c r="Z524" t="str">
        <f>INDEX('WSX Backcast - WINEP'!$B$12:$AG$62, MATCH('ALL Backcast - WINEP NEP'!$C524, 'WSX Backcast - WINEP'!$C$12:$C$62, 0), MATCH('ALL Backcast - WINEP NEP'!Z$13, 'WSX Backcast - WINEP'!$B$13:$AG$13, 0))</f>
        <v>N</v>
      </c>
      <c r="AB524" t="str">
        <f t="shared" si="11"/>
        <v>N</v>
      </c>
    </row>
    <row r="525" spans="2:28">
      <c r="B525" t="s">
        <v>245</v>
      </c>
      <c r="C525" t="s">
        <v>870</v>
      </c>
      <c r="D525" t="str">
        <f>INDEX('WSX Backcast - WINEP'!$B$12:$AG$62, MATCH('ALL Backcast - WINEP NEP'!$C525, 'WSX Backcast - WINEP'!$C$12:$C$62, 0), MATCH('ALL Backcast - WINEP NEP'!D$13, 'WSX Backcast - WINEP'!$B$13:$AG$13, 0))</f>
        <v>coastal</v>
      </c>
      <c r="E525" t="str">
        <f>INDEX('WSX Backcast - WINEP'!$B$12:$AG$62, MATCH('ALL Backcast - WINEP NEP'!$C525, 'WSX Backcast - WINEP'!$C$12:$C$62, 0), MATCH('ALL Backcast - WINEP NEP'!E$13, 'WSX Backcast - WINEP'!$B$13:$AG$13, 0))</f>
        <v>Categorisation</v>
      </c>
      <c r="F525" t="str">
        <f>INDEX('WSX Backcast - WINEP'!$B$12:$AG$62, MATCH('ALL Backcast - WINEP NEP'!$C525, 'WSX Backcast - WINEP'!$C$12:$C$62, 0), MATCH('ALL Backcast - WINEP NEP'!F$13, 'WSX Backcast - WINEP'!$B$13:$AG$13, 0))</f>
        <v>Included</v>
      </c>
      <c r="H525" t="str">
        <f>INDEX('WSX Backcast - WINEP'!$B$12:$AG$62, MATCH('ALL Backcast - WINEP NEP'!$C525, 'WSX Backcast - WINEP'!$C$12:$C$62, 0), MATCH('ALL Backcast - WINEP NEP'!H$13, 'WSX Backcast - WINEP'!$B$13:$AG$13, 0))</f>
        <v>Excellent</v>
      </c>
      <c r="I525" t="str">
        <f>INDEX('WSX Backcast - WINEP'!$B$12:$AG$62, MATCH('ALL Backcast - WINEP NEP'!$C525, 'WSX Backcast - WINEP'!$C$12:$C$62, 0), MATCH('ALL Backcast - WINEP NEP'!I$13, 'WSX Backcast - WINEP'!$B$13:$AG$13, 0))</f>
        <v>Excellent</v>
      </c>
      <c r="J525" t="str">
        <f>INDEX('WSX Backcast - WINEP'!$B$12:$AG$62, MATCH('ALL Backcast - WINEP NEP'!$C525, 'WSX Backcast - WINEP'!$C$12:$C$62, 0), MATCH('ALL Backcast - WINEP NEP'!J$13, 'WSX Backcast - WINEP'!$B$13:$AG$13, 0))</f>
        <v>Excellent</v>
      </c>
      <c r="K525" t="str">
        <f>INDEX('WSX Backcast - WINEP'!$B$12:$AG$62, MATCH('ALL Backcast - WINEP NEP'!$C525, 'WSX Backcast - WINEP'!$C$12:$C$62, 0), MATCH('ALL Backcast - WINEP NEP'!K$13, 'WSX Backcast - WINEP'!$B$13:$AG$13, 0))</f>
        <v>Excellent</v>
      </c>
      <c r="L525" t="str">
        <f>INDEX('WSX Backcast - WINEP'!$B$12:$AG$62, MATCH('ALL Backcast - WINEP NEP'!$C525, 'WSX Backcast - WINEP'!$C$12:$C$62, 0), MATCH('ALL Backcast - WINEP NEP'!L$13, 'WSX Backcast - WINEP'!$B$13:$AG$13, 0))</f>
        <v>Excellent</v>
      </c>
      <c r="M525">
        <f>INDEX('WSX Backcast - WINEP'!$B$12:$AG$62, MATCH('ALL Backcast - WINEP NEP'!$C525, 'WSX Backcast - WINEP'!$C$12:$C$62, 0), MATCH('ALL Backcast - WINEP NEP'!M$13, 'WSX Backcast - WINEP'!$B$13:$AG$13, 0))</f>
        <v>0</v>
      </c>
      <c r="N525" t="str">
        <f>INDEX('WSX Backcast - WINEP'!$B$12:$AG$62, MATCH('ALL Backcast - WINEP NEP'!$C525, 'WSX Backcast - WINEP'!$C$12:$C$62, 0), MATCH('ALL Backcast - WINEP NEP'!N$13, 'WSX Backcast - WINEP'!$B$13:$AG$13, 0))</f>
        <v>Good</v>
      </c>
      <c r="O525" t="str">
        <f>INDEX('WSX Backcast - WINEP'!$B$12:$AG$62, MATCH('ALL Backcast - WINEP NEP'!$C525, 'WSX Backcast - WINEP'!$C$12:$C$62, 0), MATCH('ALL Backcast - WINEP NEP'!O$13, 'WSX Backcast - WINEP'!$B$13:$AG$13, 0))</f>
        <v>Good</v>
      </c>
      <c r="P525">
        <f>INDEX('WSX Backcast - WINEP'!$B$12:$AG$62, MATCH('ALL Backcast - WINEP NEP'!$C525, 'WSX Backcast - WINEP'!$C$12:$C$62, 0), MATCH('ALL Backcast - WINEP NEP'!P$13, 'WSX Backcast - WINEP'!$B$13:$AG$13, 0))</f>
        <v>0</v>
      </c>
      <c r="Q525" t="str">
        <f>INDEX('WSX Backcast - WINEP'!$B$12:$AG$62, MATCH('ALL Backcast - WINEP NEP'!$C525, 'WSX Backcast - WINEP'!$C$12:$C$62, 0), MATCH('ALL Backcast - WINEP NEP'!Q$13, 'WSX Backcast - WINEP'!$B$13:$AG$13, 0))</f>
        <v>Good</v>
      </c>
      <c r="R525" t="str">
        <f>INDEX('WSX Backcast - WINEP'!$B$12:$AG$62, MATCH('ALL Backcast - WINEP NEP'!$C525, 'WSX Backcast - WINEP'!$C$12:$C$62, 0), MATCH('ALL Backcast - WINEP NEP'!R$13, 'WSX Backcast - WINEP'!$B$13:$AG$13, 0))</f>
        <v>Good</v>
      </c>
      <c r="S525" t="str">
        <f>INDEX('WSX Backcast - WINEP'!$B$12:$AG$62, MATCH('ALL Backcast - WINEP NEP'!$C525, 'WSX Backcast - WINEP'!$C$12:$C$62, 0), MATCH('ALL Backcast - WINEP NEP'!S$13, 'WSX Backcast - WINEP'!$B$13:$AG$13, 0))</f>
        <v>Good</v>
      </c>
      <c r="T525" t="str">
        <f>INDEX('WSX Backcast - WINEP'!$B$12:$AG$62, MATCH('ALL Backcast - WINEP NEP'!$C525, 'WSX Backcast - WINEP'!$C$12:$C$62, 0), MATCH('ALL Backcast - WINEP NEP'!T$13, 'WSX Backcast - WINEP'!$B$13:$AG$13, 0))</f>
        <v>Good</v>
      </c>
      <c r="U525" t="str">
        <f>INDEX('WSX Backcast - WINEP'!$B$12:$AG$62, MATCH('ALL Backcast - WINEP NEP'!$C525, 'WSX Backcast - WINEP'!$C$12:$C$62, 0), MATCH('ALL Backcast - WINEP NEP'!U$13, 'WSX Backcast - WINEP'!$B$13:$AG$13, 0))</f>
        <v>Good</v>
      </c>
      <c r="V525" t="str">
        <f>INDEX('WSX Backcast - WINEP'!$B$12:$AG$62, MATCH('ALL Backcast - WINEP NEP'!$C525, 'WSX Backcast - WINEP'!$C$12:$C$62, 0), MATCH('ALL Backcast - WINEP NEP'!V$13, 'WSX Backcast - WINEP'!$B$13:$AG$13, 0))</f>
        <v>Good</v>
      </c>
      <c r="W525" t="str">
        <f>INDEX('WSX Backcast - WINEP'!$B$12:$AG$62, MATCH('ALL Backcast - WINEP NEP'!$C525, 'WSX Backcast - WINEP'!$C$12:$C$62, 0), MATCH('ALL Backcast - WINEP NEP'!W$13, 'WSX Backcast - WINEP'!$B$13:$AG$13, 0))</f>
        <v>Y</v>
      </c>
      <c r="X525" t="str">
        <f>INDEX('WSX Backcast - WINEP'!$B$12:$AG$62, MATCH('ALL Backcast - WINEP NEP'!$C525, 'WSX Backcast - WINEP'!$C$12:$C$62, 0), MATCH('ALL Backcast - WINEP NEP'!X$13, 'WSX Backcast - WINEP'!$B$13:$AG$13, 0))</f>
        <v>No action listed</v>
      </c>
      <c r="Y525" t="str">
        <f>INDEX('WSX Backcast - WINEP'!$B$12:$AG$62, MATCH('ALL Backcast - WINEP NEP'!$C525, 'WSX Backcast - WINEP'!$C$12:$C$62, 0), MATCH('ALL Backcast - WINEP NEP'!Y$13, 'WSX Backcast - WINEP'!$B$13:$AG$13, 0))</f>
        <v>Adjust to excellent - deterioration not justified.</v>
      </c>
      <c r="Z525" t="str">
        <f>INDEX('WSX Backcast - WINEP'!$B$12:$AG$62, MATCH('ALL Backcast - WINEP NEP'!$C525, 'WSX Backcast - WINEP'!$C$12:$C$62, 0), MATCH('ALL Backcast - WINEP NEP'!Z$13, 'WSX Backcast - WINEP'!$B$13:$AG$13, 0))</f>
        <v>Y</v>
      </c>
      <c r="AB525" t="str">
        <f t="shared" si="11"/>
        <v>N</v>
      </c>
    </row>
    <row r="526" spans="2:28">
      <c r="B526" t="s">
        <v>245</v>
      </c>
      <c r="C526" t="s">
        <v>871</v>
      </c>
      <c r="D526" t="str">
        <f>INDEX('WSX Backcast - WINEP'!$B$12:$AG$62, MATCH('ALL Backcast - WINEP NEP'!$C526, 'WSX Backcast - WINEP'!$C$12:$C$62, 0), MATCH('ALL Backcast - WINEP NEP'!D$13, 'WSX Backcast - WINEP'!$B$13:$AG$13, 0))</f>
        <v>coastal</v>
      </c>
      <c r="E526" t="str">
        <f>INDEX('WSX Backcast - WINEP'!$B$12:$AG$62, MATCH('ALL Backcast - WINEP NEP'!$C526, 'WSX Backcast - WINEP'!$C$12:$C$62, 0), MATCH('ALL Backcast - WINEP NEP'!E$13, 'WSX Backcast - WINEP'!$B$13:$AG$13, 0))</f>
        <v>Categorisation</v>
      </c>
      <c r="F526" t="str">
        <f>INDEX('WSX Backcast - WINEP'!$B$12:$AG$62, MATCH('ALL Backcast - WINEP NEP'!$C526, 'WSX Backcast - WINEP'!$C$12:$C$62, 0), MATCH('ALL Backcast - WINEP NEP'!F$13, 'WSX Backcast - WINEP'!$B$13:$AG$13, 0))</f>
        <v>Included</v>
      </c>
      <c r="H526" t="str">
        <f>INDEX('WSX Backcast - WINEP'!$B$12:$AG$62, MATCH('ALL Backcast - WINEP NEP'!$C526, 'WSX Backcast - WINEP'!$C$12:$C$62, 0), MATCH('ALL Backcast - WINEP NEP'!H$13, 'WSX Backcast - WINEP'!$B$13:$AG$13, 0))</f>
        <v>Excellent</v>
      </c>
      <c r="I526" t="str">
        <f>INDEX('WSX Backcast - WINEP'!$B$12:$AG$62, MATCH('ALL Backcast - WINEP NEP'!$C526, 'WSX Backcast - WINEP'!$C$12:$C$62, 0), MATCH('ALL Backcast - WINEP NEP'!I$13, 'WSX Backcast - WINEP'!$B$13:$AG$13, 0))</f>
        <v>Excellent</v>
      </c>
      <c r="J526" t="str">
        <f>INDEX('WSX Backcast - WINEP'!$B$12:$AG$62, MATCH('ALL Backcast - WINEP NEP'!$C526, 'WSX Backcast - WINEP'!$C$12:$C$62, 0), MATCH('ALL Backcast - WINEP NEP'!J$13, 'WSX Backcast - WINEP'!$B$13:$AG$13, 0))</f>
        <v>Excellent</v>
      </c>
      <c r="K526" t="str">
        <f>INDEX('WSX Backcast - WINEP'!$B$12:$AG$62, MATCH('ALL Backcast - WINEP NEP'!$C526, 'WSX Backcast - WINEP'!$C$12:$C$62, 0), MATCH('ALL Backcast - WINEP NEP'!K$13, 'WSX Backcast - WINEP'!$B$13:$AG$13, 0))</f>
        <v>Excellent</v>
      </c>
      <c r="L526" t="str">
        <f>INDEX('WSX Backcast - WINEP'!$B$12:$AG$62, MATCH('ALL Backcast - WINEP NEP'!$C526, 'WSX Backcast - WINEP'!$C$12:$C$62, 0), MATCH('ALL Backcast - WINEP NEP'!L$13, 'WSX Backcast - WINEP'!$B$13:$AG$13, 0))</f>
        <v>Excellent</v>
      </c>
      <c r="M526">
        <f>INDEX('WSX Backcast - WINEP'!$B$12:$AG$62, MATCH('ALL Backcast - WINEP NEP'!$C526, 'WSX Backcast - WINEP'!$C$12:$C$62, 0), MATCH('ALL Backcast - WINEP NEP'!M$13, 'WSX Backcast - WINEP'!$B$13:$AG$13, 0))</f>
        <v>0</v>
      </c>
      <c r="N526" t="str">
        <f>INDEX('WSX Backcast - WINEP'!$B$12:$AG$62, MATCH('ALL Backcast - WINEP NEP'!$C526, 'WSX Backcast - WINEP'!$C$12:$C$62, 0), MATCH('ALL Backcast - WINEP NEP'!N$13, 'WSX Backcast - WINEP'!$B$13:$AG$13, 0))</f>
        <v>Excellent</v>
      </c>
      <c r="O526" t="str">
        <f>INDEX('WSX Backcast - WINEP'!$B$12:$AG$62, MATCH('ALL Backcast - WINEP NEP'!$C526, 'WSX Backcast - WINEP'!$C$12:$C$62, 0), MATCH('ALL Backcast - WINEP NEP'!O$13, 'WSX Backcast - WINEP'!$B$13:$AG$13, 0))</f>
        <v>Excellent</v>
      </c>
      <c r="P526">
        <f>INDEX('WSX Backcast - WINEP'!$B$12:$AG$62, MATCH('ALL Backcast - WINEP NEP'!$C526, 'WSX Backcast - WINEP'!$C$12:$C$62, 0), MATCH('ALL Backcast - WINEP NEP'!P$13, 'WSX Backcast - WINEP'!$B$13:$AG$13, 0))</f>
        <v>0</v>
      </c>
      <c r="Q526" t="str">
        <f>INDEX('WSX Backcast - WINEP'!$B$12:$AG$62, MATCH('ALL Backcast - WINEP NEP'!$C526, 'WSX Backcast - WINEP'!$C$12:$C$62, 0), MATCH('ALL Backcast - WINEP NEP'!Q$13, 'WSX Backcast - WINEP'!$B$13:$AG$13, 0))</f>
        <v>Excellent</v>
      </c>
      <c r="R526" t="str">
        <f>INDEX('WSX Backcast - WINEP'!$B$12:$AG$62, MATCH('ALL Backcast - WINEP NEP'!$C526, 'WSX Backcast - WINEP'!$C$12:$C$62, 0), MATCH('ALL Backcast - WINEP NEP'!R$13, 'WSX Backcast - WINEP'!$B$13:$AG$13, 0))</f>
        <v>Excellent</v>
      </c>
      <c r="S526" t="str">
        <f>INDEX('WSX Backcast - WINEP'!$B$12:$AG$62, MATCH('ALL Backcast - WINEP NEP'!$C526, 'WSX Backcast - WINEP'!$C$12:$C$62, 0), MATCH('ALL Backcast - WINEP NEP'!S$13, 'WSX Backcast - WINEP'!$B$13:$AG$13, 0))</f>
        <v>Excellent</v>
      </c>
      <c r="T526" t="str">
        <f>INDEX('WSX Backcast - WINEP'!$B$12:$AG$62, MATCH('ALL Backcast - WINEP NEP'!$C526, 'WSX Backcast - WINEP'!$C$12:$C$62, 0), MATCH('ALL Backcast - WINEP NEP'!T$13, 'WSX Backcast - WINEP'!$B$13:$AG$13, 0))</f>
        <v>Excellent</v>
      </c>
      <c r="U526" t="str">
        <f>INDEX('WSX Backcast - WINEP'!$B$12:$AG$62, MATCH('ALL Backcast - WINEP NEP'!$C526, 'WSX Backcast - WINEP'!$C$12:$C$62, 0), MATCH('ALL Backcast - WINEP NEP'!U$13, 'WSX Backcast - WINEP'!$B$13:$AG$13, 0))</f>
        <v>Excellent</v>
      </c>
      <c r="V526" t="str">
        <f>INDEX('WSX Backcast - WINEP'!$B$12:$AG$62, MATCH('ALL Backcast - WINEP NEP'!$C526, 'WSX Backcast - WINEP'!$C$12:$C$62, 0), MATCH('ALL Backcast - WINEP NEP'!V$13, 'WSX Backcast - WINEP'!$B$13:$AG$13, 0))</f>
        <v>Excellent</v>
      </c>
      <c r="W526">
        <f>INDEX('WSX Backcast - WINEP'!$B$12:$AG$62, MATCH('ALL Backcast - WINEP NEP'!$C526, 'WSX Backcast - WINEP'!$C$12:$C$62, 0), MATCH('ALL Backcast - WINEP NEP'!W$13, 'WSX Backcast - WINEP'!$B$13:$AG$13, 0))</f>
        <v>0</v>
      </c>
      <c r="X526">
        <f>INDEX('WSX Backcast - WINEP'!$B$12:$AG$62, MATCH('ALL Backcast - WINEP NEP'!$C526, 'WSX Backcast - WINEP'!$C$12:$C$62, 0), MATCH('ALL Backcast - WINEP NEP'!X$13, 'WSX Backcast - WINEP'!$B$13:$AG$13, 0))</f>
        <v>0</v>
      </c>
      <c r="Y526">
        <f>INDEX('WSX Backcast - WINEP'!$B$12:$AG$62, MATCH('ALL Backcast - WINEP NEP'!$C526, 'WSX Backcast - WINEP'!$C$12:$C$62, 0), MATCH('ALL Backcast - WINEP NEP'!Y$13, 'WSX Backcast - WINEP'!$B$13:$AG$13, 0))</f>
        <v>0</v>
      </c>
      <c r="Z526" t="str">
        <f>INDEX('WSX Backcast - WINEP'!$B$12:$AG$62, MATCH('ALL Backcast - WINEP NEP'!$C526, 'WSX Backcast - WINEP'!$C$12:$C$62, 0), MATCH('ALL Backcast - WINEP NEP'!Z$13, 'WSX Backcast - WINEP'!$B$13:$AG$13, 0))</f>
        <v>N</v>
      </c>
      <c r="AB526" t="str">
        <f t="shared" si="11"/>
        <v>N</v>
      </c>
    </row>
    <row r="527" spans="2:28">
      <c r="B527" t="s">
        <v>245</v>
      </c>
      <c r="C527" t="s">
        <v>872</v>
      </c>
      <c r="D527" t="str">
        <f>INDEX('WSX Backcast - WINEP'!$B$12:$AG$62, MATCH('ALL Backcast - WINEP NEP'!$C527, 'WSX Backcast - WINEP'!$C$12:$C$62, 0), MATCH('ALL Backcast - WINEP NEP'!D$13, 'WSX Backcast - WINEP'!$B$13:$AG$13, 0))</f>
        <v>coastal</v>
      </c>
      <c r="E527" t="str">
        <f>INDEX('WSX Backcast - WINEP'!$B$12:$AG$62, MATCH('ALL Backcast - WINEP NEP'!$C527, 'WSX Backcast - WINEP'!$C$12:$C$62, 0), MATCH('ALL Backcast - WINEP NEP'!E$13, 'WSX Backcast - WINEP'!$B$13:$AG$13, 0))</f>
        <v>Categorisation</v>
      </c>
      <c r="F527" t="str">
        <f>INDEX('WSX Backcast - WINEP'!$B$12:$AG$62, MATCH('ALL Backcast - WINEP NEP'!$C527, 'WSX Backcast - WINEP'!$C$12:$C$62, 0), MATCH('ALL Backcast - WINEP NEP'!F$13, 'WSX Backcast - WINEP'!$B$13:$AG$13, 0))</f>
        <v>Included</v>
      </c>
      <c r="H527" t="str">
        <f>INDEX('WSX Backcast - WINEP'!$B$12:$AG$62, MATCH('ALL Backcast - WINEP NEP'!$C527, 'WSX Backcast - WINEP'!$C$12:$C$62, 0), MATCH('ALL Backcast - WINEP NEP'!H$13, 'WSX Backcast - WINEP'!$B$13:$AG$13, 0))</f>
        <v>Excellent</v>
      </c>
      <c r="I527" t="str">
        <f>INDEX('WSX Backcast - WINEP'!$B$12:$AG$62, MATCH('ALL Backcast - WINEP NEP'!$C527, 'WSX Backcast - WINEP'!$C$12:$C$62, 0), MATCH('ALL Backcast - WINEP NEP'!I$13, 'WSX Backcast - WINEP'!$B$13:$AG$13, 0))</f>
        <v>Excellent</v>
      </c>
      <c r="J527" t="str">
        <f>INDEX('WSX Backcast - WINEP'!$B$12:$AG$62, MATCH('ALL Backcast - WINEP NEP'!$C527, 'WSX Backcast - WINEP'!$C$12:$C$62, 0), MATCH('ALL Backcast - WINEP NEP'!J$13, 'WSX Backcast - WINEP'!$B$13:$AG$13, 0))</f>
        <v>Excellent</v>
      </c>
      <c r="K527" t="str">
        <f>INDEX('WSX Backcast - WINEP'!$B$12:$AG$62, MATCH('ALL Backcast - WINEP NEP'!$C527, 'WSX Backcast - WINEP'!$C$12:$C$62, 0), MATCH('ALL Backcast - WINEP NEP'!K$13, 'WSX Backcast - WINEP'!$B$13:$AG$13, 0))</f>
        <v>Excellent</v>
      </c>
      <c r="L527" t="str">
        <f>INDEX('WSX Backcast - WINEP'!$B$12:$AG$62, MATCH('ALL Backcast - WINEP NEP'!$C527, 'WSX Backcast - WINEP'!$C$12:$C$62, 0), MATCH('ALL Backcast - WINEP NEP'!L$13, 'WSX Backcast - WINEP'!$B$13:$AG$13, 0))</f>
        <v>Excellent</v>
      </c>
      <c r="M527">
        <f>INDEX('WSX Backcast - WINEP'!$B$12:$AG$62, MATCH('ALL Backcast - WINEP NEP'!$C527, 'WSX Backcast - WINEP'!$C$12:$C$62, 0), MATCH('ALL Backcast - WINEP NEP'!M$13, 'WSX Backcast - WINEP'!$B$13:$AG$13, 0))</f>
        <v>0</v>
      </c>
      <c r="N527" t="str">
        <f>INDEX('WSX Backcast - WINEP'!$B$12:$AG$62, MATCH('ALL Backcast - WINEP NEP'!$C527, 'WSX Backcast - WINEP'!$C$12:$C$62, 0), MATCH('ALL Backcast - WINEP NEP'!N$13, 'WSX Backcast - WINEP'!$B$13:$AG$13, 0))</f>
        <v>Excellent</v>
      </c>
      <c r="O527" t="str">
        <f>INDEX('WSX Backcast - WINEP'!$B$12:$AG$62, MATCH('ALL Backcast - WINEP NEP'!$C527, 'WSX Backcast - WINEP'!$C$12:$C$62, 0), MATCH('ALL Backcast - WINEP NEP'!O$13, 'WSX Backcast - WINEP'!$B$13:$AG$13, 0))</f>
        <v>Excellent</v>
      </c>
      <c r="P527">
        <f>INDEX('WSX Backcast - WINEP'!$B$12:$AG$62, MATCH('ALL Backcast - WINEP NEP'!$C527, 'WSX Backcast - WINEP'!$C$12:$C$62, 0), MATCH('ALL Backcast - WINEP NEP'!P$13, 'WSX Backcast - WINEP'!$B$13:$AG$13, 0))</f>
        <v>0</v>
      </c>
      <c r="Q527" t="str">
        <f>INDEX('WSX Backcast - WINEP'!$B$12:$AG$62, MATCH('ALL Backcast - WINEP NEP'!$C527, 'WSX Backcast - WINEP'!$C$12:$C$62, 0), MATCH('ALL Backcast - WINEP NEP'!Q$13, 'WSX Backcast - WINEP'!$B$13:$AG$13, 0))</f>
        <v>Excellent</v>
      </c>
      <c r="R527" t="str">
        <f>INDEX('WSX Backcast - WINEP'!$B$12:$AG$62, MATCH('ALL Backcast - WINEP NEP'!$C527, 'WSX Backcast - WINEP'!$C$12:$C$62, 0), MATCH('ALL Backcast - WINEP NEP'!R$13, 'WSX Backcast - WINEP'!$B$13:$AG$13, 0))</f>
        <v>Excellent</v>
      </c>
      <c r="S527" t="str">
        <f>INDEX('WSX Backcast - WINEP'!$B$12:$AG$62, MATCH('ALL Backcast - WINEP NEP'!$C527, 'WSX Backcast - WINEP'!$C$12:$C$62, 0), MATCH('ALL Backcast - WINEP NEP'!S$13, 'WSX Backcast - WINEP'!$B$13:$AG$13, 0))</f>
        <v>Excellent</v>
      </c>
      <c r="T527" t="str">
        <f>INDEX('WSX Backcast - WINEP'!$B$12:$AG$62, MATCH('ALL Backcast - WINEP NEP'!$C527, 'WSX Backcast - WINEP'!$C$12:$C$62, 0), MATCH('ALL Backcast - WINEP NEP'!T$13, 'WSX Backcast - WINEP'!$B$13:$AG$13, 0))</f>
        <v>Excellent</v>
      </c>
      <c r="U527" t="str">
        <f>INDEX('WSX Backcast - WINEP'!$B$12:$AG$62, MATCH('ALL Backcast - WINEP NEP'!$C527, 'WSX Backcast - WINEP'!$C$12:$C$62, 0), MATCH('ALL Backcast - WINEP NEP'!U$13, 'WSX Backcast - WINEP'!$B$13:$AG$13, 0))</f>
        <v>Excellent</v>
      </c>
      <c r="V527" t="str">
        <f>INDEX('WSX Backcast - WINEP'!$B$12:$AG$62, MATCH('ALL Backcast - WINEP NEP'!$C527, 'WSX Backcast - WINEP'!$C$12:$C$62, 0), MATCH('ALL Backcast - WINEP NEP'!V$13, 'WSX Backcast - WINEP'!$B$13:$AG$13, 0))</f>
        <v>Excellent</v>
      </c>
      <c r="W527">
        <f>INDEX('WSX Backcast - WINEP'!$B$12:$AG$62, MATCH('ALL Backcast - WINEP NEP'!$C527, 'WSX Backcast - WINEP'!$C$12:$C$62, 0), MATCH('ALL Backcast - WINEP NEP'!W$13, 'WSX Backcast - WINEP'!$B$13:$AG$13, 0))</f>
        <v>0</v>
      </c>
      <c r="X527" t="str">
        <f>INDEX('WSX Backcast - WINEP'!$B$12:$AG$62, MATCH('ALL Backcast - WINEP NEP'!$C527, 'WSX Backcast - WINEP'!$C$12:$C$62, 0), MATCH('ALL Backcast - WINEP NEP'!X$13, 'WSX Backcast - WINEP'!$B$13:$AG$13, 0))</f>
        <v>EnvAct_IMP3 - 08WW101001au</v>
      </c>
      <c r="Y527" t="str">
        <f>INDEX('WSX Backcast - WINEP'!$B$12:$AG$62, MATCH('ALL Backcast - WINEP NEP'!$C527, 'WSX Backcast - WINEP'!$C$12:$C$62, 0), MATCH('ALL Backcast - WINEP NEP'!Y$13, 'WSX Backcast - WINEP'!$B$13:$AG$13, 0))</f>
        <v>Accept company forecast (actions complete 31/03/2030) - improvements to reduce storm overflows, maintain excellent</v>
      </c>
      <c r="Z527" t="str">
        <f>INDEX('WSX Backcast - WINEP'!$B$12:$AG$62, MATCH('ALL Backcast - WINEP NEP'!$C527, 'WSX Backcast - WINEP'!$C$12:$C$62, 0), MATCH('ALL Backcast - WINEP NEP'!Z$13, 'WSX Backcast - WINEP'!$B$13:$AG$13, 0))</f>
        <v>N</v>
      </c>
      <c r="AB527" t="str">
        <f t="shared" si="11"/>
        <v>Y</v>
      </c>
    </row>
    <row r="528" spans="2:28">
      <c r="B528" t="s">
        <v>245</v>
      </c>
      <c r="C528" t="s">
        <v>873</v>
      </c>
      <c r="D528" t="str">
        <f>INDEX('WSX Backcast - WINEP'!$B$12:$AG$62, MATCH('ALL Backcast - WINEP NEP'!$C528, 'WSX Backcast - WINEP'!$C$12:$C$62, 0), MATCH('ALL Backcast - WINEP NEP'!D$13, 'WSX Backcast - WINEP'!$B$13:$AG$13, 0))</f>
        <v>coastal</v>
      </c>
      <c r="E528" t="str">
        <f>INDEX('WSX Backcast - WINEP'!$B$12:$AG$62, MATCH('ALL Backcast - WINEP NEP'!$C528, 'WSX Backcast - WINEP'!$C$12:$C$62, 0), MATCH('ALL Backcast - WINEP NEP'!E$13, 'WSX Backcast - WINEP'!$B$13:$AG$13, 0))</f>
        <v>Categorisation</v>
      </c>
      <c r="F528" t="str">
        <f>INDEX('WSX Backcast - WINEP'!$B$12:$AG$62, MATCH('ALL Backcast - WINEP NEP'!$C528, 'WSX Backcast - WINEP'!$C$12:$C$62, 0), MATCH('ALL Backcast - WINEP NEP'!F$13, 'WSX Backcast - WINEP'!$B$13:$AG$13, 0))</f>
        <v>Included</v>
      </c>
      <c r="H528" t="str">
        <f>INDEX('WSX Backcast - WINEP'!$B$12:$AG$62, MATCH('ALL Backcast - WINEP NEP'!$C528, 'WSX Backcast - WINEP'!$C$12:$C$62, 0), MATCH('ALL Backcast - WINEP NEP'!H$13, 'WSX Backcast - WINEP'!$B$13:$AG$13, 0))</f>
        <v>Excellent</v>
      </c>
      <c r="I528" t="str">
        <f>INDEX('WSX Backcast - WINEP'!$B$12:$AG$62, MATCH('ALL Backcast - WINEP NEP'!$C528, 'WSX Backcast - WINEP'!$C$12:$C$62, 0), MATCH('ALL Backcast - WINEP NEP'!I$13, 'WSX Backcast - WINEP'!$B$13:$AG$13, 0))</f>
        <v>Excellent</v>
      </c>
      <c r="J528" t="str">
        <f>INDEX('WSX Backcast - WINEP'!$B$12:$AG$62, MATCH('ALL Backcast - WINEP NEP'!$C528, 'WSX Backcast - WINEP'!$C$12:$C$62, 0), MATCH('ALL Backcast - WINEP NEP'!J$13, 'WSX Backcast - WINEP'!$B$13:$AG$13, 0))</f>
        <v>Excellent</v>
      </c>
      <c r="K528" t="str">
        <f>INDEX('WSX Backcast - WINEP'!$B$12:$AG$62, MATCH('ALL Backcast - WINEP NEP'!$C528, 'WSX Backcast - WINEP'!$C$12:$C$62, 0), MATCH('ALL Backcast - WINEP NEP'!K$13, 'WSX Backcast - WINEP'!$B$13:$AG$13, 0))</f>
        <v>Excellent</v>
      </c>
      <c r="L528" t="str">
        <f>INDEX('WSX Backcast - WINEP'!$B$12:$AG$62, MATCH('ALL Backcast - WINEP NEP'!$C528, 'WSX Backcast - WINEP'!$C$12:$C$62, 0), MATCH('ALL Backcast - WINEP NEP'!L$13, 'WSX Backcast - WINEP'!$B$13:$AG$13, 0))</f>
        <v>Excellent</v>
      </c>
      <c r="M528">
        <f>INDEX('WSX Backcast - WINEP'!$B$12:$AG$62, MATCH('ALL Backcast - WINEP NEP'!$C528, 'WSX Backcast - WINEP'!$C$12:$C$62, 0), MATCH('ALL Backcast - WINEP NEP'!M$13, 'WSX Backcast - WINEP'!$B$13:$AG$13, 0))</f>
        <v>0</v>
      </c>
      <c r="N528" t="str">
        <f>INDEX('WSX Backcast - WINEP'!$B$12:$AG$62, MATCH('ALL Backcast - WINEP NEP'!$C528, 'WSX Backcast - WINEP'!$C$12:$C$62, 0), MATCH('ALL Backcast - WINEP NEP'!N$13, 'WSX Backcast - WINEP'!$B$13:$AG$13, 0))</f>
        <v>Excellent</v>
      </c>
      <c r="O528" t="str">
        <f>INDEX('WSX Backcast - WINEP'!$B$12:$AG$62, MATCH('ALL Backcast - WINEP NEP'!$C528, 'WSX Backcast - WINEP'!$C$12:$C$62, 0), MATCH('ALL Backcast - WINEP NEP'!O$13, 'WSX Backcast - WINEP'!$B$13:$AG$13, 0))</f>
        <v>Excellent</v>
      </c>
      <c r="P528">
        <f>INDEX('WSX Backcast - WINEP'!$B$12:$AG$62, MATCH('ALL Backcast - WINEP NEP'!$C528, 'WSX Backcast - WINEP'!$C$12:$C$62, 0), MATCH('ALL Backcast - WINEP NEP'!P$13, 'WSX Backcast - WINEP'!$B$13:$AG$13, 0))</f>
        <v>0</v>
      </c>
      <c r="Q528" t="str">
        <f>INDEX('WSX Backcast - WINEP'!$B$12:$AG$62, MATCH('ALL Backcast - WINEP NEP'!$C528, 'WSX Backcast - WINEP'!$C$12:$C$62, 0), MATCH('ALL Backcast - WINEP NEP'!Q$13, 'WSX Backcast - WINEP'!$B$13:$AG$13, 0))</f>
        <v>Excellent</v>
      </c>
      <c r="R528" t="str">
        <f>INDEX('WSX Backcast - WINEP'!$B$12:$AG$62, MATCH('ALL Backcast - WINEP NEP'!$C528, 'WSX Backcast - WINEP'!$C$12:$C$62, 0), MATCH('ALL Backcast - WINEP NEP'!R$13, 'WSX Backcast - WINEP'!$B$13:$AG$13, 0))</f>
        <v>Excellent</v>
      </c>
      <c r="S528" t="str">
        <f>INDEX('WSX Backcast - WINEP'!$B$12:$AG$62, MATCH('ALL Backcast - WINEP NEP'!$C528, 'WSX Backcast - WINEP'!$C$12:$C$62, 0), MATCH('ALL Backcast - WINEP NEP'!S$13, 'WSX Backcast - WINEP'!$B$13:$AG$13, 0))</f>
        <v>Excellent</v>
      </c>
      <c r="T528" t="str">
        <f>INDEX('WSX Backcast - WINEP'!$B$12:$AG$62, MATCH('ALL Backcast - WINEP NEP'!$C528, 'WSX Backcast - WINEP'!$C$12:$C$62, 0), MATCH('ALL Backcast - WINEP NEP'!T$13, 'WSX Backcast - WINEP'!$B$13:$AG$13, 0))</f>
        <v>Excellent</v>
      </c>
      <c r="U528" t="str">
        <f>INDEX('WSX Backcast - WINEP'!$B$12:$AG$62, MATCH('ALL Backcast - WINEP NEP'!$C528, 'WSX Backcast - WINEP'!$C$12:$C$62, 0), MATCH('ALL Backcast - WINEP NEP'!U$13, 'WSX Backcast - WINEP'!$B$13:$AG$13, 0))</f>
        <v>Excellent</v>
      </c>
      <c r="V528" t="str">
        <f>INDEX('WSX Backcast - WINEP'!$B$12:$AG$62, MATCH('ALL Backcast - WINEP NEP'!$C528, 'WSX Backcast - WINEP'!$C$12:$C$62, 0), MATCH('ALL Backcast - WINEP NEP'!V$13, 'WSX Backcast - WINEP'!$B$13:$AG$13, 0))</f>
        <v>Excellent</v>
      </c>
      <c r="W528">
        <f>INDEX('WSX Backcast - WINEP'!$B$12:$AG$62, MATCH('ALL Backcast - WINEP NEP'!$C528, 'WSX Backcast - WINEP'!$C$12:$C$62, 0), MATCH('ALL Backcast - WINEP NEP'!W$13, 'WSX Backcast - WINEP'!$B$13:$AG$13, 0))</f>
        <v>0</v>
      </c>
      <c r="X528">
        <f>INDEX('WSX Backcast - WINEP'!$B$12:$AG$62, MATCH('ALL Backcast - WINEP NEP'!$C528, 'WSX Backcast - WINEP'!$C$12:$C$62, 0), MATCH('ALL Backcast - WINEP NEP'!X$13, 'WSX Backcast - WINEP'!$B$13:$AG$13, 0))</f>
        <v>0</v>
      </c>
      <c r="Y528">
        <f>INDEX('WSX Backcast - WINEP'!$B$12:$AG$62, MATCH('ALL Backcast - WINEP NEP'!$C528, 'WSX Backcast - WINEP'!$C$12:$C$62, 0), MATCH('ALL Backcast - WINEP NEP'!Y$13, 'WSX Backcast - WINEP'!$B$13:$AG$13, 0))</f>
        <v>0</v>
      </c>
      <c r="Z528" t="str">
        <f>INDEX('WSX Backcast - WINEP'!$B$12:$AG$62, MATCH('ALL Backcast - WINEP NEP'!$C528, 'WSX Backcast - WINEP'!$C$12:$C$62, 0), MATCH('ALL Backcast - WINEP NEP'!Z$13, 'WSX Backcast - WINEP'!$B$13:$AG$13, 0))</f>
        <v>N</v>
      </c>
      <c r="AB528" t="str">
        <f t="shared" si="11"/>
        <v>N</v>
      </c>
    </row>
    <row r="529" spans="2:28">
      <c r="B529" t="s">
        <v>245</v>
      </c>
      <c r="C529" t="s">
        <v>874</v>
      </c>
      <c r="D529" t="str">
        <f>INDEX('WSX Backcast - WINEP'!$B$12:$AG$62, MATCH('ALL Backcast - WINEP NEP'!$C529, 'WSX Backcast - WINEP'!$C$12:$C$62, 0), MATCH('ALL Backcast - WINEP NEP'!D$13, 'WSX Backcast - WINEP'!$B$13:$AG$13, 0))</f>
        <v>coastal</v>
      </c>
      <c r="E529" t="str">
        <f>INDEX('WSX Backcast - WINEP'!$B$12:$AG$62, MATCH('ALL Backcast - WINEP NEP'!$C529, 'WSX Backcast - WINEP'!$C$12:$C$62, 0), MATCH('ALL Backcast - WINEP NEP'!E$13, 'WSX Backcast - WINEP'!$B$13:$AG$13, 0))</f>
        <v>Categorisation</v>
      </c>
      <c r="F529" t="str">
        <f>INDEX('WSX Backcast - WINEP'!$B$12:$AG$62, MATCH('ALL Backcast - WINEP NEP'!$C529, 'WSX Backcast - WINEP'!$C$12:$C$62, 0), MATCH('ALL Backcast - WINEP NEP'!F$13, 'WSX Backcast - WINEP'!$B$13:$AG$13, 0))</f>
        <v>Included</v>
      </c>
      <c r="H529" t="str">
        <f>INDEX('WSX Backcast - WINEP'!$B$12:$AG$62, MATCH('ALL Backcast - WINEP NEP'!$C529, 'WSX Backcast - WINEP'!$C$12:$C$62, 0), MATCH('ALL Backcast - WINEP NEP'!H$13, 'WSX Backcast - WINEP'!$B$13:$AG$13, 0))</f>
        <v>Good</v>
      </c>
      <c r="I529" t="str">
        <f>INDEX('WSX Backcast - WINEP'!$B$12:$AG$62, MATCH('ALL Backcast - WINEP NEP'!$C529, 'WSX Backcast - WINEP'!$C$12:$C$62, 0), MATCH('ALL Backcast - WINEP NEP'!I$13, 'WSX Backcast - WINEP'!$B$13:$AG$13, 0))</f>
        <v>Excellent</v>
      </c>
      <c r="J529" t="str">
        <f>INDEX('WSX Backcast - WINEP'!$B$12:$AG$62, MATCH('ALL Backcast - WINEP NEP'!$C529, 'WSX Backcast - WINEP'!$C$12:$C$62, 0), MATCH('ALL Backcast - WINEP NEP'!J$13, 'WSX Backcast - WINEP'!$B$13:$AG$13, 0))</f>
        <v>Good</v>
      </c>
      <c r="K529" t="str">
        <f>INDEX('WSX Backcast - WINEP'!$B$12:$AG$62, MATCH('ALL Backcast - WINEP NEP'!$C529, 'WSX Backcast - WINEP'!$C$12:$C$62, 0), MATCH('ALL Backcast - WINEP NEP'!K$13, 'WSX Backcast - WINEP'!$B$13:$AG$13, 0))</f>
        <v>Excellent (backcast)</v>
      </c>
      <c r="L529" t="str">
        <f>INDEX('WSX Backcast - WINEP'!$B$12:$AG$62, MATCH('ALL Backcast - WINEP NEP'!$C529, 'WSX Backcast - WINEP'!$C$12:$C$62, 0), MATCH('ALL Backcast - WINEP NEP'!L$13, 'WSX Backcast - WINEP'!$B$13:$AG$13, 0))</f>
        <v>Excellent</v>
      </c>
      <c r="M529">
        <f>INDEX('WSX Backcast - WINEP'!$B$12:$AG$62, MATCH('ALL Backcast - WINEP NEP'!$C529, 'WSX Backcast - WINEP'!$C$12:$C$62, 0), MATCH('ALL Backcast - WINEP NEP'!M$13, 'WSX Backcast - WINEP'!$B$13:$AG$13, 0))</f>
        <v>0</v>
      </c>
      <c r="N529" t="str">
        <f>INDEX('WSX Backcast - WINEP'!$B$12:$AG$62, MATCH('ALL Backcast - WINEP NEP'!$C529, 'WSX Backcast - WINEP'!$C$12:$C$62, 0), MATCH('ALL Backcast - WINEP NEP'!N$13, 'WSX Backcast - WINEP'!$B$13:$AG$13, 0))</f>
        <v>Excellent</v>
      </c>
      <c r="O529" t="str">
        <f>INDEX('WSX Backcast - WINEP'!$B$12:$AG$62, MATCH('ALL Backcast - WINEP NEP'!$C529, 'WSX Backcast - WINEP'!$C$12:$C$62, 0), MATCH('ALL Backcast - WINEP NEP'!O$13, 'WSX Backcast - WINEP'!$B$13:$AG$13, 0))</f>
        <v>Excellent</v>
      </c>
      <c r="P529">
        <f>INDEX('WSX Backcast - WINEP'!$B$12:$AG$62, MATCH('ALL Backcast - WINEP NEP'!$C529, 'WSX Backcast - WINEP'!$C$12:$C$62, 0), MATCH('ALL Backcast - WINEP NEP'!P$13, 'WSX Backcast - WINEP'!$B$13:$AG$13, 0))</f>
        <v>0</v>
      </c>
      <c r="Q529" t="str">
        <f>INDEX('WSX Backcast - WINEP'!$B$12:$AG$62, MATCH('ALL Backcast - WINEP NEP'!$C529, 'WSX Backcast - WINEP'!$C$12:$C$62, 0), MATCH('ALL Backcast - WINEP NEP'!Q$13, 'WSX Backcast - WINEP'!$B$13:$AG$13, 0))</f>
        <v>Excellent</v>
      </c>
      <c r="R529" t="str">
        <f>INDEX('WSX Backcast - WINEP'!$B$12:$AG$62, MATCH('ALL Backcast - WINEP NEP'!$C529, 'WSX Backcast - WINEP'!$C$12:$C$62, 0), MATCH('ALL Backcast - WINEP NEP'!R$13, 'WSX Backcast - WINEP'!$B$13:$AG$13, 0))</f>
        <v>Excellent</v>
      </c>
      <c r="S529" t="str">
        <f>INDEX('WSX Backcast - WINEP'!$B$12:$AG$62, MATCH('ALL Backcast - WINEP NEP'!$C529, 'WSX Backcast - WINEP'!$C$12:$C$62, 0), MATCH('ALL Backcast - WINEP NEP'!S$13, 'WSX Backcast - WINEP'!$B$13:$AG$13, 0))</f>
        <v>Excellent</v>
      </c>
      <c r="T529" t="str">
        <f>INDEX('WSX Backcast - WINEP'!$B$12:$AG$62, MATCH('ALL Backcast - WINEP NEP'!$C529, 'WSX Backcast - WINEP'!$C$12:$C$62, 0), MATCH('ALL Backcast - WINEP NEP'!T$13, 'WSX Backcast - WINEP'!$B$13:$AG$13, 0))</f>
        <v>Excellent</v>
      </c>
      <c r="U529" t="str">
        <f>INDEX('WSX Backcast - WINEP'!$B$12:$AG$62, MATCH('ALL Backcast - WINEP NEP'!$C529, 'WSX Backcast - WINEP'!$C$12:$C$62, 0), MATCH('ALL Backcast - WINEP NEP'!U$13, 'WSX Backcast - WINEP'!$B$13:$AG$13, 0))</f>
        <v>Excellent</v>
      </c>
      <c r="V529" t="str">
        <f>INDEX('WSX Backcast - WINEP'!$B$12:$AG$62, MATCH('ALL Backcast - WINEP NEP'!$C529, 'WSX Backcast - WINEP'!$C$12:$C$62, 0), MATCH('ALL Backcast - WINEP NEP'!V$13, 'WSX Backcast - WINEP'!$B$13:$AG$13, 0))</f>
        <v>Excellent</v>
      </c>
      <c r="W529">
        <f>INDEX('WSX Backcast - WINEP'!$B$12:$AG$62, MATCH('ALL Backcast - WINEP NEP'!$C529, 'WSX Backcast - WINEP'!$C$12:$C$62, 0), MATCH('ALL Backcast - WINEP NEP'!W$13, 'WSX Backcast - WINEP'!$B$13:$AG$13, 0))</f>
        <v>0</v>
      </c>
      <c r="X529">
        <f>INDEX('WSX Backcast - WINEP'!$B$12:$AG$62, MATCH('ALL Backcast - WINEP NEP'!$C529, 'WSX Backcast - WINEP'!$C$12:$C$62, 0), MATCH('ALL Backcast - WINEP NEP'!X$13, 'WSX Backcast - WINEP'!$B$13:$AG$13, 0))</f>
        <v>0</v>
      </c>
      <c r="Y529">
        <f>INDEX('WSX Backcast - WINEP'!$B$12:$AG$62, MATCH('ALL Backcast - WINEP NEP'!$C529, 'WSX Backcast - WINEP'!$C$12:$C$62, 0), MATCH('ALL Backcast - WINEP NEP'!Y$13, 'WSX Backcast - WINEP'!$B$13:$AG$13, 0))</f>
        <v>0</v>
      </c>
      <c r="Z529" t="str">
        <f>INDEX('WSX Backcast - WINEP'!$B$12:$AG$62, MATCH('ALL Backcast - WINEP NEP'!$C529, 'WSX Backcast - WINEP'!$C$12:$C$62, 0), MATCH('ALL Backcast - WINEP NEP'!Z$13, 'WSX Backcast - WINEP'!$B$13:$AG$13, 0))</f>
        <v>N</v>
      </c>
      <c r="AB529" t="str">
        <f t="shared" si="11"/>
        <v>N</v>
      </c>
    </row>
    <row r="530" spans="2:28">
      <c r="B530" t="s">
        <v>245</v>
      </c>
      <c r="C530" t="s">
        <v>875</v>
      </c>
      <c r="D530" t="str">
        <f>INDEX('WSX Backcast - WINEP'!$B$12:$AG$62, MATCH('ALL Backcast - WINEP NEP'!$C530, 'WSX Backcast - WINEP'!$C$12:$C$62, 0), MATCH('ALL Backcast - WINEP NEP'!D$13, 'WSX Backcast - WINEP'!$B$13:$AG$13, 0))</f>
        <v>coastal</v>
      </c>
      <c r="E530" t="str">
        <f>INDEX('WSX Backcast - WINEP'!$B$12:$AG$62, MATCH('ALL Backcast - WINEP NEP'!$C530, 'WSX Backcast - WINEP'!$C$12:$C$62, 0), MATCH('ALL Backcast - WINEP NEP'!E$13, 'WSX Backcast - WINEP'!$B$13:$AG$13, 0))</f>
        <v>Categorisation</v>
      </c>
      <c r="F530" t="str">
        <f>INDEX('WSX Backcast - WINEP'!$B$12:$AG$62, MATCH('ALL Backcast - WINEP NEP'!$C530, 'WSX Backcast - WINEP'!$C$12:$C$62, 0), MATCH('ALL Backcast - WINEP NEP'!F$13, 'WSX Backcast - WINEP'!$B$13:$AG$13, 0))</f>
        <v>Included</v>
      </c>
      <c r="H530" t="str">
        <f>INDEX('WSX Backcast - WINEP'!$B$12:$AG$62, MATCH('ALL Backcast - WINEP NEP'!$C530, 'WSX Backcast - WINEP'!$C$12:$C$62, 0), MATCH('ALL Backcast - WINEP NEP'!H$13, 'WSX Backcast - WINEP'!$B$13:$AG$13, 0))</f>
        <v>Good</v>
      </c>
      <c r="I530" t="str">
        <f>INDEX('WSX Backcast - WINEP'!$B$12:$AG$62, MATCH('ALL Backcast - WINEP NEP'!$C530, 'WSX Backcast - WINEP'!$C$12:$C$62, 0), MATCH('ALL Backcast - WINEP NEP'!I$13, 'WSX Backcast - WINEP'!$B$13:$AG$13, 0))</f>
        <v>Excellent</v>
      </c>
      <c r="J530" t="str">
        <f>INDEX('WSX Backcast - WINEP'!$B$12:$AG$62, MATCH('ALL Backcast - WINEP NEP'!$C530, 'WSX Backcast - WINEP'!$C$12:$C$62, 0), MATCH('ALL Backcast - WINEP NEP'!J$13, 'WSX Backcast - WINEP'!$B$13:$AG$13, 0))</f>
        <v>Good</v>
      </c>
      <c r="K530" t="str">
        <f>INDEX('WSX Backcast - WINEP'!$B$12:$AG$62, MATCH('ALL Backcast - WINEP NEP'!$C530, 'WSX Backcast - WINEP'!$C$12:$C$62, 0), MATCH('ALL Backcast - WINEP NEP'!K$13, 'WSX Backcast - WINEP'!$B$13:$AG$13, 0))</f>
        <v>Excellent</v>
      </c>
      <c r="L530" t="str">
        <f>INDEX('WSX Backcast - WINEP'!$B$12:$AG$62, MATCH('ALL Backcast - WINEP NEP'!$C530, 'WSX Backcast - WINEP'!$C$12:$C$62, 0), MATCH('ALL Backcast - WINEP NEP'!L$13, 'WSX Backcast - WINEP'!$B$13:$AG$13, 0))</f>
        <v>Good</v>
      </c>
      <c r="M530">
        <f>INDEX('WSX Backcast - WINEP'!$B$12:$AG$62, MATCH('ALL Backcast - WINEP NEP'!$C530, 'WSX Backcast - WINEP'!$C$12:$C$62, 0), MATCH('ALL Backcast - WINEP NEP'!M$13, 'WSX Backcast - WINEP'!$B$13:$AG$13, 0))</f>
        <v>0</v>
      </c>
      <c r="N530" t="str">
        <f>INDEX('WSX Backcast - WINEP'!$B$12:$AG$62, MATCH('ALL Backcast - WINEP NEP'!$C530, 'WSX Backcast - WINEP'!$C$12:$C$62, 0), MATCH('ALL Backcast - WINEP NEP'!N$13, 'WSX Backcast - WINEP'!$B$13:$AG$13, 0))</f>
        <v>Good</v>
      </c>
      <c r="O530" t="str">
        <f>INDEX('WSX Backcast - WINEP'!$B$12:$AG$62, MATCH('ALL Backcast - WINEP NEP'!$C530, 'WSX Backcast - WINEP'!$C$12:$C$62, 0), MATCH('ALL Backcast - WINEP NEP'!O$13, 'WSX Backcast - WINEP'!$B$13:$AG$13, 0))</f>
        <v>Excellent</v>
      </c>
      <c r="P530">
        <f>INDEX('WSX Backcast - WINEP'!$B$12:$AG$62, MATCH('ALL Backcast - WINEP NEP'!$C530, 'WSX Backcast - WINEP'!$C$12:$C$62, 0), MATCH('ALL Backcast - WINEP NEP'!P$13, 'WSX Backcast - WINEP'!$B$13:$AG$13, 0))</f>
        <v>0</v>
      </c>
      <c r="Q530" t="str">
        <f>INDEX('WSX Backcast - WINEP'!$B$12:$AG$62, MATCH('ALL Backcast - WINEP NEP'!$C530, 'WSX Backcast - WINEP'!$C$12:$C$62, 0), MATCH('ALL Backcast - WINEP NEP'!Q$13, 'WSX Backcast - WINEP'!$B$13:$AG$13, 0))</f>
        <v>Excellent</v>
      </c>
      <c r="R530" t="str">
        <f>INDEX('WSX Backcast - WINEP'!$B$12:$AG$62, MATCH('ALL Backcast - WINEP NEP'!$C530, 'WSX Backcast - WINEP'!$C$12:$C$62, 0), MATCH('ALL Backcast - WINEP NEP'!R$13, 'WSX Backcast - WINEP'!$B$13:$AG$13, 0))</f>
        <v>Excellent</v>
      </c>
      <c r="S530" t="str">
        <f>INDEX('WSX Backcast - WINEP'!$B$12:$AG$62, MATCH('ALL Backcast - WINEP NEP'!$C530, 'WSX Backcast - WINEP'!$C$12:$C$62, 0), MATCH('ALL Backcast - WINEP NEP'!S$13, 'WSX Backcast - WINEP'!$B$13:$AG$13, 0))</f>
        <v>Excellent</v>
      </c>
      <c r="T530" t="str">
        <f>INDEX('WSX Backcast - WINEP'!$B$12:$AG$62, MATCH('ALL Backcast - WINEP NEP'!$C530, 'WSX Backcast - WINEP'!$C$12:$C$62, 0), MATCH('ALL Backcast - WINEP NEP'!T$13, 'WSX Backcast - WINEP'!$B$13:$AG$13, 0))</f>
        <v>Excellent</v>
      </c>
      <c r="U530" t="str">
        <f>INDEX('WSX Backcast - WINEP'!$B$12:$AG$62, MATCH('ALL Backcast - WINEP NEP'!$C530, 'WSX Backcast - WINEP'!$C$12:$C$62, 0), MATCH('ALL Backcast - WINEP NEP'!U$13, 'WSX Backcast - WINEP'!$B$13:$AG$13, 0))</f>
        <v>Excellent</v>
      </c>
      <c r="V530" t="str">
        <f>INDEX('WSX Backcast - WINEP'!$B$12:$AG$62, MATCH('ALL Backcast - WINEP NEP'!$C530, 'WSX Backcast - WINEP'!$C$12:$C$62, 0), MATCH('ALL Backcast - WINEP NEP'!V$13, 'WSX Backcast - WINEP'!$B$13:$AG$13, 0))</f>
        <v>Excellent</v>
      </c>
      <c r="W530">
        <f>INDEX('WSX Backcast - WINEP'!$B$12:$AG$62, MATCH('ALL Backcast - WINEP NEP'!$C530, 'WSX Backcast - WINEP'!$C$12:$C$62, 0), MATCH('ALL Backcast - WINEP NEP'!W$13, 'WSX Backcast - WINEP'!$B$13:$AG$13, 0))</f>
        <v>0</v>
      </c>
      <c r="X530">
        <f>INDEX('WSX Backcast - WINEP'!$B$12:$AG$62, MATCH('ALL Backcast - WINEP NEP'!$C530, 'WSX Backcast - WINEP'!$C$12:$C$62, 0), MATCH('ALL Backcast - WINEP NEP'!X$13, 'WSX Backcast - WINEP'!$B$13:$AG$13, 0))</f>
        <v>0</v>
      </c>
      <c r="Y530">
        <f>INDEX('WSX Backcast - WINEP'!$B$12:$AG$62, MATCH('ALL Backcast - WINEP NEP'!$C530, 'WSX Backcast - WINEP'!$C$12:$C$62, 0), MATCH('ALL Backcast - WINEP NEP'!Y$13, 'WSX Backcast - WINEP'!$B$13:$AG$13, 0))</f>
        <v>0</v>
      </c>
      <c r="Z530" t="str">
        <f>INDEX('WSX Backcast - WINEP'!$B$12:$AG$62, MATCH('ALL Backcast - WINEP NEP'!$C530, 'WSX Backcast - WINEP'!$C$12:$C$62, 0), MATCH('ALL Backcast - WINEP NEP'!Z$13, 'WSX Backcast - WINEP'!$B$13:$AG$13, 0))</f>
        <v>N</v>
      </c>
      <c r="AB530" t="str">
        <f t="shared" si="11"/>
        <v>N</v>
      </c>
    </row>
    <row r="531" spans="2:28">
      <c r="B531" t="s">
        <v>245</v>
      </c>
      <c r="C531" t="s">
        <v>876</v>
      </c>
      <c r="D531" t="str">
        <f>INDEX('WSX Backcast - WINEP'!$B$12:$AG$62, MATCH('ALL Backcast - WINEP NEP'!$C531, 'WSX Backcast - WINEP'!$C$12:$C$62, 0), MATCH('ALL Backcast - WINEP NEP'!D$13, 'WSX Backcast - WINEP'!$B$13:$AG$13, 0))</f>
        <v>coastal</v>
      </c>
      <c r="E531" t="str">
        <f>INDEX('WSX Backcast - WINEP'!$B$12:$AG$62, MATCH('ALL Backcast - WINEP NEP'!$C531, 'WSX Backcast - WINEP'!$C$12:$C$62, 0), MATCH('ALL Backcast - WINEP NEP'!E$13, 'WSX Backcast - WINEP'!$B$13:$AG$13, 0))</f>
        <v>Categorisation</v>
      </c>
      <c r="F531" t="str">
        <f>INDEX('WSX Backcast - WINEP'!$B$12:$AG$62, MATCH('ALL Backcast - WINEP NEP'!$C531, 'WSX Backcast - WINEP'!$C$12:$C$62, 0), MATCH('ALL Backcast - WINEP NEP'!F$13, 'WSX Backcast - WINEP'!$B$13:$AG$13, 0))</f>
        <v>Included</v>
      </c>
      <c r="H531" t="str">
        <f>INDEX('WSX Backcast - WINEP'!$B$12:$AG$62, MATCH('ALL Backcast - WINEP NEP'!$C531, 'WSX Backcast - WINEP'!$C$12:$C$62, 0), MATCH('ALL Backcast - WINEP NEP'!H$13, 'WSX Backcast - WINEP'!$B$13:$AG$13, 0))</f>
        <v>Excellent</v>
      </c>
      <c r="I531" t="str">
        <f>INDEX('WSX Backcast - WINEP'!$B$12:$AG$62, MATCH('ALL Backcast - WINEP NEP'!$C531, 'WSX Backcast - WINEP'!$C$12:$C$62, 0), MATCH('ALL Backcast - WINEP NEP'!I$13, 'WSX Backcast - WINEP'!$B$13:$AG$13, 0))</f>
        <v>Excellent</v>
      </c>
      <c r="J531" t="str">
        <f>INDEX('WSX Backcast - WINEP'!$B$12:$AG$62, MATCH('ALL Backcast - WINEP NEP'!$C531, 'WSX Backcast - WINEP'!$C$12:$C$62, 0), MATCH('ALL Backcast - WINEP NEP'!J$13, 'WSX Backcast - WINEP'!$B$13:$AG$13, 0))</f>
        <v>Excellent</v>
      </c>
      <c r="K531" t="str">
        <f>INDEX('WSX Backcast - WINEP'!$B$12:$AG$62, MATCH('ALL Backcast - WINEP NEP'!$C531, 'WSX Backcast - WINEP'!$C$12:$C$62, 0), MATCH('ALL Backcast - WINEP NEP'!K$13, 'WSX Backcast - WINEP'!$B$13:$AG$13, 0))</f>
        <v>Excellent</v>
      </c>
      <c r="L531" t="str">
        <f>INDEX('WSX Backcast - WINEP'!$B$12:$AG$62, MATCH('ALL Backcast - WINEP NEP'!$C531, 'WSX Backcast - WINEP'!$C$12:$C$62, 0), MATCH('ALL Backcast - WINEP NEP'!L$13, 'WSX Backcast - WINEP'!$B$13:$AG$13, 0))</f>
        <v>Excellent</v>
      </c>
      <c r="M531">
        <f>INDEX('WSX Backcast - WINEP'!$B$12:$AG$62, MATCH('ALL Backcast - WINEP NEP'!$C531, 'WSX Backcast - WINEP'!$C$12:$C$62, 0), MATCH('ALL Backcast - WINEP NEP'!M$13, 'WSX Backcast - WINEP'!$B$13:$AG$13, 0))</f>
        <v>0</v>
      </c>
      <c r="N531" t="str">
        <f>INDEX('WSX Backcast - WINEP'!$B$12:$AG$62, MATCH('ALL Backcast - WINEP NEP'!$C531, 'WSX Backcast - WINEP'!$C$12:$C$62, 0), MATCH('ALL Backcast - WINEP NEP'!N$13, 'WSX Backcast - WINEP'!$B$13:$AG$13, 0))</f>
        <v>Excellent</v>
      </c>
      <c r="O531" t="str">
        <f>INDEX('WSX Backcast - WINEP'!$B$12:$AG$62, MATCH('ALL Backcast - WINEP NEP'!$C531, 'WSX Backcast - WINEP'!$C$12:$C$62, 0), MATCH('ALL Backcast - WINEP NEP'!O$13, 'WSX Backcast - WINEP'!$B$13:$AG$13, 0))</f>
        <v>Excellent</v>
      </c>
      <c r="P531">
        <f>INDEX('WSX Backcast - WINEP'!$B$12:$AG$62, MATCH('ALL Backcast - WINEP NEP'!$C531, 'WSX Backcast - WINEP'!$C$12:$C$62, 0), MATCH('ALL Backcast - WINEP NEP'!P$13, 'WSX Backcast - WINEP'!$B$13:$AG$13, 0))</f>
        <v>0</v>
      </c>
      <c r="Q531" t="str">
        <f>INDEX('WSX Backcast - WINEP'!$B$12:$AG$62, MATCH('ALL Backcast - WINEP NEP'!$C531, 'WSX Backcast - WINEP'!$C$12:$C$62, 0), MATCH('ALL Backcast - WINEP NEP'!Q$13, 'WSX Backcast - WINEP'!$B$13:$AG$13, 0))</f>
        <v>Excellent</v>
      </c>
      <c r="R531" t="str">
        <f>INDEX('WSX Backcast - WINEP'!$B$12:$AG$62, MATCH('ALL Backcast - WINEP NEP'!$C531, 'WSX Backcast - WINEP'!$C$12:$C$62, 0), MATCH('ALL Backcast - WINEP NEP'!R$13, 'WSX Backcast - WINEP'!$B$13:$AG$13, 0))</f>
        <v>Excellent</v>
      </c>
      <c r="S531" t="str">
        <f>INDEX('WSX Backcast - WINEP'!$B$12:$AG$62, MATCH('ALL Backcast - WINEP NEP'!$C531, 'WSX Backcast - WINEP'!$C$12:$C$62, 0), MATCH('ALL Backcast - WINEP NEP'!S$13, 'WSX Backcast - WINEP'!$B$13:$AG$13, 0))</f>
        <v>Excellent</v>
      </c>
      <c r="T531" t="str">
        <f>INDEX('WSX Backcast - WINEP'!$B$12:$AG$62, MATCH('ALL Backcast - WINEP NEP'!$C531, 'WSX Backcast - WINEP'!$C$12:$C$62, 0), MATCH('ALL Backcast - WINEP NEP'!T$13, 'WSX Backcast - WINEP'!$B$13:$AG$13, 0))</f>
        <v>Excellent</v>
      </c>
      <c r="U531" t="str">
        <f>INDEX('WSX Backcast - WINEP'!$B$12:$AG$62, MATCH('ALL Backcast - WINEP NEP'!$C531, 'WSX Backcast - WINEP'!$C$12:$C$62, 0), MATCH('ALL Backcast - WINEP NEP'!U$13, 'WSX Backcast - WINEP'!$B$13:$AG$13, 0))</f>
        <v>Excellent</v>
      </c>
      <c r="V531" t="str">
        <f>INDEX('WSX Backcast - WINEP'!$B$12:$AG$62, MATCH('ALL Backcast - WINEP NEP'!$C531, 'WSX Backcast - WINEP'!$C$12:$C$62, 0), MATCH('ALL Backcast - WINEP NEP'!V$13, 'WSX Backcast - WINEP'!$B$13:$AG$13, 0))</f>
        <v>Excellent</v>
      </c>
      <c r="W531">
        <f>INDEX('WSX Backcast - WINEP'!$B$12:$AG$62, MATCH('ALL Backcast - WINEP NEP'!$C531, 'WSX Backcast - WINEP'!$C$12:$C$62, 0), MATCH('ALL Backcast - WINEP NEP'!W$13, 'WSX Backcast - WINEP'!$B$13:$AG$13, 0))</f>
        <v>0</v>
      </c>
      <c r="X531">
        <f>INDEX('WSX Backcast - WINEP'!$B$12:$AG$62, MATCH('ALL Backcast - WINEP NEP'!$C531, 'WSX Backcast - WINEP'!$C$12:$C$62, 0), MATCH('ALL Backcast - WINEP NEP'!X$13, 'WSX Backcast - WINEP'!$B$13:$AG$13, 0))</f>
        <v>0</v>
      </c>
      <c r="Y531">
        <f>INDEX('WSX Backcast - WINEP'!$B$12:$AG$62, MATCH('ALL Backcast - WINEP NEP'!$C531, 'WSX Backcast - WINEP'!$C$12:$C$62, 0), MATCH('ALL Backcast - WINEP NEP'!Y$13, 'WSX Backcast - WINEP'!$B$13:$AG$13, 0))</f>
        <v>0</v>
      </c>
      <c r="Z531" t="str">
        <f>INDEX('WSX Backcast - WINEP'!$B$12:$AG$62, MATCH('ALL Backcast - WINEP NEP'!$C531, 'WSX Backcast - WINEP'!$C$12:$C$62, 0), MATCH('ALL Backcast - WINEP NEP'!Z$13, 'WSX Backcast - WINEP'!$B$13:$AG$13, 0))</f>
        <v>N</v>
      </c>
      <c r="AB531" t="str">
        <f t="shared" si="11"/>
        <v>N</v>
      </c>
    </row>
    <row r="532" spans="2:28">
      <c r="B532" t="s">
        <v>245</v>
      </c>
      <c r="C532" t="s">
        <v>877</v>
      </c>
      <c r="D532" t="str">
        <f>INDEX('WSX Backcast - WINEP'!$B$12:$AG$62, MATCH('ALL Backcast - WINEP NEP'!$C532, 'WSX Backcast - WINEP'!$C$12:$C$62, 0), MATCH('ALL Backcast - WINEP NEP'!D$13, 'WSX Backcast - WINEP'!$B$13:$AG$13, 0))</f>
        <v>coastal</v>
      </c>
      <c r="E532" t="str">
        <f>INDEX('WSX Backcast - WINEP'!$B$12:$AG$62, MATCH('ALL Backcast - WINEP NEP'!$C532, 'WSX Backcast - WINEP'!$C$12:$C$62, 0), MATCH('ALL Backcast - WINEP NEP'!E$13, 'WSX Backcast - WINEP'!$B$13:$AG$13, 0))</f>
        <v>Categorisation</v>
      </c>
      <c r="F532" t="str">
        <f>INDEX('WSX Backcast - WINEP'!$B$12:$AG$62, MATCH('ALL Backcast - WINEP NEP'!$C532, 'WSX Backcast - WINEP'!$C$12:$C$62, 0), MATCH('ALL Backcast - WINEP NEP'!F$13, 'WSX Backcast - WINEP'!$B$13:$AG$13, 0))</f>
        <v>Included</v>
      </c>
      <c r="H532" t="str">
        <f>INDEX('WSX Backcast - WINEP'!$B$12:$AG$62, MATCH('ALL Backcast - WINEP NEP'!$C532, 'WSX Backcast - WINEP'!$C$12:$C$62, 0), MATCH('ALL Backcast - WINEP NEP'!H$13, 'WSX Backcast - WINEP'!$B$13:$AG$13, 0))</f>
        <v>Excellent</v>
      </c>
      <c r="I532" t="str">
        <f>INDEX('WSX Backcast - WINEP'!$B$12:$AG$62, MATCH('ALL Backcast - WINEP NEP'!$C532, 'WSX Backcast - WINEP'!$C$12:$C$62, 0), MATCH('ALL Backcast - WINEP NEP'!I$13, 'WSX Backcast - WINEP'!$B$13:$AG$13, 0))</f>
        <v>Excellent</v>
      </c>
      <c r="J532" t="str">
        <f>INDEX('WSX Backcast - WINEP'!$B$12:$AG$62, MATCH('ALL Backcast - WINEP NEP'!$C532, 'WSX Backcast - WINEP'!$C$12:$C$62, 0), MATCH('ALL Backcast - WINEP NEP'!J$13, 'WSX Backcast - WINEP'!$B$13:$AG$13, 0))</f>
        <v>Excellent</v>
      </c>
      <c r="K532" t="str">
        <f>INDEX('WSX Backcast - WINEP'!$B$12:$AG$62, MATCH('ALL Backcast - WINEP NEP'!$C532, 'WSX Backcast - WINEP'!$C$12:$C$62, 0), MATCH('ALL Backcast - WINEP NEP'!K$13, 'WSX Backcast - WINEP'!$B$13:$AG$13, 0))</f>
        <v>Excellent</v>
      </c>
      <c r="L532" t="str">
        <f>INDEX('WSX Backcast - WINEP'!$B$12:$AG$62, MATCH('ALL Backcast - WINEP NEP'!$C532, 'WSX Backcast - WINEP'!$C$12:$C$62, 0), MATCH('ALL Backcast - WINEP NEP'!L$13, 'WSX Backcast - WINEP'!$B$13:$AG$13, 0))</f>
        <v>Excellent</v>
      </c>
      <c r="M532">
        <f>INDEX('WSX Backcast - WINEP'!$B$12:$AG$62, MATCH('ALL Backcast - WINEP NEP'!$C532, 'WSX Backcast - WINEP'!$C$12:$C$62, 0), MATCH('ALL Backcast - WINEP NEP'!M$13, 'WSX Backcast - WINEP'!$B$13:$AG$13, 0))</f>
        <v>0</v>
      </c>
      <c r="N532" t="str">
        <f>INDEX('WSX Backcast - WINEP'!$B$12:$AG$62, MATCH('ALL Backcast - WINEP NEP'!$C532, 'WSX Backcast - WINEP'!$C$12:$C$62, 0), MATCH('ALL Backcast - WINEP NEP'!N$13, 'WSX Backcast - WINEP'!$B$13:$AG$13, 0))</f>
        <v>Excellent</v>
      </c>
      <c r="O532" t="str">
        <f>INDEX('WSX Backcast - WINEP'!$B$12:$AG$62, MATCH('ALL Backcast - WINEP NEP'!$C532, 'WSX Backcast - WINEP'!$C$12:$C$62, 0), MATCH('ALL Backcast - WINEP NEP'!O$13, 'WSX Backcast - WINEP'!$B$13:$AG$13, 0))</f>
        <v>Excellent</v>
      </c>
      <c r="P532">
        <f>INDEX('WSX Backcast - WINEP'!$B$12:$AG$62, MATCH('ALL Backcast - WINEP NEP'!$C532, 'WSX Backcast - WINEP'!$C$12:$C$62, 0), MATCH('ALL Backcast - WINEP NEP'!P$13, 'WSX Backcast - WINEP'!$B$13:$AG$13, 0))</f>
        <v>0</v>
      </c>
      <c r="Q532" t="str">
        <f>INDEX('WSX Backcast - WINEP'!$B$12:$AG$62, MATCH('ALL Backcast - WINEP NEP'!$C532, 'WSX Backcast - WINEP'!$C$12:$C$62, 0), MATCH('ALL Backcast - WINEP NEP'!Q$13, 'WSX Backcast - WINEP'!$B$13:$AG$13, 0))</f>
        <v>Excellent</v>
      </c>
      <c r="R532" t="str">
        <f>INDEX('WSX Backcast - WINEP'!$B$12:$AG$62, MATCH('ALL Backcast - WINEP NEP'!$C532, 'WSX Backcast - WINEP'!$C$12:$C$62, 0), MATCH('ALL Backcast - WINEP NEP'!R$13, 'WSX Backcast - WINEP'!$B$13:$AG$13, 0))</f>
        <v>Excellent</v>
      </c>
      <c r="S532" t="str">
        <f>INDEX('WSX Backcast - WINEP'!$B$12:$AG$62, MATCH('ALL Backcast - WINEP NEP'!$C532, 'WSX Backcast - WINEP'!$C$12:$C$62, 0), MATCH('ALL Backcast - WINEP NEP'!S$13, 'WSX Backcast - WINEP'!$B$13:$AG$13, 0))</f>
        <v>Excellent</v>
      </c>
      <c r="T532" t="str">
        <f>INDEX('WSX Backcast - WINEP'!$B$12:$AG$62, MATCH('ALL Backcast - WINEP NEP'!$C532, 'WSX Backcast - WINEP'!$C$12:$C$62, 0), MATCH('ALL Backcast - WINEP NEP'!T$13, 'WSX Backcast - WINEP'!$B$13:$AG$13, 0))</f>
        <v>Excellent</v>
      </c>
      <c r="U532" t="str">
        <f>INDEX('WSX Backcast - WINEP'!$B$12:$AG$62, MATCH('ALL Backcast - WINEP NEP'!$C532, 'WSX Backcast - WINEP'!$C$12:$C$62, 0), MATCH('ALL Backcast - WINEP NEP'!U$13, 'WSX Backcast - WINEP'!$B$13:$AG$13, 0))</f>
        <v>Excellent</v>
      </c>
      <c r="V532" t="str">
        <f>INDEX('WSX Backcast - WINEP'!$B$12:$AG$62, MATCH('ALL Backcast - WINEP NEP'!$C532, 'WSX Backcast - WINEP'!$C$12:$C$62, 0), MATCH('ALL Backcast - WINEP NEP'!V$13, 'WSX Backcast - WINEP'!$B$13:$AG$13, 0))</f>
        <v>Excellent</v>
      </c>
      <c r="W532">
        <f>INDEX('WSX Backcast - WINEP'!$B$12:$AG$62, MATCH('ALL Backcast - WINEP NEP'!$C532, 'WSX Backcast - WINEP'!$C$12:$C$62, 0), MATCH('ALL Backcast - WINEP NEP'!W$13, 'WSX Backcast - WINEP'!$B$13:$AG$13, 0))</f>
        <v>0</v>
      </c>
      <c r="X532" t="str">
        <f>INDEX('WSX Backcast - WINEP'!$B$12:$AG$62, MATCH('ALL Backcast - WINEP NEP'!$C532, 'WSX Backcast - WINEP'!$C$12:$C$62, 0), MATCH('ALL Backcast - WINEP NEP'!X$13, 'WSX Backcast - WINEP'!$B$13:$AG$13, 0))</f>
        <v>EnvAct_IMP3 - 08WW101001ph</v>
      </c>
      <c r="Y532" t="str">
        <f>INDEX('WSX Backcast - WINEP'!$B$12:$AG$62, MATCH('ALL Backcast - WINEP NEP'!$C532, 'WSX Backcast - WINEP'!$C$12:$C$62, 0), MATCH('ALL Backcast - WINEP NEP'!Y$13, 'WSX Backcast - WINEP'!$B$13:$AG$13, 0))</f>
        <v>Accept company forecast (actions complete 31/03/2030) - improvements to reduce storm overflows, already excellent</v>
      </c>
      <c r="Z532" t="str">
        <f>INDEX('WSX Backcast - WINEP'!$B$12:$AG$62, MATCH('ALL Backcast - WINEP NEP'!$C532, 'WSX Backcast - WINEP'!$C$12:$C$62, 0), MATCH('ALL Backcast - WINEP NEP'!Z$13, 'WSX Backcast - WINEP'!$B$13:$AG$13, 0))</f>
        <v>N</v>
      </c>
      <c r="AB532" t="str">
        <f t="shared" si="11"/>
        <v>Y</v>
      </c>
    </row>
    <row r="533" spans="2:28">
      <c r="B533" t="s">
        <v>245</v>
      </c>
      <c r="C533" t="s">
        <v>878</v>
      </c>
      <c r="D533" t="str">
        <f>INDEX('WSX Backcast - WINEP'!$B$12:$AG$62, MATCH('ALL Backcast - WINEP NEP'!$C533, 'WSX Backcast - WINEP'!$C$12:$C$62, 0), MATCH('ALL Backcast - WINEP NEP'!D$13, 'WSX Backcast - WINEP'!$B$13:$AG$13, 0))</f>
        <v>coastal</v>
      </c>
      <c r="E533" t="str">
        <f>INDEX('WSX Backcast - WINEP'!$B$12:$AG$62, MATCH('ALL Backcast - WINEP NEP'!$C533, 'WSX Backcast - WINEP'!$C$12:$C$62, 0), MATCH('ALL Backcast - WINEP NEP'!E$13, 'WSX Backcast - WINEP'!$B$13:$AG$13, 0))</f>
        <v>Categorisation</v>
      </c>
      <c r="F533" t="str">
        <f>INDEX('WSX Backcast - WINEP'!$B$12:$AG$62, MATCH('ALL Backcast - WINEP NEP'!$C533, 'WSX Backcast - WINEP'!$C$12:$C$62, 0), MATCH('ALL Backcast - WINEP NEP'!F$13, 'WSX Backcast - WINEP'!$B$13:$AG$13, 0))</f>
        <v>Included</v>
      </c>
      <c r="H533" t="str">
        <f>INDEX('WSX Backcast - WINEP'!$B$12:$AG$62, MATCH('ALL Backcast - WINEP NEP'!$C533, 'WSX Backcast - WINEP'!$C$12:$C$62, 0), MATCH('ALL Backcast - WINEP NEP'!H$13, 'WSX Backcast - WINEP'!$B$13:$AG$13, 0))</f>
        <v>Excellent</v>
      </c>
      <c r="I533" t="str">
        <f>INDEX('WSX Backcast - WINEP'!$B$12:$AG$62, MATCH('ALL Backcast - WINEP NEP'!$C533, 'WSX Backcast - WINEP'!$C$12:$C$62, 0), MATCH('ALL Backcast - WINEP NEP'!I$13, 'WSX Backcast - WINEP'!$B$13:$AG$13, 0))</f>
        <v>Excellent</v>
      </c>
      <c r="J533" t="str">
        <f>INDEX('WSX Backcast - WINEP'!$B$12:$AG$62, MATCH('ALL Backcast - WINEP NEP'!$C533, 'WSX Backcast - WINEP'!$C$12:$C$62, 0), MATCH('ALL Backcast - WINEP NEP'!J$13, 'WSX Backcast - WINEP'!$B$13:$AG$13, 0))</f>
        <v>Excellent</v>
      </c>
      <c r="K533" t="str">
        <f>INDEX('WSX Backcast - WINEP'!$B$12:$AG$62, MATCH('ALL Backcast - WINEP NEP'!$C533, 'WSX Backcast - WINEP'!$C$12:$C$62, 0), MATCH('ALL Backcast - WINEP NEP'!K$13, 'WSX Backcast - WINEP'!$B$13:$AG$13, 0))</f>
        <v>Excellent</v>
      </c>
      <c r="L533" t="str">
        <f>INDEX('WSX Backcast - WINEP'!$B$12:$AG$62, MATCH('ALL Backcast - WINEP NEP'!$C533, 'WSX Backcast - WINEP'!$C$12:$C$62, 0), MATCH('ALL Backcast - WINEP NEP'!L$13, 'WSX Backcast - WINEP'!$B$13:$AG$13, 0))</f>
        <v>Excellent</v>
      </c>
      <c r="M533">
        <f>INDEX('WSX Backcast - WINEP'!$B$12:$AG$62, MATCH('ALL Backcast - WINEP NEP'!$C533, 'WSX Backcast - WINEP'!$C$12:$C$62, 0), MATCH('ALL Backcast - WINEP NEP'!M$13, 'WSX Backcast - WINEP'!$B$13:$AG$13, 0))</f>
        <v>0</v>
      </c>
      <c r="N533" t="str">
        <f>INDEX('WSX Backcast - WINEP'!$B$12:$AG$62, MATCH('ALL Backcast - WINEP NEP'!$C533, 'WSX Backcast - WINEP'!$C$12:$C$62, 0), MATCH('ALL Backcast - WINEP NEP'!N$13, 'WSX Backcast - WINEP'!$B$13:$AG$13, 0))</f>
        <v>Excellent</v>
      </c>
      <c r="O533" t="str">
        <f>INDEX('WSX Backcast - WINEP'!$B$12:$AG$62, MATCH('ALL Backcast - WINEP NEP'!$C533, 'WSX Backcast - WINEP'!$C$12:$C$62, 0), MATCH('ALL Backcast - WINEP NEP'!O$13, 'WSX Backcast - WINEP'!$B$13:$AG$13, 0))</f>
        <v>Excellent</v>
      </c>
      <c r="P533">
        <f>INDEX('WSX Backcast - WINEP'!$B$12:$AG$62, MATCH('ALL Backcast - WINEP NEP'!$C533, 'WSX Backcast - WINEP'!$C$12:$C$62, 0), MATCH('ALL Backcast - WINEP NEP'!P$13, 'WSX Backcast - WINEP'!$B$13:$AG$13, 0))</f>
        <v>0</v>
      </c>
      <c r="Q533" t="str">
        <f>INDEX('WSX Backcast - WINEP'!$B$12:$AG$62, MATCH('ALL Backcast - WINEP NEP'!$C533, 'WSX Backcast - WINEP'!$C$12:$C$62, 0), MATCH('ALL Backcast - WINEP NEP'!Q$13, 'WSX Backcast - WINEP'!$B$13:$AG$13, 0))</f>
        <v>Excellent</v>
      </c>
      <c r="R533" t="str">
        <f>INDEX('WSX Backcast - WINEP'!$B$12:$AG$62, MATCH('ALL Backcast - WINEP NEP'!$C533, 'WSX Backcast - WINEP'!$C$12:$C$62, 0), MATCH('ALL Backcast - WINEP NEP'!R$13, 'WSX Backcast - WINEP'!$B$13:$AG$13, 0))</f>
        <v>Excellent</v>
      </c>
      <c r="S533" t="str">
        <f>INDEX('WSX Backcast - WINEP'!$B$12:$AG$62, MATCH('ALL Backcast - WINEP NEP'!$C533, 'WSX Backcast - WINEP'!$C$12:$C$62, 0), MATCH('ALL Backcast - WINEP NEP'!S$13, 'WSX Backcast - WINEP'!$B$13:$AG$13, 0))</f>
        <v>Excellent</v>
      </c>
      <c r="T533" t="str">
        <f>INDEX('WSX Backcast - WINEP'!$B$12:$AG$62, MATCH('ALL Backcast - WINEP NEP'!$C533, 'WSX Backcast - WINEP'!$C$12:$C$62, 0), MATCH('ALL Backcast - WINEP NEP'!T$13, 'WSX Backcast - WINEP'!$B$13:$AG$13, 0))</f>
        <v>Excellent</v>
      </c>
      <c r="U533" t="str">
        <f>INDEX('WSX Backcast - WINEP'!$B$12:$AG$62, MATCH('ALL Backcast - WINEP NEP'!$C533, 'WSX Backcast - WINEP'!$C$12:$C$62, 0), MATCH('ALL Backcast - WINEP NEP'!U$13, 'WSX Backcast - WINEP'!$B$13:$AG$13, 0))</f>
        <v>Excellent</v>
      </c>
      <c r="V533" t="str">
        <f>INDEX('WSX Backcast - WINEP'!$B$12:$AG$62, MATCH('ALL Backcast - WINEP NEP'!$C533, 'WSX Backcast - WINEP'!$C$12:$C$62, 0), MATCH('ALL Backcast - WINEP NEP'!V$13, 'WSX Backcast - WINEP'!$B$13:$AG$13, 0))</f>
        <v>Excellent</v>
      </c>
      <c r="W533">
        <f>INDEX('WSX Backcast - WINEP'!$B$12:$AG$62, MATCH('ALL Backcast - WINEP NEP'!$C533, 'WSX Backcast - WINEP'!$C$12:$C$62, 0), MATCH('ALL Backcast - WINEP NEP'!W$13, 'WSX Backcast - WINEP'!$B$13:$AG$13, 0))</f>
        <v>0</v>
      </c>
      <c r="X533">
        <f>INDEX('WSX Backcast - WINEP'!$B$12:$AG$62, MATCH('ALL Backcast - WINEP NEP'!$C533, 'WSX Backcast - WINEP'!$C$12:$C$62, 0), MATCH('ALL Backcast - WINEP NEP'!X$13, 'WSX Backcast - WINEP'!$B$13:$AG$13, 0))</f>
        <v>0</v>
      </c>
      <c r="Y533">
        <f>INDEX('WSX Backcast - WINEP'!$B$12:$AG$62, MATCH('ALL Backcast - WINEP NEP'!$C533, 'WSX Backcast - WINEP'!$C$12:$C$62, 0), MATCH('ALL Backcast - WINEP NEP'!Y$13, 'WSX Backcast - WINEP'!$B$13:$AG$13, 0))</f>
        <v>0</v>
      </c>
      <c r="Z533" t="str">
        <f>INDEX('WSX Backcast - WINEP'!$B$12:$AG$62, MATCH('ALL Backcast - WINEP NEP'!$C533, 'WSX Backcast - WINEP'!$C$12:$C$62, 0), MATCH('ALL Backcast - WINEP NEP'!Z$13, 'WSX Backcast - WINEP'!$B$13:$AG$13, 0))</f>
        <v>N</v>
      </c>
      <c r="AB533" t="str">
        <f t="shared" si="11"/>
        <v>N</v>
      </c>
    </row>
    <row r="534" spans="2:28">
      <c r="B534" t="s">
        <v>245</v>
      </c>
      <c r="C534" t="s">
        <v>879</v>
      </c>
      <c r="D534" t="str">
        <f>INDEX('WSX Backcast - WINEP'!$B$12:$AG$62, MATCH('ALL Backcast - WINEP NEP'!$C534, 'WSX Backcast - WINEP'!$C$12:$C$62, 0), MATCH('ALL Backcast - WINEP NEP'!D$13, 'WSX Backcast - WINEP'!$B$13:$AG$13, 0))</f>
        <v>coastal</v>
      </c>
      <c r="E534" t="str">
        <f>INDEX('WSX Backcast - WINEP'!$B$12:$AG$62, MATCH('ALL Backcast - WINEP NEP'!$C534, 'WSX Backcast - WINEP'!$C$12:$C$62, 0), MATCH('ALL Backcast - WINEP NEP'!E$13, 'WSX Backcast - WINEP'!$B$13:$AG$13, 0))</f>
        <v>Categorisation</v>
      </c>
      <c r="F534" t="str">
        <f>INDEX('WSX Backcast - WINEP'!$B$12:$AG$62, MATCH('ALL Backcast - WINEP NEP'!$C534, 'WSX Backcast - WINEP'!$C$12:$C$62, 0), MATCH('ALL Backcast - WINEP NEP'!F$13, 'WSX Backcast - WINEP'!$B$13:$AG$13, 0))</f>
        <v>Included</v>
      </c>
      <c r="H534" t="str">
        <f>INDEX('WSX Backcast - WINEP'!$B$12:$AG$62, MATCH('ALL Backcast - WINEP NEP'!$C534, 'WSX Backcast - WINEP'!$C$12:$C$62, 0), MATCH('ALL Backcast - WINEP NEP'!H$13, 'WSX Backcast - WINEP'!$B$13:$AG$13, 0))</f>
        <v>Excellent</v>
      </c>
      <c r="I534" t="str">
        <f>INDEX('WSX Backcast - WINEP'!$B$12:$AG$62, MATCH('ALL Backcast - WINEP NEP'!$C534, 'WSX Backcast - WINEP'!$C$12:$C$62, 0), MATCH('ALL Backcast - WINEP NEP'!I$13, 'WSX Backcast - WINEP'!$B$13:$AG$13, 0))</f>
        <v>Excellent</v>
      </c>
      <c r="J534" t="str">
        <f>INDEX('WSX Backcast - WINEP'!$B$12:$AG$62, MATCH('ALL Backcast - WINEP NEP'!$C534, 'WSX Backcast - WINEP'!$C$12:$C$62, 0), MATCH('ALL Backcast - WINEP NEP'!J$13, 'WSX Backcast - WINEP'!$B$13:$AG$13, 0))</f>
        <v>Excellent</v>
      </c>
      <c r="K534" t="str">
        <f>INDEX('WSX Backcast - WINEP'!$B$12:$AG$62, MATCH('ALL Backcast - WINEP NEP'!$C534, 'WSX Backcast - WINEP'!$C$12:$C$62, 0), MATCH('ALL Backcast - WINEP NEP'!K$13, 'WSX Backcast - WINEP'!$B$13:$AG$13, 0))</f>
        <v>Excellent</v>
      </c>
      <c r="L534" t="str">
        <f>INDEX('WSX Backcast - WINEP'!$B$12:$AG$62, MATCH('ALL Backcast - WINEP NEP'!$C534, 'WSX Backcast - WINEP'!$C$12:$C$62, 0), MATCH('ALL Backcast - WINEP NEP'!L$13, 'WSX Backcast - WINEP'!$B$13:$AG$13, 0))</f>
        <v>Excellent</v>
      </c>
      <c r="M534">
        <f>INDEX('WSX Backcast - WINEP'!$B$12:$AG$62, MATCH('ALL Backcast - WINEP NEP'!$C534, 'WSX Backcast - WINEP'!$C$12:$C$62, 0), MATCH('ALL Backcast - WINEP NEP'!M$13, 'WSX Backcast - WINEP'!$B$13:$AG$13, 0))</f>
        <v>0</v>
      </c>
      <c r="N534" t="str">
        <f>INDEX('WSX Backcast - WINEP'!$B$12:$AG$62, MATCH('ALL Backcast - WINEP NEP'!$C534, 'WSX Backcast - WINEP'!$C$12:$C$62, 0), MATCH('ALL Backcast - WINEP NEP'!N$13, 'WSX Backcast - WINEP'!$B$13:$AG$13, 0))</f>
        <v>Excellent</v>
      </c>
      <c r="O534" t="str">
        <f>INDEX('WSX Backcast - WINEP'!$B$12:$AG$62, MATCH('ALL Backcast - WINEP NEP'!$C534, 'WSX Backcast - WINEP'!$C$12:$C$62, 0), MATCH('ALL Backcast - WINEP NEP'!O$13, 'WSX Backcast - WINEP'!$B$13:$AG$13, 0))</f>
        <v>Excellent</v>
      </c>
      <c r="P534">
        <f>INDEX('WSX Backcast - WINEP'!$B$12:$AG$62, MATCH('ALL Backcast - WINEP NEP'!$C534, 'WSX Backcast - WINEP'!$C$12:$C$62, 0), MATCH('ALL Backcast - WINEP NEP'!P$13, 'WSX Backcast - WINEP'!$B$13:$AG$13, 0))</f>
        <v>0</v>
      </c>
      <c r="Q534" t="str">
        <f>INDEX('WSX Backcast - WINEP'!$B$12:$AG$62, MATCH('ALL Backcast - WINEP NEP'!$C534, 'WSX Backcast - WINEP'!$C$12:$C$62, 0), MATCH('ALL Backcast - WINEP NEP'!Q$13, 'WSX Backcast - WINEP'!$B$13:$AG$13, 0))</f>
        <v>Excellent</v>
      </c>
      <c r="R534" t="str">
        <f>INDEX('WSX Backcast - WINEP'!$B$12:$AG$62, MATCH('ALL Backcast - WINEP NEP'!$C534, 'WSX Backcast - WINEP'!$C$12:$C$62, 0), MATCH('ALL Backcast - WINEP NEP'!R$13, 'WSX Backcast - WINEP'!$B$13:$AG$13, 0))</f>
        <v>Excellent</v>
      </c>
      <c r="S534" t="str">
        <f>INDEX('WSX Backcast - WINEP'!$B$12:$AG$62, MATCH('ALL Backcast - WINEP NEP'!$C534, 'WSX Backcast - WINEP'!$C$12:$C$62, 0), MATCH('ALL Backcast - WINEP NEP'!S$13, 'WSX Backcast - WINEP'!$B$13:$AG$13, 0))</f>
        <v>Excellent</v>
      </c>
      <c r="T534" t="str">
        <f>INDEX('WSX Backcast - WINEP'!$B$12:$AG$62, MATCH('ALL Backcast - WINEP NEP'!$C534, 'WSX Backcast - WINEP'!$C$12:$C$62, 0), MATCH('ALL Backcast - WINEP NEP'!T$13, 'WSX Backcast - WINEP'!$B$13:$AG$13, 0))</f>
        <v>Excellent</v>
      </c>
      <c r="U534" t="str">
        <f>INDEX('WSX Backcast - WINEP'!$B$12:$AG$62, MATCH('ALL Backcast - WINEP NEP'!$C534, 'WSX Backcast - WINEP'!$C$12:$C$62, 0), MATCH('ALL Backcast - WINEP NEP'!U$13, 'WSX Backcast - WINEP'!$B$13:$AG$13, 0))</f>
        <v>Excellent</v>
      </c>
      <c r="V534" t="str">
        <f>INDEX('WSX Backcast - WINEP'!$B$12:$AG$62, MATCH('ALL Backcast - WINEP NEP'!$C534, 'WSX Backcast - WINEP'!$C$12:$C$62, 0), MATCH('ALL Backcast - WINEP NEP'!V$13, 'WSX Backcast - WINEP'!$B$13:$AG$13, 0))</f>
        <v>Excellent</v>
      </c>
      <c r="W534">
        <f>INDEX('WSX Backcast - WINEP'!$B$12:$AG$62, MATCH('ALL Backcast - WINEP NEP'!$C534, 'WSX Backcast - WINEP'!$C$12:$C$62, 0), MATCH('ALL Backcast - WINEP NEP'!W$13, 'WSX Backcast - WINEP'!$B$13:$AG$13, 0))</f>
        <v>0</v>
      </c>
      <c r="X534" t="str">
        <f>INDEX('WSX Backcast - WINEP'!$B$12:$AG$62, MATCH('ALL Backcast - WINEP NEP'!$C534, 'WSX Backcast - WINEP'!$C$12:$C$62, 0), MATCH('ALL Backcast - WINEP NEP'!X$13, 'WSX Backcast - WINEP'!$B$13:$AG$13, 0))</f>
        <v>2 x EnvAct_IMP3 - 08WW101001ap, 08WW101001av</v>
      </c>
      <c r="Y534" t="str">
        <f>INDEX('WSX Backcast - WINEP'!$B$12:$AG$62, MATCH('ALL Backcast - WINEP NEP'!$C534, 'WSX Backcast - WINEP'!$C$12:$C$62, 0), MATCH('ALL Backcast - WINEP NEP'!Y$13, 'WSX Backcast - WINEP'!$B$13:$AG$13, 0))</f>
        <v>Accept company forecast (actions complete 31/03/2030) - improvements to reduce storm overflows, maintain excellent</v>
      </c>
      <c r="Z534" t="str">
        <f>INDEX('WSX Backcast - WINEP'!$B$12:$AG$62, MATCH('ALL Backcast - WINEP NEP'!$C534, 'WSX Backcast - WINEP'!$C$12:$C$62, 0), MATCH('ALL Backcast - WINEP NEP'!Z$13, 'WSX Backcast - WINEP'!$B$13:$AG$13, 0))</f>
        <v>N</v>
      </c>
      <c r="AB534" t="str">
        <f t="shared" si="11"/>
        <v>Y</v>
      </c>
    </row>
    <row r="535" spans="2:28">
      <c r="B535" t="s">
        <v>245</v>
      </c>
      <c r="C535" t="s">
        <v>880</v>
      </c>
      <c r="D535" t="str">
        <f>INDEX('WSX Backcast - WINEP'!$B$12:$AG$62, MATCH('ALL Backcast - WINEP NEP'!$C535, 'WSX Backcast - WINEP'!$C$12:$C$62, 0), MATCH('ALL Backcast - WINEP NEP'!D$13, 'WSX Backcast - WINEP'!$B$13:$AG$13, 0))</f>
        <v>coastal</v>
      </c>
      <c r="E535" t="str">
        <f>INDEX('WSX Backcast - WINEP'!$B$12:$AG$62, MATCH('ALL Backcast - WINEP NEP'!$C535, 'WSX Backcast - WINEP'!$C$12:$C$62, 0), MATCH('ALL Backcast - WINEP NEP'!E$13, 'WSX Backcast - WINEP'!$B$13:$AG$13, 0))</f>
        <v>Categorisation</v>
      </c>
      <c r="F535" t="str">
        <f>INDEX('WSX Backcast - WINEP'!$B$12:$AG$62, MATCH('ALL Backcast - WINEP NEP'!$C535, 'WSX Backcast - WINEP'!$C$12:$C$62, 0), MATCH('ALL Backcast - WINEP NEP'!F$13, 'WSX Backcast - WINEP'!$B$13:$AG$13, 0))</f>
        <v>Included</v>
      </c>
      <c r="H535" t="str">
        <f>INDEX('WSX Backcast - WINEP'!$B$12:$AG$62, MATCH('ALL Backcast - WINEP NEP'!$C535, 'WSX Backcast - WINEP'!$C$12:$C$62, 0), MATCH('ALL Backcast - WINEP NEP'!H$13, 'WSX Backcast - WINEP'!$B$13:$AG$13, 0))</f>
        <v>Excellent</v>
      </c>
      <c r="I535" t="str">
        <f>INDEX('WSX Backcast - WINEP'!$B$12:$AG$62, MATCH('ALL Backcast - WINEP NEP'!$C535, 'WSX Backcast - WINEP'!$C$12:$C$62, 0), MATCH('ALL Backcast - WINEP NEP'!I$13, 'WSX Backcast - WINEP'!$B$13:$AG$13, 0))</f>
        <v>Excellent</v>
      </c>
      <c r="J535" t="str">
        <f>INDEX('WSX Backcast - WINEP'!$B$12:$AG$62, MATCH('ALL Backcast - WINEP NEP'!$C535, 'WSX Backcast - WINEP'!$C$12:$C$62, 0), MATCH('ALL Backcast - WINEP NEP'!J$13, 'WSX Backcast - WINEP'!$B$13:$AG$13, 0))</f>
        <v>Excellent</v>
      </c>
      <c r="K535" t="str">
        <f>INDEX('WSX Backcast - WINEP'!$B$12:$AG$62, MATCH('ALL Backcast - WINEP NEP'!$C535, 'WSX Backcast - WINEP'!$C$12:$C$62, 0), MATCH('ALL Backcast - WINEP NEP'!K$13, 'WSX Backcast - WINEP'!$B$13:$AG$13, 0))</f>
        <v>Excellent</v>
      </c>
      <c r="L535" t="str">
        <f>INDEX('WSX Backcast - WINEP'!$B$12:$AG$62, MATCH('ALL Backcast - WINEP NEP'!$C535, 'WSX Backcast - WINEP'!$C$12:$C$62, 0), MATCH('ALL Backcast - WINEP NEP'!L$13, 'WSX Backcast - WINEP'!$B$13:$AG$13, 0))</f>
        <v>Excellent</v>
      </c>
      <c r="M535">
        <f>INDEX('WSX Backcast - WINEP'!$B$12:$AG$62, MATCH('ALL Backcast - WINEP NEP'!$C535, 'WSX Backcast - WINEP'!$C$12:$C$62, 0), MATCH('ALL Backcast - WINEP NEP'!M$13, 'WSX Backcast - WINEP'!$B$13:$AG$13, 0))</f>
        <v>0</v>
      </c>
      <c r="N535" t="str">
        <f>INDEX('WSX Backcast - WINEP'!$B$12:$AG$62, MATCH('ALL Backcast - WINEP NEP'!$C535, 'WSX Backcast - WINEP'!$C$12:$C$62, 0), MATCH('ALL Backcast - WINEP NEP'!N$13, 'WSX Backcast - WINEP'!$B$13:$AG$13, 0))</f>
        <v>Excellent</v>
      </c>
      <c r="O535" t="str">
        <f>INDEX('WSX Backcast - WINEP'!$B$12:$AG$62, MATCH('ALL Backcast - WINEP NEP'!$C535, 'WSX Backcast - WINEP'!$C$12:$C$62, 0), MATCH('ALL Backcast - WINEP NEP'!O$13, 'WSX Backcast - WINEP'!$B$13:$AG$13, 0))</f>
        <v>Excellent</v>
      </c>
      <c r="P535">
        <f>INDEX('WSX Backcast - WINEP'!$B$12:$AG$62, MATCH('ALL Backcast - WINEP NEP'!$C535, 'WSX Backcast - WINEP'!$C$12:$C$62, 0), MATCH('ALL Backcast - WINEP NEP'!P$13, 'WSX Backcast - WINEP'!$B$13:$AG$13, 0))</f>
        <v>0</v>
      </c>
      <c r="Q535" t="str">
        <f>INDEX('WSX Backcast - WINEP'!$B$12:$AG$62, MATCH('ALL Backcast - WINEP NEP'!$C535, 'WSX Backcast - WINEP'!$C$12:$C$62, 0), MATCH('ALL Backcast - WINEP NEP'!Q$13, 'WSX Backcast - WINEP'!$B$13:$AG$13, 0))</f>
        <v>Excellent</v>
      </c>
      <c r="R535" t="str">
        <f>INDEX('WSX Backcast - WINEP'!$B$12:$AG$62, MATCH('ALL Backcast - WINEP NEP'!$C535, 'WSX Backcast - WINEP'!$C$12:$C$62, 0), MATCH('ALL Backcast - WINEP NEP'!R$13, 'WSX Backcast - WINEP'!$B$13:$AG$13, 0))</f>
        <v>Excellent</v>
      </c>
      <c r="S535" t="str">
        <f>INDEX('WSX Backcast - WINEP'!$B$12:$AG$62, MATCH('ALL Backcast - WINEP NEP'!$C535, 'WSX Backcast - WINEP'!$C$12:$C$62, 0), MATCH('ALL Backcast - WINEP NEP'!S$13, 'WSX Backcast - WINEP'!$B$13:$AG$13, 0))</f>
        <v>Excellent</v>
      </c>
      <c r="T535" t="str">
        <f>INDEX('WSX Backcast - WINEP'!$B$12:$AG$62, MATCH('ALL Backcast - WINEP NEP'!$C535, 'WSX Backcast - WINEP'!$C$12:$C$62, 0), MATCH('ALL Backcast - WINEP NEP'!T$13, 'WSX Backcast - WINEP'!$B$13:$AG$13, 0))</f>
        <v>Excellent</v>
      </c>
      <c r="U535" t="str">
        <f>INDEX('WSX Backcast - WINEP'!$B$12:$AG$62, MATCH('ALL Backcast - WINEP NEP'!$C535, 'WSX Backcast - WINEP'!$C$12:$C$62, 0), MATCH('ALL Backcast - WINEP NEP'!U$13, 'WSX Backcast - WINEP'!$B$13:$AG$13, 0))</f>
        <v>Excellent</v>
      </c>
      <c r="V535" t="str">
        <f>INDEX('WSX Backcast - WINEP'!$B$12:$AG$62, MATCH('ALL Backcast - WINEP NEP'!$C535, 'WSX Backcast - WINEP'!$C$12:$C$62, 0), MATCH('ALL Backcast - WINEP NEP'!V$13, 'WSX Backcast - WINEP'!$B$13:$AG$13, 0))</f>
        <v>Excellent</v>
      </c>
      <c r="W535">
        <f>INDEX('WSX Backcast - WINEP'!$B$12:$AG$62, MATCH('ALL Backcast - WINEP NEP'!$C535, 'WSX Backcast - WINEP'!$C$12:$C$62, 0), MATCH('ALL Backcast - WINEP NEP'!W$13, 'WSX Backcast - WINEP'!$B$13:$AG$13, 0))</f>
        <v>0</v>
      </c>
      <c r="X535">
        <f>INDEX('WSX Backcast - WINEP'!$B$12:$AG$62, MATCH('ALL Backcast - WINEP NEP'!$C535, 'WSX Backcast - WINEP'!$C$12:$C$62, 0), MATCH('ALL Backcast - WINEP NEP'!X$13, 'WSX Backcast - WINEP'!$B$13:$AG$13, 0))</f>
        <v>0</v>
      </c>
      <c r="Y535">
        <f>INDEX('WSX Backcast - WINEP'!$B$12:$AG$62, MATCH('ALL Backcast - WINEP NEP'!$C535, 'WSX Backcast - WINEP'!$C$12:$C$62, 0), MATCH('ALL Backcast - WINEP NEP'!Y$13, 'WSX Backcast - WINEP'!$B$13:$AG$13, 0))</f>
        <v>0</v>
      </c>
      <c r="Z535" t="str">
        <f>INDEX('WSX Backcast - WINEP'!$B$12:$AG$62, MATCH('ALL Backcast - WINEP NEP'!$C535, 'WSX Backcast - WINEP'!$C$12:$C$62, 0), MATCH('ALL Backcast - WINEP NEP'!Z$13, 'WSX Backcast - WINEP'!$B$13:$AG$13, 0))</f>
        <v>N</v>
      </c>
      <c r="AB535" t="str">
        <f t="shared" si="11"/>
        <v>N</v>
      </c>
    </row>
    <row r="536" spans="2:28">
      <c r="B536" t="s">
        <v>245</v>
      </c>
      <c r="C536" t="s">
        <v>881</v>
      </c>
      <c r="D536" t="str">
        <f>INDEX('WSX Backcast - WINEP'!$B$12:$AG$62, MATCH('ALL Backcast - WINEP NEP'!$C536, 'WSX Backcast - WINEP'!$C$12:$C$62, 0), MATCH('ALL Backcast - WINEP NEP'!D$13, 'WSX Backcast - WINEP'!$B$13:$AG$13, 0))</f>
        <v>coastal</v>
      </c>
      <c r="E536" t="str">
        <f>INDEX('WSX Backcast - WINEP'!$B$12:$AG$62, MATCH('ALL Backcast - WINEP NEP'!$C536, 'WSX Backcast - WINEP'!$C$12:$C$62, 0), MATCH('ALL Backcast - WINEP NEP'!E$13, 'WSX Backcast - WINEP'!$B$13:$AG$13, 0))</f>
        <v>Categorisation</v>
      </c>
      <c r="F536" t="str">
        <f>INDEX('WSX Backcast - WINEP'!$B$12:$AG$62, MATCH('ALL Backcast - WINEP NEP'!$C536, 'WSX Backcast - WINEP'!$C$12:$C$62, 0), MATCH('ALL Backcast - WINEP NEP'!F$13, 'WSX Backcast - WINEP'!$B$13:$AG$13, 0))</f>
        <v>Included</v>
      </c>
      <c r="H536" t="str">
        <f>INDEX('WSX Backcast - WINEP'!$B$12:$AG$62, MATCH('ALL Backcast - WINEP NEP'!$C536, 'WSX Backcast - WINEP'!$C$12:$C$62, 0), MATCH('ALL Backcast - WINEP NEP'!H$13, 'WSX Backcast - WINEP'!$B$13:$AG$13, 0))</f>
        <v>Excellent</v>
      </c>
      <c r="I536" t="str">
        <f>INDEX('WSX Backcast - WINEP'!$B$12:$AG$62, MATCH('ALL Backcast - WINEP NEP'!$C536, 'WSX Backcast - WINEP'!$C$12:$C$62, 0), MATCH('ALL Backcast - WINEP NEP'!I$13, 'WSX Backcast - WINEP'!$B$13:$AG$13, 0))</f>
        <v>Excellent</v>
      </c>
      <c r="J536" t="str">
        <f>INDEX('WSX Backcast - WINEP'!$B$12:$AG$62, MATCH('ALL Backcast - WINEP NEP'!$C536, 'WSX Backcast - WINEP'!$C$12:$C$62, 0), MATCH('ALL Backcast - WINEP NEP'!J$13, 'WSX Backcast - WINEP'!$B$13:$AG$13, 0))</f>
        <v>Excellent</v>
      </c>
      <c r="K536" t="str">
        <f>INDEX('WSX Backcast - WINEP'!$B$12:$AG$62, MATCH('ALL Backcast - WINEP NEP'!$C536, 'WSX Backcast - WINEP'!$C$12:$C$62, 0), MATCH('ALL Backcast - WINEP NEP'!K$13, 'WSX Backcast - WINEP'!$B$13:$AG$13, 0))</f>
        <v>Excellent</v>
      </c>
      <c r="L536" t="str">
        <f>INDEX('WSX Backcast - WINEP'!$B$12:$AG$62, MATCH('ALL Backcast - WINEP NEP'!$C536, 'WSX Backcast - WINEP'!$C$12:$C$62, 0), MATCH('ALL Backcast - WINEP NEP'!L$13, 'WSX Backcast - WINEP'!$B$13:$AG$13, 0))</f>
        <v>Excellent</v>
      </c>
      <c r="M536">
        <f>INDEX('WSX Backcast - WINEP'!$B$12:$AG$62, MATCH('ALL Backcast - WINEP NEP'!$C536, 'WSX Backcast - WINEP'!$C$12:$C$62, 0), MATCH('ALL Backcast - WINEP NEP'!M$13, 'WSX Backcast - WINEP'!$B$13:$AG$13, 0))</f>
        <v>0</v>
      </c>
      <c r="N536" t="str">
        <f>INDEX('WSX Backcast - WINEP'!$B$12:$AG$62, MATCH('ALL Backcast - WINEP NEP'!$C536, 'WSX Backcast - WINEP'!$C$12:$C$62, 0), MATCH('ALL Backcast - WINEP NEP'!N$13, 'WSX Backcast - WINEP'!$B$13:$AG$13, 0))</f>
        <v>Excellent</v>
      </c>
      <c r="O536" t="str">
        <f>INDEX('WSX Backcast - WINEP'!$B$12:$AG$62, MATCH('ALL Backcast - WINEP NEP'!$C536, 'WSX Backcast - WINEP'!$C$12:$C$62, 0), MATCH('ALL Backcast - WINEP NEP'!O$13, 'WSX Backcast - WINEP'!$B$13:$AG$13, 0))</f>
        <v>Excellent</v>
      </c>
      <c r="P536">
        <f>INDEX('WSX Backcast - WINEP'!$B$12:$AG$62, MATCH('ALL Backcast - WINEP NEP'!$C536, 'WSX Backcast - WINEP'!$C$12:$C$62, 0), MATCH('ALL Backcast - WINEP NEP'!P$13, 'WSX Backcast - WINEP'!$B$13:$AG$13, 0))</f>
        <v>0</v>
      </c>
      <c r="Q536" t="str">
        <f>INDEX('WSX Backcast - WINEP'!$B$12:$AG$62, MATCH('ALL Backcast - WINEP NEP'!$C536, 'WSX Backcast - WINEP'!$C$12:$C$62, 0), MATCH('ALL Backcast - WINEP NEP'!Q$13, 'WSX Backcast - WINEP'!$B$13:$AG$13, 0))</f>
        <v>Excellent</v>
      </c>
      <c r="R536" t="str">
        <f>INDEX('WSX Backcast - WINEP'!$B$12:$AG$62, MATCH('ALL Backcast - WINEP NEP'!$C536, 'WSX Backcast - WINEP'!$C$12:$C$62, 0), MATCH('ALL Backcast - WINEP NEP'!R$13, 'WSX Backcast - WINEP'!$B$13:$AG$13, 0))</f>
        <v>Excellent</v>
      </c>
      <c r="S536" t="str">
        <f>INDEX('WSX Backcast - WINEP'!$B$12:$AG$62, MATCH('ALL Backcast - WINEP NEP'!$C536, 'WSX Backcast - WINEP'!$C$12:$C$62, 0), MATCH('ALL Backcast - WINEP NEP'!S$13, 'WSX Backcast - WINEP'!$B$13:$AG$13, 0))</f>
        <v>Excellent</v>
      </c>
      <c r="T536" t="str">
        <f>INDEX('WSX Backcast - WINEP'!$B$12:$AG$62, MATCH('ALL Backcast - WINEP NEP'!$C536, 'WSX Backcast - WINEP'!$C$12:$C$62, 0), MATCH('ALL Backcast - WINEP NEP'!T$13, 'WSX Backcast - WINEP'!$B$13:$AG$13, 0))</f>
        <v>Excellent</v>
      </c>
      <c r="U536" t="str">
        <f>INDEX('WSX Backcast - WINEP'!$B$12:$AG$62, MATCH('ALL Backcast - WINEP NEP'!$C536, 'WSX Backcast - WINEP'!$C$12:$C$62, 0), MATCH('ALL Backcast - WINEP NEP'!U$13, 'WSX Backcast - WINEP'!$B$13:$AG$13, 0))</f>
        <v>Excellent</v>
      </c>
      <c r="V536" t="str">
        <f>INDEX('WSX Backcast - WINEP'!$B$12:$AG$62, MATCH('ALL Backcast - WINEP NEP'!$C536, 'WSX Backcast - WINEP'!$C$12:$C$62, 0), MATCH('ALL Backcast - WINEP NEP'!V$13, 'WSX Backcast - WINEP'!$B$13:$AG$13, 0))</f>
        <v>Excellent</v>
      </c>
      <c r="W536">
        <f>INDEX('WSX Backcast - WINEP'!$B$12:$AG$62, MATCH('ALL Backcast - WINEP NEP'!$C536, 'WSX Backcast - WINEP'!$C$12:$C$62, 0), MATCH('ALL Backcast - WINEP NEP'!W$13, 'WSX Backcast - WINEP'!$B$13:$AG$13, 0))</f>
        <v>0</v>
      </c>
      <c r="X536" t="str">
        <f>INDEX('WSX Backcast - WINEP'!$B$12:$AG$62, MATCH('ALL Backcast - WINEP NEP'!$C536, 'WSX Backcast - WINEP'!$C$12:$C$62, 0), MATCH('ALL Backcast - WINEP NEP'!X$13, 'WSX Backcast - WINEP'!$B$13:$AG$13, 0))</f>
        <v>EnvAct_IMP3 - 08WW101001ab</v>
      </c>
      <c r="Y536" t="str">
        <f>INDEX('WSX Backcast - WINEP'!$B$12:$AG$62, MATCH('ALL Backcast - WINEP NEP'!$C536, 'WSX Backcast - WINEP'!$C$12:$C$62, 0), MATCH('ALL Backcast - WINEP NEP'!Y$13, 'WSX Backcast - WINEP'!$B$13:$AG$13, 0))</f>
        <v>Accept company forecast (actions complete 31/03/2030) - improvements to reduce storm overflows, already excellent</v>
      </c>
      <c r="Z536" t="str">
        <f>INDEX('WSX Backcast - WINEP'!$B$12:$AG$62, MATCH('ALL Backcast - WINEP NEP'!$C536, 'WSX Backcast - WINEP'!$C$12:$C$62, 0), MATCH('ALL Backcast - WINEP NEP'!Z$13, 'WSX Backcast - WINEP'!$B$13:$AG$13, 0))</f>
        <v>N</v>
      </c>
      <c r="AB536" t="str">
        <f t="shared" si="11"/>
        <v>Y</v>
      </c>
    </row>
    <row r="537" spans="2:28" ht="42">
      <c r="B537" t="s">
        <v>245</v>
      </c>
      <c r="C537" t="s">
        <v>882</v>
      </c>
      <c r="D537" t="str">
        <f>INDEX('WSX Backcast - WINEP'!$B$12:$AG$62, MATCH('ALL Backcast - WINEP NEP'!$C537, 'WSX Backcast - WINEP'!$C$12:$C$62, 0), MATCH('ALL Backcast - WINEP NEP'!D$13, 'WSX Backcast - WINEP'!$B$13:$AG$13, 0))</f>
        <v>coastal</v>
      </c>
      <c r="E537" t="str">
        <f>INDEX('WSX Backcast - WINEP'!$B$12:$AG$62, MATCH('ALL Backcast - WINEP NEP'!$C537, 'WSX Backcast - WINEP'!$C$12:$C$62, 0), MATCH('ALL Backcast - WINEP NEP'!E$13, 'WSX Backcast - WINEP'!$B$13:$AG$13, 0))</f>
        <v>Categorisation</v>
      </c>
      <c r="F537" t="str">
        <f>INDEX('WSX Backcast - WINEP'!$B$12:$AG$62, MATCH('ALL Backcast - WINEP NEP'!$C537, 'WSX Backcast - WINEP'!$C$12:$C$62, 0), MATCH('ALL Backcast - WINEP NEP'!F$13, 'WSX Backcast - WINEP'!$B$13:$AG$13, 0))</f>
        <v>Included</v>
      </c>
      <c r="H537" t="str">
        <f>INDEX('WSX Backcast - WINEP'!$B$12:$AG$62, MATCH('ALL Backcast - WINEP NEP'!$C537, 'WSX Backcast - WINEP'!$C$12:$C$62, 0), MATCH('ALL Backcast - WINEP NEP'!H$13, 'WSX Backcast - WINEP'!$B$13:$AG$13, 0))</f>
        <v>Good</v>
      </c>
      <c r="I537" t="str">
        <f>INDEX('WSX Backcast - WINEP'!$B$12:$AG$62, MATCH('ALL Backcast - WINEP NEP'!$C537, 'WSX Backcast - WINEP'!$C$12:$C$62, 0), MATCH('ALL Backcast - WINEP NEP'!I$13, 'WSX Backcast - WINEP'!$B$13:$AG$13, 0))</f>
        <v>Sufficient</v>
      </c>
      <c r="J537" t="str">
        <f>INDEX('WSX Backcast - WINEP'!$B$12:$AG$62, MATCH('ALL Backcast - WINEP NEP'!$C537, 'WSX Backcast - WINEP'!$C$12:$C$62, 0), MATCH('ALL Backcast - WINEP NEP'!J$13, 'WSX Backcast - WINEP'!$B$13:$AG$13, 0))</f>
        <v>Sufficient</v>
      </c>
      <c r="K537" t="str">
        <f>INDEX('WSX Backcast - WINEP'!$B$12:$AG$62, MATCH('ALL Backcast - WINEP NEP'!$C537, 'WSX Backcast - WINEP'!$C$12:$C$62, 0), MATCH('ALL Backcast - WINEP NEP'!K$13, 'WSX Backcast - WINEP'!$B$13:$AG$13, 0))</f>
        <v>Poor</v>
      </c>
      <c r="L537" t="str">
        <f>INDEX('WSX Backcast - WINEP'!$B$12:$AG$62, MATCH('ALL Backcast - WINEP NEP'!$C537, 'WSX Backcast - WINEP'!$C$12:$C$62, 0), MATCH('ALL Backcast - WINEP NEP'!L$13, 'WSX Backcast - WINEP'!$B$13:$AG$13, 0))</f>
        <v>Poor</v>
      </c>
      <c r="M537">
        <f>INDEX('WSX Backcast - WINEP'!$B$12:$AG$62, MATCH('ALL Backcast - WINEP NEP'!$C537, 'WSX Backcast - WINEP'!$C$12:$C$62, 0), MATCH('ALL Backcast - WINEP NEP'!M$13, 'WSX Backcast - WINEP'!$B$13:$AG$13, 0))</f>
        <v>0</v>
      </c>
      <c r="N537" t="str">
        <f>INDEX('WSX Backcast - WINEP'!$B$12:$AG$62, MATCH('ALL Backcast - WINEP NEP'!$C537, 'WSX Backcast - WINEP'!$C$12:$C$62, 0), MATCH('ALL Backcast - WINEP NEP'!N$13, 'WSX Backcast - WINEP'!$B$13:$AG$13, 0))</f>
        <v>Poor</v>
      </c>
      <c r="O537" t="str">
        <f>INDEX('WSX Backcast - WINEP'!$B$12:$AG$62, MATCH('ALL Backcast - WINEP NEP'!$C537, 'WSX Backcast - WINEP'!$C$12:$C$62, 0), MATCH('ALL Backcast - WINEP NEP'!O$13, 'WSX Backcast - WINEP'!$B$13:$AG$13, 0))</f>
        <v>Poor</v>
      </c>
      <c r="P537">
        <f>INDEX('WSX Backcast - WINEP'!$B$12:$AG$62, MATCH('ALL Backcast - WINEP NEP'!$C537, 'WSX Backcast - WINEP'!$C$12:$C$62, 0), MATCH('ALL Backcast - WINEP NEP'!P$13, 'WSX Backcast - WINEP'!$B$13:$AG$13, 0))</f>
        <v>0</v>
      </c>
      <c r="Q537" t="str">
        <f>INDEX('WSX Backcast - WINEP'!$B$12:$AG$62, MATCH('ALL Backcast - WINEP NEP'!$C537, 'WSX Backcast - WINEP'!$C$12:$C$62, 0), MATCH('ALL Backcast - WINEP NEP'!Q$13, 'WSX Backcast - WINEP'!$B$13:$AG$13, 0))</f>
        <v>Poor</v>
      </c>
      <c r="R537" t="str">
        <f>INDEX('WSX Backcast - WINEP'!$B$12:$AG$62, MATCH('ALL Backcast - WINEP NEP'!$C537, 'WSX Backcast - WINEP'!$C$12:$C$62, 0), MATCH('ALL Backcast - WINEP NEP'!R$13, 'WSX Backcast - WINEP'!$B$13:$AG$13, 0))</f>
        <v>Poor</v>
      </c>
      <c r="S537" t="str">
        <f>INDEX('WSX Backcast - WINEP'!$B$12:$AG$62, MATCH('ALL Backcast - WINEP NEP'!$C537, 'WSX Backcast - WINEP'!$C$12:$C$62, 0), MATCH('ALL Backcast - WINEP NEP'!S$13, 'WSX Backcast - WINEP'!$B$13:$AG$13, 0))</f>
        <v>Poor</v>
      </c>
      <c r="T537" t="str">
        <f>INDEX('WSX Backcast - WINEP'!$B$12:$AG$62, MATCH('ALL Backcast - WINEP NEP'!$C537, 'WSX Backcast - WINEP'!$C$12:$C$62, 0), MATCH('ALL Backcast - WINEP NEP'!T$13, 'WSX Backcast - WINEP'!$B$13:$AG$13, 0))</f>
        <v>Poor</v>
      </c>
      <c r="U537" t="str">
        <f>INDEX('WSX Backcast - WINEP'!$B$12:$AG$62, MATCH('ALL Backcast - WINEP NEP'!$C537, 'WSX Backcast - WINEP'!$C$12:$C$62, 0), MATCH('ALL Backcast - WINEP NEP'!U$13, 'WSX Backcast - WINEP'!$B$13:$AG$13, 0))</f>
        <v>Poor</v>
      </c>
      <c r="V537" t="str">
        <f>INDEX('WSX Backcast - WINEP'!$B$12:$AG$62, MATCH('ALL Backcast - WINEP NEP'!$C537, 'WSX Backcast - WINEP'!$C$12:$C$62, 0), MATCH('ALL Backcast - WINEP NEP'!V$13, 'WSX Backcast - WINEP'!$B$13:$AG$13, 0))</f>
        <v>Poor</v>
      </c>
      <c r="W537" t="str">
        <f>INDEX('WSX Backcast - WINEP'!$B$12:$AG$62, MATCH('ALL Backcast - WINEP NEP'!$C537, 'WSX Backcast - WINEP'!$C$12:$C$62, 0), MATCH('ALL Backcast - WINEP NEP'!W$13, 'WSX Backcast - WINEP'!$B$13:$AG$13, 0))</f>
        <v>Y</v>
      </c>
      <c r="X537" s="22" t="str">
        <f>INDEX('WSX Backcast - WINEP'!$B$12:$AG$62, MATCH('ALL Backcast - WINEP NEP'!$C537, 'WSX Backcast - WINEP'!$C$12:$C$62, 0), MATCH('ALL Backcast - WINEP NEP'!X$13, 'WSX Backcast - WINEP'!$B$13:$AG$13, 0))</f>
        <v>Listed as secondary bathing water on 08WW101001am</v>
      </c>
      <c r="Y537" t="str">
        <f>INDEX('WSX Backcast - WINEP'!$B$12:$AG$62, MATCH('ALL Backcast - WINEP NEP'!$C537, 'WSX Backcast - WINEP'!$C$12:$C$62, 0), MATCH('ALL Backcast - WINEP NEP'!Y$13, 'WSX Backcast - WINEP'!$B$13:$AG$13, 0))</f>
        <v>Accept company forecast as consistent years of poor</v>
      </c>
      <c r="Z537" t="str">
        <f>INDEX('WSX Backcast - WINEP'!$B$12:$AG$62, MATCH('ALL Backcast - WINEP NEP'!$C537, 'WSX Backcast - WINEP'!$C$12:$C$62, 0), MATCH('ALL Backcast - WINEP NEP'!Z$13, 'WSX Backcast - WINEP'!$B$13:$AG$13, 0))</f>
        <v>N</v>
      </c>
      <c r="AB537" t="str">
        <f t="shared" si="11"/>
        <v>N</v>
      </c>
    </row>
    <row r="538" spans="2:28">
      <c r="B538" t="s">
        <v>245</v>
      </c>
      <c r="C538" t="s">
        <v>883</v>
      </c>
      <c r="D538" t="str">
        <f>INDEX('WSX Backcast - WINEP'!$B$12:$AG$62, MATCH('ALL Backcast - WINEP NEP'!$C538, 'WSX Backcast - WINEP'!$C$12:$C$62, 0), MATCH('ALL Backcast - WINEP NEP'!D$13, 'WSX Backcast - WINEP'!$B$13:$AG$13, 0))</f>
        <v>coastal</v>
      </c>
      <c r="E538" t="str">
        <f>INDEX('WSX Backcast - WINEP'!$B$12:$AG$62, MATCH('ALL Backcast - WINEP NEP'!$C538, 'WSX Backcast - WINEP'!$C$12:$C$62, 0), MATCH('ALL Backcast - WINEP NEP'!E$13, 'WSX Backcast - WINEP'!$B$13:$AG$13, 0))</f>
        <v>Categorisation</v>
      </c>
      <c r="F538" t="str">
        <f>INDEX('WSX Backcast - WINEP'!$B$12:$AG$62, MATCH('ALL Backcast - WINEP NEP'!$C538, 'WSX Backcast - WINEP'!$C$12:$C$62, 0), MATCH('ALL Backcast - WINEP NEP'!F$13, 'WSX Backcast - WINEP'!$B$13:$AG$13, 0))</f>
        <v>Included</v>
      </c>
      <c r="H538" t="str">
        <f>INDEX('WSX Backcast - WINEP'!$B$12:$AG$62, MATCH('ALL Backcast - WINEP NEP'!$C538, 'WSX Backcast - WINEP'!$C$12:$C$62, 0), MATCH('ALL Backcast - WINEP NEP'!H$13, 'WSX Backcast - WINEP'!$B$13:$AG$13, 0))</f>
        <v>Good</v>
      </c>
      <c r="I538" t="str">
        <f>INDEX('WSX Backcast - WINEP'!$B$12:$AG$62, MATCH('ALL Backcast - WINEP NEP'!$C538, 'WSX Backcast - WINEP'!$C$12:$C$62, 0), MATCH('ALL Backcast - WINEP NEP'!I$13, 'WSX Backcast - WINEP'!$B$13:$AG$13, 0))</f>
        <v>Good</v>
      </c>
      <c r="J538" t="str">
        <f>INDEX('WSX Backcast - WINEP'!$B$12:$AG$62, MATCH('ALL Backcast - WINEP NEP'!$C538, 'WSX Backcast - WINEP'!$C$12:$C$62, 0), MATCH('ALL Backcast - WINEP NEP'!J$13, 'WSX Backcast - WINEP'!$B$13:$AG$13, 0))</f>
        <v>Good</v>
      </c>
      <c r="K538" t="str">
        <f>INDEX('WSX Backcast - WINEP'!$B$12:$AG$62, MATCH('ALL Backcast - WINEP NEP'!$C538, 'WSX Backcast - WINEP'!$C$12:$C$62, 0), MATCH('ALL Backcast - WINEP NEP'!K$13, 'WSX Backcast - WINEP'!$B$13:$AG$13, 0))</f>
        <v>Good</v>
      </c>
      <c r="L538" t="str">
        <f>INDEX('WSX Backcast - WINEP'!$B$12:$AG$62, MATCH('ALL Backcast - WINEP NEP'!$C538, 'WSX Backcast - WINEP'!$C$12:$C$62, 0), MATCH('ALL Backcast - WINEP NEP'!L$13, 'WSX Backcast - WINEP'!$B$13:$AG$13, 0))</f>
        <v>Sufficient</v>
      </c>
      <c r="M538">
        <f>INDEX('WSX Backcast - WINEP'!$B$12:$AG$62, MATCH('ALL Backcast - WINEP NEP'!$C538, 'WSX Backcast - WINEP'!$C$12:$C$62, 0), MATCH('ALL Backcast - WINEP NEP'!M$13, 'WSX Backcast - WINEP'!$B$13:$AG$13, 0))</f>
        <v>0</v>
      </c>
      <c r="N538" t="str">
        <f>INDEX('WSX Backcast - WINEP'!$B$12:$AG$62, MATCH('ALL Backcast - WINEP NEP'!$C538, 'WSX Backcast - WINEP'!$C$12:$C$62, 0), MATCH('ALL Backcast - WINEP NEP'!N$13, 'WSX Backcast - WINEP'!$B$13:$AG$13, 0))</f>
        <v>Sufficient</v>
      </c>
      <c r="O538" t="str">
        <f>INDEX('WSX Backcast - WINEP'!$B$12:$AG$62, MATCH('ALL Backcast - WINEP NEP'!$C538, 'WSX Backcast - WINEP'!$C$12:$C$62, 0), MATCH('ALL Backcast - WINEP NEP'!O$13, 'WSX Backcast - WINEP'!$B$13:$AG$13, 0))</f>
        <v>Poor</v>
      </c>
      <c r="P538">
        <f>INDEX('WSX Backcast - WINEP'!$B$12:$AG$62, MATCH('ALL Backcast - WINEP NEP'!$C538, 'WSX Backcast - WINEP'!$C$12:$C$62, 0), MATCH('ALL Backcast - WINEP NEP'!P$13, 'WSX Backcast - WINEP'!$B$13:$AG$13, 0))</f>
        <v>0</v>
      </c>
      <c r="Q538" t="str">
        <f>INDEX('WSX Backcast - WINEP'!$B$12:$AG$62, MATCH('ALL Backcast - WINEP NEP'!$C538, 'WSX Backcast - WINEP'!$C$12:$C$62, 0), MATCH('ALL Backcast - WINEP NEP'!Q$13, 'WSX Backcast - WINEP'!$B$13:$AG$13, 0))</f>
        <v>Poor</v>
      </c>
      <c r="R538" t="str">
        <f>INDEX('WSX Backcast - WINEP'!$B$12:$AG$62, MATCH('ALL Backcast - WINEP NEP'!$C538, 'WSX Backcast - WINEP'!$C$12:$C$62, 0), MATCH('ALL Backcast - WINEP NEP'!R$13, 'WSX Backcast - WINEP'!$B$13:$AG$13, 0))</f>
        <v>Poor</v>
      </c>
      <c r="S538" t="str">
        <f>INDEX('WSX Backcast - WINEP'!$B$12:$AG$62, MATCH('ALL Backcast - WINEP NEP'!$C538, 'WSX Backcast - WINEP'!$C$12:$C$62, 0), MATCH('ALL Backcast - WINEP NEP'!S$13, 'WSX Backcast - WINEP'!$B$13:$AG$13, 0))</f>
        <v>Poor</v>
      </c>
      <c r="T538" t="str">
        <f>INDEX('WSX Backcast - WINEP'!$B$12:$AG$62, MATCH('ALL Backcast - WINEP NEP'!$C538, 'WSX Backcast - WINEP'!$C$12:$C$62, 0), MATCH('ALL Backcast - WINEP NEP'!T$13, 'WSX Backcast - WINEP'!$B$13:$AG$13, 0))</f>
        <v>Poor</v>
      </c>
      <c r="U538" t="str">
        <f>INDEX('WSX Backcast - WINEP'!$B$12:$AG$62, MATCH('ALL Backcast - WINEP NEP'!$C538, 'WSX Backcast - WINEP'!$C$12:$C$62, 0), MATCH('ALL Backcast - WINEP NEP'!U$13, 'WSX Backcast - WINEP'!$B$13:$AG$13, 0))</f>
        <v>Poor</v>
      </c>
      <c r="V538" t="str">
        <f>INDEX('WSX Backcast - WINEP'!$B$12:$AG$62, MATCH('ALL Backcast - WINEP NEP'!$C538, 'WSX Backcast - WINEP'!$C$12:$C$62, 0), MATCH('ALL Backcast - WINEP NEP'!V$13, 'WSX Backcast - WINEP'!$B$13:$AG$13, 0))</f>
        <v>Poor</v>
      </c>
      <c r="W538" t="str">
        <f>INDEX('WSX Backcast - WINEP'!$B$12:$AG$62, MATCH('ALL Backcast - WINEP NEP'!$C538, 'WSX Backcast - WINEP'!$C$12:$C$62, 0), MATCH('ALL Backcast - WINEP NEP'!W$13, 'WSX Backcast - WINEP'!$B$13:$AG$13, 0))</f>
        <v>Y</v>
      </c>
      <c r="X538" t="str">
        <f>INDEX('WSX Backcast - WINEP'!$B$12:$AG$62, MATCH('ALL Backcast - WINEP NEP'!$C538, 'WSX Backcast - WINEP'!$C$12:$C$62, 0), MATCH('ALL Backcast - WINEP NEP'!X$13, 'WSX Backcast - WINEP'!$B$13:$AG$13, 0))</f>
        <v>No action listed</v>
      </c>
      <c r="Y538" t="str">
        <f>INDEX('WSX Backcast - WINEP'!$B$12:$AG$62, MATCH('ALL Backcast - WINEP NEP'!$C538, 'WSX Backcast - WINEP'!$C$12:$C$62, 0), MATCH('ALL Backcast - WINEP NEP'!Y$13, 'WSX Backcast - WINEP'!$B$13:$AG$13, 0))</f>
        <v>Adjust to sufficient - only 1 year of poor</v>
      </c>
      <c r="Z538" t="str">
        <f>INDEX('WSX Backcast - WINEP'!$B$12:$AG$62, MATCH('ALL Backcast - WINEP NEP'!$C538, 'WSX Backcast - WINEP'!$C$12:$C$62, 0), MATCH('ALL Backcast - WINEP NEP'!Z$13, 'WSX Backcast - WINEP'!$B$13:$AG$13, 0))</f>
        <v>Y</v>
      </c>
      <c r="AB538" t="str">
        <f t="shared" si="11"/>
        <v>N</v>
      </c>
    </row>
    <row r="539" spans="2:28">
      <c r="B539" t="s">
        <v>245</v>
      </c>
      <c r="C539" t="s">
        <v>884</v>
      </c>
      <c r="D539" t="str">
        <f>INDEX('WSX Backcast - WINEP'!$B$12:$AG$62, MATCH('ALL Backcast - WINEP NEP'!$C539, 'WSX Backcast - WINEP'!$C$12:$C$62, 0), MATCH('ALL Backcast - WINEP NEP'!D$13, 'WSX Backcast - WINEP'!$B$13:$AG$13, 0))</f>
        <v>coastal</v>
      </c>
      <c r="E539" t="str">
        <f>INDEX('WSX Backcast - WINEP'!$B$12:$AG$62, MATCH('ALL Backcast - WINEP NEP'!$C539, 'WSX Backcast - WINEP'!$C$12:$C$62, 0), MATCH('ALL Backcast - WINEP NEP'!E$13, 'WSX Backcast - WINEP'!$B$13:$AG$13, 0))</f>
        <v>Categorisation</v>
      </c>
      <c r="F539" t="str">
        <f>INDEX('WSX Backcast - WINEP'!$B$12:$AG$62, MATCH('ALL Backcast - WINEP NEP'!$C539, 'WSX Backcast - WINEP'!$C$12:$C$62, 0), MATCH('ALL Backcast - WINEP NEP'!F$13, 'WSX Backcast - WINEP'!$B$13:$AG$13, 0))</f>
        <v>Included</v>
      </c>
      <c r="H539" t="str">
        <f>INDEX('WSX Backcast - WINEP'!$B$12:$AG$62, MATCH('ALL Backcast - WINEP NEP'!$C539, 'WSX Backcast - WINEP'!$C$12:$C$62, 0), MATCH('ALL Backcast - WINEP NEP'!H$13, 'WSX Backcast - WINEP'!$B$13:$AG$13, 0))</f>
        <v>Sufficient</v>
      </c>
      <c r="I539" t="str">
        <f>INDEX('WSX Backcast - WINEP'!$B$12:$AG$62, MATCH('ALL Backcast - WINEP NEP'!$C539, 'WSX Backcast - WINEP'!$C$12:$C$62, 0), MATCH('ALL Backcast - WINEP NEP'!I$13, 'WSX Backcast - WINEP'!$B$13:$AG$13, 0))</f>
        <v>Sufficient</v>
      </c>
      <c r="J539" t="str">
        <f>INDEX('WSX Backcast - WINEP'!$B$12:$AG$62, MATCH('ALL Backcast - WINEP NEP'!$C539, 'WSX Backcast - WINEP'!$C$12:$C$62, 0), MATCH('ALL Backcast - WINEP NEP'!J$13, 'WSX Backcast - WINEP'!$B$13:$AG$13, 0))</f>
        <v>Poor</v>
      </c>
      <c r="K539" t="str">
        <f>INDEX('WSX Backcast - WINEP'!$B$12:$AG$62, MATCH('ALL Backcast - WINEP NEP'!$C539, 'WSX Backcast - WINEP'!$C$12:$C$62, 0), MATCH('ALL Backcast - WINEP NEP'!K$13, 'WSX Backcast - WINEP'!$B$13:$AG$13, 0))</f>
        <v>Poor</v>
      </c>
      <c r="L539" t="str">
        <f>INDEX('WSX Backcast - WINEP'!$B$12:$AG$62, MATCH('ALL Backcast - WINEP NEP'!$C539, 'WSX Backcast - WINEP'!$C$12:$C$62, 0), MATCH('ALL Backcast - WINEP NEP'!L$13, 'WSX Backcast - WINEP'!$B$13:$AG$13, 0))</f>
        <v>Poor</v>
      </c>
      <c r="M539">
        <f>INDEX('WSX Backcast - WINEP'!$B$12:$AG$62, MATCH('ALL Backcast - WINEP NEP'!$C539, 'WSX Backcast - WINEP'!$C$12:$C$62, 0), MATCH('ALL Backcast - WINEP NEP'!M$13, 'WSX Backcast - WINEP'!$B$13:$AG$13, 0))</f>
        <v>0</v>
      </c>
      <c r="N539" t="str">
        <f>INDEX('WSX Backcast - WINEP'!$B$12:$AG$62, MATCH('ALL Backcast - WINEP NEP'!$C539, 'WSX Backcast - WINEP'!$C$12:$C$62, 0), MATCH('ALL Backcast - WINEP NEP'!N$13, 'WSX Backcast - WINEP'!$B$13:$AG$13, 0))</f>
        <v>Poor</v>
      </c>
      <c r="O539" t="str">
        <f>INDEX('WSX Backcast - WINEP'!$B$12:$AG$62, MATCH('ALL Backcast - WINEP NEP'!$C539, 'WSX Backcast - WINEP'!$C$12:$C$62, 0), MATCH('ALL Backcast - WINEP NEP'!O$13, 'WSX Backcast - WINEP'!$B$13:$AG$13, 0))</f>
        <v>Poor</v>
      </c>
      <c r="P539">
        <f>INDEX('WSX Backcast - WINEP'!$B$12:$AG$62, MATCH('ALL Backcast - WINEP NEP'!$C539, 'WSX Backcast - WINEP'!$C$12:$C$62, 0), MATCH('ALL Backcast - WINEP NEP'!P$13, 'WSX Backcast - WINEP'!$B$13:$AG$13, 0))</f>
        <v>0</v>
      </c>
      <c r="Q539" t="str">
        <f>INDEX('WSX Backcast - WINEP'!$B$12:$AG$62, MATCH('ALL Backcast - WINEP NEP'!$C539, 'WSX Backcast - WINEP'!$C$12:$C$62, 0), MATCH('ALL Backcast - WINEP NEP'!Q$13, 'WSX Backcast - WINEP'!$B$13:$AG$13, 0))</f>
        <v>Sufficient</v>
      </c>
      <c r="R539" t="str">
        <f>INDEX('WSX Backcast - WINEP'!$B$12:$AG$62, MATCH('ALL Backcast - WINEP NEP'!$C539, 'WSX Backcast - WINEP'!$C$12:$C$62, 0), MATCH('ALL Backcast - WINEP NEP'!R$13, 'WSX Backcast - WINEP'!$B$13:$AG$13, 0))</f>
        <v>Sufficient</v>
      </c>
      <c r="S539" t="str">
        <f>INDEX('WSX Backcast - WINEP'!$B$12:$AG$62, MATCH('ALL Backcast - WINEP NEP'!$C539, 'WSX Backcast - WINEP'!$C$12:$C$62, 0), MATCH('ALL Backcast - WINEP NEP'!S$13, 'WSX Backcast - WINEP'!$B$13:$AG$13, 0))</f>
        <v>Sufficient</v>
      </c>
      <c r="T539" t="str">
        <f>INDEX('WSX Backcast - WINEP'!$B$12:$AG$62, MATCH('ALL Backcast - WINEP NEP'!$C539, 'WSX Backcast - WINEP'!$C$12:$C$62, 0), MATCH('ALL Backcast - WINEP NEP'!T$13, 'WSX Backcast - WINEP'!$B$13:$AG$13, 0))</f>
        <v>Sufficient</v>
      </c>
      <c r="U539" t="str">
        <f>INDEX('WSX Backcast - WINEP'!$B$12:$AG$62, MATCH('ALL Backcast - WINEP NEP'!$C539, 'WSX Backcast - WINEP'!$C$12:$C$62, 0), MATCH('ALL Backcast - WINEP NEP'!U$13, 'WSX Backcast - WINEP'!$B$13:$AG$13, 0))</f>
        <v>Sufficient</v>
      </c>
      <c r="V539" t="str">
        <f>INDEX('WSX Backcast - WINEP'!$B$12:$AG$62, MATCH('ALL Backcast - WINEP NEP'!$C539, 'WSX Backcast - WINEP'!$C$12:$C$62, 0), MATCH('ALL Backcast - WINEP NEP'!V$13, 'WSX Backcast - WINEP'!$B$13:$AG$13, 0))</f>
        <v>Sufficient</v>
      </c>
      <c r="W539">
        <f>INDEX('WSX Backcast - WINEP'!$B$12:$AG$62, MATCH('ALL Backcast - WINEP NEP'!$C539, 'WSX Backcast - WINEP'!$C$12:$C$62, 0), MATCH('ALL Backcast - WINEP NEP'!W$13, 'WSX Backcast - WINEP'!$B$13:$AG$13, 0))</f>
        <v>0</v>
      </c>
      <c r="X539" t="str">
        <f>INDEX('WSX Backcast - WINEP'!$B$12:$AG$62, MATCH('ALL Backcast - WINEP NEP'!$C539, 'WSX Backcast - WINEP'!$C$12:$C$62, 0), MATCH('ALL Backcast - WINEP NEP'!X$13, 'WSX Backcast - WINEP'!$B$13:$AG$13, 0))</f>
        <v>EnvAct_IMP3 - 08WW101001am</v>
      </c>
      <c r="Y539" t="str">
        <f>INDEX('WSX Backcast - WINEP'!$B$12:$AG$62, MATCH('ALL Backcast - WINEP NEP'!$C539, 'WSX Backcast - WINEP'!$C$12:$C$62, 0), MATCH('ALL Backcast - WINEP NEP'!Y$13, 'WSX Backcast - WINEP'!$B$13:$AG$13, 0))</f>
        <v>Accept company forecast (actions complete 31/03/2030) - improvements to reduce storm overflows, maintain sufficient</v>
      </c>
      <c r="Z539" t="str">
        <f>INDEX('WSX Backcast - WINEP'!$B$12:$AG$62, MATCH('ALL Backcast - WINEP NEP'!$C539, 'WSX Backcast - WINEP'!$C$12:$C$62, 0), MATCH('ALL Backcast - WINEP NEP'!Z$13, 'WSX Backcast - WINEP'!$B$13:$AG$13, 0))</f>
        <v>N</v>
      </c>
      <c r="AB539" t="str">
        <f t="shared" si="11"/>
        <v>Y</v>
      </c>
    </row>
    <row r="540" spans="2:28">
      <c r="B540" t="s">
        <v>245</v>
      </c>
      <c r="C540" t="s">
        <v>885</v>
      </c>
      <c r="D540" t="str">
        <f>INDEX('WSX Backcast - WINEP'!$B$12:$AG$62, MATCH('ALL Backcast - WINEP NEP'!$C540, 'WSX Backcast - WINEP'!$C$12:$C$62, 0), MATCH('ALL Backcast - WINEP NEP'!D$13, 'WSX Backcast - WINEP'!$B$13:$AG$13, 0))</f>
        <v>coastal</v>
      </c>
      <c r="E540" t="str">
        <f>INDEX('WSX Backcast - WINEP'!$B$12:$AG$62, MATCH('ALL Backcast - WINEP NEP'!$C540, 'WSX Backcast - WINEP'!$C$12:$C$62, 0), MATCH('ALL Backcast - WINEP NEP'!E$13, 'WSX Backcast - WINEP'!$B$13:$AG$13, 0))</f>
        <v>Categorisation</v>
      </c>
      <c r="F540" t="str">
        <f>INDEX('WSX Backcast - WINEP'!$B$12:$AG$62, MATCH('ALL Backcast - WINEP NEP'!$C540, 'WSX Backcast - WINEP'!$C$12:$C$62, 0), MATCH('ALL Backcast - WINEP NEP'!F$13, 'WSX Backcast - WINEP'!$B$13:$AG$13, 0))</f>
        <v>Included</v>
      </c>
      <c r="H540" t="str">
        <f>INDEX('WSX Backcast - WINEP'!$B$12:$AG$62, MATCH('ALL Backcast - WINEP NEP'!$C540, 'WSX Backcast - WINEP'!$C$12:$C$62, 0), MATCH('ALL Backcast - WINEP NEP'!H$13, 'WSX Backcast - WINEP'!$B$13:$AG$13, 0))</f>
        <v>Excellent</v>
      </c>
      <c r="I540" t="str">
        <f>INDEX('WSX Backcast - WINEP'!$B$12:$AG$62, MATCH('ALL Backcast - WINEP NEP'!$C540, 'WSX Backcast - WINEP'!$C$12:$C$62, 0), MATCH('ALL Backcast - WINEP NEP'!I$13, 'WSX Backcast - WINEP'!$B$13:$AG$13, 0))</f>
        <v>Excellent</v>
      </c>
      <c r="J540" t="str">
        <f>INDEX('WSX Backcast - WINEP'!$B$12:$AG$62, MATCH('ALL Backcast - WINEP NEP'!$C540, 'WSX Backcast - WINEP'!$C$12:$C$62, 0), MATCH('ALL Backcast - WINEP NEP'!J$13, 'WSX Backcast - WINEP'!$B$13:$AG$13, 0))</f>
        <v>Excellent</v>
      </c>
      <c r="K540" t="str">
        <f>INDEX('WSX Backcast - WINEP'!$B$12:$AG$62, MATCH('ALL Backcast - WINEP NEP'!$C540, 'WSX Backcast - WINEP'!$C$12:$C$62, 0), MATCH('ALL Backcast - WINEP NEP'!K$13, 'WSX Backcast - WINEP'!$B$13:$AG$13, 0))</f>
        <v>Excellent</v>
      </c>
      <c r="L540" t="str">
        <f>INDEX('WSX Backcast - WINEP'!$B$12:$AG$62, MATCH('ALL Backcast - WINEP NEP'!$C540, 'WSX Backcast - WINEP'!$C$12:$C$62, 0), MATCH('ALL Backcast - WINEP NEP'!L$13, 'WSX Backcast - WINEP'!$B$13:$AG$13, 0))</f>
        <v>Excellent</v>
      </c>
      <c r="M540">
        <f>INDEX('WSX Backcast - WINEP'!$B$12:$AG$62, MATCH('ALL Backcast - WINEP NEP'!$C540, 'WSX Backcast - WINEP'!$C$12:$C$62, 0), MATCH('ALL Backcast - WINEP NEP'!M$13, 'WSX Backcast - WINEP'!$B$13:$AG$13, 0))</f>
        <v>0</v>
      </c>
      <c r="N540" t="str">
        <f>INDEX('WSX Backcast - WINEP'!$B$12:$AG$62, MATCH('ALL Backcast - WINEP NEP'!$C540, 'WSX Backcast - WINEP'!$C$12:$C$62, 0), MATCH('ALL Backcast - WINEP NEP'!N$13, 'WSX Backcast - WINEP'!$B$13:$AG$13, 0))</f>
        <v>Excellent</v>
      </c>
      <c r="O540" t="str">
        <f>INDEX('WSX Backcast - WINEP'!$B$12:$AG$62, MATCH('ALL Backcast - WINEP NEP'!$C540, 'WSX Backcast - WINEP'!$C$12:$C$62, 0), MATCH('ALL Backcast - WINEP NEP'!O$13, 'WSX Backcast - WINEP'!$B$13:$AG$13, 0))</f>
        <v>Excellent</v>
      </c>
      <c r="P540">
        <f>INDEX('WSX Backcast - WINEP'!$B$12:$AG$62, MATCH('ALL Backcast - WINEP NEP'!$C540, 'WSX Backcast - WINEP'!$C$12:$C$62, 0), MATCH('ALL Backcast - WINEP NEP'!P$13, 'WSX Backcast - WINEP'!$B$13:$AG$13, 0))</f>
        <v>0</v>
      </c>
      <c r="Q540" t="str">
        <f>INDEX('WSX Backcast - WINEP'!$B$12:$AG$62, MATCH('ALL Backcast - WINEP NEP'!$C540, 'WSX Backcast - WINEP'!$C$12:$C$62, 0), MATCH('ALL Backcast - WINEP NEP'!Q$13, 'WSX Backcast - WINEP'!$B$13:$AG$13, 0))</f>
        <v>Excellent</v>
      </c>
      <c r="R540" t="str">
        <f>INDEX('WSX Backcast - WINEP'!$B$12:$AG$62, MATCH('ALL Backcast - WINEP NEP'!$C540, 'WSX Backcast - WINEP'!$C$12:$C$62, 0), MATCH('ALL Backcast - WINEP NEP'!R$13, 'WSX Backcast - WINEP'!$B$13:$AG$13, 0))</f>
        <v>Excellent</v>
      </c>
      <c r="S540" t="str">
        <f>INDEX('WSX Backcast - WINEP'!$B$12:$AG$62, MATCH('ALL Backcast - WINEP NEP'!$C540, 'WSX Backcast - WINEP'!$C$12:$C$62, 0), MATCH('ALL Backcast - WINEP NEP'!S$13, 'WSX Backcast - WINEP'!$B$13:$AG$13, 0))</f>
        <v>Excellent</v>
      </c>
      <c r="T540" t="str">
        <f>INDEX('WSX Backcast - WINEP'!$B$12:$AG$62, MATCH('ALL Backcast - WINEP NEP'!$C540, 'WSX Backcast - WINEP'!$C$12:$C$62, 0), MATCH('ALL Backcast - WINEP NEP'!T$13, 'WSX Backcast - WINEP'!$B$13:$AG$13, 0))</f>
        <v>Excellent</v>
      </c>
      <c r="U540" t="str">
        <f>INDEX('WSX Backcast - WINEP'!$B$12:$AG$62, MATCH('ALL Backcast - WINEP NEP'!$C540, 'WSX Backcast - WINEP'!$C$12:$C$62, 0), MATCH('ALL Backcast - WINEP NEP'!U$13, 'WSX Backcast - WINEP'!$B$13:$AG$13, 0))</f>
        <v>Excellent</v>
      </c>
      <c r="V540" t="str">
        <f>INDEX('WSX Backcast - WINEP'!$B$12:$AG$62, MATCH('ALL Backcast - WINEP NEP'!$C540, 'WSX Backcast - WINEP'!$C$12:$C$62, 0), MATCH('ALL Backcast - WINEP NEP'!V$13, 'WSX Backcast - WINEP'!$B$13:$AG$13, 0))</f>
        <v>Excellent</v>
      </c>
      <c r="W540">
        <f>INDEX('WSX Backcast - WINEP'!$B$12:$AG$62, MATCH('ALL Backcast - WINEP NEP'!$C540, 'WSX Backcast - WINEP'!$C$12:$C$62, 0), MATCH('ALL Backcast - WINEP NEP'!W$13, 'WSX Backcast - WINEP'!$B$13:$AG$13, 0))</f>
        <v>0</v>
      </c>
      <c r="X540">
        <f>INDEX('WSX Backcast - WINEP'!$B$12:$AG$62, MATCH('ALL Backcast - WINEP NEP'!$C540, 'WSX Backcast - WINEP'!$C$12:$C$62, 0), MATCH('ALL Backcast - WINEP NEP'!X$13, 'WSX Backcast - WINEP'!$B$13:$AG$13, 0))</f>
        <v>0</v>
      </c>
      <c r="Y540">
        <f>INDEX('WSX Backcast - WINEP'!$B$12:$AG$62, MATCH('ALL Backcast - WINEP NEP'!$C540, 'WSX Backcast - WINEP'!$C$12:$C$62, 0), MATCH('ALL Backcast - WINEP NEP'!Y$13, 'WSX Backcast - WINEP'!$B$13:$AG$13, 0))</f>
        <v>0</v>
      </c>
      <c r="Z540" t="str">
        <f>INDEX('WSX Backcast - WINEP'!$B$12:$AG$62, MATCH('ALL Backcast - WINEP NEP'!$C540, 'WSX Backcast - WINEP'!$C$12:$C$62, 0), MATCH('ALL Backcast - WINEP NEP'!Z$13, 'WSX Backcast - WINEP'!$B$13:$AG$13, 0))</f>
        <v>N</v>
      </c>
      <c r="AB540" t="str">
        <f t="shared" si="11"/>
        <v>N</v>
      </c>
    </row>
    <row r="541" spans="2:28">
      <c r="B541" t="s">
        <v>245</v>
      </c>
      <c r="C541" t="s">
        <v>886</v>
      </c>
      <c r="D541" t="str">
        <f>INDEX('WSX Backcast - WINEP'!$B$12:$AG$62, MATCH('ALL Backcast - WINEP NEP'!$C541, 'WSX Backcast - WINEP'!$C$12:$C$62, 0), MATCH('ALL Backcast - WINEP NEP'!D$13, 'WSX Backcast - WINEP'!$B$13:$AG$13, 0))</f>
        <v>coastal</v>
      </c>
      <c r="E541" t="str">
        <f>INDEX('WSX Backcast - WINEP'!$B$12:$AG$62, MATCH('ALL Backcast - WINEP NEP'!$C541, 'WSX Backcast - WINEP'!$C$12:$C$62, 0), MATCH('ALL Backcast - WINEP NEP'!E$13, 'WSX Backcast - WINEP'!$B$13:$AG$13, 0))</f>
        <v>Categorisation</v>
      </c>
      <c r="F541" t="str">
        <f>INDEX('WSX Backcast - WINEP'!$B$12:$AG$62, MATCH('ALL Backcast - WINEP NEP'!$C541, 'WSX Backcast - WINEP'!$C$12:$C$62, 0), MATCH('ALL Backcast - WINEP NEP'!F$13, 'WSX Backcast - WINEP'!$B$13:$AG$13, 0))</f>
        <v>Included</v>
      </c>
      <c r="H541" t="str">
        <f>INDEX('WSX Backcast - WINEP'!$B$12:$AG$62, MATCH('ALL Backcast - WINEP NEP'!$C541, 'WSX Backcast - WINEP'!$C$12:$C$62, 0), MATCH('ALL Backcast - WINEP NEP'!H$13, 'WSX Backcast - WINEP'!$B$13:$AG$13, 0))</f>
        <v>Excellent</v>
      </c>
      <c r="I541" t="str">
        <f>INDEX('WSX Backcast - WINEP'!$B$12:$AG$62, MATCH('ALL Backcast - WINEP NEP'!$C541, 'WSX Backcast - WINEP'!$C$12:$C$62, 0), MATCH('ALL Backcast - WINEP NEP'!I$13, 'WSX Backcast - WINEP'!$B$13:$AG$13, 0))</f>
        <v>Excellent</v>
      </c>
      <c r="J541" t="str">
        <f>INDEX('WSX Backcast - WINEP'!$B$12:$AG$62, MATCH('ALL Backcast - WINEP NEP'!$C541, 'WSX Backcast - WINEP'!$C$12:$C$62, 0), MATCH('ALL Backcast - WINEP NEP'!J$13, 'WSX Backcast - WINEP'!$B$13:$AG$13, 0))</f>
        <v>Excellent</v>
      </c>
      <c r="K541" t="str">
        <f>INDEX('WSX Backcast - WINEP'!$B$12:$AG$62, MATCH('ALL Backcast - WINEP NEP'!$C541, 'WSX Backcast - WINEP'!$C$12:$C$62, 0), MATCH('ALL Backcast - WINEP NEP'!K$13, 'WSX Backcast - WINEP'!$B$13:$AG$13, 0))</f>
        <v>Excellent</v>
      </c>
      <c r="L541" t="str">
        <f>INDEX('WSX Backcast - WINEP'!$B$12:$AG$62, MATCH('ALL Backcast - WINEP NEP'!$C541, 'WSX Backcast - WINEP'!$C$12:$C$62, 0), MATCH('ALL Backcast - WINEP NEP'!L$13, 'WSX Backcast - WINEP'!$B$13:$AG$13, 0))</f>
        <v>Excellent</v>
      </c>
      <c r="M541">
        <f>INDEX('WSX Backcast - WINEP'!$B$12:$AG$62, MATCH('ALL Backcast - WINEP NEP'!$C541, 'WSX Backcast - WINEP'!$C$12:$C$62, 0), MATCH('ALL Backcast - WINEP NEP'!M$13, 'WSX Backcast - WINEP'!$B$13:$AG$13, 0))</f>
        <v>0</v>
      </c>
      <c r="N541" t="str">
        <f>INDEX('WSX Backcast - WINEP'!$B$12:$AG$62, MATCH('ALL Backcast - WINEP NEP'!$C541, 'WSX Backcast - WINEP'!$C$12:$C$62, 0), MATCH('ALL Backcast - WINEP NEP'!N$13, 'WSX Backcast - WINEP'!$B$13:$AG$13, 0))</f>
        <v>Excellent</v>
      </c>
      <c r="O541" t="str">
        <f>INDEX('WSX Backcast - WINEP'!$B$12:$AG$62, MATCH('ALL Backcast - WINEP NEP'!$C541, 'WSX Backcast - WINEP'!$C$12:$C$62, 0), MATCH('ALL Backcast - WINEP NEP'!O$13, 'WSX Backcast - WINEP'!$B$13:$AG$13, 0))</f>
        <v>Excellent</v>
      </c>
      <c r="P541">
        <f>INDEX('WSX Backcast - WINEP'!$B$12:$AG$62, MATCH('ALL Backcast - WINEP NEP'!$C541, 'WSX Backcast - WINEP'!$C$12:$C$62, 0), MATCH('ALL Backcast - WINEP NEP'!P$13, 'WSX Backcast - WINEP'!$B$13:$AG$13, 0))</f>
        <v>0</v>
      </c>
      <c r="Q541" t="str">
        <f>INDEX('WSX Backcast - WINEP'!$B$12:$AG$62, MATCH('ALL Backcast - WINEP NEP'!$C541, 'WSX Backcast - WINEP'!$C$12:$C$62, 0), MATCH('ALL Backcast - WINEP NEP'!Q$13, 'WSX Backcast - WINEP'!$B$13:$AG$13, 0))</f>
        <v>Excellent</v>
      </c>
      <c r="R541" t="str">
        <f>INDEX('WSX Backcast - WINEP'!$B$12:$AG$62, MATCH('ALL Backcast - WINEP NEP'!$C541, 'WSX Backcast - WINEP'!$C$12:$C$62, 0), MATCH('ALL Backcast - WINEP NEP'!R$13, 'WSX Backcast - WINEP'!$B$13:$AG$13, 0))</f>
        <v>Excellent</v>
      </c>
      <c r="S541" t="str">
        <f>INDEX('WSX Backcast - WINEP'!$B$12:$AG$62, MATCH('ALL Backcast - WINEP NEP'!$C541, 'WSX Backcast - WINEP'!$C$12:$C$62, 0), MATCH('ALL Backcast - WINEP NEP'!S$13, 'WSX Backcast - WINEP'!$B$13:$AG$13, 0))</f>
        <v>Excellent</v>
      </c>
      <c r="T541" t="str">
        <f>INDEX('WSX Backcast - WINEP'!$B$12:$AG$62, MATCH('ALL Backcast - WINEP NEP'!$C541, 'WSX Backcast - WINEP'!$C$12:$C$62, 0), MATCH('ALL Backcast - WINEP NEP'!T$13, 'WSX Backcast - WINEP'!$B$13:$AG$13, 0))</f>
        <v>Excellent</v>
      </c>
      <c r="U541" t="str">
        <f>INDEX('WSX Backcast - WINEP'!$B$12:$AG$62, MATCH('ALL Backcast - WINEP NEP'!$C541, 'WSX Backcast - WINEP'!$C$12:$C$62, 0), MATCH('ALL Backcast - WINEP NEP'!U$13, 'WSX Backcast - WINEP'!$B$13:$AG$13, 0))</f>
        <v>Excellent</v>
      </c>
      <c r="V541" t="str">
        <f>INDEX('WSX Backcast - WINEP'!$B$12:$AG$62, MATCH('ALL Backcast - WINEP NEP'!$C541, 'WSX Backcast - WINEP'!$C$12:$C$62, 0), MATCH('ALL Backcast - WINEP NEP'!V$13, 'WSX Backcast - WINEP'!$B$13:$AG$13, 0))</f>
        <v>Excellent</v>
      </c>
      <c r="W541">
        <f>INDEX('WSX Backcast - WINEP'!$B$12:$AG$62, MATCH('ALL Backcast - WINEP NEP'!$C541, 'WSX Backcast - WINEP'!$C$12:$C$62, 0), MATCH('ALL Backcast - WINEP NEP'!W$13, 'WSX Backcast - WINEP'!$B$13:$AG$13, 0))</f>
        <v>0</v>
      </c>
      <c r="X541" t="str">
        <f>INDEX('WSX Backcast - WINEP'!$B$12:$AG$62, MATCH('ALL Backcast - WINEP NEP'!$C541, 'WSX Backcast - WINEP'!$C$12:$C$62, 0), MATCH('ALL Backcast - WINEP NEP'!X$13, 'WSX Backcast - WINEP'!$B$13:$AG$13, 0))</f>
        <v>EnvAct_IMP3 - 08WW101001an</v>
      </c>
      <c r="Y541" t="str">
        <f>INDEX('WSX Backcast - WINEP'!$B$12:$AG$62, MATCH('ALL Backcast - WINEP NEP'!$C541, 'WSX Backcast - WINEP'!$C$12:$C$62, 0), MATCH('ALL Backcast - WINEP NEP'!Y$13, 'WSX Backcast - WINEP'!$B$13:$AG$13, 0))</f>
        <v>Accept company forecast (actions complete 31/03/2030) - improvements to reduce storm overflows, maintain excellent</v>
      </c>
      <c r="Z541" t="str">
        <f>INDEX('WSX Backcast - WINEP'!$B$12:$AG$62, MATCH('ALL Backcast - WINEP NEP'!$C541, 'WSX Backcast - WINEP'!$C$12:$C$62, 0), MATCH('ALL Backcast - WINEP NEP'!Z$13, 'WSX Backcast - WINEP'!$B$13:$AG$13, 0))</f>
        <v>N</v>
      </c>
      <c r="AB541" t="str">
        <f t="shared" si="11"/>
        <v>Y</v>
      </c>
    </row>
    <row r="542" spans="2:28">
      <c r="B542" t="s">
        <v>246</v>
      </c>
      <c r="C542" t="s">
        <v>891</v>
      </c>
      <c r="D542" t="str">
        <f>INDEX('YKY Backcast - WINEP'!$B$12:$AF$36, MATCH('ALL Backcast - WINEP NEP'!$C542, 'YKY Backcast - WINEP'!$C$12:$C$36, 0), MATCH('ALL Backcast - WINEP NEP'!D$13, 'YKY Backcast - WINEP'!$B$13:$AF$13, 0))</f>
        <v>coastal</v>
      </c>
      <c r="E542" t="str">
        <f>INDEX('YKY Backcast - WINEP'!$B$12:$AF$36, MATCH('ALL Backcast - WINEP NEP'!$C542, 'YKY Backcast - WINEP'!$C$12:$C$36, 0), MATCH('ALL Backcast - WINEP NEP'!E$13, 'YKY Backcast - WINEP'!$B$13:$AF$13, 0))</f>
        <v>Categorisation</v>
      </c>
      <c r="F542" t="str">
        <f>INDEX('YKY Backcast - WINEP'!$B$12:$AF$36, MATCH('ALL Backcast - WINEP NEP'!$C542, 'YKY Backcast - WINEP'!$C$12:$C$36, 0), MATCH('ALL Backcast - WINEP NEP'!F$13, 'YKY Backcast - WINEP'!$B$13:$AF$13, 0))</f>
        <v>Included</v>
      </c>
      <c r="H542" t="str">
        <f>INDEX('YKY Backcast - WINEP'!$B$12:$AF$36, MATCH('ALL Backcast - WINEP NEP'!$C542, 'YKY Backcast - WINEP'!$C$12:$C$36, 0), MATCH('ALL Backcast - WINEP NEP'!H$13, 'YKY Backcast - WINEP'!$B$13:$AF$13, 0))</f>
        <v>Good</v>
      </c>
      <c r="I542" t="str">
        <f>INDEX('YKY Backcast - WINEP'!$B$12:$AF$36, MATCH('ALL Backcast - WINEP NEP'!$C542, 'YKY Backcast - WINEP'!$C$12:$C$36, 0), MATCH('ALL Backcast - WINEP NEP'!I$13, 'YKY Backcast - WINEP'!$B$13:$AF$13, 0))</f>
        <v>Good</v>
      </c>
      <c r="J542" t="str">
        <f>INDEX('YKY Backcast - WINEP'!$B$12:$AF$36, MATCH('ALL Backcast - WINEP NEP'!$C542, 'YKY Backcast - WINEP'!$C$12:$C$36, 0), MATCH('ALL Backcast - WINEP NEP'!J$13, 'YKY Backcast - WINEP'!$B$13:$AF$13, 0))</f>
        <v>Sufficient</v>
      </c>
      <c r="K542" t="str">
        <f>INDEX('YKY Backcast - WINEP'!$B$12:$AF$36, MATCH('ALL Backcast - WINEP NEP'!$C542, 'YKY Backcast - WINEP'!$C$12:$C$36, 0), MATCH('ALL Backcast - WINEP NEP'!K$13, 'YKY Backcast - WINEP'!$B$13:$AF$13, 0))</f>
        <v>Sufficient</v>
      </c>
      <c r="L542" t="str">
        <f>INDEX('YKY Backcast - WINEP'!$B$12:$AF$36, MATCH('ALL Backcast - WINEP NEP'!$C542, 'YKY Backcast - WINEP'!$C$12:$C$36, 0), MATCH('ALL Backcast - WINEP NEP'!L$13, 'YKY Backcast - WINEP'!$B$13:$AF$13, 0))</f>
        <v>Sufficient</v>
      </c>
      <c r="M542">
        <f>INDEX('YKY Backcast - WINEP'!$B$12:$AF$36, MATCH('ALL Backcast - WINEP NEP'!$C542, 'YKY Backcast - WINEP'!$C$12:$C$36, 0), MATCH('ALL Backcast - WINEP NEP'!M$13, 'YKY Backcast - WINEP'!$B$13:$AF$13, 0))</f>
        <v>0</v>
      </c>
      <c r="N542" t="str">
        <f>INDEX('YKY Backcast - WINEP'!$B$12:$AF$36, MATCH('ALL Backcast - WINEP NEP'!$C542, 'YKY Backcast - WINEP'!$C$12:$C$36, 0), MATCH('ALL Backcast - WINEP NEP'!N$13, 'YKY Backcast - WINEP'!$B$13:$AF$13, 0))</f>
        <v>Sufficient</v>
      </c>
      <c r="O542" t="str">
        <f>INDEX('YKY Backcast - WINEP'!$B$12:$AF$36, MATCH('ALL Backcast - WINEP NEP'!$C542, 'YKY Backcast - WINEP'!$C$12:$C$36, 0), MATCH('ALL Backcast - WINEP NEP'!O$13, 'YKY Backcast - WINEP'!$B$13:$AF$13, 0))</f>
        <v>Good</v>
      </c>
      <c r="P542">
        <f>INDEX('YKY Backcast - WINEP'!$B$12:$AF$36, MATCH('ALL Backcast - WINEP NEP'!$C542, 'YKY Backcast - WINEP'!$C$12:$C$36, 0), MATCH('ALL Backcast - WINEP NEP'!P$13, 'YKY Backcast - WINEP'!$B$13:$AF$13, 0))</f>
        <v>0</v>
      </c>
      <c r="Q542" t="str">
        <f>INDEX('YKY Backcast - WINEP'!$B$12:$AF$36, MATCH('ALL Backcast - WINEP NEP'!$C542, 'YKY Backcast - WINEP'!$C$12:$C$36, 0), MATCH('ALL Backcast - WINEP NEP'!Q$13, 'YKY Backcast - WINEP'!$B$13:$AF$13, 0))</f>
        <v>Good</v>
      </c>
      <c r="R542" t="str">
        <f>INDEX('YKY Backcast - WINEP'!$B$12:$AF$36, MATCH('ALL Backcast - WINEP NEP'!$C542, 'YKY Backcast - WINEP'!$C$12:$C$36, 0), MATCH('ALL Backcast - WINEP NEP'!R$13, 'YKY Backcast - WINEP'!$B$13:$AF$13, 0))</f>
        <v>Good</v>
      </c>
      <c r="S542" t="str">
        <f>INDEX('YKY Backcast - WINEP'!$B$12:$AF$36, MATCH('ALL Backcast - WINEP NEP'!$C542, 'YKY Backcast - WINEP'!$C$12:$C$36, 0), MATCH('ALL Backcast - WINEP NEP'!S$13, 'YKY Backcast - WINEP'!$B$13:$AF$13, 0))</f>
        <v>Good</v>
      </c>
      <c r="T542" t="str">
        <f>INDEX('YKY Backcast - WINEP'!$B$12:$AF$36, MATCH('ALL Backcast - WINEP NEP'!$C542, 'YKY Backcast - WINEP'!$C$12:$C$36, 0), MATCH('ALL Backcast - WINEP NEP'!T$13, 'YKY Backcast - WINEP'!$B$13:$AF$13, 0))</f>
        <v>Good</v>
      </c>
      <c r="U542" t="str">
        <f>INDEX('YKY Backcast - WINEP'!$B$12:$AF$36, MATCH('ALL Backcast - WINEP NEP'!$C542, 'YKY Backcast - WINEP'!$C$12:$C$36, 0), MATCH('ALL Backcast - WINEP NEP'!U$13, 'YKY Backcast - WINEP'!$B$13:$AF$13, 0))</f>
        <v>Good</v>
      </c>
      <c r="V542" t="str">
        <f>INDEX('YKY Backcast - WINEP'!$B$12:$AF$36, MATCH('ALL Backcast - WINEP NEP'!$C542, 'YKY Backcast - WINEP'!$C$12:$C$36, 0), MATCH('ALL Backcast - WINEP NEP'!V$13, 'YKY Backcast - WINEP'!$B$13:$AF$13, 0))</f>
        <v>Good</v>
      </c>
      <c r="W542">
        <f>INDEX('YKY Backcast - WINEP'!$B$12:$AF$36, MATCH('ALL Backcast - WINEP NEP'!$C542, 'YKY Backcast - WINEP'!$C$12:$C$36, 0), MATCH('ALL Backcast - WINEP NEP'!W$13, 'YKY Backcast - WINEP'!$B$13:$AF$13, 0))</f>
        <v>0</v>
      </c>
      <c r="X542">
        <f>INDEX('YKY Backcast - WINEP'!$B$12:$AF$36, MATCH('ALL Backcast - WINEP NEP'!$C542, 'YKY Backcast - WINEP'!$C$12:$C$36, 0), MATCH('ALL Backcast - WINEP NEP'!X$13, 'YKY Backcast - WINEP'!$B$13:$AF$13, 0))</f>
        <v>0</v>
      </c>
      <c r="Y542">
        <f>INDEX('YKY Backcast - WINEP'!$B$12:$AF$36, MATCH('ALL Backcast - WINEP NEP'!$C542, 'YKY Backcast - WINEP'!$C$12:$C$36, 0), MATCH('ALL Backcast - WINEP NEP'!Y$13, 'YKY Backcast - WINEP'!$B$13:$AF$13, 0))</f>
        <v>0</v>
      </c>
      <c r="Z542" t="str">
        <f>INDEX('YKY Backcast - WINEP'!$B$12:$AF$36, MATCH('ALL Backcast - WINEP NEP'!$C542, 'YKY Backcast - WINEP'!$C$12:$C$36, 0), MATCH('ALL Backcast - WINEP NEP'!Z$13, 'YKY Backcast - WINEP'!$B$13:$AF$13, 0))</f>
        <v>N</v>
      </c>
      <c r="AB542" t="str">
        <f t="shared" si="11"/>
        <v>N</v>
      </c>
    </row>
    <row r="543" spans="2:28">
      <c r="B543" t="s">
        <v>246</v>
      </c>
      <c r="C543" t="s">
        <v>892</v>
      </c>
      <c r="D543" t="str">
        <f>INDEX('YKY Backcast - WINEP'!$B$12:$AF$36, MATCH('ALL Backcast - WINEP NEP'!$C543, 'YKY Backcast - WINEP'!$C$12:$C$36, 0), MATCH('ALL Backcast - WINEP NEP'!D$13, 'YKY Backcast - WINEP'!$B$13:$AF$13, 0))</f>
        <v>coastal</v>
      </c>
      <c r="E543" t="str">
        <f>INDEX('YKY Backcast - WINEP'!$B$12:$AF$36, MATCH('ALL Backcast - WINEP NEP'!$C543, 'YKY Backcast - WINEP'!$C$12:$C$36, 0), MATCH('ALL Backcast - WINEP NEP'!E$13, 'YKY Backcast - WINEP'!$B$13:$AF$13, 0))</f>
        <v>Categorisation</v>
      </c>
      <c r="F543" t="str">
        <f>INDEX('YKY Backcast - WINEP'!$B$12:$AF$36, MATCH('ALL Backcast - WINEP NEP'!$C543, 'YKY Backcast - WINEP'!$C$12:$C$36, 0), MATCH('ALL Backcast - WINEP NEP'!F$13, 'YKY Backcast - WINEP'!$B$13:$AF$13, 0))</f>
        <v>Included</v>
      </c>
      <c r="H543" t="str">
        <f>INDEX('YKY Backcast - WINEP'!$B$12:$AF$36, MATCH('ALL Backcast - WINEP NEP'!$C543, 'YKY Backcast - WINEP'!$C$12:$C$36, 0), MATCH('ALL Backcast - WINEP NEP'!H$13, 'YKY Backcast - WINEP'!$B$13:$AF$13, 0))</f>
        <v>Good</v>
      </c>
      <c r="I543" t="str">
        <f>INDEX('YKY Backcast - WINEP'!$B$12:$AF$36, MATCH('ALL Backcast - WINEP NEP'!$C543, 'YKY Backcast - WINEP'!$C$12:$C$36, 0), MATCH('ALL Backcast - WINEP NEP'!I$13, 'YKY Backcast - WINEP'!$B$13:$AF$13, 0))</f>
        <v>Good</v>
      </c>
      <c r="J543" t="str">
        <f>INDEX('YKY Backcast - WINEP'!$B$12:$AF$36, MATCH('ALL Backcast - WINEP NEP'!$C543, 'YKY Backcast - WINEP'!$C$12:$C$36, 0), MATCH('ALL Backcast - WINEP NEP'!J$13, 'YKY Backcast - WINEP'!$B$13:$AF$13, 0))</f>
        <v>Good</v>
      </c>
      <c r="K543" t="str">
        <f>INDEX('YKY Backcast - WINEP'!$B$12:$AF$36, MATCH('ALL Backcast - WINEP NEP'!$C543, 'YKY Backcast - WINEP'!$C$12:$C$36, 0), MATCH('ALL Backcast - WINEP NEP'!K$13, 'YKY Backcast - WINEP'!$B$13:$AF$13, 0))</f>
        <v>Sufficient</v>
      </c>
      <c r="L543" t="str">
        <f>INDEX('YKY Backcast - WINEP'!$B$12:$AF$36, MATCH('ALL Backcast - WINEP NEP'!$C543, 'YKY Backcast - WINEP'!$C$12:$C$36, 0), MATCH('ALL Backcast - WINEP NEP'!L$13, 'YKY Backcast - WINEP'!$B$13:$AF$13, 0))</f>
        <v>Sufficient</v>
      </c>
      <c r="M543">
        <f>INDEX('YKY Backcast - WINEP'!$B$12:$AF$36, MATCH('ALL Backcast - WINEP NEP'!$C543, 'YKY Backcast - WINEP'!$C$12:$C$36, 0), MATCH('ALL Backcast - WINEP NEP'!M$13, 'YKY Backcast - WINEP'!$B$13:$AF$13, 0))</f>
        <v>0</v>
      </c>
      <c r="N543" t="str">
        <f>INDEX('YKY Backcast - WINEP'!$B$12:$AF$36, MATCH('ALL Backcast - WINEP NEP'!$C543, 'YKY Backcast - WINEP'!$C$12:$C$36, 0), MATCH('ALL Backcast - WINEP NEP'!N$13, 'YKY Backcast - WINEP'!$B$13:$AF$13, 0))</f>
        <v>Poor</v>
      </c>
      <c r="O543" t="str">
        <f>INDEX('YKY Backcast - WINEP'!$B$12:$AF$36, MATCH('ALL Backcast - WINEP NEP'!$C543, 'YKY Backcast - WINEP'!$C$12:$C$36, 0), MATCH('ALL Backcast - WINEP NEP'!O$13, 'YKY Backcast - WINEP'!$B$13:$AF$13, 0))</f>
        <v>Poor</v>
      </c>
      <c r="P543">
        <f>INDEX('YKY Backcast - WINEP'!$B$12:$AF$36, MATCH('ALL Backcast - WINEP NEP'!$C543, 'YKY Backcast - WINEP'!$C$12:$C$36, 0), MATCH('ALL Backcast - WINEP NEP'!P$13, 'YKY Backcast - WINEP'!$B$13:$AF$13, 0))</f>
        <v>0</v>
      </c>
      <c r="Q543" t="str">
        <f>INDEX('YKY Backcast - WINEP'!$B$12:$AF$36, MATCH('ALL Backcast - WINEP NEP'!$C543, 'YKY Backcast - WINEP'!$C$12:$C$36, 0), MATCH('ALL Backcast - WINEP NEP'!Q$13, 'YKY Backcast - WINEP'!$B$13:$AF$13, 0))</f>
        <v>Poor</v>
      </c>
      <c r="R543" t="str">
        <f>INDEX('YKY Backcast - WINEP'!$B$12:$AF$36, MATCH('ALL Backcast - WINEP NEP'!$C543, 'YKY Backcast - WINEP'!$C$12:$C$36, 0), MATCH('ALL Backcast - WINEP NEP'!R$13, 'YKY Backcast - WINEP'!$B$13:$AF$13, 0))</f>
        <v>Poor</v>
      </c>
      <c r="S543" t="str">
        <f>INDEX('YKY Backcast - WINEP'!$B$12:$AF$36, MATCH('ALL Backcast - WINEP NEP'!$C543, 'YKY Backcast - WINEP'!$C$12:$C$36, 0), MATCH('ALL Backcast - WINEP NEP'!S$13, 'YKY Backcast - WINEP'!$B$13:$AF$13, 0))</f>
        <v>Poor</v>
      </c>
      <c r="T543" t="str">
        <f>INDEX('YKY Backcast - WINEP'!$B$12:$AF$36, MATCH('ALL Backcast - WINEP NEP'!$C543, 'YKY Backcast - WINEP'!$C$12:$C$36, 0), MATCH('ALL Backcast - WINEP NEP'!T$13, 'YKY Backcast - WINEP'!$B$13:$AF$13, 0))</f>
        <v>Poor</v>
      </c>
      <c r="U543" t="str">
        <f>INDEX('YKY Backcast - WINEP'!$B$12:$AF$36, MATCH('ALL Backcast - WINEP NEP'!$C543, 'YKY Backcast - WINEP'!$C$12:$C$36, 0), MATCH('ALL Backcast - WINEP NEP'!U$13, 'YKY Backcast - WINEP'!$B$13:$AF$13, 0))</f>
        <v>Sufficient</v>
      </c>
      <c r="V543" t="str">
        <f>INDEX('YKY Backcast - WINEP'!$B$12:$AF$36, MATCH('ALL Backcast - WINEP NEP'!$C543, 'YKY Backcast - WINEP'!$C$12:$C$36, 0), MATCH('ALL Backcast - WINEP NEP'!V$13, 'YKY Backcast - WINEP'!$B$13:$AF$13, 0))</f>
        <v>Sufficient</v>
      </c>
      <c r="W543" t="str">
        <f>INDEX('YKY Backcast - WINEP'!$B$12:$AF$36, MATCH('ALL Backcast - WINEP NEP'!$C543, 'YKY Backcast - WINEP'!$C$12:$C$36, 0), MATCH('ALL Backcast - WINEP NEP'!W$13, 'YKY Backcast - WINEP'!$B$13:$AF$13, 0))</f>
        <v>Y</v>
      </c>
      <c r="X543">
        <f>INDEX('YKY Backcast - WINEP'!$B$12:$AF$36, MATCH('ALL Backcast - WINEP NEP'!$C543, 'YKY Backcast - WINEP'!$C$12:$C$36, 0), MATCH('ALL Backcast - WINEP NEP'!X$13, 'YKY Backcast - WINEP'!$B$13:$AF$13, 0))</f>
        <v>0</v>
      </c>
      <c r="Y543" t="str">
        <f>INDEX('YKY Backcast - WINEP'!$B$12:$AF$36, MATCH('ALL Backcast - WINEP NEP'!$C543, 'YKY Backcast - WINEP'!$C$12:$C$36, 0), MATCH('ALL Backcast - WINEP NEP'!Y$13, 'YKY Backcast - WINEP'!$B$13:$AF$13, 0))</f>
        <v>Historically sufficient is level delivered so should hold forecast at this level</v>
      </c>
      <c r="Z543" t="str">
        <f>INDEX('YKY Backcast - WINEP'!$B$12:$AF$36, MATCH('ALL Backcast - WINEP NEP'!$C543, 'YKY Backcast - WINEP'!$C$12:$C$36, 0), MATCH('ALL Backcast - WINEP NEP'!Z$13, 'YKY Backcast - WINEP'!$B$13:$AF$13, 0))</f>
        <v>Y</v>
      </c>
      <c r="AB543" t="str">
        <f t="shared" si="11"/>
        <v>N</v>
      </c>
    </row>
    <row r="544" spans="2:28">
      <c r="B544" t="s">
        <v>246</v>
      </c>
      <c r="C544" t="s">
        <v>893</v>
      </c>
      <c r="D544" t="str">
        <f>INDEX('YKY Backcast - WINEP'!$B$12:$AF$36, MATCH('ALL Backcast - WINEP NEP'!$C544, 'YKY Backcast - WINEP'!$C$12:$C$36, 0), MATCH('ALL Backcast - WINEP NEP'!D$13, 'YKY Backcast - WINEP'!$B$13:$AF$13, 0))</f>
        <v>coastal</v>
      </c>
      <c r="E544" t="str">
        <f>INDEX('YKY Backcast - WINEP'!$B$12:$AF$36, MATCH('ALL Backcast - WINEP NEP'!$C544, 'YKY Backcast - WINEP'!$C$12:$C$36, 0), MATCH('ALL Backcast - WINEP NEP'!E$13, 'YKY Backcast - WINEP'!$B$13:$AF$13, 0))</f>
        <v>Categorisation</v>
      </c>
      <c r="F544" t="str">
        <f>INDEX('YKY Backcast - WINEP'!$B$12:$AF$36, MATCH('ALL Backcast - WINEP NEP'!$C544, 'YKY Backcast - WINEP'!$C$12:$C$36, 0), MATCH('ALL Backcast - WINEP NEP'!F$13, 'YKY Backcast - WINEP'!$B$13:$AF$13, 0))</f>
        <v>Included</v>
      </c>
      <c r="H544" t="str">
        <f>INDEX('YKY Backcast - WINEP'!$B$12:$AF$36, MATCH('ALL Backcast - WINEP NEP'!$C544, 'YKY Backcast - WINEP'!$C$12:$C$36, 0), MATCH('ALL Backcast - WINEP NEP'!H$13, 'YKY Backcast - WINEP'!$B$13:$AF$13, 0))</f>
        <v>Excellent</v>
      </c>
      <c r="I544" t="str">
        <f>INDEX('YKY Backcast - WINEP'!$B$12:$AF$36, MATCH('ALL Backcast - WINEP NEP'!$C544, 'YKY Backcast - WINEP'!$C$12:$C$36, 0), MATCH('ALL Backcast - WINEP NEP'!I$13, 'YKY Backcast - WINEP'!$B$13:$AF$13, 0))</f>
        <v>Excellent</v>
      </c>
      <c r="J544" t="str">
        <f>INDEX('YKY Backcast - WINEP'!$B$12:$AF$36, MATCH('ALL Backcast - WINEP NEP'!$C544, 'YKY Backcast - WINEP'!$C$12:$C$36, 0), MATCH('ALL Backcast - WINEP NEP'!J$13, 'YKY Backcast - WINEP'!$B$13:$AF$13, 0))</f>
        <v>Excellent</v>
      </c>
      <c r="K544" t="str">
        <f>INDEX('YKY Backcast - WINEP'!$B$12:$AF$36, MATCH('ALL Backcast - WINEP NEP'!$C544, 'YKY Backcast - WINEP'!$C$12:$C$36, 0), MATCH('ALL Backcast - WINEP NEP'!K$13, 'YKY Backcast - WINEP'!$B$13:$AF$13, 0))</f>
        <v>Excellent</v>
      </c>
      <c r="L544" t="str">
        <f>INDEX('YKY Backcast - WINEP'!$B$12:$AF$36, MATCH('ALL Backcast - WINEP NEP'!$C544, 'YKY Backcast - WINEP'!$C$12:$C$36, 0), MATCH('ALL Backcast - WINEP NEP'!L$13, 'YKY Backcast - WINEP'!$B$13:$AF$13, 0))</f>
        <v>Excellent</v>
      </c>
      <c r="M544">
        <f>INDEX('YKY Backcast - WINEP'!$B$12:$AF$36, MATCH('ALL Backcast - WINEP NEP'!$C544, 'YKY Backcast - WINEP'!$C$12:$C$36, 0), MATCH('ALL Backcast - WINEP NEP'!M$13, 'YKY Backcast - WINEP'!$B$13:$AF$13, 0))</f>
        <v>0</v>
      </c>
      <c r="N544" t="str">
        <f>INDEX('YKY Backcast - WINEP'!$B$12:$AF$36, MATCH('ALL Backcast - WINEP NEP'!$C544, 'YKY Backcast - WINEP'!$C$12:$C$36, 0), MATCH('ALL Backcast - WINEP NEP'!N$13, 'YKY Backcast - WINEP'!$B$13:$AF$13, 0))</f>
        <v>Excellent</v>
      </c>
      <c r="O544" t="str">
        <f>INDEX('YKY Backcast - WINEP'!$B$12:$AF$36, MATCH('ALL Backcast - WINEP NEP'!$C544, 'YKY Backcast - WINEP'!$C$12:$C$36, 0), MATCH('ALL Backcast - WINEP NEP'!O$13, 'YKY Backcast - WINEP'!$B$13:$AF$13, 0))</f>
        <v>Excellent</v>
      </c>
      <c r="P544">
        <f>INDEX('YKY Backcast - WINEP'!$B$12:$AF$36, MATCH('ALL Backcast - WINEP NEP'!$C544, 'YKY Backcast - WINEP'!$C$12:$C$36, 0), MATCH('ALL Backcast - WINEP NEP'!P$13, 'YKY Backcast - WINEP'!$B$13:$AF$13, 0))</f>
        <v>0</v>
      </c>
      <c r="Q544" t="str">
        <f>INDEX('YKY Backcast - WINEP'!$B$12:$AF$36, MATCH('ALL Backcast - WINEP NEP'!$C544, 'YKY Backcast - WINEP'!$C$12:$C$36, 0), MATCH('ALL Backcast - WINEP NEP'!Q$13, 'YKY Backcast - WINEP'!$B$13:$AF$13, 0))</f>
        <v>Excellent</v>
      </c>
      <c r="R544" t="str">
        <f>INDEX('YKY Backcast - WINEP'!$B$12:$AF$36, MATCH('ALL Backcast - WINEP NEP'!$C544, 'YKY Backcast - WINEP'!$C$12:$C$36, 0), MATCH('ALL Backcast - WINEP NEP'!R$13, 'YKY Backcast - WINEP'!$B$13:$AF$13, 0))</f>
        <v>Excellent</v>
      </c>
      <c r="S544" t="str">
        <f>INDEX('YKY Backcast - WINEP'!$B$12:$AF$36, MATCH('ALL Backcast - WINEP NEP'!$C544, 'YKY Backcast - WINEP'!$C$12:$C$36, 0), MATCH('ALL Backcast - WINEP NEP'!S$13, 'YKY Backcast - WINEP'!$B$13:$AF$13, 0))</f>
        <v>Excellent</v>
      </c>
      <c r="T544" t="str">
        <f>INDEX('YKY Backcast - WINEP'!$B$12:$AF$36, MATCH('ALL Backcast - WINEP NEP'!$C544, 'YKY Backcast - WINEP'!$C$12:$C$36, 0), MATCH('ALL Backcast - WINEP NEP'!T$13, 'YKY Backcast - WINEP'!$B$13:$AF$13, 0))</f>
        <v>Excellent</v>
      </c>
      <c r="U544" t="str">
        <f>INDEX('YKY Backcast - WINEP'!$B$12:$AF$36, MATCH('ALL Backcast - WINEP NEP'!$C544, 'YKY Backcast - WINEP'!$C$12:$C$36, 0), MATCH('ALL Backcast - WINEP NEP'!U$13, 'YKY Backcast - WINEP'!$B$13:$AF$13, 0))</f>
        <v>Excellent</v>
      </c>
      <c r="V544" t="str">
        <f>INDEX('YKY Backcast - WINEP'!$B$12:$AF$36, MATCH('ALL Backcast - WINEP NEP'!$C544, 'YKY Backcast - WINEP'!$C$12:$C$36, 0), MATCH('ALL Backcast - WINEP NEP'!V$13, 'YKY Backcast - WINEP'!$B$13:$AF$13, 0))</f>
        <v>Excellent</v>
      </c>
      <c r="W544">
        <f>INDEX('YKY Backcast - WINEP'!$B$12:$AF$36, MATCH('ALL Backcast - WINEP NEP'!$C544, 'YKY Backcast - WINEP'!$C$12:$C$36, 0), MATCH('ALL Backcast - WINEP NEP'!W$13, 'YKY Backcast - WINEP'!$B$13:$AF$13, 0))</f>
        <v>0</v>
      </c>
      <c r="X544">
        <f>INDEX('YKY Backcast - WINEP'!$B$12:$AF$36, MATCH('ALL Backcast - WINEP NEP'!$C544, 'YKY Backcast - WINEP'!$C$12:$C$36, 0), MATCH('ALL Backcast - WINEP NEP'!X$13, 'YKY Backcast - WINEP'!$B$13:$AF$13, 0))</f>
        <v>0</v>
      </c>
      <c r="Y544">
        <f>INDEX('YKY Backcast - WINEP'!$B$12:$AF$36, MATCH('ALL Backcast - WINEP NEP'!$C544, 'YKY Backcast - WINEP'!$C$12:$C$36, 0), MATCH('ALL Backcast - WINEP NEP'!Y$13, 'YKY Backcast - WINEP'!$B$13:$AF$13, 0))</f>
        <v>0</v>
      </c>
      <c r="Z544" t="str">
        <f>INDEX('YKY Backcast - WINEP'!$B$12:$AF$36, MATCH('ALL Backcast - WINEP NEP'!$C544, 'YKY Backcast - WINEP'!$C$12:$C$36, 0), MATCH('ALL Backcast - WINEP NEP'!Z$13, 'YKY Backcast - WINEP'!$B$13:$AF$13, 0))</f>
        <v>N</v>
      </c>
      <c r="AB544" t="str">
        <f t="shared" si="11"/>
        <v>N</v>
      </c>
    </row>
    <row r="545" spans="2:28">
      <c r="B545" t="s">
        <v>246</v>
      </c>
      <c r="C545" t="s">
        <v>894</v>
      </c>
      <c r="D545" t="str">
        <f>INDEX('YKY Backcast - WINEP'!$B$12:$AF$36, MATCH('ALL Backcast - WINEP NEP'!$C545, 'YKY Backcast - WINEP'!$C$12:$C$36, 0), MATCH('ALL Backcast - WINEP NEP'!D$13, 'YKY Backcast - WINEP'!$B$13:$AF$13, 0))</f>
        <v>coastal</v>
      </c>
      <c r="E545" t="str">
        <f>INDEX('YKY Backcast - WINEP'!$B$12:$AF$36, MATCH('ALL Backcast - WINEP NEP'!$C545, 'YKY Backcast - WINEP'!$C$12:$C$36, 0), MATCH('ALL Backcast - WINEP NEP'!E$13, 'YKY Backcast - WINEP'!$B$13:$AF$13, 0))</f>
        <v>Categorisation</v>
      </c>
      <c r="F545" t="str">
        <f>INDEX('YKY Backcast - WINEP'!$B$12:$AF$36, MATCH('ALL Backcast - WINEP NEP'!$C545, 'YKY Backcast - WINEP'!$C$12:$C$36, 0), MATCH('ALL Backcast - WINEP NEP'!F$13, 'YKY Backcast - WINEP'!$B$13:$AF$13, 0))</f>
        <v>Included</v>
      </c>
      <c r="H545" t="str">
        <f>INDEX('YKY Backcast - WINEP'!$B$12:$AF$36, MATCH('ALL Backcast - WINEP NEP'!$C545, 'YKY Backcast - WINEP'!$C$12:$C$36, 0), MATCH('ALL Backcast - WINEP NEP'!H$13, 'YKY Backcast - WINEP'!$B$13:$AF$13, 0))</f>
        <v>Excellent</v>
      </c>
      <c r="I545" t="str">
        <f>INDEX('YKY Backcast - WINEP'!$B$12:$AF$36, MATCH('ALL Backcast - WINEP NEP'!$C545, 'YKY Backcast - WINEP'!$C$12:$C$36, 0), MATCH('ALL Backcast - WINEP NEP'!I$13, 'YKY Backcast - WINEP'!$B$13:$AF$13, 0))</f>
        <v>Excellent</v>
      </c>
      <c r="J545" t="str">
        <f>INDEX('YKY Backcast - WINEP'!$B$12:$AF$36, MATCH('ALL Backcast - WINEP NEP'!$C545, 'YKY Backcast - WINEP'!$C$12:$C$36, 0), MATCH('ALL Backcast - WINEP NEP'!J$13, 'YKY Backcast - WINEP'!$B$13:$AF$13, 0))</f>
        <v>Excellent</v>
      </c>
      <c r="K545" t="str">
        <f>INDEX('YKY Backcast - WINEP'!$B$12:$AF$36, MATCH('ALL Backcast - WINEP NEP'!$C545, 'YKY Backcast - WINEP'!$C$12:$C$36, 0), MATCH('ALL Backcast - WINEP NEP'!K$13, 'YKY Backcast - WINEP'!$B$13:$AF$13, 0))</f>
        <v>Excellent</v>
      </c>
      <c r="L545" t="str">
        <f>INDEX('YKY Backcast - WINEP'!$B$12:$AF$36, MATCH('ALL Backcast - WINEP NEP'!$C545, 'YKY Backcast - WINEP'!$C$12:$C$36, 0), MATCH('ALL Backcast - WINEP NEP'!L$13, 'YKY Backcast - WINEP'!$B$13:$AF$13, 0))</f>
        <v>Excellent</v>
      </c>
      <c r="M545">
        <f>INDEX('YKY Backcast - WINEP'!$B$12:$AF$36, MATCH('ALL Backcast - WINEP NEP'!$C545, 'YKY Backcast - WINEP'!$C$12:$C$36, 0), MATCH('ALL Backcast - WINEP NEP'!M$13, 'YKY Backcast - WINEP'!$B$13:$AF$13, 0))</f>
        <v>0</v>
      </c>
      <c r="N545" t="str">
        <f>INDEX('YKY Backcast - WINEP'!$B$12:$AF$36, MATCH('ALL Backcast - WINEP NEP'!$C545, 'YKY Backcast - WINEP'!$C$12:$C$36, 0), MATCH('ALL Backcast - WINEP NEP'!N$13, 'YKY Backcast - WINEP'!$B$13:$AF$13, 0))</f>
        <v>Excellent</v>
      </c>
      <c r="O545" t="str">
        <f>INDEX('YKY Backcast - WINEP'!$B$12:$AF$36, MATCH('ALL Backcast - WINEP NEP'!$C545, 'YKY Backcast - WINEP'!$C$12:$C$36, 0), MATCH('ALL Backcast - WINEP NEP'!O$13, 'YKY Backcast - WINEP'!$B$13:$AF$13, 0))</f>
        <v>Excellent</v>
      </c>
      <c r="P545">
        <f>INDEX('YKY Backcast - WINEP'!$B$12:$AF$36, MATCH('ALL Backcast - WINEP NEP'!$C545, 'YKY Backcast - WINEP'!$C$12:$C$36, 0), MATCH('ALL Backcast - WINEP NEP'!P$13, 'YKY Backcast - WINEP'!$B$13:$AF$13, 0))</f>
        <v>0</v>
      </c>
      <c r="Q545" t="str">
        <f>INDEX('YKY Backcast - WINEP'!$B$12:$AF$36, MATCH('ALL Backcast - WINEP NEP'!$C545, 'YKY Backcast - WINEP'!$C$12:$C$36, 0), MATCH('ALL Backcast - WINEP NEP'!Q$13, 'YKY Backcast - WINEP'!$B$13:$AF$13, 0))</f>
        <v>Excellent</v>
      </c>
      <c r="R545" t="str">
        <f>INDEX('YKY Backcast - WINEP'!$B$12:$AF$36, MATCH('ALL Backcast - WINEP NEP'!$C545, 'YKY Backcast - WINEP'!$C$12:$C$36, 0), MATCH('ALL Backcast - WINEP NEP'!R$13, 'YKY Backcast - WINEP'!$B$13:$AF$13, 0))</f>
        <v>Excellent</v>
      </c>
      <c r="S545" t="str">
        <f>INDEX('YKY Backcast - WINEP'!$B$12:$AF$36, MATCH('ALL Backcast - WINEP NEP'!$C545, 'YKY Backcast - WINEP'!$C$12:$C$36, 0), MATCH('ALL Backcast - WINEP NEP'!S$13, 'YKY Backcast - WINEP'!$B$13:$AF$13, 0))</f>
        <v>Excellent</v>
      </c>
      <c r="T545" t="str">
        <f>INDEX('YKY Backcast - WINEP'!$B$12:$AF$36, MATCH('ALL Backcast - WINEP NEP'!$C545, 'YKY Backcast - WINEP'!$C$12:$C$36, 0), MATCH('ALL Backcast - WINEP NEP'!T$13, 'YKY Backcast - WINEP'!$B$13:$AF$13, 0))</f>
        <v>Excellent</v>
      </c>
      <c r="U545" t="str">
        <f>INDEX('YKY Backcast - WINEP'!$B$12:$AF$36, MATCH('ALL Backcast - WINEP NEP'!$C545, 'YKY Backcast - WINEP'!$C$12:$C$36, 0), MATCH('ALL Backcast - WINEP NEP'!U$13, 'YKY Backcast - WINEP'!$B$13:$AF$13, 0))</f>
        <v>Excellent</v>
      </c>
      <c r="V545" t="str">
        <f>INDEX('YKY Backcast - WINEP'!$B$12:$AF$36, MATCH('ALL Backcast - WINEP NEP'!$C545, 'YKY Backcast - WINEP'!$C$12:$C$36, 0), MATCH('ALL Backcast - WINEP NEP'!V$13, 'YKY Backcast - WINEP'!$B$13:$AF$13, 0))</f>
        <v>Excellent</v>
      </c>
      <c r="W545">
        <f>INDEX('YKY Backcast - WINEP'!$B$12:$AF$36, MATCH('ALL Backcast - WINEP NEP'!$C545, 'YKY Backcast - WINEP'!$C$12:$C$36, 0), MATCH('ALL Backcast - WINEP NEP'!W$13, 'YKY Backcast - WINEP'!$B$13:$AF$13, 0))</f>
        <v>0</v>
      </c>
      <c r="X545">
        <f>INDEX('YKY Backcast - WINEP'!$B$12:$AF$36, MATCH('ALL Backcast - WINEP NEP'!$C545, 'YKY Backcast - WINEP'!$C$12:$C$36, 0), MATCH('ALL Backcast - WINEP NEP'!X$13, 'YKY Backcast - WINEP'!$B$13:$AF$13, 0))</f>
        <v>0</v>
      </c>
      <c r="Y545">
        <f>INDEX('YKY Backcast - WINEP'!$B$12:$AF$36, MATCH('ALL Backcast - WINEP NEP'!$C545, 'YKY Backcast - WINEP'!$C$12:$C$36, 0), MATCH('ALL Backcast - WINEP NEP'!Y$13, 'YKY Backcast - WINEP'!$B$13:$AF$13, 0))</f>
        <v>0</v>
      </c>
      <c r="Z545" t="str">
        <f>INDEX('YKY Backcast - WINEP'!$B$12:$AF$36, MATCH('ALL Backcast - WINEP NEP'!$C545, 'YKY Backcast - WINEP'!$C$12:$C$36, 0), MATCH('ALL Backcast - WINEP NEP'!Z$13, 'YKY Backcast - WINEP'!$B$13:$AF$13, 0))</f>
        <v>N</v>
      </c>
      <c r="AB545" t="str">
        <f t="shared" si="11"/>
        <v>N</v>
      </c>
    </row>
    <row r="546" spans="2:28">
      <c r="B546" t="s">
        <v>246</v>
      </c>
      <c r="C546" t="s">
        <v>895</v>
      </c>
      <c r="D546" t="str">
        <f>INDEX('YKY Backcast - WINEP'!$B$12:$AF$36, MATCH('ALL Backcast - WINEP NEP'!$C546, 'YKY Backcast - WINEP'!$C$12:$C$36, 0), MATCH('ALL Backcast - WINEP NEP'!D$13, 'YKY Backcast - WINEP'!$B$13:$AF$13, 0))</f>
        <v>coastal</v>
      </c>
      <c r="E546" t="str">
        <f>INDEX('YKY Backcast - WINEP'!$B$12:$AF$36, MATCH('ALL Backcast - WINEP NEP'!$C546, 'YKY Backcast - WINEP'!$C$12:$C$36, 0), MATCH('ALL Backcast - WINEP NEP'!E$13, 'YKY Backcast - WINEP'!$B$13:$AF$13, 0))</f>
        <v>Categorisation</v>
      </c>
      <c r="F546" t="str">
        <f>INDEX('YKY Backcast - WINEP'!$B$12:$AF$36, MATCH('ALL Backcast - WINEP NEP'!$C546, 'YKY Backcast - WINEP'!$C$12:$C$36, 0), MATCH('ALL Backcast - WINEP NEP'!F$13, 'YKY Backcast - WINEP'!$B$13:$AF$13, 0))</f>
        <v>Included</v>
      </c>
      <c r="H546" t="str">
        <f>INDEX('YKY Backcast - WINEP'!$B$12:$AF$36, MATCH('ALL Backcast - WINEP NEP'!$C546, 'YKY Backcast - WINEP'!$C$12:$C$36, 0), MATCH('ALL Backcast - WINEP NEP'!H$13, 'YKY Backcast - WINEP'!$B$13:$AF$13, 0))</f>
        <v>Good</v>
      </c>
      <c r="I546" t="str">
        <f>INDEX('YKY Backcast - WINEP'!$B$12:$AF$36, MATCH('ALL Backcast - WINEP NEP'!$C546, 'YKY Backcast - WINEP'!$C$12:$C$36, 0), MATCH('ALL Backcast - WINEP NEP'!I$13, 'YKY Backcast - WINEP'!$B$13:$AF$13, 0))</f>
        <v>Good</v>
      </c>
      <c r="J546" t="str">
        <f>INDEX('YKY Backcast - WINEP'!$B$12:$AF$36, MATCH('ALL Backcast - WINEP NEP'!$C546, 'YKY Backcast - WINEP'!$C$12:$C$36, 0), MATCH('ALL Backcast - WINEP NEP'!J$13, 'YKY Backcast - WINEP'!$B$13:$AF$13, 0))</f>
        <v>Good</v>
      </c>
      <c r="K546" t="str">
        <f>INDEX('YKY Backcast - WINEP'!$B$12:$AF$36, MATCH('ALL Backcast - WINEP NEP'!$C546, 'YKY Backcast - WINEP'!$C$12:$C$36, 0), MATCH('ALL Backcast - WINEP NEP'!K$13, 'YKY Backcast - WINEP'!$B$13:$AF$13, 0))</f>
        <v>Good</v>
      </c>
      <c r="L546" t="str">
        <f>INDEX('YKY Backcast - WINEP'!$B$12:$AF$36, MATCH('ALL Backcast - WINEP NEP'!$C546, 'YKY Backcast - WINEP'!$C$12:$C$36, 0), MATCH('ALL Backcast - WINEP NEP'!L$13, 'YKY Backcast - WINEP'!$B$13:$AF$13, 0))</f>
        <v>Good</v>
      </c>
      <c r="M546">
        <f>INDEX('YKY Backcast - WINEP'!$B$12:$AF$36, MATCH('ALL Backcast - WINEP NEP'!$C546, 'YKY Backcast - WINEP'!$C$12:$C$36, 0), MATCH('ALL Backcast - WINEP NEP'!M$13, 'YKY Backcast - WINEP'!$B$13:$AF$13, 0))</f>
        <v>0</v>
      </c>
      <c r="N546" t="str">
        <f>INDEX('YKY Backcast - WINEP'!$B$12:$AF$36, MATCH('ALL Backcast - WINEP NEP'!$C546, 'YKY Backcast - WINEP'!$C$12:$C$36, 0), MATCH('ALL Backcast - WINEP NEP'!N$13, 'YKY Backcast - WINEP'!$B$13:$AF$13, 0))</f>
        <v>Good</v>
      </c>
      <c r="O546" t="str">
        <f>INDEX('YKY Backcast - WINEP'!$B$12:$AF$36, MATCH('ALL Backcast - WINEP NEP'!$C546, 'YKY Backcast - WINEP'!$C$12:$C$36, 0), MATCH('ALL Backcast - WINEP NEP'!O$13, 'YKY Backcast - WINEP'!$B$13:$AF$13, 0))</f>
        <v>Good</v>
      </c>
      <c r="P546">
        <f>INDEX('YKY Backcast - WINEP'!$B$12:$AF$36, MATCH('ALL Backcast - WINEP NEP'!$C546, 'YKY Backcast - WINEP'!$C$12:$C$36, 0), MATCH('ALL Backcast - WINEP NEP'!P$13, 'YKY Backcast - WINEP'!$B$13:$AF$13, 0))</f>
        <v>0</v>
      </c>
      <c r="Q546" t="str">
        <f>INDEX('YKY Backcast - WINEP'!$B$12:$AF$36, MATCH('ALL Backcast - WINEP NEP'!$C546, 'YKY Backcast - WINEP'!$C$12:$C$36, 0), MATCH('ALL Backcast - WINEP NEP'!Q$13, 'YKY Backcast - WINEP'!$B$13:$AF$13, 0))</f>
        <v>Good</v>
      </c>
      <c r="R546" t="str">
        <f>INDEX('YKY Backcast - WINEP'!$B$12:$AF$36, MATCH('ALL Backcast - WINEP NEP'!$C546, 'YKY Backcast - WINEP'!$C$12:$C$36, 0), MATCH('ALL Backcast - WINEP NEP'!R$13, 'YKY Backcast - WINEP'!$B$13:$AF$13, 0))</f>
        <v>Good</v>
      </c>
      <c r="S546" t="str">
        <f>INDEX('YKY Backcast - WINEP'!$B$12:$AF$36, MATCH('ALL Backcast - WINEP NEP'!$C546, 'YKY Backcast - WINEP'!$C$12:$C$36, 0), MATCH('ALL Backcast - WINEP NEP'!S$13, 'YKY Backcast - WINEP'!$B$13:$AF$13, 0))</f>
        <v>Good</v>
      </c>
      <c r="T546" t="str">
        <f>INDEX('YKY Backcast - WINEP'!$B$12:$AF$36, MATCH('ALL Backcast - WINEP NEP'!$C546, 'YKY Backcast - WINEP'!$C$12:$C$36, 0), MATCH('ALL Backcast - WINEP NEP'!T$13, 'YKY Backcast - WINEP'!$B$13:$AF$13, 0))</f>
        <v>Good</v>
      </c>
      <c r="U546" t="str">
        <f>INDEX('YKY Backcast - WINEP'!$B$12:$AF$36, MATCH('ALL Backcast - WINEP NEP'!$C546, 'YKY Backcast - WINEP'!$C$12:$C$36, 0), MATCH('ALL Backcast - WINEP NEP'!U$13, 'YKY Backcast - WINEP'!$B$13:$AF$13, 0))</f>
        <v>Excellent</v>
      </c>
      <c r="V546" t="str">
        <f>INDEX('YKY Backcast - WINEP'!$B$12:$AF$36, MATCH('ALL Backcast - WINEP NEP'!$C546, 'YKY Backcast - WINEP'!$C$12:$C$36, 0), MATCH('ALL Backcast - WINEP NEP'!V$13, 'YKY Backcast - WINEP'!$B$13:$AF$13, 0))</f>
        <v>Excellent</v>
      </c>
      <c r="W546">
        <f>INDEX('YKY Backcast - WINEP'!$B$12:$AF$36, MATCH('ALL Backcast - WINEP NEP'!$C546, 'YKY Backcast - WINEP'!$C$12:$C$36, 0), MATCH('ALL Backcast - WINEP NEP'!W$13, 'YKY Backcast - WINEP'!$B$13:$AF$13, 0))</f>
        <v>0</v>
      </c>
      <c r="X546">
        <f>INDEX('YKY Backcast - WINEP'!$B$12:$AF$36, MATCH('ALL Backcast - WINEP NEP'!$C546, 'YKY Backcast - WINEP'!$C$12:$C$36, 0), MATCH('ALL Backcast - WINEP NEP'!X$13, 'YKY Backcast - WINEP'!$B$13:$AF$13, 0))</f>
        <v>0</v>
      </c>
      <c r="Y546">
        <f>INDEX('YKY Backcast - WINEP'!$B$12:$AF$36, MATCH('ALL Backcast - WINEP NEP'!$C546, 'YKY Backcast - WINEP'!$C$12:$C$36, 0), MATCH('ALL Backcast - WINEP NEP'!Y$13, 'YKY Backcast - WINEP'!$B$13:$AF$13, 0))</f>
        <v>0</v>
      </c>
      <c r="Z546" t="str">
        <f>INDEX('YKY Backcast - WINEP'!$B$12:$AF$36, MATCH('ALL Backcast - WINEP NEP'!$C546, 'YKY Backcast - WINEP'!$C$12:$C$36, 0), MATCH('ALL Backcast - WINEP NEP'!Z$13, 'YKY Backcast - WINEP'!$B$13:$AF$13, 0))</f>
        <v>N</v>
      </c>
      <c r="AB546" t="str">
        <f t="shared" ref="AB546:AB564" si="12">IF(OR(ISNUMBER(SEARCH("IMP", X546)), ISNUMBER(SEARCH("ND ", X546))), "Y", "N")</f>
        <v>N</v>
      </c>
    </row>
    <row r="547" spans="2:28">
      <c r="B547" t="s">
        <v>246</v>
      </c>
      <c r="C547" t="s">
        <v>896</v>
      </c>
      <c r="D547" t="str">
        <f>INDEX('YKY Backcast - WINEP'!$B$12:$AF$36, MATCH('ALL Backcast - WINEP NEP'!$C547, 'YKY Backcast - WINEP'!$C$12:$C$36, 0), MATCH('ALL Backcast - WINEP NEP'!D$13, 'YKY Backcast - WINEP'!$B$13:$AF$13, 0))</f>
        <v>coastal</v>
      </c>
      <c r="E547" t="str">
        <f>INDEX('YKY Backcast - WINEP'!$B$12:$AF$36, MATCH('ALL Backcast - WINEP NEP'!$C547, 'YKY Backcast - WINEP'!$C$12:$C$36, 0), MATCH('ALL Backcast - WINEP NEP'!E$13, 'YKY Backcast - WINEP'!$B$13:$AF$13, 0))</f>
        <v>Categorisation</v>
      </c>
      <c r="F547" t="str">
        <f>INDEX('YKY Backcast - WINEP'!$B$12:$AF$36, MATCH('ALL Backcast - WINEP NEP'!$C547, 'YKY Backcast - WINEP'!$C$12:$C$36, 0), MATCH('ALL Backcast - WINEP NEP'!F$13, 'YKY Backcast - WINEP'!$B$13:$AF$13, 0))</f>
        <v>Included</v>
      </c>
      <c r="H547" t="str">
        <f>INDEX('YKY Backcast - WINEP'!$B$12:$AF$36, MATCH('ALL Backcast - WINEP NEP'!$C547, 'YKY Backcast - WINEP'!$C$12:$C$36, 0), MATCH('ALL Backcast - WINEP NEP'!H$13, 'YKY Backcast - WINEP'!$B$13:$AF$13, 0))</f>
        <v>Excellent</v>
      </c>
      <c r="I547" t="str">
        <f>INDEX('YKY Backcast - WINEP'!$B$12:$AF$36, MATCH('ALL Backcast - WINEP NEP'!$C547, 'YKY Backcast - WINEP'!$C$12:$C$36, 0), MATCH('ALL Backcast - WINEP NEP'!I$13, 'YKY Backcast - WINEP'!$B$13:$AF$13, 0))</f>
        <v>Excellent</v>
      </c>
      <c r="J547" t="str">
        <f>INDEX('YKY Backcast - WINEP'!$B$12:$AF$36, MATCH('ALL Backcast - WINEP NEP'!$C547, 'YKY Backcast - WINEP'!$C$12:$C$36, 0), MATCH('ALL Backcast - WINEP NEP'!J$13, 'YKY Backcast - WINEP'!$B$13:$AF$13, 0))</f>
        <v>Good</v>
      </c>
      <c r="K547" t="str">
        <f>INDEX('YKY Backcast - WINEP'!$B$12:$AF$36, MATCH('ALL Backcast - WINEP NEP'!$C547, 'YKY Backcast - WINEP'!$C$12:$C$36, 0), MATCH('ALL Backcast - WINEP NEP'!K$13, 'YKY Backcast - WINEP'!$B$13:$AF$13, 0))</f>
        <v>Good</v>
      </c>
      <c r="L547" t="str">
        <f>INDEX('YKY Backcast - WINEP'!$B$12:$AF$36, MATCH('ALL Backcast - WINEP NEP'!$C547, 'YKY Backcast - WINEP'!$C$12:$C$36, 0), MATCH('ALL Backcast - WINEP NEP'!L$13, 'YKY Backcast - WINEP'!$B$13:$AF$13, 0))</f>
        <v>Good</v>
      </c>
      <c r="M547">
        <f>INDEX('YKY Backcast - WINEP'!$B$12:$AF$36, MATCH('ALL Backcast - WINEP NEP'!$C547, 'YKY Backcast - WINEP'!$C$12:$C$36, 0), MATCH('ALL Backcast - WINEP NEP'!M$13, 'YKY Backcast - WINEP'!$B$13:$AF$13, 0))</f>
        <v>0</v>
      </c>
      <c r="N547" t="str">
        <f>INDEX('YKY Backcast - WINEP'!$B$12:$AF$36, MATCH('ALL Backcast - WINEP NEP'!$C547, 'YKY Backcast - WINEP'!$C$12:$C$36, 0), MATCH('ALL Backcast - WINEP NEP'!N$13, 'YKY Backcast - WINEP'!$B$13:$AF$13, 0))</f>
        <v>Good</v>
      </c>
      <c r="O547" t="str">
        <f>INDEX('YKY Backcast - WINEP'!$B$12:$AF$36, MATCH('ALL Backcast - WINEP NEP'!$C547, 'YKY Backcast - WINEP'!$C$12:$C$36, 0), MATCH('ALL Backcast - WINEP NEP'!O$13, 'YKY Backcast - WINEP'!$B$13:$AF$13, 0))</f>
        <v>Excellent</v>
      </c>
      <c r="P547">
        <f>INDEX('YKY Backcast - WINEP'!$B$12:$AF$36, MATCH('ALL Backcast - WINEP NEP'!$C547, 'YKY Backcast - WINEP'!$C$12:$C$36, 0), MATCH('ALL Backcast - WINEP NEP'!P$13, 'YKY Backcast - WINEP'!$B$13:$AF$13, 0))</f>
        <v>0</v>
      </c>
      <c r="Q547" t="str">
        <f>INDEX('YKY Backcast - WINEP'!$B$12:$AF$36, MATCH('ALL Backcast - WINEP NEP'!$C547, 'YKY Backcast - WINEP'!$C$12:$C$36, 0), MATCH('ALL Backcast - WINEP NEP'!Q$13, 'YKY Backcast - WINEP'!$B$13:$AF$13, 0))</f>
        <v>Excellent</v>
      </c>
      <c r="R547" t="str">
        <f>INDEX('YKY Backcast - WINEP'!$B$12:$AF$36, MATCH('ALL Backcast - WINEP NEP'!$C547, 'YKY Backcast - WINEP'!$C$12:$C$36, 0), MATCH('ALL Backcast - WINEP NEP'!R$13, 'YKY Backcast - WINEP'!$B$13:$AF$13, 0))</f>
        <v>Excellent</v>
      </c>
      <c r="S547" t="str">
        <f>INDEX('YKY Backcast - WINEP'!$B$12:$AF$36, MATCH('ALL Backcast - WINEP NEP'!$C547, 'YKY Backcast - WINEP'!$C$12:$C$36, 0), MATCH('ALL Backcast - WINEP NEP'!S$13, 'YKY Backcast - WINEP'!$B$13:$AF$13, 0))</f>
        <v>Excellent</v>
      </c>
      <c r="T547" t="str">
        <f>INDEX('YKY Backcast - WINEP'!$B$12:$AF$36, MATCH('ALL Backcast - WINEP NEP'!$C547, 'YKY Backcast - WINEP'!$C$12:$C$36, 0), MATCH('ALL Backcast - WINEP NEP'!T$13, 'YKY Backcast - WINEP'!$B$13:$AF$13, 0))</f>
        <v>Excellent</v>
      </c>
      <c r="U547" t="str">
        <f>INDEX('YKY Backcast - WINEP'!$B$12:$AF$36, MATCH('ALL Backcast - WINEP NEP'!$C547, 'YKY Backcast - WINEP'!$C$12:$C$36, 0), MATCH('ALL Backcast - WINEP NEP'!U$13, 'YKY Backcast - WINEP'!$B$13:$AF$13, 0))</f>
        <v>Excellent</v>
      </c>
      <c r="V547" t="str">
        <f>INDEX('YKY Backcast - WINEP'!$B$12:$AF$36, MATCH('ALL Backcast - WINEP NEP'!$C547, 'YKY Backcast - WINEP'!$C$12:$C$36, 0), MATCH('ALL Backcast - WINEP NEP'!V$13, 'YKY Backcast - WINEP'!$B$13:$AF$13, 0))</f>
        <v>Excellent</v>
      </c>
      <c r="W547">
        <f>INDEX('YKY Backcast - WINEP'!$B$12:$AF$36, MATCH('ALL Backcast - WINEP NEP'!$C547, 'YKY Backcast - WINEP'!$C$12:$C$36, 0), MATCH('ALL Backcast - WINEP NEP'!W$13, 'YKY Backcast - WINEP'!$B$13:$AF$13, 0))</f>
        <v>0</v>
      </c>
      <c r="X547">
        <f>INDEX('YKY Backcast - WINEP'!$B$12:$AF$36, MATCH('ALL Backcast - WINEP NEP'!$C547, 'YKY Backcast - WINEP'!$C$12:$C$36, 0), MATCH('ALL Backcast - WINEP NEP'!X$13, 'YKY Backcast - WINEP'!$B$13:$AF$13, 0))</f>
        <v>0</v>
      </c>
      <c r="Y547">
        <f>INDEX('YKY Backcast - WINEP'!$B$12:$AF$36, MATCH('ALL Backcast - WINEP NEP'!$C547, 'YKY Backcast - WINEP'!$C$12:$C$36, 0), MATCH('ALL Backcast - WINEP NEP'!Y$13, 'YKY Backcast - WINEP'!$B$13:$AF$13, 0))</f>
        <v>0</v>
      </c>
      <c r="Z547" t="str">
        <f>INDEX('YKY Backcast - WINEP'!$B$12:$AF$36, MATCH('ALL Backcast - WINEP NEP'!$C547, 'YKY Backcast - WINEP'!$C$12:$C$36, 0), MATCH('ALL Backcast - WINEP NEP'!Z$13, 'YKY Backcast - WINEP'!$B$13:$AF$13, 0))</f>
        <v>N</v>
      </c>
      <c r="AB547" t="str">
        <f t="shared" si="12"/>
        <v>N</v>
      </c>
    </row>
    <row r="548" spans="2:28">
      <c r="B548" t="s">
        <v>246</v>
      </c>
      <c r="C548" t="s">
        <v>897</v>
      </c>
      <c r="D548" t="str">
        <f>INDEX('YKY Backcast - WINEP'!$B$12:$AF$36, MATCH('ALL Backcast - WINEP NEP'!$C548, 'YKY Backcast - WINEP'!$C$12:$C$36, 0), MATCH('ALL Backcast - WINEP NEP'!D$13, 'YKY Backcast - WINEP'!$B$13:$AF$13, 0))</f>
        <v>coastal</v>
      </c>
      <c r="E548" t="str">
        <f>INDEX('YKY Backcast - WINEP'!$B$12:$AF$36, MATCH('ALL Backcast - WINEP NEP'!$C548, 'YKY Backcast - WINEP'!$C$12:$C$36, 0), MATCH('ALL Backcast - WINEP NEP'!E$13, 'YKY Backcast - WINEP'!$B$13:$AF$13, 0))</f>
        <v>Categorisation</v>
      </c>
      <c r="F548" t="str">
        <f>INDEX('YKY Backcast - WINEP'!$B$12:$AF$36, MATCH('ALL Backcast - WINEP NEP'!$C548, 'YKY Backcast - WINEP'!$C$12:$C$36, 0), MATCH('ALL Backcast - WINEP NEP'!F$13, 'YKY Backcast - WINEP'!$B$13:$AF$13, 0))</f>
        <v>Included</v>
      </c>
      <c r="H548" t="str">
        <f>INDEX('YKY Backcast - WINEP'!$B$12:$AF$36, MATCH('ALL Backcast - WINEP NEP'!$C548, 'YKY Backcast - WINEP'!$C$12:$C$36, 0), MATCH('ALL Backcast - WINEP NEP'!H$13, 'YKY Backcast - WINEP'!$B$13:$AF$13, 0))</f>
        <v>Good</v>
      </c>
      <c r="I548" t="str">
        <f>INDEX('YKY Backcast - WINEP'!$B$12:$AF$36, MATCH('ALL Backcast - WINEP NEP'!$C548, 'YKY Backcast - WINEP'!$C$12:$C$36, 0), MATCH('ALL Backcast - WINEP NEP'!I$13, 'YKY Backcast - WINEP'!$B$13:$AF$13, 0))</f>
        <v>Good</v>
      </c>
      <c r="J548" t="str">
        <f>INDEX('YKY Backcast - WINEP'!$B$12:$AF$36, MATCH('ALL Backcast - WINEP NEP'!$C548, 'YKY Backcast - WINEP'!$C$12:$C$36, 0), MATCH('ALL Backcast - WINEP NEP'!J$13, 'YKY Backcast - WINEP'!$B$13:$AF$13, 0))</f>
        <v>Good</v>
      </c>
      <c r="K548" t="str">
        <f>INDEX('YKY Backcast - WINEP'!$B$12:$AF$36, MATCH('ALL Backcast - WINEP NEP'!$C548, 'YKY Backcast - WINEP'!$C$12:$C$36, 0), MATCH('ALL Backcast - WINEP NEP'!K$13, 'YKY Backcast - WINEP'!$B$13:$AF$13, 0))</f>
        <v>Good</v>
      </c>
      <c r="L548" t="str">
        <f>INDEX('YKY Backcast - WINEP'!$B$12:$AF$36, MATCH('ALL Backcast - WINEP NEP'!$C548, 'YKY Backcast - WINEP'!$C$12:$C$36, 0), MATCH('ALL Backcast - WINEP NEP'!L$13, 'YKY Backcast - WINEP'!$B$13:$AF$13, 0))</f>
        <v>Good</v>
      </c>
      <c r="M548">
        <f>INDEX('YKY Backcast - WINEP'!$B$12:$AF$36, MATCH('ALL Backcast - WINEP NEP'!$C548, 'YKY Backcast - WINEP'!$C$12:$C$36, 0), MATCH('ALL Backcast - WINEP NEP'!M$13, 'YKY Backcast - WINEP'!$B$13:$AF$13, 0))</f>
        <v>0</v>
      </c>
      <c r="N548" t="str">
        <f>INDEX('YKY Backcast - WINEP'!$B$12:$AF$36, MATCH('ALL Backcast - WINEP NEP'!$C548, 'YKY Backcast - WINEP'!$C$12:$C$36, 0), MATCH('ALL Backcast - WINEP NEP'!N$13, 'YKY Backcast - WINEP'!$B$13:$AF$13, 0))</f>
        <v>Good</v>
      </c>
      <c r="O548" t="str">
        <f>INDEX('YKY Backcast - WINEP'!$B$12:$AF$36, MATCH('ALL Backcast - WINEP NEP'!$C548, 'YKY Backcast - WINEP'!$C$12:$C$36, 0), MATCH('ALL Backcast - WINEP NEP'!O$13, 'YKY Backcast - WINEP'!$B$13:$AF$13, 0))</f>
        <v>Good</v>
      </c>
      <c r="P548">
        <f>INDEX('YKY Backcast - WINEP'!$B$12:$AF$36, MATCH('ALL Backcast - WINEP NEP'!$C548, 'YKY Backcast - WINEP'!$C$12:$C$36, 0), MATCH('ALL Backcast - WINEP NEP'!P$13, 'YKY Backcast - WINEP'!$B$13:$AF$13, 0))</f>
        <v>0</v>
      </c>
      <c r="Q548" t="str">
        <f>INDEX('YKY Backcast - WINEP'!$B$12:$AF$36, MATCH('ALL Backcast - WINEP NEP'!$C548, 'YKY Backcast - WINEP'!$C$12:$C$36, 0), MATCH('ALL Backcast - WINEP NEP'!Q$13, 'YKY Backcast - WINEP'!$B$13:$AF$13, 0))</f>
        <v>Good</v>
      </c>
      <c r="R548" t="str">
        <f>INDEX('YKY Backcast - WINEP'!$B$12:$AF$36, MATCH('ALL Backcast - WINEP NEP'!$C548, 'YKY Backcast - WINEP'!$C$12:$C$36, 0), MATCH('ALL Backcast - WINEP NEP'!R$13, 'YKY Backcast - WINEP'!$B$13:$AF$13, 0))</f>
        <v>Good</v>
      </c>
      <c r="S548" t="str">
        <f>INDEX('YKY Backcast - WINEP'!$B$12:$AF$36, MATCH('ALL Backcast - WINEP NEP'!$C548, 'YKY Backcast - WINEP'!$C$12:$C$36, 0), MATCH('ALL Backcast - WINEP NEP'!S$13, 'YKY Backcast - WINEP'!$B$13:$AF$13, 0))</f>
        <v>Good</v>
      </c>
      <c r="T548" t="str">
        <f>INDEX('YKY Backcast - WINEP'!$B$12:$AF$36, MATCH('ALL Backcast - WINEP NEP'!$C548, 'YKY Backcast - WINEP'!$C$12:$C$36, 0), MATCH('ALL Backcast - WINEP NEP'!T$13, 'YKY Backcast - WINEP'!$B$13:$AF$13, 0))</f>
        <v>Good</v>
      </c>
      <c r="U548" t="str">
        <f>INDEX('YKY Backcast - WINEP'!$B$12:$AF$36, MATCH('ALL Backcast - WINEP NEP'!$C548, 'YKY Backcast - WINEP'!$C$12:$C$36, 0), MATCH('ALL Backcast - WINEP NEP'!U$13, 'YKY Backcast - WINEP'!$B$13:$AF$13, 0))</f>
        <v>Good</v>
      </c>
      <c r="V548" t="str">
        <f>INDEX('YKY Backcast - WINEP'!$B$12:$AF$36, MATCH('ALL Backcast - WINEP NEP'!$C548, 'YKY Backcast - WINEP'!$C$12:$C$36, 0), MATCH('ALL Backcast - WINEP NEP'!V$13, 'YKY Backcast - WINEP'!$B$13:$AF$13, 0))</f>
        <v>Good</v>
      </c>
      <c r="W548">
        <f>INDEX('YKY Backcast - WINEP'!$B$12:$AF$36, MATCH('ALL Backcast - WINEP NEP'!$C548, 'YKY Backcast - WINEP'!$C$12:$C$36, 0), MATCH('ALL Backcast - WINEP NEP'!W$13, 'YKY Backcast - WINEP'!$B$13:$AF$13, 0))</f>
        <v>0</v>
      </c>
      <c r="X548">
        <f>INDEX('YKY Backcast - WINEP'!$B$12:$AF$36, MATCH('ALL Backcast - WINEP NEP'!$C548, 'YKY Backcast - WINEP'!$C$12:$C$36, 0), MATCH('ALL Backcast - WINEP NEP'!X$13, 'YKY Backcast - WINEP'!$B$13:$AF$13, 0))</f>
        <v>0</v>
      </c>
      <c r="Y548">
        <f>INDEX('YKY Backcast - WINEP'!$B$12:$AF$36, MATCH('ALL Backcast - WINEP NEP'!$C548, 'YKY Backcast - WINEP'!$C$12:$C$36, 0), MATCH('ALL Backcast - WINEP NEP'!Y$13, 'YKY Backcast - WINEP'!$B$13:$AF$13, 0))</f>
        <v>0</v>
      </c>
      <c r="Z548" t="str">
        <f>INDEX('YKY Backcast - WINEP'!$B$12:$AF$36, MATCH('ALL Backcast - WINEP NEP'!$C548, 'YKY Backcast - WINEP'!$C$12:$C$36, 0), MATCH('ALL Backcast - WINEP NEP'!Z$13, 'YKY Backcast - WINEP'!$B$13:$AF$13, 0))</f>
        <v>N</v>
      </c>
      <c r="AB548" t="str">
        <f t="shared" si="12"/>
        <v>N</v>
      </c>
    </row>
    <row r="549" spans="2:28">
      <c r="B549" t="s">
        <v>246</v>
      </c>
      <c r="C549" t="s">
        <v>898</v>
      </c>
      <c r="D549" t="str">
        <f>INDEX('YKY Backcast - WINEP'!$B$12:$AF$36, MATCH('ALL Backcast - WINEP NEP'!$C549, 'YKY Backcast - WINEP'!$C$12:$C$36, 0), MATCH('ALL Backcast - WINEP NEP'!D$13, 'YKY Backcast - WINEP'!$B$13:$AF$13, 0))</f>
        <v>coastal</v>
      </c>
      <c r="E549" t="str">
        <f>INDEX('YKY Backcast - WINEP'!$B$12:$AF$36, MATCH('ALL Backcast - WINEP NEP'!$C549, 'YKY Backcast - WINEP'!$C$12:$C$36, 0), MATCH('ALL Backcast - WINEP NEP'!E$13, 'YKY Backcast - WINEP'!$B$13:$AF$13, 0))</f>
        <v>Categorisation</v>
      </c>
      <c r="F549" t="str">
        <f>INDEX('YKY Backcast - WINEP'!$B$12:$AF$36, MATCH('ALL Backcast - WINEP NEP'!$C549, 'YKY Backcast - WINEP'!$C$12:$C$36, 0), MATCH('ALL Backcast - WINEP NEP'!F$13, 'YKY Backcast - WINEP'!$B$13:$AF$13, 0))</f>
        <v>Included</v>
      </c>
      <c r="H549" t="str">
        <f>INDEX('YKY Backcast - WINEP'!$B$12:$AF$36, MATCH('ALL Backcast - WINEP NEP'!$C549, 'YKY Backcast - WINEP'!$C$12:$C$36, 0), MATCH('ALL Backcast - WINEP NEP'!H$13, 'YKY Backcast - WINEP'!$B$13:$AF$13, 0))</f>
        <v>Excellent</v>
      </c>
      <c r="I549" t="str">
        <f>INDEX('YKY Backcast - WINEP'!$B$12:$AF$36, MATCH('ALL Backcast - WINEP NEP'!$C549, 'YKY Backcast - WINEP'!$C$12:$C$36, 0), MATCH('ALL Backcast - WINEP NEP'!I$13, 'YKY Backcast - WINEP'!$B$13:$AF$13, 0))</f>
        <v>Excellent</v>
      </c>
      <c r="J549" t="str">
        <f>INDEX('YKY Backcast - WINEP'!$B$12:$AF$36, MATCH('ALL Backcast - WINEP NEP'!$C549, 'YKY Backcast - WINEP'!$C$12:$C$36, 0), MATCH('ALL Backcast - WINEP NEP'!J$13, 'YKY Backcast - WINEP'!$B$13:$AF$13, 0))</f>
        <v>Good</v>
      </c>
      <c r="K549" t="str">
        <f>INDEX('YKY Backcast - WINEP'!$B$12:$AF$36, MATCH('ALL Backcast - WINEP NEP'!$C549, 'YKY Backcast - WINEP'!$C$12:$C$36, 0), MATCH('ALL Backcast - WINEP NEP'!K$13, 'YKY Backcast - WINEP'!$B$13:$AF$13, 0))</f>
        <v>Good</v>
      </c>
      <c r="L549" t="str">
        <f>INDEX('YKY Backcast - WINEP'!$B$12:$AF$36, MATCH('ALL Backcast - WINEP NEP'!$C549, 'YKY Backcast - WINEP'!$C$12:$C$36, 0), MATCH('ALL Backcast - WINEP NEP'!L$13, 'YKY Backcast - WINEP'!$B$13:$AF$13, 0))</f>
        <v>Excellent</v>
      </c>
      <c r="M549">
        <f>INDEX('YKY Backcast - WINEP'!$B$12:$AF$36, MATCH('ALL Backcast - WINEP NEP'!$C549, 'YKY Backcast - WINEP'!$C$12:$C$36, 0), MATCH('ALL Backcast - WINEP NEP'!M$13, 'YKY Backcast - WINEP'!$B$13:$AF$13, 0))</f>
        <v>0</v>
      </c>
      <c r="N549" t="str">
        <f>INDEX('YKY Backcast - WINEP'!$B$12:$AF$36, MATCH('ALL Backcast - WINEP NEP'!$C549, 'YKY Backcast - WINEP'!$C$12:$C$36, 0), MATCH('ALL Backcast - WINEP NEP'!N$13, 'YKY Backcast - WINEP'!$B$13:$AF$13, 0))</f>
        <v>Good</v>
      </c>
      <c r="O549" t="str">
        <f>INDEX('YKY Backcast - WINEP'!$B$12:$AF$36, MATCH('ALL Backcast - WINEP NEP'!$C549, 'YKY Backcast - WINEP'!$C$12:$C$36, 0), MATCH('ALL Backcast - WINEP NEP'!O$13, 'YKY Backcast - WINEP'!$B$13:$AF$13, 0))</f>
        <v>Excellent</v>
      </c>
      <c r="P549">
        <f>INDEX('YKY Backcast - WINEP'!$B$12:$AF$36, MATCH('ALL Backcast - WINEP NEP'!$C549, 'YKY Backcast - WINEP'!$C$12:$C$36, 0), MATCH('ALL Backcast - WINEP NEP'!P$13, 'YKY Backcast - WINEP'!$B$13:$AF$13, 0))</f>
        <v>0</v>
      </c>
      <c r="Q549" t="str">
        <f>INDEX('YKY Backcast - WINEP'!$B$12:$AF$36, MATCH('ALL Backcast - WINEP NEP'!$C549, 'YKY Backcast - WINEP'!$C$12:$C$36, 0), MATCH('ALL Backcast - WINEP NEP'!Q$13, 'YKY Backcast - WINEP'!$B$13:$AF$13, 0))</f>
        <v>Excellent</v>
      </c>
      <c r="R549" t="str">
        <f>INDEX('YKY Backcast - WINEP'!$B$12:$AF$36, MATCH('ALL Backcast - WINEP NEP'!$C549, 'YKY Backcast - WINEP'!$C$12:$C$36, 0), MATCH('ALL Backcast - WINEP NEP'!R$13, 'YKY Backcast - WINEP'!$B$13:$AF$13, 0))</f>
        <v>Excellent</v>
      </c>
      <c r="S549" t="str">
        <f>INDEX('YKY Backcast - WINEP'!$B$12:$AF$36, MATCH('ALL Backcast - WINEP NEP'!$C549, 'YKY Backcast - WINEP'!$C$12:$C$36, 0), MATCH('ALL Backcast - WINEP NEP'!S$13, 'YKY Backcast - WINEP'!$B$13:$AF$13, 0))</f>
        <v>Excellent</v>
      </c>
      <c r="T549" t="str">
        <f>INDEX('YKY Backcast - WINEP'!$B$12:$AF$36, MATCH('ALL Backcast - WINEP NEP'!$C549, 'YKY Backcast - WINEP'!$C$12:$C$36, 0), MATCH('ALL Backcast - WINEP NEP'!T$13, 'YKY Backcast - WINEP'!$B$13:$AF$13, 0))</f>
        <v>Excellent</v>
      </c>
      <c r="U549" t="str">
        <f>INDEX('YKY Backcast - WINEP'!$B$12:$AF$36, MATCH('ALL Backcast - WINEP NEP'!$C549, 'YKY Backcast - WINEP'!$C$12:$C$36, 0), MATCH('ALL Backcast - WINEP NEP'!U$13, 'YKY Backcast - WINEP'!$B$13:$AF$13, 0))</f>
        <v>Excellent</v>
      </c>
      <c r="V549" t="str">
        <f>INDEX('YKY Backcast - WINEP'!$B$12:$AF$36, MATCH('ALL Backcast - WINEP NEP'!$C549, 'YKY Backcast - WINEP'!$C$12:$C$36, 0), MATCH('ALL Backcast - WINEP NEP'!V$13, 'YKY Backcast - WINEP'!$B$13:$AF$13, 0))</f>
        <v>Excellent</v>
      </c>
      <c r="W549">
        <f>INDEX('YKY Backcast - WINEP'!$B$12:$AF$36, MATCH('ALL Backcast - WINEP NEP'!$C549, 'YKY Backcast - WINEP'!$C$12:$C$36, 0), MATCH('ALL Backcast - WINEP NEP'!W$13, 'YKY Backcast - WINEP'!$B$13:$AF$13, 0))</f>
        <v>0</v>
      </c>
      <c r="X549">
        <f>INDEX('YKY Backcast - WINEP'!$B$12:$AF$36, MATCH('ALL Backcast - WINEP NEP'!$C549, 'YKY Backcast - WINEP'!$C$12:$C$36, 0), MATCH('ALL Backcast - WINEP NEP'!X$13, 'YKY Backcast - WINEP'!$B$13:$AF$13, 0))</f>
        <v>0</v>
      </c>
      <c r="Y549">
        <f>INDEX('YKY Backcast - WINEP'!$B$12:$AF$36, MATCH('ALL Backcast - WINEP NEP'!$C549, 'YKY Backcast - WINEP'!$C$12:$C$36, 0), MATCH('ALL Backcast - WINEP NEP'!Y$13, 'YKY Backcast - WINEP'!$B$13:$AF$13, 0))</f>
        <v>0</v>
      </c>
      <c r="Z549" t="str">
        <f>INDEX('YKY Backcast - WINEP'!$B$12:$AF$36, MATCH('ALL Backcast - WINEP NEP'!$C549, 'YKY Backcast - WINEP'!$C$12:$C$36, 0), MATCH('ALL Backcast - WINEP NEP'!Z$13, 'YKY Backcast - WINEP'!$B$13:$AF$13, 0))</f>
        <v>N</v>
      </c>
      <c r="AB549" t="str">
        <f t="shared" si="12"/>
        <v>N</v>
      </c>
    </row>
    <row r="550" spans="2:28">
      <c r="B550" t="s">
        <v>246</v>
      </c>
      <c r="C550" t="s">
        <v>899</v>
      </c>
      <c r="D550" t="str">
        <f>INDEX('YKY Backcast - WINEP'!$B$12:$AF$36, MATCH('ALL Backcast - WINEP NEP'!$C550, 'YKY Backcast - WINEP'!$C$12:$C$36, 0), MATCH('ALL Backcast - WINEP NEP'!D$13, 'YKY Backcast - WINEP'!$B$13:$AF$13, 0))</f>
        <v>coastal</v>
      </c>
      <c r="E550" t="str">
        <f>INDEX('YKY Backcast - WINEP'!$B$12:$AF$36, MATCH('ALL Backcast - WINEP NEP'!$C550, 'YKY Backcast - WINEP'!$C$12:$C$36, 0), MATCH('ALL Backcast - WINEP NEP'!E$13, 'YKY Backcast - WINEP'!$B$13:$AF$13, 0))</f>
        <v>Categorisation</v>
      </c>
      <c r="F550" t="str">
        <f>INDEX('YKY Backcast - WINEP'!$B$12:$AF$36, MATCH('ALL Backcast - WINEP NEP'!$C550, 'YKY Backcast - WINEP'!$C$12:$C$36, 0), MATCH('ALL Backcast - WINEP NEP'!F$13, 'YKY Backcast - WINEP'!$B$13:$AF$13, 0))</f>
        <v>Included</v>
      </c>
      <c r="H550" t="str">
        <f>INDEX('YKY Backcast - WINEP'!$B$12:$AF$36, MATCH('ALL Backcast - WINEP NEP'!$C550, 'YKY Backcast - WINEP'!$C$12:$C$36, 0), MATCH('ALL Backcast - WINEP NEP'!H$13, 'YKY Backcast - WINEP'!$B$13:$AF$13, 0))</f>
        <v>Good</v>
      </c>
      <c r="I550" t="str">
        <f>INDEX('YKY Backcast - WINEP'!$B$12:$AF$36, MATCH('ALL Backcast - WINEP NEP'!$C550, 'YKY Backcast - WINEP'!$C$12:$C$36, 0), MATCH('ALL Backcast - WINEP NEP'!I$13, 'YKY Backcast - WINEP'!$B$13:$AF$13, 0))</f>
        <v>Sufficient</v>
      </c>
      <c r="J550" t="str">
        <f>INDEX('YKY Backcast - WINEP'!$B$12:$AF$36, MATCH('ALL Backcast - WINEP NEP'!$C550, 'YKY Backcast - WINEP'!$C$12:$C$36, 0), MATCH('ALL Backcast - WINEP NEP'!J$13, 'YKY Backcast - WINEP'!$B$13:$AF$13, 0))</f>
        <v>Good</v>
      </c>
      <c r="K550" t="str">
        <f>INDEX('YKY Backcast - WINEP'!$B$12:$AF$36, MATCH('ALL Backcast - WINEP NEP'!$C550, 'YKY Backcast - WINEP'!$C$12:$C$36, 0), MATCH('ALL Backcast - WINEP NEP'!K$13, 'YKY Backcast - WINEP'!$B$13:$AF$13, 0))</f>
        <v>Good</v>
      </c>
      <c r="L550" t="str">
        <f>INDEX('YKY Backcast - WINEP'!$B$12:$AF$36, MATCH('ALL Backcast - WINEP NEP'!$C550, 'YKY Backcast - WINEP'!$C$12:$C$36, 0), MATCH('ALL Backcast - WINEP NEP'!L$13, 'YKY Backcast - WINEP'!$B$13:$AF$13, 0))</f>
        <v>Excellent</v>
      </c>
      <c r="M550">
        <f>INDEX('YKY Backcast - WINEP'!$B$12:$AF$36, MATCH('ALL Backcast - WINEP NEP'!$C550, 'YKY Backcast - WINEP'!$C$12:$C$36, 0), MATCH('ALL Backcast - WINEP NEP'!M$13, 'YKY Backcast - WINEP'!$B$13:$AF$13, 0))</f>
        <v>0</v>
      </c>
      <c r="N550" t="str">
        <f>INDEX('YKY Backcast - WINEP'!$B$12:$AF$36, MATCH('ALL Backcast - WINEP NEP'!$C550, 'YKY Backcast - WINEP'!$C$12:$C$36, 0), MATCH('ALL Backcast - WINEP NEP'!N$13, 'YKY Backcast - WINEP'!$B$13:$AF$13, 0))</f>
        <v>Excellent</v>
      </c>
      <c r="O550" t="str">
        <f>INDEX('YKY Backcast - WINEP'!$B$12:$AF$36, MATCH('ALL Backcast - WINEP NEP'!$C550, 'YKY Backcast - WINEP'!$C$12:$C$36, 0), MATCH('ALL Backcast - WINEP NEP'!O$13, 'YKY Backcast - WINEP'!$B$13:$AF$13, 0))</f>
        <v>Excellent</v>
      </c>
      <c r="P550">
        <f>INDEX('YKY Backcast - WINEP'!$B$12:$AF$36, MATCH('ALL Backcast - WINEP NEP'!$C550, 'YKY Backcast - WINEP'!$C$12:$C$36, 0), MATCH('ALL Backcast - WINEP NEP'!P$13, 'YKY Backcast - WINEP'!$B$13:$AF$13, 0))</f>
        <v>0</v>
      </c>
      <c r="Q550" t="str">
        <f>INDEX('YKY Backcast - WINEP'!$B$12:$AF$36, MATCH('ALL Backcast - WINEP NEP'!$C550, 'YKY Backcast - WINEP'!$C$12:$C$36, 0), MATCH('ALL Backcast - WINEP NEP'!Q$13, 'YKY Backcast - WINEP'!$B$13:$AF$13, 0))</f>
        <v>Excellent</v>
      </c>
      <c r="R550" t="str">
        <f>INDEX('YKY Backcast - WINEP'!$B$12:$AF$36, MATCH('ALL Backcast - WINEP NEP'!$C550, 'YKY Backcast - WINEP'!$C$12:$C$36, 0), MATCH('ALL Backcast - WINEP NEP'!R$13, 'YKY Backcast - WINEP'!$B$13:$AF$13, 0))</f>
        <v>Excellent</v>
      </c>
      <c r="S550" t="str">
        <f>INDEX('YKY Backcast - WINEP'!$B$12:$AF$36, MATCH('ALL Backcast - WINEP NEP'!$C550, 'YKY Backcast - WINEP'!$C$12:$C$36, 0), MATCH('ALL Backcast - WINEP NEP'!S$13, 'YKY Backcast - WINEP'!$B$13:$AF$13, 0))</f>
        <v>Excellent</v>
      </c>
      <c r="T550" t="str">
        <f>INDEX('YKY Backcast - WINEP'!$B$12:$AF$36, MATCH('ALL Backcast - WINEP NEP'!$C550, 'YKY Backcast - WINEP'!$C$12:$C$36, 0), MATCH('ALL Backcast - WINEP NEP'!T$13, 'YKY Backcast - WINEP'!$B$13:$AF$13, 0))</f>
        <v>Excellent</v>
      </c>
      <c r="U550" t="str">
        <f>INDEX('YKY Backcast - WINEP'!$B$12:$AF$36, MATCH('ALL Backcast - WINEP NEP'!$C550, 'YKY Backcast - WINEP'!$C$12:$C$36, 0), MATCH('ALL Backcast - WINEP NEP'!U$13, 'YKY Backcast - WINEP'!$B$13:$AF$13, 0))</f>
        <v>Excellent</v>
      </c>
      <c r="V550" t="str">
        <f>INDEX('YKY Backcast - WINEP'!$B$12:$AF$36, MATCH('ALL Backcast - WINEP NEP'!$C550, 'YKY Backcast - WINEP'!$C$12:$C$36, 0), MATCH('ALL Backcast - WINEP NEP'!V$13, 'YKY Backcast - WINEP'!$B$13:$AF$13, 0))</f>
        <v>Excellent</v>
      </c>
      <c r="W550">
        <f>INDEX('YKY Backcast - WINEP'!$B$12:$AF$36, MATCH('ALL Backcast - WINEP NEP'!$C550, 'YKY Backcast - WINEP'!$C$12:$C$36, 0), MATCH('ALL Backcast - WINEP NEP'!W$13, 'YKY Backcast - WINEP'!$B$13:$AF$13, 0))</f>
        <v>0</v>
      </c>
      <c r="X550">
        <f>INDEX('YKY Backcast - WINEP'!$B$12:$AF$36, MATCH('ALL Backcast - WINEP NEP'!$C550, 'YKY Backcast - WINEP'!$C$12:$C$36, 0), MATCH('ALL Backcast - WINEP NEP'!X$13, 'YKY Backcast - WINEP'!$B$13:$AF$13, 0))</f>
        <v>0</v>
      </c>
      <c r="Y550">
        <f>INDEX('YKY Backcast - WINEP'!$B$12:$AF$36, MATCH('ALL Backcast - WINEP NEP'!$C550, 'YKY Backcast - WINEP'!$C$12:$C$36, 0), MATCH('ALL Backcast - WINEP NEP'!Y$13, 'YKY Backcast - WINEP'!$B$13:$AF$13, 0))</f>
        <v>0</v>
      </c>
      <c r="Z550" t="str">
        <f>INDEX('YKY Backcast - WINEP'!$B$12:$AF$36, MATCH('ALL Backcast - WINEP NEP'!$C550, 'YKY Backcast - WINEP'!$C$12:$C$36, 0), MATCH('ALL Backcast - WINEP NEP'!Z$13, 'YKY Backcast - WINEP'!$B$13:$AF$13, 0))</f>
        <v>N</v>
      </c>
      <c r="AB550" t="str">
        <f t="shared" si="12"/>
        <v>N</v>
      </c>
    </row>
    <row r="551" spans="2:28">
      <c r="B551" t="s">
        <v>246</v>
      </c>
      <c r="C551" t="s">
        <v>900</v>
      </c>
      <c r="D551" t="str">
        <f>INDEX('YKY Backcast - WINEP'!$B$12:$AF$36, MATCH('ALL Backcast - WINEP NEP'!$C551, 'YKY Backcast - WINEP'!$C$12:$C$36, 0), MATCH('ALL Backcast - WINEP NEP'!D$13, 'YKY Backcast - WINEP'!$B$13:$AF$13, 0))</f>
        <v>coastal</v>
      </c>
      <c r="E551" t="str">
        <f>INDEX('YKY Backcast - WINEP'!$B$12:$AF$36, MATCH('ALL Backcast - WINEP NEP'!$C551, 'YKY Backcast - WINEP'!$C$12:$C$36, 0), MATCH('ALL Backcast - WINEP NEP'!E$13, 'YKY Backcast - WINEP'!$B$13:$AF$13, 0))</f>
        <v>Categorisation</v>
      </c>
      <c r="F551" t="str">
        <f>INDEX('YKY Backcast - WINEP'!$B$12:$AF$36, MATCH('ALL Backcast - WINEP NEP'!$C551, 'YKY Backcast - WINEP'!$C$12:$C$36, 0), MATCH('ALL Backcast - WINEP NEP'!F$13, 'YKY Backcast - WINEP'!$B$13:$AF$13, 0))</f>
        <v>Included</v>
      </c>
      <c r="H551" t="str">
        <f>INDEX('YKY Backcast - WINEP'!$B$12:$AF$36, MATCH('ALL Backcast - WINEP NEP'!$C551, 'YKY Backcast - WINEP'!$C$12:$C$36, 0), MATCH('ALL Backcast - WINEP NEP'!H$13, 'YKY Backcast - WINEP'!$B$13:$AF$13, 0))</f>
        <v>Good</v>
      </c>
      <c r="I551" t="str">
        <f>INDEX('YKY Backcast - WINEP'!$B$12:$AF$36, MATCH('ALL Backcast - WINEP NEP'!$C551, 'YKY Backcast - WINEP'!$C$12:$C$36, 0), MATCH('ALL Backcast - WINEP NEP'!I$13, 'YKY Backcast - WINEP'!$B$13:$AF$13, 0))</f>
        <v>Good</v>
      </c>
      <c r="J551" t="str">
        <f>INDEX('YKY Backcast - WINEP'!$B$12:$AF$36, MATCH('ALL Backcast - WINEP NEP'!$C551, 'YKY Backcast - WINEP'!$C$12:$C$36, 0), MATCH('ALL Backcast - WINEP NEP'!J$13, 'YKY Backcast - WINEP'!$B$13:$AF$13, 0))</f>
        <v>Good</v>
      </c>
      <c r="K551" t="str">
        <f>INDEX('YKY Backcast - WINEP'!$B$12:$AF$36, MATCH('ALL Backcast - WINEP NEP'!$C551, 'YKY Backcast - WINEP'!$C$12:$C$36, 0), MATCH('ALL Backcast - WINEP NEP'!K$13, 'YKY Backcast - WINEP'!$B$13:$AF$13, 0))</f>
        <v>Good</v>
      </c>
      <c r="L551" t="str">
        <f>INDEX('YKY Backcast - WINEP'!$B$12:$AF$36, MATCH('ALL Backcast - WINEP NEP'!$C551, 'YKY Backcast - WINEP'!$C$12:$C$36, 0), MATCH('ALL Backcast - WINEP NEP'!L$13, 'YKY Backcast - WINEP'!$B$13:$AF$13, 0))</f>
        <v>Good</v>
      </c>
      <c r="M551">
        <f>INDEX('YKY Backcast - WINEP'!$B$12:$AF$36, MATCH('ALL Backcast - WINEP NEP'!$C551, 'YKY Backcast - WINEP'!$C$12:$C$36, 0), MATCH('ALL Backcast - WINEP NEP'!M$13, 'YKY Backcast - WINEP'!$B$13:$AF$13, 0))</f>
        <v>0</v>
      </c>
      <c r="N551" t="str">
        <f>INDEX('YKY Backcast - WINEP'!$B$12:$AF$36, MATCH('ALL Backcast - WINEP NEP'!$C551, 'YKY Backcast - WINEP'!$C$12:$C$36, 0), MATCH('ALL Backcast - WINEP NEP'!N$13, 'YKY Backcast - WINEP'!$B$13:$AF$13, 0))</f>
        <v>Sufficient</v>
      </c>
      <c r="O551" t="str">
        <f>INDEX('YKY Backcast - WINEP'!$B$12:$AF$36, MATCH('ALL Backcast - WINEP NEP'!$C551, 'YKY Backcast - WINEP'!$C$12:$C$36, 0), MATCH('ALL Backcast - WINEP NEP'!O$13, 'YKY Backcast - WINEP'!$B$13:$AF$13, 0))</f>
        <v>Good</v>
      </c>
      <c r="P551">
        <f>INDEX('YKY Backcast - WINEP'!$B$12:$AF$36, MATCH('ALL Backcast - WINEP NEP'!$C551, 'YKY Backcast - WINEP'!$C$12:$C$36, 0), MATCH('ALL Backcast - WINEP NEP'!P$13, 'YKY Backcast - WINEP'!$B$13:$AF$13, 0))</f>
        <v>0</v>
      </c>
      <c r="Q551" t="str">
        <f>INDEX('YKY Backcast - WINEP'!$B$12:$AF$36, MATCH('ALL Backcast - WINEP NEP'!$C551, 'YKY Backcast - WINEP'!$C$12:$C$36, 0), MATCH('ALL Backcast - WINEP NEP'!Q$13, 'YKY Backcast - WINEP'!$B$13:$AF$13, 0))</f>
        <v>Sufficient</v>
      </c>
      <c r="R551" t="str">
        <f>INDEX('YKY Backcast - WINEP'!$B$12:$AF$36, MATCH('ALL Backcast - WINEP NEP'!$C551, 'YKY Backcast - WINEP'!$C$12:$C$36, 0), MATCH('ALL Backcast - WINEP NEP'!R$13, 'YKY Backcast - WINEP'!$B$13:$AF$13, 0))</f>
        <v>Good</v>
      </c>
      <c r="S551" t="str">
        <f>INDEX('YKY Backcast - WINEP'!$B$12:$AF$36, MATCH('ALL Backcast - WINEP NEP'!$C551, 'YKY Backcast - WINEP'!$C$12:$C$36, 0), MATCH('ALL Backcast - WINEP NEP'!S$13, 'YKY Backcast - WINEP'!$B$13:$AF$13, 0))</f>
        <v>Good</v>
      </c>
      <c r="T551" t="str">
        <f>INDEX('YKY Backcast - WINEP'!$B$12:$AF$36, MATCH('ALL Backcast - WINEP NEP'!$C551, 'YKY Backcast - WINEP'!$C$12:$C$36, 0), MATCH('ALL Backcast - WINEP NEP'!T$13, 'YKY Backcast - WINEP'!$B$13:$AF$13, 0))</f>
        <v>Good</v>
      </c>
      <c r="U551" t="str">
        <f>INDEX('YKY Backcast - WINEP'!$B$12:$AF$36, MATCH('ALL Backcast - WINEP NEP'!$C551, 'YKY Backcast - WINEP'!$C$12:$C$36, 0), MATCH('ALL Backcast - WINEP NEP'!U$13, 'YKY Backcast - WINEP'!$B$13:$AF$13, 0))</f>
        <v>Good</v>
      </c>
      <c r="V551" t="str">
        <f>INDEX('YKY Backcast - WINEP'!$B$12:$AF$36, MATCH('ALL Backcast - WINEP NEP'!$C551, 'YKY Backcast - WINEP'!$C$12:$C$36, 0), MATCH('ALL Backcast - WINEP NEP'!V$13, 'YKY Backcast - WINEP'!$B$13:$AF$13, 0))</f>
        <v>Good</v>
      </c>
      <c r="W551">
        <f>INDEX('YKY Backcast - WINEP'!$B$12:$AF$36, MATCH('ALL Backcast - WINEP NEP'!$C551, 'YKY Backcast - WINEP'!$C$12:$C$36, 0), MATCH('ALL Backcast - WINEP NEP'!W$13, 'YKY Backcast - WINEP'!$B$13:$AF$13, 0))</f>
        <v>0</v>
      </c>
      <c r="X551">
        <f>INDEX('YKY Backcast - WINEP'!$B$12:$AF$36, MATCH('ALL Backcast - WINEP NEP'!$C551, 'YKY Backcast - WINEP'!$C$12:$C$36, 0), MATCH('ALL Backcast - WINEP NEP'!X$13, 'YKY Backcast - WINEP'!$B$13:$AF$13, 0))</f>
        <v>0</v>
      </c>
      <c r="Y551">
        <f>INDEX('YKY Backcast - WINEP'!$B$12:$AF$36, MATCH('ALL Backcast - WINEP NEP'!$C551, 'YKY Backcast - WINEP'!$C$12:$C$36, 0), MATCH('ALL Backcast - WINEP NEP'!Y$13, 'YKY Backcast - WINEP'!$B$13:$AF$13, 0))</f>
        <v>0</v>
      </c>
      <c r="Z551" t="str">
        <f>INDEX('YKY Backcast - WINEP'!$B$12:$AF$36, MATCH('ALL Backcast - WINEP NEP'!$C551, 'YKY Backcast - WINEP'!$C$12:$C$36, 0), MATCH('ALL Backcast - WINEP NEP'!Z$13, 'YKY Backcast - WINEP'!$B$13:$AF$13, 0))</f>
        <v>N</v>
      </c>
      <c r="AB551" t="str">
        <f t="shared" si="12"/>
        <v>N</v>
      </c>
    </row>
    <row r="552" spans="2:28">
      <c r="B552" t="s">
        <v>246</v>
      </c>
      <c r="C552" t="s">
        <v>901</v>
      </c>
      <c r="D552" t="str">
        <f>INDEX('YKY Backcast - WINEP'!$B$12:$AF$36, MATCH('ALL Backcast - WINEP NEP'!$C552, 'YKY Backcast - WINEP'!$C$12:$C$36, 0), MATCH('ALL Backcast - WINEP NEP'!D$13, 'YKY Backcast - WINEP'!$B$13:$AF$13, 0))</f>
        <v>coastal</v>
      </c>
      <c r="E552" t="str">
        <f>INDEX('YKY Backcast - WINEP'!$B$12:$AF$36, MATCH('ALL Backcast - WINEP NEP'!$C552, 'YKY Backcast - WINEP'!$C$12:$C$36, 0), MATCH('ALL Backcast - WINEP NEP'!E$13, 'YKY Backcast - WINEP'!$B$13:$AF$13, 0))</f>
        <v>Categorisation</v>
      </c>
      <c r="F552" t="str">
        <f>INDEX('YKY Backcast - WINEP'!$B$12:$AF$36, MATCH('ALL Backcast - WINEP NEP'!$C552, 'YKY Backcast - WINEP'!$C$12:$C$36, 0), MATCH('ALL Backcast - WINEP NEP'!F$13, 'YKY Backcast - WINEP'!$B$13:$AF$13, 0))</f>
        <v>Included</v>
      </c>
      <c r="H552" t="str">
        <f>INDEX('YKY Backcast - WINEP'!$B$12:$AF$36, MATCH('ALL Backcast - WINEP NEP'!$C552, 'YKY Backcast - WINEP'!$C$12:$C$36, 0), MATCH('ALL Backcast - WINEP NEP'!H$13, 'YKY Backcast - WINEP'!$B$13:$AF$13, 0))</f>
        <v>Good</v>
      </c>
      <c r="I552" t="str">
        <f>INDEX('YKY Backcast - WINEP'!$B$12:$AF$36, MATCH('ALL Backcast - WINEP NEP'!$C552, 'YKY Backcast - WINEP'!$C$12:$C$36, 0), MATCH('ALL Backcast - WINEP NEP'!I$13, 'YKY Backcast - WINEP'!$B$13:$AF$13, 0))</f>
        <v>Good</v>
      </c>
      <c r="J552" t="str">
        <f>INDEX('YKY Backcast - WINEP'!$B$12:$AF$36, MATCH('ALL Backcast - WINEP NEP'!$C552, 'YKY Backcast - WINEP'!$C$12:$C$36, 0), MATCH('ALL Backcast - WINEP NEP'!J$13, 'YKY Backcast - WINEP'!$B$13:$AF$13, 0))</f>
        <v>Good</v>
      </c>
      <c r="K552" t="str">
        <f>INDEX('YKY Backcast - WINEP'!$B$12:$AF$36, MATCH('ALL Backcast - WINEP NEP'!$C552, 'YKY Backcast - WINEP'!$C$12:$C$36, 0), MATCH('ALL Backcast - WINEP NEP'!K$13, 'YKY Backcast - WINEP'!$B$13:$AF$13, 0))</f>
        <v>Good</v>
      </c>
      <c r="L552" t="str">
        <f>INDEX('YKY Backcast - WINEP'!$B$12:$AF$36, MATCH('ALL Backcast - WINEP NEP'!$C552, 'YKY Backcast - WINEP'!$C$12:$C$36, 0), MATCH('ALL Backcast - WINEP NEP'!L$13, 'YKY Backcast - WINEP'!$B$13:$AF$13, 0))</f>
        <v>Excellent</v>
      </c>
      <c r="M552">
        <f>INDEX('YKY Backcast - WINEP'!$B$12:$AF$36, MATCH('ALL Backcast - WINEP NEP'!$C552, 'YKY Backcast - WINEP'!$C$12:$C$36, 0), MATCH('ALL Backcast - WINEP NEP'!M$13, 'YKY Backcast - WINEP'!$B$13:$AF$13, 0))</f>
        <v>0</v>
      </c>
      <c r="N552" t="str">
        <f>INDEX('YKY Backcast - WINEP'!$B$12:$AF$36, MATCH('ALL Backcast - WINEP NEP'!$C552, 'YKY Backcast - WINEP'!$C$12:$C$36, 0), MATCH('ALL Backcast - WINEP NEP'!N$13, 'YKY Backcast - WINEP'!$B$13:$AF$13, 0))</f>
        <v>Excellent</v>
      </c>
      <c r="O552" t="str">
        <f>INDEX('YKY Backcast - WINEP'!$B$12:$AF$36, MATCH('ALL Backcast - WINEP NEP'!$C552, 'YKY Backcast - WINEP'!$C$12:$C$36, 0), MATCH('ALL Backcast - WINEP NEP'!O$13, 'YKY Backcast - WINEP'!$B$13:$AF$13, 0))</f>
        <v>Excellent</v>
      </c>
      <c r="P552">
        <f>INDEX('YKY Backcast - WINEP'!$B$12:$AF$36, MATCH('ALL Backcast - WINEP NEP'!$C552, 'YKY Backcast - WINEP'!$C$12:$C$36, 0), MATCH('ALL Backcast - WINEP NEP'!P$13, 'YKY Backcast - WINEP'!$B$13:$AF$13, 0))</f>
        <v>0</v>
      </c>
      <c r="Q552" t="str">
        <f>INDEX('YKY Backcast - WINEP'!$B$12:$AF$36, MATCH('ALL Backcast - WINEP NEP'!$C552, 'YKY Backcast - WINEP'!$C$12:$C$36, 0), MATCH('ALL Backcast - WINEP NEP'!Q$13, 'YKY Backcast - WINEP'!$B$13:$AF$13, 0))</f>
        <v>Good</v>
      </c>
      <c r="R552" t="str">
        <f>INDEX('YKY Backcast - WINEP'!$B$12:$AF$36, MATCH('ALL Backcast - WINEP NEP'!$C552, 'YKY Backcast - WINEP'!$C$12:$C$36, 0), MATCH('ALL Backcast - WINEP NEP'!R$13, 'YKY Backcast - WINEP'!$B$13:$AF$13, 0))</f>
        <v>Good</v>
      </c>
      <c r="S552" t="str">
        <f>INDEX('YKY Backcast - WINEP'!$B$12:$AF$36, MATCH('ALL Backcast - WINEP NEP'!$C552, 'YKY Backcast - WINEP'!$C$12:$C$36, 0), MATCH('ALL Backcast - WINEP NEP'!S$13, 'YKY Backcast - WINEP'!$B$13:$AF$13, 0))</f>
        <v>Good</v>
      </c>
      <c r="T552" t="str">
        <f>INDEX('YKY Backcast - WINEP'!$B$12:$AF$36, MATCH('ALL Backcast - WINEP NEP'!$C552, 'YKY Backcast - WINEP'!$C$12:$C$36, 0), MATCH('ALL Backcast - WINEP NEP'!T$13, 'YKY Backcast - WINEP'!$B$13:$AF$13, 0))</f>
        <v>Good</v>
      </c>
      <c r="U552" t="str">
        <f>INDEX('YKY Backcast - WINEP'!$B$12:$AF$36, MATCH('ALL Backcast - WINEP NEP'!$C552, 'YKY Backcast - WINEP'!$C$12:$C$36, 0), MATCH('ALL Backcast - WINEP NEP'!U$13, 'YKY Backcast - WINEP'!$B$13:$AF$13, 0))</f>
        <v>Excellent</v>
      </c>
      <c r="V552" t="str">
        <f>INDEX('YKY Backcast - WINEP'!$B$12:$AF$36, MATCH('ALL Backcast - WINEP NEP'!$C552, 'YKY Backcast - WINEP'!$C$12:$C$36, 0), MATCH('ALL Backcast - WINEP NEP'!V$13, 'YKY Backcast - WINEP'!$B$13:$AF$13, 0))</f>
        <v>Excellent</v>
      </c>
      <c r="W552">
        <f>INDEX('YKY Backcast - WINEP'!$B$12:$AF$36, MATCH('ALL Backcast - WINEP NEP'!$C552, 'YKY Backcast - WINEP'!$C$12:$C$36, 0), MATCH('ALL Backcast - WINEP NEP'!W$13, 'YKY Backcast - WINEP'!$B$13:$AF$13, 0))</f>
        <v>0</v>
      </c>
      <c r="X552">
        <f>INDEX('YKY Backcast - WINEP'!$B$12:$AF$36, MATCH('ALL Backcast - WINEP NEP'!$C552, 'YKY Backcast - WINEP'!$C$12:$C$36, 0), MATCH('ALL Backcast - WINEP NEP'!X$13, 'YKY Backcast - WINEP'!$B$13:$AF$13, 0))</f>
        <v>0</v>
      </c>
      <c r="Y552">
        <f>INDEX('YKY Backcast - WINEP'!$B$12:$AF$36, MATCH('ALL Backcast - WINEP NEP'!$C552, 'YKY Backcast - WINEP'!$C$12:$C$36, 0), MATCH('ALL Backcast - WINEP NEP'!Y$13, 'YKY Backcast - WINEP'!$B$13:$AF$13, 0))</f>
        <v>0</v>
      </c>
      <c r="Z552" t="str">
        <f>INDEX('YKY Backcast - WINEP'!$B$12:$AF$36, MATCH('ALL Backcast - WINEP NEP'!$C552, 'YKY Backcast - WINEP'!$C$12:$C$36, 0), MATCH('ALL Backcast - WINEP NEP'!Z$13, 'YKY Backcast - WINEP'!$B$13:$AF$13, 0))</f>
        <v>N</v>
      </c>
      <c r="AB552" t="str">
        <f t="shared" si="12"/>
        <v>N</v>
      </c>
    </row>
    <row r="553" spans="2:28">
      <c r="B553" t="s">
        <v>246</v>
      </c>
      <c r="C553" t="s">
        <v>902</v>
      </c>
      <c r="D553" t="str">
        <f>INDEX('YKY Backcast - WINEP'!$B$12:$AF$36, MATCH('ALL Backcast - WINEP NEP'!$C553, 'YKY Backcast - WINEP'!$C$12:$C$36, 0), MATCH('ALL Backcast - WINEP NEP'!D$13, 'YKY Backcast - WINEP'!$B$13:$AF$13, 0))</f>
        <v>coastal</v>
      </c>
      <c r="E553" t="str">
        <f>INDEX('YKY Backcast - WINEP'!$B$12:$AF$36, MATCH('ALL Backcast - WINEP NEP'!$C553, 'YKY Backcast - WINEP'!$C$12:$C$36, 0), MATCH('ALL Backcast - WINEP NEP'!E$13, 'YKY Backcast - WINEP'!$B$13:$AF$13, 0))</f>
        <v>Categorisation</v>
      </c>
      <c r="F553" t="str">
        <f>INDEX('YKY Backcast - WINEP'!$B$12:$AF$36, MATCH('ALL Backcast - WINEP NEP'!$C553, 'YKY Backcast - WINEP'!$C$12:$C$36, 0), MATCH('ALL Backcast - WINEP NEP'!F$13, 'YKY Backcast - WINEP'!$B$13:$AF$13, 0))</f>
        <v>Included</v>
      </c>
      <c r="H553" t="str">
        <f>INDEX('YKY Backcast - WINEP'!$B$12:$AF$36, MATCH('ALL Backcast - WINEP NEP'!$C553, 'YKY Backcast - WINEP'!$C$12:$C$36, 0), MATCH('ALL Backcast - WINEP NEP'!H$13, 'YKY Backcast - WINEP'!$B$13:$AF$13, 0))</f>
        <v>Good</v>
      </c>
      <c r="I553" t="str">
        <f>INDEX('YKY Backcast - WINEP'!$B$12:$AF$36, MATCH('ALL Backcast - WINEP NEP'!$C553, 'YKY Backcast - WINEP'!$C$12:$C$36, 0), MATCH('ALL Backcast - WINEP NEP'!I$13, 'YKY Backcast - WINEP'!$B$13:$AF$13, 0))</f>
        <v>Good</v>
      </c>
      <c r="J553" t="str">
        <f>INDEX('YKY Backcast - WINEP'!$B$12:$AF$36, MATCH('ALL Backcast - WINEP NEP'!$C553, 'YKY Backcast - WINEP'!$C$12:$C$36, 0), MATCH('ALL Backcast - WINEP NEP'!J$13, 'YKY Backcast - WINEP'!$B$13:$AF$13, 0))</f>
        <v>Good</v>
      </c>
      <c r="K553" t="str">
        <f>INDEX('YKY Backcast - WINEP'!$B$12:$AF$36, MATCH('ALL Backcast - WINEP NEP'!$C553, 'YKY Backcast - WINEP'!$C$12:$C$36, 0), MATCH('ALL Backcast - WINEP NEP'!K$13, 'YKY Backcast - WINEP'!$B$13:$AF$13, 0))</f>
        <v>Good</v>
      </c>
      <c r="L553" t="str">
        <f>INDEX('YKY Backcast - WINEP'!$B$12:$AF$36, MATCH('ALL Backcast - WINEP NEP'!$C553, 'YKY Backcast - WINEP'!$C$12:$C$36, 0), MATCH('ALL Backcast - WINEP NEP'!L$13, 'YKY Backcast - WINEP'!$B$13:$AF$13, 0))</f>
        <v>Good</v>
      </c>
      <c r="M553">
        <f>INDEX('YKY Backcast - WINEP'!$B$12:$AF$36, MATCH('ALL Backcast - WINEP NEP'!$C553, 'YKY Backcast - WINEP'!$C$12:$C$36, 0), MATCH('ALL Backcast - WINEP NEP'!M$13, 'YKY Backcast - WINEP'!$B$13:$AF$13, 0))</f>
        <v>0</v>
      </c>
      <c r="N553" t="str">
        <f>INDEX('YKY Backcast - WINEP'!$B$12:$AF$36, MATCH('ALL Backcast - WINEP NEP'!$C553, 'YKY Backcast - WINEP'!$C$12:$C$36, 0), MATCH('ALL Backcast - WINEP NEP'!N$13, 'YKY Backcast - WINEP'!$B$13:$AF$13, 0))</f>
        <v>Good</v>
      </c>
      <c r="O553" t="str">
        <f>INDEX('YKY Backcast - WINEP'!$B$12:$AF$36, MATCH('ALL Backcast - WINEP NEP'!$C553, 'YKY Backcast - WINEP'!$C$12:$C$36, 0), MATCH('ALL Backcast - WINEP NEP'!O$13, 'YKY Backcast - WINEP'!$B$13:$AF$13, 0))</f>
        <v>Excellent</v>
      </c>
      <c r="P553">
        <f>INDEX('YKY Backcast - WINEP'!$B$12:$AF$36, MATCH('ALL Backcast - WINEP NEP'!$C553, 'YKY Backcast - WINEP'!$C$12:$C$36, 0), MATCH('ALL Backcast - WINEP NEP'!P$13, 'YKY Backcast - WINEP'!$B$13:$AF$13, 0))</f>
        <v>0</v>
      </c>
      <c r="Q553" t="str">
        <f>INDEX('YKY Backcast - WINEP'!$B$12:$AF$36, MATCH('ALL Backcast - WINEP NEP'!$C553, 'YKY Backcast - WINEP'!$C$12:$C$36, 0), MATCH('ALL Backcast - WINEP NEP'!Q$13, 'YKY Backcast - WINEP'!$B$13:$AF$13, 0))</f>
        <v>Excellent</v>
      </c>
      <c r="R553" t="str">
        <f>INDEX('YKY Backcast - WINEP'!$B$12:$AF$36, MATCH('ALL Backcast - WINEP NEP'!$C553, 'YKY Backcast - WINEP'!$C$12:$C$36, 0), MATCH('ALL Backcast - WINEP NEP'!R$13, 'YKY Backcast - WINEP'!$B$13:$AF$13, 0))</f>
        <v>Excellent</v>
      </c>
      <c r="S553" t="str">
        <f>INDEX('YKY Backcast - WINEP'!$B$12:$AF$36, MATCH('ALL Backcast - WINEP NEP'!$C553, 'YKY Backcast - WINEP'!$C$12:$C$36, 0), MATCH('ALL Backcast - WINEP NEP'!S$13, 'YKY Backcast - WINEP'!$B$13:$AF$13, 0))</f>
        <v>Excellent</v>
      </c>
      <c r="T553" t="str">
        <f>INDEX('YKY Backcast - WINEP'!$B$12:$AF$36, MATCH('ALL Backcast - WINEP NEP'!$C553, 'YKY Backcast - WINEP'!$C$12:$C$36, 0), MATCH('ALL Backcast - WINEP NEP'!T$13, 'YKY Backcast - WINEP'!$B$13:$AF$13, 0))</f>
        <v>Excellent</v>
      </c>
      <c r="U553" t="str">
        <f>INDEX('YKY Backcast - WINEP'!$B$12:$AF$36, MATCH('ALL Backcast - WINEP NEP'!$C553, 'YKY Backcast - WINEP'!$C$12:$C$36, 0), MATCH('ALL Backcast - WINEP NEP'!U$13, 'YKY Backcast - WINEP'!$B$13:$AF$13, 0))</f>
        <v>Excellent</v>
      </c>
      <c r="V553" t="str">
        <f>INDEX('YKY Backcast - WINEP'!$B$12:$AF$36, MATCH('ALL Backcast - WINEP NEP'!$C553, 'YKY Backcast - WINEP'!$C$12:$C$36, 0), MATCH('ALL Backcast - WINEP NEP'!V$13, 'YKY Backcast - WINEP'!$B$13:$AF$13, 0))</f>
        <v>Excellent</v>
      </c>
      <c r="W553">
        <f>INDEX('YKY Backcast - WINEP'!$B$12:$AF$36, MATCH('ALL Backcast - WINEP NEP'!$C553, 'YKY Backcast - WINEP'!$C$12:$C$36, 0), MATCH('ALL Backcast - WINEP NEP'!W$13, 'YKY Backcast - WINEP'!$B$13:$AF$13, 0))</f>
        <v>0</v>
      </c>
      <c r="X553">
        <f>INDEX('YKY Backcast - WINEP'!$B$12:$AF$36, MATCH('ALL Backcast - WINEP NEP'!$C553, 'YKY Backcast - WINEP'!$C$12:$C$36, 0), MATCH('ALL Backcast - WINEP NEP'!X$13, 'YKY Backcast - WINEP'!$B$13:$AF$13, 0))</f>
        <v>0</v>
      </c>
      <c r="Y553">
        <f>INDEX('YKY Backcast - WINEP'!$B$12:$AF$36, MATCH('ALL Backcast - WINEP NEP'!$C553, 'YKY Backcast - WINEP'!$C$12:$C$36, 0), MATCH('ALL Backcast - WINEP NEP'!Y$13, 'YKY Backcast - WINEP'!$B$13:$AF$13, 0))</f>
        <v>0</v>
      </c>
      <c r="Z553" t="str">
        <f>INDEX('YKY Backcast - WINEP'!$B$12:$AF$36, MATCH('ALL Backcast - WINEP NEP'!$C553, 'YKY Backcast - WINEP'!$C$12:$C$36, 0), MATCH('ALL Backcast - WINEP NEP'!Z$13, 'YKY Backcast - WINEP'!$B$13:$AF$13, 0))</f>
        <v>N</v>
      </c>
      <c r="AB553" t="str">
        <f t="shared" si="12"/>
        <v>N</v>
      </c>
    </row>
    <row r="554" spans="2:28">
      <c r="B554" t="s">
        <v>246</v>
      </c>
      <c r="C554" t="s">
        <v>903</v>
      </c>
      <c r="D554" t="str">
        <f>INDEX('YKY Backcast - WINEP'!$B$12:$AF$36, MATCH('ALL Backcast - WINEP NEP'!$C554, 'YKY Backcast - WINEP'!$C$12:$C$36, 0), MATCH('ALL Backcast - WINEP NEP'!D$13, 'YKY Backcast - WINEP'!$B$13:$AF$13, 0))</f>
        <v>coastal</v>
      </c>
      <c r="E554" t="str">
        <f>INDEX('YKY Backcast - WINEP'!$B$12:$AF$36, MATCH('ALL Backcast - WINEP NEP'!$C554, 'YKY Backcast - WINEP'!$C$12:$C$36, 0), MATCH('ALL Backcast - WINEP NEP'!E$13, 'YKY Backcast - WINEP'!$B$13:$AF$13, 0))</f>
        <v>Categorisation</v>
      </c>
      <c r="F554" t="str">
        <f>INDEX('YKY Backcast - WINEP'!$B$12:$AF$36, MATCH('ALL Backcast - WINEP NEP'!$C554, 'YKY Backcast - WINEP'!$C$12:$C$36, 0), MATCH('ALL Backcast - WINEP NEP'!F$13, 'YKY Backcast - WINEP'!$B$13:$AF$13, 0))</f>
        <v>Included</v>
      </c>
      <c r="H554" t="str">
        <f>INDEX('YKY Backcast - WINEP'!$B$12:$AF$36, MATCH('ALL Backcast - WINEP NEP'!$C554, 'YKY Backcast - WINEP'!$C$12:$C$36, 0), MATCH('ALL Backcast - WINEP NEP'!H$13, 'YKY Backcast - WINEP'!$B$13:$AF$13, 0))</f>
        <v>Excellent</v>
      </c>
      <c r="I554" t="str">
        <f>INDEX('YKY Backcast - WINEP'!$B$12:$AF$36, MATCH('ALL Backcast - WINEP NEP'!$C554, 'YKY Backcast - WINEP'!$C$12:$C$36, 0), MATCH('ALL Backcast - WINEP NEP'!I$13, 'YKY Backcast - WINEP'!$B$13:$AF$13, 0))</f>
        <v>Excellent</v>
      </c>
      <c r="J554" t="str">
        <f>INDEX('YKY Backcast - WINEP'!$B$12:$AF$36, MATCH('ALL Backcast - WINEP NEP'!$C554, 'YKY Backcast - WINEP'!$C$12:$C$36, 0), MATCH('ALL Backcast - WINEP NEP'!J$13, 'YKY Backcast - WINEP'!$B$13:$AF$13, 0))</f>
        <v>Good</v>
      </c>
      <c r="K554" t="str">
        <f>INDEX('YKY Backcast - WINEP'!$B$12:$AF$36, MATCH('ALL Backcast - WINEP NEP'!$C554, 'YKY Backcast - WINEP'!$C$12:$C$36, 0), MATCH('ALL Backcast - WINEP NEP'!K$13, 'YKY Backcast - WINEP'!$B$13:$AF$13, 0))</f>
        <v>Good</v>
      </c>
      <c r="L554" t="str">
        <f>INDEX('YKY Backcast - WINEP'!$B$12:$AF$36, MATCH('ALL Backcast - WINEP NEP'!$C554, 'YKY Backcast - WINEP'!$C$12:$C$36, 0), MATCH('ALL Backcast - WINEP NEP'!L$13, 'YKY Backcast - WINEP'!$B$13:$AF$13, 0))</f>
        <v>Excellent</v>
      </c>
      <c r="M554">
        <f>INDEX('YKY Backcast - WINEP'!$B$12:$AF$36, MATCH('ALL Backcast - WINEP NEP'!$C554, 'YKY Backcast - WINEP'!$C$12:$C$36, 0), MATCH('ALL Backcast - WINEP NEP'!M$13, 'YKY Backcast - WINEP'!$B$13:$AF$13, 0))</f>
        <v>0</v>
      </c>
      <c r="N554" t="str">
        <f>INDEX('YKY Backcast - WINEP'!$B$12:$AF$36, MATCH('ALL Backcast - WINEP NEP'!$C554, 'YKY Backcast - WINEP'!$C$12:$C$36, 0), MATCH('ALL Backcast - WINEP NEP'!N$13, 'YKY Backcast - WINEP'!$B$13:$AF$13, 0))</f>
        <v>Excellent</v>
      </c>
      <c r="O554" t="str">
        <f>INDEX('YKY Backcast - WINEP'!$B$12:$AF$36, MATCH('ALL Backcast - WINEP NEP'!$C554, 'YKY Backcast - WINEP'!$C$12:$C$36, 0), MATCH('ALL Backcast - WINEP NEP'!O$13, 'YKY Backcast - WINEP'!$B$13:$AF$13, 0))</f>
        <v>Excellent</v>
      </c>
      <c r="P554">
        <f>INDEX('YKY Backcast - WINEP'!$B$12:$AF$36, MATCH('ALL Backcast - WINEP NEP'!$C554, 'YKY Backcast - WINEP'!$C$12:$C$36, 0), MATCH('ALL Backcast - WINEP NEP'!P$13, 'YKY Backcast - WINEP'!$B$13:$AF$13, 0))</f>
        <v>0</v>
      </c>
      <c r="Q554" t="str">
        <f>INDEX('YKY Backcast - WINEP'!$B$12:$AF$36, MATCH('ALL Backcast - WINEP NEP'!$C554, 'YKY Backcast - WINEP'!$C$12:$C$36, 0), MATCH('ALL Backcast - WINEP NEP'!Q$13, 'YKY Backcast - WINEP'!$B$13:$AF$13, 0))</f>
        <v>Good</v>
      </c>
      <c r="R554" t="str">
        <f>INDEX('YKY Backcast - WINEP'!$B$12:$AF$36, MATCH('ALL Backcast - WINEP NEP'!$C554, 'YKY Backcast - WINEP'!$C$12:$C$36, 0), MATCH('ALL Backcast - WINEP NEP'!R$13, 'YKY Backcast - WINEP'!$B$13:$AF$13, 0))</f>
        <v>Excellent</v>
      </c>
      <c r="S554" t="str">
        <f>INDEX('YKY Backcast - WINEP'!$B$12:$AF$36, MATCH('ALL Backcast - WINEP NEP'!$C554, 'YKY Backcast - WINEP'!$C$12:$C$36, 0), MATCH('ALL Backcast - WINEP NEP'!S$13, 'YKY Backcast - WINEP'!$B$13:$AF$13, 0))</f>
        <v>Excellent</v>
      </c>
      <c r="T554" t="str">
        <f>INDEX('YKY Backcast - WINEP'!$B$12:$AF$36, MATCH('ALL Backcast - WINEP NEP'!$C554, 'YKY Backcast - WINEP'!$C$12:$C$36, 0), MATCH('ALL Backcast - WINEP NEP'!T$13, 'YKY Backcast - WINEP'!$B$13:$AF$13, 0))</f>
        <v>Excellent</v>
      </c>
      <c r="U554" t="str">
        <f>INDEX('YKY Backcast - WINEP'!$B$12:$AF$36, MATCH('ALL Backcast - WINEP NEP'!$C554, 'YKY Backcast - WINEP'!$C$12:$C$36, 0), MATCH('ALL Backcast - WINEP NEP'!U$13, 'YKY Backcast - WINEP'!$B$13:$AF$13, 0))</f>
        <v>Excellent</v>
      </c>
      <c r="V554" t="str">
        <f>INDEX('YKY Backcast - WINEP'!$B$12:$AF$36, MATCH('ALL Backcast - WINEP NEP'!$C554, 'YKY Backcast - WINEP'!$C$12:$C$36, 0), MATCH('ALL Backcast - WINEP NEP'!V$13, 'YKY Backcast - WINEP'!$B$13:$AF$13, 0))</f>
        <v>Excellent</v>
      </c>
      <c r="W554">
        <f>INDEX('YKY Backcast - WINEP'!$B$12:$AF$36, MATCH('ALL Backcast - WINEP NEP'!$C554, 'YKY Backcast - WINEP'!$C$12:$C$36, 0), MATCH('ALL Backcast - WINEP NEP'!W$13, 'YKY Backcast - WINEP'!$B$13:$AF$13, 0))</f>
        <v>0</v>
      </c>
      <c r="X554">
        <f>INDEX('YKY Backcast - WINEP'!$B$12:$AF$36, MATCH('ALL Backcast - WINEP NEP'!$C554, 'YKY Backcast - WINEP'!$C$12:$C$36, 0), MATCH('ALL Backcast - WINEP NEP'!X$13, 'YKY Backcast - WINEP'!$B$13:$AF$13, 0))</f>
        <v>0</v>
      </c>
      <c r="Y554">
        <f>INDEX('YKY Backcast - WINEP'!$B$12:$AF$36, MATCH('ALL Backcast - WINEP NEP'!$C554, 'YKY Backcast - WINEP'!$C$12:$C$36, 0), MATCH('ALL Backcast - WINEP NEP'!Y$13, 'YKY Backcast - WINEP'!$B$13:$AF$13, 0))</f>
        <v>0</v>
      </c>
      <c r="Z554" t="str">
        <f>INDEX('YKY Backcast - WINEP'!$B$12:$AF$36, MATCH('ALL Backcast - WINEP NEP'!$C554, 'YKY Backcast - WINEP'!$C$12:$C$36, 0), MATCH('ALL Backcast - WINEP NEP'!Z$13, 'YKY Backcast - WINEP'!$B$13:$AF$13, 0))</f>
        <v>N</v>
      </c>
      <c r="AB554" t="str">
        <f t="shared" si="12"/>
        <v>N</v>
      </c>
    </row>
    <row r="555" spans="2:28">
      <c r="B555" t="s">
        <v>246</v>
      </c>
      <c r="C555" t="s">
        <v>904</v>
      </c>
      <c r="D555" t="str">
        <f>INDEX('YKY Backcast - WINEP'!$B$12:$AF$36, MATCH('ALL Backcast - WINEP NEP'!$C555, 'YKY Backcast - WINEP'!$C$12:$C$36, 0), MATCH('ALL Backcast - WINEP NEP'!D$13, 'YKY Backcast - WINEP'!$B$13:$AF$13, 0))</f>
        <v>coastal</v>
      </c>
      <c r="E555" t="str">
        <f>INDEX('YKY Backcast - WINEP'!$B$12:$AF$36, MATCH('ALL Backcast - WINEP NEP'!$C555, 'YKY Backcast - WINEP'!$C$12:$C$36, 0), MATCH('ALL Backcast - WINEP NEP'!E$13, 'YKY Backcast - WINEP'!$B$13:$AF$13, 0))</f>
        <v>Categorisation</v>
      </c>
      <c r="F555" t="str">
        <f>INDEX('YKY Backcast - WINEP'!$B$12:$AF$36, MATCH('ALL Backcast - WINEP NEP'!$C555, 'YKY Backcast - WINEP'!$C$12:$C$36, 0), MATCH('ALL Backcast - WINEP NEP'!F$13, 'YKY Backcast - WINEP'!$B$13:$AF$13, 0))</f>
        <v>Included</v>
      </c>
      <c r="H555" t="str">
        <f>INDEX('YKY Backcast - WINEP'!$B$12:$AF$36, MATCH('ALL Backcast - WINEP NEP'!$C555, 'YKY Backcast - WINEP'!$C$12:$C$36, 0), MATCH('ALL Backcast - WINEP NEP'!H$13, 'YKY Backcast - WINEP'!$B$13:$AF$13, 0))</f>
        <v>Sufficient</v>
      </c>
      <c r="I555" t="str">
        <f>INDEX('YKY Backcast - WINEP'!$B$12:$AF$36, MATCH('ALL Backcast - WINEP NEP'!$C555, 'YKY Backcast - WINEP'!$C$12:$C$36, 0), MATCH('ALL Backcast - WINEP NEP'!I$13, 'YKY Backcast - WINEP'!$B$13:$AF$13, 0))</f>
        <v>Poor</v>
      </c>
      <c r="J555" t="str">
        <f>INDEX('YKY Backcast - WINEP'!$B$12:$AF$36, MATCH('ALL Backcast - WINEP NEP'!$C555, 'YKY Backcast - WINEP'!$C$12:$C$36, 0), MATCH('ALL Backcast - WINEP NEP'!J$13, 'YKY Backcast - WINEP'!$B$13:$AF$13, 0))</f>
        <v>Poor</v>
      </c>
      <c r="K555" t="str">
        <f>INDEX('YKY Backcast - WINEP'!$B$12:$AF$36, MATCH('ALL Backcast - WINEP NEP'!$C555, 'YKY Backcast - WINEP'!$C$12:$C$36, 0), MATCH('ALL Backcast - WINEP NEP'!K$13, 'YKY Backcast - WINEP'!$B$13:$AF$13, 0))</f>
        <v>Poor</v>
      </c>
      <c r="L555" t="str">
        <f>INDEX('YKY Backcast - WINEP'!$B$12:$AF$36, MATCH('ALL Backcast - WINEP NEP'!$C555, 'YKY Backcast - WINEP'!$C$12:$C$36, 0), MATCH('ALL Backcast - WINEP NEP'!L$13, 'YKY Backcast - WINEP'!$B$13:$AF$13, 0))</f>
        <v>Poor</v>
      </c>
      <c r="M555">
        <f>INDEX('YKY Backcast - WINEP'!$B$12:$AF$36, MATCH('ALL Backcast - WINEP NEP'!$C555, 'YKY Backcast - WINEP'!$C$12:$C$36, 0), MATCH('ALL Backcast - WINEP NEP'!M$13, 'YKY Backcast - WINEP'!$B$13:$AF$13, 0))</f>
        <v>0</v>
      </c>
      <c r="N555" t="str">
        <f>INDEX('YKY Backcast - WINEP'!$B$12:$AF$36, MATCH('ALL Backcast - WINEP NEP'!$C555, 'YKY Backcast - WINEP'!$C$12:$C$36, 0), MATCH('ALL Backcast - WINEP NEP'!N$13, 'YKY Backcast - WINEP'!$B$13:$AF$13, 0))</f>
        <v>Sufficient</v>
      </c>
      <c r="O555" t="str">
        <f>INDEX('YKY Backcast - WINEP'!$B$12:$AF$36, MATCH('ALL Backcast - WINEP NEP'!$C555, 'YKY Backcast - WINEP'!$C$12:$C$36, 0), MATCH('ALL Backcast - WINEP NEP'!O$13, 'YKY Backcast - WINEP'!$B$13:$AF$13, 0))</f>
        <v>Poor</v>
      </c>
      <c r="P555">
        <f>INDEX('YKY Backcast - WINEP'!$B$12:$AF$36, MATCH('ALL Backcast - WINEP NEP'!$C555, 'YKY Backcast - WINEP'!$C$12:$C$36, 0), MATCH('ALL Backcast - WINEP NEP'!P$13, 'YKY Backcast - WINEP'!$B$13:$AF$13, 0))</f>
        <v>0</v>
      </c>
      <c r="Q555" t="str">
        <f>INDEX('YKY Backcast - WINEP'!$B$12:$AF$36, MATCH('ALL Backcast - WINEP NEP'!$C555, 'YKY Backcast - WINEP'!$C$12:$C$36, 0), MATCH('ALL Backcast - WINEP NEP'!Q$13, 'YKY Backcast - WINEP'!$B$13:$AF$13, 0))</f>
        <v>Poor</v>
      </c>
      <c r="R555" t="str">
        <f>INDEX('YKY Backcast - WINEP'!$B$12:$AF$36, MATCH('ALL Backcast - WINEP NEP'!$C555, 'YKY Backcast - WINEP'!$C$12:$C$36, 0), MATCH('ALL Backcast - WINEP NEP'!R$13, 'YKY Backcast - WINEP'!$B$13:$AF$13, 0))</f>
        <v>Poor</v>
      </c>
      <c r="S555" t="str">
        <f>INDEX('YKY Backcast - WINEP'!$B$12:$AF$36, MATCH('ALL Backcast - WINEP NEP'!$C555, 'YKY Backcast - WINEP'!$C$12:$C$36, 0), MATCH('ALL Backcast - WINEP NEP'!S$13, 'YKY Backcast - WINEP'!$B$13:$AF$13, 0))</f>
        <v>Poor</v>
      </c>
      <c r="T555" t="str">
        <f>INDEX('YKY Backcast - WINEP'!$B$12:$AF$36, MATCH('ALL Backcast - WINEP NEP'!$C555, 'YKY Backcast - WINEP'!$C$12:$C$36, 0), MATCH('ALL Backcast - WINEP NEP'!T$13, 'YKY Backcast - WINEP'!$B$13:$AF$13, 0))</f>
        <v>Poor</v>
      </c>
      <c r="U555" t="str">
        <f>INDEX('YKY Backcast - WINEP'!$B$12:$AF$36, MATCH('ALL Backcast - WINEP NEP'!$C555, 'YKY Backcast - WINEP'!$C$12:$C$36, 0), MATCH('ALL Backcast - WINEP NEP'!U$13, 'YKY Backcast - WINEP'!$B$13:$AF$13, 0))</f>
        <v>Sufficient</v>
      </c>
      <c r="V555" t="str">
        <f>INDEX('YKY Backcast - WINEP'!$B$12:$AF$36, MATCH('ALL Backcast - WINEP NEP'!$C555, 'YKY Backcast - WINEP'!$C$12:$C$36, 0), MATCH('ALL Backcast - WINEP NEP'!V$13, 'YKY Backcast - WINEP'!$B$13:$AF$13, 0))</f>
        <v>Sufficient</v>
      </c>
      <c r="W555" t="str">
        <f>INDEX('YKY Backcast - WINEP'!$B$12:$AF$36, MATCH('ALL Backcast - WINEP NEP'!$C555, 'YKY Backcast - WINEP'!$C$12:$C$36, 0), MATCH('ALL Backcast - WINEP NEP'!W$13, 'YKY Backcast - WINEP'!$B$13:$AF$13, 0))</f>
        <v>Y</v>
      </c>
      <c r="X555">
        <f>INDEX('YKY Backcast - WINEP'!$B$12:$AF$36, MATCH('ALL Backcast - WINEP NEP'!$C555, 'YKY Backcast - WINEP'!$C$12:$C$36, 0), MATCH('ALL Backcast - WINEP NEP'!X$13, 'YKY Backcast - WINEP'!$B$13:$AF$13, 0))</f>
        <v>0</v>
      </c>
      <c r="Y555">
        <f>INDEX('YKY Backcast - WINEP'!$B$12:$AF$36, MATCH('ALL Backcast - WINEP NEP'!$C555, 'YKY Backcast - WINEP'!$C$12:$C$36, 0), MATCH('ALL Backcast - WINEP NEP'!Y$13, 'YKY Backcast - WINEP'!$B$13:$AF$13, 0))</f>
        <v>0</v>
      </c>
      <c r="Z555" t="str">
        <f>INDEX('YKY Backcast - WINEP'!$B$12:$AF$36, MATCH('ALL Backcast - WINEP NEP'!$C555, 'YKY Backcast - WINEP'!$C$12:$C$36, 0), MATCH('ALL Backcast - WINEP NEP'!Z$13, 'YKY Backcast - WINEP'!$B$13:$AF$13, 0))</f>
        <v>N</v>
      </c>
      <c r="AB555" t="str">
        <f t="shared" si="12"/>
        <v>N</v>
      </c>
    </row>
    <row r="556" spans="2:28">
      <c r="B556" t="s">
        <v>246</v>
      </c>
      <c r="C556" t="s">
        <v>905</v>
      </c>
      <c r="D556" t="str">
        <f>INDEX('YKY Backcast - WINEP'!$B$12:$AF$36, MATCH('ALL Backcast - WINEP NEP'!$C556, 'YKY Backcast - WINEP'!$C$12:$C$36, 0), MATCH('ALL Backcast - WINEP NEP'!D$13, 'YKY Backcast - WINEP'!$B$13:$AF$13, 0))</f>
        <v>coastal</v>
      </c>
      <c r="E556" t="str">
        <f>INDEX('YKY Backcast - WINEP'!$B$12:$AF$36, MATCH('ALL Backcast - WINEP NEP'!$C556, 'YKY Backcast - WINEP'!$C$12:$C$36, 0), MATCH('ALL Backcast - WINEP NEP'!E$13, 'YKY Backcast - WINEP'!$B$13:$AF$13, 0))</f>
        <v>Categorisation</v>
      </c>
      <c r="F556" t="str">
        <f>INDEX('YKY Backcast - WINEP'!$B$12:$AF$36, MATCH('ALL Backcast - WINEP NEP'!$C556, 'YKY Backcast - WINEP'!$C$12:$C$36, 0), MATCH('ALL Backcast - WINEP NEP'!F$13, 'YKY Backcast - WINEP'!$B$13:$AF$13, 0))</f>
        <v>Included</v>
      </c>
      <c r="H556" t="str">
        <f>INDEX('YKY Backcast - WINEP'!$B$12:$AF$36, MATCH('ALL Backcast - WINEP NEP'!$C556, 'YKY Backcast - WINEP'!$C$12:$C$36, 0), MATCH('ALL Backcast - WINEP NEP'!H$13, 'YKY Backcast - WINEP'!$B$13:$AF$13, 0))</f>
        <v>Good</v>
      </c>
      <c r="I556" t="str">
        <f>INDEX('YKY Backcast - WINEP'!$B$12:$AF$36, MATCH('ALL Backcast - WINEP NEP'!$C556, 'YKY Backcast - WINEP'!$C$12:$C$36, 0), MATCH('ALL Backcast - WINEP NEP'!I$13, 'YKY Backcast - WINEP'!$B$13:$AF$13, 0))</f>
        <v>Good</v>
      </c>
      <c r="J556" t="str">
        <f>INDEX('YKY Backcast - WINEP'!$B$12:$AF$36, MATCH('ALL Backcast - WINEP NEP'!$C556, 'YKY Backcast - WINEP'!$C$12:$C$36, 0), MATCH('ALL Backcast - WINEP NEP'!J$13, 'YKY Backcast - WINEP'!$B$13:$AF$13, 0))</f>
        <v>Good</v>
      </c>
      <c r="K556" t="str">
        <f>INDEX('YKY Backcast - WINEP'!$B$12:$AF$36, MATCH('ALL Backcast - WINEP NEP'!$C556, 'YKY Backcast - WINEP'!$C$12:$C$36, 0), MATCH('ALL Backcast - WINEP NEP'!K$13, 'YKY Backcast - WINEP'!$B$13:$AF$13, 0))</f>
        <v>Good</v>
      </c>
      <c r="L556" t="str">
        <f>INDEX('YKY Backcast - WINEP'!$B$12:$AF$36, MATCH('ALL Backcast - WINEP NEP'!$C556, 'YKY Backcast - WINEP'!$C$12:$C$36, 0), MATCH('ALL Backcast - WINEP NEP'!L$13, 'YKY Backcast - WINEP'!$B$13:$AF$13, 0))</f>
        <v>Good</v>
      </c>
      <c r="M556">
        <f>INDEX('YKY Backcast - WINEP'!$B$12:$AF$36, MATCH('ALL Backcast - WINEP NEP'!$C556, 'YKY Backcast - WINEP'!$C$12:$C$36, 0), MATCH('ALL Backcast - WINEP NEP'!M$13, 'YKY Backcast - WINEP'!$B$13:$AF$13, 0))</f>
        <v>0</v>
      </c>
      <c r="N556" t="str">
        <f>INDEX('YKY Backcast - WINEP'!$B$12:$AF$36, MATCH('ALL Backcast - WINEP NEP'!$C556, 'YKY Backcast - WINEP'!$C$12:$C$36, 0), MATCH('ALL Backcast - WINEP NEP'!N$13, 'YKY Backcast - WINEP'!$B$13:$AF$13, 0))</f>
        <v>Good</v>
      </c>
      <c r="O556" t="str">
        <f>INDEX('YKY Backcast - WINEP'!$B$12:$AF$36, MATCH('ALL Backcast - WINEP NEP'!$C556, 'YKY Backcast - WINEP'!$C$12:$C$36, 0), MATCH('ALL Backcast - WINEP NEP'!O$13, 'YKY Backcast - WINEP'!$B$13:$AF$13, 0))</f>
        <v>Excellent</v>
      </c>
      <c r="P556">
        <f>INDEX('YKY Backcast - WINEP'!$B$12:$AF$36, MATCH('ALL Backcast - WINEP NEP'!$C556, 'YKY Backcast - WINEP'!$C$12:$C$36, 0), MATCH('ALL Backcast - WINEP NEP'!P$13, 'YKY Backcast - WINEP'!$B$13:$AF$13, 0))</f>
        <v>0</v>
      </c>
      <c r="Q556" t="str">
        <f>INDEX('YKY Backcast - WINEP'!$B$12:$AF$36, MATCH('ALL Backcast - WINEP NEP'!$C556, 'YKY Backcast - WINEP'!$C$12:$C$36, 0), MATCH('ALL Backcast - WINEP NEP'!Q$13, 'YKY Backcast - WINEP'!$B$13:$AF$13, 0))</f>
        <v>Good</v>
      </c>
      <c r="R556" t="str">
        <f>INDEX('YKY Backcast - WINEP'!$B$12:$AF$36, MATCH('ALL Backcast - WINEP NEP'!$C556, 'YKY Backcast - WINEP'!$C$12:$C$36, 0), MATCH('ALL Backcast - WINEP NEP'!R$13, 'YKY Backcast - WINEP'!$B$13:$AF$13, 0))</f>
        <v>Excellent</v>
      </c>
      <c r="S556" t="str">
        <f>INDEX('YKY Backcast - WINEP'!$B$12:$AF$36, MATCH('ALL Backcast - WINEP NEP'!$C556, 'YKY Backcast - WINEP'!$C$12:$C$36, 0), MATCH('ALL Backcast - WINEP NEP'!S$13, 'YKY Backcast - WINEP'!$B$13:$AF$13, 0))</f>
        <v>Excellent</v>
      </c>
      <c r="T556" t="str">
        <f>INDEX('YKY Backcast - WINEP'!$B$12:$AF$36, MATCH('ALL Backcast - WINEP NEP'!$C556, 'YKY Backcast - WINEP'!$C$12:$C$36, 0), MATCH('ALL Backcast - WINEP NEP'!T$13, 'YKY Backcast - WINEP'!$B$13:$AF$13, 0))</f>
        <v>Excellent</v>
      </c>
      <c r="U556" t="str">
        <f>INDEX('YKY Backcast - WINEP'!$B$12:$AF$36, MATCH('ALL Backcast - WINEP NEP'!$C556, 'YKY Backcast - WINEP'!$C$12:$C$36, 0), MATCH('ALL Backcast - WINEP NEP'!U$13, 'YKY Backcast - WINEP'!$B$13:$AF$13, 0))</f>
        <v>Excellent</v>
      </c>
      <c r="V556" t="str">
        <f>INDEX('YKY Backcast - WINEP'!$B$12:$AF$36, MATCH('ALL Backcast - WINEP NEP'!$C556, 'YKY Backcast - WINEP'!$C$12:$C$36, 0), MATCH('ALL Backcast - WINEP NEP'!V$13, 'YKY Backcast - WINEP'!$B$13:$AF$13, 0))</f>
        <v>Excellent</v>
      </c>
      <c r="W556">
        <f>INDEX('YKY Backcast - WINEP'!$B$12:$AF$36, MATCH('ALL Backcast - WINEP NEP'!$C556, 'YKY Backcast - WINEP'!$C$12:$C$36, 0), MATCH('ALL Backcast - WINEP NEP'!W$13, 'YKY Backcast - WINEP'!$B$13:$AF$13, 0))</f>
        <v>0</v>
      </c>
      <c r="X556">
        <f>INDEX('YKY Backcast - WINEP'!$B$12:$AF$36, MATCH('ALL Backcast - WINEP NEP'!$C556, 'YKY Backcast - WINEP'!$C$12:$C$36, 0), MATCH('ALL Backcast - WINEP NEP'!X$13, 'YKY Backcast - WINEP'!$B$13:$AF$13, 0))</f>
        <v>0</v>
      </c>
      <c r="Y556">
        <f>INDEX('YKY Backcast - WINEP'!$B$12:$AF$36, MATCH('ALL Backcast - WINEP NEP'!$C556, 'YKY Backcast - WINEP'!$C$12:$C$36, 0), MATCH('ALL Backcast - WINEP NEP'!Y$13, 'YKY Backcast - WINEP'!$B$13:$AF$13, 0))</f>
        <v>0</v>
      </c>
      <c r="Z556" t="str">
        <f>INDEX('YKY Backcast - WINEP'!$B$12:$AF$36, MATCH('ALL Backcast - WINEP NEP'!$C556, 'YKY Backcast - WINEP'!$C$12:$C$36, 0), MATCH('ALL Backcast - WINEP NEP'!Z$13, 'YKY Backcast - WINEP'!$B$13:$AF$13, 0))</f>
        <v>N</v>
      </c>
      <c r="AB556" t="str">
        <f t="shared" si="12"/>
        <v>N</v>
      </c>
    </row>
    <row r="557" spans="2:28">
      <c r="B557" t="s">
        <v>246</v>
      </c>
      <c r="C557" t="s">
        <v>906</v>
      </c>
      <c r="D557" t="str">
        <f>INDEX('YKY Backcast - WINEP'!$B$12:$AF$36, MATCH('ALL Backcast - WINEP NEP'!$C557, 'YKY Backcast - WINEP'!$C$12:$C$36, 0), MATCH('ALL Backcast - WINEP NEP'!D$13, 'YKY Backcast - WINEP'!$B$13:$AF$13, 0))</f>
        <v>coastal</v>
      </c>
      <c r="E557" t="str">
        <f>INDEX('YKY Backcast - WINEP'!$B$12:$AF$36, MATCH('ALL Backcast - WINEP NEP'!$C557, 'YKY Backcast - WINEP'!$C$12:$C$36, 0), MATCH('ALL Backcast - WINEP NEP'!E$13, 'YKY Backcast - WINEP'!$B$13:$AF$13, 0))</f>
        <v>Categorisation</v>
      </c>
      <c r="F557" t="str">
        <f>INDEX('YKY Backcast - WINEP'!$B$12:$AF$36, MATCH('ALL Backcast - WINEP NEP'!$C557, 'YKY Backcast - WINEP'!$C$12:$C$36, 0), MATCH('ALL Backcast - WINEP NEP'!F$13, 'YKY Backcast - WINEP'!$B$13:$AF$13, 0))</f>
        <v>Excluded</v>
      </c>
      <c r="H557" t="str">
        <f>INDEX('YKY Backcast - WINEP'!$B$12:$AF$36, MATCH('ALL Backcast - WINEP NEP'!$C557, 'YKY Backcast - WINEP'!$C$12:$C$36, 0), MATCH('ALL Backcast - WINEP NEP'!H$13, 'YKY Backcast - WINEP'!$B$13:$AF$13, 0))</f>
        <v>Not applicable (removed)</v>
      </c>
      <c r="I557" t="str">
        <f>INDEX('YKY Backcast - WINEP'!$B$12:$AF$36, MATCH('ALL Backcast - WINEP NEP'!$C557, 'YKY Backcast - WINEP'!$C$12:$C$36, 0), MATCH('ALL Backcast - WINEP NEP'!I$13, 'YKY Backcast - WINEP'!$B$13:$AF$13, 0))</f>
        <v>Not applicable (removed)</v>
      </c>
      <c r="J557" t="str">
        <f>INDEX('YKY Backcast - WINEP'!$B$12:$AF$36, MATCH('ALL Backcast - WINEP NEP'!$C557, 'YKY Backcast - WINEP'!$C$12:$C$36, 0), MATCH('ALL Backcast - WINEP NEP'!J$13, 'YKY Backcast - WINEP'!$B$13:$AF$13, 0))</f>
        <v>Not applicable (removed)</v>
      </c>
      <c r="K557" t="str">
        <f>INDEX('YKY Backcast - WINEP'!$B$12:$AF$36, MATCH('ALL Backcast - WINEP NEP'!$C557, 'YKY Backcast - WINEP'!$C$12:$C$36, 0), MATCH('ALL Backcast - WINEP NEP'!K$13, 'YKY Backcast - WINEP'!$B$13:$AF$13, 0))</f>
        <v>Not applicable (removed)</v>
      </c>
      <c r="L557" t="str">
        <f>INDEX('YKY Backcast - WINEP'!$B$12:$AF$36, MATCH('ALL Backcast - WINEP NEP'!$C557, 'YKY Backcast - WINEP'!$C$12:$C$36, 0), MATCH('ALL Backcast - WINEP NEP'!L$13, 'YKY Backcast - WINEP'!$B$13:$AF$13, 0))</f>
        <v>Not applicable (removed)</v>
      </c>
      <c r="M557">
        <f>INDEX('YKY Backcast - WINEP'!$B$12:$AF$36, MATCH('ALL Backcast - WINEP NEP'!$C557, 'YKY Backcast - WINEP'!$C$12:$C$36, 0), MATCH('ALL Backcast - WINEP NEP'!M$13, 'YKY Backcast - WINEP'!$B$13:$AF$13, 0))</f>
        <v>0</v>
      </c>
      <c r="N557" t="str">
        <f>INDEX('YKY Backcast - WINEP'!$B$12:$AF$36, MATCH('ALL Backcast - WINEP NEP'!$C557, 'YKY Backcast - WINEP'!$C$12:$C$36, 0), MATCH('ALL Backcast - WINEP NEP'!N$13, 'YKY Backcast - WINEP'!$B$13:$AF$13, 0))</f>
        <v>Not applicable (removed)</v>
      </c>
      <c r="O557" t="str">
        <f>INDEX('YKY Backcast - WINEP'!$B$12:$AF$36, MATCH('ALL Backcast - WINEP NEP'!$C557, 'YKY Backcast - WINEP'!$C$12:$C$36, 0), MATCH('ALL Backcast - WINEP NEP'!O$13, 'YKY Backcast - WINEP'!$B$13:$AF$13, 0))</f>
        <v>Not applicable (removed)</v>
      </c>
      <c r="P557">
        <f>INDEX('YKY Backcast - WINEP'!$B$12:$AF$36, MATCH('ALL Backcast - WINEP NEP'!$C557, 'YKY Backcast - WINEP'!$C$12:$C$36, 0), MATCH('ALL Backcast - WINEP NEP'!P$13, 'YKY Backcast - WINEP'!$B$13:$AF$13, 0))</f>
        <v>0</v>
      </c>
      <c r="Q557" t="str">
        <f>INDEX('YKY Backcast - WINEP'!$B$12:$AF$36, MATCH('ALL Backcast - WINEP NEP'!$C557, 'YKY Backcast - WINEP'!$C$12:$C$36, 0), MATCH('ALL Backcast - WINEP NEP'!Q$13, 'YKY Backcast - WINEP'!$B$13:$AF$13, 0))</f>
        <v>Not applicable - not designated</v>
      </c>
      <c r="R557" t="str">
        <f>INDEX('YKY Backcast - WINEP'!$B$12:$AF$36, MATCH('ALL Backcast - WINEP NEP'!$C557, 'YKY Backcast - WINEP'!$C$12:$C$36, 0), MATCH('ALL Backcast - WINEP NEP'!R$13, 'YKY Backcast - WINEP'!$B$13:$AF$13, 0))</f>
        <v>Not applicable - not designated</v>
      </c>
      <c r="S557" t="str">
        <f>INDEX('YKY Backcast - WINEP'!$B$12:$AF$36, MATCH('ALL Backcast - WINEP NEP'!$C557, 'YKY Backcast - WINEP'!$C$12:$C$36, 0), MATCH('ALL Backcast - WINEP NEP'!S$13, 'YKY Backcast - WINEP'!$B$13:$AF$13, 0))</f>
        <v>Not applicable - not designated</v>
      </c>
      <c r="T557" t="str">
        <f>INDEX('YKY Backcast - WINEP'!$B$12:$AF$36, MATCH('ALL Backcast - WINEP NEP'!$C557, 'YKY Backcast - WINEP'!$C$12:$C$36, 0), MATCH('ALL Backcast - WINEP NEP'!T$13, 'YKY Backcast - WINEP'!$B$13:$AF$13, 0))</f>
        <v>Not applicable - not designated</v>
      </c>
      <c r="U557" t="str">
        <f>INDEX('YKY Backcast - WINEP'!$B$12:$AF$36, MATCH('ALL Backcast - WINEP NEP'!$C557, 'YKY Backcast - WINEP'!$C$12:$C$36, 0), MATCH('ALL Backcast - WINEP NEP'!U$13, 'YKY Backcast - WINEP'!$B$13:$AF$13, 0))</f>
        <v>Not applicable - not designated</v>
      </c>
      <c r="V557" t="str">
        <f>INDEX('YKY Backcast - WINEP'!$B$12:$AF$36, MATCH('ALL Backcast - WINEP NEP'!$C557, 'YKY Backcast - WINEP'!$C$12:$C$36, 0), MATCH('ALL Backcast - WINEP NEP'!V$13, 'YKY Backcast - WINEP'!$B$13:$AF$13, 0))</f>
        <v>Not applicable - not designated</v>
      </c>
      <c r="W557">
        <f>INDEX('YKY Backcast - WINEP'!$B$12:$AF$36, MATCH('ALL Backcast - WINEP NEP'!$C557, 'YKY Backcast - WINEP'!$C$12:$C$36, 0), MATCH('ALL Backcast - WINEP NEP'!W$13, 'YKY Backcast - WINEP'!$B$13:$AF$13, 0))</f>
        <v>0</v>
      </c>
      <c r="X557">
        <f>INDEX('YKY Backcast - WINEP'!$B$12:$AF$36, MATCH('ALL Backcast - WINEP NEP'!$C557, 'YKY Backcast - WINEP'!$C$12:$C$36, 0), MATCH('ALL Backcast - WINEP NEP'!X$13, 'YKY Backcast - WINEP'!$B$13:$AF$13, 0))</f>
        <v>0</v>
      </c>
      <c r="Y557">
        <f>INDEX('YKY Backcast - WINEP'!$B$12:$AF$36, MATCH('ALL Backcast - WINEP NEP'!$C557, 'YKY Backcast - WINEP'!$C$12:$C$36, 0), MATCH('ALL Backcast - WINEP NEP'!Y$13, 'YKY Backcast - WINEP'!$B$13:$AF$13, 0))</f>
        <v>0</v>
      </c>
      <c r="Z557" t="str">
        <f>INDEX('YKY Backcast - WINEP'!$B$12:$AF$36, MATCH('ALL Backcast - WINEP NEP'!$C557, 'YKY Backcast - WINEP'!$C$12:$C$36, 0), MATCH('ALL Backcast - WINEP NEP'!Z$13, 'YKY Backcast - WINEP'!$B$13:$AF$13, 0))</f>
        <v>N</v>
      </c>
      <c r="AB557" t="str">
        <f t="shared" si="12"/>
        <v>N</v>
      </c>
    </row>
    <row r="558" spans="2:28">
      <c r="B558" t="s">
        <v>246</v>
      </c>
      <c r="C558" t="s">
        <v>908</v>
      </c>
      <c r="D558" t="str">
        <f>INDEX('YKY Backcast - WINEP'!$B$12:$AF$36, MATCH('ALL Backcast - WINEP NEP'!$C558, 'YKY Backcast - WINEP'!$C$12:$C$36, 0), MATCH('ALL Backcast - WINEP NEP'!D$13, 'YKY Backcast - WINEP'!$B$13:$AF$13, 0))</f>
        <v>coastal</v>
      </c>
      <c r="E558" t="str">
        <f>INDEX('YKY Backcast - WINEP'!$B$12:$AF$36, MATCH('ALL Backcast - WINEP NEP'!$C558, 'YKY Backcast - WINEP'!$C$12:$C$36, 0), MATCH('ALL Backcast - WINEP NEP'!E$13, 'YKY Backcast - WINEP'!$B$13:$AF$13, 0))</f>
        <v>Categorisation</v>
      </c>
      <c r="F558" t="str">
        <f>INDEX('YKY Backcast - WINEP'!$B$12:$AF$36, MATCH('ALL Backcast - WINEP NEP'!$C558, 'YKY Backcast - WINEP'!$C$12:$C$36, 0), MATCH('ALL Backcast - WINEP NEP'!F$13, 'YKY Backcast - WINEP'!$B$13:$AF$13, 0))</f>
        <v>Excluded</v>
      </c>
      <c r="H558" t="str">
        <f>INDEX('YKY Backcast - WINEP'!$B$12:$AF$36, MATCH('ALL Backcast - WINEP NEP'!$C558, 'YKY Backcast - WINEP'!$C$12:$C$36, 0), MATCH('ALL Backcast - WINEP NEP'!H$13, 'YKY Backcast - WINEP'!$B$13:$AF$13, 0))</f>
        <v>Not applicable (removed)</v>
      </c>
      <c r="I558" t="str">
        <f>INDEX('YKY Backcast - WINEP'!$B$12:$AF$36, MATCH('ALL Backcast - WINEP NEP'!$C558, 'YKY Backcast - WINEP'!$C$12:$C$36, 0), MATCH('ALL Backcast - WINEP NEP'!I$13, 'YKY Backcast - WINEP'!$B$13:$AF$13, 0))</f>
        <v>Not applicable (removed)</v>
      </c>
      <c r="J558" t="str">
        <f>INDEX('YKY Backcast - WINEP'!$B$12:$AF$36, MATCH('ALL Backcast - WINEP NEP'!$C558, 'YKY Backcast - WINEP'!$C$12:$C$36, 0), MATCH('ALL Backcast - WINEP NEP'!J$13, 'YKY Backcast - WINEP'!$B$13:$AF$13, 0))</f>
        <v>Not applicable (removed)</v>
      </c>
      <c r="K558" t="str">
        <f>INDEX('YKY Backcast - WINEP'!$B$12:$AF$36, MATCH('ALL Backcast - WINEP NEP'!$C558, 'YKY Backcast - WINEP'!$C$12:$C$36, 0), MATCH('ALL Backcast - WINEP NEP'!K$13, 'YKY Backcast - WINEP'!$B$13:$AF$13, 0))</f>
        <v>Not applicable (removed)</v>
      </c>
      <c r="L558" t="str">
        <f>INDEX('YKY Backcast - WINEP'!$B$12:$AF$36, MATCH('ALL Backcast - WINEP NEP'!$C558, 'YKY Backcast - WINEP'!$C$12:$C$36, 0), MATCH('ALL Backcast - WINEP NEP'!L$13, 'YKY Backcast - WINEP'!$B$13:$AF$13, 0))</f>
        <v>Not applicable (removed)</v>
      </c>
      <c r="M558">
        <f>INDEX('YKY Backcast - WINEP'!$B$12:$AF$36, MATCH('ALL Backcast - WINEP NEP'!$C558, 'YKY Backcast - WINEP'!$C$12:$C$36, 0), MATCH('ALL Backcast - WINEP NEP'!M$13, 'YKY Backcast - WINEP'!$B$13:$AF$13, 0))</f>
        <v>0</v>
      </c>
      <c r="N558" t="str">
        <f>INDEX('YKY Backcast - WINEP'!$B$12:$AF$36, MATCH('ALL Backcast - WINEP NEP'!$C558, 'YKY Backcast - WINEP'!$C$12:$C$36, 0), MATCH('ALL Backcast - WINEP NEP'!N$13, 'YKY Backcast - WINEP'!$B$13:$AF$13, 0))</f>
        <v>Not applicable (removed)</v>
      </c>
      <c r="O558" t="str">
        <f>INDEX('YKY Backcast - WINEP'!$B$12:$AF$36, MATCH('ALL Backcast - WINEP NEP'!$C558, 'YKY Backcast - WINEP'!$C$12:$C$36, 0), MATCH('ALL Backcast - WINEP NEP'!O$13, 'YKY Backcast - WINEP'!$B$13:$AF$13, 0))</f>
        <v>Not applicable (removed)</v>
      </c>
      <c r="P558">
        <f>INDEX('YKY Backcast - WINEP'!$B$12:$AF$36, MATCH('ALL Backcast - WINEP NEP'!$C558, 'YKY Backcast - WINEP'!$C$12:$C$36, 0), MATCH('ALL Backcast - WINEP NEP'!P$13, 'YKY Backcast - WINEP'!$B$13:$AF$13, 0))</f>
        <v>0</v>
      </c>
      <c r="Q558" t="str">
        <f>INDEX('YKY Backcast - WINEP'!$B$12:$AF$36, MATCH('ALL Backcast - WINEP NEP'!$C558, 'YKY Backcast - WINEP'!$C$12:$C$36, 0), MATCH('ALL Backcast - WINEP NEP'!Q$13, 'YKY Backcast - WINEP'!$B$13:$AF$13, 0))</f>
        <v>Not applicable (removed)</v>
      </c>
      <c r="R558" t="str">
        <f>INDEX('YKY Backcast - WINEP'!$B$12:$AF$36, MATCH('ALL Backcast - WINEP NEP'!$C558, 'YKY Backcast - WINEP'!$C$12:$C$36, 0), MATCH('ALL Backcast - WINEP NEP'!R$13, 'YKY Backcast - WINEP'!$B$13:$AF$13, 0))</f>
        <v>Not applicable - not designated</v>
      </c>
      <c r="S558" t="str">
        <f>INDEX('YKY Backcast - WINEP'!$B$12:$AF$36, MATCH('ALL Backcast - WINEP NEP'!$C558, 'YKY Backcast - WINEP'!$C$12:$C$36, 0), MATCH('ALL Backcast - WINEP NEP'!S$13, 'YKY Backcast - WINEP'!$B$13:$AF$13, 0))</f>
        <v>Not applicable - not designated</v>
      </c>
      <c r="T558" t="str">
        <f>INDEX('YKY Backcast - WINEP'!$B$12:$AF$36, MATCH('ALL Backcast - WINEP NEP'!$C558, 'YKY Backcast - WINEP'!$C$12:$C$36, 0), MATCH('ALL Backcast - WINEP NEP'!T$13, 'YKY Backcast - WINEP'!$B$13:$AF$13, 0))</f>
        <v>Not applicable - not designated</v>
      </c>
      <c r="U558" t="str">
        <f>INDEX('YKY Backcast - WINEP'!$B$12:$AF$36, MATCH('ALL Backcast - WINEP NEP'!$C558, 'YKY Backcast - WINEP'!$C$12:$C$36, 0), MATCH('ALL Backcast - WINEP NEP'!U$13, 'YKY Backcast - WINEP'!$B$13:$AF$13, 0))</f>
        <v>Not applicable - not designated</v>
      </c>
      <c r="V558" t="str">
        <f>INDEX('YKY Backcast - WINEP'!$B$12:$AF$36, MATCH('ALL Backcast - WINEP NEP'!$C558, 'YKY Backcast - WINEP'!$C$12:$C$36, 0), MATCH('ALL Backcast - WINEP NEP'!V$13, 'YKY Backcast - WINEP'!$B$13:$AF$13, 0))</f>
        <v>Not applicable - not designated</v>
      </c>
      <c r="W558">
        <f>INDEX('YKY Backcast - WINEP'!$B$12:$AF$36, MATCH('ALL Backcast - WINEP NEP'!$C558, 'YKY Backcast - WINEP'!$C$12:$C$36, 0), MATCH('ALL Backcast - WINEP NEP'!W$13, 'YKY Backcast - WINEP'!$B$13:$AF$13, 0))</f>
        <v>0</v>
      </c>
      <c r="X558">
        <f>INDEX('YKY Backcast - WINEP'!$B$12:$AF$36, MATCH('ALL Backcast - WINEP NEP'!$C558, 'YKY Backcast - WINEP'!$C$12:$C$36, 0), MATCH('ALL Backcast - WINEP NEP'!X$13, 'YKY Backcast - WINEP'!$B$13:$AF$13, 0))</f>
        <v>0</v>
      </c>
      <c r="Y558">
        <f>INDEX('YKY Backcast - WINEP'!$B$12:$AF$36, MATCH('ALL Backcast - WINEP NEP'!$C558, 'YKY Backcast - WINEP'!$C$12:$C$36, 0), MATCH('ALL Backcast - WINEP NEP'!Y$13, 'YKY Backcast - WINEP'!$B$13:$AF$13, 0))</f>
        <v>0</v>
      </c>
      <c r="Z558" t="str">
        <f>INDEX('YKY Backcast - WINEP'!$B$12:$AF$36, MATCH('ALL Backcast - WINEP NEP'!$C558, 'YKY Backcast - WINEP'!$C$12:$C$36, 0), MATCH('ALL Backcast - WINEP NEP'!Z$13, 'YKY Backcast - WINEP'!$B$13:$AF$13, 0))</f>
        <v>N</v>
      </c>
      <c r="AB558" t="str">
        <f t="shared" si="12"/>
        <v>N</v>
      </c>
    </row>
    <row r="559" spans="2:28">
      <c r="B559" t="s">
        <v>246</v>
      </c>
      <c r="C559" t="s">
        <v>910</v>
      </c>
      <c r="D559" t="str">
        <f>INDEX('YKY Backcast - WINEP'!$B$12:$AF$36, MATCH('ALL Backcast - WINEP NEP'!$C559, 'YKY Backcast - WINEP'!$C$12:$C$36, 0), MATCH('ALL Backcast - WINEP NEP'!D$13, 'YKY Backcast - WINEP'!$B$13:$AF$13, 0))</f>
        <v>inland</v>
      </c>
      <c r="E559" t="str">
        <f>INDEX('YKY Backcast - WINEP'!$B$12:$AF$36, MATCH('ALL Backcast - WINEP NEP'!$C559, 'YKY Backcast - WINEP'!$C$12:$C$36, 0), MATCH('ALL Backcast - WINEP NEP'!E$13, 'YKY Backcast - WINEP'!$B$13:$AF$13, 0))</f>
        <v>Categorisation</v>
      </c>
      <c r="F559" t="str">
        <f>INDEX('YKY Backcast - WINEP'!$B$12:$AF$36, MATCH('ALL Backcast - WINEP NEP'!$C559, 'YKY Backcast - WINEP'!$C$12:$C$36, 0), MATCH('ALL Backcast - WINEP NEP'!F$13, 'YKY Backcast - WINEP'!$B$13:$AF$13, 0))</f>
        <v>Included</v>
      </c>
      <c r="H559" t="str">
        <f>INDEX('YKY Backcast - WINEP'!$B$12:$AF$36, MATCH('ALL Backcast - WINEP NEP'!$C559, 'YKY Backcast - WINEP'!$C$12:$C$36, 0), MATCH('ALL Backcast - WINEP NEP'!H$13, 'YKY Backcast - WINEP'!$B$13:$AF$13, 0))</f>
        <v>Poor (backcast)</v>
      </c>
      <c r="I559" t="str">
        <f>INDEX('YKY Backcast - WINEP'!$B$12:$AF$36, MATCH('ALL Backcast - WINEP NEP'!$C559, 'YKY Backcast - WINEP'!$C$12:$C$36, 0), MATCH('ALL Backcast - WINEP NEP'!I$13, 'YKY Backcast - WINEP'!$B$13:$AF$13, 0))</f>
        <v>Poor (backcast)</v>
      </c>
      <c r="J559" t="str">
        <f>INDEX('YKY Backcast - WINEP'!$B$12:$AF$36, MATCH('ALL Backcast - WINEP NEP'!$C559, 'YKY Backcast - WINEP'!$C$12:$C$36, 0), MATCH('ALL Backcast - WINEP NEP'!J$13, 'YKY Backcast - WINEP'!$B$13:$AF$13, 0))</f>
        <v>Poor (backcast)</v>
      </c>
      <c r="K559" t="str">
        <f>INDEX('YKY Backcast - WINEP'!$B$12:$AF$36, MATCH('ALL Backcast - WINEP NEP'!$C559, 'YKY Backcast - WINEP'!$C$12:$C$36, 0), MATCH('ALL Backcast - WINEP NEP'!K$13, 'YKY Backcast - WINEP'!$B$13:$AF$13, 0))</f>
        <v>Poor (backcast)</v>
      </c>
      <c r="L559" t="str">
        <f>INDEX('YKY Backcast - WINEP'!$B$12:$AF$36, MATCH('ALL Backcast - WINEP NEP'!$C559, 'YKY Backcast - WINEP'!$C$12:$C$36, 0), MATCH('ALL Backcast - WINEP NEP'!L$13, 'YKY Backcast - WINEP'!$B$13:$AF$13, 0))</f>
        <v>Poor (backcast)</v>
      </c>
      <c r="M559">
        <f>INDEX('YKY Backcast - WINEP'!$B$12:$AF$36, MATCH('ALL Backcast - WINEP NEP'!$C559, 'YKY Backcast - WINEP'!$C$12:$C$36, 0), MATCH('ALL Backcast - WINEP NEP'!M$13, 'YKY Backcast - WINEP'!$B$13:$AF$13, 0))</f>
        <v>0</v>
      </c>
      <c r="N559" t="str">
        <f>INDEX('YKY Backcast - WINEP'!$B$12:$AF$36, MATCH('ALL Backcast - WINEP NEP'!$C559, 'YKY Backcast - WINEP'!$C$12:$C$36, 0), MATCH('ALL Backcast - WINEP NEP'!N$13, 'YKY Backcast - WINEP'!$B$13:$AF$13, 0))</f>
        <v>Poor (backcast)</v>
      </c>
      <c r="O559" t="str">
        <f>INDEX('YKY Backcast - WINEP'!$B$12:$AF$36, MATCH('ALL Backcast - WINEP NEP'!$C559, 'YKY Backcast - WINEP'!$C$12:$C$36, 0), MATCH('ALL Backcast - WINEP NEP'!O$13, 'YKY Backcast - WINEP'!$B$13:$AF$13, 0))</f>
        <v>Poor (backcast)</v>
      </c>
      <c r="P559">
        <f>INDEX('YKY Backcast - WINEP'!$B$12:$AF$36, MATCH('ALL Backcast - WINEP NEP'!$C559, 'YKY Backcast - WINEP'!$C$12:$C$36, 0), MATCH('ALL Backcast - WINEP NEP'!P$13, 'YKY Backcast - WINEP'!$B$13:$AF$13, 0))</f>
        <v>0</v>
      </c>
      <c r="Q559" t="str">
        <f>INDEX('YKY Backcast - WINEP'!$B$12:$AF$36, MATCH('ALL Backcast - WINEP NEP'!$C559, 'YKY Backcast - WINEP'!$C$12:$C$36, 0), MATCH('ALL Backcast - WINEP NEP'!Q$13, 'YKY Backcast - WINEP'!$B$13:$AF$13, 0))</f>
        <v>Poor (backcast)</v>
      </c>
      <c r="R559" t="str">
        <f>INDEX('YKY Backcast - WINEP'!$B$12:$AF$36, MATCH('ALL Backcast - WINEP NEP'!$C559, 'YKY Backcast - WINEP'!$C$12:$C$36, 0), MATCH('ALL Backcast - WINEP NEP'!R$13, 'YKY Backcast - WINEP'!$B$13:$AF$13, 0))</f>
        <v>Poor</v>
      </c>
      <c r="S559" t="str">
        <f>INDEX('YKY Backcast - WINEP'!$B$12:$AF$36, MATCH('ALL Backcast - WINEP NEP'!$C559, 'YKY Backcast - WINEP'!$C$12:$C$36, 0), MATCH('ALL Backcast - WINEP NEP'!S$13, 'YKY Backcast - WINEP'!$B$13:$AF$13, 0))</f>
        <v>Poor</v>
      </c>
      <c r="T559" t="str">
        <f>INDEX('YKY Backcast - WINEP'!$B$12:$AF$36, MATCH('ALL Backcast - WINEP NEP'!$C559, 'YKY Backcast - WINEP'!$C$12:$C$36, 0), MATCH('ALL Backcast - WINEP NEP'!T$13, 'YKY Backcast - WINEP'!$B$13:$AF$13, 0))</f>
        <v>Poor</v>
      </c>
      <c r="U559" t="str">
        <f>INDEX('YKY Backcast - WINEP'!$B$12:$AF$36, MATCH('ALL Backcast - WINEP NEP'!$C559, 'YKY Backcast - WINEP'!$C$12:$C$36, 0), MATCH('ALL Backcast - WINEP NEP'!U$13, 'YKY Backcast - WINEP'!$B$13:$AF$13, 0))</f>
        <v>Poor</v>
      </c>
      <c r="V559" t="str">
        <f>INDEX('YKY Backcast - WINEP'!$B$12:$AF$36, MATCH('ALL Backcast - WINEP NEP'!$C559, 'YKY Backcast - WINEP'!$C$12:$C$36, 0), MATCH('ALL Backcast - WINEP NEP'!V$13, 'YKY Backcast - WINEP'!$B$13:$AF$13, 0))</f>
        <v>Poor</v>
      </c>
      <c r="W559">
        <f>INDEX('YKY Backcast - WINEP'!$B$12:$AF$36, MATCH('ALL Backcast - WINEP NEP'!$C559, 'YKY Backcast - WINEP'!$C$12:$C$36, 0), MATCH('ALL Backcast - WINEP NEP'!W$13, 'YKY Backcast - WINEP'!$B$13:$AF$13, 0))</f>
        <v>0</v>
      </c>
      <c r="X559" t="str">
        <f>INDEX('YKY Backcast - WINEP'!$B$12:$AF$36, MATCH('ALL Backcast - WINEP NEP'!$C559, 'YKY Backcast - WINEP'!$C$12:$C$36, 0), MATCH('ALL Backcast - WINEP NEP'!X$13, 'YKY Backcast - WINEP'!$B$13:$AF$13, 0))</f>
        <v>9 x IMP1 - 08YW100038a,b,c,d,e,f, 08YW100063a, 08YW100064a, 08YW100065a, 
INV1 - 08YW100040a</v>
      </c>
      <c r="Y559" t="str">
        <f>INDEX('YKY Backcast - WINEP'!$B$12:$AF$36, MATCH('ALL Backcast - WINEP NEP'!$C559, 'YKY Backcast - WINEP'!$C$12:$C$36, 0), MATCH('ALL Backcast - WINEP NEP'!Y$13, 'YKY Backcast - WINEP'!$B$13:$AF$13, 0))</f>
        <v>Actions complete 31/03/2026 - Actions to improve waters with a planning class of Poor
Push to sufficient at end of period</v>
      </c>
      <c r="Z559" t="str">
        <f>INDEX('YKY Backcast - WINEP'!$B$12:$AF$36, MATCH('ALL Backcast - WINEP NEP'!$C559, 'YKY Backcast - WINEP'!$C$12:$C$36, 0), MATCH('ALL Backcast - WINEP NEP'!Z$13, 'YKY Backcast - WINEP'!$B$13:$AF$13, 0))</f>
        <v>Y</v>
      </c>
      <c r="AB559" t="str">
        <f t="shared" si="12"/>
        <v>Y</v>
      </c>
    </row>
    <row r="560" spans="2:28">
      <c r="B560" t="s">
        <v>246</v>
      </c>
      <c r="C560" t="s">
        <v>912</v>
      </c>
      <c r="D560" t="str">
        <f>INDEX('YKY Backcast - WINEP'!$B$12:$AF$36, MATCH('ALL Backcast - WINEP NEP'!$C560, 'YKY Backcast - WINEP'!$C$12:$C$36, 0), MATCH('ALL Backcast - WINEP NEP'!D$13, 'YKY Backcast - WINEP'!$B$13:$AF$13, 0))</f>
        <v>coastal</v>
      </c>
      <c r="E560" t="str">
        <f>INDEX('YKY Backcast - WINEP'!$B$12:$AF$36, MATCH('ALL Backcast - WINEP NEP'!$C560, 'YKY Backcast - WINEP'!$C$12:$C$36, 0), MATCH('ALL Backcast - WINEP NEP'!E$13, 'YKY Backcast - WINEP'!$B$13:$AF$13, 0))</f>
        <v>Categorisation</v>
      </c>
      <c r="F560" t="str">
        <f>INDEX('YKY Backcast - WINEP'!$B$12:$AF$36, MATCH('ALL Backcast - WINEP NEP'!$C560, 'YKY Backcast - WINEP'!$C$12:$C$36, 0), MATCH('ALL Backcast - WINEP NEP'!F$13, 'YKY Backcast - WINEP'!$B$13:$AF$13, 0))</f>
        <v>Included</v>
      </c>
      <c r="H560" t="str">
        <f>INDEX('YKY Backcast - WINEP'!$B$12:$AF$36, MATCH('ALL Backcast - WINEP NEP'!$C560, 'YKY Backcast - WINEP'!$C$12:$C$36, 0), MATCH('ALL Backcast - WINEP NEP'!H$13, 'YKY Backcast - WINEP'!$B$13:$AF$13, 0))</f>
        <v>Excellent</v>
      </c>
      <c r="I560" t="str">
        <f>INDEX('YKY Backcast - WINEP'!$B$12:$AF$36, MATCH('ALL Backcast - WINEP NEP'!$C560, 'YKY Backcast - WINEP'!$C$12:$C$36, 0), MATCH('ALL Backcast - WINEP NEP'!I$13, 'YKY Backcast - WINEP'!$B$13:$AF$13, 0))</f>
        <v>Excellent</v>
      </c>
      <c r="J560" t="str">
        <f>INDEX('YKY Backcast - WINEP'!$B$12:$AF$36, MATCH('ALL Backcast - WINEP NEP'!$C560, 'YKY Backcast - WINEP'!$C$12:$C$36, 0), MATCH('ALL Backcast - WINEP NEP'!J$13, 'YKY Backcast - WINEP'!$B$13:$AF$13, 0))</f>
        <v>Excellent</v>
      </c>
      <c r="K560" t="str">
        <f>INDEX('YKY Backcast - WINEP'!$B$12:$AF$36, MATCH('ALL Backcast - WINEP NEP'!$C560, 'YKY Backcast - WINEP'!$C$12:$C$36, 0), MATCH('ALL Backcast - WINEP NEP'!K$13, 'YKY Backcast - WINEP'!$B$13:$AF$13, 0))</f>
        <v>Excellent</v>
      </c>
      <c r="L560" t="str">
        <f>INDEX('YKY Backcast - WINEP'!$B$12:$AF$36, MATCH('ALL Backcast - WINEP NEP'!$C560, 'YKY Backcast - WINEP'!$C$12:$C$36, 0), MATCH('ALL Backcast - WINEP NEP'!L$13, 'YKY Backcast - WINEP'!$B$13:$AF$13, 0))</f>
        <v>Excellent</v>
      </c>
      <c r="M560">
        <f>INDEX('YKY Backcast - WINEP'!$B$12:$AF$36, MATCH('ALL Backcast - WINEP NEP'!$C560, 'YKY Backcast - WINEP'!$C$12:$C$36, 0), MATCH('ALL Backcast - WINEP NEP'!M$13, 'YKY Backcast - WINEP'!$B$13:$AF$13, 0))</f>
        <v>0</v>
      </c>
      <c r="N560" t="str">
        <f>INDEX('YKY Backcast - WINEP'!$B$12:$AF$36, MATCH('ALL Backcast - WINEP NEP'!$C560, 'YKY Backcast - WINEP'!$C$12:$C$36, 0), MATCH('ALL Backcast - WINEP NEP'!N$13, 'YKY Backcast - WINEP'!$B$13:$AF$13, 0))</f>
        <v>Excellent</v>
      </c>
      <c r="O560" t="str">
        <f>INDEX('YKY Backcast - WINEP'!$B$12:$AF$36, MATCH('ALL Backcast - WINEP NEP'!$C560, 'YKY Backcast - WINEP'!$C$12:$C$36, 0), MATCH('ALL Backcast - WINEP NEP'!O$13, 'YKY Backcast - WINEP'!$B$13:$AF$13, 0))</f>
        <v>Excellent</v>
      </c>
      <c r="P560">
        <f>INDEX('YKY Backcast - WINEP'!$B$12:$AF$36, MATCH('ALL Backcast - WINEP NEP'!$C560, 'YKY Backcast - WINEP'!$C$12:$C$36, 0), MATCH('ALL Backcast - WINEP NEP'!P$13, 'YKY Backcast - WINEP'!$B$13:$AF$13, 0))</f>
        <v>0</v>
      </c>
      <c r="Q560" t="str">
        <f>INDEX('YKY Backcast - WINEP'!$B$12:$AF$36, MATCH('ALL Backcast - WINEP NEP'!$C560, 'YKY Backcast - WINEP'!$C$12:$C$36, 0), MATCH('ALL Backcast - WINEP NEP'!Q$13, 'YKY Backcast - WINEP'!$B$13:$AF$13, 0))</f>
        <v>Excellent</v>
      </c>
      <c r="R560" t="str">
        <f>INDEX('YKY Backcast - WINEP'!$B$12:$AF$36, MATCH('ALL Backcast - WINEP NEP'!$C560, 'YKY Backcast - WINEP'!$C$12:$C$36, 0), MATCH('ALL Backcast - WINEP NEP'!R$13, 'YKY Backcast - WINEP'!$B$13:$AF$13, 0))</f>
        <v>Excellent</v>
      </c>
      <c r="S560" t="str">
        <f>INDEX('YKY Backcast - WINEP'!$B$12:$AF$36, MATCH('ALL Backcast - WINEP NEP'!$C560, 'YKY Backcast - WINEP'!$C$12:$C$36, 0), MATCH('ALL Backcast - WINEP NEP'!S$13, 'YKY Backcast - WINEP'!$B$13:$AF$13, 0))</f>
        <v>Excellent</v>
      </c>
      <c r="T560" t="str">
        <f>INDEX('YKY Backcast - WINEP'!$B$12:$AF$36, MATCH('ALL Backcast - WINEP NEP'!$C560, 'YKY Backcast - WINEP'!$C$12:$C$36, 0), MATCH('ALL Backcast - WINEP NEP'!T$13, 'YKY Backcast - WINEP'!$B$13:$AF$13, 0))</f>
        <v>Excellent</v>
      </c>
      <c r="U560" t="str">
        <f>INDEX('YKY Backcast - WINEP'!$B$12:$AF$36, MATCH('ALL Backcast - WINEP NEP'!$C560, 'YKY Backcast - WINEP'!$C$12:$C$36, 0), MATCH('ALL Backcast - WINEP NEP'!U$13, 'YKY Backcast - WINEP'!$B$13:$AF$13, 0))</f>
        <v>Excellent</v>
      </c>
      <c r="V560" t="str">
        <f>INDEX('YKY Backcast - WINEP'!$B$12:$AF$36, MATCH('ALL Backcast - WINEP NEP'!$C560, 'YKY Backcast - WINEP'!$C$12:$C$36, 0), MATCH('ALL Backcast - WINEP NEP'!V$13, 'YKY Backcast - WINEP'!$B$13:$AF$13, 0))</f>
        <v>Excellent</v>
      </c>
      <c r="W560">
        <f>INDEX('YKY Backcast - WINEP'!$B$12:$AF$36, MATCH('ALL Backcast - WINEP NEP'!$C560, 'YKY Backcast - WINEP'!$C$12:$C$36, 0), MATCH('ALL Backcast - WINEP NEP'!W$13, 'YKY Backcast - WINEP'!$B$13:$AF$13, 0))</f>
        <v>0</v>
      </c>
      <c r="X560">
        <f>INDEX('YKY Backcast - WINEP'!$B$12:$AF$36, MATCH('ALL Backcast - WINEP NEP'!$C560, 'YKY Backcast - WINEP'!$C$12:$C$36, 0), MATCH('ALL Backcast - WINEP NEP'!X$13, 'YKY Backcast - WINEP'!$B$13:$AF$13, 0))</f>
        <v>0</v>
      </c>
      <c r="Y560">
        <f>INDEX('YKY Backcast - WINEP'!$B$12:$AF$36, MATCH('ALL Backcast - WINEP NEP'!$C560, 'YKY Backcast - WINEP'!$C$12:$C$36, 0), MATCH('ALL Backcast - WINEP NEP'!Y$13, 'YKY Backcast - WINEP'!$B$13:$AF$13, 0))</f>
        <v>0</v>
      </c>
      <c r="Z560" t="str">
        <f>INDEX('YKY Backcast - WINEP'!$B$12:$AF$36, MATCH('ALL Backcast - WINEP NEP'!$C560, 'YKY Backcast - WINEP'!$C$12:$C$36, 0), MATCH('ALL Backcast - WINEP NEP'!Z$13, 'YKY Backcast - WINEP'!$B$13:$AF$13, 0))</f>
        <v>N</v>
      </c>
      <c r="AB560" t="str">
        <f t="shared" si="12"/>
        <v>N</v>
      </c>
    </row>
    <row r="561" spans="2:28">
      <c r="B561" t="s">
        <v>246</v>
      </c>
      <c r="C561" t="s">
        <v>913</v>
      </c>
      <c r="D561" t="str">
        <f>INDEX('YKY Backcast - WINEP'!$B$12:$AF$36, MATCH('ALL Backcast - WINEP NEP'!$C561, 'YKY Backcast - WINEP'!$C$12:$C$36, 0), MATCH('ALL Backcast - WINEP NEP'!D$13, 'YKY Backcast - WINEP'!$B$13:$AF$13, 0))</f>
        <v>coastal</v>
      </c>
      <c r="E561" t="str">
        <f>INDEX('YKY Backcast - WINEP'!$B$12:$AF$36, MATCH('ALL Backcast - WINEP NEP'!$C561, 'YKY Backcast - WINEP'!$C$12:$C$36, 0), MATCH('ALL Backcast - WINEP NEP'!E$13, 'YKY Backcast - WINEP'!$B$13:$AF$13, 0))</f>
        <v>Categorisation</v>
      </c>
      <c r="F561" t="str">
        <f>INDEX('YKY Backcast - WINEP'!$B$12:$AF$36, MATCH('ALL Backcast - WINEP NEP'!$C561, 'YKY Backcast - WINEP'!$C$12:$C$36, 0), MATCH('ALL Backcast - WINEP NEP'!F$13, 'YKY Backcast - WINEP'!$B$13:$AF$13, 0))</f>
        <v>Included</v>
      </c>
      <c r="H561" t="str">
        <f>INDEX('YKY Backcast - WINEP'!$B$12:$AF$36, MATCH('ALL Backcast - WINEP NEP'!$C561, 'YKY Backcast - WINEP'!$C$12:$C$36, 0), MATCH('ALL Backcast - WINEP NEP'!H$13, 'YKY Backcast - WINEP'!$B$13:$AF$13, 0))</f>
        <v>Good</v>
      </c>
      <c r="I561" t="str">
        <f>INDEX('YKY Backcast - WINEP'!$B$12:$AF$36, MATCH('ALL Backcast - WINEP NEP'!$C561, 'YKY Backcast - WINEP'!$C$12:$C$36, 0), MATCH('ALL Backcast - WINEP NEP'!I$13, 'YKY Backcast - WINEP'!$B$13:$AF$13, 0))</f>
        <v>Good</v>
      </c>
      <c r="J561" t="str">
        <f>INDEX('YKY Backcast - WINEP'!$B$12:$AF$36, MATCH('ALL Backcast - WINEP NEP'!$C561, 'YKY Backcast - WINEP'!$C$12:$C$36, 0), MATCH('ALL Backcast - WINEP NEP'!J$13, 'YKY Backcast - WINEP'!$B$13:$AF$13, 0))</f>
        <v>Good</v>
      </c>
      <c r="K561" t="str">
        <f>INDEX('YKY Backcast - WINEP'!$B$12:$AF$36, MATCH('ALL Backcast - WINEP NEP'!$C561, 'YKY Backcast - WINEP'!$C$12:$C$36, 0), MATCH('ALL Backcast - WINEP NEP'!K$13, 'YKY Backcast - WINEP'!$B$13:$AF$13, 0))</f>
        <v>Good</v>
      </c>
      <c r="L561" t="str">
        <f>INDEX('YKY Backcast - WINEP'!$B$12:$AF$36, MATCH('ALL Backcast - WINEP NEP'!$C561, 'YKY Backcast - WINEP'!$C$12:$C$36, 0), MATCH('ALL Backcast - WINEP NEP'!L$13, 'YKY Backcast - WINEP'!$B$13:$AF$13, 0))</f>
        <v>Good</v>
      </c>
      <c r="M561">
        <f>INDEX('YKY Backcast - WINEP'!$B$12:$AF$36, MATCH('ALL Backcast - WINEP NEP'!$C561, 'YKY Backcast - WINEP'!$C$12:$C$36, 0), MATCH('ALL Backcast - WINEP NEP'!M$13, 'YKY Backcast - WINEP'!$B$13:$AF$13, 0))</f>
        <v>0</v>
      </c>
      <c r="N561" t="str">
        <f>INDEX('YKY Backcast - WINEP'!$B$12:$AF$36, MATCH('ALL Backcast - WINEP NEP'!$C561, 'YKY Backcast - WINEP'!$C$12:$C$36, 0), MATCH('ALL Backcast - WINEP NEP'!N$13, 'YKY Backcast - WINEP'!$B$13:$AF$13, 0))</f>
        <v>Good</v>
      </c>
      <c r="O561" t="str">
        <f>INDEX('YKY Backcast - WINEP'!$B$12:$AF$36, MATCH('ALL Backcast - WINEP NEP'!$C561, 'YKY Backcast - WINEP'!$C$12:$C$36, 0), MATCH('ALL Backcast - WINEP NEP'!O$13, 'YKY Backcast - WINEP'!$B$13:$AF$13, 0))</f>
        <v>Good</v>
      </c>
      <c r="P561">
        <f>INDEX('YKY Backcast - WINEP'!$B$12:$AF$36, MATCH('ALL Backcast - WINEP NEP'!$C561, 'YKY Backcast - WINEP'!$C$12:$C$36, 0), MATCH('ALL Backcast - WINEP NEP'!P$13, 'YKY Backcast - WINEP'!$B$13:$AF$13, 0))</f>
        <v>0</v>
      </c>
      <c r="Q561" t="str">
        <f>INDEX('YKY Backcast - WINEP'!$B$12:$AF$36, MATCH('ALL Backcast - WINEP NEP'!$C561, 'YKY Backcast - WINEP'!$C$12:$C$36, 0), MATCH('ALL Backcast - WINEP NEP'!Q$13, 'YKY Backcast - WINEP'!$B$13:$AF$13, 0))</f>
        <v>Good</v>
      </c>
      <c r="R561" t="str">
        <f>INDEX('YKY Backcast - WINEP'!$B$12:$AF$36, MATCH('ALL Backcast - WINEP NEP'!$C561, 'YKY Backcast - WINEP'!$C$12:$C$36, 0), MATCH('ALL Backcast - WINEP NEP'!R$13, 'YKY Backcast - WINEP'!$B$13:$AF$13, 0))</f>
        <v>Good</v>
      </c>
      <c r="S561" t="str">
        <f>INDEX('YKY Backcast - WINEP'!$B$12:$AF$36, MATCH('ALL Backcast - WINEP NEP'!$C561, 'YKY Backcast - WINEP'!$C$12:$C$36, 0), MATCH('ALL Backcast - WINEP NEP'!S$13, 'YKY Backcast - WINEP'!$B$13:$AF$13, 0))</f>
        <v>Good</v>
      </c>
      <c r="T561" t="str">
        <f>INDEX('YKY Backcast - WINEP'!$B$12:$AF$36, MATCH('ALL Backcast - WINEP NEP'!$C561, 'YKY Backcast - WINEP'!$C$12:$C$36, 0), MATCH('ALL Backcast - WINEP NEP'!T$13, 'YKY Backcast - WINEP'!$B$13:$AF$13, 0))</f>
        <v>Good</v>
      </c>
      <c r="U561" t="str">
        <f>INDEX('YKY Backcast - WINEP'!$B$12:$AF$36, MATCH('ALL Backcast - WINEP NEP'!$C561, 'YKY Backcast - WINEP'!$C$12:$C$36, 0), MATCH('ALL Backcast - WINEP NEP'!U$13, 'YKY Backcast - WINEP'!$B$13:$AF$13, 0))</f>
        <v>Excellent</v>
      </c>
      <c r="V561" t="str">
        <f>INDEX('YKY Backcast - WINEP'!$B$12:$AF$36, MATCH('ALL Backcast - WINEP NEP'!$C561, 'YKY Backcast - WINEP'!$C$12:$C$36, 0), MATCH('ALL Backcast - WINEP NEP'!V$13, 'YKY Backcast - WINEP'!$B$13:$AF$13, 0))</f>
        <v>Excellent</v>
      </c>
      <c r="W561">
        <f>INDEX('YKY Backcast - WINEP'!$B$12:$AF$36, MATCH('ALL Backcast - WINEP NEP'!$C561, 'YKY Backcast - WINEP'!$C$12:$C$36, 0), MATCH('ALL Backcast - WINEP NEP'!W$13, 'YKY Backcast - WINEP'!$B$13:$AF$13, 0))</f>
        <v>0</v>
      </c>
      <c r="X561">
        <f>INDEX('YKY Backcast - WINEP'!$B$12:$AF$36, MATCH('ALL Backcast - WINEP NEP'!$C561, 'YKY Backcast - WINEP'!$C$12:$C$36, 0), MATCH('ALL Backcast - WINEP NEP'!X$13, 'YKY Backcast - WINEP'!$B$13:$AF$13, 0))</f>
        <v>0</v>
      </c>
      <c r="Y561">
        <f>INDEX('YKY Backcast - WINEP'!$B$12:$AF$36, MATCH('ALL Backcast - WINEP NEP'!$C561, 'YKY Backcast - WINEP'!$C$12:$C$36, 0), MATCH('ALL Backcast - WINEP NEP'!Y$13, 'YKY Backcast - WINEP'!$B$13:$AF$13, 0))</f>
        <v>0</v>
      </c>
      <c r="Z561" t="str">
        <f>INDEX('YKY Backcast - WINEP'!$B$12:$AF$36, MATCH('ALL Backcast - WINEP NEP'!$C561, 'YKY Backcast - WINEP'!$C$12:$C$36, 0), MATCH('ALL Backcast - WINEP NEP'!Z$13, 'YKY Backcast - WINEP'!$B$13:$AF$13, 0))</f>
        <v>N</v>
      </c>
      <c r="AB561" t="str">
        <f t="shared" si="12"/>
        <v>N</v>
      </c>
    </row>
    <row r="562" spans="2:28">
      <c r="B562" t="s">
        <v>246</v>
      </c>
      <c r="C562" t="s">
        <v>914</v>
      </c>
      <c r="D562" t="str">
        <f>INDEX('YKY Backcast - WINEP'!$B$12:$AF$36, MATCH('ALL Backcast - WINEP NEP'!$C562, 'YKY Backcast - WINEP'!$C$12:$C$36, 0), MATCH('ALL Backcast - WINEP NEP'!D$13, 'YKY Backcast - WINEP'!$B$13:$AF$13, 0))</f>
        <v>coastal</v>
      </c>
      <c r="E562" t="str">
        <f>INDEX('YKY Backcast - WINEP'!$B$12:$AF$36, MATCH('ALL Backcast - WINEP NEP'!$C562, 'YKY Backcast - WINEP'!$C$12:$C$36, 0), MATCH('ALL Backcast - WINEP NEP'!E$13, 'YKY Backcast - WINEP'!$B$13:$AF$13, 0))</f>
        <v>Categorisation</v>
      </c>
      <c r="F562" t="str">
        <f>INDEX('YKY Backcast - WINEP'!$B$12:$AF$36, MATCH('ALL Backcast - WINEP NEP'!$C562, 'YKY Backcast - WINEP'!$C$12:$C$36, 0), MATCH('ALL Backcast - WINEP NEP'!F$13, 'YKY Backcast - WINEP'!$B$13:$AF$13, 0))</f>
        <v>Included</v>
      </c>
      <c r="H562" t="str">
        <f>INDEX('YKY Backcast - WINEP'!$B$12:$AF$36, MATCH('ALL Backcast - WINEP NEP'!$C562, 'YKY Backcast - WINEP'!$C$12:$C$36, 0), MATCH('ALL Backcast - WINEP NEP'!H$13, 'YKY Backcast - WINEP'!$B$13:$AF$13, 0))</f>
        <v>Excellent</v>
      </c>
      <c r="I562" t="str">
        <f>INDEX('YKY Backcast - WINEP'!$B$12:$AF$36, MATCH('ALL Backcast - WINEP NEP'!$C562, 'YKY Backcast - WINEP'!$C$12:$C$36, 0), MATCH('ALL Backcast - WINEP NEP'!I$13, 'YKY Backcast - WINEP'!$B$13:$AF$13, 0))</f>
        <v>Excellent</v>
      </c>
      <c r="J562" t="str">
        <f>INDEX('YKY Backcast - WINEP'!$B$12:$AF$36, MATCH('ALL Backcast - WINEP NEP'!$C562, 'YKY Backcast - WINEP'!$C$12:$C$36, 0), MATCH('ALL Backcast - WINEP NEP'!J$13, 'YKY Backcast - WINEP'!$B$13:$AF$13, 0))</f>
        <v>Good</v>
      </c>
      <c r="K562" t="str">
        <f>INDEX('YKY Backcast - WINEP'!$B$12:$AF$36, MATCH('ALL Backcast - WINEP NEP'!$C562, 'YKY Backcast - WINEP'!$C$12:$C$36, 0), MATCH('ALL Backcast - WINEP NEP'!K$13, 'YKY Backcast - WINEP'!$B$13:$AF$13, 0))</f>
        <v>Good</v>
      </c>
      <c r="L562" t="str">
        <f>INDEX('YKY Backcast - WINEP'!$B$12:$AF$36, MATCH('ALL Backcast - WINEP NEP'!$C562, 'YKY Backcast - WINEP'!$C$12:$C$36, 0), MATCH('ALL Backcast - WINEP NEP'!L$13, 'YKY Backcast - WINEP'!$B$13:$AF$13, 0))</f>
        <v>Good</v>
      </c>
      <c r="M562">
        <f>INDEX('YKY Backcast - WINEP'!$B$12:$AF$36, MATCH('ALL Backcast - WINEP NEP'!$C562, 'YKY Backcast - WINEP'!$C$12:$C$36, 0), MATCH('ALL Backcast - WINEP NEP'!M$13, 'YKY Backcast - WINEP'!$B$13:$AF$13, 0))</f>
        <v>0</v>
      </c>
      <c r="N562" t="str">
        <f>INDEX('YKY Backcast - WINEP'!$B$12:$AF$36, MATCH('ALL Backcast - WINEP NEP'!$C562, 'YKY Backcast - WINEP'!$C$12:$C$36, 0), MATCH('ALL Backcast - WINEP NEP'!N$13, 'YKY Backcast - WINEP'!$B$13:$AF$13, 0))</f>
        <v>Good</v>
      </c>
      <c r="O562" t="str">
        <f>INDEX('YKY Backcast - WINEP'!$B$12:$AF$36, MATCH('ALL Backcast - WINEP NEP'!$C562, 'YKY Backcast - WINEP'!$C$12:$C$36, 0), MATCH('ALL Backcast - WINEP NEP'!O$13, 'YKY Backcast - WINEP'!$B$13:$AF$13, 0))</f>
        <v>Excellent</v>
      </c>
      <c r="P562">
        <f>INDEX('YKY Backcast - WINEP'!$B$12:$AF$36, MATCH('ALL Backcast - WINEP NEP'!$C562, 'YKY Backcast - WINEP'!$C$12:$C$36, 0), MATCH('ALL Backcast - WINEP NEP'!P$13, 'YKY Backcast - WINEP'!$B$13:$AF$13, 0))</f>
        <v>0</v>
      </c>
      <c r="Q562" t="str">
        <f>INDEX('YKY Backcast - WINEP'!$B$12:$AF$36, MATCH('ALL Backcast - WINEP NEP'!$C562, 'YKY Backcast - WINEP'!$C$12:$C$36, 0), MATCH('ALL Backcast - WINEP NEP'!Q$13, 'YKY Backcast - WINEP'!$B$13:$AF$13, 0))</f>
        <v>Excellent</v>
      </c>
      <c r="R562" t="str">
        <f>INDEX('YKY Backcast - WINEP'!$B$12:$AF$36, MATCH('ALL Backcast - WINEP NEP'!$C562, 'YKY Backcast - WINEP'!$C$12:$C$36, 0), MATCH('ALL Backcast - WINEP NEP'!R$13, 'YKY Backcast - WINEP'!$B$13:$AF$13, 0))</f>
        <v>Excellent</v>
      </c>
      <c r="S562" t="str">
        <f>INDEX('YKY Backcast - WINEP'!$B$12:$AF$36, MATCH('ALL Backcast - WINEP NEP'!$C562, 'YKY Backcast - WINEP'!$C$12:$C$36, 0), MATCH('ALL Backcast - WINEP NEP'!S$13, 'YKY Backcast - WINEP'!$B$13:$AF$13, 0))</f>
        <v>Excellent</v>
      </c>
      <c r="T562" t="str">
        <f>INDEX('YKY Backcast - WINEP'!$B$12:$AF$36, MATCH('ALL Backcast - WINEP NEP'!$C562, 'YKY Backcast - WINEP'!$C$12:$C$36, 0), MATCH('ALL Backcast - WINEP NEP'!T$13, 'YKY Backcast - WINEP'!$B$13:$AF$13, 0))</f>
        <v>Excellent</v>
      </c>
      <c r="U562" t="str">
        <f>INDEX('YKY Backcast - WINEP'!$B$12:$AF$36, MATCH('ALL Backcast - WINEP NEP'!$C562, 'YKY Backcast - WINEP'!$C$12:$C$36, 0), MATCH('ALL Backcast - WINEP NEP'!U$13, 'YKY Backcast - WINEP'!$B$13:$AF$13, 0))</f>
        <v>Excellent</v>
      </c>
      <c r="V562" t="str">
        <f>INDEX('YKY Backcast - WINEP'!$B$12:$AF$36, MATCH('ALL Backcast - WINEP NEP'!$C562, 'YKY Backcast - WINEP'!$C$12:$C$36, 0), MATCH('ALL Backcast - WINEP NEP'!V$13, 'YKY Backcast - WINEP'!$B$13:$AF$13, 0))</f>
        <v>Excellent</v>
      </c>
      <c r="W562">
        <f>INDEX('YKY Backcast - WINEP'!$B$12:$AF$36, MATCH('ALL Backcast - WINEP NEP'!$C562, 'YKY Backcast - WINEP'!$C$12:$C$36, 0), MATCH('ALL Backcast - WINEP NEP'!W$13, 'YKY Backcast - WINEP'!$B$13:$AF$13, 0))</f>
        <v>0</v>
      </c>
      <c r="X562">
        <f>INDEX('YKY Backcast - WINEP'!$B$12:$AF$36, MATCH('ALL Backcast - WINEP NEP'!$C562, 'YKY Backcast - WINEP'!$C$12:$C$36, 0), MATCH('ALL Backcast - WINEP NEP'!X$13, 'YKY Backcast - WINEP'!$B$13:$AF$13, 0))</f>
        <v>0</v>
      </c>
      <c r="Y562">
        <f>INDEX('YKY Backcast - WINEP'!$B$12:$AF$36, MATCH('ALL Backcast - WINEP NEP'!$C562, 'YKY Backcast - WINEP'!$C$12:$C$36, 0), MATCH('ALL Backcast - WINEP NEP'!Y$13, 'YKY Backcast - WINEP'!$B$13:$AF$13, 0))</f>
        <v>0</v>
      </c>
      <c r="Z562" t="str">
        <f>INDEX('YKY Backcast - WINEP'!$B$12:$AF$36, MATCH('ALL Backcast - WINEP NEP'!$C562, 'YKY Backcast - WINEP'!$C$12:$C$36, 0), MATCH('ALL Backcast - WINEP NEP'!Z$13, 'YKY Backcast - WINEP'!$B$13:$AF$13, 0))</f>
        <v>N</v>
      </c>
      <c r="AB562" t="str">
        <f t="shared" si="12"/>
        <v>N</v>
      </c>
    </row>
    <row r="563" spans="2:28">
      <c r="B563" t="s">
        <v>246</v>
      </c>
      <c r="C563" t="s">
        <v>1095</v>
      </c>
      <c r="D563" t="e">
        <f>INDEX('YKY Backcast - WINEP'!$B$12:$AF$36, MATCH('ALL Backcast - WINEP NEP'!$C563, 'YKY Backcast - WINEP'!$C$12:$C$36, 0), MATCH('ALL Backcast - WINEP NEP'!D$13, 'YKY Backcast - WINEP'!$B$13:$AF$13, 0))</f>
        <v>#N/A</v>
      </c>
      <c r="E563" t="e">
        <f>INDEX('YKY Backcast - WINEP'!$B$12:$AF$36, MATCH('ALL Backcast - WINEP NEP'!$C563, 'YKY Backcast - WINEP'!$C$12:$C$36, 0), MATCH('ALL Backcast - WINEP NEP'!E$13, 'YKY Backcast - WINEP'!$B$13:$AF$13, 0))</f>
        <v>#N/A</v>
      </c>
      <c r="F563" t="e">
        <f>INDEX('YKY Backcast - WINEP'!$B$12:$AF$36, MATCH('ALL Backcast - WINEP NEP'!$C563, 'YKY Backcast - WINEP'!$C$12:$C$36, 0), MATCH('ALL Backcast - WINEP NEP'!F$13, 'YKY Backcast - WINEP'!$B$13:$AF$13, 0))</f>
        <v>#N/A</v>
      </c>
      <c r="H563" t="e">
        <f>INDEX('YKY Backcast - WINEP'!$B$12:$AF$36, MATCH('ALL Backcast - WINEP NEP'!$C563, 'YKY Backcast - WINEP'!$C$12:$C$36, 0), MATCH('ALL Backcast - WINEP NEP'!H$13, 'YKY Backcast - WINEP'!$B$13:$AF$13, 0))</f>
        <v>#N/A</v>
      </c>
      <c r="I563" t="e">
        <f>INDEX('YKY Backcast - WINEP'!$B$12:$AF$36, MATCH('ALL Backcast - WINEP NEP'!$C563, 'YKY Backcast - WINEP'!$C$12:$C$36, 0), MATCH('ALL Backcast - WINEP NEP'!I$13, 'YKY Backcast - WINEP'!$B$13:$AF$13, 0))</f>
        <v>#N/A</v>
      </c>
      <c r="J563" t="e">
        <f>INDEX('YKY Backcast - WINEP'!$B$12:$AF$36, MATCH('ALL Backcast - WINEP NEP'!$C563, 'YKY Backcast - WINEP'!$C$12:$C$36, 0), MATCH('ALL Backcast - WINEP NEP'!J$13, 'YKY Backcast - WINEP'!$B$13:$AF$13, 0))</f>
        <v>#N/A</v>
      </c>
      <c r="K563" t="e">
        <f>INDEX('YKY Backcast - WINEP'!$B$12:$AF$36, MATCH('ALL Backcast - WINEP NEP'!$C563, 'YKY Backcast - WINEP'!$C$12:$C$36, 0), MATCH('ALL Backcast - WINEP NEP'!K$13, 'YKY Backcast - WINEP'!$B$13:$AF$13, 0))</f>
        <v>#N/A</v>
      </c>
      <c r="L563" t="e">
        <f>INDEX('YKY Backcast - WINEP'!$B$12:$AF$36, MATCH('ALL Backcast - WINEP NEP'!$C563, 'YKY Backcast - WINEP'!$C$12:$C$36, 0), MATCH('ALL Backcast - WINEP NEP'!L$13, 'YKY Backcast - WINEP'!$B$13:$AF$13, 0))</f>
        <v>#N/A</v>
      </c>
      <c r="M563" t="e">
        <f>INDEX('YKY Backcast - WINEP'!$B$12:$AF$36, MATCH('ALL Backcast - WINEP NEP'!$C563, 'YKY Backcast - WINEP'!$C$12:$C$36, 0), MATCH('ALL Backcast - WINEP NEP'!M$13, 'YKY Backcast - WINEP'!$B$13:$AF$13, 0))</f>
        <v>#N/A</v>
      </c>
      <c r="N563" t="e">
        <f>INDEX('YKY Backcast - WINEP'!$B$12:$AF$36, MATCH('ALL Backcast - WINEP NEP'!$C563, 'YKY Backcast - WINEP'!$C$12:$C$36, 0), MATCH('ALL Backcast - WINEP NEP'!N$13, 'YKY Backcast - WINEP'!$B$13:$AF$13, 0))</f>
        <v>#N/A</v>
      </c>
      <c r="O563" t="e">
        <f>INDEX('YKY Backcast - WINEP'!$B$12:$AF$36, MATCH('ALL Backcast - WINEP NEP'!$C563, 'YKY Backcast - WINEP'!$C$12:$C$36, 0), MATCH('ALL Backcast - WINEP NEP'!O$13, 'YKY Backcast - WINEP'!$B$13:$AF$13, 0))</f>
        <v>#N/A</v>
      </c>
      <c r="P563" t="e">
        <f>INDEX('YKY Backcast - WINEP'!$B$12:$AF$36, MATCH('ALL Backcast - WINEP NEP'!$C563, 'YKY Backcast - WINEP'!$C$12:$C$36, 0), MATCH('ALL Backcast - WINEP NEP'!P$13, 'YKY Backcast - WINEP'!$B$13:$AF$13, 0))</f>
        <v>#N/A</v>
      </c>
      <c r="Q563" t="e">
        <f>INDEX('YKY Backcast - WINEP'!$B$12:$AF$36, MATCH('ALL Backcast - WINEP NEP'!$C563, 'YKY Backcast - WINEP'!$C$12:$C$36, 0), MATCH('ALL Backcast - WINEP NEP'!Q$13, 'YKY Backcast - WINEP'!$B$13:$AF$13, 0))</f>
        <v>#N/A</v>
      </c>
      <c r="R563" t="e">
        <f>INDEX('YKY Backcast - WINEP'!$B$12:$AF$36, MATCH('ALL Backcast - WINEP NEP'!$C563, 'YKY Backcast - WINEP'!$C$12:$C$36, 0), MATCH('ALL Backcast - WINEP NEP'!R$13, 'YKY Backcast - WINEP'!$B$13:$AF$13, 0))</f>
        <v>#N/A</v>
      </c>
      <c r="S563" t="e">
        <f>INDEX('YKY Backcast - WINEP'!$B$12:$AF$36, MATCH('ALL Backcast - WINEP NEP'!$C563, 'YKY Backcast - WINEP'!$C$12:$C$36, 0), MATCH('ALL Backcast - WINEP NEP'!S$13, 'YKY Backcast - WINEP'!$B$13:$AF$13, 0))</f>
        <v>#N/A</v>
      </c>
      <c r="T563" t="e">
        <f>INDEX('YKY Backcast - WINEP'!$B$12:$AF$36, MATCH('ALL Backcast - WINEP NEP'!$C563, 'YKY Backcast - WINEP'!$C$12:$C$36, 0), MATCH('ALL Backcast - WINEP NEP'!T$13, 'YKY Backcast - WINEP'!$B$13:$AF$13, 0))</f>
        <v>#N/A</v>
      </c>
      <c r="U563" t="e">
        <f>INDEX('YKY Backcast - WINEP'!$B$12:$AF$36, MATCH('ALL Backcast - WINEP NEP'!$C563, 'YKY Backcast - WINEP'!$C$12:$C$36, 0), MATCH('ALL Backcast - WINEP NEP'!U$13, 'YKY Backcast - WINEP'!$B$13:$AF$13, 0))</f>
        <v>#N/A</v>
      </c>
      <c r="V563" t="e">
        <f>INDEX('YKY Backcast - WINEP'!$B$12:$AF$36, MATCH('ALL Backcast - WINEP NEP'!$C563, 'YKY Backcast - WINEP'!$C$12:$C$36, 0), MATCH('ALL Backcast - WINEP NEP'!V$13, 'YKY Backcast - WINEP'!$B$13:$AF$13, 0))</f>
        <v>#N/A</v>
      </c>
      <c r="W563" t="e">
        <f>INDEX('YKY Backcast - WINEP'!$B$12:$AF$36, MATCH('ALL Backcast - WINEP NEP'!$C563, 'YKY Backcast - WINEP'!$C$12:$C$36, 0), MATCH('ALL Backcast - WINEP NEP'!W$13, 'YKY Backcast - WINEP'!$B$13:$AF$13, 0))</f>
        <v>#N/A</v>
      </c>
      <c r="X563" t="e">
        <f>INDEX('YKY Backcast - WINEP'!$B$12:$AF$36, MATCH('ALL Backcast - WINEP NEP'!$C563, 'YKY Backcast - WINEP'!$C$12:$C$36, 0), MATCH('ALL Backcast - WINEP NEP'!X$13, 'YKY Backcast - WINEP'!$B$13:$AF$13, 0))</f>
        <v>#N/A</v>
      </c>
      <c r="Y563" t="e">
        <f>INDEX('YKY Backcast - WINEP'!$B$12:$AF$36, MATCH('ALL Backcast - WINEP NEP'!$C563, 'YKY Backcast - WINEP'!$C$12:$C$36, 0), MATCH('ALL Backcast - WINEP NEP'!Y$13, 'YKY Backcast - WINEP'!$B$13:$AF$13, 0))</f>
        <v>#N/A</v>
      </c>
      <c r="Z563" t="e">
        <f>INDEX('YKY Backcast - WINEP'!$B$12:$AF$36, MATCH('ALL Backcast - WINEP NEP'!$C563, 'YKY Backcast - WINEP'!$C$12:$C$36, 0), MATCH('ALL Backcast - WINEP NEP'!Z$13, 'YKY Backcast - WINEP'!$B$13:$AF$13, 0))</f>
        <v>#N/A</v>
      </c>
      <c r="AB563" t="str">
        <f t="shared" si="12"/>
        <v>N</v>
      </c>
    </row>
    <row r="564" spans="2:28">
      <c r="B564" t="s">
        <v>246</v>
      </c>
      <c r="C564" t="s">
        <v>1096</v>
      </c>
      <c r="D564" t="e">
        <f>INDEX('YKY Backcast - WINEP'!$B$12:$AF$36, MATCH('ALL Backcast - WINEP NEP'!$C564, 'YKY Backcast - WINEP'!$C$12:$C$36, 0), MATCH('ALL Backcast - WINEP NEP'!D$13, 'YKY Backcast - WINEP'!$B$13:$AF$13, 0))</f>
        <v>#N/A</v>
      </c>
      <c r="E564" t="e">
        <f>INDEX('YKY Backcast - WINEP'!$B$12:$AF$36, MATCH('ALL Backcast - WINEP NEP'!$C564, 'YKY Backcast - WINEP'!$C$12:$C$36, 0), MATCH('ALL Backcast - WINEP NEP'!E$13, 'YKY Backcast - WINEP'!$B$13:$AF$13, 0))</f>
        <v>#N/A</v>
      </c>
      <c r="F564" t="e">
        <f>INDEX('YKY Backcast - WINEP'!$B$12:$AF$36, MATCH('ALL Backcast - WINEP NEP'!$C564, 'YKY Backcast - WINEP'!$C$12:$C$36, 0), MATCH('ALL Backcast - WINEP NEP'!F$13, 'YKY Backcast - WINEP'!$B$13:$AF$13, 0))</f>
        <v>#N/A</v>
      </c>
      <c r="H564" t="e">
        <f>INDEX('YKY Backcast - WINEP'!$B$12:$AF$36, MATCH('ALL Backcast - WINEP NEP'!$C564, 'YKY Backcast - WINEP'!$C$12:$C$36, 0), MATCH('ALL Backcast - WINEP NEP'!H$13, 'YKY Backcast - WINEP'!$B$13:$AF$13, 0))</f>
        <v>#N/A</v>
      </c>
      <c r="I564" t="e">
        <f>INDEX('YKY Backcast - WINEP'!$B$12:$AF$36, MATCH('ALL Backcast - WINEP NEP'!$C564, 'YKY Backcast - WINEP'!$C$12:$C$36, 0), MATCH('ALL Backcast - WINEP NEP'!I$13, 'YKY Backcast - WINEP'!$B$13:$AF$13, 0))</f>
        <v>#N/A</v>
      </c>
      <c r="J564" t="e">
        <f>INDEX('YKY Backcast - WINEP'!$B$12:$AF$36, MATCH('ALL Backcast - WINEP NEP'!$C564, 'YKY Backcast - WINEP'!$C$12:$C$36, 0), MATCH('ALL Backcast - WINEP NEP'!J$13, 'YKY Backcast - WINEP'!$B$13:$AF$13, 0))</f>
        <v>#N/A</v>
      </c>
      <c r="K564" t="e">
        <f>INDEX('YKY Backcast - WINEP'!$B$12:$AF$36, MATCH('ALL Backcast - WINEP NEP'!$C564, 'YKY Backcast - WINEP'!$C$12:$C$36, 0), MATCH('ALL Backcast - WINEP NEP'!K$13, 'YKY Backcast - WINEP'!$B$13:$AF$13, 0))</f>
        <v>#N/A</v>
      </c>
      <c r="L564" t="e">
        <f>INDEX('YKY Backcast - WINEP'!$B$12:$AF$36, MATCH('ALL Backcast - WINEP NEP'!$C564, 'YKY Backcast - WINEP'!$C$12:$C$36, 0), MATCH('ALL Backcast - WINEP NEP'!L$13, 'YKY Backcast - WINEP'!$B$13:$AF$13, 0))</f>
        <v>#N/A</v>
      </c>
      <c r="M564" t="e">
        <f>INDEX('YKY Backcast - WINEP'!$B$12:$AF$36, MATCH('ALL Backcast - WINEP NEP'!$C564, 'YKY Backcast - WINEP'!$C$12:$C$36, 0), MATCH('ALL Backcast - WINEP NEP'!M$13, 'YKY Backcast - WINEP'!$B$13:$AF$13, 0))</f>
        <v>#N/A</v>
      </c>
      <c r="N564" t="e">
        <f>INDEX('YKY Backcast - WINEP'!$B$12:$AF$36, MATCH('ALL Backcast - WINEP NEP'!$C564, 'YKY Backcast - WINEP'!$C$12:$C$36, 0), MATCH('ALL Backcast - WINEP NEP'!N$13, 'YKY Backcast - WINEP'!$B$13:$AF$13, 0))</f>
        <v>#N/A</v>
      </c>
      <c r="O564" t="e">
        <f>INDEX('YKY Backcast - WINEP'!$B$12:$AF$36, MATCH('ALL Backcast - WINEP NEP'!$C564, 'YKY Backcast - WINEP'!$C$12:$C$36, 0), MATCH('ALL Backcast - WINEP NEP'!O$13, 'YKY Backcast - WINEP'!$B$13:$AF$13, 0))</f>
        <v>#N/A</v>
      </c>
      <c r="P564" t="e">
        <f>INDEX('YKY Backcast - WINEP'!$B$12:$AF$36, MATCH('ALL Backcast - WINEP NEP'!$C564, 'YKY Backcast - WINEP'!$C$12:$C$36, 0), MATCH('ALL Backcast - WINEP NEP'!P$13, 'YKY Backcast - WINEP'!$B$13:$AF$13, 0))</f>
        <v>#N/A</v>
      </c>
      <c r="Q564" t="e">
        <f>INDEX('YKY Backcast - WINEP'!$B$12:$AF$36, MATCH('ALL Backcast - WINEP NEP'!$C564, 'YKY Backcast - WINEP'!$C$12:$C$36, 0), MATCH('ALL Backcast - WINEP NEP'!Q$13, 'YKY Backcast - WINEP'!$B$13:$AF$13, 0))</f>
        <v>#N/A</v>
      </c>
      <c r="R564" t="e">
        <f>INDEX('YKY Backcast - WINEP'!$B$12:$AF$36, MATCH('ALL Backcast - WINEP NEP'!$C564, 'YKY Backcast - WINEP'!$C$12:$C$36, 0), MATCH('ALL Backcast - WINEP NEP'!R$13, 'YKY Backcast - WINEP'!$B$13:$AF$13, 0))</f>
        <v>#N/A</v>
      </c>
      <c r="S564" t="e">
        <f>INDEX('YKY Backcast - WINEP'!$B$12:$AF$36, MATCH('ALL Backcast - WINEP NEP'!$C564, 'YKY Backcast - WINEP'!$C$12:$C$36, 0), MATCH('ALL Backcast - WINEP NEP'!S$13, 'YKY Backcast - WINEP'!$B$13:$AF$13, 0))</f>
        <v>#N/A</v>
      </c>
      <c r="T564" t="e">
        <f>INDEX('YKY Backcast - WINEP'!$B$12:$AF$36, MATCH('ALL Backcast - WINEP NEP'!$C564, 'YKY Backcast - WINEP'!$C$12:$C$36, 0), MATCH('ALL Backcast - WINEP NEP'!T$13, 'YKY Backcast - WINEP'!$B$13:$AF$13, 0))</f>
        <v>#N/A</v>
      </c>
      <c r="U564" t="e">
        <f>INDEX('YKY Backcast - WINEP'!$B$12:$AF$36, MATCH('ALL Backcast - WINEP NEP'!$C564, 'YKY Backcast - WINEP'!$C$12:$C$36, 0), MATCH('ALL Backcast - WINEP NEP'!U$13, 'YKY Backcast - WINEP'!$B$13:$AF$13, 0))</f>
        <v>#N/A</v>
      </c>
      <c r="V564" t="e">
        <f>INDEX('YKY Backcast - WINEP'!$B$12:$AF$36, MATCH('ALL Backcast - WINEP NEP'!$C564, 'YKY Backcast - WINEP'!$C$12:$C$36, 0), MATCH('ALL Backcast - WINEP NEP'!V$13, 'YKY Backcast - WINEP'!$B$13:$AF$13, 0))</f>
        <v>#N/A</v>
      </c>
      <c r="W564" t="e">
        <f>INDEX('YKY Backcast - WINEP'!$B$12:$AF$36, MATCH('ALL Backcast - WINEP NEP'!$C564, 'YKY Backcast - WINEP'!$C$12:$C$36, 0), MATCH('ALL Backcast - WINEP NEP'!W$13, 'YKY Backcast - WINEP'!$B$13:$AF$13, 0))</f>
        <v>#N/A</v>
      </c>
      <c r="X564" t="e">
        <f>INDEX('YKY Backcast - WINEP'!$B$12:$AF$36, MATCH('ALL Backcast - WINEP NEP'!$C564, 'YKY Backcast - WINEP'!$C$12:$C$36, 0), MATCH('ALL Backcast - WINEP NEP'!X$13, 'YKY Backcast - WINEP'!$B$13:$AF$13, 0))</f>
        <v>#N/A</v>
      </c>
      <c r="Y564" t="e">
        <f>INDEX('YKY Backcast - WINEP'!$B$12:$AF$36, MATCH('ALL Backcast - WINEP NEP'!$C564, 'YKY Backcast - WINEP'!$C$12:$C$36, 0), MATCH('ALL Backcast - WINEP NEP'!Y$13, 'YKY Backcast - WINEP'!$B$13:$AF$13, 0))</f>
        <v>#N/A</v>
      </c>
      <c r="Z564" t="e">
        <f>INDEX('YKY Backcast - WINEP'!$B$12:$AF$36, MATCH('ALL Backcast - WINEP NEP'!$C564, 'YKY Backcast - WINEP'!$C$12:$C$36, 0), MATCH('ALL Backcast - WINEP NEP'!Z$13, 'YKY Backcast - WINEP'!$B$13:$AF$13, 0))</f>
        <v>#N/A</v>
      </c>
      <c r="AB564" t="str">
        <f t="shared" si="12"/>
        <v>N</v>
      </c>
    </row>
    <row r="566" spans="2:28" s="21" customFormat="1"/>
    <row r="568" spans="2:28" ht="42">
      <c r="B568" s="10" t="s">
        <v>143</v>
      </c>
      <c r="E568" s="10" t="s">
        <v>144</v>
      </c>
      <c r="F568" t="s">
        <v>145</v>
      </c>
      <c r="H568">
        <f t="shared" ref="H568:V568" si="13">SUM(H569:H572)</f>
        <v>525</v>
      </c>
      <c r="I568">
        <f t="shared" si="13"/>
        <v>525</v>
      </c>
      <c r="J568">
        <f t="shared" si="13"/>
        <v>525</v>
      </c>
      <c r="K568">
        <f t="shared" si="13"/>
        <v>525</v>
      </c>
      <c r="L568">
        <f t="shared" si="13"/>
        <v>525</v>
      </c>
      <c r="M568">
        <f t="shared" si="13"/>
        <v>109</v>
      </c>
      <c r="N568">
        <f t="shared" si="13"/>
        <v>525</v>
      </c>
      <c r="O568">
        <f t="shared" si="13"/>
        <v>525</v>
      </c>
      <c r="P568">
        <f t="shared" si="13"/>
        <v>51</v>
      </c>
      <c r="Q568">
        <f t="shared" si="13"/>
        <v>525</v>
      </c>
      <c r="R568">
        <f t="shared" si="13"/>
        <v>525</v>
      </c>
      <c r="S568">
        <f t="shared" si="13"/>
        <v>525</v>
      </c>
      <c r="T568">
        <f t="shared" si="13"/>
        <v>525</v>
      </c>
      <c r="U568">
        <f t="shared" si="13"/>
        <v>525</v>
      </c>
      <c r="V568">
        <f t="shared" si="13"/>
        <v>525</v>
      </c>
      <c r="AA568" s="22" t="s">
        <v>1097</v>
      </c>
      <c r="AB568">
        <f>COUNTIF(AB14:AB564, "Y")</f>
        <v>94</v>
      </c>
    </row>
    <row r="569" spans="2:28">
      <c r="B569" t="s">
        <v>96</v>
      </c>
      <c r="F569" t="s">
        <v>96</v>
      </c>
      <c r="H569">
        <f t="shared" ref="H569:V569" si="14">COUNTIF(H$14:H$564, $B569) + COUNTIF(H$14:H$564, $B576)</f>
        <v>19</v>
      </c>
      <c r="I569">
        <f t="shared" si="14"/>
        <v>11</v>
      </c>
      <c r="J569">
        <f t="shared" si="14"/>
        <v>17</v>
      </c>
      <c r="K569">
        <f t="shared" si="14"/>
        <v>19</v>
      </c>
      <c r="L569">
        <f t="shared" si="14"/>
        <v>21</v>
      </c>
      <c r="M569">
        <f t="shared" si="14"/>
        <v>3</v>
      </c>
      <c r="N569">
        <f t="shared" si="14"/>
        <v>20</v>
      </c>
      <c r="O569">
        <f t="shared" si="14"/>
        <v>27</v>
      </c>
      <c r="P569">
        <f t="shared" si="14"/>
        <v>2</v>
      </c>
      <c r="Q569">
        <f t="shared" si="14"/>
        <v>24</v>
      </c>
      <c r="R569">
        <f t="shared" si="14"/>
        <v>21</v>
      </c>
      <c r="S569">
        <f t="shared" si="14"/>
        <v>21</v>
      </c>
      <c r="T569">
        <f t="shared" si="14"/>
        <v>20</v>
      </c>
      <c r="U569">
        <f t="shared" si="14"/>
        <v>18</v>
      </c>
      <c r="V569">
        <f t="shared" si="14"/>
        <v>16</v>
      </c>
      <c r="AB569" s="26">
        <f>AB568/V568</f>
        <v>0.17904761904761904</v>
      </c>
    </row>
    <row r="570" spans="2:28">
      <c r="B570" t="s">
        <v>97</v>
      </c>
      <c r="F570" t="s">
        <v>97</v>
      </c>
      <c r="H570">
        <f t="shared" ref="H570:V570" si="15">COUNTIF(H$14:H$564, $B570) + COUNTIF(H$14:H$564, $B577)</f>
        <v>43</v>
      </c>
      <c r="I570">
        <f t="shared" si="15"/>
        <v>37</v>
      </c>
      <c r="J570">
        <f t="shared" si="15"/>
        <v>42</v>
      </c>
      <c r="K570">
        <f t="shared" si="15"/>
        <v>36</v>
      </c>
      <c r="L570">
        <f t="shared" si="15"/>
        <v>35</v>
      </c>
      <c r="M570">
        <f t="shared" si="15"/>
        <v>9</v>
      </c>
      <c r="N570">
        <f t="shared" si="15"/>
        <v>38</v>
      </c>
      <c r="O570">
        <f t="shared" si="15"/>
        <v>26</v>
      </c>
      <c r="P570">
        <f t="shared" si="15"/>
        <v>3</v>
      </c>
      <c r="Q570">
        <f t="shared" si="15"/>
        <v>26</v>
      </c>
      <c r="R570">
        <f t="shared" si="15"/>
        <v>25</v>
      </c>
      <c r="S570">
        <f t="shared" si="15"/>
        <v>22</v>
      </c>
      <c r="T570">
        <f t="shared" si="15"/>
        <v>21</v>
      </c>
      <c r="U570">
        <f t="shared" si="15"/>
        <v>23</v>
      </c>
      <c r="V570">
        <f t="shared" si="15"/>
        <v>24</v>
      </c>
    </row>
    <row r="571" spans="2:28">
      <c r="B571" t="s">
        <v>56</v>
      </c>
      <c r="F571" t="s">
        <v>56</v>
      </c>
      <c r="H571">
        <f t="shared" ref="H571:V571" si="16">COUNTIF(H$14:H$564, $B571) + COUNTIF(H$14:H$564, $B578)</f>
        <v>116</v>
      </c>
      <c r="I571">
        <f t="shared" si="16"/>
        <v>111</v>
      </c>
      <c r="J571">
        <f t="shared" si="16"/>
        <v>124</v>
      </c>
      <c r="K571">
        <f t="shared" si="16"/>
        <v>123</v>
      </c>
      <c r="L571">
        <f t="shared" si="16"/>
        <v>95</v>
      </c>
      <c r="M571">
        <f t="shared" si="16"/>
        <v>13</v>
      </c>
      <c r="N571">
        <f t="shared" si="16"/>
        <v>103</v>
      </c>
      <c r="O571">
        <f t="shared" si="16"/>
        <v>99</v>
      </c>
      <c r="P571">
        <f t="shared" si="16"/>
        <v>16</v>
      </c>
      <c r="Q571">
        <f t="shared" si="16"/>
        <v>115</v>
      </c>
      <c r="R571">
        <f t="shared" si="16"/>
        <v>111</v>
      </c>
      <c r="S571">
        <f t="shared" si="16"/>
        <v>112</v>
      </c>
      <c r="T571">
        <f t="shared" si="16"/>
        <v>109</v>
      </c>
      <c r="U571">
        <f t="shared" si="16"/>
        <v>103</v>
      </c>
      <c r="V571">
        <f t="shared" si="16"/>
        <v>97</v>
      </c>
      <c r="AA571" t="s">
        <v>0</v>
      </c>
      <c r="AB571">
        <f>'ANH Backcast - WINEP'!AI72</f>
        <v>9</v>
      </c>
    </row>
    <row r="572" spans="2:28">
      <c r="B572" t="s">
        <v>57</v>
      </c>
      <c r="F572" t="s">
        <v>57</v>
      </c>
      <c r="H572">
        <f t="shared" ref="H572:V572" si="17">COUNTIF(H$14:H$564, $B572) + COUNTIF(H$14:H$564, $B579)</f>
        <v>347</v>
      </c>
      <c r="I572">
        <f t="shared" si="17"/>
        <v>366</v>
      </c>
      <c r="J572">
        <f t="shared" si="17"/>
        <v>342</v>
      </c>
      <c r="K572">
        <f t="shared" si="17"/>
        <v>347</v>
      </c>
      <c r="L572">
        <f t="shared" si="17"/>
        <v>374</v>
      </c>
      <c r="M572">
        <f t="shared" si="17"/>
        <v>84</v>
      </c>
      <c r="N572">
        <f t="shared" si="17"/>
        <v>364</v>
      </c>
      <c r="O572">
        <f t="shared" si="17"/>
        <v>373</v>
      </c>
      <c r="P572">
        <f t="shared" si="17"/>
        <v>30</v>
      </c>
      <c r="Q572">
        <f t="shared" si="17"/>
        <v>360</v>
      </c>
      <c r="R572">
        <f t="shared" si="17"/>
        <v>368</v>
      </c>
      <c r="S572">
        <f t="shared" si="17"/>
        <v>370</v>
      </c>
      <c r="T572">
        <f t="shared" si="17"/>
        <v>375</v>
      </c>
      <c r="U572">
        <f t="shared" si="17"/>
        <v>381</v>
      </c>
      <c r="V572">
        <f t="shared" si="17"/>
        <v>388</v>
      </c>
      <c r="AA572" t="s">
        <v>232</v>
      </c>
      <c r="AB572">
        <f>'WSH Backcast - NEP'!AI128</f>
        <v>0</v>
      </c>
    </row>
    <row r="573" spans="2:28">
      <c r="B573" t="s">
        <v>147</v>
      </c>
      <c r="F573" t="s">
        <v>148</v>
      </c>
      <c r="H573">
        <f t="shared" ref="H573:V573" si="18">COUNTIF(H$14:H$564, $B573) + COUNTIF(H$14:H$564, $B574) + COUNTIF(H$14:H$564, $B575) +COUNTIF(H$14:H$564, $B580)</f>
        <v>22</v>
      </c>
      <c r="I573">
        <f t="shared" si="18"/>
        <v>22</v>
      </c>
      <c r="J573">
        <f t="shared" si="18"/>
        <v>22</v>
      </c>
      <c r="K573">
        <f t="shared" si="18"/>
        <v>22</v>
      </c>
      <c r="L573">
        <f t="shared" si="18"/>
        <v>22</v>
      </c>
      <c r="M573">
        <f t="shared" si="18"/>
        <v>1</v>
      </c>
      <c r="N573">
        <f t="shared" si="18"/>
        <v>22</v>
      </c>
      <c r="O573">
        <f t="shared" si="18"/>
        <v>22</v>
      </c>
      <c r="P573">
        <f t="shared" si="18"/>
        <v>1</v>
      </c>
      <c r="Q573">
        <f t="shared" si="18"/>
        <v>22</v>
      </c>
      <c r="R573">
        <f t="shared" si="18"/>
        <v>22</v>
      </c>
      <c r="S573">
        <f t="shared" si="18"/>
        <v>22</v>
      </c>
      <c r="T573">
        <f t="shared" si="18"/>
        <v>22</v>
      </c>
      <c r="U573">
        <f t="shared" si="18"/>
        <v>22</v>
      </c>
      <c r="V573">
        <f t="shared" si="18"/>
        <v>22</v>
      </c>
      <c r="AA573" t="s">
        <v>236</v>
      </c>
      <c r="AB573">
        <f>'NES Backcast - WINEP'!AI52</f>
        <v>5</v>
      </c>
    </row>
    <row r="574" spans="2:28">
      <c r="B574" t="s">
        <v>149</v>
      </c>
      <c r="AA574" t="s">
        <v>242</v>
      </c>
      <c r="AB574">
        <f>'SRN Backcast - WINEP'!AI104</f>
        <v>2</v>
      </c>
    </row>
    <row r="575" spans="2:28">
      <c r="B575" t="s">
        <v>150</v>
      </c>
      <c r="AA575" t="s">
        <v>239</v>
      </c>
      <c r="AB575">
        <f>'SWB Backcast - WINEP'!AI178</f>
        <v>55</v>
      </c>
    </row>
    <row r="576" spans="2:28">
      <c r="B576" t="s">
        <v>151</v>
      </c>
      <c r="AA576" t="s">
        <v>243</v>
      </c>
      <c r="AB576">
        <f>'TMS Backcast - WINEP'!AI27</f>
        <v>1</v>
      </c>
    </row>
    <row r="577" spans="2:28">
      <c r="B577" t="s">
        <v>152</v>
      </c>
      <c r="AA577" t="s">
        <v>262</v>
      </c>
      <c r="AB577">
        <f>'UUW Backcast - WINEP'!AI56</f>
        <v>7</v>
      </c>
    </row>
    <row r="578" spans="2:28">
      <c r="B578" t="s">
        <v>153</v>
      </c>
      <c r="AA578" t="s">
        <v>245</v>
      </c>
      <c r="AB578">
        <f>'WSX Backcast - WINEP'!AI69</f>
        <v>14</v>
      </c>
    </row>
    <row r="579" spans="2:28">
      <c r="B579" t="s">
        <v>154</v>
      </c>
      <c r="AA579" t="s">
        <v>246</v>
      </c>
      <c r="AB579">
        <f>'YKY Backcast - WINEP'!AH40</f>
        <v>1</v>
      </c>
    </row>
    <row r="580" spans="2:28">
      <c r="B580" t="s">
        <v>155</v>
      </c>
      <c r="AA580" t="s">
        <v>1098</v>
      </c>
      <c r="AB580">
        <f>SUM(AB571:AB579)</f>
        <v>94</v>
      </c>
    </row>
    <row r="582" spans="2:28">
      <c r="B582" t="s">
        <v>1090</v>
      </c>
    </row>
    <row r="583" spans="2:28">
      <c r="B583" t="s">
        <v>63</v>
      </c>
    </row>
  </sheetData>
  <mergeCells count="1">
    <mergeCell ref="Q11:V11"/>
  </mergeCells>
  <conditionalFormatting sqref="A3:A10 E3:V10 A12:G13 W13:Z13 B14:Z447 A14:A564 AA15:AA447 AB15:XFD564 D448:AA456 B457:AA564 A565:XFD1048576">
    <cfRule type="cellIs" dxfId="31" priority="141" operator="equal">
      <formula>"Not applicable (removed)"</formula>
    </cfRule>
  </conditionalFormatting>
  <conditionalFormatting sqref="A1:W10 AA3:XFD583 A12:V13 A14:Z583 A584:XFD1048576">
    <cfRule type="cellIs" dxfId="30" priority="82" operator="equal">
      <formula>"Poor (backcast)"</formula>
    </cfRule>
    <cfRule type="cellIs" dxfId="29" priority="83" operator="equal">
      <formula>"Sufficient (backcast)"</formula>
    </cfRule>
    <cfRule type="cellIs" dxfId="28" priority="84" operator="equal">
      <formula>"Good (backcast)"</formula>
    </cfRule>
    <cfRule type="cellIs" dxfId="27" priority="85" operator="equal">
      <formula>"Excellent (backcast)"</formula>
    </cfRule>
  </conditionalFormatting>
  <conditionalFormatting sqref="A1:Z2 W3:Y9 A11:Q11">
    <cfRule type="cellIs" dxfId="26" priority="5" operator="equal">
      <formula>"Not applicable (removed)"</formula>
    </cfRule>
  </conditionalFormatting>
  <conditionalFormatting sqref="B448:C456">
    <cfRule type="cellIs" dxfId="25" priority="51" operator="equal">
      <formula>"Not applicable (removed)"</formula>
    </cfRule>
  </conditionalFormatting>
  <conditionalFormatting sqref="B3:D10">
    <cfRule type="cellIs" dxfId="24" priority="81" operator="equal">
      <formula>"Not applicable (removed)"</formula>
    </cfRule>
  </conditionalFormatting>
  <conditionalFormatting sqref="H12:V13">
    <cfRule type="cellIs" dxfId="23" priority="96" operator="equal">
      <formula>"Not applicable (removed)"</formula>
    </cfRule>
  </conditionalFormatting>
  <conditionalFormatting sqref="W13:Z13">
    <cfRule type="cellIs" dxfId="22" priority="137" operator="equal">
      <formula>"Poor (backcast)"</formula>
    </cfRule>
    <cfRule type="cellIs" dxfId="21" priority="138" operator="equal">
      <formula>"Sufficient (backcast)"</formula>
    </cfRule>
    <cfRule type="cellIs" dxfId="20" priority="139" operator="equal">
      <formula>"Good (backcast)"</formula>
    </cfRule>
    <cfRule type="cellIs" dxfId="19" priority="140" operator="equal">
      <formula>"Excellent (backcast)"</formula>
    </cfRule>
  </conditionalFormatting>
  <conditionalFormatting sqref="X1:XFD2 W3:Y9 A11:Q11">
    <cfRule type="cellIs" dxfId="18" priority="1" operator="equal">
      <formula>"Poor (backcast)"</formula>
    </cfRule>
    <cfRule type="cellIs" dxfId="17" priority="2" operator="equal">
      <formula>"Sufficient (backcast)"</formula>
    </cfRule>
    <cfRule type="cellIs" dxfId="16" priority="3" operator="equal">
      <formula>"Good (backcast)"</formula>
    </cfRule>
    <cfRule type="cellIs" dxfId="15" priority="4" operator="equal">
      <formula>"Excellent (backcast)"</formula>
    </cfRule>
  </conditionalFormatting>
  <conditionalFormatting sqref="Y10:Y11 W10:X12">
    <cfRule type="cellIs" dxfId="14" priority="117" operator="equal">
      <formula>"Poor (backcast)"</formula>
    </cfRule>
    <cfRule type="cellIs" dxfId="13" priority="118" operator="equal">
      <formula>"Sufficient (backcast)"</formula>
    </cfRule>
    <cfRule type="cellIs" dxfId="12" priority="119" operator="equal">
      <formula>"Good (backcast)"</formula>
    </cfRule>
    <cfRule type="cellIs" dxfId="11" priority="120" operator="equal">
      <formula>"Excellent (backcast)"</formula>
    </cfRule>
    <cfRule type="cellIs" dxfId="10" priority="121" operator="equal">
      <formula>"Not applicable (removed)"</formula>
    </cfRule>
  </conditionalFormatting>
  <conditionalFormatting sqref="Z12">
    <cfRule type="cellIs" dxfId="9" priority="112" operator="equal">
      <formula>"Poor (backcast)"</formula>
    </cfRule>
    <cfRule type="cellIs" dxfId="8" priority="113" operator="equal">
      <formula>"Sufficient (backcast)"</formula>
    </cfRule>
    <cfRule type="cellIs" dxfId="7" priority="114" operator="equal">
      <formula>"Good (backcast)"</formula>
    </cfRule>
    <cfRule type="cellIs" dxfId="6" priority="115" operator="equal">
      <formula>"Excellent (backcast)"</formula>
    </cfRule>
    <cfRule type="cellIs" dxfId="5" priority="116" operator="equal">
      <formula>"Not applicable (removed)"</formula>
    </cfRule>
  </conditionalFormatting>
  <conditionalFormatting sqref="Z3:AA11">
    <cfRule type="cellIs" dxfId="4" priority="123" operator="equal">
      <formula>"Poor (backcast)"</formula>
    </cfRule>
    <cfRule type="cellIs" dxfId="3" priority="124" operator="equal">
      <formula>"Sufficient (backcast)"</formula>
    </cfRule>
    <cfRule type="cellIs" dxfId="2" priority="125" operator="equal">
      <formula>"Good (backcast)"</formula>
    </cfRule>
    <cfRule type="cellIs" dxfId="1" priority="126" operator="equal">
      <formula>"Excellent (backcast)"</formula>
    </cfRule>
  </conditionalFormatting>
  <conditionalFormatting sqref="AA1:XFD14 Z3:AA11">
    <cfRule type="cellIs" dxfId="0" priority="122" operator="equal">
      <formula>"Not applicable (removed)"</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C849A-2A1D-4EAC-956A-ECF1839A0B81}">
  <sheetPr>
    <tabColor rgb="FF003595"/>
  </sheetPr>
  <dimension ref="B1:V26"/>
  <sheetViews>
    <sheetView zoomScale="80" zoomScaleNormal="80" workbookViewId="0"/>
  </sheetViews>
  <sheetFormatPr defaultColWidth="9" defaultRowHeight="21.95"/>
  <cols>
    <col min="1" max="1" width="4.5" style="49" customWidth="1"/>
    <col min="2" max="2" width="30.625" style="49" customWidth="1"/>
    <col min="3" max="3" width="37.125" style="49" customWidth="1"/>
    <col min="4" max="16384" width="9" style="49"/>
  </cols>
  <sheetData>
    <row r="1" spans="2:3" s="50" customFormat="1"/>
    <row r="2" spans="2:3" s="50" customFormat="1" ht="35.450000000000003">
      <c r="B2" s="51" t="s">
        <v>167</v>
      </c>
    </row>
    <row r="3" spans="2:3" s="48" customFormat="1"/>
    <row r="4" spans="2:3" s="48" customFormat="1"/>
    <row r="5" spans="2:3" s="48" customFormat="1"/>
    <row r="6" spans="2:3" s="48" customFormat="1"/>
    <row r="7" spans="2:3" s="48" customFormat="1"/>
    <row r="8" spans="2:3" s="48" customFormat="1"/>
    <row r="9" spans="2:3" s="48" customFormat="1"/>
    <row r="10" spans="2:3" s="48" customFormat="1"/>
    <row r="11" spans="2:3" s="48" customFormat="1"/>
    <row r="12" spans="2:3" s="48" customFormat="1"/>
    <row r="13" spans="2:3" s="48" customFormat="1"/>
    <row r="14" spans="2:3" s="48" customFormat="1">
      <c r="B14" s="48" t="s">
        <v>168</v>
      </c>
      <c r="C14" s="23" t="s">
        <v>169</v>
      </c>
    </row>
    <row r="15" spans="2:3" s="48" customFormat="1" ht="22.5" customHeight="1">
      <c r="B15" s="181" t="s">
        <v>170</v>
      </c>
    </row>
    <row r="16" spans="2:3" s="48" customFormat="1">
      <c r="B16" s="181" t="s">
        <v>171</v>
      </c>
    </row>
    <row r="17" spans="2:22" s="48" customFormat="1">
      <c r="B17" s="48" t="s">
        <v>172</v>
      </c>
      <c r="C17" s="57">
        <v>1</v>
      </c>
    </row>
    <row r="18" spans="2:22" s="48" customFormat="1"/>
    <row r="19" spans="2:22" s="48" customFormat="1" ht="22.5" customHeight="1">
      <c r="B19" s="53" t="s">
        <v>173</v>
      </c>
    </row>
    <row r="20" spans="2:22" s="48" customFormat="1">
      <c r="B20" s="44" t="s">
        <v>174</v>
      </c>
      <c r="C20" s="54" t="s">
        <v>175</v>
      </c>
    </row>
    <row r="21" spans="2:22" s="48" customFormat="1" ht="66">
      <c r="B21" s="44" t="s">
        <v>176</v>
      </c>
      <c r="C21" s="131" t="s">
        <v>177</v>
      </c>
      <c r="U21" s="49"/>
      <c r="V21" s="49"/>
    </row>
    <row r="22" spans="2:22" s="48" customFormat="1" ht="69" customHeight="1">
      <c r="B22" s="44" t="s">
        <v>178</v>
      </c>
      <c r="C22" s="54" t="s">
        <v>179</v>
      </c>
      <c r="U22" s="49"/>
      <c r="V22" s="49"/>
    </row>
    <row r="23" spans="2:22" s="48" customFormat="1" ht="66">
      <c r="B23" s="44" t="s">
        <v>180</v>
      </c>
      <c r="C23" s="54" t="s">
        <v>181</v>
      </c>
      <c r="U23" s="55"/>
      <c r="V23" s="49"/>
    </row>
    <row r="24" spans="2:22" s="48" customFormat="1" ht="409.15" customHeight="1">
      <c r="U24" s="55"/>
      <c r="V24" s="49"/>
    </row>
    <row r="25" spans="2:22" s="48" customFormat="1" ht="234.4" customHeight="1">
      <c r="U25" s="55"/>
      <c r="V25" s="49"/>
    </row>
    <row r="26" spans="2:22" s="180" customFormat="1">
      <c r="B26" s="180" t="s">
        <v>156</v>
      </c>
    </row>
  </sheetData>
  <hyperlinks>
    <hyperlink ref="C14" r:id="rId1" display="https://www.ofwat.gov.uk/wp-content/uploads/2022/12/Bathing_water_quality_PC_definition.pdf" xr:uid="{70DB51D3-D38A-4205-BEA0-532B941AA7CB}"/>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79998168889431442"/>
  </sheetPr>
  <dimension ref="A1:Z438"/>
  <sheetViews>
    <sheetView zoomScale="80" zoomScaleNormal="80" workbookViewId="0">
      <selection activeCell="G53" sqref="G53"/>
    </sheetView>
  </sheetViews>
  <sheetFormatPr defaultRowHeight="14.1"/>
  <sheetData>
    <row r="1" spans="1:26" ht="14.45">
      <c r="C1" s="165" t="s">
        <v>182</v>
      </c>
      <c r="E1" s="165" t="s">
        <v>183</v>
      </c>
    </row>
    <row r="2" spans="1:26" ht="14.45">
      <c r="A2" s="164" t="s">
        <v>184</v>
      </c>
      <c r="B2" s="164" t="s">
        <v>185</v>
      </c>
      <c r="C2" s="164" t="s">
        <v>186</v>
      </c>
      <c r="D2" s="164" t="s">
        <v>4</v>
      </c>
      <c r="E2" s="164" t="s">
        <v>187</v>
      </c>
      <c r="F2" s="164" t="s">
        <v>25</v>
      </c>
      <c r="G2" s="164" t="s">
        <v>26</v>
      </c>
      <c r="H2" s="164" t="s">
        <v>27</v>
      </c>
      <c r="I2" s="164" t="s">
        <v>28</v>
      </c>
      <c r="J2" s="164" t="s">
        <v>29</v>
      </c>
      <c r="K2" s="164" t="s">
        <v>30</v>
      </c>
      <c r="L2" s="164" t="s">
        <v>31</v>
      </c>
      <c r="M2" s="164" t="s">
        <v>32</v>
      </c>
      <c r="N2" s="164" t="s">
        <v>33</v>
      </c>
      <c r="O2" s="164" t="s">
        <v>34</v>
      </c>
      <c r="P2" s="164" t="s">
        <v>35</v>
      </c>
      <c r="Q2" s="164" t="s">
        <v>36</v>
      </c>
      <c r="R2" s="164" t="s">
        <v>37</v>
      </c>
      <c r="S2" s="164" t="s">
        <v>38</v>
      </c>
      <c r="T2" s="164" t="s">
        <v>39</v>
      </c>
      <c r="U2" s="164" t="s">
        <v>188</v>
      </c>
      <c r="V2" s="164" t="s">
        <v>189</v>
      </c>
      <c r="W2" s="164" t="s">
        <v>190</v>
      </c>
      <c r="X2" s="164" t="s">
        <v>191</v>
      </c>
      <c r="Y2" s="164" t="s">
        <v>192</v>
      </c>
      <c r="Z2" s="164" t="s">
        <v>193</v>
      </c>
    </row>
    <row r="4" spans="1:26" ht="14.45">
      <c r="F4" s="164" t="s">
        <v>194</v>
      </c>
      <c r="G4" s="164" t="s">
        <v>194</v>
      </c>
      <c r="H4" s="164" t="s">
        <v>194</v>
      </c>
      <c r="I4" s="164" t="s">
        <v>194</v>
      </c>
      <c r="J4" s="164" t="s">
        <v>194</v>
      </c>
      <c r="K4" s="164" t="s">
        <v>194</v>
      </c>
      <c r="L4" s="164" t="s">
        <v>194</v>
      </c>
      <c r="M4" s="164" t="s">
        <v>194</v>
      </c>
      <c r="N4" s="164" t="s">
        <v>194</v>
      </c>
      <c r="O4" s="164" t="s">
        <v>194</v>
      </c>
      <c r="P4" s="164" t="s">
        <v>194</v>
      </c>
      <c r="Q4" s="164" t="s">
        <v>194</v>
      </c>
      <c r="R4" s="164" t="s">
        <v>194</v>
      </c>
      <c r="S4" s="164" t="s">
        <v>194</v>
      </c>
      <c r="T4" s="164" t="s">
        <v>194</v>
      </c>
      <c r="U4" s="164" t="s">
        <v>194</v>
      </c>
      <c r="V4" s="164" t="s">
        <v>194</v>
      </c>
      <c r="W4" s="164" t="s">
        <v>194</v>
      </c>
      <c r="X4" s="164" t="s">
        <v>194</v>
      </c>
      <c r="Y4" s="164" t="s">
        <v>194</v>
      </c>
      <c r="Z4" s="164" t="s">
        <v>194</v>
      </c>
    </row>
    <row r="5" spans="1:26" ht="14.45">
      <c r="F5" s="164" t="s">
        <v>195</v>
      </c>
      <c r="G5" s="164" t="s">
        <v>195</v>
      </c>
      <c r="H5" s="164" t="s">
        <v>195</v>
      </c>
      <c r="I5" s="164" t="s">
        <v>195</v>
      </c>
      <c r="J5" s="164" t="s">
        <v>195</v>
      </c>
      <c r="K5" s="164" t="s">
        <v>195</v>
      </c>
      <c r="L5" s="164" t="s">
        <v>195</v>
      </c>
      <c r="M5" s="164" t="s">
        <v>195</v>
      </c>
      <c r="N5" s="164" t="s">
        <v>195</v>
      </c>
      <c r="O5" s="164" t="s">
        <v>195</v>
      </c>
      <c r="P5" s="164" t="s">
        <v>195</v>
      </c>
      <c r="Q5" s="164" t="s">
        <v>195</v>
      </c>
      <c r="R5" s="164" t="s">
        <v>195</v>
      </c>
      <c r="S5" s="164" t="s">
        <v>195</v>
      </c>
      <c r="T5" s="164" t="s">
        <v>195</v>
      </c>
      <c r="U5" s="164" t="s">
        <v>195</v>
      </c>
      <c r="V5" s="164" t="s">
        <v>195</v>
      </c>
      <c r="W5" s="164" t="s">
        <v>195</v>
      </c>
      <c r="X5" s="164" t="s">
        <v>195</v>
      </c>
      <c r="Y5" s="164" t="s">
        <v>195</v>
      </c>
      <c r="Z5" s="164" t="s">
        <v>195</v>
      </c>
    </row>
    <row r="6" spans="1:26" ht="14.45">
      <c r="F6" s="164" t="s">
        <v>196</v>
      </c>
      <c r="G6" s="164" t="s">
        <v>196</v>
      </c>
      <c r="H6" s="164" t="s">
        <v>196</v>
      </c>
      <c r="I6" s="164" t="s">
        <v>196</v>
      </c>
      <c r="J6" s="164" t="s">
        <v>196</v>
      </c>
      <c r="K6" s="164" t="s">
        <v>196</v>
      </c>
      <c r="L6" s="164" t="s">
        <v>196</v>
      </c>
      <c r="M6" s="164" t="s">
        <v>196</v>
      </c>
      <c r="N6" s="164" t="s">
        <v>196</v>
      </c>
      <c r="O6" s="164" t="s">
        <v>196</v>
      </c>
      <c r="P6" s="164" t="s">
        <v>196</v>
      </c>
      <c r="Q6" s="164" t="s">
        <v>196</v>
      </c>
      <c r="R6" s="164" t="s">
        <v>196</v>
      </c>
      <c r="S6" s="164" t="s">
        <v>196</v>
      </c>
      <c r="T6" s="164" t="s">
        <v>196</v>
      </c>
      <c r="U6" s="164" t="s">
        <v>196</v>
      </c>
      <c r="V6" s="164" t="s">
        <v>196</v>
      </c>
      <c r="W6" s="164" t="s">
        <v>196</v>
      </c>
      <c r="X6" s="164" t="s">
        <v>196</v>
      </c>
      <c r="Y6" s="164" t="s">
        <v>196</v>
      </c>
      <c r="Z6" s="164" t="s">
        <v>196</v>
      </c>
    </row>
    <row r="7" spans="1:26">
      <c r="A7" t="s">
        <v>0</v>
      </c>
      <c r="B7" t="s">
        <v>197</v>
      </c>
      <c r="C7" t="s">
        <v>198</v>
      </c>
      <c r="D7" t="s">
        <v>199</v>
      </c>
      <c r="E7" t="s">
        <v>194</v>
      </c>
      <c r="F7" s="68" t="s">
        <v>200</v>
      </c>
      <c r="G7" s="68" t="s">
        <v>200</v>
      </c>
      <c r="H7" s="68" t="s">
        <v>200</v>
      </c>
      <c r="I7" s="68" t="s">
        <v>200</v>
      </c>
      <c r="J7" s="68" t="s">
        <v>200</v>
      </c>
      <c r="K7" s="68" t="s">
        <v>200</v>
      </c>
      <c r="L7" s="68" t="s">
        <v>200</v>
      </c>
      <c r="M7" s="68" t="s">
        <v>200</v>
      </c>
      <c r="N7" s="68" t="s">
        <v>200</v>
      </c>
      <c r="O7" s="68" t="s">
        <v>200</v>
      </c>
      <c r="P7" s="68" t="s">
        <v>200</v>
      </c>
      <c r="Q7" s="68" t="s">
        <v>200</v>
      </c>
      <c r="R7" s="68" t="s">
        <v>200</v>
      </c>
      <c r="S7" s="68" t="s">
        <v>200</v>
      </c>
      <c r="T7" s="68" t="s">
        <v>200</v>
      </c>
      <c r="U7" s="68" t="s">
        <v>200</v>
      </c>
      <c r="V7" s="68" t="s">
        <v>200</v>
      </c>
      <c r="W7" s="68" t="s">
        <v>200</v>
      </c>
      <c r="X7" s="68" t="s">
        <v>200</v>
      </c>
      <c r="Y7" s="68" t="s">
        <v>200</v>
      </c>
      <c r="Z7" s="68" t="s">
        <v>200</v>
      </c>
    </row>
    <row r="8" spans="1:26">
      <c r="A8" t="s">
        <v>0</v>
      </c>
      <c r="B8" t="s">
        <v>201</v>
      </c>
      <c r="C8" t="s">
        <v>202</v>
      </c>
      <c r="D8" t="s">
        <v>199</v>
      </c>
      <c r="E8" t="s">
        <v>194</v>
      </c>
      <c r="F8" s="68" t="s">
        <v>200</v>
      </c>
      <c r="G8" s="68" t="s">
        <v>200</v>
      </c>
      <c r="H8" s="68" t="s">
        <v>200</v>
      </c>
      <c r="I8" s="68" t="s">
        <v>200</v>
      </c>
      <c r="J8" s="68" t="s">
        <v>200</v>
      </c>
      <c r="K8" s="68" t="s">
        <v>200</v>
      </c>
      <c r="L8" s="68" t="s">
        <v>200</v>
      </c>
      <c r="M8" s="69">
        <v>0.84541666666666659</v>
      </c>
      <c r="N8" s="69">
        <v>0.81470588235294117</v>
      </c>
      <c r="O8" s="69">
        <v>0.80156862745098034</v>
      </c>
      <c r="P8" s="69">
        <v>0.80803921568627457</v>
      </c>
      <c r="Q8" s="69">
        <v>0.8276470588235294</v>
      </c>
      <c r="R8" s="69">
        <v>0.84117647058823541</v>
      </c>
      <c r="S8" s="69">
        <v>0.84117647058823541</v>
      </c>
      <c r="T8" s="69">
        <v>0.86764705882352944</v>
      </c>
      <c r="U8" s="69">
        <v>0.86117647058823532</v>
      </c>
      <c r="V8" s="69">
        <v>0.86784313725490192</v>
      </c>
      <c r="W8" s="69">
        <v>0.86764705882352944</v>
      </c>
      <c r="X8" s="69">
        <v>0.90117647058823536</v>
      </c>
      <c r="Y8" s="69">
        <v>0.89450980392156854</v>
      </c>
      <c r="Z8" s="68" t="s">
        <v>200</v>
      </c>
    </row>
    <row r="9" spans="1:26">
      <c r="A9" t="s">
        <v>0</v>
      </c>
      <c r="B9" t="s">
        <v>203</v>
      </c>
      <c r="C9" t="s">
        <v>204</v>
      </c>
      <c r="D9" t="s">
        <v>199</v>
      </c>
      <c r="E9" t="s">
        <v>194</v>
      </c>
      <c r="F9" s="69">
        <v>0.87333333333333341</v>
      </c>
      <c r="G9" s="69">
        <v>0.86183673469387767</v>
      </c>
      <c r="H9" s="69">
        <v>0.82795918367346943</v>
      </c>
      <c r="I9" s="69">
        <v>0.81469387755102052</v>
      </c>
      <c r="J9" s="69">
        <v>0.83489795918367338</v>
      </c>
      <c r="K9" s="69">
        <v>0.83489795918367338</v>
      </c>
      <c r="L9" s="69">
        <v>0.84541666666666659</v>
      </c>
      <c r="M9" s="69">
        <v>0.84541666666666659</v>
      </c>
      <c r="N9" s="69">
        <v>0.81470588235294117</v>
      </c>
      <c r="O9" s="69">
        <v>0.80156862745098034</v>
      </c>
      <c r="P9" s="69">
        <v>0.80803921568627457</v>
      </c>
      <c r="Q9" s="69">
        <v>0.8276470588235294</v>
      </c>
      <c r="R9" s="69">
        <v>0.84117647058823541</v>
      </c>
      <c r="S9" s="69">
        <v>0.84117647058823541</v>
      </c>
      <c r="T9" s="69">
        <v>0.86764705882352944</v>
      </c>
      <c r="U9" s="69">
        <v>0.86117647058823532</v>
      </c>
      <c r="V9" s="69">
        <v>0.86784313725490192</v>
      </c>
      <c r="W9" s="69">
        <v>0.86764705882352944</v>
      </c>
      <c r="X9" s="69">
        <v>0.90117647058823536</v>
      </c>
      <c r="Y9" s="69">
        <v>0.89450980392156854</v>
      </c>
      <c r="Z9" s="68" t="s">
        <v>200</v>
      </c>
    </row>
    <row r="10" spans="1:26">
      <c r="A10" t="s">
        <v>0</v>
      </c>
      <c r="B10" t="s">
        <v>205</v>
      </c>
      <c r="C10" t="s">
        <v>206</v>
      </c>
      <c r="D10" t="s">
        <v>199</v>
      </c>
      <c r="E10" t="s">
        <v>194</v>
      </c>
      <c r="F10" s="68" t="s">
        <v>200</v>
      </c>
      <c r="G10" s="68" t="s">
        <v>200</v>
      </c>
      <c r="H10" s="68" t="s">
        <v>200</v>
      </c>
      <c r="I10" s="68" t="s">
        <v>200</v>
      </c>
      <c r="J10" s="68" t="s">
        <v>200</v>
      </c>
      <c r="K10" s="68" t="s">
        <v>200</v>
      </c>
      <c r="L10" s="68" t="s">
        <v>200</v>
      </c>
      <c r="M10" s="68" t="s">
        <v>200</v>
      </c>
      <c r="N10" s="68" t="s">
        <v>200</v>
      </c>
      <c r="O10" s="68" t="s">
        <v>200</v>
      </c>
      <c r="P10" s="68" t="s">
        <v>200</v>
      </c>
      <c r="Q10" s="68" t="s">
        <v>200</v>
      </c>
      <c r="R10" s="68" t="s">
        <v>200</v>
      </c>
      <c r="S10" s="68" t="s">
        <v>200</v>
      </c>
      <c r="T10" s="68" t="s">
        <v>200</v>
      </c>
      <c r="U10" s="68" t="s">
        <v>200</v>
      </c>
      <c r="V10" s="68" t="s">
        <v>200</v>
      </c>
      <c r="W10" s="68" t="s">
        <v>200</v>
      </c>
      <c r="X10" s="68" t="s">
        <v>200</v>
      </c>
      <c r="Y10" s="68" t="s">
        <v>200</v>
      </c>
      <c r="Z10" s="69">
        <v>0</v>
      </c>
    </row>
    <row r="11" spans="1:26">
      <c r="A11" t="s">
        <v>0</v>
      </c>
      <c r="B11" t="s">
        <v>207</v>
      </c>
      <c r="C11" t="s">
        <v>208</v>
      </c>
      <c r="D11" t="s">
        <v>199</v>
      </c>
      <c r="E11" t="s">
        <v>194</v>
      </c>
      <c r="F11" s="68" t="s">
        <v>200</v>
      </c>
      <c r="G11" s="68" t="s">
        <v>200</v>
      </c>
      <c r="H11" s="68" t="s">
        <v>200</v>
      </c>
      <c r="I11" s="68" t="s">
        <v>200</v>
      </c>
      <c r="J11" s="68" t="s">
        <v>200</v>
      </c>
      <c r="K11" s="68" t="s">
        <v>200</v>
      </c>
      <c r="L11" s="68" t="s">
        <v>200</v>
      </c>
      <c r="M11" s="68" t="s">
        <v>200</v>
      </c>
      <c r="N11" s="68" t="s">
        <v>200</v>
      </c>
      <c r="O11" s="68" t="s">
        <v>200</v>
      </c>
      <c r="P11" s="68" t="s">
        <v>200</v>
      </c>
      <c r="Q11" s="68" t="s">
        <v>200</v>
      </c>
      <c r="R11" s="68" t="s">
        <v>200</v>
      </c>
      <c r="S11" s="68" t="s">
        <v>200</v>
      </c>
      <c r="T11" s="68" t="s">
        <v>200</v>
      </c>
      <c r="U11" s="68" t="s">
        <v>200</v>
      </c>
      <c r="V11" s="68" t="s">
        <v>200</v>
      </c>
      <c r="W11" s="68" t="s">
        <v>200</v>
      </c>
      <c r="X11" s="68" t="s">
        <v>200</v>
      </c>
      <c r="Y11" s="68" t="s">
        <v>200</v>
      </c>
      <c r="Z11" s="69">
        <v>0.33</v>
      </c>
    </row>
    <row r="12" spans="1:26">
      <c r="A12" t="s">
        <v>0</v>
      </c>
      <c r="B12" t="s">
        <v>209</v>
      </c>
      <c r="C12" t="s">
        <v>210</v>
      </c>
      <c r="D12" t="s">
        <v>199</v>
      </c>
      <c r="E12" t="s">
        <v>194</v>
      </c>
      <c r="F12" s="68" t="s">
        <v>200</v>
      </c>
      <c r="G12" s="68" t="s">
        <v>200</v>
      </c>
      <c r="H12" s="68" t="s">
        <v>200</v>
      </c>
      <c r="I12" s="68" t="s">
        <v>200</v>
      </c>
      <c r="J12" s="68" t="s">
        <v>200</v>
      </c>
      <c r="K12" s="68" t="s">
        <v>200</v>
      </c>
      <c r="L12" s="68" t="s">
        <v>200</v>
      </c>
      <c r="M12" s="68" t="s">
        <v>200</v>
      </c>
      <c r="N12" s="68" t="s">
        <v>200</v>
      </c>
      <c r="O12" s="68" t="s">
        <v>200</v>
      </c>
      <c r="P12" s="68" t="s">
        <v>200</v>
      </c>
      <c r="Q12" s="68" t="s">
        <v>200</v>
      </c>
      <c r="R12" s="68" t="s">
        <v>200</v>
      </c>
      <c r="S12" s="68" t="s">
        <v>200</v>
      </c>
      <c r="T12" s="68" t="s">
        <v>200</v>
      </c>
      <c r="U12" s="68" t="s">
        <v>200</v>
      </c>
      <c r="V12" s="68" t="s">
        <v>200</v>
      </c>
      <c r="W12" s="68" t="s">
        <v>200</v>
      </c>
      <c r="X12" s="68" t="s">
        <v>200</v>
      </c>
      <c r="Y12" s="68" t="s">
        <v>200</v>
      </c>
      <c r="Z12" s="69">
        <v>0.66</v>
      </c>
    </row>
    <row r="13" spans="1:26">
      <c r="A13" t="s">
        <v>0</v>
      </c>
      <c r="B13" t="s">
        <v>211</v>
      </c>
      <c r="C13" t="s">
        <v>212</v>
      </c>
      <c r="D13" t="s">
        <v>199</v>
      </c>
      <c r="E13" t="s">
        <v>194</v>
      </c>
      <c r="F13" s="68" t="s">
        <v>200</v>
      </c>
      <c r="G13" s="68" t="s">
        <v>200</v>
      </c>
      <c r="H13" s="68" t="s">
        <v>200</v>
      </c>
      <c r="I13" s="68" t="s">
        <v>200</v>
      </c>
      <c r="J13" s="68" t="s">
        <v>200</v>
      </c>
      <c r="K13" s="68" t="s">
        <v>200</v>
      </c>
      <c r="L13" s="68" t="s">
        <v>200</v>
      </c>
      <c r="M13" s="68" t="s">
        <v>200</v>
      </c>
      <c r="N13" s="68" t="s">
        <v>200</v>
      </c>
      <c r="O13" s="68" t="s">
        <v>200</v>
      </c>
      <c r="P13" s="68" t="s">
        <v>200</v>
      </c>
      <c r="Q13" s="68" t="s">
        <v>200</v>
      </c>
      <c r="R13" s="68" t="s">
        <v>200</v>
      </c>
      <c r="S13" s="68" t="s">
        <v>200</v>
      </c>
      <c r="T13" s="68" t="s">
        <v>200</v>
      </c>
      <c r="U13" s="68" t="s">
        <v>200</v>
      </c>
      <c r="V13" s="68" t="s">
        <v>200</v>
      </c>
      <c r="W13" s="68" t="s">
        <v>200</v>
      </c>
      <c r="X13" s="68" t="s">
        <v>200</v>
      </c>
      <c r="Y13" s="68" t="s">
        <v>200</v>
      </c>
      <c r="Z13" s="69">
        <v>1</v>
      </c>
    </row>
    <row r="14" spans="1:26">
      <c r="A14" t="s">
        <v>0</v>
      </c>
      <c r="B14" t="s">
        <v>213</v>
      </c>
      <c r="C14" t="s">
        <v>214</v>
      </c>
      <c r="D14" t="s">
        <v>215</v>
      </c>
      <c r="E14" t="s">
        <v>194</v>
      </c>
      <c r="F14" s="70">
        <v>1</v>
      </c>
      <c r="G14" s="70">
        <v>1</v>
      </c>
      <c r="H14" s="70">
        <v>1</v>
      </c>
      <c r="I14" s="70">
        <v>2</v>
      </c>
      <c r="J14" s="70">
        <v>1</v>
      </c>
      <c r="K14" s="70">
        <v>1</v>
      </c>
      <c r="L14" s="70">
        <v>2</v>
      </c>
      <c r="M14" s="70">
        <v>2</v>
      </c>
      <c r="N14" s="70">
        <v>2</v>
      </c>
      <c r="O14" s="70">
        <v>3</v>
      </c>
      <c r="P14" s="70">
        <v>2</v>
      </c>
      <c r="Q14" s="70">
        <v>2</v>
      </c>
      <c r="R14" s="70">
        <v>3</v>
      </c>
      <c r="S14" s="70">
        <v>3</v>
      </c>
      <c r="T14" s="70">
        <v>2</v>
      </c>
      <c r="U14" s="70">
        <v>2</v>
      </c>
      <c r="V14" s="70">
        <v>2</v>
      </c>
      <c r="W14" s="70">
        <v>1</v>
      </c>
      <c r="X14" s="70">
        <v>2</v>
      </c>
      <c r="Y14" s="70">
        <v>2</v>
      </c>
      <c r="Z14" s="68" t="s">
        <v>200</v>
      </c>
    </row>
    <row r="15" spans="1:26">
      <c r="A15" t="s">
        <v>0</v>
      </c>
      <c r="B15" t="s">
        <v>216</v>
      </c>
      <c r="C15" t="s">
        <v>217</v>
      </c>
      <c r="D15" t="s">
        <v>215</v>
      </c>
      <c r="E15" t="s">
        <v>194</v>
      </c>
      <c r="F15" s="70">
        <v>2</v>
      </c>
      <c r="G15" s="70">
        <v>1</v>
      </c>
      <c r="H15" s="70">
        <v>5</v>
      </c>
      <c r="I15" s="70">
        <v>6</v>
      </c>
      <c r="J15" s="70">
        <v>5</v>
      </c>
      <c r="K15" s="70">
        <v>5</v>
      </c>
      <c r="L15" s="70">
        <v>2</v>
      </c>
      <c r="M15" s="70">
        <v>2</v>
      </c>
      <c r="N15" s="70">
        <v>3</v>
      </c>
      <c r="O15" s="70">
        <v>2</v>
      </c>
      <c r="P15" s="70">
        <v>3</v>
      </c>
      <c r="Q15" s="70">
        <v>1</v>
      </c>
      <c r="R15" s="70">
        <v>0</v>
      </c>
      <c r="S15" s="70">
        <v>0</v>
      </c>
      <c r="T15" s="70">
        <v>1</v>
      </c>
      <c r="U15" s="70">
        <v>2</v>
      </c>
      <c r="V15" s="70">
        <v>2</v>
      </c>
      <c r="W15" s="70">
        <v>3</v>
      </c>
      <c r="X15" s="70">
        <v>2</v>
      </c>
      <c r="Y15" s="70">
        <v>2</v>
      </c>
      <c r="Z15" s="68" t="s">
        <v>200</v>
      </c>
    </row>
    <row r="16" spans="1:26">
      <c r="A16" t="s">
        <v>0</v>
      </c>
      <c r="B16" t="s">
        <v>218</v>
      </c>
      <c r="C16" t="s">
        <v>219</v>
      </c>
      <c r="D16" t="s">
        <v>215</v>
      </c>
      <c r="E16" t="s">
        <v>194</v>
      </c>
      <c r="F16" s="70">
        <v>11</v>
      </c>
      <c r="G16" s="70">
        <v>15</v>
      </c>
      <c r="H16" s="70">
        <v>12</v>
      </c>
      <c r="I16" s="70">
        <v>9</v>
      </c>
      <c r="J16" s="70">
        <v>11</v>
      </c>
      <c r="K16" s="70">
        <v>11</v>
      </c>
      <c r="L16" s="70">
        <v>12</v>
      </c>
      <c r="M16" s="70">
        <v>12</v>
      </c>
      <c r="N16" s="70">
        <v>16</v>
      </c>
      <c r="O16" s="70">
        <v>17</v>
      </c>
      <c r="P16" s="70">
        <v>17</v>
      </c>
      <c r="Q16" s="70">
        <v>18</v>
      </c>
      <c r="R16" s="70">
        <v>15</v>
      </c>
      <c r="S16" s="70">
        <v>15</v>
      </c>
      <c r="T16" s="70">
        <v>12</v>
      </c>
      <c r="U16" s="70">
        <v>11</v>
      </c>
      <c r="V16" s="70">
        <v>10</v>
      </c>
      <c r="W16" s="70">
        <v>11</v>
      </c>
      <c r="X16" s="70">
        <v>5</v>
      </c>
      <c r="Y16" s="70">
        <v>6</v>
      </c>
      <c r="Z16" s="68" t="s">
        <v>200</v>
      </c>
    </row>
    <row r="17" spans="1:26">
      <c r="A17" t="s">
        <v>0</v>
      </c>
      <c r="B17" t="s">
        <v>220</v>
      </c>
      <c r="C17" t="s">
        <v>221</v>
      </c>
      <c r="D17" t="s">
        <v>215</v>
      </c>
      <c r="E17" t="s">
        <v>194</v>
      </c>
      <c r="F17" s="70">
        <v>34</v>
      </c>
      <c r="G17" s="70">
        <v>32</v>
      </c>
      <c r="H17" s="70">
        <v>31</v>
      </c>
      <c r="I17" s="70">
        <v>32</v>
      </c>
      <c r="J17" s="70">
        <v>32</v>
      </c>
      <c r="K17" s="70">
        <v>32</v>
      </c>
      <c r="L17" s="70">
        <v>32</v>
      </c>
      <c r="M17" s="70">
        <v>32</v>
      </c>
      <c r="N17" s="70">
        <v>30</v>
      </c>
      <c r="O17" s="70">
        <v>29</v>
      </c>
      <c r="P17" s="70">
        <v>29</v>
      </c>
      <c r="Q17" s="70">
        <v>30</v>
      </c>
      <c r="R17" s="70">
        <v>33</v>
      </c>
      <c r="S17" s="70">
        <v>33</v>
      </c>
      <c r="T17" s="70">
        <v>36</v>
      </c>
      <c r="U17" s="70">
        <v>36</v>
      </c>
      <c r="V17" s="70">
        <v>37</v>
      </c>
      <c r="W17" s="70">
        <v>36</v>
      </c>
      <c r="X17" s="70">
        <v>42</v>
      </c>
      <c r="Y17" s="70">
        <v>41</v>
      </c>
      <c r="Z17" s="68" t="s">
        <v>200</v>
      </c>
    </row>
    <row r="18" spans="1:26">
      <c r="A18" t="s">
        <v>0</v>
      </c>
      <c r="B18" t="s">
        <v>222</v>
      </c>
      <c r="C18" t="s">
        <v>223</v>
      </c>
      <c r="D18" t="s">
        <v>215</v>
      </c>
      <c r="E18" t="s">
        <v>194</v>
      </c>
      <c r="F18" s="70">
        <v>48</v>
      </c>
      <c r="G18" s="70">
        <v>49</v>
      </c>
      <c r="H18" s="70">
        <v>49</v>
      </c>
      <c r="I18" s="70">
        <v>49</v>
      </c>
      <c r="J18" s="70">
        <v>49</v>
      </c>
      <c r="K18" s="70">
        <v>49</v>
      </c>
      <c r="L18" s="70">
        <v>48</v>
      </c>
      <c r="M18" s="70">
        <v>48</v>
      </c>
      <c r="N18" s="70">
        <v>51</v>
      </c>
      <c r="O18" s="70">
        <v>51</v>
      </c>
      <c r="P18" s="70">
        <v>51</v>
      </c>
      <c r="Q18" s="70">
        <v>51</v>
      </c>
      <c r="R18" s="70">
        <v>51</v>
      </c>
      <c r="S18" s="70">
        <v>51</v>
      </c>
      <c r="T18" s="70">
        <v>51</v>
      </c>
      <c r="U18" s="70">
        <v>51</v>
      </c>
      <c r="V18" s="70">
        <v>51</v>
      </c>
      <c r="W18" s="70">
        <v>51</v>
      </c>
      <c r="X18" s="70">
        <v>51</v>
      </c>
      <c r="Y18" s="70">
        <v>51</v>
      </c>
      <c r="Z18" s="68" t="s">
        <v>200</v>
      </c>
    </row>
    <row r="19" spans="1:26">
      <c r="A19" t="s">
        <v>0</v>
      </c>
      <c r="B19" t="s">
        <v>224</v>
      </c>
      <c r="C19" t="s">
        <v>225</v>
      </c>
      <c r="D19" t="s">
        <v>215</v>
      </c>
      <c r="E19" t="s">
        <v>194</v>
      </c>
      <c r="F19" s="71">
        <v>0</v>
      </c>
      <c r="G19" s="71">
        <v>0</v>
      </c>
      <c r="H19" s="71">
        <v>0</v>
      </c>
      <c r="I19" s="71">
        <v>0</v>
      </c>
      <c r="J19" s="71">
        <v>0</v>
      </c>
      <c r="K19" s="71">
        <v>0</v>
      </c>
      <c r="L19" s="71">
        <v>0</v>
      </c>
      <c r="M19" s="71">
        <v>0</v>
      </c>
      <c r="N19" s="71">
        <v>0</v>
      </c>
      <c r="O19" s="71">
        <v>0</v>
      </c>
      <c r="P19" s="71">
        <v>0</v>
      </c>
      <c r="Q19" s="71">
        <v>0</v>
      </c>
      <c r="R19" s="71">
        <v>0</v>
      </c>
      <c r="S19" s="71">
        <v>0</v>
      </c>
      <c r="T19" s="71">
        <v>0</v>
      </c>
      <c r="U19" s="71">
        <v>0</v>
      </c>
      <c r="V19" s="71">
        <v>0</v>
      </c>
      <c r="W19" s="71">
        <v>0</v>
      </c>
      <c r="X19" s="71">
        <v>0</v>
      </c>
      <c r="Y19" s="71">
        <v>0</v>
      </c>
      <c r="Z19" s="68" t="s">
        <v>200</v>
      </c>
    </row>
    <row r="20" spans="1:26">
      <c r="A20" t="s">
        <v>0</v>
      </c>
      <c r="B20" t="s">
        <v>226</v>
      </c>
      <c r="C20" t="s">
        <v>227</v>
      </c>
      <c r="D20" t="s">
        <v>215</v>
      </c>
      <c r="E20" t="s">
        <v>194</v>
      </c>
      <c r="F20" s="71">
        <v>0.66</v>
      </c>
      <c r="G20" s="71">
        <v>0.33</v>
      </c>
      <c r="H20" s="71">
        <v>1.65</v>
      </c>
      <c r="I20" s="71">
        <v>1.98</v>
      </c>
      <c r="J20" s="71">
        <v>1.65</v>
      </c>
      <c r="K20" s="71">
        <v>1.65</v>
      </c>
      <c r="L20" s="71">
        <v>0.66</v>
      </c>
      <c r="M20" s="71">
        <v>0.66</v>
      </c>
      <c r="N20" s="71">
        <v>0.99</v>
      </c>
      <c r="O20" s="71">
        <v>0.66</v>
      </c>
      <c r="P20" s="71">
        <v>0.99</v>
      </c>
      <c r="Q20" s="71">
        <v>0.33</v>
      </c>
      <c r="R20" s="71">
        <v>0</v>
      </c>
      <c r="S20" s="71">
        <v>0</v>
      </c>
      <c r="T20" s="71">
        <v>0.33</v>
      </c>
      <c r="U20" s="71">
        <v>0.66</v>
      </c>
      <c r="V20" s="71">
        <v>0.66</v>
      </c>
      <c r="W20" s="71">
        <v>0.99</v>
      </c>
      <c r="X20" s="71">
        <v>0.66</v>
      </c>
      <c r="Y20" s="71">
        <v>0.66</v>
      </c>
      <c r="Z20" s="68" t="s">
        <v>200</v>
      </c>
    </row>
    <row r="21" spans="1:26">
      <c r="A21" t="s">
        <v>0</v>
      </c>
      <c r="B21" t="s">
        <v>228</v>
      </c>
      <c r="C21" t="s">
        <v>229</v>
      </c>
      <c r="D21" t="s">
        <v>215</v>
      </c>
      <c r="E21" t="s">
        <v>194</v>
      </c>
      <c r="F21" s="71">
        <v>7.2600000000000007</v>
      </c>
      <c r="G21" s="71">
        <v>9.9</v>
      </c>
      <c r="H21" s="71">
        <v>7.92</v>
      </c>
      <c r="I21" s="71">
        <v>5.94</v>
      </c>
      <c r="J21" s="71">
        <v>7.2600000000000007</v>
      </c>
      <c r="K21" s="71">
        <v>7.2600000000000007</v>
      </c>
      <c r="L21" s="71">
        <v>7.92</v>
      </c>
      <c r="M21" s="71">
        <v>7.92</v>
      </c>
      <c r="N21" s="71">
        <v>10.56</v>
      </c>
      <c r="O21" s="71">
        <v>11.22</v>
      </c>
      <c r="P21" s="71">
        <v>11.22</v>
      </c>
      <c r="Q21" s="71">
        <v>11.88</v>
      </c>
      <c r="R21" s="71">
        <v>9.9</v>
      </c>
      <c r="S21" s="71">
        <v>9.9</v>
      </c>
      <c r="T21" s="71">
        <v>7.92</v>
      </c>
      <c r="U21" s="71">
        <v>7.2600000000000007</v>
      </c>
      <c r="V21" s="71">
        <v>6.6000000000000014</v>
      </c>
      <c r="W21" s="71">
        <v>7.2600000000000007</v>
      </c>
      <c r="X21" s="71">
        <v>3.3</v>
      </c>
      <c r="Y21" s="71">
        <v>3.96</v>
      </c>
      <c r="Z21" s="68" t="s">
        <v>200</v>
      </c>
    </row>
    <row r="22" spans="1:26">
      <c r="A22" t="s">
        <v>0</v>
      </c>
      <c r="B22" t="s">
        <v>230</v>
      </c>
      <c r="C22" t="s">
        <v>231</v>
      </c>
      <c r="D22" t="s">
        <v>215</v>
      </c>
      <c r="E22" t="s">
        <v>194</v>
      </c>
      <c r="F22" s="71">
        <v>34</v>
      </c>
      <c r="G22" s="71">
        <v>32</v>
      </c>
      <c r="H22" s="71">
        <v>31</v>
      </c>
      <c r="I22" s="71">
        <v>32</v>
      </c>
      <c r="J22" s="71">
        <v>32</v>
      </c>
      <c r="K22" s="71">
        <v>32</v>
      </c>
      <c r="L22" s="71">
        <v>32</v>
      </c>
      <c r="M22" s="71">
        <v>32</v>
      </c>
      <c r="N22" s="71">
        <v>30</v>
      </c>
      <c r="O22" s="71">
        <v>29</v>
      </c>
      <c r="P22" s="71">
        <v>29</v>
      </c>
      <c r="Q22" s="71">
        <v>30</v>
      </c>
      <c r="R22" s="71">
        <v>33</v>
      </c>
      <c r="S22" s="71">
        <v>33</v>
      </c>
      <c r="T22" s="71">
        <v>36</v>
      </c>
      <c r="U22" s="71">
        <v>36</v>
      </c>
      <c r="V22" s="71">
        <v>37</v>
      </c>
      <c r="W22" s="71">
        <v>36</v>
      </c>
      <c r="X22" s="71">
        <v>42</v>
      </c>
      <c r="Y22" s="71">
        <v>41</v>
      </c>
      <c r="Z22" s="68" t="s">
        <v>200</v>
      </c>
    </row>
    <row r="23" spans="1:26">
      <c r="A23" t="s">
        <v>232</v>
      </c>
      <c r="B23" t="s">
        <v>197</v>
      </c>
      <c r="C23" t="s">
        <v>198</v>
      </c>
      <c r="D23" t="s">
        <v>199</v>
      </c>
      <c r="E23" t="s">
        <v>194</v>
      </c>
      <c r="F23" s="68" t="s">
        <v>200</v>
      </c>
      <c r="G23" s="68" t="s">
        <v>200</v>
      </c>
      <c r="H23" s="68" t="s">
        <v>200</v>
      </c>
      <c r="I23" s="68" t="s">
        <v>200</v>
      </c>
      <c r="J23" s="68" t="s">
        <v>200</v>
      </c>
      <c r="K23" s="68" t="s">
        <v>200</v>
      </c>
      <c r="L23" s="68" t="s">
        <v>200</v>
      </c>
      <c r="M23" s="69">
        <v>0.90233644859813078</v>
      </c>
      <c r="N23" s="69">
        <v>0.86715596330275213</v>
      </c>
      <c r="O23" s="69">
        <v>0.88275229357798168</v>
      </c>
      <c r="P23" s="69">
        <v>0.88275229357798168</v>
      </c>
      <c r="Q23" s="69">
        <v>0.88275229357798168</v>
      </c>
      <c r="R23" s="69">
        <v>0.88275229357798168</v>
      </c>
      <c r="S23" s="69">
        <v>0.88275229357798168</v>
      </c>
      <c r="T23" s="69">
        <v>0.88275229357798168</v>
      </c>
      <c r="U23" s="69">
        <v>0.88275229357798168</v>
      </c>
      <c r="V23" s="69">
        <v>0.88275229357798168</v>
      </c>
      <c r="W23" s="69">
        <v>0.88275229357798168</v>
      </c>
      <c r="X23" s="69">
        <v>0.88275229357798168</v>
      </c>
      <c r="Y23" s="69">
        <v>0.88275229357798168</v>
      </c>
      <c r="Z23" s="68" t="s">
        <v>200</v>
      </c>
    </row>
    <row r="24" spans="1:26">
      <c r="A24" t="s">
        <v>232</v>
      </c>
      <c r="B24" t="s">
        <v>201</v>
      </c>
      <c r="C24" t="s">
        <v>202</v>
      </c>
      <c r="D24" t="s">
        <v>199</v>
      </c>
      <c r="E24" t="s">
        <v>194</v>
      </c>
      <c r="F24" s="68" t="s">
        <v>200</v>
      </c>
      <c r="G24" s="68" t="s">
        <v>200</v>
      </c>
      <c r="H24" s="68" t="s">
        <v>200</v>
      </c>
      <c r="I24" s="68" t="s">
        <v>200</v>
      </c>
      <c r="J24" s="68" t="s">
        <v>200</v>
      </c>
      <c r="K24" s="68" t="s">
        <v>200</v>
      </c>
      <c r="L24" s="68" t="s">
        <v>200</v>
      </c>
      <c r="M24" s="69">
        <v>0</v>
      </c>
      <c r="N24" s="69">
        <v>0</v>
      </c>
      <c r="O24" s="69">
        <v>0</v>
      </c>
      <c r="P24" s="69">
        <v>0</v>
      </c>
      <c r="Q24" s="69">
        <v>0</v>
      </c>
      <c r="R24" s="69">
        <v>0</v>
      </c>
      <c r="S24" s="69">
        <v>0</v>
      </c>
      <c r="T24" s="69">
        <v>0</v>
      </c>
      <c r="U24" s="69">
        <v>0</v>
      </c>
      <c r="V24" s="69">
        <v>0</v>
      </c>
      <c r="W24" s="69">
        <v>0</v>
      </c>
      <c r="X24" s="69">
        <v>0</v>
      </c>
      <c r="Y24" s="69">
        <v>0</v>
      </c>
      <c r="Z24" s="68" t="s">
        <v>200</v>
      </c>
    </row>
    <row r="25" spans="1:26">
      <c r="A25" t="s">
        <v>232</v>
      </c>
      <c r="B25" t="s">
        <v>203</v>
      </c>
      <c r="C25" t="s">
        <v>204</v>
      </c>
      <c r="D25" t="s">
        <v>199</v>
      </c>
      <c r="E25" t="s">
        <v>194</v>
      </c>
      <c r="F25" s="69">
        <v>0.89745098039215687</v>
      </c>
      <c r="G25" s="69">
        <v>0.90834951456310686</v>
      </c>
      <c r="H25" s="69">
        <v>0.88653846153846161</v>
      </c>
      <c r="I25" s="69">
        <v>0.89278846153846148</v>
      </c>
      <c r="J25" s="69">
        <v>0.90676190476190488</v>
      </c>
      <c r="K25" s="69">
        <v>0.89095238095238083</v>
      </c>
      <c r="L25" s="69">
        <v>0.90038095238095239</v>
      </c>
      <c r="M25" s="69">
        <v>0.90233644859813078</v>
      </c>
      <c r="N25" s="69">
        <v>0.86715596330275213</v>
      </c>
      <c r="O25" s="69">
        <v>0.88275229357798168</v>
      </c>
      <c r="P25" s="69">
        <v>0.88275229357798168</v>
      </c>
      <c r="Q25" s="69">
        <v>0.88275229357798168</v>
      </c>
      <c r="R25" s="69">
        <v>0.88275229357798168</v>
      </c>
      <c r="S25" s="69">
        <v>0.88275229357798168</v>
      </c>
      <c r="T25" s="69">
        <v>0.88275229357798168</v>
      </c>
      <c r="U25" s="69">
        <v>0.88275229357798168</v>
      </c>
      <c r="V25" s="69">
        <v>0.88275229357798168</v>
      </c>
      <c r="W25" s="69">
        <v>0.88275229357798168</v>
      </c>
      <c r="X25" s="69">
        <v>0.88275229357798168</v>
      </c>
      <c r="Y25" s="69">
        <v>0.88275229357798168</v>
      </c>
      <c r="Z25" s="68" t="s">
        <v>200</v>
      </c>
    </row>
    <row r="26" spans="1:26">
      <c r="A26" t="s">
        <v>232</v>
      </c>
      <c r="B26" t="s">
        <v>205</v>
      </c>
      <c r="C26" t="s">
        <v>206</v>
      </c>
      <c r="D26" t="s">
        <v>199</v>
      </c>
      <c r="E26" t="s">
        <v>194</v>
      </c>
      <c r="F26" s="68" t="s">
        <v>200</v>
      </c>
      <c r="G26" s="68" t="s">
        <v>200</v>
      </c>
      <c r="H26" s="68" t="s">
        <v>200</v>
      </c>
      <c r="I26" s="68" t="s">
        <v>200</v>
      </c>
      <c r="J26" s="68" t="s">
        <v>200</v>
      </c>
      <c r="K26" s="68" t="s">
        <v>200</v>
      </c>
      <c r="L26" s="68" t="s">
        <v>200</v>
      </c>
      <c r="M26" s="68" t="s">
        <v>200</v>
      </c>
      <c r="N26" s="68" t="s">
        <v>200</v>
      </c>
      <c r="O26" s="68" t="s">
        <v>200</v>
      </c>
      <c r="P26" s="68" t="s">
        <v>200</v>
      </c>
      <c r="Q26" s="68" t="s">
        <v>200</v>
      </c>
      <c r="R26" s="68" t="s">
        <v>200</v>
      </c>
      <c r="S26" s="68" t="s">
        <v>200</v>
      </c>
      <c r="T26" s="68" t="s">
        <v>200</v>
      </c>
      <c r="U26" s="68" t="s">
        <v>200</v>
      </c>
      <c r="V26" s="68" t="s">
        <v>200</v>
      </c>
      <c r="W26" s="68" t="s">
        <v>200</v>
      </c>
      <c r="X26" s="68" t="s">
        <v>200</v>
      </c>
      <c r="Y26" s="68" t="s">
        <v>200</v>
      </c>
      <c r="Z26" s="69">
        <v>0</v>
      </c>
    </row>
    <row r="27" spans="1:26">
      <c r="A27" t="s">
        <v>232</v>
      </c>
      <c r="B27" t="s">
        <v>207</v>
      </c>
      <c r="C27" t="s">
        <v>208</v>
      </c>
      <c r="D27" t="s">
        <v>199</v>
      </c>
      <c r="E27" t="s">
        <v>194</v>
      </c>
      <c r="F27" s="68" t="s">
        <v>200</v>
      </c>
      <c r="G27" s="68" t="s">
        <v>200</v>
      </c>
      <c r="H27" s="68" t="s">
        <v>200</v>
      </c>
      <c r="I27" s="68" t="s">
        <v>200</v>
      </c>
      <c r="J27" s="68" t="s">
        <v>200</v>
      </c>
      <c r="K27" s="68" t="s">
        <v>200</v>
      </c>
      <c r="L27" s="68" t="s">
        <v>200</v>
      </c>
      <c r="M27" s="68" t="s">
        <v>200</v>
      </c>
      <c r="N27" s="68" t="s">
        <v>200</v>
      </c>
      <c r="O27" s="68" t="s">
        <v>200</v>
      </c>
      <c r="P27" s="68" t="s">
        <v>200</v>
      </c>
      <c r="Q27" s="68" t="s">
        <v>200</v>
      </c>
      <c r="R27" s="68" t="s">
        <v>200</v>
      </c>
      <c r="S27" s="68" t="s">
        <v>200</v>
      </c>
      <c r="T27" s="68" t="s">
        <v>200</v>
      </c>
      <c r="U27" s="68" t="s">
        <v>200</v>
      </c>
      <c r="V27" s="68" t="s">
        <v>200</v>
      </c>
      <c r="W27" s="68" t="s">
        <v>200</v>
      </c>
      <c r="X27" s="68" t="s">
        <v>200</v>
      </c>
      <c r="Y27" s="68" t="s">
        <v>200</v>
      </c>
      <c r="Z27" s="69">
        <v>0.33</v>
      </c>
    </row>
    <row r="28" spans="1:26">
      <c r="A28" t="s">
        <v>232</v>
      </c>
      <c r="B28" t="s">
        <v>209</v>
      </c>
      <c r="C28" t="s">
        <v>210</v>
      </c>
      <c r="D28" t="s">
        <v>199</v>
      </c>
      <c r="E28" t="s">
        <v>194</v>
      </c>
      <c r="F28" s="68" t="s">
        <v>200</v>
      </c>
      <c r="G28" s="68" t="s">
        <v>200</v>
      </c>
      <c r="H28" s="68" t="s">
        <v>200</v>
      </c>
      <c r="I28" s="68" t="s">
        <v>200</v>
      </c>
      <c r="J28" s="68" t="s">
        <v>200</v>
      </c>
      <c r="K28" s="68" t="s">
        <v>200</v>
      </c>
      <c r="L28" s="68" t="s">
        <v>200</v>
      </c>
      <c r="M28" s="68" t="s">
        <v>200</v>
      </c>
      <c r="N28" s="68" t="s">
        <v>200</v>
      </c>
      <c r="O28" s="68" t="s">
        <v>200</v>
      </c>
      <c r="P28" s="68" t="s">
        <v>200</v>
      </c>
      <c r="Q28" s="68" t="s">
        <v>200</v>
      </c>
      <c r="R28" s="68" t="s">
        <v>200</v>
      </c>
      <c r="S28" s="68" t="s">
        <v>200</v>
      </c>
      <c r="T28" s="68" t="s">
        <v>200</v>
      </c>
      <c r="U28" s="68" t="s">
        <v>200</v>
      </c>
      <c r="V28" s="68" t="s">
        <v>200</v>
      </c>
      <c r="W28" s="68" t="s">
        <v>200</v>
      </c>
      <c r="X28" s="68" t="s">
        <v>200</v>
      </c>
      <c r="Y28" s="68" t="s">
        <v>200</v>
      </c>
      <c r="Z28" s="69">
        <v>0.66</v>
      </c>
    </row>
    <row r="29" spans="1:26">
      <c r="A29" t="s">
        <v>232</v>
      </c>
      <c r="B29" t="s">
        <v>211</v>
      </c>
      <c r="C29" t="s">
        <v>212</v>
      </c>
      <c r="D29" t="s">
        <v>199</v>
      </c>
      <c r="E29" t="s">
        <v>194</v>
      </c>
      <c r="F29" s="68" t="s">
        <v>200</v>
      </c>
      <c r="G29" s="68" t="s">
        <v>200</v>
      </c>
      <c r="H29" s="68" t="s">
        <v>200</v>
      </c>
      <c r="I29" s="68" t="s">
        <v>200</v>
      </c>
      <c r="J29" s="68" t="s">
        <v>200</v>
      </c>
      <c r="K29" s="68" t="s">
        <v>200</v>
      </c>
      <c r="L29" s="68" t="s">
        <v>200</v>
      </c>
      <c r="M29" s="68" t="s">
        <v>200</v>
      </c>
      <c r="N29" s="68" t="s">
        <v>200</v>
      </c>
      <c r="O29" s="68" t="s">
        <v>200</v>
      </c>
      <c r="P29" s="68" t="s">
        <v>200</v>
      </c>
      <c r="Q29" s="68" t="s">
        <v>200</v>
      </c>
      <c r="R29" s="68" t="s">
        <v>200</v>
      </c>
      <c r="S29" s="68" t="s">
        <v>200</v>
      </c>
      <c r="T29" s="68" t="s">
        <v>200</v>
      </c>
      <c r="U29" s="68" t="s">
        <v>200</v>
      </c>
      <c r="V29" s="68" t="s">
        <v>200</v>
      </c>
      <c r="W29" s="68" t="s">
        <v>200</v>
      </c>
      <c r="X29" s="68" t="s">
        <v>200</v>
      </c>
      <c r="Y29" s="68" t="s">
        <v>200</v>
      </c>
      <c r="Z29" s="69">
        <v>1</v>
      </c>
    </row>
    <row r="30" spans="1:26">
      <c r="A30" t="s">
        <v>232</v>
      </c>
      <c r="B30" t="s">
        <v>213</v>
      </c>
      <c r="C30" t="s">
        <v>214</v>
      </c>
      <c r="D30" t="s">
        <v>215</v>
      </c>
      <c r="E30" t="s">
        <v>194</v>
      </c>
      <c r="F30" s="70">
        <v>2</v>
      </c>
      <c r="G30" s="70">
        <v>1</v>
      </c>
      <c r="H30" s="70">
        <v>2</v>
      </c>
      <c r="I30" s="70">
        <v>2</v>
      </c>
      <c r="J30" s="70">
        <v>1</v>
      </c>
      <c r="K30" s="70">
        <v>1</v>
      </c>
      <c r="L30" s="70">
        <v>0</v>
      </c>
      <c r="M30" s="70">
        <v>2</v>
      </c>
      <c r="N30" s="70">
        <v>3</v>
      </c>
      <c r="O30" s="70">
        <v>3</v>
      </c>
      <c r="P30" s="70">
        <v>3</v>
      </c>
      <c r="Q30" s="70">
        <v>3</v>
      </c>
      <c r="R30" s="70">
        <v>3</v>
      </c>
      <c r="S30" s="70">
        <v>3</v>
      </c>
      <c r="T30" s="70">
        <v>3</v>
      </c>
      <c r="U30" s="70">
        <v>3</v>
      </c>
      <c r="V30" s="70">
        <v>3</v>
      </c>
      <c r="W30" s="70">
        <v>3</v>
      </c>
      <c r="X30" s="70">
        <v>3</v>
      </c>
      <c r="Y30" s="70">
        <v>3</v>
      </c>
      <c r="Z30" s="68" t="s">
        <v>200</v>
      </c>
    </row>
    <row r="31" spans="1:26">
      <c r="A31" t="s">
        <v>232</v>
      </c>
      <c r="B31" t="s">
        <v>216</v>
      </c>
      <c r="C31" t="s">
        <v>217</v>
      </c>
      <c r="D31" t="s">
        <v>215</v>
      </c>
      <c r="E31" t="s">
        <v>194</v>
      </c>
      <c r="F31" s="70">
        <v>4</v>
      </c>
      <c r="G31" s="70">
        <v>6</v>
      </c>
      <c r="H31" s="70">
        <v>6</v>
      </c>
      <c r="I31" s="70">
        <v>3</v>
      </c>
      <c r="J31" s="70">
        <v>5</v>
      </c>
      <c r="K31" s="70">
        <v>9</v>
      </c>
      <c r="L31" s="70">
        <v>8</v>
      </c>
      <c r="M31" s="70">
        <v>5</v>
      </c>
      <c r="N31" s="70">
        <v>8</v>
      </c>
      <c r="O31" s="70">
        <v>8</v>
      </c>
      <c r="P31" s="70">
        <v>8</v>
      </c>
      <c r="Q31" s="70">
        <v>8</v>
      </c>
      <c r="R31" s="70">
        <v>8</v>
      </c>
      <c r="S31" s="70">
        <v>8</v>
      </c>
      <c r="T31" s="70">
        <v>8</v>
      </c>
      <c r="U31" s="70">
        <v>8</v>
      </c>
      <c r="V31" s="70">
        <v>8</v>
      </c>
      <c r="W31" s="70">
        <v>8</v>
      </c>
      <c r="X31" s="70">
        <v>8</v>
      </c>
      <c r="Y31" s="70">
        <v>8</v>
      </c>
      <c r="Z31" s="68" t="s">
        <v>200</v>
      </c>
    </row>
    <row r="32" spans="1:26">
      <c r="A32" t="s">
        <v>232</v>
      </c>
      <c r="B32" t="s">
        <v>218</v>
      </c>
      <c r="C32" t="s">
        <v>219</v>
      </c>
      <c r="D32" t="s">
        <v>215</v>
      </c>
      <c r="E32" t="s">
        <v>194</v>
      </c>
      <c r="F32" s="70">
        <v>17</v>
      </c>
      <c r="G32" s="70">
        <v>13</v>
      </c>
      <c r="H32" s="70">
        <v>17</v>
      </c>
      <c r="I32" s="70">
        <v>21</v>
      </c>
      <c r="J32" s="70">
        <v>16</v>
      </c>
      <c r="K32" s="70">
        <v>13</v>
      </c>
      <c r="L32" s="70">
        <v>15</v>
      </c>
      <c r="M32" s="70">
        <v>15</v>
      </c>
      <c r="N32" s="70">
        <v>18</v>
      </c>
      <c r="O32" s="70">
        <v>13</v>
      </c>
      <c r="P32" s="70">
        <v>13</v>
      </c>
      <c r="Q32" s="70">
        <v>13</v>
      </c>
      <c r="R32" s="70">
        <v>13</v>
      </c>
      <c r="S32" s="70">
        <v>13</v>
      </c>
      <c r="T32" s="70">
        <v>13</v>
      </c>
      <c r="U32" s="70">
        <v>13</v>
      </c>
      <c r="V32" s="70">
        <v>13</v>
      </c>
      <c r="W32" s="70">
        <v>13</v>
      </c>
      <c r="X32" s="70">
        <v>13</v>
      </c>
      <c r="Y32" s="70">
        <v>13</v>
      </c>
      <c r="Z32" s="68" t="s">
        <v>200</v>
      </c>
    </row>
    <row r="33" spans="1:26">
      <c r="A33" t="s">
        <v>232</v>
      </c>
      <c r="B33" t="s">
        <v>220</v>
      </c>
      <c r="C33" t="s">
        <v>221</v>
      </c>
      <c r="D33" t="s">
        <v>215</v>
      </c>
      <c r="E33" t="s">
        <v>194</v>
      </c>
      <c r="F33" s="70">
        <v>79</v>
      </c>
      <c r="G33" s="70">
        <v>83</v>
      </c>
      <c r="H33" s="70">
        <v>79</v>
      </c>
      <c r="I33" s="70">
        <v>78</v>
      </c>
      <c r="J33" s="70">
        <v>83</v>
      </c>
      <c r="K33" s="70">
        <v>82</v>
      </c>
      <c r="L33" s="70">
        <v>82</v>
      </c>
      <c r="M33" s="70">
        <v>85</v>
      </c>
      <c r="N33" s="70">
        <v>80</v>
      </c>
      <c r="O33" s="70">
        <v>85</v>
      </c>
      <c r="P33" s="70">
        <v>85</v>
      </c>
      <c r="Q33" s="70">
        <v>85</v>
      </c>
      <c r="R33" s="70">
        <v>85</v>
      </c>
      <c r="S33" s="70">
        <v>85</v>
      </c>
      <c r="T33" s="70">
        <v>85</v>
      </c>
      <c r="U33" s="70">
        <v>85</v>
      </c>
      <c r="V33" s="70">
        <v>85</v>
      </c>
      <c r="W33" s="70">
        <v>85</v>
      </c>
      <c r="X33" s="70">
        <v>85</v>
      </c>
      <c r="Y33" s="70">
        <v>85</v>
      </c>
      <c r="Z33" s="68" t="s">
        <v>200</v>
      </c>
    </row>
    <row r="34" spans="1:26">
      <c r="A34" t="s">
        <v>232</v>
      </c>
      <c r="B34" t="s">
        <v>222</v>
      </c>
      <c r="C34" t="s">
        <v>223</v>
      </c>
      <c r="D34" t="s">
        <v>215</v>
      </c>
      <c r="E34" t="s">
        <v>194</v>
      </c>
      <c r="F34" s="70">
        <v>102</v>
      </c>
      <c r="G34" s="70">
        <v>103</v>
      </c>
      <c r="H34" s="70">
        <v>104</v>
      </c>
      <c r="I34" s="70">
        <v>104</v>
      </c>
      <c r="J34" s="70">
        <v>105</v>
      </c>
      <c r="K34" s="70">
        <v>105</v>
      </c>
      <c r="L34" s="70">
        <v>105</v>
      </c>
      <c r="M34" s="70">
        <v>107</v>
      </c>
      <c r="N34" s="70">
        <v>109</v>
      </c>
      <c r="O34" s="70">
        <v>109</v>
      </c>
      <c r="P34" s="70">
        <v>109</v>
      </c>
      <c r="Q34" s="70">
        <v>109</v>
      </c>
      <c r="R34" s="70">
        <v>109</v>
      </c>
      <c r="S34" s="70">
        <v>109</v>
      </c>
      <c r="T34" s="70">
        <v>109</v>
      </c>
      <c r="U34" s="70">
        <v>109</v>
      </c>
      <c r="V34" s="70">
        <v>109</v>
      </c>
      <c r="W34" s="70">
        <v>109</v>
      </c>
      <c r="X34" s="70">
        <v>109</v>
      </c>
      <c r="Y34" s="70">
        <v>109</v>
      </c>
      <c r="Z34" s="68" t="s">
        <v>200</v>
      </c>
    </row>
    <row r="35" spans="1:26">
      <c r="A35" t="s">
        <v>232</v>
      </c>
      <c r="B35" t="s">
        <v>224</v>
      </c>
      <c r="C35" t="s">
        <v>225</v>
      </c>
      <c r="D35" t="s">
        <v>215</v>
      </c>
      <c r="E35" t="s">
        <v>194</v>
      </c>
      <c r="F35" s="71">
        <v>0</v>
      </c>
      <c r="G35" s="71">
        <v>0</v>
      </c>
      <c r="H35" s="71">
        <v>0</v>
      </c>
      <c r="I35" s="71">
        <v>0</v>
      </c>
      <c r="J35" s="71">
        <v>0</v>
      </c>
      <c r="K35" s="71">
        <v>0</v>
      </c>
      <c r="L35" s="71">
        <v>0</v>
      </c>
      <c r="M35" s="71">
        <v>0</v>
      </c>
      <c r="N35" s="71">
        <v>0</v>
      </c>
      <c r="O35" s="71">
        <v>0</v>
      </c>
      <c r="P35" s="71">
        <v>0</v>
      </c>
      <c r="Q35" s="71">
        <v>0</v>
      </c>
      <c r="R35" s="71">
        <v>0</v>
      </c>
      <c r="S35" s="71">
        <v>0</v>
      </c>
      <c r="T35" s="71">
        <v>0</v>
      </c>
      <c r="U35" s="71">
        <v>0</v>
      </c>
      <c r="V35" s="71">
        <v>0</v>
      </c>
      <c r="W35" s="71">
        <v>0</v>
      </c>
      <c r="X35" s="71">
        <v>0</v>
      </c>
      <c r="Y35" s="71">
        <v>0</v>
      </c>
      <c r="Z35" s="68" t="s">
        <v>200</v>
      </c>
    </row>
    <row r="36" spans="1:26">
      <c r="A36" t="s">
        <v>232</v>
      </c>
      <c r="B36" t="s">
        <v>226</v>
      </c>
      <c r="C36" t="s">
        <v>227</v>
      </c>
      <c r="D36" t="s">
        <v>215</v>
      </c>
      <c r="E36" t="s">
        <v>194</v>
      </c>
      <c r="F36" s="71">
        <v>1.32</v>
      </c>
      <c r="G36" s="71">
        <v>1.98</v>
      </c>
      <c r="H36" s="71">
        <v>1.98</v>
      </c>
      <c r="I36" s="71">
        <v>0.99</v>
      </c>
      <c r="J36" s="71">
        <v>1.65</v>
      </c>
      <c r="K36" s="71">
        <v>2.97</v>
      </c>
      <c r="L36" s="71">
        <v>2.64</v>
      </c>
      <c r="M36" s="71">
        <v>1.65</v>
      </c>
      <c r="N36" s="71">
        <v>2.64</v>
      </c>
      <c r="O36" s="71">
        <v>2.64</v>
      </c>
      <c r="P36" s="71">
        <v>2.64</v>
      </c>
      <c r="Q36" s="71">
        <v>2.64</v>
      </c>
      <c r="R36" s="71">
        <v>2.64</v>
      </c>
      <c r="S36" s="71">
        <v>2.64</v>
      </c>
      <c r="T36" s="71">
        <v>2.64</v>
      </c>
      <c r="U36" s="71">
        <v>2.64</v>
      </c>
      <c r="V36" s="71">
        <v>2.64</v>
      </c>
      <c r="W36" s="71">
        <v>2.64</v>
      </c>
      <c r="X36" s="71">
        <v>2.64</v>
      </c>
      <c r="Y36" s="71">
        <v>2.64</v>
      </c>
      <c r="Z36" s="68" t="s">
        <v>200</v>
      </c>
    </row>
    <row r="37" spans="1:26">
      <c r="A37" t="s">
        <v>232</v>
      </c>
      <c r="B37" t="s">
        <v>228</v>
      </c>
      <c r="C37" t="s">
        <v>229</v>
      </c>
      <c r="D37" t="s">
        <v>215</v>
      </c>
      <c r="E37" t="s">
        <v>194</v>
      </c>
      <c r="F37" s="71">
        <v>11.22</v>
      </c>
      <c r="G37" s="71">
        <v>8.58</v>
      </c>
      <c r="H37" s="71">
        <v>11.22</v>
      </c>
      <c r="I37" s="71">
        <v>13.86</v>
      </c>
      <c r="J37" s="71">
        <v>10.56</v>
      </c>
      <c r="K37" s="71">
        <v>8.58</v>
      </c>
      <c r="L37" s="71">
        <v>9.9</v>
      </c>
      <c r="M37" s="71">
        <v>9.9</v>
      </c>
      <c r="N37" s="71">
        <v>11.88</v>
      </c>
      <c r="O37" s="71">
        <v>8.58</v>
      </c>
      <c r="P37" s="71">
        <v>8.58</v>
      </c>
      <c r="Q37" s="71">
        <v>8.58</v>
      </c>
      <c r="R37" s="71">
        <v>8.58</v>
      </c>
      <c r="S37" s="71">
        <v>8.58</v>
      </c>
      <c r="T37" s="71">
        <v>8.58</v>
      </c>
      <c r="U37" s="71">
        <v>8.58</v>
      </c>
      <c r="V37" s="71">
        <v>8.58</v>
      </c>
      <c r="W37" s="71">
        <v>8.58</v>
      </c>
      <c r="X37" s="71">
        <v>8.58</v>
      </c>
      <c r="Y37" s="71">
        <v>8.58</v>
      </c>
      <c r="Z37" s="68" t="s">
        <v>200</v>
      </c>
    </row>
    <row r="38" spans="1:26">
      <c r="A38" t="s">
        <v>232</v>
      </c>
      <c r="B38" t="s">
        <v>230</v>
      </c>
      <c r="C38" t="s">
        <v>231</v>
      </c>
      <c r="D38" t="s">
        <v>215</v>
      </c>
      <c r="E38" t="s">
        <v>194</v>
      </c>
      <c r="F38" s="71">
        <v>79</v>
      </c>
      <c r="G38" s="71">
        <v>83</v>
      </c>
      <c r="H38" s="71">
        <v>79</v>
      </c>
      <c r="I38" s="71">
        <v>78</v>
      </c>
      <c r="J38" s="71">
        <v>83</v>
      </c>
      <c r="K38" s="71">
        <v>82</v>
      </c>
      <c r="L38" s="71">
        <v>82</v>
      </c>
      <c r="M38" s="71">
        <v>85</v>
      </c>
      <c r="N38" s="71">
        <v>80</v>
      </c>
      <c r="O38" s="71">
        <v>85</v>
      </c>
      <c r="P38" s="71">
        <v>85</v>
      </c>
      <c r="Q38" s="71">
        <v>85</v>
      </c>
      <c r="R38" s="71">
        <v>85</v>
      </c>
      <c r="S38" s="71">
        <v>85</v>
      </c>
      <c r="T38" s="71">
        <v>85</v>
      </c>
      <c r="U38" s="71">
        <v>85</v>
      </c>
      <c r="V38" s="71">
        <v>85</v>
      </c>
      <c r="W38" s="71">
        <v>85</v>
      </c>
      <c r="X38" s="71">
        <v>85</v>
      </c>
      <c r="Y38" s="71">
        <v>85</v>
      </c>
      <c r="Z38" s="68" t="s">
        <v>200</v>
      </c>
    </row>
    <row r="39" spans="1:26">
      <c r="A39" t="s">
        <v>233</v>
      </c>
      <c r="B39" t="s">
        <v>197</v>
      </c>
      <c r="C39" t="s">
        <v>198</v>
      </c>
      <c r="D39" t="s">
        <v>199</v>
      </c>
      <c r="E39" t="s">
        <v>194</v>
      </c>
      <c r="F39" s="68" t="s">
        <v>200</v>
      </c>
      <c r="G39" s="68" t="s">
        <v>200</v>
      </c>
      <c r="H39" s="68" t="s">
        <v>200</v>
      </c>
      <c r="I39" s="68" t="s">
        <v>200</v>
      </c>
      <c r="J39" s="68" t="s">
        <v>200</v>
      </c>
      <c r="K39" s="68" t="s">
        <v>200</v>
      </c>
      <c r="L39" s="68" t="s">
        <v>200</v>
      </c>
      <c r="M39" s="68" t="s">
        <v>200</v>
      </c>
      <c r="N39" s="68" t="s">
        <v>200</v>
      </c>
      <c r="O39" s="68" t="s">
        <v>200</v>
      </c>
      <c r="P39" s="68" t="s">
        <v>200</v>
      </c>
      <c r="Q39" s="68" t="s">
        <v>200</v>
      </c>
      <c r="R39" s="68" t="s">
        <v>200</v>
      </c>
      <c r="S39" s="68" t="s">
        <v>200</v>
      </c>
      <c r="T39" s="68" t="s">
        <v>200</v>
      </c>
      <c r="U39" s="68" t="s">
        <v>200</v>
      </c>
      <c r="V39" s="68" t="s">
        <v>200</v>
      </c>
      <c r="W39" s="68" t="s">
        <v>200</v>
      </c>
      <c r="X39" s="68" t="s">
        <v>200</v>
      </c>
      <c r="Y39" s="68" t="s">
        <v>200</v>
      </c>
      <c r="Z39" s="68" t="s">
        <v>200</v>
      </c>
    </row>
    <row r="40" spans="1:26">
      <c r="A40" t="s">
        <v>233</v>
      </c>
      <c r="B40" t="s">
        <v>201</v>
      </c>
      <c r="C40" t="s">
        <v>202</v>
      </c>
      <c r="D40" t="s">
        <v>199</v>
      </c>
      <c r="E40" t="s">
        <v>194</v>
      </c>
      <c r="F40" s="68" t="s">
        <v>200</v>
      </c>
      <c r="G40" s="68" t="s">
        <v>200</v>
      </c>
      <c r="H40" s="68" t="s">
        <v>200</v>
      </c>
      <c r="I40" s="68" t="s">
        <v>200</v>
      </c>
      <c r="J40" s="68" t="s">
        <v>200</v>
      </c>
      <c r="K40" s="68" t="s">
        <v>200</v>
      </c>
      <c r="L40" s="68" t="s">
        <v>200</v>
      </c>
      <c r="M40" s="68" t="s">
        <v>200</v>
      </c>
      <c r="N40" s="68" t="s">
        <v>200</v>
      </c>
      <c r="O40" s="68" t="s">
        <v>200</v>
      </c>
      <c r="P40" s="68" t="s">
        <v>200</v>
      </c>
      <c r="Q40" s="68" t="s">
        <v>200</v>
      </c>
      <c r="R40" s="68" t="s">
        <v>200</v>
      </c>
      <c r="S40" s="68" t="s">
        <v>200</v>
      </c>
      <c r="T40" s="68" t="s">
        <v>200</v>
      </c>
      <c r="U40" s="68" t="s">
        <v>200</v>
      </c>
      <c r="V40" s="68" t="s">
        <v>200</v>
      </c>
      <c r="W40" s="68" t="s">
        <v>200</v>
      </c>
      <c r="X40" s="68" t="s">
        <v>200</v>
      </c>
      <c r="Y40" s="68" t="s">
        <v>200</v>
      </c>
      <c r="Z40" s="68" t="s">
        <v>200</v>
      </c>
    </row>
    <row r="41" spans="1:26">
      <c r="A41" t="s">
        <v>233</v>
      </c>
      <c r="B41" t="s">
        <v>203</v>
      </c>
      <c r="C41" t="s">
        <v>204</v>
      </c>
      <c r="D41" t="s">
        <v>199</v>
      </c>
      <c r="E41" t="s">
        <v>194</v>
      </c>
      <c r="F41" s="68" t="s">
        <v>200</v>
      </c>
      <c r="G41" s="68" t="s">
        <v>200</v>
      </c>
      <c r="H41" s="68" t="s">
        <v>200</v>
      </c>
      <c r="I41" s="68" t="s">
        <v>200</v>
      </c>
      <c r="J41" s="68" t="s">
        <v>200</v>
      </c>
      <c r="K41" s="68" t="s">
        <v>200</v>
      </c>
      <c r="L41" s="68" t="s">
        <v>200</v>
      </c>
      <c r="M41" s="68" t="s">
        <v>200</v>
      </c>
      <c r="N41" s="68" t="s">
        <v>200</v>
      </c>
      <c r="O41" s="68" t="s">
        <v>200</v>
      </c>
      <c r="P41" s="68" t="s">
        <v>200</v>
      </c>
      <c r="Q41" s="68" t="s">
        <v>200</v>
      </c>
      <c r="R41" s="68" t="s">
        <v>200</v>
      </c>
      <c r="S41" s="68" t="s">
        <v>200</v>
      </c>
      <c r="T41" s="68" t="s">
        <v>200</v>
      </c>
      <c r="U41" s="68" t="s">
        <v>200</v>
      </c>
      <c r="V41" s="68" t="s">
        <v>200</v>
      </c>
      <c r="W41" s="68" t="s">
        <v>200</v>
      </c>
      <c r="X41" s="68" t="s">
        <v>200</v>
      </c>
      <c r="Y41" s="68" t="s">
        <v>200</v>
      </c>
      <c r="Z41" s="68" t="s">
        <v>200</v>
      </c>
    </row>
    <row r="42" spans="1:26">
      <c r="A42" t="s">
        <v>233</v>
      </c>
      <c r="B42" t="s">
        <v>205</v>
      </c>
      <c r="C42" t="s">
        <v>206</v>
      </c>
      <c r="D42" t="s">
        <v>199</v>
      </c>
      <c r="E42" t="s">
        <v>194</v>
      </c>
      <c r="F42" s="68" t="s">
        <v>200</v>
      </c>
      <c r="G42" s="68" t="s">
        <v>200</v>
      </c>
      <c r="H42" s="68" t="s">
        <v>200</v>
      </c>
      <c r="I42" s="68" t="s">
        <v>200</v>
      </c>
      <c r="J42" s="68" t="s">
        <v>200</v>
      </c>
      <c r="K42" s="68" t="s">
        <v>200</v>
      </c>
      <c r="L42" s="68" t="s">
        <v>200</v>
      </c>
      <c r="M42" s="68" t="s">
        <v>200</v>
      </c>
      <c r="N42" s="68" t="s">
        <v>200</v>
      </c>
      <c r="O42" s="68" t="s">
        <v>200</v>
      </c>
      <c r="P42" s="68" t="s">
        <v>200</v>
      </c>
      <c r="Q42" s="68" t="s">
        <v>200</v>
      </c>
      <c r="R42" s="68" t="s">
        <v>200</v>
      </c>
      <c r="S42" s="68" t="s">
        <v>200</v>
      </c>
      <c r="T42" s="68" t="s">
        <v>200</v>
      </c>
      <c r="U42" s="68" t="s">
        <v>200</v>
      </c>
      <c r="V42" s="68" t="s">
        <v>200</v>
      </c>
      <c r="W42" s="68" t="s">
        <v>200</v>
      </c>
      <c r="X42" s="68" t="s">
        <v>200</v>
      </c>
      <c r="Y42" s="68" t="s">
        <v>200</v>
      </c>
      <c r="Z42" s="69">
        <v>0</v>
      </c>
    </row>
    <row r="43" spans="1:26">
      <c r="A43" t="s">
        <v>233</v>
      </c>
      <c r="B43" t="s">
        <v>207</v>
      </c>
      <c r="C43" t="s">
        <v>208</v>
      </c>
      <c r="D43" t="s">
        <v>199</v>
      </c>
      <c r="E43" t="s">
        <v>194</v>
      </c>
      <c r="F43" s="68" t="s">
        <v>200</v>
      </c>
      <c r="G43" s="68" t="s">
        <v>200</v>
      </c>
      <c r="H43" s="68" t="s">
        <v>200</v>
      </c>
      <c r="I43" s="68" t="s">
        <v>200</v>
      </c>
      <c r="J43" s="68" t="s">
        <v>200</v>
      </c>
      <c r="K43" s="68" t="s">
        <v>200</v>
      </c>
      <c r="L43" s="68" t="s">
        <v>200</v>
      </c>
      <c r="M43" s="68" t="s">
        <v>200</v>
      </c>
      <c r="N43" s="68" t="s">
        <v>200</v>
      </c>
      <c r="O43" s="68" t="s">
        <v>200</v>
      </c>
      <c r="P43" s="68" t="s">
        <v>200</v>
      </c>
      <c r="Q43" s="68" t="s">
        <v>200</v>
      </c>
      <c r="R43" s="68" t="s">
        <v>200</v>
      </c>
      <c r="S43" s="68" t="s">
        <v>200</v>
      </c>
      <c r="T43" s="68" t="s">
        <v>200</v>
      </c>
      <c r="U43" s="68" t="s">
        <v>200</v>
      </c>
      <c r="V43" s="68" t="s">
        <v>200</v>
      </c>
      <c r="W43" s="68" t="s">
        <v>200</v>
      </c>
      <c r="X43" s="68" t="s">
        <v>200</v>
      </c>
      <c r="Y43" s="68" t="s">
        <v>200</v>
      </c>
      <c r="Z43" s="69">
        <v>0.33</v>
      </c>
    </row>
    <row r="44" spans="1:26">
      <c r="A44" t="s">
        <v>233</v>
      </c>
      <c r="B44" t="s">
        <v>209</v>
      </c>
      <c r="C44" t="s">
        <v>210</v>
      </c>
      <c r="D44" t="s">
        <v>199</v>
      </c>
      <c r="E44" t="s">
        <v>194</v>
      </c>
      <c r="F44" s="68" t="s">
        <v>200</v>
      </c>
      <c r="G44" s="68" t="s">
        <v>200</v>
      </c>
      <c r="H44" s="68" t="s">
        <v>200</v>
      </c>
      <c r="I44" s="68" t="s">
        <v>200</v>
      </c>
      <c r="J44" s="68" t="s">
        <v>200</v>
      </c>
      <c r="K44" s="68" t="s">
        <v>200</v>
      </c>
      <c r="L44" s="68" t="s">
        <v>200</v>
      </c>
      <c r="M44" s="68" t="s">
        <v>200</v>
      </c>
      <c r="N44" s="68" t="s">
        <v>200</v>
      </c>
      <c r="O44" s="68" t="s">
        <v>200</v>
      </c>
      <c r="P44" s="68" t="s">
        <v>200</v>
      </c>
      <c r="Q44" s="68" t="s">
        <v>200</v>
      </c>
      <c r="R44" s="68" t="s">
        <v>200</v>
      </c>
      <c r="S44" s="68" t="s">
        <v>200</v>
      </c>
      <c r="T44" s="68" t="s">
        <v>200</v>
      </c>
      <c r="U44" s="68" t="s">
        <v>200</v>
      </c>
      <c r="V44" s="68" t="s">
        <v>200</v>
      </c>
      <c r="W44" s="68" t="s">
        <v>200</v>
      </c>
      <c r="X44" s="68" t="s">
        <v>200</v>
      </c>
      <c r="Y44" s="68" t="s">
        <v>200</v>
      </c>
      <c r="Z44" s="69">
        <v>0.66</v>
      </c>
    </row>
    <row r="45" spans="1:26">
      <c r="A45" t="s">
        <v>233</v>
      </c>
      <c r="B45" t="s">
        <v>211</v>
      </c>
      <c r="C45" t="s">
        <v>212</v>
      </c>
      <c r="D45" t="s">
        <v>199</v>
      </c>
      <c r="E45" t="s">
        <v>194</v>
      </c>
      <c r="F45" s="68" t="s">
        <v>200</v>
      </c>
      <c r="G45" s="68" t="s">
        <v>200</v>
      </c>
      <c r="H45" s="68" t="s">
        <v>200</v>
      </c>
      <c r="I45" s="68" t="s">
        <v>200</v>
      </c>
      <c r="J45" s="68" t="s">
        <v>200</v>
      </c>
      <c r="K45" s="68" t="s">
        <v>200</v>
      </c>
      <c r="L45" s="68" t="s">
        <v>200</v>
      </c>
      <c r="M45" s="68" t="s">
        <v>200</v>
      </c>
      <c r="N45" s="68" t="s">
        <v>200</v>
      </c>
      <c r="O45" s="68" t="s">
        <v>200</v>
      </c>
      <c r="P45" s="68" t="s">
        <v>200</v>
      </c>
      <c r="Q45" s="68" t="s">
        <v>200</v>
      </c>
      <c r="R45" s="68" t="s">
        <v>200</v>
      </c>
      <c r="S45" s="68" t="s">
        <v>200</v>
      </c>
      <c r="T45" s="68" t="s">
        <v>200</v>
      </c>
      <c r="U45" s="68" t="s">
        <v>200</v>
      </c>
      <c r="V45" s="68" t="s">
        <v>200</v>
      </c>
      <c r="W45" s="68" t="s">
        <v>200</v>
      </c>
      <c r="X45" s="68" t="s">
        <v>200</v>
      </c>
      <c r="Y45" s="68" t="s">
        <v>200</v>
      </c>
      <c r="Z45" s="69">
        <v>1</v>
      </c>
    </row>
    <row r="46" spans="1:26">
      <c r="A46" t="s">
        <v>233</v>
      </c>
      <c r="B46" t="s">
        <v>213</v>
      </c>
      <c r="C46" t="s">
        <v>214</v>
      </c>
      <c r="D46" t="s">
        <v>215</v>
      </c>
      <c r="E46" t="s">
        <v>194</v>
      </c>
      <c r="F46" s="70">
        <v>0</v>
      </c>
      <c r="G46" s="70">
        <v>0</v>
      </c>
      <c r="H46" s="70">
        <v>0</v>
      </c>
      <c r="I46" s="70">
        <v>0</v>
      </c>
      <c r="J46" s="70">
        <v>0</v>
      </c>
      <c r="K46" s="70">
        <v>0</v>
      </c>
      <c r="L46" s="70">
        <v>0</v>
      </c>
      <c r="M46" s="70">
        <v>0</v>
      </c>
      <c r="N46" s="70">
        <v>0</v>
      </c>
      <c r="O46" s="70">
        <v>0</v>
      </c>
      <c r="P46" s="70">
        <v>0</v>
      </c>
      <c r="Q46" s="70">
        <v>0</v>
      </c>
      <c r="R46" s="70">
        <v>0</v>
      </c>
      <c r="S46" s="70">
        <v>0</v>
      </c>
      <c r="T46" s="70">
        <v>0</v>
      </c>
      <c r="U46" s="70">
        <v>0</v>
      </c>
      <c r="V46" s="70">
        <v>0</v>
      </c>
      <c r="W46" s="70">
        <v>0</v>
      </c>
      <c r="X46" s="70">
        <v>0</v>
      </c>
      <c r="Y46" s="70">
        <v>0</v>
      </c>
      <c r="Z46" s="68" t="s">
        <v>200</v>
      </c>
    </row>
    <row r="47" spans="1:26">
      <c r="A47" t="s">
        <v>233</v>
      </c>
      <c r="B47" t="s">
        <v>216</v>
      </c>
      <c r="C47" t="s">
        <v>217</v>
      </c>
      <c r="D47" t="s">
        <v>215</v>
      </c>
      <c r="E47" t="s">
        <v>194</v>
      </c>
      <c r="F47" s="70">
        <v>0</v>
      </c>
      <c r="G47" s="70">
        <v>0</v>
      </c>
      <c r="H47" s="70">
        <v>0</v>
      </c>
      <c r="I47" s="70">
        <v>0</v>
      </c>
      <c r="J47" s="70">
        <v>0</v>
      </c>
      <c r="K47" s="70">
        <v>0</v>
      </c>
      <c r="L47" s="70">
        <v>0</v>
      </c>
      <c r="M47" s="70">
        <v>0</v>
      </c>
      <c r="N47" s="70">
        <v>0</v>
      </c>
      <c r="O47" s="70">
        <v>0</v>
      </c>
      <c r="P47" s="70">
        <v>0</v>
      </c>
      <c r="Q47" s="70">
        <v>0</v>
      </c>
      <c r="R47" s="70">
        <v>0</v>
      </c>
      <c r="S47" s="70">
        <v>0</v>
      </c>
      <c r="T47" s="70">
        <v>0</v>
      </c>
      <c r="U47" s="70">
        <v>0</v>
      </c>
      <c r="V47" s="70">
        <v>0</v>
      </c>
      <c r="W47" s="70">
        <v>0</v>
      </c>
      <c r="X47" s="70">
        <v>0</v>
      </c>
      <c r="Y47" s="70">
        <v>0</v>
      </c>
      <c r="Z47" s="68" t="s">
        <v>200</v>
      </c>
    </row>
    <row r="48" spans="1:26">
      <c r="A48" t="s">
        <v>233</v>
      </c>
      <c r="B48" t="s">
        <v>218</v>
      </c>
      <c r="C48" t="s">
        <v>219</v>
      </c>
      <c r="D48" t="s">
        <v>215</v>
      </c>
      <c r="E48" t="s">
        <v>194</v>
      </c>
      <c r="F48" s="70">
        <v>0</v>
      </c>
      <c r="G48" s="70">
        <v>0</v>
      </c>
      <c r="H48" s="70">
        <v>0</v>
      </c>
      <c r="I48" s="70">
        <v>0</v>
      </c>
      <c r="J48" s="70">
        <v>0</v>
      </c>
      <c r="K48" s="70">
        <v>0</v>
      </c>
      <c r="L48" s="70">
        <v>0</v>
      </c>
      <c r="M48" s="70">
        <v>0</v>
      </c>
      <c r="N48" s="70">
        <v>0</v>
      </c>
      <c r="O48" s="70">
        <v>0</v>
      </c>
      <c r="P48" s="70">
        <v>0</v>
      </c>
      <c r="Q48" s="70">
        <v>0</v>
      </c>
      <c r="R48" s="70">
        <v>0</v>
      </c>
      <c r="S48" s="70">
        <v>0</v>
      </c>
      <c r="T48" s="70">
        <v>0</v>
      </c>
      <c r="U48" s="70">
        <v>0</v>
      </c>
      <c r="V48" s="70">
        <v>0</v>
      </c>
      <c r="W48" s="70">
        <v>0</v>
      </c>
      <c r="X48" s="70">
        <v>0</v>
      </c>
      <c r="Y48" s="70">
        <v>0</v>
      </c>
      <c r="Z48" s="68" t="s">
        <v>200</v>
      </c>
    </row>
    <row r="49" spans="1:26">
      <c r="A49" t="s">
        <v>233</v>
      </c>
      <c r="B49" t="s">
        <v>220</v>
      </c>
      <c r="C49" t="s">
        <v>221</v>
      </c>
      <c r="D49" t="s">
        <v>215</v>
      </c>
      <c r="E49" t="s">
        <v>194</v>
      </c>
      <c r="F49" s="70">
        <v>0</v>
      </c>
      <c r="G49" s="70">
        <v>0</v>
      </c>
      <c r="H49" s="70">
        <v>0</v>
      </c>
      <c r="I49" s="70">
        <v>0</v>
      </c>
      <c r="J49" s="70">
        <v>0</v>
      </c>
      <c r="K49" s="70">
        <v>0</v>
      </c>
      <c r="L49" s="70">
        <v>0</v>
      </c>
      <c r="M49" s="70">
        <v>0</v>
      </c>
      <c r="N49" s="70">
        <v>0</v>
      </c>
      <c r="O49" s="70">
        <v>0</v>
      </c>
      <c r="P49" s="70">
        <v>0</v>
      </c>
      <c r="Q49" s="70">
        <v>0</v>
      </c>
      <c r="R49" s="70">
        <v>0</v>
      </c>
      <c r="S49" s="70">
        <v>0</v>
      </c>
      <c r="T49" s="70">
        <v>0</v>
      </c>
      <c r="U49" s="70">
        <v>0</v>
      </c>
      <c r="V49" s="70">
        <v>0</v>
      </c>
      <c r="W49" s="70">
        <v>0</v>
      </c>
      <c r="X49" s="70">
        <v>0</v>
      </c>
      <c r="Y49" s="70">
        <v>0</v>
      </c>
      <c r="Z49" s="68" t="s">
        <v>200</v>
      </c>
    </row>
    <row r="50" spans="1:26">
      <c r="A50" t="s">
        <v>233</v>
      </c>
      <c r="B50" t="s">
        <v>222</v>
      </c>
      <c r="C50" t="s">
        <v>223</v>
      </c>
      <c r="D50" t="s">
        <v>215</v>
      </c>
      <c r="E50" t="s">
        <v>194</v>
      </c>
      <c r="F50" s="70">
        <v>0</v>
      </c>
      <c r="G50" s="70">
        <v>0</v>
      </c>
      <c r="H50" s="70">
        <v>0</v>
      </c>
      <c r="I50" s="70">
        <v>0</v>
      </c>
      <c r="J50" s="70">
        <v>0</v>
      </c>
      <c r="K50" s="70">
        <v>0</v>
      </c>
      <c r="L50" s="70">
        <v>0</v>
      </c>
      <c r="M50" s="70">
        <v>0</v>
      </c>
      <c r="N50" s="70">
        <v>0</v>
      </c>
      <c r="O50" s="70">
        <v>0</v>
      </c>
      <c r="P50" s="70">
        <v>0</v>
      </c>
      <c r="Q50" s="70">
        <v>0</v>
      </c>
      <c r="R50" s="70">
        <v>0</v>
      </c>
      <c r="S50" s="70">
        <v>0</v>
      </c>
      <c r="T50" s="70">
        <v>0</v>
      </c>
      <c r="U50" s="70">
        <v>0</v>
      </c>
      <c r="V50" s="70">
        <v>0</v>
      </c>
      <c r="W50" s="70">
        <v>0</v>
      </c>
      <c r="X50" s="70">
        <v>0</v>
      </c>
      <c r="Y50" s="70">
        <v>0</v>
      </c>
      <c r="Z50" s="68" t="s">
        <v>200</v>
      </c>
    </row>
    <row r="51" spans="1:26">
      <c r="A51" t="s">
        <v>233</v>
      </c>
      <c r="B51" t="s">
        <v>224</v>
      </c>
      <c r="C51" t="s">
        <v>225</v>
      </c>
      <c r="D51" t="s">
        <v>215</v>
      </c>
      <c r="E51" t="s">
        <v>194</v>
      </c>
      <c r="F51" s="71">
        <v>0</v>
      </c>
      <c r="G51" s="71">
        <v>0</v>
      </c>
      <c r="H51" s="71">
        <v>0</v>
      </c>
      <c r="I51" s="71">
        <v>0</v>
      </c>
      <c r="J51" s="71">
        <v>0</v>
      </c>
      <c r="K51" s="71">
        <v>0</v>
      </c>
      <c r="L51" s="71">
        <v>0</v>
      </c>
      <c r="M51" s="71">
        <v>0</v>
      </c>
      <c r="N51" s="71">
        <v>0</v>
      </c>
      <c r="O51" s="71">
        <v>0</v>
      </c>
      <c r="P51" s="71">
        <v>0</v>
      </c>
      <c r="Q51" s="71">
        <v>0</v>
      </c>
      <c r="R51" s="71">
        <v>0</v>
      </c>
      <c r="S51" s="71">
        <v>0</v>
      </c>
      <c r="T51" s="71">
        <v>0</v>
      </c>
      <c r="U51" s="71">
        <v>0</v>
      </c>
      <c r="V51" s="71">
        <v>0</v>
      </c>
      <c r="W51" s="71">
        <v>0</v>
      </c>
      <c r="X51" s="71">
        <v>0</v>
      </c>
      <c r="Y51" s="71">
        <v>0</v>
      </c>
      <c r="Z51" s="68" t="s">
        <v>200</v>
      </c>
    </row>
    <row r="52" spans="1:26">
      <c r="A52" t="s">
        <v>233</v>
      </c>
      <c r="B52" t="s">
        <v>226</v>
      </c>
      <c r="C52" t="s">
        <v>227</v>
      </c>
      <c r="D52" t="s">
        <v>215</v>
      </c>
      <c r="E52" t="s">
        <v>194</v>
      </c>
      <c r="F52" s="71">
        <v>0</v>
      </c>
      <c r="G52" s="71">
        <v>0</v>
      </c>
      <c r="H52" s="71">
        <v>0</v>
      </c>
      <c r="I52" s="71">
        <v>0</v>
      </c>
      <c r="J52" s="71">
        <v>0</v>
      </c>
      <c r="K52" s="71">
        <v>0</v>
      </c>
      <c r="L52" s="71">
        <v>0</v>
      </c>
      <c r="M52" s="71">
        <v>0</v>
      </c>
      <c r="N52" s="71">
        <v>0</v>
      </c>
      <c r="O52" s="71">
        <v>0</v>
      </c>
      <c r="P52" s="71">
        <v>0</v>
      </c>
      <c r="Q52" s="71">
        <v>0</v>
      </c>
      <c r="R52" s="71">
        <v>0</v>
      </c>
      <c r="S52" s="71">
        <v>0</v>
      </c>
      <c r="T52" s="71">
        <v>0</v>
      </c>
      <c r="U52" s="71">
        <v>0</v>
      </c>
      <c r="V52" s="71">
        <v>0</v>
      </c>
      <c r="W52" s="71">
        <v>0</v>
      </c>
      <c r="X52" s="71">
        <v>0</v>
      </c>
      <c r="Y52" s="71">
        <v>0</v>
      </c>
      <c r="Z52" s="68" t="s">
        <v>200</v>
      </c>
    </row>
    <row r="53" spans="1:26">
      <c r="A53" t="s">
        <v>233</v>
      </c>
      <c r="B53" t="s">
        <v>228</v>
      </c>
      <c r="C53" t="s">
        <v>229</v>
      </c>
      <c r="D53" t="s">
        <v>215</v>
      </c>
      <c r="E53" t="s">
        <v>194</v>
      </c>
      <c r="F53" s="71">
        <v>0</v>
      </c>
      <c r="G53" s="71">
        <v>0</v>
      </c>
      <c r="H53" s="71">
        <v>0</v>
      </c>
      <c r="I53" s="71">
        <v>0</v>
      </c>
      <c r="J53" s="71">
        <v>0</v>
      </c>
      <c r="K53" s="71">
        <v>0</v>
      </c>
      <c r="L53" s="71">
        <v>0</v>
      </c>
      <c r="M53" s="71">
        <v>0</v>
      </c>
      <c r="N53" s="71">
        <v>0</v>
      </c>
      <c r="O53" s="71">
        <v>0</v>
      </c>
      <c r="P53" s="71">
        <v>0</v>
      </c>
      <c r="Q53" s="71">
        <v>0</v>
      </c>
      <c r="R53" s="71">
        <v>0</v>
      </c>
      <c r="S53" s="71">
        <v>0</v>
      </c>
      <c r="T53" s="71">
        <v>0</v>
      </c>
      <c r="U53" s="71">
        <v>0</v>
      </c>
      <c r="V53" s="71">
        <v>0</v>
      </c>
      <c r="W53" s="71">
        <v>0</v>
      </c>
      <c r="X53" s="71">
        <v>0</v>
      </c>
      <c r="Y53" s="71">
        <v>0</v>
      </c>
      <c r="Z53" s="68" t="s">
        <v>200</v>
      </c>
    </row>
    <row r="54" spans="1:26">
      <c r="A54" t="s">
        <v>233</v>
      </c>
      <c r="B54" t="s">
        <v>230</v>
      </c>
      <c r="C54" t="s">
        <v>231</v>
      </c>
      <c r="D54" t="s">
        <v>215</v>
      </c>
      <c r="E54" t="s">
        <v>194</v>
      </c>
      <c r="F54" s="71">
        <v>0</v>
      </c>
      <c r="G54" s="71">
        <v>0</v>
      </c>
      <c r="H54" s="71">
        <v>0</v>
      </c>
      <c r="I54" s="71">
        <v>0</v>
      </c>
      <c r="J54" s="71">
        <v>0</v>
      </c>
      <c r="K54" s="71">
        <v>0</v>
      </c>
      <c r="L54" s="71">
        <v>0</v>
      </c>
      <c r="M54" s="71">
        <v>0</v>
      </c>
      <c r="N54" s="71">
        <v>0</v>
      </c>
      <c r="O54" s="71">
        <v>0</v>
      </c>
      <c r="P54" s="71">
        <v>0</v>
      </c>
      <c r="Q54" s="71">
        <v>0</v>
      </c>
      <c r="R54" s="71">
        <v>0</v>
      </c>
      <c r="S54" s="71">
        <v>0</v>
      </c>
      <c r="T54" s="71">
        <v>0</v>
      </c>
      <c r="U54" s="71">
        <v>0</v>
      </c>
      <c r="V54" s="71">
        <v>0</v>
      </c>
      <c r="W54" s="71">
        <v>0</v>
      </c>
      <c r="X54" s="71">
        <v>0</v>
      </c>
      <c r="Y54" s="71">
        <v>0</v>
      </c>
      <c r="Z54" s="68" t="s">
        <v>200</v>
      </c>
    </row>
    <row r="55" spans="1:26">
      <c r="A55" t="s">
        <v>234</v>
      </c>
      <c r="B55" t="s">
        <v>197</v>
      </c>
      <c r="C55" t="s">
        <v>198</v>
      </c>
      <c r="D55" t="s">
        <v>199</v>
      </c>
      <c r="E55" t="s">
        <v>194</v>
      </c>
      <c r="F55" s="68" t="s">
        <v>200</v>
      </c>
      <c r="G55" s="68" t="s">
        <v>200</v>
      </c>
      <c r="H55" s="68" t="s">
        <v>200</v>
      </c>
      <c r="I55" s="68" t="s">
        <v>200</v>
      </c>
      <c r="J55" s="68" t="s">
        <v>200</v>
      </c>
      <c r="K55" s="68" t="s">
        <v>200</v>
      </c>
      <c r="L55" s="68" t="s">
        <v>200</v>
      </c>
      <c r="M55" s="68" t="s">
        <v>200</v>
      </c>
      <c r="N55" s="68" t="s">
        <v>200</v>
      </c>
      <c r="O55" s="68" t="s">
        <v>200</v>
      </c>
      <c r="P55" s="68" t="s">
        <v>200</v>
      </c>
      <c r="Q55" s="68" t="s">
        <v>200</v>
      </c>
      <c r="R55" s="68" t="s">
        <v>200</v>
      </c>
      <c r="S55" s="68" t="s">
        <v>200</v>
      </c>
      <c r="T55" s="68" t="s">
        <v>200</v>
      </c>
      <c r="U55" s="68" t="s">
        <v>200</v>
      </c>
      <c r="V55" s="68" t="s">
        <v>200</v>
      </c>
      <c r="W55" s="68" t="s">
        <v>200</v>
      </c>
      <c r="X55" s="68" t="s">
        <v>200</v>
      </c>
      <c r="Y55" s="68" t="s">
        <v>200</v>
      </c>
      <c r="Z55" s="68" t="s">
        <v>200</v>
      </c>
    </row>
    <row r="56" spans="1:26">
      <c r="A56" t="s">
        <v>234</v>
      </c>
      <c r="B56" t="s">
        <v>201</v>
      </c>
      <c r="C56" t="s">
        <v>202</v>
      </c>
      <c r="D56" t="s">
        <v>199</v>
      </c>
      <c r="E56" t="s">
        <v>194</v>
      </c>
      <c r="F56" s="68" t="s">
        <v>200</v>
      </c>
      <c r="G56" s="68" t="s">
        <v>200</v>
      </c>
      <c r="H56" s="68" t="s">
        <v>200</v>
      </c>
      <c r="I56" s="68" t="s">
        <v>200</v>
      </c>
      <c r="J56" s="68" t="s">
        <v>200</v>
      </c>
      <c r="K56" s="68" t="s">
        <v>200</v>
      </c>
      <c r="L56" s="68" t="s">
        <v>200</v>
      </c>
      <c r="M56" s="68" t="s">
        <v>200</v>
      </c>
      <c r="N56" s="68" t="s">
        <v>200</v>
      </c>
      <c r="O56" s="68" t="s">
        <v>200</v>
      </c>
      <c r="P56" s="68" t="s">
        <v>200</v>
      </c>
      <c r="Q56" s="68" t="s">
        <v>200</v>
      </c>
      <c r="R56" s="68" t="s">
        <v>200</v>
      </c>
      <c r="S56" s="68" t="s">
        <v>200</v>
      </c>
      <c r="T56" s="68" t="s">
        <v>200</v>
      </c>
      <c r="U56" s="68" t="s">
        <v>200</v>
      </c>
      <c r="V56" s="68" t="s">
        <v>200</v>
      </c>
      <c r="W56" s="68" t="s">
        <v>200</v>
      </c>
      <c r="X56" s="68" t="s">
        <v>200</v>
      </c>
      <c r="Y56" s="68" t="s">
        <v>200</v>
      </c>
      <c r="Z56" s="68" t="s">
        <v>200</v>
      </c>
    </row>
    <row r="57" spans="1:26">
      <c r="A57" t="s">
        <v>234</v>
      </c>
      <c r="B57" t="s">
        <v>203</v>
      </c>
      <c r="C57" t="s">
        <v>204</v>
      </c>
      <c r="D57" t="s">
        <v>199</v>
      </c>
      <c r="E57" t="s">
        <v>194</v>
      </c>
      <c r="F57" s="68" t="s">
        <v>200</v>
      </c>
      <c r="G57" s="68" t="s">
        <v>200</v>
      </c>
      <c r="H57" s="68" t="s">
        <v>200</v>
      </c>
      <c r="I57" s="68" t="s">
        <v>200</v>
      </c>
      <c r="J57" s="68" t="s">
        <v>200</v>
      </c>
      <c r="K57" s="68" t="s">
        <v>200</v>
      </c>
      <c r="L57" s="68" t="s">
        <v>200</v>
      </c>
      <c r="M57" s="68" t="s">
        <v>200</v>
      </c>
      <c r="N57" s="68" t="s">
        <v>200</v>
      </c>
      <c r="O57" s="68" t="s">
        <v>200</v>
      </c>
      <c r="P57" s="68" t="s">
        <v>200</v>
      </c>
      <c r="Q57" s="68" t="s">
        <v>200</v>
      </c>
      <c r="R57" s="68" t="s">
        <v>200</v>
      </c>
      <c r="S57" s="68" t="s">
        <v>200</v>
      </c>
      <c r="T57" s="68" t="s">
        <v>200</v>
      </c>
      <c r="U57" s="68" t="s">
        <v>200</v>
      </c>
      <c r="V57" s="68" t="s">
        <v>200</v>
      </c>
      <c r="W57" s="68" t="s">
        <v>200</v>
      </c>
      <c r="X57" s="68" t="s">
        <v>200</v>
      </c>
      <c r="Y57" s="68" t="s">
        <v>200</v>
      </c>
      <c r="Z57" s="68" t="s">
        <v>200</v>
      </c>
    </row>
    <row r="58" spans="1:26">
      <c r="A58" t="s">
        <v>234</v>
      </c>
      <c r="B58" t="s">
        <v>205</v>
      </c>
      <c r="C58" t="s">
        <v>206</v>
      </c>
      <c r="D58" t="s">
        <v>199</v>
      </c>
      <c r="E58" t="s">
        <v>194</v>
      </c>
      <c r="F58" s="68" t="s">
        <v>200</v>
      </c>
      <c r="G58" s="68" t="s">
        <v>200</v>
      </c>
      <c r="H58" s="68" t="s">
        <v>200</v>
      </c>
      <c r="I58" s="68" t="s">
        <v>200</v>
      </c>
      <c r="J58" s="68" t="s">
        <v>200</v>
      </c>
      <c r="K58" s="68" t="s">
        <v>200</v>
      </c>
      <c r="L58" s="68" t="s">
        <v>200</v>
      </c>
      <c r="M58" s="68" t="s">
        <v>200</v>
      </c>
      <c r="N58" s="68" t="s">
        <v>200</v>
      </c>
      <c r="O58" s="68" t="s">
        <v>200</v>
      </c>
      <c r="P58" s="68" t="s">
        <v>200</v>
      </c>
      <c r="Q58" s="68" t="s">
        <v>200</v>
      </c>
      <c r="R58" s="68" t="s">
        <v>200</v>
      </c>
      <c r="S58" s="68" t="s">
        <v>200</v>
      </c>
      <c r="T58" s="68" t="s">
        <v>200</v>
      </c>
      <c r="U58" s="68" t="s">
        <v>200</v>
      </c>
      <c r="V58" s="68" t="s">
        <v>200</v>
      </c>
      <c r="W58" s="68" t="s">
        <v>200</v>
      </c>
      <c r="X58" s="68" t="s">
        <v>200</v>
      </c>
      <c r="Y58" s="68" t="s">
        <v>200</v>
      </c>
      <c r="Z58" s="68" t="s">
        <v>200</v>
      </c>
    </row>
    <row r="59" spans="1:26">
      <c r="A59" t="s">
        <v>234</v>
      </c>
      <c r="B59" t="s">
        <v>207</v>
      </c>
      <c r="C59" t="s">
        <v>208</v>
      </c>
      <c r="D59" t="s">
        <v>199</v>
      </c>
      <c r="E59" t="s">
        <v>194</v>
      </c>
      <c r="F59" s="68" t="s">
        <v>200</v>
      </c>
      <c r="G59" s="68" t="s">
        <v>200</v>
      </c>
      <c r="H59" s="68" t="s">
        <v>200</v>
      </c>
      <c r="I59" s="68" t="s">
        <v>200</v>
      </c>
      <c r="J59" s="68" t="s">
        <v>200</v>
      </c>
      <c r="K59" s="68" t="s">
        <v>200</v>
      </c>
      <c r="L59" s="68" t="s">
        <v>200</v>
      </c>
      <c r="M59" s="68" t="s">
        <v>200</v>
      </c>
      <c r="N59" s="68" t="s">
        <v>200</v>
      </c>
      <c r="O59" s="68" t="s">
        <v>200</v>
      </c>
      <c r="P59" s="68" t="s">
        <v>200</v>
      </c>
      <c r="Q59" s="68" t="s">
        <v>200</v>
      </c>
      <c r="R59" s="68" t="s">
        <v>200</v>
      </c>
      <c r="S59" s="68" t="s">
        <v>200</v>
      </c>
      <c r="T59" s="68" t="s">
        <v>200</v>
      </c>
      <c r="U59" s="68" t="s">
        <v>200</v>
      </c>
      <c r="V59" s="68" t="s">
        <v>200</v>
      </c>
      <c r="W59" s="68" t="s">
        <v>200</v>
      </c>
      <c r="X59" s="68" t="s">
        <v>200</v>
      </c>
      <c r="Y59" s="68" t="s">
        <v>200</v>
      </c>
      <c r="Z59" s="68" t="s">
        <v>200</v>
      </c>
    </row>
    <row r="60" spans="1:26">
      <c r="A60" t="s">
        <v>234</v>
      </c>
      <c r="B60" t="s">
        <v>209</v>
      </c>
      <c r="C60" t="s">
        <v>210</v>
      </c>
      <c r="D60" t="s">
        <v>199</v>
      </c>
      <c r="E60" t="s">
        <v>194</v>
      </c>
      <c r="F60" s="68" t="s">
        <v>200</v>
      </c>
      <c r="G60" s="68" t="s">
        <v>200</v>
      </c>
      <c r="H60" s="68" t="s">
        <v>200</v>
      </c>
      <c r="I60" s="68" t="s">
        <v>200</v>
      </c>
      <c r="J60" s="68" t="s">
        <v>200</v>
      </c>
      <c r="K60" s="68" t="s">
        <v>200</v>
      </c>
      <c r="L60" s="68" t="s">
        <v>200</v>
      </c>
      <c r="M60" s="68" t="s">
        <v>200</v>
      </c>
      <c r="N60" s="68" t="s">
        <v>200</v>
      </c>
      <c r="O60" s="68" t="s">
        <v>200</v>
      </c>
      <c r="P60" s="68" t="s">
        <v>200</v>
      </c>
      <c r="Q60" s="68" t="s">
        <v>200</v>
      </c>
      <c r="R60" s="68" t="s">
        <v>200</v>
      </c>
      <c r="S60" s="68" t="s">
        <v>200</v>
      </c>
      <c r="T60" s="68" t="s">
        <v>200</v>
      </c>
      <c r="U60" s="68" t="s">
        <v>200</v>
      </c>
      <c r="V60" s="68" t="s">
        <v>200</v>
      </c>
      <c r="W60" s="68" t="s">
        <v>200</v>
      </c>
      <c r="X60" s="68" t="s">
        <v>200</v>
      </c>
      <c r="Y60" s="68" t="s">
        <v>200</v>
      </c>
      <c r="Z60" s="68" t="s">
        <v>200</v>
      </c>
    </row>
    <row r="61" spans="1:26">
      <c r="A61" t="s">
        <v>234</v>
      </c>
      <c r="B61" t="s">
        <v>211</v>
      </c>
      <c r="C61" t="s">
        <v>212</v>
      </c>
      <c r="D61" t="s">
        <v>199</v>
      </c>
      <c r="E61" t="s">
        <v>194</v>
      </c>
      <c r="F61" s="68" t="s">
        <v>200</v>
      </c>
      <c r="G61" s="68" t="s">
        <v>200</v>
      </c>
      <c r="H61" s="68" t="s">
        <v>200</v>
      </c>
      <c r="I61" s="68" t="s">
        <v>200</v>
      </c>
      <c r="J61" s="68" t="s">
        <v>200</v>
      </c>
      <c r="K61" s="68" t="s">
        <v>200</v>
      </c>
      <c r="L61" s="68" t="s">
        <v>200</v>
      </c>
      <c r="M61" s="68" t="s">
        <v>200</v>
      </c>
      <c r="N61" s="68" t="s">
        <v>200</v>
      </c>
      <c r="O61" s="68" t="s">
        <v>200</v>
      </c>
      <c r="P61" s="68" t="s">
        <v>200</v>
      </c>
      <c r="Q61" s="68" t="s">
        <v>200</v>
      </c>
      <c r="R61" s="68" t="s">
        <v>200</v>
      </c>
      <c r="S61" s="68" t="s">
        <v>200</v>
      </c>
      <c r="T61" s="68" t="s">
        <v>200</v>
      </c>
      <c r="U61" s="68" t="s">
        <v>200</v>
      </c>
      <c r="V61" s="68" t="s">
        <v>200</v>
      </c>
      <c r="W61" s="68" t="s">
        <v>200</v>
      </c>
      <c r="X61" s="68" t="s">
        <v>200</v>
      </c>
      <c r="Y61" s="68" t="s">
        <v>200</v>
      </c>
      <c r="Z61" s="68" t="s">
        <v>200</v>
      </c>
    </row>
    <row r="62" spans="1:26">
      <c r="A62" t="s">
        <v>234</v>
      </c>
      <c r="B62" t="s">
        <v>213</v>
      </c>
      <c r="C62" t="s">
        <v>214</v>
      </c>
      <c r="D62" t="s">
        <v>215</v>
      </c>
      <c r="E62" t="s">
        <v>194</v>
      </c>
      <c r="F62" s="68" t="s">
        <v>200</v>
      </c>
      <c r="G62" s="68" t="s">
        <v>200</v>
      </c>
      <c r="H62" s="68" t="s">
        <v>200</v>
      </c>
      <c r="I62" s="68" t="s">
        <v>200</v>
      </c>
      <c r="J62" s="68" t="s">
        <v>200</v>
      </c>
      <c r="K62" s="68" t="s">
        <v>200</v>
      </c>
      <c r="L62" s="68" t="s">
        <v>200</v>
      </c>
      <c r="M62" s="68" t="s">
        <v>200</v>
      </c>
      <c r="N62" s="68" t="s">
        <v>200</v>
      </c>
      <c r="O62" s="68" t="s">
        <v>200</v>
      </c>
      <c r="P62" s="68" t="s">
        <v>200</v>
      </c>
      <c r="Q62" s="68" t="s">
        <v>200</v>
      </c>
      <c r="R62" s="68" t="s">
        <v>200</v>
      </c>
      <c r="S62" s="68" t="s">
        <v>200</v>
      </c>
      <c r="T62" s="68" t="s">
        <v>200</v>
      </c>
      <c r="U62" s="68" t="s">
        <v>200</v>
      </c>
      <c r="V62" s="68" t="s">
        <v>200</v>
      </c>
      <c r="W62" s="68" t="s">
        <v>200</v>
      </c>
      <c r="X62" s="68" t="s">
        <v>200</v>
      </c>
      <c r="Y62" s="68" t="s">
        <v>200</v>
      </c>
      <c r="Z62" s="68" t="s">
        <v>200</v>
      </c>
    </row>
    <row r="63" spans="1:26">
      <c r="A63" t="s">
        <v>234</v>
      </c>
      <c r="B63" t="s">
        <v>216</v>
      </c>
      <c r="C63" t="s">
        <v>217</v>
      </c>
      <c r="D63" t="s">
        <v>215</v>
      </c>
      <c r="E63" t="s">
        <v>194</v>
      </c>
      <c r="F63" s="68" t="s">
        <v>200</v>
      </c>
      <c r="G63" s="68" t="s">
        <v>200</v>
      </c>
      <c r="H63" s="68" t="s">
        <v>200</v>
      </c>
      <c r="I63" s="68" t="s">
        <v>200</v>
      </c>
      <c r="J63" s="68" t="s">
        <v>200</v>
      </c>
      <c r="K63" s="68" t="s">
        <v>200</v>
      </c>
      <c r="L63" s="68" t="s">
        <v>200</v>
      </c>
      <c r="M63" s="68" t="s">
        <v>200</v>
      </c>
      <c r="N63" s="68" t="s">
        <v>200</v>
      </c>
      <c r="O63" s="68" t="s">
        <v>200</v>
      </c>
      <c r="P63" s="68" t="s">
        <v>200</v>
      </c>
      <c r="Q63" s="68" t="s">
        <v>200</v>
      </c>
      <c r="R63" s="68" t="s">
        <v>200</v>
      </c>
      <c r="S63" s="68" t="s">
        <v>200</v>
      </c>
      <c r="T63" s="68" t="s">
        <v>200</v>
      </c>
      <c r="U63" s="68" t="s">
        <v>200</v>
      </c>
      <c r="V63" s="68" t="s">
        <v>200</v>
      </c>
      <c r="W63" s="68" t="s">
        <v>200</v>
      </c>
      <c r="X63" s="68" t="s">
        <v>200</v>
      </c>
      <c r="Y63" s="68" t="s">
        <v>200</v>
      </c>
      <c r="Z63" s="68" t="s">
        <v>200</v>
      </c>
    </row>
    <row r="64" spans="1:26">
      <c r="A64" t="s">
        <v>234</v>
      </c>
      <c r="B64" t="s">
        <v>218</v>
      </c>
      <c r="C64" t="s">
        <v>219</v>
      </c>
      <c r="D64" t="s">
        <v>215</v>
      </c>
      <c r="E64" t="s">
        <v>194</v>
      </c>
      <c r="F64" s="68" t="s">
        <v>200</v>
      </c>
      <c r="G64" s="68" t="s">
        <v>200</v>
      </c>
      <c r="H64" s="68" t="s">
        <v>200</v>
      </c>
      <c r="I64" s="68" t="s">
        <v>200</v>
      </c>
      <c r="J64" s="68" t="s">
        <v>200</v>
      </c>
      <c r="K64" s="68" t="s">
        <v>200</v>
      </c>
      <c r="L64" s="68" t="s">
        <v>200</v>
      </c>
      <c r="M64" s="68" t="s">
        <v>200</v>
      </c>
      <c r="N64" s="68" t="s">
        <v>200</v>
      </c>
      <c r="O64" s="68" t="s">
        <v>200</v>
      </c>
      <c r="P64" s="68" t="s">
        <v>200</v>
      </c>
      <c r="Q64" s="68" t="s">
        <v>200</v>
      </c>
      <c r="R64" s="68" t="s">
        <v>200</v>
      </c>
      <c r="S64" s="68" t="s">
        <v>200</v>
      </c>
      <c r="T64" s="68" t="s">
        <v>200</v>
      </c>
      <c r="U64" s="68" t="s">
        <v>200</v>
      </c>
      <c r="V64" s="68" t="s">
        <v>200</v>
      </c>
      <c r="W64" s="68" t="s">
        <v>200</v>
      </c>
      <c r="X64" s="68" t="s">
        <v>200</v>
      </c>
      <c r="Y64" s="68" t="s">
        <v>200</v>
      </c>
      <c r="Z64" s="68" t="s">
        <v>200</v>
      </c>
    </row>
    <row r="65" spans="1:26">
      <c r="A65" t="s">
        <v>234</v>
      </c>
      <c r="B65" t="s">
        <v>220</v>
      </c>
      <c r="C65" t="s">
        <v>221</v>
      </c>
      <c r="D65" t="s">
        <v>215</v>
      </c>
      <c r="E65" t="s">
        <v>194</v>
      </c>
      <c r="F65" s="68" t="s">
        <v>200</v>
      </c>
      <c r="G65" s="68" t="s">
        <v>200</v>
      </c>
      <c r="H65" s="68" t="s">
        <v>200</v>
      </c>
      <c r="I65" s="68" t="s">
        <v>200</v>
      </c>
      <c r="J65" s="68" t="s">
        <v>200</v>
      </c>
      <c r="K65" s="68" t="s">
        <v>200</v>
      </c>
      <c r="L65" s="68" t="s">
        <v>200</v>
      </c>
      <c r="M65" s="68" t="s">
        <v>200</v>
      </c>
      <c r="N65" s="68" t="s">
        <v>200</v>
      </c>
      <c r="O65" s="68" t="s">
        <v>200</v>
      </c>
      <c r="P65" s="68" t="s">
        <v>200</v>
      </c>
      <c r="Q65" s="68" t="s">
        <v>200</v>
      </c>
      <c r="R65" s="68" t="s">
        <v>200</v>
      </c>
      <c r="S65" s="68" t="s">
        <v>200</v>
      </c>
      <c r="T65" s="68" t="s">
        <v>200</v>
      </c>
      <c r="U65" s="68" t="s">
        <v>200</v>
      </c>
      <c r="V65" s="68" t="s">
        <v>200</v>
      </c>
      <c r="W65" s="68" t="s">
        <v>200</v>
      </c>
      <c r="X65" s="68" t="s">
        <v>200</v>
      </c>
      <c r="Y65" s="68" t="s">
        <v>200</v>
      </c>
      <c r="Z65" s="68" t="s">
        <v>200</v>
      </c>
    </row>
    <row r="66" spans="1:26">
      <c r="A66" t="s">
        <v>234</v>
      </c>
      <c r="B66" t="s">
        <v>222</v>
      </c>
      <c r="C66" t="s">
        <v>223</v>
      </c>
      <c r="D66" t="s">
        <v>215</v>
      </c>
      <c r="E66" t="s">
        <v>194</v>
      </c>
      <c r="F66" s="68" t="s">
        <v>200</v>
      </c>
      <c r="G66" s="68" t="s">
        <v>200</v>
      </c>
      <c r="H66" s="68" t="s">
        <v>200</v>
      </c>
      <c r="I66" s="68" t="s">
        <v>200</v>
      </c>
      <c r="J66" s="68" t="s">
        <v>200</v>
      </c>
      <c r="K66" s="68" t="s">
        <v>200</v>
      </c>
      <c r="L66" s="68" t="s">
        <v>200</v>
      </c>
      <c r="M66" s="68" t="s">
        <v>200</v>
      </c>
      <c r="N66" s="68" t="s">
        <v>200</v>
      </c>
      <c r="O66" s="68" t="s">
        <v>200</v>
      </c>
      <c r="P66" s="68" t="s">
        <v>200</v>
      </c>
      <c r="Q66" s="68" t="s">
        <v>200</v>
      </c>
      <c r="R66" s="68" t="s">
        <v>200</v>
      </c>
      <c r="S66" s="68" t="s">
        <v>200</v>
      </c>
      <c r="T66" s="68" t="s">
        <v>200</v>
      </c>
      <c r="U66" s="68" t="s">
        <v>200</v>
      </c>
      <c r="V66" s="68" t="s">
        <v>200</v>
      </c>
      <c r="W66" s="68" t="s">
        <v>200</v>
      </c>
      <c r="X66" s="68" t="s">
        <v>200</v>
      </c>
      <c r="Y66" s="68" t="s">
        <v>200</v>
      </c>
      <c r="Z66" s="68" t="s">
        <v>200</v>
      </c>
    </row>
    <row r="67" spans="1:26">
      <c r="A67" t="s">
        <v>234</v>
      </c>
      <c r="B67" t="s">
        <v>224</v>
      </c>
      <c r="C67" t="s">
        <v>225</v>
      </c>
      <c r="D67" t="s">
        <v>215</v>
      </c>
      <c r="E67" t="s">
        <v>194</v>
      </c>
      <c r="F67" s="68" t="s">
        <v>200</v>
      </c>
      <c r="G67" s="68" t="s">
        <v>200</v>
      </c>
      <c r="H67" s="68" t="s">
        <v>200</v>
      </c>
      <c r="I67" s="68" t="s">
        <v>200</v>
      </c>
      <c r="J67" s="68" t="s">
        <v>200</v>
      </c>
      <c r="K67" s="68" t="s">
        <v>200</v>
      </c>
      <c r="L67" s="68" t="s">
        <v>200</v>
      </c>
      <c r="M67" s="68" t="s">
        <v>200</v>
      </c>
      <c r="N67" s="68" t="s">
        <v>200</v>
      </c>
      <c r="O67" s="68" t="s">
        <v>200</v>
      </c>
      <c r="P67" s="68" t="s">
        <v>200</v>
      </c>
      <c r="Q67" s="68" t="s">
        <v>200</v>
      </c>
      <c r="R67" s="68" t="s">
        <v>200</v>
      </c>
      <c r="S67" s="68" t="s">
        <v>200</v>
      </c>
      <c r="T67" s="68" t="s">
        <v>200</v>
      </c>
      <c r="U67" s="68" t="s">
        <v>200</v>
      </c>
      <c r="V67" s="68" t="s">
        <v>200</v>
      </c>
      <c r="W67" s="68" t="s">
        <v>200</v>
      </c>
      <c r="X67" s="68" t="s">
        <v>200</v>
      </c>
      <c r="Y67" s="68" t="s">
        <v>200</v>
      </c>
      <c r="Z67" s="68" t="s">
        <v>200</v>
      </c>
    </row>
    <row r="68" spans="1:26">
      <c r="A68" t="s">
        <v>234</v>
      </c>
      <c r="B68" t="s">
        <v>226</v>
      </c>
      <c r="C68" t="s">
        <v>227</v>
      </c>
      <c r="D68" t="s">
        <v>215</v>
      </c>
      <c r="E68" t="s">
        <v>194</v>
      </c>
      <c r="F68" s="68" t="s">
        <v>200</v>
      </c>
      <c r="G68" s="68" t="s">
        <v>200</v>
      </c>
      <c r="H68" s="68" t="s">
        <v>200</v>
      </c>
      <c r="I68" s="68" t="s">
        <v>200</v>
      </c>
      <c r="J68" s="68" t="s">
        <v>200</v>
      </c>
      <c r="K68" s="68" t="s">
        <v>200</v>
      </c>
      <c r="L68" s="68" t="s">
        <v>200</v>
      </c>
      <c r="M68" s="68" t="s">
        <v>200</v>
      </c>
      <c r="N68" s="68" t="s">
        <v>200</v>
      </c>
      <c r="O68" s="68" t="s">
        <v>200</v>
      </c>
      <c r="P68" s="68" t="s">
        <v>200</v>
      </c>
      <c r="Q68" s="68" t="s">
        <v>200</v>
      </c>
      <c r="R68" s="68" t="s">
        <v>200</v>
      </c>
      <c r="S68" s="68" t="s">
        <v>200</v>
      </c>
      <c r="T68" s="68" t="s">
        <v>200</v>
      </c>
      <c r="U68" s="68" t="s">
        <v>200</v>
      </c>
      <c r="V68" s="68" t="s">
        <v>200</v>
      </c>
      <c r="W68" s="68" t="s">
        <v>200</v>
      </c>
      <c r="X68" s="68" t="s">
        <v>200</v>
      </c>
      <c r="Y68" s="68" t="s">
        <v>200</v>
      </c>
      <c r="Z68" s="68" t="s">
        <v>200</v>
      </c>
    </row>
    <row r="69" spans="1:26">
      <c r="A69" t="s">
        <v>234</v>
      </c>
      <c r="B69" t="s">
        <v>228</v>
      </c>
      <c r="C69" t="s">
        <v>229</v>
      </c>
      <c r="D69" t="s">
        <v>215</v>
      </c>
      <c r="E69" t="s">
        <v>194</v>
      </c>
      <c r="F69" s="68" t="s">
        <v>200</v>
      </c>
      <c r="G69" s="68" t="s">
        <v>200</v>
      </c>
      <c r="H69" s="68" t="s">
        <v>200</v>
      </c>
      <c r="I69" s="68" t="s">
        <v>200</v>
      </c>
      <c r="J69" s="68" t="s">
        <v>200</v>
      </c>
      <c r="K69" s="68" t="s">
        <v>200</v>
      </c>
      <c r="L69" s="68" t="s">
        <v>200</v>
      </c>
      <c r="M69" s="68" t="s">
        <v>200</v>
      </c>
      <c r="N69" s="68" t="s">
        <v>200</v>
      </c>
      <c r="O69" s="68" t="s">
        <v>200</v>
      </c>
      <c r="P69" s="68" t="s">
        <v>200</v>
      </c>
      <c r="Q69" s="68" t="s">
        <v>200</v>
      </c>
      <c r="R69" s="68" t="s">
        <v>200</v>
      </c>
      <c r="S69" s="68" t="s">
        <v>200</v>
      </c>
      <c r="T69" s="68" t="s">
        <v>200</v>
      </c>
      <c r="U69" s="68" t="s">
        <v>200</v>
      </c>
      <c r="V69" s="68" t="s">
        <v>200</v>
      </c>
      <c r="W69" s="68" t="s">
        <v>200</v>
      </c>
      <c r="X69" s="68" t="s">
        <v>200</v>
      </c>
      <c r="Y69" s="68" t="s">
        <v>200</v>
      </c>
      <c r="Z69" s="68" t="s">
        <v>200</v>
      </c>
    </row>
    <row r="70" spans="1:26">
      <c r="A70" t="s">
        <v>234</v>
      </c>
      <c r="B70" t="s">
        <v>230</v>
      </c>
      <c r="C70" t="s">
        <v>231</v>
      </c>
      <c r="D70" t="s">
        <v>215</v>
      </c>
      <c r="E70" t="s">
        <v>194</v>
      </c>
      <c r="F70" s="68" t="s">
        <v>200</v>
      </c>
      <c r="G70" s="68" t="s">
        <v>200</v>
      </c>
      <c r="H70" s="68" t="s">
        <v>200</v>
      </c>
      <c r="I70" s="68" t="s">
        <v>200</v>
      </c>
      <c r="J70" s="68" t="s">
        <v>200</v>
      </c>
      <c r="K70" s="68" t="s">
        <v>200</v>
      </c>
      <c r="L70" s="68" t="s">
        <v>200</v>
      </c>
      <c r="M70" s="68" t="s">
        <v>200</v>
      </c>
      <c r="N70" s="68" t="s">
        <v>200</v>
      </c>
      <c r="O70" s="68" t="s">
        <v>200</v>
      </c>
      <c r="P70" s="68" t="s">
        <v>200</v>
      </c>
      <c r="Q70" s="68" t="s">
        <v>200</v>
      </c>
      <c r="R70" s="68" t="s">
        <v>200</v>
      </c>
      <c r="S70" s="68" t="s">
        <v>200</v>
      </c>
      <c r="T70" s="68" t="s">
        <v>200</v>
      </c>
      <c r="U70" s="68" t="s">
        <v>200</v>
      </c>
      <c r="V70" s="68" t="s">
        <v>200</v>
      </c>
      <c r="W70" s="68" t="s">
        <v>200</v>
      </c>
      <c r="X70" s="68" t="s">
        <v>200</v>
      </c>
      <c r="Y70" s="68" t="s">
        <v>200</v>
      </c>
      <c r="Z70" s="68" t="s">
        <v>200</v>
      </c>
    </row>
    <row r="71" spans="1:26">
      <c r="A71" t="s">
        <v>235</v>
      </c>
      <c r="B71" t="s">
        <v>197</v>
      </c>
      <c r="C71" t="s">
        <v>198</v>
      </c>
      <c r="D71" t="s">
        <v>199</v>
      </c>
      <c r="E71" t="s">
        <v>194</v>
      </c>
      <c r="F71" s="68" t="s">
        <v>200</v>
      </c>
      <c r="G71" s="68" t="s">
        <v>200</v>
      </c>
      <c r="H71" s="68" t="s">
        <v>200</v>
      </c>
      <c r="I71" s="68" t="s">
        <v>200</v>
      </c>
      <c r="J71" s="68" t="s">
        <v>200</v>
      </c>
      <c r="K71" s="68" t="s">
        <v>200</v>
      </c>
      <c r="L71" s="68" t="s">
        <v>200</v>
      </c>
      <c r="M71" s="68" t="s">
        <v>200</v>
      </c>
      <c r="N71" s="68" t="s">
        <v>200</v>
      </c>
      <c r="O71" s="68" t="s">
        <v>200</v>
      </c>
      <c r="P71" s="68" t="s">
        <v>200</v>
      </c>
      <c r="Q71" s="68" t="s">
        <v>200</v>
      </c>
      <c r="R71" s="68" t="s">
        <v>200</v>
      </c>
      <c r="S71" s="68" t="s">
        <v>200</v>
      </c>
      <c r="T71" s="68" t="s">
        <v>200</v>
      </c>
      <c r="U71" s="68" t="s">
        <v>200</v>
      </c>
      <c r="V71" s="68" t="s">
        <v>200</v>
      </c>
      <c r="W71" s="68" t="s">
        <v>200</v>
      </c>
      <c r="X71" s="68" t="s">
        <v>200</v>
      </c>
      <c r="Y71" s="68" t="s">
        <v>200</v>
      </c>
      <c r="Z71" s="68" t="s">
        <v>200</v>
      </c>
    </row>
    <row r="72" spans="1:26">
      <c r="A72" t="s">
        <v>235</v>
      </c>
      <c r="B72" t="s">
        <v>201</v>
      </c>
      <c r="C72" t="s">
        <v>202</v>
      </c>
      <c r="D72" t="s">
        <v>199</v>
      </c>
      <c r="E72" t="s">
        <v>194</v>
      </c>
      <c r="F72" s="68" t="s">
        <v>200</v>
      </c>
      <c r="G72" s="68" t="s">
        <v>200</v>
      </c>
      <c r="H72" s="68" t="s">
        <v>200</v>
      </c>
      <c r="I72" s="68" t="s">
        <v>200</v>
      </c>
      <c r="J72" s="68" t="s">
        <v>200</v>
      </c>
      <c r="K72" s="68" t="s">
        <v>200</v>
      </c>
      <c r="L72" s="68" t="s">
        <v>200</v>
      </c>
      <c r="M72" s="68" t="s">
        <v>200</v>
      </c>
      <c r="N72" s="68" t="s">
        <v>200</v>
      </c>
      <c r="O72" s="68" t="s">
        <v>200</v>
      </c>
      <c r="P72" s="68" t="s">
        <v>200</v>
      </c>
      <c r="Q72" s="68" t="s">
        <v>200</v>
      </c>
      <c r="R72" s="68" t="s">
        <v>200</v>
      </c>
      <c r="S72" s="68" t="s">
        <v>200</v>
      </c>
      <c r="T72" s="68" t="s">
        <v>200</v>
      </c>
      <c r="U72" s="68" t="s">
        <v>200</v>
      </c>
      <c r="V72" s="68" t="s">
        <v>200</v>
      </c>
      <c r="W72" s="68" t="s">
        <v>200</v>
      </c>
      <c r="X72" s="68" t="s">
        <v>200</v>
      </c>
      <c r="Y72" s="68" t="s">
        <v>200</v>
      </c>
      <c r="Z72" s="68" t="s">
        <v>200</v>
      </c>
    </row>
    <row r="73" spans="1:26">
      <c r="A73" t="s">
        <v>235</v>
      </c>
      <c r="B73" t="s">
        <v>203</v>
      </c>
      <c r="C73" t="s">
        <v>204</v>
      </c>
      <c r="D73" t="s">
        <v>199</v>
      </c>
      <c r="E73" t="s">
        <v>194</v>
      </c>
      <c r="F73" s="68" t="s">
        <v>200</v>
      </c>
      <c r="G73" s="68" t="s">
        <v>200</v>
      </c>
      <c r="H73" s="68" t="s">
        <v>200</v>
      </c>
      <c r="I73" s="68" t="s">
        <v>200</v>
      </c>
      <c r="J73" s="68" t="s">
        <v>200</v>
      </c>
      <c r="K73" s="68" t="s">
        <v>200</v>
      </c>
      <c r="L73" s="68" t="s">
        <v>200</v>
      </c>
      <c r="M73" s="68" t="s">
        <v>200</v>
      </c>
      <c r="N73" s="68" t="s">
        <v>200</v>
      </c>
      <c r="O73" s="68" t="s">
        <v>200</v>
      </c>
      <c r="P73" s="68" t="s">
        <v>200</v>
      </c>
      <c r="Q73" s="68" t="s">
        <v>200</v>
      </c>
      <c r="R73" s="68" t="s">
        <v>200</v>
      </c>
      <c r="S73" s="68" t="s">
        <v>200</v>
      </c>
      <c r="T73" s="68" t="s">
        <v>200</v>
      </c>
      <c r="U73" s="68" t="s">
        <v>200</v>
      </c>
      <c r="V73" s="68" t="s">
        <v>200</v>
      </c>
      <c r="W73" s="68" t="s">
        <v>200</v>
      </c>
      <c r="X73" s="68" t="s">
        <v>200</v>
      </c>
      <c r="Y73" s="68" t="s">
        <v>200</v>
      </c>
      <c r="Z73" s="68" t="s">
        <v>200</v>
      </c>
    </row>
    <row r="74" spans="1:26">
      <c r="A74" t="s">
        <v>235</v>
      </c>
      <c r="B74" t="s">
        <v>205</v>
      </c>
      <c r="C74" t="s">
        <v>206</v>
      </c>
      <c r="D74" t="s">
        <v>199</v>
      </c>
      <c r="E74" t="s">
        <v>194</v>
      </c>
      <c r="F74" s="68" t="s">
        <v>200</v>
      </c>
      <c r="G74" s="68" t="s">
        <v>200</v>
      </c>
      <c r="H74" s="68" t="s">
        <v>200</v>
      </c>
      <c r="I74" s="68" t="s">
        <v>200</v>
      </c>
      <c r="J74" s="68" t="s">
        <v>200</v>
      </c>
      <c r="K74" s="68" t="s">
        <v>200</v>
      </c>
      <c r="L74" s="68" t="s">
        <v>200</v>
      </c>
      <c r="M74" s="68" t="s">
        <v>200</v>
      </c>
      <c r="N74" s="68" t="s">
        <v>200</v>
      </c>
      <c r="O74" s="68" t="s">
        <v>200</v>
      </c>
      <c r="P74" s="68" t="s">
        <v>200</v>
      </c>
      <c r="Q74" s="68" t="s">
        <v>200</v>
      </c>
      <c r="R74" s="68" t="s">
        <v>200</v>
      </c>
      <c r="S74" s="68" t="s">
        <v>200</v>
      </c>
      <c r="T74" s="68" t="s">
        <v>200</v>
      </c>
      <c r="U74" s="68" t="s">
        <v>200</v>
      </c>
      <c r="V74" s="68" t="s">
        <v>200</v>
      </c>
      <c r="W74" s="68" t="s">
        <v>200</v>
      </c>
      <c r="X74" s="68" t="s">
        <v>200</v>
      </c>
      <c r="Y74" s="68" t="s">
        <v>200</v>
      </c>
      <c r="Z74" s="68" t="s">
        <v>200</v>
      </c>
    </row>
    <row r="75" spans="1:26">
      <c r="A75" t="s">
        <v>235</v>
      </c>
      <c r="B75" t="s">
        <v>207</v>
      </c>
      <c r="C75" t="s">
        <v>208</v>
      </c>
      <c r="D75" t="s">
        <v>199</v>
      </c>
      <c r="E75" t="s">
        <v>194</v>
      </c>
      <c r="F75" s="68" t="s">
        <v>200</v>
      </c>
      <c r="G75" s="68" t="s">
        <v>200</v>
      </c>
      <c r="H75" s="68" t="s">
        <v>200</v>
      </c>
      <c r="I75" s="68" t="s">
        <v>200</v>
      </c>
      <c r="J75" s="68" t="s">
        <v>200</v>
      </c>
      <c r="K75" s="68" t="s">
        <v>200</v>
      </c>
      <c r="L75" s="68" t="s">
        <v>200</v>
      </c>
      <c r="M75" s="68" t="s">
        <v>200</v>
      </c>
      <c r="N75" s="68" t="s">
        <v>200</v>
      </c>
      <c r="O75" s="68" t="s">
        <v>200</v>
      </c>
      <c r="P75" s="68" t="s">
        <v>200</v>
      </c>
      <c r="Q75" s="68" t="s">
        <v>200</v>
      </c>
      <c r="R75" s="68" t="s">
        <v>200</v>
      </c>
      <c r="S75" s="68" t="s">
        <v>200</v>
      </c>
      <c r="T75" s="68" t="s">
        <v>200</v>
      </c>
      <c r="U75" s="68" t="s">
        <v>200</v>
      </c>
      <c r="V75" s="68" t="s">
        <v>200</v>
      </c>
      <c r="W75" s="68" t="s">
        <v>200</v>
      </c>
      <c r="X75" s="68" t="s">
        <v>200</v>
      </c>
      <c r="Y75" s="68" t="s">
        <v>200</v>
      </c>
      <c r="Z75" s="68" t="s">
        <v>200</v>
      </c>
    </row>
    <row r="76" spans="1:26">
      <c r="A76" t="s">
        <v>235</v>
      </c>
      <c r="B76" t="s">
        <v>209</v>
      </c>
      <c r="C76" t="s">
        <v>210</v>
      </c>
      <c r="D76" t="s">
        <v>199</v>
      </c>
      <c r="E76" t="s">
        <v>194</v>
      </c>
      <c r="F76" s="68" t="s">
        <v>200</v>
      </c>
      <c r="G76" s="68" t="s">
        <v>200</v>
      </c>
      <c r="H76" s="68" t="s">
        <v>200</v>
      </c>
      <c r="I76" s="68" t="s">
        <v>200</v>
      </c>
      <c r="J76" s="68" t="s">
        <v>200</v>
      </c>
      <c r="K76" s="68" t="s">
        <v>200</v>
      </c>
      <c r="L76" s="68" t="s">
        <v>200</v>
      </c>
      <c r="M76" s="68" t="s">
        <v>200</v>
      </c>
      <c r="N76" s="68" t="s">
        <v>200</v>
      </c>
      <c r="O76" s="68" t="s">
        <v>200</v>
      </c>
      <c r="P76" s="68" t="s">
        <v>200</v>
      </c>
      <c r="Q76" s="68" t="s">
        <v>200</v>
      </c>
      <c r="R76" s="68" t="s">
        <v>200</v>
      </c>
      <c r="S76" s="68" t="s">
        <v>200</v>
      </c>
      <c r="T76" s="68" t="s">
        <v>200</v>
      </c>
      <c r="U76" s="68" t="s">
        <v>200</v>
      </c>
      <c r="V76" s="68" t="s">
        <v>200</v>
      </c>
      <c r="W76" s="68" t="s">
        <v>200</v>
      </c>
      <c r="X76" s="68" t="s">
        <v>200</v>
      </c>
      <c r="Y76" s="68" t="s">
        <v>200</v>
      </c>
      <c r="Z76" s="68" t="s">
        <v>200</v>
      </c>
    </row>
    <row r="77" spans="1:26">
      <c r="A77" t="s">
        <v>235</v>
      </c>
      <c r="B77" t="s">
        <v>211</v>
      </c>
      <c r="C77" t="s">
        <v>212</v>
      </c>
      <c r="D77" t="s">
        <v>199</v>
      </c>
      <c r="E77" t="s">
        <v>194</v>
      </c>
      <c r="F77" s="68" t="s">
        <v>200</v>
      </c>
      <c r="G77" s="68" t="s">
        <v>200</v>
      </c>
      <c r="H77" s="68" t="s">
        <v>200</v>
      </c>
      <c r="I77" s="68" t="s">
        <v>200</v>
      </c>
      <c r="J77" s="68" t="s">
        <v>200</v>
      </c>
      <c r="K77" s="68" t="s">
        <v>200</v>
      </c>
      <c r="L77" s="68" t="s">
        <v>200</v>
      </c>
      <c r="M77" s="68" t="s">
        <v>200</v>
      </c>
      <c r="N77" s="68" t="s">
        <v>200</v>
      </c>
      <c r="O77" s="68" t="s">
        <v>200</v>
      </c>
      <c r="P77" s="68" t="s">
        <v>200</v>
      </c>
      <c r="Q77" s="68" t="s">
        <v>200</v>
      </c>
      <c r="R77" s="68" t="s">
        <v>200</v>
      </c>
      <c r="S77" s="68" t="s">
        <v>200</v>
      </c>
      <c r="T77" s="68" t="s">
        <v>200</v>
      </c>
      <c r="U77" s="68" t="s">
        <v>200</v>
      </c>
      <c r="V77" s="68" t="s">
        <v>200</v>
      </c>
      <c r="W77" s="68" t="s">
        <v>200</v>
      </c>
      <c r="X77" s="68" t="s">
        <v>200</v>
      </c>
      <c r="Y77" s="68" t="s">
        <v>200</v>
      </c>
      <c r="Z77" s="68" t="s">
        <v>200</v>
      </c>
    </row>
    <row r="78" spans="1:26">
      <c r="A78" t="s">
        <v>235</v>
      </c>
      <c r="B78" t="s">
        <v>213</v>
      </c>
      <c r="C78" t="s">
        <v>214</v>
      </c>
      <c r="D78" t="s">
        <v>215</v>
      </c>
      <c r="E78" t="s">
        <v>194</v>
      </c>
      <c r="F78" s="68" t="s">
        <v>200</v>
      </c>
      <c r="G78" s="68" t="s">
        <v>200</v>
      </c>
      <c r="H78" s="68" t="s">
        <v>200</v>
      </c>
      <c r="I78" s="68" t="s">
        <v>200</v>
      </c>
      <c r="J78" s="68" t="s">
        <v>200</v>
      </c>
      <c r="K78" s="68" t="s">
        <v>200</v>
      </c>
      <c r="L78" s="68" t="s">
        <v>200</v>
      </c>
      <c r="M78" s="68" t="s">
        <v>200</v>
      </c>
      <c r="N78" s="68" t="s">
        <v>200</v>
      </c>
      <c r="O78" s="68" t="s">
        <v>200</v>
      </c>
      <c r="P78" s="68" t="s">
        <v>200</v>
      </c>
      <c r="Q78" s="68" t="s">
        <v>200</v>
      </c>
      <c r="R78" s="68" t="s">
        <v>200</v>
      </c>
      <c r="S78" s="68" t="s">
        <v>200</v>
      </c>
      <c r="T78" s="68" t="s">
        <v>200</v>
      </c>
      <c r="U78" s="68" t="s">
        <v>200</v>
      </c>
      <c r="V78" s="68" t="s">
        <v>200</v>
      </c>
      <c r="W78" s="68" t="s">
        <v>200</v>
      </c>
      <c r="X78" s="68" t="s">
        <v>200</v>
      </c>
      <c r="Y78" s="68" t="s">
        <v>200</v>
      </c>
      <c r="Z78" s="68" t="s">
        <v>200</v>
      </c>
    </row>
    <row r="79" spans="1:26">
      <c r="A79" t="s">
        <v>235</v>
      </c>
      <c r="B79" t="s">
        <v>216</v>
      </c>
      <c r="C79" t="s">
        <v>217</v>
      </c>
      <c r="D79" t="s">
        <v>215</v>
      </c>
      <c r="E79" t="s">
        <v>194</v>
      </c>
      <c r="F79" s="68" t="s">
        <v>200</v>
      </c>
      <c r="G79" s="68" t="s">
        <v>200</v>
      </c>
      <c r="H79" s="68" t="s">
        <v>200</v>
      </c>
      <c r="I79" s="68" t="s">
        <v>200</v>
      </c>
      <c r="J79" s="68" t="s">
        <v>200</v>
      </c>
      <c r="K79" s="68" t="s">
        <v>200</v>
      </c>
      <c r="L79" s="68" t="s">
        <v>200</v>
      </c>
      <c r="M79" s="68" t="s">
        <v>200</v>
      </c>
      <c r="N79" s="68" t="s">
        <v>200</v>
      </c>
      <c r="O79" s="68" t="s">
        <v>200</v>
      </c>
      <c r="P79" s="68" t="s">
        <v>200</v>
      </c>
      <c r="Q79" s="68" t="s">
        <v>200</v>
      </c>
      <c r="R79" s="68" t="s">
        <v>200</v>
      </c>
      <c r="S79" s="68" t="s">
        <v>200</v>
      </c>
      <c r="T79" s="68" t="s">
        <v>200</v>
      </c>
      <c r="U79" s="68" t="s">
        <v>200</v>
      </c>
      <c r="V79" s="68" t="s">
        <v>200</v>
      </c>
      <c r="W79" s="68" t="s">
        <v>200</v>
      </c>
      <c r="X79" s="68" t="s">
        <v>200</v>
      </c>
      <c r="Y79" s="68" t="s">
        <v>200</v>
      </c>
      <c r="Z79" s="68" t="s">
        <v>200</v>
      </c>
    </row>
    <row r="80" spans="1:26">
      <c r="A80" t="s">
        <v>235</v>
      </c>
      <c r="B80" t="s">
        <v>218</v>
      </c>
      <c r="C80" t="s">
        <v>219</v>
      </c>
      <c r="D80" t="s">
        <v>215</v>
      </c>
      <c r="E80" t="s">
        <v>194</v>
      </c>
      <c r="F80" s="68" t="s">
        <v>200</v>
      </c>
      <c r="G80" s="68" t="s">
        <v>200</v>
      </c>
      <c r="H80" s="68" t="s">
        <v>200</v>
      </c>
      <c r="I80" s="68" t="s">
        <v>200</v>
      </c>
      <c r="J80" s="68" t="s">
        <v>200</v>
      </c>
      <c r="K80" s="68" t="s">
        <v>200</v>
      </c>
      <c r="L80" s="68" t="s">
        <v>200</v>
      </c>
      <c r="M80" s="68" t="s">
        <v>200</v>
      </c>
      <c r="N80" s="68" t="s">
        <v>200</v>
      </c>
      <c r="O80" s="68" t="s">
        <v>200</v>
      </c>
      <c r="P80" s="68" t="s">
        <v>200</v>
      </c>
      <c r="Q80" s="68" t="s">
        <v>200</v>
      </c>
      <c r="R80" s="68" t="s">
        <v>200</v>
      </c>
      <c r="S80" s="68" t="s">
        <v>200</v>
      </c>
      <c r="T80" s="68" t="s">
        <v>200</v>
      </c>
      <c r="U80" s="68" t="s">
        <v>200</v>
      </c>
      <c r="V80" s="68" t="s">
        <v>200</v>
      </c>
      <c r="W80" s="68" t="s">
        <v>200</v>
      </c>
      <c r="X80" s="68" t="s">
        <v>200</v>
      </c>
      <c r="Y80" s="68" t="s">
        <v>200</v>
      </c>
      <c r="Z80" s="68" t="s">
        <v>200</v>
      </c>
    </row>
    <row r="81" spans="1:26">
      <c r="A81" t="s">
        <v>235</v>
      </c>
      <c r="B81" t="s">
        <v>220</v>
      </c>
      <c r="C81" t="s">
        <v>221</v>
      </c>
      <c r="D81" t="s">
        <v>215</v>
      </c>
      <c r="E81" t="s">
        <v>194</v>
      </c>
      <c r="F81" s="68" t="s">
        <v>200</v>
      </c>
      <c r="G81" s="68" t="s">
        <v>200</v>
      </c>
      <c r="H81" s="68" t="s">
        <v>200</v>
      </c>
      <c r="I81" s="68" t="s">
        <v>200</v>
      </c>
      <c r="J81" s="68" t="s">
        <v>200</v>
      </c>
      <c r="K81" s="68" t="s">
        <v>200</v>
      </c>
      <c r="L81" s="68" t="s">
        <v>200</v>
      </c>
      <c r="M81" s="68" t="s">
        <v>200</v>
      </c>
      <c r="N81" s="68" t="s">
        <v>200</v>
      </c>
      <c r="O81" s="68" t="s">
        <v>200</v>
      </c>
      <c r="P81" s="68" t="s">
        <v>200</v>
      </c>
      <c r="Q81" s="68" t="s">
        <v>200</v>
      </c>
      <c r="R81" s="68" t="s">
        <v>200</v>
      </c>
      <c r="S81" s="68" t="s">
        <v>200</v>
      </c>
      <c r="T81" s="68" t="s">
        <v>200</v>
      </c>
      <c r="U81" s="68" t="s">
        <v>200</v>
      </c>
      <c r="V81" s="68" t="s">
        <v>200</v>
      </c>
      <c r="W81" s="68" t="s">
        <v>200</v>
      </c>
      <c r="X81" s="68" t="s">
        <v>200</v>
      </c>
      <c r="Y81" s="68" t="s">
        <v>200</v>
      </c>
      <c r="Z81" s="68" t="s">
        <v>200</v>
      </c>
    </row>
    <row r="82" spans="1:26">
      <c r="A82" t="s">
        <v>235</v>
      </c>
      <c r="B82" t="s">
        <v>222</v>
      </c>
      <c r="C82" t="s">
        <v>223</v>
      </c>
      <c r="D82" t="s">
        <v>215</v>
      </c>
      <c r="E82" t="s">
        <v>194</v>
      </c>
      <c r="F82" s="68" t="s">
        <v>200</v>
      </c>
      <c r="G82" s="68" t="s">
        <v>200</v>
      </c>
      <c r="H82" s="68" t="s">
        <v>200</v>
      </c>
      <c r="I82" s="68" t="s">
        <v>200</v>
      </c>
      <c r="J82" s="68" t="s">
        <v>200</v>
      </c>
      <c r="K82" s="68" t="s">
        <v>200</v>
      </c>
      <c r="L82" s="68" t="s">
        <v>200</v>
      </c>
      <c r="M82" s="68" t="s">
        <v>200</v>
      </c>
      <c r="N82" s="68" t="s">
        <v>200</v>
      </c>
      <c r="O82" s="68" t="s">
        <v>200</v>
      </c>
      <c r="P82" s="68" t="s">
        <v>200</v>
      </c>
      <c r="Q82" s="68" t="s">
        <v>200</v>
      </c>
      <c r="R82" s="68" t="s">
        <v>200</v>
      </c>
      <c r="S82" s="68" t="s">
        <v>200</v>
      </c>
      <c r="T82" s="68" t="s">
        <v>200</v>
      </c>
      <c r="U82" s="68" t="s">
        <v>200</v>
      </c>
      <c r="V82" s="68" t="s">
        <v>200</v>
      </c>
      <c r="W82" s="68" t="s">
        <v>200</v>
      </c>
      <c r="X82" s="68" t="s">
        <v>200</v>
      </c>
      <c r="Y82" s="68" t="s">
        <v>200</v>
      </c>
      <c r="Z82" s="68" t="s">
        <v>200</v>
      </c>
    </row>
    <row r="83" spans="1:26">
      <c r="A83" t="s">
        <v>235</v>
      </c>
      <c r="B83" t="s">
        <v>224</v>
      </c>
      <c r="C83" t="s">
        <v>225</v>
      </c>
      <c r="D83" t="s">
        <v>215</v>
      </c>
      <c r="E83" t="s">
        <v>194</v>
      </c>
      <c r="F83" s="68" t="s">
        <v>200</v>
      </c>
      <c r="G83" s="68" t="s">
        <v>200</v>
      </c>
      <c r="H83" s="68" t="s">
        <v>200</v>
      </c>
      <c r="I83" s="68" t="s">
        <v>200</v>
      </c>
      <c r="J83" s="68" t="s">
        <v>200</v>
      </c>
      <c r="K83" s="68" t="s">
        <v>200</v>
      </c>
      <c r="L83" s="68" t="s">
        <v>200</v>
      </c>
      <c r="M83" s="68" t="s">
        <v>200</v>
      </c>
      <c r="N83" s="68" t="s">
        <v>200</v>
      </c>
      <c r="O83" s="68" t="s">
        <v>200</v>
      </c>
      <c r="P83" s="68" t="s">
        <v>200</v>
      </c>
      <c r="Q83" s="68" t="s">
        <v>200</v>
      </c>
      <c r="R83" s="68" t="s">
        <v>200</v>
      </c>
      <c r="S83" s="68" t="s">
        <v>200</v>
      </c>
      <c r="T83" s="68" t="s">
        <v>200</v>
      </c>
      <c r="U83" s="68" t="s">
        <v>200</v>
      </c>
      <c r="V83" s="68" t="s">
        <v>200</v>
      </c>
      <c r="W83" s="68" t="s">
        <v>200</v>
      </c>
      <c r="X83" s="68" t="s">
        <v>200</v>
      </c>
      <c r="Y83" s="68" t="s">
        <v>200</v>
      </c>
      <c r="Z83" s="68" t="s">
        <v>200</v>
      </c>
    </row>
    <row r="84" spans="1:26">
      <c r="A84" t="s">
        <v>235</v>
      </c>
      <c r="B84" t="s">
        <v>226</v>
      </c>
      <c r="C84" t="s">
        <v>227</v>
      </c>
      <c r="D84" t="s">
        <v>215</v>
      </c>
      <c r="E84" t="s">
        <v>194</v>
      </c>
      <c r="F84" s="68" t="s">
        <v>200</v>
      </c>
      <c r="G84" s="68" t="s">
        <v>200</v>
      </c>
      <c r="H84" s="68" t="s">
        <v>200</v>
      </c>
      <c r="I84" s="68" t="s">
        <v>200</v>
      </c>
      <c r="J84" s="68" t="s">
        <v>200</v>
      </c>
      <c r="K84" s="68" t="s">
        <v>200</v>
      </c>
      <c r="L84" s="68" t="s">
        <v>200</v>
      </c>
      <c r="M84" s="68" t="s">
        <v>200</v>
      </c>
      <c r="N84" s="68" t="s">
        <v>200</v>
      </c>
      <c r="O84" s="68" t="s">
        <v>200</v>
      </c>
      <c r="P84" s="68" t="s">
        <v>200</v>
      </c>
      <c r="Q84" s="68" t="s">
        <v>200</v>
      </c>
      <c r="R84" s="68" t="s">
        <v>200</v>
      </c>
      <c r="S84" s="68" t="s">
        <v>200</v>
      </c>
      <c r="T84" s="68" t="s">
        <v>200</v>
      </c>
      <c r="U84" s="68" t="s">
        <v>200</v>
      </c>
      <c r="V84" s="68" t="s">
        <v>200</v>
      </c>
      <c r="W84" s="68" t="s">
        <v>200</v>
      </c>
      <c r="X84" s="68" t="s">
        <v>200</v>
      </c>
      <c r="Y84" s="68" t="s">
        <v>200</v>
      </c>
      <c r="Z84" s="68" t="s">
        <v>200</v>
      </c>
    </row>
    <row r="85" spans="1:26">
      <c r="A85" t="s">
        <v>235</v>
      </c>
      <c r="B85" t="s">
        <v>228</v>
      </c>
      <c r="C85" t="s">
        <v>229</v>
      </c>
      <c r="D85" t="s">
        <v>215</v>
      </c>
      <c r="E85" t="s">
        <v>194</v>
      </c>
      <c r="F85" s="68" t="s">
        <v>200</v>
      </c>
      <c r="G85" s="68" t="s">
        <v>200</v>
      </c>
      <c r="H85" s="68" t="s">
        <v>200</v>
      </c>
      <c r="I85" s="68" t="s">
        <v>200</v>
      </c>
      <c r="J85" s="68" t="s">
        <v>200</v>
      </c>
      <c r="K85" s="68" t="s">
        <v>200</v>
      </c>
      <c r="L85" s="68" t="s">
        <v>200</v>
      </c>
      <c r="M85" s="68" t="s">
        <v>200</v>
      </c>
      <c r="N85" s="68" t="s">
        <v>200</v>
      </c>
      <c r="O85" s="68" t="s">
        <v>200</v>
      </c>
      <c r="P85" s="68" t="s">
        <v>200</v>
      </c>
      <c r="Q85" s="68" t="s">
        <v>200</v>
      </c>
      <c r="R85" s="68" t="s">
        <v>200</v>
      </c>
      <c r="S85" s="68" t="s">
        <v>200</v>
      </c>
      <c r="T85" s="68" t="s">
        <v>200</v>
      </c>
      <c r="U85" s="68" t="s">
        <v>200</v>
      </c>
      <c r="V85" s="68" t="s">
        <v>200</v>
      </c>
      <c r="W85" s="68" t="s">
        <v>200</v>
      </c>
      <c r="X85" s="68" t="s">
        <v>200</v>
      </c>
      <c r="Y85" s="68" t="s">
        <v>200</v>
      </c>
      <c r="Z85" s="68" t="s">
        <v>200</v>
      </c>
    </row>
    <row r="86" spans="1:26">
      <c r="A86" t="s">
        <v>235</v>
      </c>
      <c r="B86" t="s">
        <v>230</v>
      </c>
      <c r="C86" t="s">
        <v>231</v>
      </c>
      <c r="D86" t="s">
        <v>215</v>
      </c>
      <c r="E86" t="s">
        <v>194</v>
      </c>
      <c r="F86" s="68" t="s">
        <v>200</v>
      </c>
      <c r="G86" s="68" t="s">
        <v>200</v>
      </c>
      <c r="H86" s="68" t="s">
        <v>200</v>
      </c>
      <c r="I86" s="68" t="s">
        <v>200</v>
      </c>
      <c r="J86" s="68" t="s">
        <v>200</v>
      </c>
      <c r="K86" s="68" t="s">
        <v>200</v>
      </c>
      <c r="L86" s="68" t="s">
        <v>200</v>
      </c>
      <c r="M86" s="68" t="s">
        <v>200</v>
      </c>
      <c r="N86" s="68" t="s">
        <v>200</v>
      </c>
      <c r="O86" s="68" t="s">
        <v>200</v>
      </c>
      <c r="P86" s="68" t="s">
        <v>200</v>
      </c>
      <c r="Q86" s="68" t="s">
        <v>200</v>
      </c>
      <c r="R86" s="68" t="s">
        <v>200</v>
      </c>
      <c r="S86" s="68" t="s">
        <v>200</v>
      </c>
      <c r="T86" s="68" t="s">
        <v>200</v>
      </c>
      <c r="U86" s="68" t="s">
        <v>200</v>
      </c>
      <c r="V86" s="68" t="s">
        <v>200</v>
      </c>
      <c r="W86" s="68" t="s">
        <v>200</v>
      </c>
      <c r="X86" s="68" t="s">
        <v>200</v>
      </c>
      <c r="Y86" s="68" t="s">
        <v>200</v>
      </c>
      <c r="Z86" s="68" t="s">
        <v>200</v>
      </c>
    </row>
    <row r="87" spans="1:26">
      <c r="A87" t="s">
        <v>236</v>
      </c>
      <c r="B87" t="s">
        <v>197</v>
      </c>
      <c r="C87" t="s">
        <v>198</v>
      </c>
      <c r="D87" t="s">
        <v>199</v>
      </c>
      <c r="E87" t="s">
        <v>194</v>
      </c>
      <c r="F87" s="69">
        <v>0.76500000000000001</v>
      </c>
      <c r="G87" s="69">
        <v>0.85599999999999998</v>
      </c>
      <c r="H87" s="69">
        <v>0.83599999999999997</v>
      </c>
      <c r="I87" s="69">
        <v>0.85699999999999998</v>
      </c>
      <c r="J87" s="69">
        <v>0.84699999999999998</v>
      </c>
      <c r="K87" s="69">
        <v>0</v>
      </c>
      <c r="L87" s="69">
        <v>0.85699999999999998</v>
      </c>
      <c r="M87" s="69">
        <v>0.81599999999999995</v>
      </c>
      <c r="N87" s="69">
        <v>0.81599999999999995</v>
      </c>
      <c r="O87" s="69">
        <v>0.79500000000000004</v>
      </c>
      <c r="P87" s="69">
        <v>0.79500000000000004</v>
      </c>
      <c r="Q87" s="69">
        <v>0.79500000000000004</v>
      </c>
      <c r="R87" s="69">
        <v>0.79500000000000004</v>
      </c>
      <c r="S87" s="69">
        <v>0.79500000000000004</v>
      </c>
      <c r="T87" s="69">
        <v>0.79500000000000004</v>
      </c>
      <c r="U87" s="69">
        <v>0.82</v>
      </c>
      <c r="V87" s="69">
        <v>0.82</v>
      </c>
      <c r="W87" s="69">
        <v>0.82</v>
      </c>
      <c r="X87" s="69">
        <v>0.82</v>
      </c>
      <c r="Y87" s="69">
        <v>0.82</v>
      </c>
      <c r="Z87" s="68" t="s">
        <v>200</v>
      </c>
    </row>
    <row r="88" spans="1:26">
      <c r="A88" t="s">
        <v>236</v>
      </c>
      <c r="B88" t="s">
        <v>201</v>
      </c>
      <c r="C88" t="s">
        <v>202</v>
      </c>
      <c r="D88" t="s">
        <v>199</v>
      </c>
      <c r="E88" t="s">
        <v>194</v>
      </c>
      <c r="F88" s="68" t="s">
        <v>200</v>
      </c>
      <c r="G88" s="68" t="s">
        <v>200</v>
      </c>
      <c r="H88" s="68" t="s">
        <v>200</v>
      </c>
      <c r="I88" s="68" t="s">
        <v>200</v>
      </c>
      <c r="J88" s="68" t="s">
        <v>200</v>
      </c>
      <c r="K88" s="68" t="s">
        <v>200</v>
      </c>
      <c r="L88" s="68" t="s">
        <v>200</v>
      </c>
      <c r="M88" s="69">
        <v>-2.4242424242415519E-4</v>
      </c>
      <c r="N88" s="69">
        <v>-2.4242424242415519E-4</v>
      </c>
      <c r="O88" s="69">
        <v>1.5151515151512471E-4</v>
      </c>
      <c r="P88" s="69">
        <v>1.5151515151512471E-4</v>
      </c>
      <c r="Q88" s="69">
        <v>1.5151515151512471E-4</v>
      </c>
      <c r="R88" s="69">
        <v>1.0151515151515128E-2</v>
      </c>
      <c r="S88" s="69">
        <v>2.0454545454545388E-2</v>
      </c>
      <c r="T88" s="69">
        <v>7.1666666666666656E-2</v>
      </c>
      <c r="U88" s="69">
        <v>8.4375000000000089E-2</v>
      </c>
      <c r="V88" s="69">
        <v>8.4375000000000089E-2</v>
      </c>
      <c r="W88" s="69">
        <v>8.4375000000000089E-2</v>
      </c>
      <c r="X88" s="69">
        <v>9.5000000000000084E-2</v>
      </c>
      <c r="Y88" s="69">
        <v>9.5000000000000084E-2</v>
      </c>
      <c r="Z88" s="68" t="s">
        <v>200</v>
      </c>
    </row>
    <row r="89" spans="1:26">
      <c r="A89" t="s">
        <v>236</v>
      </c>
      <c r="B89" t="s">
        <v>203</v>
      </c>
      <c r="C89" t="s">
        <v>204</v>
      </c>
      <c r="D89" t="s">
        <v>199</v>
      </c>
      <c r="E89" t="s">
        <v>194</v>
      </c>
      <c r="F89" s="69">
        <v>0.76545454545454528</v>
      </c>
      <c r="G89" s="69">
        <v>0.85636363636363644</v>
      </c>
      <c r="H89" s="69">
        <v>0.83606060606060606</v>
      </c>
      <c r="I89" s="69">
        <v>0.85666666666666669</v>
      </c>
      <c r="J89" s="69">
        <v>0.84696969696969693</v>
      </c>
      <c r="K89" s="68" t="s">
        <v>200</v>
      </c>
      <c r="L89" s="69">
        <v>0.85666666666666669</v>
      </c>
      <c r="M89" s="69">
        <v>0.81575757575757579</v>
      </c>
      <c r="N89" s="69">
        <v>0.81575757575757579</v>
      </c>
      <c r="O89" s="69">
        <v>0.79515151515151516</v>
      </c>
      <c r="P89" s="69">
        <v>0.79515151515151516</v>
      </c>
      <c r="Q89" s="69">
        <v>0.79515151515151516</v>
      </c>
      <c r="R89" s="69">
        <v>0.80515151515151517</v>
      </c>
      <c r="S89" s="69">
        <v>0.81545454545454543</v>
      </c>
      <c r="T89" s="69">
        <v>0.8666666666666667</v>
      </c>
      <c r="U89" s="69">
        <v>0.90437500000000004</v>
      </c>
      <c r="V89" s="69">
        <v>0.90437500000000004</v>
      </c>
      <c r="W89" s="69">
        <v>0.90437500000000004</v>
      </c>
      <c r="X89" s="69">
        <v>0.91500000000000004</v>
      </c>
      <c r="Y89" s="69">
        <v>0.91500000000000004</v>
      </c>
      <c r="Z89" s="68" t="s">
        <v>200</v>
      </c>
    </row>
    <row r="90" spans="1:26">
      <c r="A90" t="s">
        <v>236</v>
      </c>
      <c r="B90" t="s">
        <v>205</v>
      </c>
      <c r="C90" t="s">
        <v>206</v>
      </c>
      <c r="D90" t="s">
        <v>199</v>
      </c>
      <c r="E90" t="s">
        <v>194</v>
      </c>
      <c r="F90" s="68" t="s">
        <v>200</v>
      </c>
      <c r="G90" s="68" t="s">
        <v>200</v>
      </c>
      <c r="H90" s="68" t="s">
        <v>200</v>
      </c>
      <c r="I90" s="68" t="s">
        <v>200</v>
      </c>
      <c r="J90" s="68" t="s">
        <v>200</v>
      </c>
      <c r="K90" s="68" t="s">
        <v>200</v>
      </c>
      <c r="L90" s="68" t="s">
        <v>200</v>
      </c>
      <c r="M90" s="68" t="s">
        <v>200</v>
      </c>
      <c r="N90" s="68" t="s">
        <v>200</v>
      </c>
      <c r="O90" s="68" t="s">
        <v>200</v>
      </c>
      <c r="P90" s="68" t="s">
        <v>200</v>
      </c>
      <c r="Q90" s="68" t="s">
        <v>200</v>
      </c>
      <c r="R90" s="68" t="s">
        <v>200</v>
      </c>
      <c r="S90" s="68" t="s">
        <v>200</v>
      </c>
      <c r="T90" s="68" t="s">
        <v>200</v>
      </c>
      <c r="U90" s="68" t="s">
        <v>200</v>
      </c>
      <c r="V90" s="68" t="s">
        <v>200</v>
      </c>
      <c r="W90" s="68" t="s">
        <v>200</v>
      </c>
      <c r="X90" s="68" t="s">
        <v>200</v>
      </c>
      <c r="Y90" s="68" t="s">
        <v>200</v>
      </c>
      <c r="Z90" s="69">
        <v>0</v>
      </c>
    </row>
    <row r="91" spans="1:26">
      <c r="A91" t="s">
        <v>236</v>
      </c>
      <c r="B91" t="s">
        <v>207</v>
      </c>
      <c r="C91" t="s">
        <v>208</v>
      </c>
      <c r="D91" t="s">
        <v>199</v>
      </c>
      <c r="E91" t="s">
        <v>194</v>
      </c>
      <c r="F91" s="68" t="s">
        <v>200</v>
      </c>
      <c r="G91" s="68" t="s">
        <v>200</v>
      </c>
      <c r="H91" s="68" t="s">
        <v>200</v>
      </c>
      <c r="I91" s="68" t="s">
        <v>200</v>
      </c>
      <c r="J91" s="68" t="s">
        <v>200</v>
      </c>
      <c r="K91" s="68" t="s">
        <v>200</v>
      </c>
      <c r="L91" s="68" t="s">
        <v>200</v>
      </c>
      <c r="M91" s="68" t="s">
        <v>200</v>
      </c>
      <c r="N91" s="68" t="s">
        <v>200</v>
      </c>
      <c r="O91" s="68" t="s">
        <v>200</v>
      </c>
      <c r="P91" s="68" t="s">
        <v>200</v>
      </c>
      <c r="Q91" s="68" t="s">
        <v>200</v>
      </c>
      <c r="R91" s="68" t="s">
        <v>200</v>
      </c>
      <c r="S91" s="68" t="s">
        <v>200</v>
      </c>
      <c r="T91" s="68" t="s">
        <v>200</v>
      </c>
      <c r="U91" s="68" t="s">
        <v>200</v>
      </c>
      <c r="V91" s="68" t="s">
        <v>200</v>
      </c>
      <c r="W91" s="68" t="s">
        <v>200</v>
      </c>
      <c r="X91" s="68" t="s">
        <v>200</v>
      </c>
      <c r="Y91" s="68" t="s">
        <v>200</v>
      </c>
      <c r="Z91" s="69">
        <v>0.33</v>
      </c>
    </row>
    <row r="92" spans="1:26">
      <c r="A92" t="s">
        <v>236</v>
      </c>
      <c r="B92" t="s">
        <v>209</v>
      </c>
      <c r="C92" t="s">
        <v>210</v>
      </c>
      <c r="D92" t="s">
        <v>199</v>
      </c>
      <c r="E92" t="s">
        <v>194</v>
      </c>
      <c r="F92" s="68" t="s">
        <v>200</v>
      </c>
      <c r="G92" s="68" t="s">
        <v>200</v>
      </c>
      <c r="H92" s="68" t="s">
        <v>200</v>
      </c>
      <c r="I92" s="68" t="s">
        <v>200</v>
      </c>
      <c r="J92" s="68" t="s">
        <v>200</v>
      </c>
      <c r="K92" s="68" t="s">
        <v>200</v>
      </c>
      <c r="L92" s="68" t="s">
        <v>200</v>
      </c>
      <c r="M92" s="68" t="s">
        <v>200</v>
      </c>
      <c r="N92" s="68" t="s">
        <v>200</v>
      </c>
      <c r="O92" s="68" t="s">
        <v>200</v>
      </c>
      <c r="P92" s="68" t="s">
        <v>200</v>
      </c>
      <c r="Q92" s="68" t="s">
        <v>200</v>
      </c>
      <c r="R92" s="68" t="s">
        <v>200</v>
      </c>
      <c r="S92" s="68" t="s">
        <v>200</v>
      </c>
      <c r="T92" s="68" t="s">
        <v>200</v>
      </c>
      <c r="U92" s="68" t="s">
        <v>200</v>
      </c>
      <c r="V92" s="68" t="s">
        <v>200</v>
      </c>
      <c r="W92" s="68" t="s">
        <v>200</v>
      </c>
      <c r="X92" s="68" t="s">
        <v>200</v>
      </c>
      <c r="Y92" s="68" t="s">
        <v>200</v>
      </c>
      <c r="Z92" s="69">
        <v>0.66</v>
      </c>
    </row>
    <row r="93" spans="1:26">
      <c r="A93" t="s">
        <v>236</v>
      </c>
      <c r="B93" t="s">
        <v>211</v>
      </c>
      <c r="C93" t="s">
        <v>212</v>
      </c>
      <c r="D93" t="s">
        <v>199</v>
      </c>
      <c r="E93" t="s">
        <v>194</v>
      </c>
      <c r="F93" s="68" t="s">
        <v>200</v>
      </c>
      <c r="G93" s="68" t="s">
        <v>200</v>
      </c>
      <c r="H93" s="68" t="s">
        <v>200</v>
      </c>
      <c r="I93" s="68" t="s">
        <v>200</v>
      </c>
      <c r="J93" s="68" t="s">
        <v>200</v>
      </c>
      <c r="K93" s="68" t="s">
        <v>200</v>
      </c>
      <c r="L93" s="68" t="s">
        <v>200</v>
      </c>
      <c r="M93" s="68" t="s">
        <v>200</v>
      </c>
      <c r="N93" s="68" t="s">
        <v>200</v>
      </c>
      <c r="O93" s="68" t="s">
        <v>200</v>
      </c>
      <c r="P93" s="68" t="s">
        <v>200</v>
      </c>
      <c r="Q93" s="68" t="s">
        <v>200</v>
      </c>
      <c r="R93" s="68" t="s">
        <v>200</v>
      </c>
      <c r="S93" s="68" t="s">
        <v>200</v>
      </c>
      <c r="T93" s="68" t="s">
        <v>200</v>
      </c>
      <c r="U93" s="68" t="s">
        <v>200</v>
      </c>
      <c r="V93" s="68" t="s">
        <v>200</v>
      </c>
      <c r="W93" s="68" t="s">
        <v>200</v>
      </c>
      <c r="X93" s="68" t="s">
        <v>200</v>
      </c>
      <c r="Y93" s="68" t="s">
        <v>200</v>
      </c>
      <c r="Z93" s="69">
        <v>1</v>
      </c>
    </row>
    <row r="94" spans="1:26">
      <c r="A94" t="s">
        <v>236</v>
      </c>
      <c r="B94" t="s">
        <v>213</v>
      </c>
      <c r="C94" t="s">
        <v>214</v>
      </c>
      <c r="D94" t="s">
        <v>215</v>
      </c>
      <c r="E94" t="s">
        <v>194</v>
      </c>
      <c r="F94" s="70">
        <v>1</v>
      </c>
      <c r="G94" s="70">
        <v>0</v>
      </c>
      <c r="H94" s="70">
        <v>0</v>
      </c>
      <c r="I94" s="70">
        <v>1</v>
      </c>
      <c r="J94" s="70">
        <v>1</v>
      </c>
      <c r="K94" s="68" t="s">
        <v>200</v>
      </c>
      <c r="L94" s="70">
        <v>1</v>
      </c>
      <c r="M94" s="70">
        <v>1</v>
      </c>
      <c r="N94" s="70">
        <v>1</v>
      </c>
      <c r="O94" s="70">
        <v>1</v>
      </c>
      <c r="P94" s="70">
        <v>1</v>
      </c>
      <c r="Q94" s="70">
        <v>1</v>
      </c>
      <c r="R94" s="70">
        <v>1</v>
      </c>
      <c r="S94" s="70">
        <v>1</v>
      </c>
      <c r="T94" s="70">
        <v>1</v>
      </c>
      <c r="U94" s="70">
        <v>0</v>
      </c>
      <c r="V94" s="70">
        <v>0</v>
      </c>
      <c r="W94" s="70">
        <v>0</v>
      </c>
      <c r="X94" s="70">
        <v>0</v>
      </c>
      <c r="Y94" s="70">
        <v>0</v>
      </c>
      <c r="Z94" s="68" t="s">
        <v>200</v>
      </c>
    </row>
    <row r="95" spans="1:26">
      <c r="A95" t="s">
        <v>236</v>
      </c>
      <c r="B95" t="s">
        <v>216</v>
      </c>
      <c r="C95" t="s">
        <v>217</v>
      </c>
      <c r="D95" t="s">
        <v>215</v>
      </c>
      <c r="E95" t="s">
        <v>194</v>
      </c>
      <c r="F95" s="70">
        <v>6</v>
      </c>
      <c r="G95" s="70">
        <v>2</v>
      </c>
      <c r="H95" s="70">
        <v>3</v>
      </c>
      <c r="I95" s="70">
        <v>1</v>
      </c>
      <c r="J95" s="70">
        <v>3</v>
      </c>
      <c r="K95" s="68" t="s">
        <v>200</v>
      </c>
      <c r="L95" s="70">
        <v>1</v>
      </c>
      <c r="M95" s="70">
        <v>2</v>
      </c>
      <c r="N95" s="70">
        <v>2</v>
      </c>
      <c r="O95" s="70">
        <v>2</v>
      </c>
      <c r="P95" s="70">
        <v>2</v>
      </c>
      <c r="Q95" s="70">
        <v>2</v>
      </c>
      <c r="R95" s="70">
        <v>1</v>
      </c>
      <c r="S95" s="70">
        <v>1</v>
      </c>
      <c r="T95" s="70">
        <v>0</v>
      </c>
      <c r="U95" s="70">
        <v>0</v>
      </c>
      <c r="V95" s="70">
        <v>0</v>
      </c>
      <c r="W95" s="70">
        <v>0</v>
      </c>
      <c r="X95" s="70">
        <v>0</v>
      </c>
      <c r="Y95" s="70">
        <v>0</v>
      </c>
      <c r="Z95" s="68" t="s">
        <v>200</v>
      </c>
    </row>
    <row r="96" spans="1:26">
      <c r="A96" t="s">
        <v>236</v>
      </c>
      <c r="B96" t="s">
        <v>218</v>
      </c>
      <c r="C96" t="s">
        <v>219</v>
      </c>
      <c r="D96" t="s">
        <v>215</v>
      </c>
      <c r="E96" t="s">
        <v>194</v>
      </c>
      <c r="F96" s="70">
        <v>8</v>
      </c>
      <c r="G96" s="70">
        <v>10</v>
      </c>
      <c r="H96" s="70">
        <v>10</v>
      </c>
      <c r="I96" s="70">
        <v>9</v>
      </c>
      <c r="J96" s="70">
        <v>6</v>
      </c>
      <c r="K96" s="68" t="s">
        <v>200</v>
      </c>
      <c r="L96" s="70">
        <v>9</v>
      </c>
      <c r="M96" s="70">
        <v>11</v>
      </c>
      <c r="N96" s="70">
        <v>11</v>
      </c>
      <c r="O96" s="70">
        <v>13</v>
      </c>
      <c r="P96" s="70">
        <v>13</v>
      </c>
      <c r="Q96" s="70">
        <v>13</v>
      </c>
      <c r="R96" s="70">
        <v>14</v>
      </c>
      <c r="S96" s="70">
        <v>13</v>
      </c>
      <c r="T96" s="70">
        <v>10</v>
      </c>
      <c r="U96" s="70">
        <v>9</v>
      </c>
      <c r="V96" s="70">
        <v>9</v>
      </c>
      <c r="W96" s="70">
        <v>9</v>
      </c>
      <c r="X96" s="70">
        <v>8</v>
      </c>
      <c r="Y96" s="70">
        <v>8</v>
      </c>
      <c r="Z96" s="68" t="s">
        <v>200</v>
      </c>
    </row>
    <row r="97" spans="1:26">
      <c r="A97" t="s">
        <v>236</v>
      </c>
      <c r="B97" t="s">
        <v>220</v>
      </c>
      <c r="C97" t="s">
        <v>221</v>
      </c>
      <c r="D97" t="s">
        <v>215</v>
      </c>
      <c r="E97" t="s">
        <v>194</v>
      </c>
      <c r="F97" s="70">
        <v>18</v>
      </c>
      <c r="G97" s="70">
        <v>21</v>
      </c>
      <c r="H97" s="70">
        <v>20</v>
      </c>
      <c r="I97" s="70">
        <v>22</v>
      </c>
      <c r="J97" s="70">
        <v>23</v>
      </c>
      <c r="K97" s="68" t="s">
        <v>200</v>
      </c>
      <c r="L97" s="70">
        <v>22</v>
      </c>
      <c r="M97" s="70">
        <v>19</v>
      </c>
      <c r="N97" s="70">
        <v>19</v>
      </c>
      <c r="O97" s="70">
        <v>17</v>
      </c>
      <c r="P97" s="70">
        <v>17</v>
      </c>
      <c r="Q97" s="70">
        <v>17</v>
      </c>
      <c r="R97" s="70">
        <v>17</v>
      </c>
      <c r="S97" s="70">
        <v>18</v>
      </c>
      <c r="T97" s="70">
        <v>22</v>
      </c>
      <c r="U97" s="70">
        <v>23</v>
      </c>
      <c r="V97" s="70">
        <v>23</v>
      </c>
      <c r="W97" s="70">
        <v>23</v>
      </c>
      <c r="X97" s="70">
        <v>24</v>
      </c>
      <c r="Y97" s="70">
        <v>24</v>
      </c>
      <c r="Z97" s="68" t="s">
        <v>200</v>
      </c>
    </row>
    <row r="98" spans="1:26">
      <c r="A98" t="s">
        <v>236</v>
      </c>
      <c r="B98" t="s">
        <v>222</v>
      </c>
      <c r="C98" t="s">
        <v>223</v>
      </c>
      <c r="D98" t="s">
        <v>215</v>
      </c>
      <c r="E98" t="s">
        <v>194</v>
      </c>
      <c r="F98" s="70">
        <v>33</v>
      </c>
      <c r="G98" s="70">
        <v>33</v>
      </c>
      <c r="H98" s="70">
        <v>33</v>
      </c>
      <c r="I98" s="70">
        <v>33</v>
      </c>
      <c r="J98" s="70">
        <v>33</v>
      </c>
      <c r="K98" s="70">
        <v>0</v>
      </c>
      <c r="L98" s="70">
        <v>33</v>
      </c>
      <c r="M98" s="70">
        <v>33</v>
      </c>
      <c r="N98" s="70">
        <v>33</v>
      </c>
      <c r="O98" s="70">
        <v>33</v>
      </c>
      <c r="P98" s="70">
        <v>33</v>
      </c>
      <c r="Q98" s="70">
        <v>33</v>
      </c>
      <c r="R98" s="70">
        <v>33</v>
      </c>
      <c r="S98" s="70">
        <v>33</v>
      </c>
      <c r="T98" s="70">
        <v>33</v>
      </c>
      <c r="U98" s="70">
        <v>32</v>
      </c>
      <c r="V98" s="70">
        <v>32</v>
      </c>
      <c r="W98" s="70">
        <v>32</v>
      </c>
      <c r="X98" s="70">
        <v>32</v>
      </c>
      <c r="Y98" s="70">
        <v>32</v>
      </c>
      <c r="Z98" s="68" t="s">
        <v>200</v>
      </c>
    </row>
    <row r="99" spans="1:26">
      <c r="A99" t="s">
        <v>236</v>
      </c>
      <c r="B99" t="s">
        <v>224</v>
      </c>
      <c r="C99" t="s">
        <v>225</v>
      </c>
      <c r="D99" t="s">
        <v>215</v>
      </c>
      <c r="E99" t="s">
        <v>194</v>
      </c>
      <c r="F99" s="71">
        <v>0</v>
      </c>
      <c r="G99" s="71">
        <v>0</v>
      </c>
      <c r="H99" s="71">
        <v>0</v>
      </c>
      <c r="I99" s="71">
        <v>0</v>
      </c>
      <c r="J99" s="71">
        <v>0</v>
      </c>
      <c r="K99" s="71">
        <v>0</v>
      </c>
      <c r="L99" s="71">
        <v>0</v>
      </c>
      <c r="M99" s="71">
        <v>0</v>
      </c>
      <c r="N99" s="71">
        <v>0</v>
      </c>
      <c r="O99" s="71">
        <v>0</v>
      </c>
      <c r="P99" s="71">
        <v>0</v>
      </c>
      <c r="Q99" s="71">
        <v>0</v>
      </c>
      <c r="R99" s="71">
        <v>0</v>
      </c>
      <c r="S99" s="71">
        <v>0</v>
      </c>
      <c r="T99" s="71">
        <v>0</v>
      </c>
      <c r="U99" s="71">
        <v>0</v>
      </c>
      <c r="V99" s="71">
        <v>0</v>
      </c>
      <c r="W99" s="71">
        <v>0</v>
      </c>
      <c r="X99" s="71">
        <v>0</v>
      </c>
      <c r="Y99" s="71">
        <v>0</v>
      </c>
      <c r="Z99" s="68" t="s">
        <v>200</v>
      </c>
    </row>
    <row r="100" spans="1:26">
      <c r="A100" t="s">
        <v>236</v>
      </c>
      <c r="B100" t="s">
        <v>226</v>
      </c>
      <c r="C100" t="s">
        <v>227</v>
      </c>
      <c r="D100" t="s">
        <v>215</v>
      </c>
      <c r="E100" t="s">
        <v>194</v>
      </c>
      <c r="F100" s="71">
        <v>1.98</v>
      </c>
      <c r="G100" s="71">
        <v>0.66</v>
      </c>
      <c r="H100" s="71">
        <v>0.99</v>
      </c>
      <c r="I100" s="71">
        <v>0.33</v>
      </c>
      <c r="J100" s="71">
        <v>0.99</v>
      </c>
      <c r="K100" s="71">
        <v>0</v>
      </c>
      <c r="L100" s="71">
        <v>0.33</v>
      </c>
      <c r="M100" s="71">
        <v>0.66</v>
      </c>
      <c r="N100" s="71">
        <v>0.66</v>
      </c>
      <c r="O100" s="71">
        <v>0.66</v>
      </c>
      <c r="P100" s="71">
        <v>0.66</v>
      </c>
      <c r="Q100" s="71">
        <v>0.66</v>
      </c>
      <c r="R100" s="71">
        <v>0.33</v>
      </c>
      <c r="S100" s="71">
        <v>0.33</v>
      </c>
      <c r="T100" s="71">
        <v>0</v>
      </c>
      <c r="U100" s="71">
        <v>0</v>
      </c>
      <c r="V100" s="71">
        <v>0</v>
      </c>
      <c r="W100" s="71">
        <v>0</v>
      </c>
      <c r="X100" s="71">
        <v>0</v>
      </c>
      <c r="Y100" s="71">
        <v>0</v>
      </c>
      <c r="Z100" s="68" t="s">
        <v>200</v>
      </c>
    </row>
    <row r="101" spans="1:26">
      <c r="A101" t="s">
        <v>236</v>
      </c>
      <c r="B101" t="s">
        <v>228</v>
      </c>
      <c r="C101" t="s">
        <v>229</v>
      </c>
      <c r="D101" t="s">
        <v>215</v>
      </c>
      <c r="E101" t="s">
        <v>194</v>
      </c>
      <c r="F101" s="71">
        <v>5.28</v>
      </c>
      <c r="G101" s="71">
        <v>6.6000000000000014</v>
      </c>
      <c r="H101" s="71">
        <v>6.6000000000000014</v>
      </c>
      <c r="I101" s="71">
        <v>5.94</v>
      </c>
      <c r="J101" s="71">
        <v>3.96</v>
      </c>
      <c r="K101" s="71">
        <v>0</v>
      </c>
      <c r="L101" s="71">
        <v>5.94</v>
      </c>
      <c r="M101" s="71">
        <v>7.2600000000000007</v>
      </c>
      <c r="N101" s="71">
        <v>7.2600000000000007</v>
      </c>
      <c r="O101" s="71">
        <v>8.58</v>
      </c>
      <c r="P101" s="71">
        <v>8.58</v>
      </c>
      <c r="Q101" s="71">
        <v>8.58</v>
      </c>
      <c r="R101" s="71">
        <v>9.24</v>
      </c>
      <c r="S101" s="71">
        <v>8.58</v>
      </c>
      <c r="T101" s="71">
        <v>6.6000000000000014</v>
      </c>
      <c r="U101" s="71">
        <v>5.94</v>
      </c>
      <c r="V101" s="71">
        <v>5.94</v>
      </c>
      <c r="W101" s="71">
        <v>5.94</v>
      </c>
      <c r="X101" s="71">
        <v>5.28</v>
      </c>
      <c r="Y101" s="71">
        <v>5.28</v>
      </c>
      <c r="Z101" s="68" t="s">
        <v>200</v>
      </c>
    </row>
    <row r="102" spans="1:26">
      <c r="A102" t="s">
        <v>236</v>
      </c>
      <c r="B102" t="s">
        <v>230</v>
      </c>
      <c r="C102" t="s">
        <v>231</v>
      </c>
      <c r="D102" t="s">
        <v>215</v>
      </c>
      <c r="E102" t="s">
        <v>194</v>
      </c>
      <c r="F102" s="71">
        <v>18</v>
      </c>
      <c r="G102" s="71">
        <v>21</v>
      </c>
      <c r="H102" s="71">
        <v>20</v>
      </c>
      <c r="I102" s="71">
        <v>22</v>
      </c>
      <c r="J102" s="71">
        <v>23</v>
      </c>
      <c r="K102" s="71">
        <v>0</v>
      </c>
      <c r="L102" s="71">
        <v>22</v>
      </c>
      <c r="M102" s="71">
        <v>19</v>
      </c>
      <c r="N102" s="71">
        <v>19</v>
      </c>
      <c r="O102" s="71">
        <v>17</v>
      </c>
      <c r="P102" s="71">
        <v>17</v>
      </c>
      <c r="Q102" s="71">
        <v>17</v>
      </c>
      <c r="R102" s="71">
        <v>17</v>
      </c>
      <c r="S102" s="71">
        <v>18</v>
      </c>
      <c r="T102" s="71">
        <v>22</v>
      </c>
      <c r="U102" s="71">
        <v>23</v>
      </c>
      <c r="V102" s="71">
        <v>23</v>
      </c>
      <c r="W102" s="71">
        <v>23</v>
      </c>
      <c r="X102" s="71">
        <v>24</v>
      </c>
      <c r="Y102" s="71">
        <v>24</v>
      </c>
      <c r="Z102" s="68" t="s">
        <v>200</v>
      </c>
    </row>
    <row r="103" spans="1:26">
      <c r="A103" t="s">
        <v>237</v>
      </c>
      <c r="B103" t="s">
        <v>197</v>
      </c>
      <c r="C103" t="s">
        <v>198</v>
      </c>
      <c r="D103" t="s">
        <v>199</v>
      </c>
      <c r="E103" t="s">
        <v>194</v>
      </c>
      <c r="F103" s="69">
        <v>0</v>
      </c>
      <c r="G103" s="69">
        <v>0</v>
      </c>
      <c r="H103" s="69">
        <v>0</v>
      </c>
      <c r="I103" s="69">
        <v>0</v>
      </c>
      <c r="J103" s="69">
        <v>0</v>
      </c>
      <c r="K103" s="69">
        <v>0</v>
      </c>
      <c r="L103" s="69">
        <v>0</v>
      </c>
      <c r="M103" s="69">
        <v>0</v>
      </c>
      <c r="N103" s="69">
        <v>0</v>
      </c>
      <c r="O103" s="69">
        <v>0</v>
      </c>
      <c r="P103" s="69">
        <v>0</v>
      </c>
      <c r="Q103" s="69">
        <v>0</v>
      </c>
      <c r="R103" s="69">
        <v>0</v>
      </c>
      <c r="S103" s="69">
        <v>0</v>
      </c>
      <c r="T103" s="69">
        <v>0</v>
      </c>
      <c r="U103" s="69">
        <v>0</v>
      </c>
      <c r="V103" s="69">
        <v>0</v>
      </c>
      <c r="W103" s="69">
        <v>0</v>
      </c>
      <c r="X103" s="69">
        <v>0</v>
      </c>
      <c r="Y103" s="69">
        <v>0</v>
      </c>
      <c r="Z103" s="68" t="s">
        <v>200</v>
      </c>
    </row>
    <row r="104" spans="1:26">
      <c r="A104" t="s">
        <v>237</v>
      </c>
      <c r="B104" t="s">
        <v>201</v>
      </c>
      <c r="C104" t="s">
        <v>202</v>
      </c>
      <c r="D104" t="s">
        <v>199</v>
      </c>
      <c r="E104" t="s">
        <v>194</v>
      </c>
      <c r="F104" s="68" t="s">
        <v>200</v>
      </c>
      <c r="G104" s="68" t="s">
        <v>200</v>
      </c>
      <c r="H104" s="68" t="s">
        <v>200</v>
      </c>
      <c r="I104" s="68" t="s">
        <v>200</v>
      </c>
      <c r="J104" s="68" t="s">
        <v>200</v>
      </c>
      <c r="K104" s="68" t="s">
        <v>200</v>
      </c>
      <c r="L104" s="68" t="s">
        <v>200</v>
      </c>
      <c r="M104" s="68" t="s">
        <v>200</v>
      </c>
      <c r="N104" s="68" t="s">
        <v>200</v>
      </c>
      <c r="O104" s="68" t="s">
        <v>200</v>
      </c>
      <c r="P104" s="68" t="s">
        <v>200</v>
      </c>
      <c r="Q104" s="68" t="s">
        <v>200</v>
      </c>
      <c r="R104" s="68" t="s">
        <v>200</v>
      </c>
      <c r="S104" s="68" t="s">
        <v>200</v>
      </c>
      <c r="T104" s="68" t="s">
        <v>200</v>
      </c>
      <c r="U104" s="68" t="s">
        <v>200</v>
      </c>
      <c r="V104" s="68" t="s">
        <v>200</v>
      </c>
      <c r="W104" s="68" t="s">
        <v>200</v>
      </c>
      <c r="X104" s="68" t="s">
        <v>200</v>
      </c>
      <c r="Y104" s="68" t="s">
        <v>200</v>
      </c>
      <c r="Z104" s="68" t="s">
        <v>200</v>
      </c>
    </row>
    <row r="105" spans="1:26">
      <c r="A105" t="s">
        <v>237</v>
      </c>
      <c r="B105" t="s">
        <v>203</v>
      </c>
      <c r="C105" t="s">
        <v>204</v>
      </c>
      <c r="D105" t="s">
        <v>199</v>
      </c>
      <c r="E105" t="s">
        <v>194</v>
      </c>
      <c r="F105" s="68" t="s">
        <v>200</v>
      </c>
      <c r="G105" s="68" t="s">
        <v>200</v>
      </c>
      <c r="H105" s="68" t="s">
        <v>200</v>
      </c>
      <c r="I105" s="68" t="s">
        <v>200</v>
      </c>
      <c r="J105" s="68" t="s">
        <v>200</v>
      </c>
      <c r="K105" s="68" t="s">
        <v>200</v>
      </c>
      <c r="L105" s="68" t="s">
        <v>200</v>
      </c>
      <c r="M105" s="68" t="s">
        <v>200</v>
      </c>
      <c r="N105" s="68" t="s">
        <v>200</v>
      </c>
      <c r="O105" s="68" t="s">
        <v>200</v>
      </c>
      <c r="P105" s="68" t="s">
        <v>200</v>
      </c>
      <c r="Q105" s="68" t="s">
        <v>200</v>
      </c>
      <c r="R105" s="68" t="s">
        <v>200</v>
      </c>
      <c r="S105" s="68" t="s">
        <v>200</v>
      </c>
      <c r="T105" s="68" t="s">
        <v>200</v>
      </c>
      <c r="U105" s="68" t="s">
        <v>200</v>
      </c>
      <c r="V105" s="68" t="s">
        <v>200</v>
      </c>
      <c r="W105" s="68" t="s">
        <v>200</v>
      </c>
      <c r="X105" s="68" t="s">
        <v>200</v>
      </c>
      <c r="Y105" s="68" t="s">
        <v>200</v>
      </c>
      <c r="Z105" s="68" t="s">
        <v>200</v>
      </c>
    </row>
    <row r="106" spans="1:26">
      <c r="A106" t="s">
        <v>237</v>
      </c>
      <c r="B106" t="s">
        <v>205</v>
      </c>
      <c r="C106" t="s">
        <v>206</v>
      </c>
      <c r="D106" t="s">
        <v>199</v>
      </c>
      <c r="E106" t="s">
        <v>194</v>
      </c>
      <c r="F106" s="68" t="s">
        <v>200</v>
      </c>
      <c r="G106" s="68" t="s">
        <v>200</v>
      </c>
      <c r="H106" s="68" t="s">
        <v>200</v>
      </c>
      <c r="I106" s="68" t="s">
        <v>200</v>
      </c>
      <c r="J106" s="68" t="s">
        <v>200</v>
      </c>
      <c r="K106" s="68" t="s">
        <v>200</v>
      </c>
      <c r="L106" s="68" t="s">
        <v>200</v>
      </c>
      <c r="M106" s="68" t="s">
        <v>200</v>
      </c>
      <c r="N106" s="68" t="s">
        <v>200</v>
      </c>
      <c r="O106" s="68" t="s">
        <v>200</v>
      </c>
      <c r="P106" s="68" t="s">
        <v>200</v>
      </c>
      <c r="Q106" s="68" t="s">
        <v>200</v>
      </c>
      <c r="R106" s="68" t="s">
        <v>200</v>
      </c>
      <c r="S106" s="68" t="s">
        <v>200</v>
      </c>
      <c r="T106" s="68" t="s">
        <v>200</v>
      </c>
      <c r="U106" s="68" t="s">
        <v>200</v>
      </c>
      <c r="V106" s="68" t="s">
        <v>200</v>
      </c>
      <c r="W106" s="68" t="s">
        <v>200</v>
      </c>
      <c r="X106" s="68" t="s">
        <v>200</v>
      </c>
      <c r="Y106" s="68" t="s">
        <v>200</v>
      </c>
      <c r="Z106" s="69">
        <v>0</v>
      </c>
    </row>
    <row r="107" spans="1:26">
      <c r="A107" t="s">
        <v>237</v>
      </c>
      <c r="B107" t="s">
        <v>207</v>
      </c>
      <c r="C107" t="s">
        <v>208</v>
      </c>
      <c r="D107" t="s">
        <v>199</v>
      </c>
      <c r="E107" t="s">
        <v>194</v>
      </c>
      <c r="F107" s="68" t="s">
        <v>200</v>
      </c>
      <c r="G107" s="68" t="s">
        <v>200</v>
      </c>
      <c r="H107" s="68" t="s">
        <v>200</v>
      </c>
      <c r="I107" s="68" t="s">
        <v>200</v>
      </c>
      <c r="J107" s="68" t="s">
        <v>200</v>
      </c>
      <c r="K107" s="68" t="s">
        <v>200</v>
      </c>
      <c r="L107" s="68" t="s">
        <v>200</v>
      </c>
      <c r="M107" s="68" t="s">
        <v>200</v>
      </c>
      <c r="N107" s="68" t="s">
        <v>200</v>
      </c>
      <c r="O107" s="68" t="s">
        <v>200</v>
      </c>
      <c r="P107" s="68" t="s">
        <v>200</v>
      </c>
      <c r="Q107" s="68" t="s">
        <v>200</v>
      </c>
      <c r="R107" s="68" t="s">
        <v>200</v>
      </c>
      <c r="S107" s="68" t="s">
        <v>200</v>
      </c>
      <c r="T107" s="68" t="s">
        <v>200</v>
      </c>
      <c r="U107" s="68" t="s">
        <v>200</v>
      </c>
      <c r="V107" s="68" t="s">
        <v>200</v>
      </c>
      <c r="W107" s="68" t="s">
        <v>200</v>
      </c>
      <c r="X107" s="68" t="s">
        <v>200</v>
      </c>
      <c r="Y107" s="68" t="s">
        <v>200</v>
      </c>
      <c r="Z107" s="69">
        <v>0.33</v>
      </c>
    </row>
    <row r="108" spans="1:26">
      <c r="A108" t="s">
        <v>237</v>
      </c>
      <c r="B108" t="s">
        <v>209</v>
      </c>
      <c r="C108" t="s">
        <v>210</v>
      </c>
      <c r="D108" t="s">
        <v>199</v>
      </c>
      <c r="E108" t="s">
        <v>194</v>
      </c>
      <c r="F108" s="68" t="s">
        <v>200</v>
      </c>
      <c r="G108" s="68" t="s">
        <v>200</v>
      </c>
      <c r="H108" s="68" t="s">
        <v>200</v>
      </c>
      <c r="I108" s="68" t="s">
        <v>200</v>
      </c>
      <c r="J108" s="68" t="s">
        <v>200</v>
      </c>
      <c r="K108" s="68" t="s">
        <v>200</v>
      </c>
      <c r="L108" s="68" t="s">
        <v>200</v>
      </c>
      <c r="M108" s="68" t="s">
        <v>200</v>
      </c>
      <c r="N108" s="68" t="s">
        <v>200</v>
      </c>
      <c r="O108" s="68" t="s">
        <v>200</v>
      </c>
      <c r="P108" s="68" t="s">
        <v>200</v>
      </c>
      <c r="Q108" s="68" t="s">
        <v>200</v>
      </c>
      <c r="R108" s="68" t="s">
        <v>200</v>
      </c>
      <c r="S108" s="68" t="s">
        <v>200</v>
      </c>
      <c r="T108" s="68" t="s">
        <v>200</v>
      </c>
      <c r="U108" s="68" t="s">
        <v>200</v>
      </c>
      <c r="V108" s="68" t="s">
        <v>200</v>
      </c>
      <c r="W108" s="68" t="s">
        <v>200</v>
      </c>
      <c r="X108" s="68" t="s">
        <v>200</v>
      </c>
      <c r="Y108" s="68" t="s">
        <v>200</v>
      </c>
      <c r="Z108" s="69">
        <v>0.66</v>
      </c>
    </row>
    <row r="109" spans="1:26">
      <c r="A109" t="s">
        <v>237</v>
      </c>
      <c r="B109" t="s">
        <v>211</v>
      </c>
      <c r="C109" t="s">
        <v>212</v>
      </c>
      <c r="D109" t="s">
        <v>199</v>
      </c>
      <c r="E109" t="s">
        <v>194</v>
      </c>
      <c r="F109" s="68" t="s">
        <v>200</v>
      </c>
      <c r="G109" s="68" t="s">
        <v>200</v>
      </c>
      <c r="H109" s="68" t="s">
        <v>200</v>
      </c>
      <c r="I109" s="68" t="s">
        <v>200</v>
      </c>
      <c r="J109" s="68" t="s">
        <v>200</v>
      </c>
      <c r="K109" s="68" t="s">
        <v>200</v>
      </c>
      <c r="L109" s="68" t="s">
        <v>200</v>
      </c>
      <c r="M109" s="68" t="s">
        <v>200</v>
      </c>
      <c r="N109" s="68" t="s">
        <v>200</v>
      </c>
      <c r="O109" s="68" t="s">
        <v>200</v>
      </c>
      <c r="P109" s="68" t="s">
        <v>200</v>
      </c>
      <c r="Q109" s="68" t="s">
        <v>200</v>
      </c>
      <c r="R109" s="68" t="s">
        <v>200</v>
      </c>
      <c r="S109" s="68" t="s">
        <v>200</v>
      </c>
      <c r="T109" s="68" t="s">
        <v>200</v>
      </c>
      <c r="U109" s="68" t="s">
        <v>200</v>
      </c>
      <c r="V109" s="68" t="s">
        <v>200</v>
      </c>
      <c r="W109" s="68" t="s">
        <v>200</v>
      </c>
      <c r="X109" s="68" t="s">
        <v>200</v>
      </c>
      <c r="Y109" s="68" t="s">
        <v>200</v>
      </c>
      <c r="Z109" s="69">
        <v>1</v>
      </c>
    </row>
    <row r="110" spans="1:26">
      <c r="A110" t="s">
        <v>237</v>
      </c>
      <c r="B110" t="s">
        <v>213</v>
      </c>
      <c r="C110" t="s">
        <v>214</v>
      </c>
      <c r="D110" t="s">
        <v>215</v>
      </c>
      <c r="E110" t="s">
        <v>194</v>
      </c>
      <c r="F110" s="70">
        <v>0</v>
      </c>
      <c r="G110" s="70">
        <v>0</v>
      </c>
      <c r="H110" s="70">
        <v>0</v>
      </c>
      <c r="I110" s="70">
        <v>0</v>
      </c>
      <c r="J110" s="70">
        <v>0</v>
      </c>
      <c r="K110" s="70">
        <v>0</v>
      </c>
      <c r="L110" s="70">
        <v>0</v>
      </c>
      <c r="M110" s="70">
        <v>0</v>
      </c>
      <c r="N110" s="70">
        <v>0</v>
      </c>
      <c r="O110" s="70">
        <v>0</v>
      </c>
      <c r="P110" s="70">
        <v>0</v>
      </c>
      <c r="Q110" s="70">
        <v>0</v>
      </c>
      <c r="R110" s="70">
        <v>0</v>
      </c>
      <c r="S110" s="70">
        <v>0</v>
      </c>
      <c r="T110" s="70">
        <v>0</v>
      </c>
      <c r="U110" s="70">
        <v>0</v>
      </c>
      <c r="V110" s="70">
        <v>0</v>
      </c>
      <c r="W110" s="70">
        <v>0</v>
      </c>
      <c r="X110" s="70">
        <v>0</v>
      </c>
      <c r="Y110" s="70">
        <v>0</v>
      </c>
      <c r="Z110" s="68" t="s">
        <v>200</v>
      </c>
    </row>
    <row r="111" spans="1:26">
      <c r="A111" t="s">
        <v>237</v>
      </c>
      <c r="B111" t="s">
        <v>216</v>
      </c>
      <c r="C111" t="s">
        <v>217</v>
      </c>
      <c r="D111" t="s">
        <v>215</v>
      </c>
      <c r="E111" t="s">
        <v>194</v>
      </c>
      <c r="F111" s="70">
        <v>0</v>
      </c>
      <c r="G111" s="70">
        <v>0</v>
      </c>
      <c r="H111" s="70">
        <v>0</v>
      </c>
      <c r="I111" s="70">
        <v>0</v>
      </c>
      <c r="J111" s="70">
        <v>0</v>
      </c>
      <c r="K111" s="70">
        <v>0</v>
      </c>
      <c r="L111" s="70">
        <v>0</v>
      </c>
      <c r="M111" s="70">
        <v>0</v>
      </c>
      <c r="N111" s="70">
        <v>0</v>
      </c>
      <c r="O111" s="70">
        <v>0</v>
      </c>
      <c r="P111" s="70">
        <v>0</v>
      </c>
      <c r="Q111" s="70">
        <v>0</v>
      </c>
      <c r="R111" s="70">
        <v>0</v>
      </c>
      <c r="S111" s="70">
        <v>0</v>
      </c>
      <c r="T111" s="70">
        <v>0</v>
      </c>
      <c r="U111" s="70">
        <v>0</v>
      </c>
      <c r="V111" s="70">
        <v>0</v>
      </c>
      <c r="W111" s="70">
        <v>0</v>
      </c>
      <c r="X111" s="70">
        <v>0</v>
      </c>
      <c r="Y111" s="70">
        <v>0</v>
      </c>
      <c r="Z111" s="68" t="s">
        <v>200</v>
      </c>
    </row>
    <row r="112" spans="1:26">
      <c r="A112" t="s">
        <v>237</v>
      </c>
      <c r="B112" t="s">
        <v>218</v>
      </c>
      <c r="C112" t="s">
        <v>219</v>
      </c>
      <c r="D112" t="s">
        <v>215</v>
      </c>
      <c r="E112" t="s">
        <v>194</v>
      </c>
      <c r="F112" s="70">
        <v>0</v>
      </c>
      <c r="G112" s="70">
        <v>0</v>
      </c>
      <c r="H112" s="70">
        <v>0</v>
      </c>
      <c r="I112" s="70">
        <v>0</v>
      </c>
      <c r="J112" s="70">
        <v>0</v>
      </c>
      <c r="K112" s="70">
        <v>0</v>
      </c>
      <c r="L112" s="70">
        <v>0</v>
      </c>
      <c r="M112" s="70">
        <v>0</v>
      </c>
      <c r="N112" s="70">
        <v>0</v>
      </c>
      <c r="O112" s="70">
        <v>0</v>
      </c>
      <c r="P112" s="70">
        <v>0</v>
      </c>
      <c r="Q112" s="70">
        <v>0</v>
      </c>
      <c r="R112" s="70">
        <v>0</v>
      </c>
      <c r="S112" s="70">
        <v>0</v>
      </c>
      <c r="T112" s="70">
        <v>0</v>
      </c>
      <c r="U112" s="70">
        <v>0</v>
      </c>
      <c r="V112" s="70">
        <v>0</v>
      </c>
      <c r="W112" s="70">
        <v>0</v>
      </c>
      <c r="X112" s="70">
        <v>0</v>
      </c>
      <c r="Y112" s="70">
        <v>0</v>
      </c>
      <c r="Z112" s="68" t="s">
        <v>200</v>
      </c>
    </row>
    <row r="113" spans="1:26">
      <c r="A113" t="s">
        <v>237</v>
      </c>
      <c r="B113" t="s">
        <v>220</v>
      </c>
      <c r="C113" t="s">
        <v>221</v>
      </c>
      <c r="D113" t="s">
        <v>215</v>
      </c>
      <c r="E113" t="s">
        <v>194</v>
      </c>
      <c r="F113" s="70">
        <v>0</v>
      </c>
      <c r="G113" s="70">
        <v>0</v>
      </c>
      <c r="H113" s="70">
        <v>0</v>
      </c>
      <c r="I113" s="70">
        <v>0</v>
      </c>
      <c r="J113" s="70">
        <v>0</v>
      </c>
      <c r="K113" s="70">
        <v>0</v>
      </c>
      <c r="L113" s="70">
        <v>0</v>
      </c>
      <c r="M113" s="70">
        <v>0</v>
      </c>
      <c r="N113" s="70">
        <v>0</v>
      </c>
      <c r="O113" s="70">
        <v>0</v>
      </c>
      <c r="P113" s="70">
        <v>0</v>
      </c>
      <c r="Q113" s="70">
        <v>0</v>
      </c>
      <c r="R113" s="70">
        <v>0</v>
      </c>
      <c r="S113" s="70">
        <v>0</v>
      </c>
      <c r="T113" s="70">
        <v>0</v>
      </c>
      <c r="U113" s="70">
        <v>0</v>
      </c>
      <c r="V113" s="70">
        <v>0</v>
      </c>
      <c r="W113" s="70">
        <v>0</v>
      </c>
      <c r="X113" s="70">
        <v>0</v>
      </c>
      <c r="Y113" s="70">
        <v>0</v>
      </c>
      <c r="Z113" s="68" t="s">
        <v>200</v>
      </c>
    </row>
    <row r="114" spans="1:26">
      <c r="A114" t="s">
        <v>237</v>
      </c>
      <c r="B114" t="s">
        <v>222</v>
      </c>
      <c r="C114" t="s">
        <v>223</v>
      </c>
      <c r="D114" t="s">
        <v>215</v>
      </c>
      <c r="E114" t="s">
        <v>194</v>
      </c>
      <c r="F114" s="70">
        <v>0</v>
      </c>
      <c r="G114" s="70">
        <v>0</v>
      </c>
      <c r="H114" s="70">
        <v>0</v>
      </c>
      <c r="I114" s="70">
        <v>0</v>
      </c>
      <c r="J114" s="70">
        <v>0</v>
      </c>
      <c r="K114" s="70">
        <v>0</v>
      </c>
      <c r="L114" s="70">
        <v>0</v>
      </c>
      <c r="M114" s="70">
        <v>0</v>
      </c>
      <c r="N114" s="70">
        <v>0</v>
      </c>
      <c r="O114" s="70">
        <v>0</v>
      </c>
      <c r="P114" s="70">
        <v>0</v>
      </c>
      <c r="Q114" s="70">
        <v>0</v>
      </c>
      <c r="R114" s="70">
        <v>0</v>
      </c>
      <c r="S114" s="70">
        <v>0</v>
      </c>
      <c r="T114" s="70">
        <v>0</v>
      </c>
      <c r="U114" s="70">
        <v>0</v>
      </c>
      <c r="V114" s="70">
        <v>0</v>
      </c>
      <c r="W114" s="70">
        <v>0</v>
      </c>
      <c r="X114" s="70">
        <v>0</v>
      </c>
      <c r="Y114" s="70">
        <v>0</v>
      </c>
      <c r="Z114" s="68" t="s">
        <v>200</v>
      </c>
    </row>
    <row r="115" spans="1:26">
      <c r="A115" t="s">
        <v>237</v>
      </c>
      <c r="B115" t="s">
        <v>224</v>
      </c>
      <c r="C115" t="s">
        <v>225</v>
      </c>
      <c r="D115" t="s">
        <v>215</v>
      </c>
      <c r="E115" t="s">
        <v>194</v>
      </c>
      <c r="F115" s="71">
        <v>0</v>
      </c>
      <c r="G115" s="71">
        <v>0</v>
      </c>
      <c r="H115" s="71">
        <v>0</v>
      </c>
      <c r="I115" s="71">
        <v>0</v>
      </c>
      <c r="J115" s="71">
        <v>0</v>
      </c>
      <c r="K115" s="71">
        <v>0</v>
      </c>
      <c r="L115" s="71">
        <v>0</v>
      </c>
      <c r="M115" s="71">
        <v>0</v>
      </c>
      <c r="N115" s="71">
        <v>0</v>
      </c>
      <c r="O115" s="71">
        <v>0</v>
      </c>
      <c r="P115" s="71">
        <v>0</v>
      </c>
      <c r="Q115" s="71">
        <v>0</v>
      </c>
      <c r="R115" s="71">
        <v>0</v>
      </c>
      <c r="S115" s="71">
        <v>0</v>
      </c>
      <c r="T115" s="71">
        <v>0</v>
      </c>
      <c r="U115" s="71">
        <v>0</v>
      </c>
      <c r="V115" s="71">
        <v>0</v>
      </c>
      <c r="W115" s="71">
        <v>0</v>
      </c>
      <c r="X115" s="71">
        <v>0</v>
      </c>
      <c r="Y115" s="71">
        <v>0</v>
      </c>
      <c r="Z115" s="68" t="s">
        <v>200</v>
      </c>
    </row>
    <row r="116" spans="1:26">
      <c r="A116" t="s">
        <v>237</v>
      </c>
      <c r="B116" t="s">
        <v>226</v>
      </c>
      <c r="C116" t="s">
        <v>227</v>
      </c>
      <c r="D116" t="s">
        <v>215</v>
      </c>
      <c r="E116" t="s">
        <v>194</v>
      </c>
      <c r="F116" s="71">
        <v>0</v>
      </c>
      <c r="G116" s="71">
        <v>0</v>
      </c>
      <c r="H116" s="71">
        <v>0</v>
      </c>
      <c r="I116" s="71">
        <v>0</v>
      </c>
      <c r="J116" s="71">
        <v>0</v>
      </c>
      <c r="K116" s="71">
        <v>0</v>
      </c>
      <c r="L116" s="71">
        <v>0</v>
      </c>
      <c r="M116" s="71">
        <v>0</v>
      </c>
      <c r="N116" s="71">
        <v>0</v>
      </c>
      <c r="O116" s="71">
        <v>0</v>
      </c>
      <c r="P116" s="71">
        <v>0</v>
      </c>
      <c r="Q116" s="71">
        <v>0</v>
      </c>
      <c r="R116" s="71">
        <v>0</v>
      </c>
      <c r="S116" s="71">
        <v>0</v>
      </c>
      <c r="T116" s="71">
        <v>0</v>
      </c>
      <c r="U116" s="71">
        <v>0</v>
      </c>
      <c r="V116" s="71">
        <v>0</v>
      </c>
      <c r="W116" s="71">
        <v>0</v>
      </c>
      <c r="X116" s="71">
        <v>0</v>
      </c>
      <c r="Y116" s="71">
        <v>0</v>
      </c>
      <c r="Z116" s="68" t="s">
        <v>200</v>
      </c>
    </row>
    <row r="117" spans="1:26">
      <c r="A117" t="s">
        <v>237</v>
      </c>
      <c r="B117" t="s">
        <v>228</v>
      </c>
      <c r="C117" t="s">
        <v>229</v>
      </c>
      <c r="D117" t="s">
        <v>215</v>
      </c>
      <c r="E117" t="s">
        <v>194</v>
      </c>
      <c r="F117" s="71">
        <v>0</v>
      </c>
      <c r="G117" s="71">
        <v>0</v>
      </c>
      <c r="H117" s="71">
        <v>0</v>
      </c>
      <c r="I117" s="71">
        <v>0</v>
      </c>
      <c r="J117" s="71">
        <v>0</v>
      </c>
      <c r="K117" s="71">
        <v>0</v>
      </c>
      <c r="L117" s="71">
        <v>0</v>
      </c>
      <c r="M117" s="71">
        <v>0</v>
      </c>
      <c r="N117" s="71">
        <v>0</v>
      </c>
      <c r="O117" s="71">
        <v>0</v>
      </c>
      <c r="P117" s="71">
        <v>0</v>
      </c>
      <c r="Q117" s="71">
        <v>0</v>
      </c>
      <c r="R117" s="71">
        <v>0</v>
      </c>
      <c r="S117" s="71">
        <v>0</v>
      </c>
      <c r="T117" s="71">
        <v>0</v>
      </c>
      <c r="U117" s="71">
        <v>0</v>
      </c>
      <c r="V117" s="71">
        <v>0</v>
      </c>
      <c r="W117" s="71">
        <v>0</v>
      </c>
      <c r="X117" s="71">
        <v>0</v>
      </c>
      <c r="Y117" s="71">
        <v>0</v>
      </c>
      <c r="Z117" s="68" t="s">
        <v>200</v>
      </c>
    </row>
    <row r="118" spans="1:26">
      <c r="A118" t="s">
        <v>237</v>
      </c>
      <c r="B118" t="s">
        <v>230</v>
      </c>
      <c r="C118" t="s">
        <v>231</v>
      </c>
      <c r="D118" t="s">
        <v>215</v>
      </c>
      <c r="E118" t="s">
        <v>194</v>
      </c>
      <c r="F118" s="71">
        <v>0</v>
      </c>
      <c r="G118" s="71">
        <v>0</v>
      </c>
      <c r="H118" s="71">
        <v>0</v>
      </c>
      <c r="I118" s="71">
        <v>0</v>
      </c>
      <c r="J118" s="71">
        <v>0</v>
      </c>
      <c r="K118" s="71">
        <v>0</v>
      </c>
      <c r="L118" s="71">
        <v>0</v>
      </c>
      <c r="M118" s="71">
        <v>0</v>
      </c>
      <c r="N118" s="71">
        <v>0</v>
      </c>
      <c r="O118" s="71">
        <v>0</v>
      </c>
      <c r="P118" s="71">
        <v>0</v>
      </c>
      <c r="Q118" s="71">
        <v>0</v>
      </c>
      <c r="R118" s="71">
        <v>0</v>
      </c>
      <c r="S118" s="71">
        <v>0</v>
      </c>
      <c r="T118" s="71">
        <v>0</v>
      </c>
      <c r="U118" s="71">
        <v>0</v>
      </c>
      <c r="V118" s="71">
        <v>0</v>
      </c>
      <c r="W118" s="71">
        <v>0</v>
      </c>
      <c r="X118" s="71">
        <v>0</v>
      </c>
      <c r="Y118" s="71">
        <v>0</v>
      </c>
      <c r="Z118" s="68" t="s">
        <v>200</v>
      </c>
    </row>
    <row r="119" spans="1:26">
      <c r="A119" t="s">
        <v>238</v>
      </c>
      <c r="B119" t="s">
        <v>197</v>
      </c>
      <c r="C119" t="s">
        <v>198</v>
      </c>
      <c r="D119" t="s">
        <v>199</v>
      </c>
      <c r="E119" t="s">
        <v>194</v>
      </c>
      <c r="F119" s="68" t="s">
        <v>200</v>
      </c>
      <c r="G119" s="68" t="s">
        <v>200</v>
      </c>
      <c r="H119" s="68" t="s">
        <v>200</v>
      </c>
      <c r="I119" s="68" t="s">
        <v>200</v>
      </c>
      <c r="J119" s="68" t="s">
        <v>200</v>
      </c>
      <c r="K119" s="68" t="s">
        <v>200</v>
      </c>
      <c r="L119" s="68" t="s">
        <v>200</v>
      </c>
      <c r="M119" s="68" t="s">
        <v>200</v>
      </c>
      <c r="N119" s="68" t="s">
        <v>200</v>
      </c>
      <c r="O119" s="68" t="s">
        <v>200</v>
      </c>
      <c r="P119" s="68" t="s">
        <v>200</v>
      </c>
      <c r="Q119" s="68" t="s">
        <v>200</v>
      </c>
      <c r="R119" s="68" t="s">
        <v>200</v>
      </c>
      <c r="S119" s="68" t="s">
        <v>200</v>
      </c>
      <c r="T119" s="68" t="s">
        <v>200</v>
      </c>
      <c r="U119" s="68" t="s">
        <v>200</v>
      </c>
      <c r="V119" s="68" t="s">
        <v>200</v>
      </c>
      <c r="W119" s="68" t="s">
        <v>200</v>
      </c>
      <c r="X119" s="68" t="s">
        <v>200</v>
      </c>
      <c r="Y119" s="68" t="s">
        <v>200</v>
      </c>
      <c r="Z119" s="68" t="s">
        <v>200</v>
      </c>
    </row>
    <row r="120" spans="1:26">
      <c r="A120" t="s">
        <v>238</v>
      </c>
      <c r="B120" t="s">
        <v>201</v>
      </c>
      <c r="C120" t="s">
        <v>202</v>
      </c>
      <c r="D120" t="s">
        <v>199</v>
      </c>
      <c r="E120" t="s">
        <v>194</v>
      </c>
      <c r="F120" s="68" t="s">
        <v>200</v>
      </c>
      <c r="G120" s="68" t="s">
        <v>200</v>
      </c>
      <c r="H120" s="68" t="s">
        <v>200</v>
      </c>
      <c r="I120" s="68" t="s">
        <v>200</v>
      </c>
      <c r="J120" s="68" t="s">
        <v>200</v>
      </c>
      <c r="K120" s="68" t="s">
        <v>200</v>
      </c>
      <c r="L120" s="68" t="s">
        <v>200</v>
      </c>
      <c r="M120" s="68" t="s">
        <v>200</v>
      </c>
      <c r="N120" s="68" t="s">
        <v>200</v>
      </c>
      <c r="O120" s="68" t="s">
        <v>200</v>
      </c>
      <c r="P120" s="68" t="s">
        <v>200</v>
      </c>
      <c r="Q120" s="68" t="s">
        <v>200</v>
      </c>
      <c r="R120" s="68" t="s">
        <v>200</v>
      </c>
      <c r="S120" s="68" t="s">
        <v>200</v>
      </c>
      <c r="T120" s="68" t="s">
        <v>200</v>
      </c>
      <c r="U120" s="68" t="s">
        <v>200</v>
      </c>
      <c r="V120" s="68" t="s">
        <v>200</v>
      </c>
      <c r="W120" s="68" t="s">
        <v>200</v>
      </c>
      <c r="X120" s="68" t="s">
        <v>200</v>
      </c>
      <c r="Y120" s="68" t="s">
        <v>200</v>
      </c>
      <c r="Z120" s="68" t="s">
        <v>200</v>
      </c>
    </row>
    <row r="121" spans="1:26">
      <c r="A121" t="s">
        <v>238</v>
      </c>
      <c r="B121" t="s">
        <v>203</v>
      </c>
      <c r="C121" t="s">
        <v>204</v>
      </c>
      <c r="D121" t="s">
        <v>199</v>
      </c>
      <c r="E121" t="s">
        <v>194</v>
      </c>
      <c r="F121" s="68" t="s">
        <v>200</v>
      </c>
      <c r="G121" s="68" t="s">
        <v>200</v>
      </c>
      <c r="H121" s="68" t="s">
        <v>200</v>
      </c>
      <c r="I121" s="68" t="s">
        <v>200</v>
      </c>
      <c r="J121" s="68" t="s">
        <v>200</v>
      </c>
      <c r="K121" s="68" t="s">
        <v>200</v>
      </c>
      <c r="L121" s="68" t="s">
        <v>200</v>
      </c>
      <c r="M121" s="68" t="s">
        <v>200</v>
      </c>
      <c r="N121" s="68" t="s">
        <v>200</v>
      </c>
      <c r="O121" s="68" t="s">
        <v>200</v>
      </c>
      <c r="P121" s="68" t="s">
        <v>200</v>
      </c>
      <c r="Q121" s="68" t="s">
        <v>200</v>
      </c>
      <c r="R121" s="68" t="s">
        <v>200</v>
      </c>
      <c r="S121" s="68" t="s">
        <v>200</v>
      </c>
      <c r="T121" s="68" t="s">
        <v>200</v>
      </c>
      <c r="U121" s="68" t="s">
        <v>200</v>
      </c>
      <c r="V121" s="68" t="s">
        <v>200</v>
      </c>
      <c r="W121" s="68" t="s">
        <v>200</v>
      </c>
      <c r="X121" s="68" t="s">
        <v>200</v>
      </c>
      <c r="Y121" s="68" t="s">
        <v>200</v>
      </c>
      <c r="Z121" s="68" t="s">
        <v>200</v>
      </c>
    </row>
    <row r="122" spans="1:26">
      <c r="A122" t="s">
        <v>238</v>
      </c>
      <c r="B122" t="s">
        <v>205</v>
      </c>
      <c r="C122" t="s">
        <v>206</v>
      </c>
      <c r="D122" t="s">
        <v>199</v>
      </c>
      <c r="E122" t="s">
        <v>194</v>
      </c>
      <c r="F122" s="68" t="s">
        <v>200</v>
      </c>
      <c r="G122" s="68" t="s">
        <v>200</v>
      </c>
      <c r="H122" s="68" t="s">
        <v>200</v>
      </c>
      <c r="I122" s="68" t="s">
        <v>200</v>
      </c>
      <c r="J122" s="68" t="s">
        <v>200</v>
      </c>
      <c r="K122" s="68" t="s">
        <v>200</v>
      </c>
      <c r="L122" s="68" t="s">
        <v>200</v>
      </c>
      <c r="M122" s="68" t="s">
        <v>200</v>
      </c>
      <c r="N122" s="68" t="s">
        <v>200</v>
      </c>
      <c r="O122" s="68" t="s">
        <v>200</v>
      </c>
      <c r="P122" s="68" t="s">
        <v>200</v>
      </c>
      <c r="Q122" s="68" t="s">
        <v>200</v>
      </c>
      <c r="R122" s="68" t="s">
        <v>200</v>
      </c>
      <c r="S122" s="68" t="s">
        <v>200</v>
      </c>
      <c r="T122" s="68" t="s">
        <v>200</v>
      </c>
      <c r="U122" s="68" t="s">
        <v>200</v>
      </c>
      <c r="V122" s="68" t="s">
        <v>200</v>
      </c>
      <c r="W122" s="68" t="s">
        <v>200</v>
      </c>
      <c r="X122" s="68" t="s">
        <v>200</v>
      </c>
      <c r="Y122" s="68" t="s">
        <v>200</v>
      </c>
      <c r="Z122" s="68" t="s">
        <v>200</v>
      </c>
    </row>
    <row r="123" spans="1:26">
      <c r="A123" t="s">
        <v>238</v>
      </c>
      <c r="B123" t="s">
        <v>207</v>
      </c>
      <c r="C123" t="s">
        <v>208</v>
      </c>
      <c r="D123" t="s">
        <v>199</v>
      </c>
      <c r="E123" t="s">
        <v>194</v>
      </c>
      <c r="F123" s="68" t="s">
        <v>200</v>
      </c>
      <c r="G123" s="68" t="s">
        <v>200</v>
      </c>
      <c r="H123" s="68" t="s">
        <v>200</v>
      </c>
      <c r="I123" s="68" t="s">
        <v>200</v>
      </c>
      <c r="J123" s="68" t="s">
        <v>200</v>
      </c>
      <c r="K123" s="68" t="s">
        <v>200</v>
      </c>
      <c r="L123" s="68" t="s">
        <v>200</v>
      </c>
      <c r="M123" s="68" t="s">
        <v>200</v>
      </c>
      <c r="N123" s="68" t="s">
        <v>200</v>
      </c>
      <c r="O123" s="68" t="s">
        <v>200</v>
      </c>
      <c r="P123" s="68" t="s">
        <v>200</v>
      </c>
      <c r="Q123" s="68" t="s">
        <v>200</v>
      </c>
      <c r="R123" s="68" t="s">
        <v>200</v>
      </c>
      <c r="S123" s="68" t="s">
        <v>200</v>
      </c>
      <c r="T123" s="68" t="s">
        <v>200</v>
      </c>
      <c r="U123" s="68" t="s">
        <v>200</v>
      </c>
      <c r="V123" s="68" t="s">
        <v>200</v>
      </c>
      <c r="W123" s="68" t="s">
        <v>200</v>
      </c>
      <c r="X123" s="68" t="s">
        <v>200</v>
      </c>
      <c r="Y123" s="68" t="s">
        <v>200</v>
      </c>
      <c r="Z123" s="68" t="s">
        <v>200</v>
      </c>
    </row>
    <row r="124" spans="1:26">
      <c r="A124" t="s">
        <v>238</v>
      </c>
      <c r="B124" t="s">
        <v>209</v>
      </c>
      <c r="C124" t="s">
        <v>210</v>
      </c>
      <c r="D124" t="s">
        <v>199</v>
      </c>
      <c r="E124" t="s">
        <v>194</v>
      </c>
      <c r="F124" s="68" t="s">
        <v>200</v>
      </c>
      <c r="G124" s="68" t="s">
        <v>200</v>
      </c>
      <c r="H124" s="68" t="s">
        <v>200</v>
      </c>
      <c r="I124" s="68" t="s">
        <v>200</v>
      </c>
      <c r="J124" s="68" t="s">
        <v>200</v>
      </c>
      <c r="K124" s="68" t="s">
        <v>200</v>
      </c>
      <c r="L124" s="68" t="s">
        <v>200</v>
      </c>
      <c r="M124" s="68" t="s">
        <v>200</v>
      </c>
      <c r="N124" s="68" t="s">
        <v>200</v>
      </c>
      <c r="O124" s="68" t="s">
        <v>200</v>
      </c>
      <c r="P124" s="68" t="s">
        <v>200</v>
      </c>
      <c r="Q124" s="68" t="s">
        <v>200</v>
      </c>
      <c r="R124" s="68" t="s">
        <v>200</v>
      </c>
      <c r="S124" s="68" t="s">
        <v>200</v>
      </c>
      <c r="T124" s="68" t="s">
        <v>200</v>
      </c>
      <c r="U124" s="68" t="s">
        <v>200</v>
      </c>
      <c r="V124" s="68" t="s">
        <v>200</v>
      </c>
      <c r="W124" s="68" t="s">
        <v>200</v>
      </c>
      <c r="X124" s="68" t="s">
        <v>200</v>
      </c>
      <c r="Y124" s="68" t="s">
        <v>200</v>
      </c>
      <c r="Z124" s="68" t="s">
        <v>200</v>
      </c>
    </row>
    <row r="125" spans="1:26">
      <c r="A125" t="s">
        <v>238</v>
      </c>
      <c r="B125" t="s">
        <v>211</v>
      </c>
      <c r="C125" t="s">
        <v>212</v>
      </c>
      <c r="D125" t="s">
        <v>199</v>
      </c>
      <c r="E125" t="s">
        <v>194</v>
      </c>
      <c r="F125" s="68" t="s">
        <v>200</v>
      </c>
      <c r="G125" s="68" t="s">
        <v>200</v>
      </c>
      <c r="H125" s="68" t="s">
        <v>200</v>
      </c>
      <c r="I125" s="68" t="s">
        <v>200</v>
      </c>
      <c r="J125" s="68" t="s">
        <v>200</v>
      </c>
      <c r="K125" s="68" t="s">
        <v>200</v>
      </c>
      <c r="L125" s="68" t="s">
        <v>200</v>
      </c>
      <c r="M125" s="68" t="s">
        <v>200</v>
      </c>
      <c r="N125" s="68" t="s">
        <v>200</v>
      </c>
      <c r="O125" s="68" t="s">
        <v>200</v>
      </c>
      <c r="P125" s="68" t="s">
        <v>200</v>
      </c>
      <c r="Q125" s="68" t="s">
        <v>200</v>
      </c>
      <c r="R125" s="68" t="s">
        <v>200</v>
      </c>
      <c r="S125" s="68" t="s">
        <v>200</v>
      </c>
      <c r="T125" s="68" t="s">
        <v>200</v>
      </c>
      <c r="U125" s="68" t="s">
        <v>200</v>
      </c>
      <c r="V125" s="68" t="s">
        <v>200</v>
      </c>
      <c r="W125" s="68" t="s">
        <v>200</v>
      </c>
      <c r="X125" s="68" t="s">
        <v>200</v>
      </c>
      <c r="Y125" s="68" t="s">
        <v>200</v>
      </c>
      <c r="Z125" s="68" t="s">
        <v>200</v>
      </c>
    </row>
    <row r="126" spans="1:26">
      <c r="A126" t="s">
        <v>238</v>
      </c>
      <c r="B126" t="s">
        <v>213</v>
      </c>
      <c r="C126" t="s">
        <v>214</v>
      </c>
      <c r="D126" t="s">
        <v>215</v>
      </c>
      <c r="E126" t="s">
        <v>194</v>
      </c>
      <c r="F126" s="68" t="s">
        <v>200</v>
      </c>
      <c r="G126" s="68" t="s">
        <v>200</v>
      </c>
      <c r="H126" s="68" t="s">
        <v>200</v>
      </c>
      <c r="I126" s="68" t="s">
        <v>200</v>
      </c>
      <c r="J126" s="68" t="s">
        <v>200</v>
      </c>
      <c r="K126" s="68" t="s">
        <v>200</v>
      </c>
      <c r="L126" s="68" t="s">
        <v>200</v>
      </c>
      <c r="M126" s="68" t="s">
        <v>200</v>
      </c>
      <c r="N126" s="68" t="s">
        <v>200</v>
      </c>
      <c r="O126" s="68" t="s">
        <v>200</v>
      </c>
      <c r="P126" s="68" t="s">
        <v>200</v>
      </c>
      <c r="Q126" s="68" t="s">
        <v>200</v>
      </c>
      <c r="R126" s="68" t="s">
        <v>200</v>
      </c>
      <c r="S126" s="68" t="s">
        <v>200</v>
      </c>
      <c r="T126" s="68" t="s">
        <v>200</v>
      </c>
      <c r="U126" s="68" t="s">
        <v>200</v>
      </c>
      <c r="V126" s="68" t="s">
        <v>200</v>
      </c>
      <c r="W126" s="68" t="s">
        <v>200</v>
      </c>
      <c r="X126" s="68" t="s">
        <v>200</v>
      </c>
      <c r="Y126" s="68" t="s">
        <v>200</v>
      </c>
      <c r="Z126" s="68" t="s">
        <v>200</v>
      </c>
    </row>
    <row r="127" spans="1:26">
      <c r="A127" t="s">
        <v>238</v>
      </c>
      <c r="B127" t="s">
        <v>216</v>
      </c>
      <c r="C127" t="s">
        <v>217</v>
      </c>
      <c r="D127" t="s">
        <v>215</v>
      </c>
      <c r="E127" t="s">
        <v>194</v>
      </c>
      <c r="F127" s="68" t="s">
        <v>200</v>
      </c>
      <c r="G127" s="68" t="s">
        <v>200</v>
      </c>
      <c r="H127" s="68" t="s">
        <v>200</v>
      </c>
      <c r="I127" s="68" t="s">
        <v>200</v>
      </c>
      <c r="J127" s="68" t="s">
        <v>200</v>
      </c>
      <c r="K127" s="68" t="s">
        <v>200</v>
      </c>
      <c r="L127" s="68" t="s">
        <v>200</v>
      </c>
      <c r="M127" s="68" t="s">
        <v>200</v>
      </c>
      <c r="N127" s="68" t="s">
        <v>200</v>
      </c>
      <c r="O127" s="68" t="s">
        <v>200</v>
      </c>
      <c r="P127" s="68" t="s">
        <v>200</v>
      </c>
      <c r="Q127" s="68" t="s">
        <v>200</v>
      </c>
      <c r="R127" s="68" t="s">
        <v>200</v>
      </c>
      <c r="S127" s="68" t="s">
        <v>200</v>
      </c>
      <c r="T127" s="68" t="s">
        <v>200</v>
      </c>
      <c r="U127" s="68" t="s">
        <v>200</v>
      </c>
      <c r="V127" s="68" t="s">
        <v>200</v>
      </c>
      <c r="W127" s="68" t="s">
        <v>200</v>
      </c>
      <c r="X127" s="68" t="s">
        <v>200</v>
      </c>
      <c r="Y127" s="68" t="s">
        <v>200</v>
      </c>
      <c r="Z127" s="68" t="s">
        <v>200</v>
      </c>
    </row>
    <row r="128" spans="1:26">
      <c r="A128" t="s">
        <v>238</v>
      </c>
      <c r="B128" t="s">
        <v>218</v>
      </c>
      <c r="C128" t="s">
        <v>219</v>
      </c>
      <c r="D128" t="s">
        <v>215</v>
      </c>
      <c r="E128" t="s">
        <v>194</v>
      </c>
      <c r="F128" s="68" t="s">
        <v>200</v>
      </c>
      <c r="G128" s="68" t="s">
        <v>200</v>
      </c>
      <c r="H128" s="68" t="s">
        <v>200</v>
      </c>
      <c r="I128" s="68" t="s">
        <v>200</v>
      </c>
      <c r="J128" s="68" t="s">
        <v>200</v>
      </c>
      <c r="K128" s="68" t="s">
        <v>200</v>
      </c>
      <c r="L128" s="68" t="s">
        <v>200</v>
      </c>
      <c r="M128" s="68" t="s">
        <v>200</v>
      </c>
      <c r="N128" s="68" t="s">
        <v>200</v>
      </c>
      <c r="O128" s="68" t="s">
        <v>200</v>
      </c>
      <c r="P128" s="68" t="s">
        <v>200</v>
      </c>
      <c r="Q128" s="68" t="s">
        <v>200</v>
      </c>
      <c r="R128" s="68" t="s">
        <v>200</v>
      </c>
      <c r="S128" s="68" t="s">
        <v>200</v>
      </c>
      <c r="T128" s="68" t="s">
        <v>200</v>
      </c>
      <c r="U128" s="68" t="s">
        <v>200</v>
      </c>
      <c r="V128" s="68" t="s">
        <v>200</v>
      </c>
      <c r="W128" s="68" t="s">
        <v>200</v>
      </c>
      <c r="X128" s="68" t="s">
        <v>200</v>
      </c>
      <c r="Y128" s="68" t="s">
        <v>200</v>
      </c>
      <c r="Z128" s="68" t="s">
        <v>200</v>
      </c>
    </row>
    <row r="129" spans="1:26">
      <c r="A129" t="s">
        <v>238</v>
      </c>
      <c r="B129" t="s">
        <v>220</v>
      </c>
      <c r="C129" t="s">
        <v>221</v>
      </c>
      <c r="D129" t="s">
        <v>215</v>
      </c>
      <c r="E129" t="s">
        <v>194</v>
      </c>
      <c r="F129" s="68" t="s">
        <v>200</v>
      </c>
      <c r="G129" s="68" t="s">
        <v>200</v>
      </c>
      <c r="H129" s="68" t="s">
        <v>200</v>
      </c>
      <c r="I129" s="68" t="s">
        <v>200</v>
      </c>
      <c r="J129" s="68" t="s">
        <v>200</v>
      </c>
      <c r="K129" s="68" t="s">
        <v>200</v>
      </c>
      <c r="L129" s="68" t="s">
        <v>200</v>
      </c>
      <c r="M129" s="68" t="s">
        <v>200</v>
      </c>
      <c r="N129" s="68" t="s">
        <v>200</v>
      </c>
      <c r="O129" s="68" t="s">
        <v>200</v>
      </c>
      <c r="P129" s="68" t="s">
        <v>200</v>
      </c>
      <c r="Q129" s="68" t="s">
        <v>200</v>
      </c>
      <c r="R129" s="68" t="s">
        <v>200</v>
      </c>
      <c r="S129" s="68" t="s">
        <v>200</v>
      </c>
      <c r="T129" s="68" t="s">
        <v>200</v>
      </c>
      <c r="U129" s="68" t="s">
        <v>200</v>
      </c>
      <c r="V129" s="68" t="s">
        <v>200</v>
      </c>
      <c r="W129" s="68" t="s">
        <v>200</v>
      </c>
      <c r="X129" s="68" t="s">
        <v>200</v>
      </c>
      <c r="Y129" s="68" t="s">
        <v>200</v>
      </c>
      <c r="Z129" s="68" t="s">
        <v>200</v>
      </c>
    </row>
    <row r="130" spans="1:26">
      <c r="A130" t="s">
        <v>238</v>
      </c>
      <c r="B130" t="s">
        <v>222</v>
      </c>
      <c r="C130" t="s">
        <v>223</v>
      </c>
      <c r="D130" t="s">
        <v>215</v>
      </c>
      <c r="E130" t="s">
        <v>194</v>
      </c>
      <c r="F130" s="68" t="s">
        <v>200</v>
      </c>
      <c r="G130" s="68" t="s">
        <v>200</v>
      </c>
      <c r="H130" s="68" t="s">
        <v>200</v>
      </c>
      <c r="I130" s="68" t="s">
        <v>200</v>
      </c>
      <c r="J130" s="68" t="s">
        <v>200</v>
      </c>
      <c r="K130" s="68" t="s">
        <v>200</v>
      </c>
      <c r="L130" s="68" t="s">
        <v>200</v>
      </c>
      <c r="M130" s="68" t="s">
        <v>200</v>
      </c>
      <c r="N130" s="68" t="s">
        <v>200</v>
      </c>
      <c r="O130" s="68" t="s">
        <v>200</v>
      </c>
      <c r="P130" s="68" t="s">
        <v>200</v>
      </c>
      <c r="Q130" s="68" t="s">
        <v>200</v>
      </c>
      <c r="R130" s="68" t="s">
        <v>200</v>
      </c>
      <c r="S130" s="68" t="s">
        <v>200</v>
      </c>
      <c r="T130" s="68" t="s">
        <v>200</v>
      </c>
      <c r="U130" s="68" t="s">
        <v>200</v>
      </c>
      <c r="V130" s="68" t="s">
        <v>200</v>
      </c>
      <c r="W130" s="68" t="s">
        <v>200</v>
      </c>
      <c r="X130" s="68" t="s">
        <v>200</v>
      </c>
      <c r="Y130" s="68" t="s">
        <v>200</v>
      </c>
      <c r="Z130" s="68" t="s">
        <v>200</v>
      </c>
    </row>
    <row r="131" spans="1:26">
      <c r="A131" t="s">
        <v>238</v>
      </c>
      <c r="B131" t="s">
        <v>224</v>
      </c>
      <c r="C131" t="s">
        <v>225</v>
      </c>
      <c r="D131" t="s">
        <v>215</v>
      </c>
      <c r="E131" t="s">
        <v>194</v>
      </c>
      <c r="F131" s="68" t="s">
        <v>200</v>
      </c>
      <c r="G131" s="68" t="s">
        <v>200</v>
      </c>
      <c r="H131" s="68" t="s">
        <v>200</v>
      </c>
      <c r="I131" s="68" t="s">
        <v>200</v>
      </c>
      <c r="J131" s="68" t="s">
        <v>200</v>
      </c>
      <c r="K131" s="68" t="s">
        <v>200</v>
      </c>
      <c r="L131" s="68" t="s">
        <v>200</v>
      </c>
      <c r="M131" s="68" t="s">
        <v>200</v>
      </c>
      <c r="N131" s="68" t="s">
        <v>200</v>
      </c>
      <c r="O131" s="68" t="s">
        <v>200</v>
      </c>
      <c r="P131" s="68" t="s">
        <v>200</v>
      </c>
      <c r="Q131" s="68" t="s">
        <v>200</v>
      </c>
      <c r="R131" s="68" t="s">
        <v>200</v>
      </c>
      <c r="S131" s="68" t="s">
        <v>200</v>
      </c>
      <c r="T131" s="68" t="s">
        <v>200</v>
      </c>
      <c r="U131" s="68" t="s">
        <v>200</v>
      </c>
      <c r="V131" s="68" t="s">
        <v>200</v>
      </c>
      <c r="W131" s="68" t="s">
        <v>200</v>
      </c>
      <c r="X131" s="68" t="s">
        <v>200</v>
      </c>
      <c r="Y131" s="68" t="s">
        <v>200</v>
      </c>
      <c r="Z131" s="68" t="s">
        <v>200</v>
      </c>
    </row>
    <row r="132" spans="1:26">
      <c r="A132" t="s">
        <v>238</v>
      </c>
      <c r="B132" t="s">
        <v>226</v>
      </c>
      <c r="C132" t="s">
        <v>227</v>
      </c>
      <c r="D132" t="s">
        <v>215</v>
      </c>
      <c r="E132" t="s">
        <v>194</v>
      </c>
      <c r="F132" s="68" t="s">
        <v>200</v>
      </c>
      <c r="G132" s="68" t="s">
        <v>200</v>
      </c>
      <c r="H132" s="68" t="s">
        <v>200</v>
      </c>
      <c r="I132" s="68" t="s">
        <v>200</v>
      </c>
      <c r="J132" s="68" t="s">
        <v>200</v>
      </c>
      <c r="K132" s="68" t="s">
        <v>200</v>
      </c>
      <c r="L132" s="68" t="s">
        <v>200</v>
      </c>
      <c r="M132" s="68" t="s">
        <v>200</v>
      </c>
      <c r="N132" s="68" t="s">
        <v>200</v>
      </c>
      <c r="O132" s="68" t="s">
        <v>200</v>
      </c>
      <c r="P132" s="68" t="s">
        <v>200</v>
      </c>
      <c r="Q132" s="68" t="s">
        <v>200</v>
      </c>
      <c r="R132" s="68" t="s">
        <v>200</v>
      </c>
      <c r="S132" s="68" t="s">
        <v>200</v>
      </c>
      <c r="T132" s="68" t="s">
        <v>200</v>
      </c>
      <c r="U132" s="68" t="s">
        <v>200</v>
      </c>
      <c r="V132" s="68" t="s">
        <v>200</v>
      </c>
      <c r="W132" s="68" t="s">
        <v>200</v>
      </c>
      <c r="X132" s="68" t="s">
        <v>200</v>
      </c>
      <c r="Y132" s="68" t="s">
        <v>200</v>
      </c>
      <c r="Z132" s="68" t="s">
        <v>200</v>
      </c>
    </row>
    <row r="133" spans="1:26">
      <c r="A133" t="s">
        <v>238</v>
      </c>
      <c r="B133" t="s">
        <v>228</v>
      </c>
      <c r="C133" t="s">
        <v>229</v>
      </c>
      <c r="D133" t="s">
        <v>215</v>
      </c>
      <c r="E133" t="s">
        <v>194</v>
      </c>
      <c r="F133" s="68" t="s">
        <v>200</v>
      </c>
      <c r="G133" s="68" t="s">
        <v>200</v>
      </c>
      <c r="H133" s="68" t="s">
        <v>200</v>
      </c>
      <c r="I133" s="68" t="s">
        <v>200</v>
      </c>
      <c r="J133" s="68" t="s">
        <v>200</v>
      </c>
      <c r="K133" s="68" t="s">
        <v>200</v>
      </c>
      <c r="L133" s="68" t="s">
        <v>200</v>
      </c>
      <c r="M133" s="68" t="s">
        <v>200</v>
      </c>
      <c r="N133" s="68" t="s">
        <v>200</v>
      </c>
      <c r="O133" s="68" t="s">
        <v>200</v>
      </c>
      <c r="P133" s="68" t="s">
        <v>200</v>
      </c>
      <c r="Q133" s="68" t="s">
        <v>200</v>
      </c>
      <c r="R133" s="68" t="s">
        <v>200</v>
      </c>
      <c r="S133" s="68" t="s">
        <v>200</v>
      </c>
      <c r="T133" s="68" t="s">
        <v>200</v>
      </c>
      <c r="U133" s="68" t="s">
        <v>200</v>
      </c>
      <c r="V133" s="68" t="s">
        <v>200</v>
      </c>
      <c r="W133" s="68" t="s">
        <v>200</v>
      </c>
      <c r="X133" s="68" t="s">
        <v>200</v>
      </c>
      <c r="Y133" s="68" t="s">
        <v>200</v>
      </c>
      <c r="Z133" s="68" t="s">
        <v>200</v>
      </c>
    </row>
    <row r="134" spans="1:26">
      <c r="A134" t="s">
        <v>238</v>
      </c>
      <c r="B134" t="s">
        <v>230</v>
      </c>
      <c r="C134" t="s">
        <v>231</v>
      </c>
      <c r="D134" t="s">
        <v>215</v>
      </c>
      <c r="E134" t="s">
        <v>194</v>
      </c>
      <c r="F134" s="68" t="s">
        <v>200</v>
      </c>
      <c r="G134" s="68" t="s">
        <v>200</v>
      </c>
      <c r="H134" s="68" t="s">
        <v>200</v>
      </c>
      <c r="I134" s="68" t="s">
        <v>200</v>
      </c>
      <c r="J134" s="68" t="s">
        <v>200</v>
      </c>
      <c r="K134" s="68" t="s">
        <v>200</v>
      </c>
      <c r="L134" s="68" t="s">
        <v>200</v>
      </c>
      <c r="M134" s="68" t="s">
        <v>200</v>
      </c>
      <c r="N134" s="68" t="s">
        <v>200</v>
      </c>
      <c r="O134" s="68" t="s">
        <v>200</v>
      </c>
      <c r="P134" s="68" t="s">
        <v>200</v>
      </c>
      <c r="Q134" s="68" t="s">
        <v>200</v>
      </c>
      <c r="R134" s="68" t="s">
        <v>200</v>
      </c>
      <c r="S134" s="68" t="s">
        <v>200</v>
      </c>
      <c r="T134" s="68" t="s">
        <v>200</v>
      </c>
      <c r="U134" s="68" t="s">
        <v>200</v>
      </c>
      <c r="V134" s="68" t="s">
        <v>200</v>
      </c>
      <c r="W134" s="68" t="s">
        <v>200</v>
      </c>
      <c r="X134" s="68" t="s">
        <v>200</v>
      </c>
      <c r="Y134" s="68" t="s">
        <v>200</v>
      </c>
      <c r="Z134" s="68" t="s">
        <v>200</v>
      </c>
    </row>
    <row r="135" spans="1:26">
      <c r="A135" t="s">
        <v>239</v>
      </c>
      <c r="B135" t="s">
        <v>197</v>
      </c>
      <c r="C135" t="s">
        <v>198</v>
      </c>
      <c r="D135" t="s">
        <v>199</v>
      </c>
      <c r="E135" t="s">
        <v>194</v>
      </c>
      <c r="F135" s="69">
        <v>0</v>
      </c>
      <c r="G135" s="69">
        <v>0</v>
      </c>
      <c r="H135" s="69">
        <v>0</v>
      </c>
      <c r="I135" s="69">
        <v>0</v>
      </c>
      <c r="J135" s="69">
        <v>0</v>
      </c>
      <c r="K135" s="69">
        <v>0</v>
      </c>
      <c r="L135" s="69">
        <v>0</v>
      </c>
      <c r="M135" s="69">
        <v>0</v>
      </c>
      <c r="N135" s="69">
        <v>0</v>
      </c>
      <c r="O135" s="69">
        <v>0</v>
      </c>
      <c r="P135" s="69">
        <v>0</v>
      </c>
      <c r="Q135" s="69">
        <v>0</v>
      </c>
      <c r="R135" s="69">
        <v>0</v>
      </c>
      <c r="S135" s="69">
        <v>0</v>
      </c>
      <c r="T135" s="69">
        <v>0</v>
      </c>
      <c r="U135" s="69">
        <v>0</v>
      </c>
      <c r="V135" s="69">
        <v>0</v>
      </c>
      <c r="W135" s="69">
        <v>0</v>
      </c>
      <c r="X135" s="69">
        <v>0</v>
      </c>
      <c r="Y135" s="69">
        <v>0</v>
      </c>
      <c r="Z135" s="68" t="s">
        <v>200</v>
      </c>
    </row>
    <row r="136" spans="1:26">
      <c r="A136" t="s">
        <v>239</v>
      </c>
      <c r="B136" t="s">
        <v>201</v>
      </c>
      <c r="C136" t="s">
        <v>202</v>
      </c>
      <c r="D136" t="s">
        <v>199</v>
      </c>
      <c r="E136" t="s">
        <v>194</v>
      </c>
      <c r="F136" s="68" t="s">
        <v>200</v>
      </c>
      <c r="G136" s="68" t="s">
        <v>200</v>
      </c>
      <c r="H136" s="68" t="s">
        <v>200</v>
      </c>
      <c r="I136" s="68" t="s">
        <v>200</v>
      </c>
      <c r="J136" s="68" t="s">
        <v>200</v>
      </c>
      <c r="K136" s="68" t="s">
        <v>200</v>
      </c>
      <c r="L136" s="68" t="s">
        <v>200</v>
      </c>
      <c r="M136" s="69">
        <v>0.93433333333333335</v>
      </c>
      <c r="N136" s="69">
        <v>0.93476821192052983</v>
      </c>
      <c r="O136" s="69">
        <v>0.93476821192052983</v>
      </c>
      <c r="P136" s="69">
        <v>0.93476821192052983</v>
      </c>
      <c r="Q136" s="69">
        <v>0.93476821192052983</v>
      </c>
      <c r="R136" s="69">
        <v>0.93701986754966893</v>
      </c>
      <c r="S136" s="69">
        <v>0.94152317880794678</v>
      </c>
      <c r="T136" s="69">
        <v>0.94152317880794678</v>
      </c>
      <c r="U136" s="69">
        <v>0.94377483443708599</v>
      </c>
      <c r="V136" s="69">
        <v>0.94602649006622519</v>
      </c>
      <c r="W136" s="69">
        <v>0.95052980132450327</v>
      </c>
      <c r="X136" s="69">
        <v>0.95052980132450327</v>
      </c>
      <c r="Y136" s="69">
        <v>0.95052980132450327</v>
      </c>
      <c r="Z136" s="68" t="s">
        <v>200</v>
      </c>
    </row>
    <row r="137" spans="1:26">
      <c r="A137" t="s">
        <v>239</v>
      </c>
      <c r="B137" t="s">
        <v>203</v>
      </c>
      <c r="C137" t="s">
        <v>204</v>
      </c>
      <c r="D137" t="s">
        <v>199</v>
      </c>
      <c r="E137" t="s">
        <v>194</v>
      </c>
      <c r="F137" s="69">
        <v>0.86559440559440559</v>
      </c>
      <c r="G137" s="69">
        <v>0.91734265734265752</v>
      </c>
      <c r="H137" s="69">
        <v>0.89139860139860128</v>
      </c>
      <c r="I137" s="69">
        <v>0.90821192052980126</v>
      </c>
      <c r="J137" s="69">
        <v>0.92834437086092725</v>
      </c>
      <c r="K137" s="68" t="s">
        <v>200</v>
      </c>
      <c r="L137" s="69">
        <v>0.92261744966442949</v>
      </c>
      <c r="M137" s="69">
        <v>0.93433333333333335</v>
      </c>
      <c r="N137" s="69">
        <v>0.93476821192052983</v>
      </c>
      <c r="O137" s="69">
        <v>0.93476821192052983</v>
      </c>
      <c r="P137" s="69">
        <v>0.93476821192052983</v>
      </c>
      <c r="Q137" s="69">
        <v>0.93476821192052983</v>
      </c>
      <c r="R137" s="69">
        <v>0.93701986754966893</v>
      </c>
      <c r="S137" s="69">
        <v>0.94152317880794678</v>
      </c>
      <c r="T137" s="69">
        <v>0.94152317880794678</v>
      </c>
      <c r="U137" s="69">
        <v>0.94377483443708599</v>
      </c>
      <c r="V137" s="69">
        <v>0.94602649006622519</v>
      </c>
      <c r="W137" s="69">
        <v>0.95052980132450327</v>
      </c>
      <c r="X137" s="69">
        <v>0.95052980132450327</v>
      </c>
      <c r="Y137" s="69">
        <v>0.95052980132450327</v>
      </c>
      <c r="Z137" s="68" t="s">
        <v>200</v>
      </c>
    </row>
    <row r="138" spans="1:26">
      <c r="A138" t="s">
        <v>239</v>
      </c>
      <c r="B138" t="s">
        <v>205</v>
      </c>
      <c r="C138" t="s">
        <v>206</v>
      </c>
      <c r="D138" t="s">
        <v>199</v>
      </c>
      <c r="E138" t="s">
        <v>194</v>
      </c>
      <c r="F138" s="68" t="s">
        <v>200</v>
      </c>
      <c r="G138" s="68" t="s">
        <v>200</v>
      </c>
      <c r="H138" s="68" t="s">
        <v>200</v>
      </c>
      <c r="I138" s="68" t="s">
        <v>200</v>
      </c>
      <c r="J138" s="68" t="s">
        <v>200</v>
      </c>
      <c r="K138" s="68" t="s">
        <v>200</v>
      </c>
      <c r="L138" s="68" t="s">
        <v>200</v>
      </c>
      <c r="M138" s="68" t="s">
        <v>200</v>
      </c>
      <c r="N138" s="68" t="s">
        <v>200</v>
      </c>
      <c r="O138" s="68" t="s">
        <v>200</v>
      </c>
      <c r="P138" s="68" t="s">
        <v>200</v>
      </c>
      <c r="Q138" s="68" t="s">
        <v>200</v>
      </c>
      <c r="R138" s="68" t="s">
        <v>200</v>
      </c>
      <c r="S138" s="68" t="s">
        <v>200</v>
      </c>
      <c r="T138" s="68" t="s">
        <v>200</v>
      </c>
      <c r="U138" s="68" t="s">
        <v>200</v>
      </c>
      <c r="V138" s="68" t="s">
        <v>200</v>
      </c>
      <c r="W138" s="68" t="s">
        <v>200</v>
      </c>
      <c r="X138" s="68" t="s">
        <v>200</v>
      </c>
      <c r="Y138" s="68" t="s">
        <v>200</v>
      </c>
      <c r="Z138" s="69">
        <v>0</v>
      </c>
    </row>
    <row r="139" spans="1:26">
      <c r="A139" t="s">
        <v>239</v>
      </c>
      <c r="B139" t="s">
        <v>207</v>
      </c>
      <c r="C139" t="s">
        <v>208</v>
      </c>
      <c r="D139" t="s">
        <v>199</v>
      </c>
      <c r="E139" t="s">
        <v>194</v>
      </c>
      <c r="F139" s="68" t="s">
        <v>200</v>
      </c>
      <c r="G139" s="68" t="s">
        <v>200</v>
      </c>
      <c r="H139" s="68" t="s">
        <v>200</v>
      </c>
      <c r="I139" s="68" t="s">
        <v>200</v>
      </c>
      <c r="J139" s="68" t="s">
        <v>200</v>
      </c>
      <c r="K139" s="68" t="s">
        <v>200</v>
      </c>
      <c r="L139" s="68" t="s">
        <v>200</v>
      </c>
      <c r="M139" s="68" t="s">
        <v>200</v>
      </c>
      <c r="N139" s="68" t="s">
        <v>200</v>
      </c>
      <c r="O139" s="68" t="s">
        <v>200</v>
      </c>
      <c r="P139" s="68" t="s">
        <v>200</v>
      </c>
      <c r="Q139" s="68" t="s">
        <v>200</v>
      </c>
      <c r="R139" s="68" t="s">
        <v>200</v>
      </c>
      <c r="S139" s="68" t="s">
        <v>200</v>
      </c>
      <c r="T139" s="68" t="s">
        <v>200</v>
      </c>
      <c r="U139" s="68" t="s">
        <v>200</v>
      </c>
      <c r="V139" s="68" t="s">
        <v>200</v>
      </c>
      <c r="W139" s="68" t="s">
        <v>200</v>
      </c>
      <c r="X139" s="68" t="s">
        <v>200</v>
      </c>
      <c r="Y139" s="68" t="s">
        <v>200</v>
      </c>
      <c r="Z139" s="69">
        <v>0.33</v>
      </c>
    </row>
    <row r="140" spans="1:26">
      <c r="A140" t="s">
        <v>239</v>
      </c>
      <c r="B140" t="s">
        <v>209</v>
      </c>
      <c r="C140" t="s">
        <v>210</v>
      </c>
      <c r="D140" t="s">
        <v>199</v>
      </c>
      <c r="E140" t="s">
        <v>194</v>
      </c>
      <c r="F140" s="68" t="s">
        <v>200</v>
      </c>
      <c r="G140" s="68" t="s">
        <v>200</v>
      </c>
      <c r="H140" s="68" t="s">
        <v>200</v>
      </c>
      <c r="I140" s="68" t="s">
        <v>200</v>
      </c>
      <c r="J140" s="68" t="s">
        <v>200</v>
      </c>
      <c r="K140" s="68" t="s">
        <v>200</v>
      </c>
      <c r="L140" s="68" t="s">
        <v>200</v>
      </c>
      <c r="M140" s="68" t="s">
        <v>200</v>
      </c>
      <c r="N140" s="68" t="s">
        <v>200</v>
      </c>
      <c r="O140" s="68" t="s">
        <v>200</v>
      </c>
      <c r="P140" s="68" t="s">
        <v>200</v>
      </c>
      <c r="Q140" s="68" t="s">
        <v>200</v>
      </c>
      <c r="R140" s="68" t="s">
        <v>200</v>
      </c>
      <c r="S140" s="68" t="s">
        <v>200</v>
      </c>
      <c r="T140" s="68" t="s">
        <v>200</v>
      </c>
      <c r="U140" s="68" t="s">
        <v>200</v>
      </c>
      <c r="V140" s="68" t="s">
        <v>200</v>
      </c>
      <c r="W140" s="68" t="s">
        <v>200</v>
      </c>
      <c r="X140" s="68" t="s">
        <v>200</v>
      </c>
      <c r="Y140" s="68" t="s">
        <v>200</v>
      </c>
      <c r="Z140" s="69">
        <v>0.66</v>
      </c>
    </row>
    <row r="141" spans="1:26">
      <c r="A141" t="s">
        <v>239</v>
      </c>
      <c r="B141" t="s">
        <v>211</v>
      </c>
      <c r="C141" t="s">
        <v>212</v>
      </c>
      <c r="D141" t="s">
        <v>199</v>
      </c>
      <c r="E141" t="s">
        <v>194</v>
      </c>
      <c r="F141" s="68" t="s">
        <v>200</v>
      </c>
      <c r="G141" s="68" t="s">
        <v>200</v>
      </c>
      <c r="H141" s="68" t="s">
        <v>200</v>
      </c>
      <c r="I141" s="68" t="s">
        <v>200</v>
      </c>
      <c r="J141" s="68" t="s">
        <v>200</v>
      </c>
      <c r="K141" s="68" t="s">
        <v>200</v>
      </c>
      <c r="L141" s="68" t="s">
        <v>200</v>
      </c>
      <c r="M141" s="68" t="s">
        <v>200</v>
      </c>
      <c r="N141" s="68" t="s">
        <v>200</v>
      </c>
      <c r="O141" s="68" t="s">
        <v>200</v>
      </c>
      <c r="P141" s="68" t="s">
        <v>200</v>
      </c>
      <c r="Q141" s="68" t="s">
        <v>200</v>
      </c>
      <c r="R141" s="68" t="s">
        <v>200</v>
      </c>
      <c r="S141" s="68" t="s">
        <v>200</v>
      </c>
      <c r="T141" s="68" t="s">
        <v>200</v>
      </c>
      <c r="U141" s="68" t="s">
        <v>200</v>
      </c>
      <c r="V141" s="68" t="s">
        <v>200</v>
      </c>
      <c r="W141" s="68" t="s">
        <v>200</v>
      </c>
      <c r="X141" s="68" t="s">
        <v>200</v>
      </c>
      <c r="Y141" s="68" t="s">
        <v>200</v>
      </c>
      <c r="Z141" s="69">
        <v>1</v>
      </c>
    </row>
    <row r="142" spans="1:26">
      <c r="A142" t="s">
        <v>239</v>
      </c>
      <c r="B142" t="s">
        <v>213</v>
      </c>
      <c r="C142" t="s">
        <v>214</v>
      </c>
      <c r="D142" t="s">
        <v>215</v>
      </c>
      <c r="E142" t="s">
        <v>194</v>
      </c>
      <c r="F142" s="70">
        <v>3</v>
      </c>
      <c r="G142" s="70">
        <v>2</v>
      </c>
      <c r="H142" s="70">
        <v>3</v>
      </c>
      <c r="I142" s="70">
        <v>2</v>
      </c>
      <c r="J142" s="70">
        <v>2</v>
      </c>
      <c r="K142" s="70">
        <v>0</v>
      </c>
      <c r="L142" s="70">
        <v>0</v>
      </c>
      <c r="M142" s="70">
        <v>0</v>
      </c>
      <c r="N142" s="70">
        <v>0</v>
      </c>
      <c r="O142" s="70">
        <v>0</v>
      </c>
      <c r="P142" s="70">
        <v>0</v>
      </c>
      <c r="Q142" s="70">
        <v>0</v>
      </c>
      <c r="R142" s="70">
        <v>0</v>
      </c>
      <c r="S142" s="70">
        <v>0</v>
      </c>
      <c r="T142" s="70">
        <v>0</v>
      </c>
      <c r="U142" s="70">
        <v>0</v>
      </c>
      <c r="V142" s="70">
        <v>0</v>
      </c>
      <c r="W142" s="70">
        <v>0</v>
      </c>
      <c r="X142" s="70">
        <v>0</v>
      </c>
      <c r="Y142" s="70">
        <v>0</v>
      </c>
      <c r="Z142" s="68" t="s">
        <v>200</v>
      </c>
    </row>
    <row r="143" spans="1:26">
      <c r="A143" t="s">
        <v>239</v>
      </c>
      <c r="B143" t="s">
        <v>216</v>
      </c>
      <c r="C143" t="s">
        <v>217</v>
      </c>
      <c r="D143" t="s">
        <v>215</v>
      </c>
      <c r="E143" t="s">
        <v>194</v>
      </c>
      <c r="F143" s="70">
        <v>10</v>
      </c>
      <c r="G143" s="70">
        <v>4</v>
      </c>
      <c r="H143" s="70">
        <v>5</v>
      </c>
      <c r="I143" s="70">
        <v>4</v>
      </c>
      <c r="J143" s="70">
        <v>2</v>
      </c>
      <c r="K143" s="70">
        <v>0</v>
      </c>
      <c r="L143" s="70">
        <v>3</v>
      </c>
      <c r="M143" s="70">
        <v>1</v>
      </c>
      <c r="N143" s="70">
        <v>1</v>
      </c>
      <c r="O143" s="70">
        <v>1</v>
      </c>
      <c r="P143" s="70">
        <v>1</v>
      </c>
      <c r="Q143" s="70">
        <v>1</v>
      </c>
      <c r="R143" s="70">
        <v>1</v>
      </c>
      <c r="S143" s="70">
        <v>1</v>
      </c>
      <c r="T143" s="70">
        <v>1</v>
      </c>
      <c r="U143" s="70">
        <v>1</v>
      </c>
      <c r="V143" s="70">
        <v>1</v>
      </c>
      <c r="W143" s="70">
        <v>1</v>
      </c>
      <c r="X143" s="70">
        <v>1</v>
      </c>
      <c r="Y143" s="70">
        <v>1</v>
      </c>
      <c r="Z143" s="68" t="s">
        <v>200</v>
      </c>
    </row>
    <row r="144" spans="1:26">
      <c r="A144" t="s">
        <v>239</v>
      </c>
      <c r="B144" t="s">
        <v>218</v>
      </c>
      <c r="C144" t="s">
        <v>219</v>
      </c>
      <c r="D144" t="s">
        <v>215</v>
      </c>
      <c r="E144" t="s">
        <v>194</v>
      </c>
      <c r="F144" s="70">
        <v>28</v>
      </c>
      <c r="G144" s="70">
        <v>21</v>
      </c>
      <c r="H144" s="70">
        <v>27</v>
      </c>
      <c r="I144" s="70">
        <v>27</v>
      </c>
      <c r="J144" s="70">
        <v>22</v>
      </c>
      <c r="K144" s="70">
        <v>0</v>
      </c>
      <c r="L144" s="70">
        <v>28</v>
      </c>
      <c r="M144" s="70">
        <v>27</v>
      </c>
      <c r="N144" s="70">
        <v>27</v>
      </c>
      <c r="O144" s="70">
        <v>27</v>
      </c>
      <c r="P144" s="70">
        <v>27</v>
      </c>
      <c r="Q144" s="70">
        <v>27</v>
      </c>
      <c r="R144" s="70">
        <v>26</v>
      </c>
      <c r="S144" s="70">
        <v>24</v>
      </c>
      <c r="T144" s="70">
        <v>24</v>
      </c>
      <c r="U144" s="70">
        <v>23</v>
      </c>
      <c r="V144" s="70">
        <v>22</v>
      </c>
      <c r="W144" s="70">
        <v>20</v>
      </c>
      <c r="X144" s="70">
        <v>20</v>
      </c>
      <c r="Y144" s="70">
        <v>20</v>
      </c>
      <c r="Z144" s="68" t="s">
        <v>200</v>
      </c>
    </row>
    <row r="145" spans="1:26">
      <c r="A145" t="s">
        <v>239</v>
      </c>
      <c r="B145" t="s">
        <v>220</v>
      </c>
      <c r="C145" t="s">
        <v>221</v>
      </c>
      <c r="D145" t="s">
        <v>215</v>
      </c>
      <c r="E145" t="s">
        <v>194</v>
      </c>
      <c r="F145" s="70">
        <v>102</v>
      </c>
      <c r="G145" s="70">
        <v>116</v>
      </c>
      <c r="H145" s="70">
        <v>108</v>
      </c>
      <c r="I145" s="70">
        <v>118</v>
      </c>
      <c r="J145" s="70">
        <v>125</v>
      </c>
      <c r="K145" s="70">
        <v>0</v>
      </c>
      <c r="L145" s="70">
        <v>118</v>
      </c>
      <c r="M145" s="70">
        <v>122</v>
      </c>
      <c r="N145" s="70">
        <v>123</v>
      </c>
      <c r="O145" s="70">
        <v>123</v>
      </c>
      <c r="P145" s="70">
        <v>123</v>
      </c>
      <c r="Q145" s="70">
        <v>123</v>
      </c>
      <c r="R145" s="70">
        <v>124</v>
      </c>
      <c r="S145" s="70">
        <v>126</v>
      </c>
      <c r="T145" s="70">
        <v>126</v>
      </c>
      <c r="U145" s="70">
        <v>127</v>
      </c>
      <c r="V145" s="70">
        <v>128</v>
      </c>
      <c r="W145" s="70">
        <v>130</v>
      </c>
      <c r="X145" s="70">
        <v>130</v>
      </c>
      <c r="Y145" s="70">
        <v>130</v>
      </c>
      <c r="Z145" s="68" t="s">
        <v>200</v>
      </c>
    </row>
    <row r="146" spans="1:26">
      <c r="A146" t="s">
        <v>239</v>
      </c>
      <c r="B146" t="s">
        <v>222</v>
      </c>
      <c r="C146" t="s">
        <v>223</v>
      </c>
      <c r="D146" t="s">
        <v>215</v>
      </c>
      <c r="E146" t="s">
        <v>194</v>
      </c>
      <c r="F146" s="70">
        <v>143</v>
      </c>
      <c r="G146" s="70">
        <v>143</v>
      </c>
      <c r="H146" s="70">
        <v>143</v>
      </c>
      <c r="I146" s="70">
        <v>151</v>
      </c>
      <c r="J146" s="70">
        <v>151</v>
      </c>
      <c r="K146" s="70">
        <v>0</v>
      </c>
      <c r="L146" s="70">
        <v>149</v>
      </c>
      <c r="M146" s="70">
        <v>150</v>
      </c>
      <c r="N146" s="70">
        <v>151</v>
      </c>
      <c r="O146" s="70">
        <v>151</v>
      </c>
      <c r="P146" s="70">
        <v>151</v>
      </c>
      <c r="Q146" s="70">
        <v>151</v>
      </c>
      <c r="R146" s="70">
        <v>151</v>
      </c>
      <c r="S146" s="70">
        <v>151</v>
      </c>
      <c r="T146" s="70">
        <v>151</v>
      </c>
      <c r="U146" s="70">
        <v>151</v>
      </c>
      <c r="V146" s="70">
        <v>151</v>
      </c>
      <c r="W146" s="70">
        <v>151</v>
      </c>
      <c r="X146" s="70">
        <v>151</v>
      </c>
      <c r="Y146" s="70">
        <v>151</v>
      </c>
      <c r="Z146" s="68" t="s">
        <v>200</v>
      </c>
    </row>
    <row r="147" spans="1:26">
      <c r="A147" t="s">
        <v>239</v>
      </c>
      <c r="B147" t="s">
        <v>224</v>
      </c>
      <c r="C147" t="s">
        <v>225</v>
      </c>
      <c r="D147" t="s">
        <v>215</v>
      </c>
      <c r="E147" t="s">
        <v>194</v>
      </c>
      <c r="F147" s="71">
        <v>0</v>
      </c>
      <c r="G147" s="71">
        <v>0</v>
      </c>
      <c r="H147" s="71">
        <v>0</v>
      </c>
      <c r="I147" s="71">
        <v>0</v>
      </c>
      <c r="J147" s="71">
        <v>0</v>
      </c>
      <c r="K147" s="71">
        <v>0</v>
      </c>
      <c r="L147" s="71">
        <v>0</v>
      </c>
      <c r="M147" s="71">
        <v>0</v>
      </c>
      <c r="N147" s="71">
        <v>0</v>
      </c>
      <c r="O147" s="71">
        <v>0</v>
      </c>
      <c r="P147" s="71">
        <v>0</v>
      </c>
      <c r="Q147" s="71">
        <v>0</v>
      </c>
      <c r="R147" s="71">
        <v>0</v>
      </c>
      <c r="S147" s="71">
        <v>0</v>
      </c>
      <c r="T147" s="71">
        <v>0</v>
      </c>
      <c r="U147" s="71">
        <v>0</v>
      </c>
      <c r="V147" s="71">
        <v>0</v>
      </c>
      <c r="W147" s="71">
        <v>0</v>
      </c>
      <c r="X147" s="71">
        <v>0</v>
      </c>
      <c r="Y147" s="71">
        <v>0</v>
      </c>
      <c r="Z147" s="68" t="s">
        <v>200</v>
      </c>
    </row>
    <row r="148" spans="1:26">
      <c r="A148" t="s">
        <v>239</v>
      </c>
      <c r="B148" t="s">
        <v>226</v>
      </c>
      <c r="C148" t="s">
        <v>227</v>
      </c>
      <c r="D148" t="s">
        <v>215</v>
      </c>
      <c r="E148" t="s">
        <v>194</v>
      </c>
      <c r="F148" s="71">
        <v>3.3</v>
      </c>
      <c r="G148" s="71">
        <v>1.32</v>
      </c>
      <c r="H148" s="71">
        <v>1.65</v>
      </c>
      <c r="I148" s="71">
        <v>1.32</v>
      </c>
      <c r="J148" s="71">
        <v>0.66</v>
      </c>
      <c r="K148" s="71">
        <v>0</v>
      </c>
      <c r="L148" s="71">
        <v>0.99</v>
      </c>
      <c r="M148" s="71">
        <v>0.33</v>
      </c>
      <c r="N148" s="71">
        <v>0.33</v>
      </c>
      <c r="O148" s="71">
        <v>0.33</v>
      </c>
      <c r="P148" s="71">
        <v>0.33</v>
      </c>
      <c r="Q148" s="71">
        <v>0.33</v>
      </c>
      <c r="R148" s="71">
        <v>0.33</v>
      </c>
      <c r="S148" s="71">
        <v>0.33</v>
      </c>
      <c r="T148" s="71">
        <v>0.33</v>
      </c>
      <c r="U148" s="71">
        <v>0.33</v>
      </c>
      <c r="V148" s="71">
        <v>0.33</v>
      </c>
      <c r="W148" s="71">
        <v>0.33</v>
      </c>
      <c r="X148" s="71">
        <v>0.33</v>
      </c>
      <c r="Y148" s="71">
        <v>0.33</v>
      </c>
      <c r="Z148" s="68" t="s">
        <v>200</v>
      </c>
    </row>
    <row r="149" spans="1:26">
      <c r="A149" t="s">
        <v>239</v>
      </c>
      <c r="B149" t="s">
        <v>228</v>
      </c>
      <c r="C149" t="s">
        <v>229</v>
      </c>
      <c r="D149" t="s">
        <v>215</v>
      </c>
      <c r="E149" t="s">
        <v>194</v>
      </c>
      <c r="F149" s="71">
        <v>18.48</v>
      </c>
      <c r="G149" s="71">
        <v>13.86</v>
      </c>
      <c r="H149" s="71">
        <v>17.82</v>
      </c>
      <c r="I149" s="71">
        <v>17.82</v>
      </c>
      <c r="J149" s="71">
        <v>14.52</v>
      </c>
      <c r="K149" s="71">
        <v>0</v>
      </c>
      <c r="L149" s="71">
        <v>18.48</v>
      </c>
      <c r="M149" s="71">
        <v>17.82</v>
      </c>
      <c r="N149" s="71">
        <v>17.82</v>
      </c>
      <c r="O149" s="71">
        <v>17.82</v>
      </c>
      <c r="P149" s="71">
        <v>17.82</v>
      </c>
      <c r="Q149" s="71">
        <v>17.82</v>
      </c>
      <c r="R149" s="71">
        <v>17.16</v>
      </c>
      <c r="S149" s="71">
        <v>15.84</v>
      </c>
      <c r="T149" s="71">
        <v>15.84</v>
      </c>
      <c r="U149" s="71">
        <v>15.18</v>
      </c>
      <c r="V149" s="71">
        <v>14.52</v>
      </c>
      <c r="W149" s="71">
        <v>13.2</v>
      </c>
      <c r="X149" s="71">
        <v>13.2</v>
      </c>
      <c r="Y149" s="71">
        <v>13.2</v>
      </c>
      <c r="Z149" s="68" t="s">
        <v>200</v>
      </c>
    </row>
    <row r="150" spans="1:26">
      <c r="A150" t="s">
        <v>239</v>
      </c>
      <c r="B150" t="s">
        <v>230</v>
      </c>
      <c r="C150" t="s">
        <v>231</v>
      </c>
      <c r="D150" t="s">
        <v>215</v>
      </c>
      <c r="E150" t="s">
        <v>194</v>
      </c>
      <c r="F150" s="71">
        <v>102</v>
      </c>
      <c r="G150" s="71">
        <v>116</v>
      </c>
      <c r="H150" s="71">
        <v>108</v>
      </c>
      <c r="I150" s="71">
        <v>118</v>
      </c>
      <c r="J150" s="71">
        <v>125</v>
      </c>
      <c r="K150" s="71">
        <v>0</v>
      </c>
      <c r="L150" s="71">
        <v>118</v>
      </c>
      <c r="M150" s="71">
        <v>122</v>
      </c>
      <c r="N150" s="71">
        <v>123</v>
      </c>
      <c r="O150" s="71">
        <v>123</v>
      </c>
      <c r="P150" s="71">
        <v>123</v>
      </c>
      <c r="Q150" s="71">
        <v>123</v>
      </c>
      <c r="R150" s="71">
        <v>124</v>
      </c>
      <c r="S150" s="71">
        <v>126</v>
      </c>
      <c r="T150" s="71">
        <v>126</v>
      </c>
      <c r="U150" s="71">
        <v>127</v>
      </c>
      <c r="V150" s="71">
        <v>128</v>
      </c>
      <c r="W150" s="71">
        <v>130</v>
      </c>
      <c r="X150" s="71">
        <v>130</v>
      </c>
      <c r="Y150" s="71">
        <v>130</v>
      </c>
      <c r="Z150" s="68" t="s">
        <v>200</v>
      </c>
    </row>
    <row r="151" spans="1:26">
      <c r="A151" t="s">
        <v>240</v>
      </c>
      <c r="B151" t="s">
        <v>197</v>
      </c>
      <c r="C151" t="s">
        <v>198</v>
      </c>
      <c r="D151" t="s">
        <v>199</v>
      </c>
      <c r="E151" t="s">
        <v>194</v>
      </c>
      <c r="F151" s="68" t="s">
        <v>200</v>
      </c>
      <c r="G151" s="68" t="s">
        <v>200</v>
      </c>
      <c r="H151" s="68" t="s">
        <v>200</v>
      </c>
      <c r="I151" s="68" t="s">
        <v>200</v>
      </c>
      <c r="J151" s="68" t="s">
        <v>200</v>
      </c>
      <c r="K151" s="68" t="s">
        <v>200</v>
      </c>
      <c r="L151" s="68" t="s">
        <v>200</v>
      </c>
      <c r="M151" s="68" t="s">
        <v>200</v>
      </c>
      <c r="N151" s="68" t="s">
        <v>200</v>
      </c>
      <c r="O151" s="68" t="s">
        <v>200</v>
      </c>
      <c r="P151" s="68" t="s">
        <v>200</v>
      </c>
      <c r="Q151" s="68" t="s">
        <v>200</v>
      </c>
      <c r="R151" s="68" t="s">
        <v>200</v>
      </c>
      <c r="S151" s="68" t="s">
        <v>200</v>
      </c>
      <c r="T151" s="68" t="s">
        <v>200</v>
      </c>
      <c r="U151" s="68" t="s">
        <v>200</v>
      </c>
      <c r="V151" s="68" t="s">
        <v>200</v>
      </c>
      <c r="W151" s="68" t="s">
        <v>200</v>
      </c>
      <c r="X151" s="68" t="s">
        <v>200</v>
      </c>
      <c r="Y151" s="68" t="s">
        <v>200</v>
      </c>
      <c r="Z151" s="68" t="s">
        <v>200</v>
      </c>
    </row>
    <row r="152" spans="1:26">
      <c r="A152" t="s">
        <v>240</v>
      </c>
      <c r="B152" t="s">
        <v>201</v>
      </c>
      <c r="C152" t="s">
        <v>202</v>
      </c>
      <c r="D152" t="s">
        <v>199</v>
      </c>
      <c r="E152" t="s">
        <v>194</v>
      </c>
      <c r="F152" s="68" t="s">
        <v>200</v>
      </c>
      <c r="G152" s="68" t="s">
        <v>200</v>
      </c>
      <c r="H152" s="68" t="s">
        <v>200</v>
      </c>
      <c r="I152" s="68" t="s">
        <v>200</v>
      </c>
      <c r="J152" s="68" t="s">
        <v>200</v>
      </c>
      <c r="K152" s="68" t="s">
        <v>200</v>
      </c>
      <c r="L152" s="68" t="s">
        <v>200</v>
      </c>
      <c r="M152" s="68" t="s">
        <v>200</v>
      </c>
      <c r="N152" s="68" t="s">
        <v>200</v>
      </c>
      <c r="O152" s="68" t="s">
        <v>200</v>
      </c>
      <c r="P152" s="68" t="s">
        <v>200</v>
      </c>
      <c r="Q152" s="68" t="s">
        <v>200</v>
      </c>
      <c r="R152" s="68" t="s">
        <v>200</v>
      </c>
      <c r="S152" s="68" t="s">
        <v>200</v>
      </c>
      <c r="T152" s="68" t="s">
        <v>200</v>
      </c>
      <c r="U152" s="68" t="s">
        <v>200</v>
      </c>
      <c r="V152" s="68" t="s">
        <v>200</v>
      </c>
      <c r="W152" s="68" t="s">
        <v>200</v>
      </c>
      <c r="X152" s="68" t="s">
        <v>200</v>
      </c>
      <c r="Y152" s="68" t="s">
        <v>200</v>
      </c>
      <c r="Z152" s="68" t="s">
        <v>200</v>
      </c>
    </row>
    <row r="153" spans="1:26">
      <c r="A153" t="s">
        <v>240</v>
      </c>
      <c r="B153" t="s">
        <v>203</v>
      </c>
      <c r="C153" t="s">
        <v>204</v>
      </c>
      <c r="D153" t="s">
        <v>199</v>
      </c>
      <c r="E153" t="s">
        <v>194</v>
      </c>
      <c r="F153" s="68" t="s">
        <v>200</v>
      </c>
      <c r="G153" s="68" t="s">
        <v>200</v>
      </c>
      <c r="H153" s="68" t="s">
        <v>200</v>
      </c>
      <c r="I153" s="68" t="s">
        <v>200</v>
      </c>
      <c r="J153" s="68" t="s">
        <v>200</v>
      </c>
      <c r="K153" s="68" t="s">
        <v>200</v>
      </c>
      <c r="L153" s="68" t="s">
        <v>200</v>
      </c>
      <c r="M153" s="68" t="s">
        <v>200</v>
      </c>
      <c r="N153" s="68" t="s">
        <v>200</v>
      </c>
      <c r="O153" s="68" t="s">
        <v>200</v>
      </c>
      <c r="P153" s="68" t="s">
        <v>200</v>
      </c>
      <c r="Q153" s="68" t="s">
        <v>200</v>
      </c>
      <c r="R153" s="68" t="s">
        <v>200</v>
      </c>
      <c r="S153" s="68" t="s">
        <v>200</v>
      </c>
      <c r="T153" s="68" t="s">
        <v>200</v>
      </c>
      <c r="U153" s="68" t="s">
        <v>200</v>
      </c>
      <c r="V153" s="68" t="s">
        <v>200</v>
      </c>
      <c r="W153" s="68" t="s">
        <v>200</v>
      </c>
      <c r="X153" s="68" t="s">
        <v>200</v>
      </c>
      <c r="Y153" s="68" t="s">
        <v>200</v>
      </c>
      <c r="Z153" s="68" t="s">
        <v>200</v>
      </c>
    </row>
    <row r="154" spans="1:26">
      <c r="A154" t="s">
        <v>240</v>
      </c>
      <c r="B154" t="s">
        <v>205</v>
      </c>
      <c r="C154" t="s">
        <v>206</v>
      </c>
      <c r="D154" t="s">
        <v>199</v>
      </c>
      <c r="E154" t="s">
        <v>194</v>
      </c>
      <c r="F154" s="68" t="s">
        <v>200</v>
      </c>
      <c r="G154" s="68" t="s">
        <v>200</v>
      </c>
      <c r="H154" s="68" t="s">
        <v>200</v>
      </c>
      <c r="I154" s="68" t="s">
        <v>200</v>
      </c>
      <c r="J154" s="68" t="s">
        <v>200</v>
      </c>
      <c r="K154" s="68" t="s">
        <v>200</v>
      </c>
      <c r="L154" s="68" t="s">
        <v>200</v>
      </c>
      <c r="M154" s="68" t="s">
        <v>200</v>
      </c>
      <c r="N154" s="68" t="s">
        <v>200</v>
      </c>
      <c r="O154" s="68" t="s">
        <v>200</v>
      </c>
      <c r="P154" s="68" t="s">
        <v>200</v>
      </c>
      <c r="Q154" s="68" t="s">
        <v>200</v>
      </c>
      <c r="R154" s="68" t="s">
        <v>200</v>
      </c>
      <c r="S154" s="68" t="s">
        <v>200</v>
      </c>
      <c r="T154" s="68" t="s">
        <v>200</v>
      </c>
      <c r="U154" s="68" t="s">
        <v>200</v>
      </c>
      <c r="V154" s="68" t="s">
        <v>200</v>
      </c>
      <c r="W154" s="68" t="s">
        <v>200</v>
      </c>
      <c r="X154" s="68" t="s">
        <v>200</v>
      </c>
      <c r="Y154" s="68" t="s">
        <v>200</v>
      </c>
      <c r="Z154" s="68" t="s">
        <v>200</v>
      </c>
    </row>
    <row r="155" spans="1:26">
      <c r="A155" t="s">
        <v>240</v>
      </c>
      <c r="B155" t="s">
        <v>207</v>
      </c>
      <c r="C155" t="s">
        <v>208</v>
      </c>
      <c r="D155" t="s">
        <v>199</v>
      </c>
      <c r="E155" t="s">
        <v>194</v>
      </c>
      <c r="F155" s="68" t="s">
        <v>200</v>
      </c>
      <c r="G155" s="68" t="s">
        <v>200</v>
      </c>
      <c r="H155" s="68" t="s">
        <v>200</v>
      </c>
      <c r="I155" s="68" t="s">
        <v>200</v>
      </c>
      <c r="J155" s="68" t="s">
        <v>200</v>
      </c>
      <c r="K155" s="68" t="s">
        <v>200</v>
      </c>
      <c r="L155" s="68" t="s">
        <v>200</v>
      </c>
      <c r="M155" s="68" t="s">
        <v>200</v>
      </c>
      <c r="N155" s="68" t="s">
        <v>200</v>
      </c>
      <c r="O155" s="68" t="s">
        <v>200</v>
      </c>
      <c r="P155" s="68" t="s">
        <v>200</v>
      </c>
      <c r="Q155" s="68" t="s">
        <v>200</v>
      </c>
      <c r="R155" s="68" t="s">
        <v>200</v>
      </c>
      <c r="S155" s="68" t="s">
        <v>200</v>
      </c>
      <c r="T155" s="68" t="s">
        <v>200</v>
      </c>
      <c r="U155" s="68" t="s">
        <v>200</v>
      </c>
      <c r="V155" s="68" t="s">
        <v>200</v>
      </c>
      <c r="W155" s="68" t="s">
        <v>200</v>
      </c>
      <c r="X155" s="68" t="s">
        <v>200</v>
      </c>
      <c r="Y155" s="68" t="s">
        <v>200</v>
      </c>
      <c r="Z155" s="68" t="s">
        <v>200</v>
      </c>
    </row>
    <row r="156" spans="1:26">
      <c r="A156" t="s">
        <v>240</v>
      </c>
      <c r="B156" t="s">
        <v>209</v>
      </c>
      <c r="C156" t="s">
        <v>210</v>
      </c>
      <c r="D156" t="s">
        <v>199</v>
      </c>
      <c r="E156" t="s">
        <v>194</v>
      </c>
      <c r="F156" s="68" t="s">
        <v>200</v>
      </c>
      <c r="G156" s="68" t="s">
        <v>200</v>
      </c>
      <c r="H156" s="68" t="s">
        <v>200</v>
      </c>
      <c r="I156" s="68" t="s">
        <v>200</v>
      </c>
      <c r="J156" s="68" t="s">
        <v>200</v>
      </c>
      <c r="K156" s="68" t="s">
        <v>200</v>
      </c>
      <c r="L156" s="68" t="s">
        <v>200</v>
      </c>
      <c r="M156" s="68" t="s">
        <v>200</v>
      </c>
      <c r="N156" s="68" t="s">
        <v>200</v>
      </c>
      <c r="O156" s="68" t="s">
        <v>200</v>
      </c>
      <c r="P156" s="68" t="s">
        <v>200</v>
      </c>
      <c r="Q156" s="68" t="s">
        <v>200</v>
      </c>
      <c r="R156" s="68" t="s">
        <v>200</v>
      </c>
      <c r="S156" s="68" t="s">
        <v>200</v>
      </c>
      <c r="T156" s="68" t="s">
        <v>200</v>
      </c>
      <c r="U156" s="68" t="s">
        <v>200</v>
      </c>
      <c r="V156" s="68" t="s">
        <v>200</v>
      </c>
      <c r="W156" s="68" t="s">
        <v>200</v>
      </c>
      <c r="X156" s="68" t="s">
        <v>200</v>
      </c>
      <c r="Y156" s="68" t="s">
        <v>200</v>
      </c>
      <c r="Z156" s="68" t="s">
        <v>200</v>
      </c>
    </row>
    <row r="157" spans="1:26">
      <c r="A157" t="s">
        <v>240</v>
      </c>
      <c r="B157" t="s">
        <v>211</v>
      </c>
      <c r="C157" t="s">
        <v>212</v>
      </c>
      <c r="D157" t="s">
        <v>199</v>
      </c>
      <c r="E157" t="s">
        <v>194</v>
      </c>
      <c r="F157" s="68" t="s">
        <v>200</v>
      </c>
      <c r="G157" s="68" t="s">
        <v>200</v>
      </c>
      <c r="H157" s="68" t="s">
        <v>200</v>
      </c>
      <c r="I157" s="68" t="s">
        <v>200</v>
      </c>
      <c r="J157" s="68" t="s">
        <v>200</v>
      </c>
      <c r="K157" s="68" t="s">
        <v>200</v>
      </c>
      <c r="L157" s="68" t="s">
        <v>200</v>
      </c>
      <c r="M157" s="68" t="s">
        <v>200</v>
      </c>
      <c r="N157" s="68" t="s">
        <v>200</v>
      </c>
      <c r="O157" s="68" t="s">
        <v>200</v>
      </c>
      <c r="P157" s="68" t="s">
        <v>200</v>
      </c>
      <c r="Q157" s="68" t="s">
        <v>200</v>
      </c>
      <c r="R157" s="68" t="s">
        <v>200</v>
      </c>
      <c r="S157" s="68" t="s">
        <v>200</v>
      </c>
      <c r="T157" s="68" t="s">
        <v>200</v>
      </c>
      <c r="U157" s="68" t="s">
        <v>200</v>
      </c>
      <c r="V157" s="68" t="s">
        <v>200</v>
      </c>
      <c r="W157" s="68" t="s">
        <v>200</v>
      </c>
      <c r="X157" s="68" t="s">
        <v>200</v>
      </c>
      <c r="Y157" s="68" t="s">
        <v>200</v>
      </c>
      <c r="Z157" s="68" t="s">
        <v>200</v>
      </c>
    </row>
    <row r="158" spans="1:26">
      <c r="A158" t="s">
        <v>240</v>
      </c>
      <c r="B158" t="s">
        <v>213</v>
      </c>
      <c r="C158" t="s">
        <v>214</v>
      </c>
      <c r="D158" t="s">
        <v>215</v>
      </c>
      <c r="E158" t="s">
        <v>194</v>
      </c>
      <c r="F158" s="68" t="s">
        <v>200</v>
      </c>
      <c r="G158" s="68" t="s">
        <v>200</v>
      </c>
      <c r="H158" s="68" t="s">
        <v>200</v>
      </c>
      <c r="I158" s="68" t="s">
        <v>200</v>
      </c>
      <c r="J158" s="68" t="s">
        <v>200</v>
      </c>
      <c r="K158" s="68" t="s">
        <v>200</v>
      </c>
      <c r="L158" s="68" t="s">
        <v>200</v>
      </c>
      <c r="M158" s="68" t="s">
        <v>200</v>
      </c>
      <c r="N158" s="68" t="s">
        <v>200</v>
      </c>
      <c r="O158" s="68" t="s">
        <v>200</v>
      </c>
      <c r="P158" s="68" t="s">
        <v>200</v>
      </c>
      <c r="Q158" s="68" t="s">
        <v>200</v>
      </c>
      <c r="R158" s="68" t="s">
        <v>200</v>
      </c>
      <c r="S158" s="68" t="s">
        <v>200</v>
      </c>
      <c r="T158" s="68" t="s">
        <v>200</v>
      </c>
      <c r="U158" s="68" t="s">
        <v>200</v>
      </c>
      <c r="V158" s="68" t="s">
        <v>200</v>
      </c>
      <c r="W158" s="68" t="s">
        <v>200</v>
      </c>
      <c r="X158" s="68" t="s">
        <v>200</v>
      </c>
      <c r="Y158" s="68" t="s">
        <v>200</v>
      </c>
      <c r="Z158" s="68" t="s">
        <v>200</v>
      </c>
    </row>
    <row r="159" spans="1:26">
      <c r="A159" t="s">
        <v>240</v>
      </c>
      <c r="B159" t="s">
        <v>216</v>
      </c>
      <c r="C159" t="s">
        <v>217</v>
      </c>
      <c r="D159" t="s">
        <v>215</v>
      </c>
      <c r="E159" t="s">
        <v>194</v>
      </c>
      <c r="F159" s="68" t="s">
        <v>200</v>
      </c>
      <c r="G159" s="68" t="s">
        <v>200</v>
      </c>
      <c r="H159" s="68" t="s">
        <v>200</v>
      </c>
      <c r="I159" s="68" t="s">
        <v>200</v>
      </c>
      <c r="J159" s="68" t="s">
        <v>200</v>
      </c>
      <c r="K159" s="68" t="s">
        <v>200</v>
      </c>
      <c r="L159" s="68" t="s">
        <v>200</v>
      </c>
      <c r="M159" s="68" t="s">
        <v>200</v>
      </c>
      <c r="N159" s="68" t="s">
        <v>200</v>
      </c>
      <c r="O159" s="68" t="s">
        <v>200</v>
      </c>
      <c r="P159" s="68" t="s">
        <v>200</v>
      </c>
      <c r="Q159" s="68" t="s">
        <v>200</v>
      </c>
      <c r="R159" s="68" t="s">
        <v>200</v>
      </c>
      <c r="S159" s="68" t="s">
        <v>200</v>
      </c>
      <c r="T159" s="68" t="s">
        <v>200</v>
      </c>
      <c r="U159" s="68" t="s">
        <v>200</v>
      </c>
      <c r="V159" s="68" t="s">
        <v>200</v>
      </c>
      <c r="W159" s="68" t="s">
        <v>200</v>
      </c>
      <c r="X159" s="68" t="s">
        <v>200</v>
      </c>
      <c r="Y159" s="68" t="s">
        <v>200</v>
      </c>
      <c r="Z159" s="68" t="s">
        <v>200</v>
      </c>
    </row>
    <row r="160" spans="1:26">
      <c r="A160" t="s">
        <v>240</v>
      </c>
      <c r="B160" t="s">
        <v>218</v>
      </c>
      <c r="C160" t="s">
        <v>219</v>
      </c>
      <c r="D160" t="s">
        <v>215</v>
      </c>
      <c r="E160" t="s">
        <v>194</v>
      </c>
      <c r="F160" s="68" t="s">
        <v>200</v>
      </c>
      <c r="G160" s="68" t="s">
        <v>200</v>
      </c>
      <c r="H160" s="68" t="s">
        <v>200</v>
      </c>
      <c r="I160" s="68" t="s">
        <v>200</v>
      </c>
      <c r="J160" s="68" t="s">
        <v>200</v>
      </c>
      <c r="K160" s="68" t="s">
        <v>200</v>
      </c>
      <c r="L160" s="68" t="s">
        <v>200</v>
      </c>
      <c r="M160" s="68" t="s">
        <v>200</v>
      </c>
      <c r="N160" s="68" t="s">
        <v>200</v>
      </c>
      <c r="O160" s="68" t="s">
        <v>200</v>
      </c>
      <c r="P160" s="68" t="s">
        <v>200</v>
      </c>
      <c r="Q160" s="68" t="s">
        <v>200</v>
      </c>
      <c r="R160" s="68" t="s">
        <v>200</v>
      </c>
      <c r="S160" s="68" t="s">
        <v>200</v>
      </c>
      <c r="T160" s="68" t="s">
        <v>200</v>
      </c>
      <c r="U160" s="68" t="s">
        <v>200</v>
      </c>
      <c r="V160" s="68" t="s">
        <v>200</v>
      </c>
      <c r="W160" s="68" t="s">
        <v>200</v>
      </c>
      <c r="X160" s="68" t="s">
        <v>200</v>
      </c>
      <c r="Y160" s="68" t="s">
        <v>200</v>
      </c>
      <c r="Z160" s="68" t="s">
        <v>200</v>
      </c>
    </row>
    <row r="161" spans="1:26">
      <c r="A161" t="s">
        <v>240</v>
      </c>
      <c r="B161" t="s">
        <v>220</v>
      </c>
      <c r="C161" t="s">
        <v>221</v>
      </c>
      <c r="D161" t="s">
        <v>215</v>
      </c>
      <c r="E161" t="s">
        <v>194</v>
      </c>
      <c r="F161" s="68" t="s">
        <v>200</v>
      </c>
      <c r="G161" s="68" t="s">
        <v>200</v>
      </c>
      <c r="H161" s="68" t="s">
        <v>200</v>
      </c>
      <c r="I161" s="68" t="s">
        <v>200</v>
      </c>
      <c r="J161" s="68" t="s">
        <v>200</v>
      </c>
      <c r="K161" s="68" t="s">
        <v>200</v>
      </c>
      <c r="L161" s="68" t="s">
        <v>200</v>
      </c>
      <c r="M161" s="68" t="s">
        <v>200</v>
      </c>
      <c r="N161" s="68" t="s">
        <v>200</v>
      </c>
      <c r="O161" s="68" t="s">
        <v>200</v>
      </c>
      <c r="P161" s="68" t="s">
        <v>200</v>
      </c>
      <c r="Q161" s="68" t="s">
        <v>200</v>
      </c>
      <c r="R161" s="68" t="s">
        <v>200</v>
      </c>
      <c r="S161" s="68" t="s">
        <v>200</v>
      </c>
      <c r="T161" s="68" t="s">
        <v>200</v>
      </c>
      <c r="U161" s="68" t="s">
        <v>200</v>
      </c>
      <c r="V161" s="68" t="s">
        <v>200</v>
      </c>
      <c r="W161" s="68" t="s">
        <v>200</v>
      </c>
      <c r="X161" s="68" t="s">
        <v>200</v>
      </c>
      <c r="Y161" s="68" t="s">
        <v>200</v>
      </c>
      <c r="Z161" s="68" t="s">
        <v>200</v>
      </c>
    </row>
    <row r="162" spans="1:26">
      <c r="A162" t="s">
        <v>240</v>
      </c>
      <c r="B162" t="s">
        <v>222</v>
      </c>
      <c r="C162" t="s">
        <v>223</v>
      </c>
      <c r="D162" t="s">
        <v>215</v>
      </c>
      <c r="E162" t="s">
        <v>194</v>
      </c>
      <c r="F162" s="68" t="s">
        <v>200</v>
      </c>
      <c r="G162" s="68" t="s">
        <v>200</v>
      </c>
      <c r="H162" s="68" t="s">
        <v>200</v>
      </c>
      <c r="I162" s="68" t="s">
        <v>200</v>
      </c>
      <c r="J162" s="68" t="s">
        <v>200</v>
      </c>
      <c r="K162" s="68" t="s">
        <v>200</v>
      </c>
      <c r="L162" s="68" t="s">
        <v>200</v>
      </c>
      <c r="M162" s="68" t="s">
        <v>200</v>
      </c>
      <c r="N162" s="68" t="s">
        <v>200</v>
      </c>
      <c r="O162" s="68" t="s">
        <v>200</v>
      </c>
      <c r="P162" s="68" t="s">
        <v>200</v>
      </c>
      <c r="Q162" s="68" t="s">
        <v>200</v>
      </c>
      <c r="R162" s="68" t="s">
        <v>200</v>
      </c>
      <c r="S162" s="68" t="s">
        <v>200</v>
      </c>
      <c r="T162" s="68" t="s">
        <v>200</v>
      </c>
      <c r="U162" s="68" t="s">
        <v>200</v>
      </c>
      <c r="V162" s="68" t="s">
        <v>200</v>
      </c>
      <c r="W162" s="68" t="s">
        <v>200</v>
      </c>
      <c r="X162" s="68" t="s">
        <v>200</v>
      </c>
      <c r="Y162" s="68" t="s">
        <v>200</v>
      </c>
      <c r="Z162" s="68" t="s">
        <v>200</v>
      </c>
    </row>
    <row r="163" spans="1:26">
      <c r="A163" t="s">
        <v>240</v>
      </c>
      <c r="B163" t="s">
        <v>224</v>
      </c>
      <c r="C163" t="s">
        <v>225</v>
      </c>
      <c r="D163" t="s">
        <v>215</v>
      </c>
      <c r="E163" t="s">
        <v>194</v>
      </c>
      <c r="F163" s="68" t="s">
        <v>200</v>
      </c>
      <c r="G163" s="68" t="s">
        <v>200</v>
      </c>
      <c r="H163" s="68" t="s">
        <v>200</v>
      </c>
      <c r="I163" s="68" t="s">
        <v>200</v>
      </c>
      <c r="J163" s="68" t="s">
        <v>200</v>
      </c>
      <c r="K163" s="68" t="s">
        <v>200</v>
      </c>
      <c r="L163" s="68" t="s">
        <v>200</v>
      </c>
      <c r="M163" s="68" t="s">
        <v>200</v>
      </c>
      <c r="N163" s="68" t="s">
        <v>200</v>
      </c>
      <c r="O163" s="68" t="s">
        <v>200</v>
      </c>
      <c r="P163" s="68" t="s">
        <v>200</v>
      </c>
      <c r="Q163" s="68" t="s">
        <v>200</v>
      </c>
      <c r="R163" s="68" t="s">
        <v>200</v>
      </c>
      <c r="S163" s="68" t="s">
        <v>200</v>
      </c>
      <c r="T163" s="68" t="s">
        <v>200</v>
      </c>
      <c r="U163" s="68" t="s">
        <v>200</v>
      </c>
      <c r="V163" s="68" t="s">
        <v>200</v>
      </c>
      <c r="W163" s="68" t="s">
        <v>200</v>
      </c>
      <c r="X163" s="68" t="s">
        <v>200</v>
      </c>
      <c r="Y163" s="68" t="s">
        <v>200</v>
      </c>
      <c r="Z163" s="68" t="s">
        <v>200</v>
      </c>
    </row>
    <row r="164" spans="1:26">
      <c r="A164" t="s">
        <v>240</v>
      </c>
      <c r="B164" t="s">
        <v>226</v>
      </c>
      <c r="C164" t="s">
        <v>227</v>
      </c>
      <c r="D164" t="s">
        <v>215</v>
      </c>
      <c r="E164" t="s">
        <v>194</v>
      </c>
      <c r="F164" s="68" t="s">
        <v>200</v>
      </c>
      <c r="G164" s="68" t="s">
        <v>200</v>
      </c>
      <c r="H164" s="68" t="s">
        <v>200</v>
      </c>
      <c r="I164" s="68" t="s">
        <v>200</v>
      </c>
      <c r="J164" s="68" t="s">
        <v>200</v>
      </c>
      <c r="K164" s="68" t="s">
        <v>200</v>
      </c>
      <c r="L164" s="68" t="s">
        <v>200</v>
      </c>
      <c r="M164" s="68" t="s">
        <v>200</v>
      </c>
      <c r="N164" s="68" t="s">
        <v>200</v>
      </c>
      <c r="O164" s="68" t="s">
        <v>200</v>
      </c>
      <c r="P164" s="68" t="s">
        <v>200</v>
      </c>
      <c r="Q164" s="68" t="s">
        <v>200</v>
      </c>
      <c r="R164" s="68" t="s">
        <v>200</v>
      </c>
      <c r="S164" s="68" t="s">
        <v>200</v>
      </c>
      <c r="T164" s="68" t="s">
        <v>200</v>
      </c>
      <c r="U164" s="68" t="s">
        <v>200</v>
      </c>
      <c r="V164" s="68" t="s">
        <v>200</v>
      </c>
      <c r="W164" s="68" t="s">
        <v>200</v>
      </c>
      <c r="X164" s="68" t="s">
        <v>200</v>
      </c>
      <c r="Y164" s="68" t="s">
        <v>200</v>
      </c>
      <c r="Z164" s="68" t="s">
        <v>200</v>
      </c>
    </row>
    <row r="165" spans="1:26">
      <c r="A165" t="s">
        <v>240</v>
      </c>
      <c r="B165" t="s">
        <v>228</v>
      </c>
      <c r="C165" t="s">
        <v>229</v>
      </c>
      <c r="D165" t="s">
        <v>215</v>
      </c>
      <c r="E165" t="s">
        <v>194</v>
      </c>
      <c r="F165" s="68" t="s">
        <v>200</v>
      </c>
      <c r="G165" s="68" t="s">
        <v>200</v>
      </c>
      <c r="H165" s="68" t="s">
        <v>200</v>
      </c>
      <c r="I165" s="68" t="s">
        <v>200</v>
      </c>
      <c r="J165" s="68" t="s">
        <v>200</v>
      </c>
      <c r="K165" s="68" t="s">
        <v>200</v>
      </c>
      <c r="L165" s="68" t="s">
        <v>200</v>
      </c>
      <c r="M165" s="68" t="s">
        <v>200</v>
      </c>
      <c r="N165" s="68" t="s">
        <v>200</v>
      </c>
      <c r="O165" s="68" t="s">
        <v>200</v>
      </c>
      <c r="P165" s="68" t="s">
        <v>200</v>
      </c>
      <c r="Q165" s="68" t="s">
        <v>200</v>
      </c>
      <c r="R165" s="68" t="s">
        <v>200</v>
      </c>
      <c r="S165" s="68" t="s">
        <v>200</v>
      </c>
      <c r="T165" s="68" t="s">
        <v>200</v>
      </c>
      <c r="U165" s="68" t="s">
        <v>200</v>
      </c>
      <c r="V165" s="68" t="s">
        <v>200</v>
      </c>
      <c r="W165" s="68" t="s">
        <v>200</v>
      </c>
      <c r="X165" s="68" t="s">
        <v>200</v>
      </c>
      <c r="Y165" s="68" t="s">
        <v>200</v>
      </c>
      <c r="Z165" s="68" t="s">
        <v>200</v>
      </c>
    </row>
    <row r="166" spans="1:26">
      <c r="A166" t="s">
        <v>240</v>
      </c>
      <c r="B166" t="s">
        <v>230</v>
      </c>
      <c r="C166" t="s">
        <v>231</v>
      </c>
      <c r="D166" t="s">
        <v>215</v>
      </c>
      <c r="E166" t="s">
        <v>194</v>
      </c>
      <c r="F166" s="68" t="s">
        <v>200</v>
      </c>
      <c r="G166" s="68" t="s">
        <v>200</v>
      </c>
      <c r="H166" s="68" t="s">
        <v>200</v>
      </c>
      <c r="I166" s="68" t="s">
        <v>200</v>
      </c>
      <c r="J166" s="68" t="s">
        <v>200</v>
      </c>
      <c r="K166" s="68" t="s">
        <v>200</v>
      </c>
      <c r="L166" s="68" t="s">
        <v>200</v>
      </c>
      <c r="M166" s="68" t="s">
        <v>200</v>
      </c>
      <c r="N166" s="68" t="s">
        <v>200</v>
      </c>
      <c r="O166" s="68" t="s">
        <v>200</v>
      </c>
      <c r="P166" s="68" t="s">
        <v>200</v>
      </c>
      <c r="Q166" s="68" t="s">
        <v>200</v>
      </c>
      <c r="R166" s="68" t="s">
        <v>200</v>
      </c>
      <c r="S166" s="68" t="s">
        <v>200</v>
      </c>
      <c r="T166" s="68" t="s">
        <v>200</v>
      </c>
      <c r="U166" s="68" t="s">
        <v>200</v>
      </c>
      <c r="V166" s="68" t="s">
        <v>200</v>
      </c>
      <c r="W166" s="68" t="s">
        <v>200</v>
      </c>
      <c r="X166" s="68" t="s">
        <v>200</v>
      </c>
      <c r="Y166" s="68" t="s">
        <v>200</v>
      </c>
      <c r="Z166" s="68" t="s">
        <v>200</v>
      </c>
    </row>
    <row r="167" spans="1:26">
      <c r="A167" t="s">
        <v>241</v>
      </c>
      <c r="B167" t="s">
        <v>197</v>
      </c>
      <c r="C167" t="s">
        <v>198</v>
      </c>
      <c r="D167" t="s">
        <v>199</v>
      </c>
      <c r="E167" t="s">
        <v>194</v>
      </c>
      <c r="F167" s="68" t="s">
        <v>200</v>
      </c>
      <c r="G167" s="68" t="s">
        <v>200</v>
      </c>
      <c r="H167" s="68" t="s">
        <v>200</v>
      </c>
      <c r="I167" s="68" t="s">
        <v>200</v>
      </c>
      <c r="J167" s="68" t="s">
        <v>200</v>
      </c>
      <c r="K167" s="68" t="s">
        <v>200</v>
      </c>
      <c r="L167" s="68" t="s">
        <v>200</v>
      </c>
      <c r="M167" s="68" t="s">
        <v>200</v>
      </c>
      <c r="N167" s="68" t="s">
        <v>200</v>
      </c>
      <c r="O167" s="68" t="s">
        <v>200</v>
      </c>
      <c r="P167" s="68" t="s">
        <v>200</v>
      </c>
      <c r="Q167" s="68" t="s">
        <v>200</v>
      </c>
      <c r="R167" s="68" t="s">
        <v>200</v>
      </c>
      <c r="S167" s="68" t="s">
        <v>200</v>
      </c>
      <c r="T167" s="68" t="s">
        <v>200</v>
      </c>
      <c r="U167" s="68" t="s">
        <v>200</v>
      </c>
      <c r="V167" s="68" t="s">
        <v>200</v>
      </c>
      <c r="W167" s="68" t="s">
        <v>200</v>
      </c>
      <c r="X167" s="68" t="s">
        <v>200</v>
      </c>
      <c r="Y167" s="68" t="s">
        <v>200</v>
      </c>
      <c r="Z167" s="68" t="s">
        <v>200</v>
      </c>
    </row>
    <row r="168" spans="1:26">
      <c r="A168" t="s">
        <v>241</v>
      </c>
      <c r="B168" t="s">
        <v>201</v>
      </c>
      <c r="C168" t="s">
        <v>202</v>
      </c>
      <c r="D168" t="s">
        <v>199</v>
      </c>
      <c r="E168" t="s">
        <v>194</v>
      </c>
      <c r="F168" s="68" t="s">
        <v>200</v>
      </c>
      <c r="G168" s="68" t="s">
        <v>200</v>
      </c>
      <c r="H168" s="68" t="s">
        <v>200</v>
      </c>
      <c r="I168" s="68" t="s">
        <v>200</v>
      </c>
      <c r="J168" s="68" t="s">
        <v>200</v>
      </c>
      <c r="K168" s="68" t="s">
        <v>200</v>
      </c>
      <c r="L168" s="68" t="s">
        <v>200</v>
      </c>
      <c r="M168" s="68" t="s">
        <v>200</v>
      </c>
      <c r="N168" s="68" t="s">
        <v>200</v>
      </c>
      <c r="O168" s="68" t="s">
        <v>200</v>
      </c>
      <c r="P168" s="68" t="s">
        <v>200</v>
      </c>
      <c r="Q168" s="68" t="s">
        <v>200</v>
      </c>
      <c r="R168" s="68" t="s">
        <v>200</v>
      </c>
      <c r="S168" s="68" t="s">
        <v>200</v>
      </c>
      <c r="T168" s="68" t="s">
        <v>200</v>
      </c>
      <c r="U168" s="68" t="s">
        <v>200</v>
      </c>
      <c r="V168" s="68" t="s">
        <v>200</v>
      </c>
      <c r="W168" s="68" t="s">
        <v>200</v>
      </c>
      <c r="X168" s="68" t="s">
        <v>200</v>
      </c>
      <c r="Y168" s="68" t="s">
        <v>200</v>
      </c>
      <c r="Z168" s="68" t="s">
        <v>200</v>
      </c>
    </row>
    <row r="169" spans="1:26">
      <c r="A169" t="s">
        <v>241</v>
      </c>
      <c r="B169" t="s">
        <v>203</v>
      </c>
      <c r="C169" t="s">
        <v>204</v>
      </c>
      <c r="D169" t="s">
        <v>199</v>
      </c>
      <c r="E169" t="s">
        <v>194</v>
      </c>
      <c r="F169" s="68" t="s">
        <v>200</v>
      </c>
      <c r="G169" s="68" t="s">
        <v>200</v>
      </c>
      <c r="H169" s="68" t="s">
        <v>200</v>
      </c>
      <c r="I169" s="68" t="s">
        <v>200</v>
      </c>
      <c r="J169" s="68" t="s">
        <v>200</v>
      </c>
      <c r="K169" s="68" t="s">
        <v>200</v>
      </c>
      <c r="L169" s="68" t="s">
        <v>200</v>
      </c>
      <c r="M169" s="68" t="s">
        <v>200</v>
      </c>
      <c r="N169" s="68" t="s">
        <v>200</v>
      </c>
      <c r="O169" s="68" t="s">
        <v>200</v>
      </c>
      <c r="P169" s="68" t="s">
        <v>200</v>
      </c>
      <c r="Q169" s="68" t="s">
        <v>200</v>
      </c>
      <c r="R169" s="68" t="s">
        <v>200</v>
      </c>
      <c r="S169" s="68" t="s">
        <v>200</v>
      </c>
      <c r="T169" s="68" t="s">
        <v>200</v>
      </c>
      <c r="U169" s="68" t="s">
        <v>200</v>
      </c>
      <c r="V169" s="68" t="s">
        <v>200</v>
      </c>
      <c r="W169" s="68" t="s">
        <v>200</v>
      </c>
      <c r="X169" s="68" t="s">
        <v>200</v>
      </c>
      <c r="Y169" s="68" t="s">
        <v>200</v>
      </c>
      <c r="Z169" s="68" t="s">
        <v>200</v>
      </c>
    </row>
    <row r="170" spans="1:26">
      <c r="A170" t="s">
        <v>241</v>
      </c>
      <c r="B170" t="s">
        <v>205</v>
      </c>
      <c r="C170" t="s">
        <v>206</v>
      </c>
      <c r="D170" t="s">
        <v>199</v>
      </c>
      <c r="E170" t="s">
        <v>194</v>
      </c>
      <c r="F170" s="68" t="s">
        <v>200</v>
      </c>
      <c r="G170" s="68" t="s">
        <v>200</v>
      </c>
      <c r="H170" s="68" t="s">
        <v>200</v>
      </c>
      <c r="I170" s="68" t="s">
        <v>200</v>
      </c>
      <c r="J170" s="68" t="s">
        <v>200</v>
      </c>
      <c r="K170" s="68" t="s">
        <v>200</v>
      </c>
      <c r="L170" s="68" t="s">
        <v>200</v>
      </c>
      <c r="M170" s="68" t="s">
        <v>200</v>
      </c>
      <c r="N170" s="68" t="s">
        <v>200</v>
      </c>
      <c r="O170" s="68" t="s">
        <v>200</v>
      </c>
      <c r="P170" s="68" t="s">
        <v>200</v>
      </c>
      <c r="Q170" s="68" t="s">
        <v>200</v>
      </c>
      <c r="R170" s="68" t="s">
        <v>200</v>
      </c>
      <c r="S170" s="68" t="s">
        <v>200</v>
      </c>
      <c r="T170" s="68" t="s">
        <v>200</v>
      </c>
      <c r="U170" s="68" t="s">
        <v>200</v>
      </c>
      <c r="V170" s="68" t="s">
        <v>200</v>
      </c>
      <c r="W170" s="68" t="s">
        <v>200</v>
      </c>
      <c r="X170" s="68" t="s">
        <v>200</v>
      </c>
      <c r="Y170" s="68" t="s">
        <v>200</v>
      </c>
      <c r="Z170" s="69">
        <v>0</v>
      </c>
    </row>
    <row r="171" spans="1:26">
      <c r="A171" t="s">
        <v>241</v>
      </c>
      <c r="B171" t="s">
        <v>207</v>
      </c>
      <c r="C171" t="s">
        <v>208</v>
      </c>
      <c r="D171" t="s">
        <v>199</v>
      </c>
      <c r="E171" t="s">
        <v>194</v>
      </c>
      <c r="F171" s="68" t="s">
        <v>200</v>
      </c>
      <c r="G171" s="68" t="s">
        <v>200</v>
      </c>
      <c r="H171" s="68" t="s">
        <v>200</v>
      </c>
      <c r="I171" s="68" t="s">
        <v>200</v>
      </c>
      <c r="J171" s="68" t="s">
        <v>200</v>
      </c>
      <c r="K171" s="68" t="s">
        <v>200</v>
      </c>
      <c r="L171" s="68" t="s">
        <v>200</v>
      </c>
      <c r="M171" s="68" t="s">
        <v>200</v>
      </c>
      <c r="N171" s="68" t="s">
        <v>200</v>
      </c>
      <c r="O171" s="68" t="s">
        <v>200</v>
      </c>
      <c r="P171" s="68" t="s">
        <v>200</v>
      </c>
      <c r="Q171" s="68" t="s">
        <v>200</v>
      </c>
      <c r="R171" s="68" t="s">
        <v>200</v>
      </c>
      <c r="S171" s="68" t="s">
        <v>200</v>
      </c>
      <c r="T171" s="68" t="s">
        <v>200</v>
      </c>
      <c r="U171" s="68" t="s">
        <v>200</v>
      </c>
      <c r="V171" s="68" t="s">
        <v>200</v>
      </c>
      <c r="W171" s="68" t="s">
        <v>200</v>
      </c>
      <c r="X171" s="68" t="s">
        <v>200</v>
      </c>
      <c r="Y171" s="68" t="s">
        <v>200</v>
      </c>
      <c r="Z171" s="69">
        <v>0.33</v>
      </c>
    </row>
    <row r="172" spans="1:26">
      <c r="A172" t="s">
        <v>241</v>
      </c>
      <c r="B172" t="s">
        <v>209</v>
      </c>
      <c r="C172" t="s">
        <v>210</v>
      </c>
      <c r="D172" t="s">
        <v>199</v>
      </c>
      <c r="E172" t="s">
        <v>194</v>
      </c>
      <c r="F172" s="68" t="s">
        <v>200</v>
      </c>
      <c r="G172" s="68" t="s">
        <v>200</v>
      </c>
      <c r="H172" s="68" t="s">
        <v>200</v>
      </c>
      <c r="I172" s="68" t="s">
        <v>200</v>
      </c>
      <c r="J172" s="68" t="s">
        <v>200</v>
      </c>
      <c r="K172" s="68" t="s">
        <v>200</v>
      </c>
      <c r="L172" s="68" t="s">
        <v>200</v>
      </c>
      <c r="M172" s="68" t="s">
        <v>200</v>
      </c>
      <c r="N172" s="68" t="s">
        <v>200</v>
      </c>
      <c r="O172" s="68" t="s">
        <v>200</v>
      </c>
      <c r="P172" s="68" t="s">
        <v>200</v>
      </c>
      <c r="Q172" s="68" t="s">
        <v>200</v>
      </c>
      <c r="R172" s="68" t="s">
        <v>200</v>
      </c>
      <c r="S172" s="68" t="s">
        <v>200</v>
      </c>
      <c r="T172" s="68" t="s">
        <v>200</v>
      </c>
      <c r="U172" s="68" t="s">
        <v>200</v>
      </c>
      <c r="V172" s="68" t="s">
        <v>200</v>
      </c>
      <c r="W172" s="68" t="s">
        <v>200</v>
      </c>
      <c r="X172" s="68" t="s">
        <v>200</v>
      </c>
      <c r="Y172" s="68" t="s">
        <v>200</v>
      </c>
      <c r="Z172" s="69">
        <v>0.66</v>
      </c>
    </row>
    <row r="173" spans="1:26">
      <c r="A173" t="s">
        <v>241</v>
      </c>
      <c r="B173" t="s">
        <v>211</v>
      </c>
      <c r="C173" t="s">
        <v>212</v>
      </c>
      <c r="D173" t="s">
        <v>199</v>
      </c>
      <c r="E173" t="s">
        <v>194</v>
      </c>
      <c r="F173" s="68" t="s">
        <v>200</v>
      </c>
      <c r="G173" s="68" t="s">
        <v>200</v>
      </c>
      <c r="H173" s="68" t="s">
        <v>200</v>
      </c>
      <c r="I173" s="68" t="s">
        <v>200</v>
      </c>
      <c r="J173" s="68" t="s">
        <v>200</v>
      </c>
      <c r="K173" s="68" t="s">
        <v>200</v>
      </c>
      <c r="L173" s="68" t="s">
        <v>200</v>
      </c>
      <c r="M173" s="68" t="s">
        <v>200</v>
      </c>
      <c r="N173" s="68" t="s">
        <v>200</v>
      </c>
      <c r="O173" s="68" t="s">
        <v>200</v>
      </c>
      <c r="P173" s="68" t="s">
        <v>200</v>
      </c>
      <c r="Q173" s="68" t="s">
        <v>200</v>
      </c>
      <c r="R173" s="68" t="s">
        <v>200</v>
      </c>
      <c r="S173" s="68" t="s">
        <v>200</v>
      </c>
      <c r="T173" s="68" t="s">
        <v>200</v>
      </c>
      <c r="U173" s="68" t="s">
        <v>200</v>
      </c>
      <c r="V173" s="68" t="s">
        <v>200</v>
      </c>
      <c r="W173" s="68" t="s">
        <v>200</v>
      </c>
      <c r="X173" s="68" t="s">
        <v>200</v>
      </c>
      <c r="Y173" s="68" t="s">
        <v>200</v>
      </c>
      <c r="Z173" s="69">
        <v>1</v>
      </c>
    </row>
    <row r="174" spans="1:26">
      <c r="A174" t="s">
        <v>241</v>
      </c>
      <c r="B174" t="s">
        <v>213</v>
      </c>
      <c r="C174" t="s">
        <v>214</v>
      </c>
      <c r="D174" t="s">
        <v>215</v>
      </c>
      <c r="E174" t="s">
        <v>194</v>
      </c>
      <c r="F174" s="68" t="s">
        <v>200</v>
      </c>
      <c r="G174" s="68" t="s">
        <v>200</v>
      </c>
      <c r="H174" s="68" t="s">
        <v>200</v>
      </c>
      <c r="I174" s="68" t="s">
        <v>200</v>
      </c>
      <c r="J174" s="68" t="s">
        <v>200</v>
      </c>
      <c r="K174" s="68" t="s">
        <v>200</v>
      </c>
      <c r="L174" s="68" t="s">
        <v>200</v>
      </c>
      <c r="M174" s="68" t="s">
        <v>200</v>
      </c>
      <c r="N174" s="68" t="s">
        <v>200</v>
      </c>
      <c r="O174" s="68" t="s">
        <v>200</v>
      </c>
      <c r="P174" s="68" t="s">
        <v>200</v>
      </c>
      <c r="Q174" s="68" t="s">
        <v>200</v>
      </c>
      <c r="R174" s="68" t="s">
        <v>200</v>
      </c>
      <c r="S174" s="68" t="s">
        <v>200</v>
      </c>
      <c r="T174" s="68" t="s">
        <v>200</v>
      </c>
      <c r="U174" s="68" t="s">
        <v>200</v>
      </c>
      <c r="V174" s="68" t="s">
        <v>200</v>
      </c>
      <c r="W174" s="68" t="s">
        <v>200</v>
      </c>
      <c r="X174" s="68" t="s">
        <v>200</v>
      </c>
      <c r="Y174" s="68" t="s">
        <v>200</v>
      </c>
      <c r="Z174" s="68" t="s">
        <v>200</v>
      </c>
    </row>
    <row r="175" spans="1:26">
      <c r="A175" t="s">
        <v>241</v>
      </c>
      <c r="B175" t="s">
        <v>216</v>
      </c>
      <c r="C175" t="s">
        <v>217</v>
      </c>
      <c r="D175" t="s">
        <v>215</v>
      </c>
      <c r="E175" t="s">
        <v>194</v>
      </c>
      <c r="F175" s="68" t="s">
        <v>200</v>
      </c>
      <c r="G175" s="68" t="s">
        <v>200</v>
      </c>
      <c r="H175" s="68" t="s">
        <v>200</v>
      </c>
      <c r="I175" s="68" t="s">
        <v>200</v>
      </c>
      <c r="J175" s="68" t="s">
        <v>200</v>
      </c>
      <c r="K175" s="68" t="s">
        <v>200</v>
      </c>
      <c r="L175" s="68" t="s">
        <v>200</v>
      </c>
      <c r="M175" s="68" t="s">
        <v>200</v>
      </c>
      <c r="N175" s="68" t="s">
        <v>200</v>
      </c>
      <c r="O175" s="68" t="s">
        <v>200</v>
      </c>
      <c r="P175" s="68" t="s">
        <v>200</v>
      </c>
      <c r="Q175" s="68" t="s">
        <v>200</v>
      </c>
      <c r="R175" s="68" t="s">
        <v>200</v>
      </c>
      <c r="S175" s="68" t="s">
        <v>200</v>
      </c>
      <c r="T175" s="68" t="s">
        <v>200</v>
      </c>
      <c r="U175" s="68" t="s">
        <v>200</v>
      </c>
      <c r="V175" s="68" t="s">
        <v>200</v>
      </c>
      <c r="W175" s="68" t="s">
        <v>200</v>
      </c>
      <c r="X175" s="68" t="s">
        <v>200</v>
      </c>
      <c r="Y175" s="68" t="s">
        <v>200</v>
      </c>
      <c r="Z175" s="68" t="s">
        <v>200</v>
      </c>
    </row>
    <row r="176" spans="1:26">
      <c r="A176" t="s">
        <v>241</v>
      </c>
      <c r="B176" t="s">
        <v>218</v>
      </c>
      <c r="C176" t="s">
        <v>219</v>
      </c>
      <c r="D176" t="s">
        <v>215</v>
      </c>
      <c r="E176" t="s">
        <v>194</v>
      </c>
      <c r="F176" s="68" t="s">
        <v>200</v>
      </c>
      <c r="G176" s="68" t="s">
        <v>200</v>
      </c>
      <c r="H176" s="68" t="s">
        <v>200</v>
      </c>
      <c r="I176" s="68" t="s">
        <v>200</v>
      </c>
      <c r="J176" s="68" t="s">
        <v>200</v>
      </c>
      <c r="K176" s="68" t="s">
        <v>200</v>
      </c>
      <c r="L176" s="68" t="s">
        <v>200</v>
      </c>
      <c r="M176" s="68" t="s">
        <v>200</v>
      </c>
      <c r="N176" s="68" t="s">
        <v>200</v>
      </c>
      <c r="O176" s="68" t="s">
        <v>200</v>
      </c>
      <c r="P176" s="68" t="s">
        <v>200</v>
      </c>
      <c r="Q176" s="68" t="s">
        <v>200</v>
      </c>
      <c r="R176" s="68" t="s">
        <v>200</v>
      </c>
      <c r="S176" s="68" t="s">
        <v>200</v>
      </c>
      <c r="T176" s="68" t="s">
        <v>200</v>
      </c>
      <c r="U176" s="68" t="s">
        <v>200</v>
      </c>
      <c r="V176" s="68" t="s">
        <v>200</v>
      </c>
      <c r="W176" s="68" t="s">
        <v>200</v>
      </c>
      <c r="X176" s="68" t="s">
        <v>200</v>
      </c>
      <c r="Y176" s="68" t="s">
        <v>200</v>
      </c>
      <c r="Z176" s="68" t="s">
        <v>200</v>
      </c>
    </row>
    <row r="177" spans="1:26">
      <c r="A177" t="s">
        <v>241</v>
      </c>
      <c r="B177" t="s">
        <v>220</v>
      </c>
      <c r="C177" t="s">
        <v>221</v>
      </c>
      <c r="D177" t="s">
        <v>215</v>
      </c>
      <c r="E177" t="s">
        <v>194</v>
      </c>
      <c r="F177" s="68" t="s">
        <v>200</v>
      </c>
      <c r="G177" s="68" t="s">
        <v>200</v>
      </c>
      <c r="H177" s="68" t="s">
        <v>200</v>
      </c>
      <c r="I177" s="68" t="s">
        <v>200</v>
      </c>
      <c r="J177" s="68" t="s">
        <v>200</v>
      </c>
      <c r="K177" s="68" t="s">
        <v>200</v>
      </c>
      <c r="L177" s="68" t="s">
        <v>200</v>
      </c>
      <c r="M177" s="68" t="s">
        <v>200</v>
      </c>
      <c r="N177" s="68" t="s">
        <v>200</v>
      </c>
      <c r="O177" s="68" t="s">
        <v>200</v>
      </c>
      <c r="P177" s="68" t="s">
        <v>200</v>
      </c>
      <c r="Q177" s="68" t="s">
        <v>200</v>
      </c>
      <c r="R177" s="68" t="s">
        <v>200</v>
      </c>
      <c r="S177" s="68" t="s">
        <v>200</v>
      </c>
      <c r="T177" s="68" t="s">
        <v>200</v>
      </c>
      <c r="U177" s="68" t="s">
        <v>200</v>
      </c>
      <c r="V177" s="68" t="s">
        <v>200</v>
      </c>
      <c r="W177" s="68" t="s">
        <v>200</v>
      </c>
      <c r="X177" s="68" t="s">
        <v>200</v>
      </c>
      <c r="Y177" s="68" t="s">
        <v>200</v>
      </c>
      <c r="Z177" s="68" t="s">
        <v>200</v>
      </c>
    </row>
    <row r="178" spans="1:26">
      <c r="A178" t="s">
        <v>241</v>
      </c>
      <c r="B178" t="s">
        <v>222</v>
      </c>
      <c r="C178" t="s">
        <v>223</v>
      </c>
      <c r="D178" t="s">
        <v>215</v>
      </c>
      <c r="E178" t="s">
        <v>194</v>
      </c>
      <c r="F178" s="70">
        <v>0</v>
      </c>
      <c r="G178" s="70">
        <v>0</v>
      </c>
      <c r="H178" s="70">
        <v>0</v>
      </c>
      <c r="I178" s="70">
        <v>0</v>
      </c>
      <c r="J178" s="70">
        <v>0</v>
      </c>
      <c r="K178" s="70">
        <v>0</v>
      </c>
      <c r="L178" s="70">
        <v>0</v>
      </c>
      <c r="M178" s="70">
        <v>0</v>
      </c>
      <c r="N178" s="70">
        <v>0</v>
      </c>
      <c r="O178" s="70">
        <v>0</v>
      </c>
      <c r="P178" s="70">
        <v>0</v>
      </c>
      <c r="Q178" s="70">
        <v>0</v>
      </c>
      <c r="R178" s="70">
        <v>0</v>
      </c>
      <c r="S178" s="70">
        <v>0</v>
      </c>
      <c r="T178" s="70">
        <v>0</v>
      </c>
      <c r="U178" s="70">
        <v>0</v>
      </c>
      <c r="V178" s="70">
        <v>0</v>
      </c>
      <c r="W178" s="70">
        <v>0</v>
      </c>
      <c r="X178" s="70">
        <v>0</v>
      </c>
      <c r="Y178" s="70">
        <v>0</v>
      </c>
      <c r="Z178" s="68" t="s">
        <v>200</v>
      </c>
    </row>
    <row r="179" spans="1:26">
      <c r="A179" t="s">
        <v>241</v>
      </c>
      <c r="B179" t="s">
        <v>224</v>
      </c>
      <c r="C179" t="s">
        <v>225</v>
      </c>
      <c r="D179" t="s">
        <v>215</v>
      </c>
      <c r="E179" t="s">
        <v>194</v>
      </c>
      <c r="F179" s="71">
        <v>0</v>
      </c>
      <c r="G179" s="71">
        <v>0</v>
      </c>
      <c r="H179" s="71">
        <v>0</v>
      </c>
      <c r="I179" s="71">
        <v>0</v>
      </c>
      <c r="J179" s="71">
        <v>0</v>
      </c>
      <c r="K179" s="71">
        <v>0</v>
      </c>
      <c r="L179" s="71">
        <v>0</v>
      </c>
      <c r="M179" s="71">
        <v>0</v>
      </c>
      <c r="N179" s="71">
        <v>0</v>
      </c>
      <c r="O179" s="71">
        <v>0</v>
      </c>
      <c r="P179" s="71">
        <v>0</v>
      </c>
      <c r="Q179" s="71">
        <v>0</v>
      </c>
      <c r="R179" s="71">
        <v>0</v>
      </c>
      <c r="S179" s="71">
        <v>0</v>
      </c>
      <c r="T179" s="71">
        <v>0</v>
      </c>
      <c r="U179" s="71">
        <v>0</v>
      </c>
      <c r="V179" s="71">
        <v>0</v>
      </c>
      <c r="W179" s="71">
        <v>0</v>
      </c>
      <c r="X179" s="71">
        <v>0</v>
      </c>
      <c r="Y179" s="71">
        <v>0</v>
      </c>
      <c r="Z179" s="68" t="s">
        <v>200</v>
      </c>
    </row>
    <row r="180" spans="1:26">
      <c r="A180" t="s">
        <v>241</v>
      </c>
      <c r="B180" t="s">
        <v>226</v>
      </c>
      <c r="C180" t="s">
        <v>227</v>
      </c>
      <c r="D180" t="s">
        <v>215</v>
      </c>
      <c r="E180" t="s">
        <v>194</v>
      </c>
      <c r="F180" s="71">
        <v>0</v>
      </c>
      <c r="G180" s="71">
        <v>0</v>
      </c>
      <c r="H180" s="71">
        <v>0</v>
      </c>
      <c r="I180" s="71">
        <v>0</v>
      </c>
      <c r="J180" s="71">
        <v>0</v>
      </c>
      <c r="K180" s="71">
        <v>0</v>
      </c>
      <c r="L180" s="71">
        <v>0</v>
      </c>
      <c r="M180" s="71">
        <v>0</v>
      </c>
      <c r="N180" s="71">
        <v>0</v>
      </c>
      <c r="O180" s="71">
        <v>0</v>
      </c>
      <c r="P180" s="71">
        <v>0</v>
      </c>
      <c r="Q180" s="71">
        <v>0</v>
      </c>
      <c r="R180" s="71">
        <v>0</v>
      </c>
      <c r="S180" s="71">
        <v>0</v>
      </c>
      <c r="T180" s="71">
        <v>0</v>
      </c>
      <c r="U180" s="71">
        <v>0</v>
      </c>
      <c r="V180" s="71">
        <v>0</v>
      </c>
      <c r="W180" s="71">
        <v>0</v>
      </c>
      <c r="X180" s="71">
        <v>0</v>
      </c>
      <c r="Y180" s="71">
        <v>0</v>
      </c>
      <c r="Z180" s="68" t="s">
        <v>200</v>
      </c>
    </row>
    <row r="181" spans="1:26">
      <c r="A181" t="s">
        <v>241</v>
      </c>
      <c r="B181" t="s">
        <v>228</v>
      </c>
      <c r="C181" t="s">
        <v>229</v>
      </c>
      <c r="D181" t="s">
        <v>215</v>
      </c>
      <c r="E181" t="s">
        <v>194</v>
      </c>
      <c r="F181" s="71">
        <v>0</v>
      </c>
      <c r="G181" s="71">
        <v>0</v>
      </c>
      <c r="H181" s="71">
        <v>0</v>
      </c>
      <c r="I181" s="71">
        <v>0</v>
      </c>
      <c r="J181" s="71">
        <v>0</v>
      </c>
      <c r="K181" s="71">
        <v>0</v>
      </c>
      <c r="L181" s="71">
        <v>0</v>
      </c>
      <c r="M181" s="71">
        <v>0</v>
      </c>
      <c r="N181" s="71">
        <v>0</v>
      </c>
      <c r="O181" s="71">
        <v>0</v>
      </c>
      <c r="P181" s="71">
        <v>0</v>
      </c>
      <c r="Q181" s="71">
        <v>0</v>
      </c>
      <c r="R181" s="71">
        <v>0</v>
      </c>
      <c r="S181" s="71">
        <v>0</v>
      </c>
      <c r="T181" s="71">
        <v>0</v>
      </c>
      <c r="U181" s="71">
        <v>0</v>
      </c>
      <c r="V181" s="71">
        <v>0</v>
      </c>
      <c r="W181" s="71">
        <v>0</v>
      </c>
      <c r="X181" s="71">
        <v>0</v>
      </c>
      <c r="Y181" s="71">
        <v>0</v>
      </c>
      <c r="Z181" s="68" t="s">
        <v>200</v>
      </c>
    </row>
    <row r="182" spans="1:26">
      <c r="A182" t="s">
        <v>241</v>
      </c>
      <c r="B182" t="s">
        <v>230</v>
      </c>
      <c r="C182" t="s">
        <v>231</v>
      </c>
      <c r="D182" t="s">
        <v>215</v>
      </c>
      <c r="E182" t="s">
        <v>194</v>
      </c>
      <c r="F182" s="71">
        <v>0</v>
      </c>
      <c r="G182" s="71">
        <v>0</v>
      </c>
      <c r="H182" s="71">
        <v>0</v>
      </c>
      <c r="I182" s="71">
        <v>0</v>
      </c>
      <c r="J182" s="71">
        <v>0</v>
      </c>
      <c r="K182" s="71">
        <v>0</v>
      </c>
      <c r="L182" s="71">
        <v>0</v>
      </c>
      <c r="M182" s="71">
        <v>0</v>
      </c>
      <c r="N182" s="71">
        <v>0</v>
      </c>
      <c r="O182" s="71">
        <v>0</v>
      </c>
      <c r="P182" s="71">
        <v>0</v>
      </c>
      <c r="Q182" s="71">
        <v>0</v>
      </c>
      <c r="R182" s="71">
        <v>0</v>
      </c>
      <c r="S182" s="71">
        <v>0</v>
      </c>
      <c r="T182" s="71">
        <v>0</v>
      </c>
      <c r="U182" s="71">
        <v>0</v>
      </c>
      <c r="V182" s="71">
        <v>0</v>
      </c>
      <c r="W182" s="71">
        <v>0</v>
      </c>
      <c r="X182" s="71">
        <v>0</v>
      </c>
      <c r="Y182" s="71">
        <v>0</v>
      </c>
      <c r="Z182" s="68" t="s">
        <v>200</v>
      </c>
    </row>
    <row r="183" spans="1:26">
      <c r="A183" t="s">
        <v>242</v>
      </c>
      <c r="B183" t="s">
        <v>197</v>
      </c>
      <c r="C183" t="s">
        <v>198</v>
      </c>
      <c r="D183" t="s">
        <v>199</v>
      </c>
      <c r="E183" t="s">
        <v>194</v>
      </c>
      <c r="F183" s="69">
        <v>0.84927710843373494</v>
      </c>
      <c r="G183" s="69">
        <v>0.84903614457831322</v>
      </c>
      <c r="H183" s="69">
        <v>0.8572289156626508</v>
      </c>
      <c r="I183" s="69">
        <v>0.86542168674698805</v>
      </c>
      <c r="J183" s="69">
        <v>0.88168674698795191</v>
      </c>
      <c r="K183" s="69">
        <v>0.88168674698795191</v>
      </c>
      <c r="L183" s="69">
        <v>0.89385542168674692</v>
      </c>
      <c r="M183" s="69">
        <v>0.86321428571428582</v>
      </c>
      <c r="N183" s="69">
        <v>0.79928571428571427</v>
      </c>
      <c r="O183" s="69">
        <v>0.81523809523809532</v>
      </c>
      <c r="P183" s="69">
        <v>0.85916666666666652</v>
      </c>
      <c r="Q183" s="69">
        <v>0.86714285714285722</v>
      </c>
      <c r="R183" s="69">
        <v>0.88297619047619047</v>
      </c>
      <c r="S183" s="69">
        <v>0.88297619047619047</v>
      </c>
      <c r="T183" s="69">
        <v>0.88297619047619047</v>
      </c>
      <c r="U183" s="69">
        <v>0.88297619047619047</v>
      </c>
      <c r="V183" s="69">
        <v>0.88297619047619047</v>
      </c>
      <c r="W183" s="69">
        <v>0.88690476190476186</v>
      </c>
      <c r="X183" s="69">
        <v>0.89083333333333348</v>
      </c>
      <c r="Y183" s="69">
        <v>0.89083333333333348</v>
      </c>
      <c r="Z183" s="68" t="s">
        <v>200</v>
      </c>
    </row>
    <row r="184" spans="1:26">
      <c r="A184" t="s">
        <v>242</v>
      </c>
      <c r="B184" t="s">
        <v>201</v>
      </c>
      <c r="C184" t="s">
        <v>202</v>
      </c>
      <c r="D184" t="s">
        <v>199</v>
      </c>
      <c r="E184" t="s">
        <v>194</v>
      </c>
      <c r="F184" s="68" t="s">
        <v>200</v>
      </c>
      <c r="G184" s="68" t="s">
        <v>200</v>
      </c>
      <c r="H184" s="68" t="s">
        <v>200</v>
      </c>
      <c r="I184" s="68" t="s">
        <v>200</v>
      </c>
      <c r="J184" s="68" t="s">
        <v>200</v>
      </c>
      <c r="K184" s="68" t="s">
        <v>200</v>
      </c>
      <c r="L184" s="68" t="s">
        <v>200</v>
      </c>
      <c r="M184" s="69">
        <v>0</v>
      </c>
      <c r="N184" s="69">
        <v>0</v>
      </c>
      <c r="O184" s="69">
        <v>0</v>
      </c>
      <c r="P184" s="69">
        <v>0</v>
      </c>
      <c r="Q184" s="69">
        <v>0</v>
      </c>
      <c r="R184" s="69">
        <v>0</v>
      </c>
      <c r="S184" s="69">
        <v>0</v>
      </c>
      <c r="T184" s="69">
        <v>0</v>
      </c>
      <c r="U184" s="69">
        <v>0</v>
      </c>
      <c r="V184" s="69">
        <v>0</v>
      </c>
      <c r="W184" s="69">
        <v>0</v>
      </c>
      <c r="X184" s="69">
        <v>0</v>
      </c>
      <c r="Y184" s="69">
        <v>0</v>
      </c>
      <c r="Z184" s="68" t="s">
        <v>200</v>
      </c>
    </row>
    <row r="185" spans="1:26">
      <c r="A185" t="s">
        <v>242</v>
      </c>
      <c r="B185" t="s">
        <v>203</v>
      </c>
      <c r="C185" t="s">
        <v>204</v>
      </c>
      <c r="D185" t="s">
        <v>199</v>
      </c>
      <c r="E185" t="s">
        <v>194</v>
      </c>
      <c r="F185" s="69">
        <v>0.84927710843373494</v>
      </c>
      <c r="G185" s="69">
        <v>0.84903614457831322</v>
      </c>
      <c r="H185" s="69">
        <v>0.8572289156626508</v>
      </c>
      <c r="I185" s="69">
        <v>0.86542168674698805</v>
      </c>
      <c r="J185" s="69">
        <v>0.88168674698795191</v>
      </c>
      <c r="K185" s="69">
        <v>0.88168674698795191</v>
      </c>
      <c r="L185" s="69">
        <v>0.89385542168674692</v>
      </c>
      <c r="M185" s="69">
        <v>0.86321428571428582</v>
      </c>
      <c r="N185" s="69">
        <v>0.79928571428571427</v>
      </c>
      <c r="O185" s="69">
        <v>0.81523809523809532</v>
      </c>
      <c r="P185" s="69">
        <v>0.85916666666666652</v>
      </c>
      <c r="Q185" s="69">
        <v>0.86714285714285722</v>
      </c>
      <c r="R185" s="69">
        <v>0.88297619047619047</v>
      </c>
      <c r="S185" s="69">
        <v>0.88297619047619047</v>
      </c>
      <c r="T185" s="69">
        <v>0.88297619047619047</v>
      </c>
      <c r="U185" s="69">
        <v>0.88297619047619047</v>
      </c>
      <c r="V185" s="69">
        <v>0.88297619047619047</v>
      </c>
      <c r="W185" s="69">
        <v>0.88690476190476186</v>
      </c>
      <c r="X185" s="69">
        <v>0.89083333333333348</v>
      </c>
      <c r="Y185" s="69">
        <v>0.89083333333333348</v>
      </c>
      <c r="Z185" s="68" t="s">
        <v>200</v>
      </c>
    </row>
    <row r="186" spans="1:26">
      <c r="A186" t="s">
        <v>242</v>
      </c>
      <c r="B186" t="s">
        <v>205</v>
      </c>
      <c r="C186" t="s">
        <v>206</v>
      </c>
      <c r="D186" t="s">
        <v>199</v>
      </c>
      <c r="E186" t="s">
        <v>194</v>
      </c>
      <c r="F186" s="68" t="s">
        <v>200</v>
      </c>
      <c r="G186" s="68" t="s">
        <v>200</v>
      </c>
      <c r="H186" s="68" t="s">
        <v>200</v>
      </c>
      <c r="I186" s="68" t="s">
        <v>200</v>
      </c>
      <c r="J186" s="68" t="s">
        <v>200</v>
      </c>
      <c r="K186" s="68" t="s">
        <v>200</v>
      </c>
      <c r="L186" s="68" t="s">
        <v>200</v>
      </c>
      <c r="M186" s="68" t="s">
        <v>200</v>
      </c>
      <c r="N186" s="68" t="s">
        <v>200</v>
      </c>
      <c r="O186" s="68" t="s">
        <v>200</v>
      </c>
      <c r="P186" s="68" t="s">
        <v>200</v>
      </c>
      <c r="Q186" s="68" t="s">
        <v>200</v>
      </c>
      <c r="R186" s="68" t="s">
        <v>200</v>
      </c>
      <c r="S186" s="68" t="s">
        <v>200</v>
      </c>
      <c r="T186" s="68" t="s">
        <v>200</v>
      </c>
      <c r="U186" s="68" t="s">
        <v>200</v>
      </c>
      <c r="V186" s="68" t="s">
        <v>200</v>
      </c>
      <c r="W186" s="68" t="s">
        <v>200</v>
      </c>
      <c r="X186" s="68" t="s">
        <v>200</v>
      </c>
      <c r="Y186" s="68" t="s">
        <v>200</v>
      </c>
      <c r="Z186" s="69">
        <v>0</v>
      </c>
    </row>
    <row r="187" spans="1:26">
      <c r="A187" t="s">
        <v>242</v>
      </c>
      <c r="B187" t="s">
        <v>207</v>
      </c>
      <c r="C187" t="s">
        <v>208</v>
      </c>
      <c r="D187" t="s">
        <v>199</v>
      </c>
      <c r="E187" t="s">
        <v>194</v>
      </c>
      <c r="F187" s="68" t="s">
        <v>200</v>
      </c>
      <c r="G187" s="68" t="s">
        <v>200</v>
      </c>
      <c r="H187" s="68" t="s">
        <v>200</v>
      </c>
      <c r="I187" s="68" t="s">
        <v>200</v>
      </c>
      <c r="J187" s="68" t="s">
        <v>200</v>
      </c>
      <c r="K187" s="68" t="s">
        <v>200</v>
      </c>
      <c r="L187" s="68" t="s">
        <v>200</v>
      </c>
      <c r="M187" s="68" t="s">
        <v>200</v>
      </c>
      <c r="N187" s="68" t="s">
        <v>200</v>
      </c>
      <c r="O187" s="68" t="s">
        <v>200</v>
      </c>
      <c r="P187" s="68" t="s">
        <v>200</v>
      </c>
      <c r="Q187" s="68" t="s">
        <v>200</v>
      </c>
      <c r="R187" s="68" t="s">
        <v>200</v>
      </c>
      <c r="S187" s="68" t="s">
        <v>200</v>
      </c>
      <c r="T187" s="68" t="s">
        <v>200</v>
      </c>
      <c r="U187" s="68" t="s">
        <v>200</v>
      </c>
      <c r="V187" s="68" t="s">
        <v>200</v>
      </c>
      <c r="W187" s="68" t="s">
        <v>200</v>
      </c>
      <c r="X187" s="68" t="s">
        <v>200</v>
      </c>
      <c r="Y187" s="68" t="s">
        <v>200</v>
      </c>
      <c r="Z187" s="69">
        <v>0.33</v>
      </c>
    </row>
    <row r="188" spans="1:26">
      <c r="A188" t="s">
        <v>242</v>
      </c>
      <c r="B188" t="s">
        <v>209</v>
      </c>
      <c r="C188" t="s">
        <v>210</v>
      </c>
      <c r="D188" t="s">
        <v>199</v>
      </c>
      <c r="E188" t="s">
        <v>194</v>
      </c>
      <c r="F188" s="68" t="s">
        <v>200</v>
      </c>
      <c r="G188" s="68" t="s">
        <v>200</v>
      </c>
      <c r="H188" s="68" t="s">
        <v>200</v>
      </c>
      <c r="I188" s="68" t="s">
        <v>200</v>
      </c>
      <c r="J188" s="68" t="s">
        <v>200</v>
      </c>
      <c r="K188" s="68" t="s">
        <v>200</v>
      </c>
      <c r="L188" s="68" t="s">
        <v>200</v>
      </c>
      <c r="M188" s="68" t="s">
        <v>200</v>
      </c>
      <c r="N188" s="68" t="s">
        <v>200</v>
      </c>
      <c r="O188" s="68" t="s">
        <v>200</v>
      </c>
      <c r="P188" s="68" t="s">
        <v>200</v>
      </c>
      <c r="Q188" s="68" t="s">
        <v>200</v>
      </c>
      <c r="R188" s="68" t="s">
        <v>200</v>
      </c>
      <c r="S188" s="68" t="s">
        <v>200</v>
      </c>
      <c r="T188" s="68" t="s">
        <v>200</v>
      </c>
      <c r="U188" s="68" t="s">
        <v>200</v>
      </c>
      <c r="V188" s="68" t="s">
        <v>200</v>
      </c>
      <c r="W188" s="68" t="s">
        <v>200</v>
      </c>
      <c r="X188" s="68" t="s">
        <v>200</v>
      </c>
      <c r="Y188" s="68" t="s">
        <v>200</v>
      </c>
      <c r="Z188" s="69">
        <v>0.66</v>
      </c>
    </row>
    <row r="189" spans="1:26">
      <c r="A189" t="s">
        <v>242</v>
      </c>
      <c r="B189" t="s">
        <v>211</v>
      </c>
      <c r="C189" t="s">
        <v>212</v>
      </c>
      <c r="D189" t="s">
        <v>199</v>
      </c>
      <c r="E189" t="s">
        <v>194</v>
      </c>
      <c r="F189" s="68" t="s">
        <v>200</v>
      </c>
      <c r="G189" s="68" t="s">
        <v>200</v>
      </c>
      <c r="H189" s="68" t="s">
        <v>200</v>
      </c>
      <c r="I189" s="68" t="s">
        <v>200</v>
      </c>
      <c r="J189" s="68" t="s">
        <v>200</v>
      </c>
      <c r="K189" s="68" t="s">
        <v>200</v>
      </c>
      <c r="L189" s="68" t="s">
        <v>200</v>
      </c>
      <c r="M189" s="68" t="s">
        <v>200</v>
      </c>
      <c r="N189" s="68" t="s">
        <v>200</v>
      </c>
      <c r="O189" s="68" t="s">
        <v>200</v>
      </c>
      <c r="P189" s="68" t="s">
        <v>200</v>
      </c>
      <c r="Q189" s="68" t="s">
        <v>200</v>
      </c>
      <c r="R189" s="68" t="s">
        <v>200</v>
      </c>
      <c r="S189" s="68" t="s">
        <v>200</v>
      </c>
      <c r="T189" s="68" t="s">
        <v>200</v>
      </c>
      <c r="U189" s="68" t="s">
        <v>200</v>
      </c>
      <c r="V189" s="68" t="s">
        <v>200</v>
      </c>
      <c r="W189" s="68" t="s">
        <v>200</v>
      </c>
      <c r="X189" s="68" t="s">
        <v>200</v>
      </c>
      <c r="Y189" s="68" t="s">
        <v>200</v>
      </c>
      <c r="Z189" s="69">
        <v>1</v>
      </c>
    </row>
    <row r="190" spans="1:26">
      <c r="A190" t="s">
        <v>242</v>
      </c>
      <c r="B190" t="s">
        <v>213</v>
      </c>
      <c r="C190" t="s">
        <v>214</v>
      </c>
      <c r="D190" t="s">
        <v>215</v>
      </c>
      <c r="E190" t="s">
        <v>194</v>
      </c>
      <c r="F190" s="70">
        <v>1</v>
      </c>
      <c r="G190" s="70">
        <v>1</v>
      </c>
      <c r="H190" s="70">
        <v>0</v>
      </c>
      <c r="I190" s="70">
        <v>0</v>
      </c>
      <c r="J190" s="70">
        <v>0</v>
      </c>
      <c r="K190" s="70">
        <v>0</v>
      </c>
      <c r="L190" s="70">
        <v>0</v>
      </c>
      <c r="M190" s="70">
        <v>2</v>
      </c>
      <c r="N190" s="70">
        <v>4</v>
      </c>
      <c r="O190" s="70">
        <v>4</v>
      </c>
      <c r="P190" s="70">
        <v>2</v>
      </c>
      <c r="Q190" s="70">
        <v>2</v>
      </c>
      <c r="R190" s="70">
        <v>0</v>
      </c>
      <c r="S190" s="70">
        <v>0</v>
      </c>
      <c r="T190" s="70">
        <v>0</v>
      </c>
      <c r="U190" s="70">
        <v>0</v>
      </c>
      <c r="V190" s="70">
        <v>0</v>
      </c>
      <c r="W190" s="70">
        <v>0</v>
      </c>
      <c r="X190" s="70">
        <v>0</v>
      </c>
      <c r="Y190" s="70">
        <v>0</v>
      </c>
      <c r="Z190" s="68" t="s">
        <v>200</v>
      </c>
    </row>
    <row r="191" spans="1:26">
      <c r="A191" t="s">
        <v>242</v>
      </c>
      <c r="B191" t="s">
        <v>216</v>
      </c>
      <c r="C191" t="s">
        <v>217</v>
      </c>
      <c r="D191" t="s">
        <v>215</v>
      </c>
      <c r="E191" t="s">
        <v>194</v>
      </c>
      <c r="F191" s="70">
        <v>5</v>
      </c>
      <c r="G191" s="70">
        <v>3</v>
      </c>
      <c r="H191" s="70">
        <v>5</v>
      </c>
      <c r="I191" s="70">
        <v>5</v>
      </c>
      <c r="J191" s="70">
        <v>4</v>
      </c>
      <c r="K191" s="70">
        <v>4</v>
      </c>
      <c r="L191" s="70">
        <v>3</v>
      </c>
      <c r="M191" s="70">
        <v>3</v>
      </c>
      <c r="N191" s="70">
        <v>6</v>
      </c>
      <c r="O191" s="70">
        <v>4</v>
      </c>
      <c r="P191" s="70">
        <v>3</v>
      </c>
      <c r="Q191" s="70">
        <v>2</v>
      </c>
      <c r="R191" s="70">
        <v>3</v>
      </c>
      <c r="S191" s="70">
        <v>3</v>
      </c>
      <c r="T191" s="70">
        <v>3</v>
      </c>
      <c r="U191" s="70">
        <v>3</v>
      </c>
      <c r="V191" s="70">
        <v>3</v>
      </c>
      <c r="W191" s="70">
        <v>2</v>
      </c>
      <c r="X191" s="70">
        <v>1</v>
      </c>
      <c r="Y191" s="70">
        <v>1</v>
      </c>
      <c r="Z191" s="68" t="s">
        <v>200</v>
      </c>
    </row>
    <row r="192" spans="1:26">
      <c r="A192" t="s">
        <v>242</v>
      </c>
      <c r="B192" t="s">
        <v>218</v>
      </c>
      <c r="C192" t="s">
        <v>219</v>
      </c>
      <c r="D192" t="s">
        <v>215</v>
      </c>
      <c r="E192" t="s">
        <v>194</v>
      </c>
      <c r="F192" s="70">
        <v>24</v>
      </c>
      <c r="G192" s="70">
        <v>28</v>
      </c>
      <c r="H192" s="70">
        <v>25</v>
      </c>
      <c r="I192" s="70">
        <v>23</v>
      </c>
      <c r="J192" s="70">
        <v>21</v>
      </c>
      <c r="K192" s="70">
        <v>21</v>
      </c>
      <c r="L192" s="70">
        <v>20</v>
      </c>
      <c r="M192" s="70">
        <v>22</v>
      </c>
      <c r="N192" s="70">
        <v>26</v>
      </c>
      <c r="O192" s="70">
        <v>26</v>
      </c>
      <c r="P192" s="70">
        <v>23</v>
      </c>
      <c r="Q192" s="70">
        <v>23</v>
      </c>
      <c r="R192" s="70">
        <v>23</v>
      </c>
      <c r="S192" s="70">
        <v>23</v>
      </c>
      <c r="T192" s="70">
        <v>23</v>
      </c>
      <c r="U192" s="70">
        <v>23</v>
      </c>
      <c r="V192" s="70">
        <v>23</v>
      </c>
      <c r="W192" s="70">
        <v>24</v>
      </c>
      <c r="X192" s="70">
        <v>25</v>
      </c>
      <c r="Y192" s="70">
        <v>25</v>
      </c>
      <c r="Z192" s="68" t="s">
        <v>200</v>
      </c>
    </row>
    <row r="193" spans="1:26">
      <c r="A193" t="s">
        <v>242</v>
      </c>
      <c r="B193" t="s">
        <v>220</v>
      </c>
      <c r="C193" t="s">
        <v>221</v>
      </c>
      <c r="D193" t="s">
        <v>215</v>
      </c>
      <c r="E193" t="s">
        <v>194</v>
      </c>
      <c r="F193" s="70">
        <v>53</v>
      </c>
      <c r="G193" s="70">
        <v>51</v>
      </c>
      <c r="H193" s="70">
        <v>53</v>
      </c>
      <c r="I193" s="70">
        <v>55</v>
      </c>
      <c r="J193" s="70">
        <v>58</v>
      </c>
      <c r="K193" s="70">
        <v>58</v>
      </c>
      <c r="L193" s="70">
        <v>60</v>
      </c>
      <c r="M193" s="70">
        <v>57</v>
      </c>
      <c r="N193" s="70">
        <v>48</v>
      </c>
      <c r="O193" s="70">
        <v>50</v>
      </c>
      <c r="P193" s="70">
        <v>56</v>
      </c>
      <c r="Q193" s="70">
        <v>57</v>
      </c>
      <c r="R193" s="70">
        <v>58</v>
      </c>
      <c r="S193" s="70">
        <v>58</v>
      </c>
      <c r="T193" s="70">
        <v>58</v>
      </c>
      <c r="U193" s="70">
        <v>58</v>
      </c>
      <c r="V193" s="70">
        <v>58</v>
      </c>
      <c r="W193" s="70">
        <v>58</v>
      </c>
      <c r="X193" s="70">
        <v>58</v>
      </c>
      <c r="Y193" s="70">
        <v>58</v>
      </c>
      <c r="Z193" s="68" t="s">
        <v>200</v>
      </c>
    </row>
    <row r="194" spans="1:26">
      <c r="A194" t="s">
        <v>242</v>
      </c>
      <c r="B194" t="s">
        <v>222</v>
      </c>
      <c r="C194" t="s">
        <v>223</v>
      </c>
      <c r="D194" t="s">
        <v>215</v>
      </c>
      <c r="E194" t="s">
        <v>194</v>
      </c>
      <c r="F194" s="70">
        <v>83</v>
      </c>
      <c r="G194" s="70">
        <v>83</v>
      </c>
      <c r="H194" s="70">
        <v>83</v>
      </c>
      <c r="I194" s="70">
        <v>83</v>
      </c>
      <c r="J194" s="70">
        <v>83</v>
      </c>
      <c r="K194" s="70">
        <v>83</v>
      </c>
      <c r="L194" s="70">
        <v>83</v>
      </c>
      <c r="M194" s="70">
        <v>84</v>
      </c>
      <c r="N194" s="70">
        <v>84</v>
      </c>
      <c r="O194" s="70">
        <v>84</v>
      </c>
      <c r="P194" s="70">
        <v>84</v>
      </c>
      <c r="Q194" s="70">
        <v>84</v>
      </c>
      <c r="R194" s="70">
        <v>84</v>
      </c>
      <c r="S194" s="70">
        <v>84</v>
      </c>
      <c r="T194" s="70">
        <v>84</v>
      </c>
      <c r="U194" s="70">
        <v>84</v>
      </c>
      <c r="V194" s="70">
        <v>84</v>
      </c>
      <c r="W194" s="70">
        <v>84</v>
      </c>
      <c r="X194" s="70">
        <v>84</v>
      </c>
      <c r="Y194" s="70">
        <v>84</v>
      </c>
      <c r="Z194" s="68" t="s">
        <v>200</v>
      </c>
    </row>
    <row r="195" spans="1:26">
      <c r="A195" t="s">
        <v>242</v>
      </c>
      <c r="B195" t="s">
        <v>224</v>
      </c>
      <c r="C195" t="s">
        <v>225</v>
      </c>
      <c r="D195" t="s">
        <v>215</v>
      </c>
      <c r="E195" t="s">
        <v>194</v>
      </c>
      <c r="F195" s="71">
        <v>0</v>
      </c>
      <c r="G195" s="71">
        <v>0</v>
      </c>
      <c r="H195" s="71">
        <v>0</v>
      </c>
      <c r="I195" s="71">
        <v>0</v>
      </c>
      <c r="J195" s="71">
        <v>0</v>
      </c>
      <c r="K195" s="71">
        <v>0</v>
      </c>
      <c r="L195" s="71">
        <v>0</v>
      </c>
      <c r="M195" s="71">
        <v>0</v>
      </c>
      <c r="N195" s="71">
        <v>0</v>
      </c>
      <c r="O195" s="71">
        <v>0</v>
      </c>
      <c r="P195" s="71">
        <v>0</v>
      </c>
      <c r="Q195" s="71">
        <v>0</v>
      </c>
      <c r="R195" s="71">
        <v>0</v>
      </c>
      <c r="S195" s="71">
        <v>0</v>
      </c>
      <c r="T195" s="71">
        <v>0</v>
      </c>
      <c r="U195" s="71">
        <v>0</v>
      </c>
      <c r="V195" s="71">
        <v>0</v>
      </c>
      <c r="W195" s="71">
        <v>0</v>
      </c>
      <c r="X195" s="71">
        <v>0</v>
      </c>
      <c r="Y195" s="71">
        <v>0</v>
      </c>
      <c r="Z195" s="68" t="s">
        <v>200</v>
      </c>
    </row>
    <row r="196" spans="1:26">
      <c r="A196" t="s">
        <v>242</v>
      </c>
      <c r="B196" t="s">
        <v>226</v>
      </c>
      <c r="C196" t="s">
        <v>227</v>
      </c>
      <c r="D196" t="s">
        <v>215</v>
      </c>
      <c r="E196" t="s">
        <v>194</v>
      </c>
      <c r="F196" s="71">
        <v>1.65</v>
      </c>
      <c r="G196" s="71">
        <v>0.99</v>
      </c>
      <c r="H196" s="71">
        <v>1.65</v>
      </c>
      <c r="I196" s="71">
        <v>1.65</v>
      </c>
      <c r="J196" s="71">
        <v>1.32</v>
      </c>
      <c r="K196" s="71">
        <v>1.32</v>
      </c>
      <c r="L196" s="71">
        <v>0.99</v>
      </c>
      <c r="M196" s="71">
        <v>0.99</v>
      </c>
      <c r="N196" s="71">
        <v>1.98</v>
      </c>
      <c r="O196" s="71">
        <v>1.32</v>
      </c>
      <c r="P196" s="71">
        <v>0.99</v>
      </c>
      <c r="Q196" s="71">
        <v>0.66</v>
      </c>
      <c r="R196" s="71">
        <v>0.99</v>
      </c>
      <c r="S196" s="71">
        <v>0.99</v>
      </c>
      <c r="T196" s="71">
        <v>0.99</v>
      </c>
      <c r="U196" s="71">
        <v>0.99</v>
      </c>
      <c r="V196" s="71">
        <v>0.99</v>
      </c>
      <c r="W196" s="71">
        <v>0.66</v>
      </c>
      <c r="X196" s="71">
        <v>0.33</v>
      </c>
      <c r="Y196" s="71">
        <v>0.33</v>
      </c>
      <c r="Z196" s="68" t="s">
        <v>200</v>
      </c>
    </row>
    <row r="197" spans="1:26">
      <c r="A197" t="s">
        <v>242</v>
      </c>
      <c r="B197" t="s">
        <v>228</v>
      </c>
      <c r="C197" t="s">
        <v>229</v>
      </c>
      <c r="D197" t="s">
        <v>215</v>
      </c>
      <c r="E197" t="s">
        <v>194</v>
      </c>
      <c r="F197" s="71">
        <v>15.84</v>
      </c>
      <c r="G197" s="71">
        <v>18.48</v>
      </c>
      <c r="H197" s="71">
        <v>16.5</v>
      </c>
      <c r="I197" s="71">
        <v>15.18</v>
      </c>
      <c r="J197" s="71">
        <v>13.86</v>
      </c>
      <c r="K197" s="71">
        <v>13.86</v>
      </c>
      <c r="L197" s="71">
        <v>13.2</v>
      </c>
      <c r="M197" s="71">
        <v>14.52</v>
      </c>
      <c r="N197" s="71">
        <v>17.16</v>
      </c>
      <c r="O197" s="71">
        <v>17.16</v>
      </c>
      <c r="P197" s="71">
        <v>15.18</v>
      </c>
      <c r="Q197" s="71">
        <v>15.18</v>
      </c>
      <c r="R197" s="71">
        <v>15.18</v>
      </c>
      <c r="S197" s="71">
        <v>15.18</v>
      </c>
      <c r="T197" s="71">
        <v>15.18</v>
      </c>
      <c r="U197" s="71">
        <v>15.18</v>
      </c>
      <c r="V197" s="71">
        <v>15.18</v>
      </c>
      <c r="W197" s="71">
        <v>15.84</v>
      </c>
      <c r="X197" s="71">
        <v>16.5</v>
      </c>
      <c r="Y197" s="71">
        <v>16.5</v>
      </c>
      <c r="Z197" s="68" t="s">
        <v>200</v>
      </c>
    </row>
    <row r="198" spans="1:26">
      <c r="A198" t="s">
        <v>242</v>
      </c>
      <c r="B198" t="s">
        <v>230</v>
      </c>
      <c r="C198" t="s">
        <v>231</v>
      </c>
      <c r="D198" t="s">
        <v>215</v>
      </c>
      <c r="E198" t="s">
        <v>194</v>
      </c>
      <c r="F198" s="71">
        <v>53</v>
      </c>
      <c r="G198" s="71">
        <v>51</v>
      </c>
      <c r="H198" s="71">
        <v>53</v>
      </c>
      <c r="I198" s="71">
        <v>55</v>
      </c>
      <c r="J198" s="71">
        <v>58</v>
      </c>
      <c r="K198" s="71">
        <v>58</v>
      </c>
      <c r="L198" s="71">
        <v>60</v>
      </c>
      <c r="M198" s="71">
        <v>57</v>
      </c>
      <c r="N198" s="71">
        <v>48</v>
      </c>
      <c r="O198" s="71">
        <v>50</v>
      </c>
      <c r="P198" s="71">
        <v>56</v>
      </c>
      <c r="Q198" s="71">
        <v>57</v>
      </c>
      <c r="R198" s="71">
        <v>58</v>
      </c>
      <c r="S198" s="71">
        <v>58</v>
      </c>
      <c r="T198" s="71">
        <v>58</v>
      </c>
      <c r="U198" s="71">
        <v>58</v>
      </c>
      <c r="V198" s="71">
        <v>58</v>
      </c>
      <c r="W198" s="71">
        <v>58</v>
      </c>
      <c r="X198" s="71">
        <v>58</v>
      </c>
      <c r="Y198" s="71">
        <v>58</v>
      </c>
      <c r="Z198" s="68" t="s">
        <v>200</v>
      </c>
    </row>
    <row r="199" spans="1:26">
      <c r="A199" t="s">
        <v>243</v>
      </c>
      <c r="B199" t="s">
        <v>197</v>
      </c>
      <c r="C199" t="s">
        <v>198</v>
      </c>
      <c r="D199" t="s">
        <v>199</v>
      </c>
      <c r="E199" t="s">
        <v>194</v>
      </c>
      <c r="F199" s="69">
        <v>0.66</v>
      </c>
      <c r="G199" s="69">
        <v>1</v>
      </c>
      <c r="H199" s="69">
        <v>1</v>
      </c>
      <c r="I199" s="69">
        <v>1</v>
      </c>
      <c r="J199" s="69">
        <v>1</v>
      </c>
      <c r="K199" s="69">
        <v>0</v>
      </c>
      <c r="L199" s="69">
        <v>1</v>
      </c>
      <c r="M199" s="69">
        <v>0.5</v>
      </c>
      <c r="N199" s="69">
        <v>0.5</v>
      </c>
      <c r="O199" s="69">
        <v>0.5</v>
      </c>
      <c r="P199" s="69">
        <v>0.5</v>
      </c>
      <c r="Q199" s="69">
        <v>0.5</v>
      </c>
      <c r="R199" s="69">
        <v>0.5</v>
      </c>
      <c r="S199" s="69">
        <v>0.5</v>
      </c>
      <c r="T199" s="69">
        <v>0.5</v>
      </c>
      <c r="U199" s="69">
        <v>0.5</v>
      </c>
      <c r="V199" s="69">
        <v>0.5</v>
      </c>
      <c r="W199" s="69">
        <v>0.5</v>
      </c>
      <c r="X199" s="69">
        <v>0.5</v>
      </c>
      <c r="Y199" s="69">
        <v>0.5</v>
      </c>
      <c r="Z199" s="68" t="s">
        <v>200</v>
      </c>
    </row>
    <row r="200" spans="1:26">
      <c r="A200" t="s">
        <v>243</v>
      </c>
      <c r="B200" t="s">
        <v>201</v>
      </c>
      <c r="C200" t="s">
        <v>202</v>
      </c>
      <c r="D200" t="s">
        <v>199</v>
      </c>
      <c r="E200" t="s">
        <v>194</v>
      </c>
      <c r="F200" s="68" t="s">
        <v>200</v>
      </c>
      <c r="G200" s="68" t="s">
        <v>200</v>
      </c>
      <c r="H200" s="68" t="s">
        <v>200</v>
      </c>
      <c r="I200" s="68" t="s">
        <v>200</v>
      </c>
      <c r="J200" s="68" t="s">
        <v>200</v>
      </c>
      <c r="K200" s="68" t="s">
        <v>200</v>
      </c>
      <c r="L200" s="68" t="s">
        <v>200</v>
      </c>
      <c r="M200" s="69">
        <v>0</v>
      </c>
      <c r="N200" s="69">
        <v>0</v>
      </c>
      <c r="O200" s="69">
        <v>0</v>
      </c>
      <c r="P200" s="69">
        <v>0</v>
      </c>
      <c r="Q200" s="69">
        <v>0</v>
      </c>
      <c r="R200" s="69">
        <v>0</v>
      </c>
      <c r="S200" s="69">
        <v>0</v>
      </c>
      <c r="T200" s="69">
        <v>0.16500000000000001</v>
      </c>
      <c r="U200" s="69">
        <v>0.16500000000000001</v>
      </c>
      <c r="V200" s="69">
        <v>0.16500000000000001</v>
      </c>
      <c r="W200" s="69">
        <v>0.16500000000000001</v>
      </c>
      <c r="X200" s="69">
        <v>0.16500000000000001</v>
      </c>
      <c r="Y200" s="69">
        <v>0.16500000000000001</v>
      </c>
      <c r="Z200" s="68" t="s">
        <v>200</v>
      </c>
    </row>
    <row r="201" spans="1:26">
      <c r="A201" t="s">
        <v>243</v>
      </c>
      <c r="B201" t="s">
        <v>203</v>
      </c>
      <c r="C201" t="s">
        <v>204</v>
      </c>
      <c r="D201" t="s">
        <v>199</v>
      </c>
      <c r="E201" t="s">
        <v>194</v>
      </c>
      <c r="F201" s="69">
        <v>0.66</v>
      </c>
      <c r="G201" s="69">
        <v>1</v>
      </c>
      <c r="H201" s="69">
        <v>1</v>
      </c>
      <c r="I201" s="69">
        <v>1</v>
      </c>
      <c r="J201" s="69">
        <v>1</v>
      </c>
      <c r="K201" s="68" t="s">
        <v>200</v>
      </c>
      <c r="L201" s="69">
        <v>1</v>
      </c>
      <c r="M201" s="69">
        <v>0.5</v>
      </c>
      <c r="N201" s="69">
        <v>0.5</v>
      </c>
      <c r="O201" s="69">
        <v>0.5</v>
      </c>
      <c r="P201" s="69">
        <v>0.5</v>
      </c>
      <c r="Q201" s="69">
        <v>0.5</v>
      </c>
      <c r="R201" s="69">
        <v>0.5</v>
      </c>
      <c r="S201" s="69">
        <v>0.5</v>
      </c>
      <c r="T201" s="69">
        <v>0.66500000000000004</v>
      </c>
      <c r="U201" s="69">
        <v>0.66500000000000004</v>
      </c>
      <c r="V201" s="69">
        <v>0.66500000000000004</v>
      </c>
      <c r="W201" s="69">
        <v>0.66500000000000004</v>
      </c>
      <c r="X201" s="69">
        <v>0.66500000000000004</v>
      </c>
      <c r="Y201" s="69">
        <v>0.66500000000000004</v>
      </c>
      <c r="Z201" s="68" t="s">
        <v>200</v>
      </c>
    </row>
    <row r="202" spans="1:26">
      <c r="A202" t="s">
        <v>243</v>
      </c>
      <c r="B202" t="s">
        <v>205</v>
      </c>
      <c r="C202" t="s">
        <v>206</v>
      </c>
      <c r="D202" t="s">
        <v>199</v>
      </c>
      <c r="E202" t="s">
        <v>194</v>
      </c>
      <c r="F202" s="68" t="s">
        <v>200</v>
      </c>
      <c r="G202" s="68" t="s">
        <v>200</v>
      </c>
      <c r="H202" s="68" t="s">
        <v>200</v>
      </c>
      <c r="I202" s="68" t="s">
        <v>200</v>
      </c>
      <c r="J202" s="68" t="s">
        <v>200</v>
      </c>
      <c r="K202" s="68" t="s">
        <v>200</v>
      </c>
      <c r="L202" s="68" t="s">
        <v>200</v>
      </c>
      <c r="M202" s="68" t="s">
        <v>200</v>
      </c>
      <c r="N202" s="68" t="s">
        <v>200</v>
      </c>
      <c r="O202" s="68" t="s">
        <v>200</v>
      </c>
      <c r="P202" s="68" t="s">
        <v>200</v>
      </c>
      <c r="Q202" s="68" t="s">
        <v>200</v>
      </c>
      <c r="R202" s="68" t="s">
        <v>200</v>
      </c>
      <c r="S202" s="68" t="s">
        <v>200</v>
      </c>
      <c r="T202" s="68" t="s">
        <v>200</v>
      </c>
      <c r="U202" s="68" t="s">
        <v>200</v>
      </c>
      <c r="V202" s="68" t="s">
        <v>200</v>
      </c>
      <c r="W202" s="68" t="s">
        <v>200</v>
      </c>
      <c r="X202" s="68" t="s">
        <v>200</v>
      </c>
      <c r="Y202" s="68" t="s">
        <v>200</v>
      </c>
      <c r="Z202" s="69">
        <v>0</v>
      </c>
    </row>
    <row r="203" spans="1:26">
      <c r="A203" t="s">
        <v>243</v>
      </c>
      <c r="B203" t="s">
        <v>207</v>
      </c>
      <c r="C203" t="s">
        <v>208</v>
      </c>
      <c r="D203" t="s">
        <v>199</v>
      </c>
      <c r="E203" t="s">
        <v>194</v>
      </c>
      <c r="F203" s="68" t="s">
        <v>200</v>
      </c>
      <c r="G203" s="68" t="s">
        <v>200</v>
      </c>
      <c r="H203" s="68" t="s">
        <v>200</v>
      </c>
      <c r="I203" s="68" t="s">
        <v>200</v>
      </c>
      <c r="J203" s="68" t="s">
        <v>200</v>
      </c>
      <c r="K203" s="68" t="s">
        <v>200</v>
      </c>
      <c r="L203" s="68" t="s">
        <v>200</v>
      </c>
      <c r="M203" s="68" t="s">
        <v>200</v>
      </c>
      <c r="N203" s="68" t="s">
        <v>200</v>
      </c>
      <c r="O203" s="68" t="s">
        <v>200</v>
      </c>
      <c r="P203" s="68" t="s">
        <v>200</v>
      </c>
      <c r="Q203" s="68" t="s">
        <v>200</v>
      </c>
      <c r="R203" s="68" t="s">
        <v>200</v>
      </c>
      <c r="S203" s="68" t="s">
        <v>200</v>
      </c>
      <c r="T203" s="68" t="s">
        <v>200</v>
      </c>
      <c r="U203" s="68" t="s">
        <v>200</v>
      </c>
      <c r="V203" s="68" t="s">
        <v>200</v>
      </c>
      <c r="W203" s="68" t="s">
        <v>200</v>
      </c>
      <c r="X203" s="68" t="s">
        <v>200</v>
      </c>
      <c r="Y203" s="68" t="s">
        <v>200</v>
      </c>
      <c r="Z203" s="69">
        <v>0.33</v>
      </c>
    </row>
    <row r="204" spans="1:26">
      <c r="A204" t="s">
        <v>243</v>
      </c>
      <c r="B204" t="s">
        <v>209</v>
      </c>
      <c r="C204" t="s">
        <v>210</v>
      </c>
      <c r="D204" t="s">
        <v>199</v>
      </c>
      <c r="E204" t="s">
        <v>194</v>
      </c>
      <c r="F204" s="68" t="s">
        <v>200</v>
      </c>
      <c r="G204" s="68" t="s">
        <v>200</v>
      </c>
      <c r="H204" s="68" t="s">
        <v>200</v>
      </c>
      <c r="I204" s="68" t="s">
        <v>200</v>
      </c>
      <c r="J204" s="68" t="s">
        <v>200</v>
      </c>
      <c r="K204" s="68" t="s">
        <v>200</v>
      </c>
      <c r="L204" s="68" t="s">
        <v>200</v>
      </c>
      <c r="M204" s="68" t="s">
        <v>200</v>
      </c>
      <c r="N204" s="68" t="s">
        <v>200</v>
      </c>
      <c r="O204" s="68" t="s">
        <v>200</v>
      </c>
      <c r="P204" s="68" t="s">
        <v>200</v>
      </c>
      <c r="Q204" s="68" t="s">
        <v>200</v>
      </c>
      <c r="R204" s="68" t="s">
        <v>200</v>
      </c>
      <c r="S204" s="68" t="s">
        <v>200</v>
      </c>
      <c r="T204" s="68" t="s">
        <v>200</v>
      </c>
      <c r="U204" s="68" t="s">
        <v>200</v>
      </c>
      <c r="V204" s="68" t="s">
        <v>200</v>
      </c>
      <c r="W204" s="68" t="s">
        <v>200</v>
      </c>
      <c r="X204" s="68" t="s">
        <v>200</v>
      </c>
      <c r="Y204" s="68" t="s">
        <v>200</v>
      </c>
      <c r="Z204" s="69">
        <v>0.66</v>
      </c>
    </row>
    <row r="205" spans="1:26">
      <c r="A205" t="s">
        <v>243</v>
      </c>
      <c r="B205" t="s">
        <v>211</v>
      </c>
      <c r="C205" t="s">
        <v>212</v>
      </c>
      <c r="D205" t="s">
        <v>199</v>
      </c>
      <c r="E205" t="s">
        <v>194</v>
      </c>
      <c r="F205" s="68" t="s">
        <v>200</v>
      </c>
      <c r="G205" s="68" t="s">
        <v>200</v>
      </c>
      <c r="H205" s="68" t="s">
        <v>200</v>
      </c>
      <c r="I205" s="68" t="s">
        <v>200</v>
      </c>
      <c r="J205" s="68" t="s">
        <v>200</v>
      </c>
      <c r="K205" s="68" t="s">
        <v>200</v>
      </c>
      <c r="L205" s="68" t="s">
        <v>200</v>
      </c>
      <c r="M205" s="68" t="s">
        <v>200</v>
      </c>
      <c r="N205" s="68" t="s">
        <v>200</v>
      </c>
      <c r="O205" s="68" t="s">
        <v>200</v>
      </c>
      <c r="P205" s="68" t="s">
        <v>200</v>
      </c>
      <c r="Q205" s="68" t="s">
        <v>200</v>
      </c>
      <c r="R205" s="68" t="s">
        <v>200</v>
      </c>
      <c r="S205" s="68" t="s">
        <v>200</v>
      </c>
      <c r="T205" s="68" t="s">
        <v>200</v>
      </c>
      <c r="U205" s="68" t="s">
        <v>200</v>
      </c>
      <c r="V205" s="68" t="s">
        <v>200</v>
      </c>
      <c r="W205" s="68" t="s">
        <v>200</v>
      </c>
      <c r="X205" s="68" t="s">
        <v>200</v>
      </c>
      <c r="Y205" s="68" t="s">
        <v>200</v>
      </c>
      <c r="Z205" s="69">
        <v>1</v>
      </c>
    </row>
    <row r="206" spans="1:26">
      <c r="A206" t="s">
        <v>243</v>
      </c>
      <c r="B206" t="s">
        <v>213</v>
      </c>
      <c r="C206" t="s">
        <v>214</v>
      </c>
      <c r="D206" t="s">
        <v>215</v>
      </c>
      <c r="E206" t="s">
        <v>194</v>
      </c>
      <c r="F206" s="70">
        <v>0</v>
      </c>
      <c r="G206" s="70">
        <v>0</v>
      </c>
      <c r="H206" s="70">
        <v>0</v>
      </c>
      <c r="I206" s="70">
        <v>0</v>
      </c>
      <c r="J206" s="70">
        <v>0</v>
      </c>
      <c r="K206" s="70">
        <v>0</v>
      </c>
      <c r="L206" s="70">
        <v>0</v>
      </c>
      <c r="M206" s="70">
        <v>1</v>
      </c>
      <c r="N206" s="70">
        <v>1</v>
      </c>
      <c r="O206" s="70">
        <v>1</v>
      </c>
      <c r="P206" s="70">
        <v>1</v>
      </c>
      <c r="Q206" s="70">
        <v>1</v>
      </c>
      <c r="R206" s="70">
        <v>1</v>
      </c>
      <c r="S206" s="70">
        <v>1</v>
      </c>
      <c r="T206" s="70">
        <v>0</v>
      </c>
      <c r="U206" s="70">
        <v>0</v>
      </c>
      <c r="V206" s="70">
        <v>0</v>
      </c>
      <c r="W206" s="70">
        <v>0</v>
      </c>
      <c r="X206" s="70">
        <v>0</v>
      </c>
      <c r="Y206" s="70">
        <v>0</v>
      </c>
      <c r="Z206" s="68" t="s">
        <v>200</v>
      </c>
    </row>
    <row r="207" spans="1:26">
      <c r="A207" t="s">
        <v>243</v>
      </c>
      <c r="B207" t="s">
        <v>216</v>
      </c>
      <c r="C207" t="s">
        <v>217</v>
      </c>
      <c r="D207" t="s">
        <v>215</v>
      </c>
      <c r="E207" t="s">
        <v>194</v>
      </c>
      <c r="F207" s="70">
        <v>0</v>
      </c>
      <c r="G207" s="70">
        <v>0</v>
      </c>
      <c r="H207" s="70">
        <v>0</v>
      </c>
      <c r="I207" s="70">
        <v>0</v>
      </c>
      <c r="J207" s="70">
        <v>0</v>
      </c>
      <c r="K207" s="70">
        <v>0</v>
      </c>
      <c r="L207" s="70">
        <v>0</v>
      </c>
      <c r="M207" s="70">
        <v>0</v>
      </c>
      <c r="N207" s="70">
        <v>0</v>
      </c>
      <c r="O207" s="70">
        <v>0</v>
      </c>
      <c r="P207" s="70">
        <v>0</v>
      </c>
      <c r="Q207" s="70">
        <v>0</v>
      </c>
      <c r="R207" s="70">
        <v>0</v>
      </c>
      <c r="S207" s="70">
        <v>0</v>
      </c>
      <c r="T207" s="70">
        <v>1</v>
      </c>
      <c r="U207" s="70">
        <v>1</v>
      </c>
      <c r="V207" s="70">
        <v>1</v>
      </c>
      <c r="W207" s="70">
        <v>1</v>
      </c>
      <c r="X207" s="70">
        <v>1</v>
      </c>
      <c r="Y207" s="70">
        <v>1</v>
      </c>
      <c r="Z207" s="68" t="s">
        <v>200</v>
      </c>
    </row>
    <row r="208" spans="1:26">
      <c r="A208" t="s">
        <v>243</v>
      </c>
      <c r="B208" t="s">
        <v>218</v>
      </c>
      <c r="C208" t="s">
        <v>219</v>
      </c>
      <c r="D208" t="s">
        <v>215</v>
      </c>
      <c r="E208" t="s">
        <v>194</v>
      </c>
      <c r="F208" s="70">
        <v>1</v>
      </c>
      <c r="G208" s="70">
        <v>0</v>
      </c>
      <c r="H208" s="70">
        <v>0</v>
      </c>
      <c r="I208" s="70">
        <v>0</v>
      </c>
      <c r="J208" s="70">
        <v>0</v>
      </c>
      <c r="K208" s="70">
        <v>0</v>
      </c>
      <c r="L208" s="70">
        <v>0</v>
      </c>
      <c r="M208" s="70">
        <v>0</v>
      </c>
      <c r="N208" s="70">
        <v>0</v>
      </c>
      <c r="O208" s="70">
        <v>0</v>
      </c>
      <c r="P208" s="70">
        <v>0</v>
      </c>
      <c r="Q208" s="70">
        <v>0</v>
      </c>
      <c r="R208" s="70">
        <v>0</v>
      </c>
      <c r="S208" s="70">
        <v>0</v>
      </c>
      <c r="T208" s="70">
        <v>0</v>
      </c>
      <c r="U208" s="70">
        <v>0</v>
      </c>
      <c r="V208" s="70">
        <v>0</v>
      </c>
      <c r="W208" s="70">
        <v>0</v>
      </c>
      <c r="X208" s="70">
        <v>0</v>
      </c>
      <c r="Y208" s="70">
        <v>0</v>
      </c>
      <c r="Z208" s="68" t="s">
        <v>200</v>
      </c>
    </row>
    <row r="209" spans="1:26">
      <c r="A209" t="s">
        <v>243</v>
      </c>
      <c r="B209" t="s">
        <v>220</v>
      </c>
      <c r="C209" t="s">
        <v>221</v>
      </c>
      <c r="D209" t="s">
        <v>215</v>
      </c>
      <c r="E209" t="s">
        <v>194</v>
      </c>
      <c r="F209" s="70">
        <v>0</v>
      </c>
      <c r="G209" s="70">
        <v>1</v>
      </c>
      <c r="H209" s="70">
        <v>1</v>
      </c>
      <c r="I209" s="70">
        <v>1</v>
      </c>
      <c r="J209" s="70">
        <v>1</v>
      </c>
      <c r="K209" s="70">
        <v>0</v>
      </c>
      <c r="L209" s="70">
        <v>1</v>
      </c>
      <c r="M209" s="70">
        <v>1</v>
      </c>
      <c r="N209" s="70">
        <v>1</v>
      </c>
      <c r="O209" s="70">
        <v>1</v>
      </c>
      <c r="P209" s="70">
        <v>1</v>
      </c>
      <c r="Q209" s="70">
        <v>1</v>
      </c>
      <c r="R209" s="70">
        <v>1</v>
      </c>
      <c r="S209" s="70">
        <v>1</v>
      </c>
      <c r="T209" s="70">
        <v>1</v>
      </c>
      <c r="U209" s="70">
        <v>1</v>
      </c>
      <c r="V209" s="70">
        <v>1</v>
      </c>
      <c r="W209" s="70">
        <v>1</v>
      </c>
      <c r="X209" s="70">
        <v>1</v>
      </c>
      <c r="Y209" s="70">
        <v>1</v>
      </c>
      <c r="Z209" s="68" t="s">
        <v>200</v>
      </c>
    </row>
    <row r="210" spans="1:26">
      <c r="A210" t="s">
        <v>243</v>
      </c>
      <c r="B210" t="s">
        <v>222</v>
      </c>
      <c r="C210" t="s">
        <v>223</v>
      </c>
      <c r="D210" t="s">
        <v>215</v>
      </c>
      <c r="E210" t="s">
        <v>194</v>
      </c>
      <c r="F210" s="70">
        <v>1</v>
      </c>
      <c r="G210" s="70">
        <v>1</v>
      </c>
      <c r="H210" s="70">
        <v>1</v>
      </c>
      <c r="I210" s="70">
        <v>1</v>
      </c>
      <c r="J210" s="70">
        <v>1</v>
      </c>
      <c r="K210" s="70">
        <v>0</v>
      </c>
      <c r="L210" s="70">
        <v>1</v>
      </c>
      <c r="M210" s="70">
        <v>2</v>
      </c>
      <c r="N210" s="70">
        <v>2</v>
      </c>
      <c r="O210" s="70">
        <v>2</v>
      </c>
      <c r="P210" s="70">
        <v>2</v>
      </c>
      <c r="Q210" s="70">
        <v>2</v>
      </c>
      <c r="R210" s="70">
        <v>2</v>
      </c>
      <c r="S210" s="70">
        <v>2</v>
      </c>
      <c r="T210" s="70">
        <v>2</v>
      </c>
      <c r="U210" s="70">
        <v>2</v>
      </c>
      <c r="V210" s="70">
        <v>2</v>
      </c>
      <c r="W210" s="70">
        <v>2</v>
      </c>
      <c r="X210" s="70">
        <v>2</v>
      </c>
      <c r="Y210" s="70">
        <v>2</v>
      </c>
      <c r="Z210" s="68" t="s">
        <v>200</v>
      </c>
    </row>
    <row r="211" spans="1:26">
      <c r="A211" t="s">
        <v>243</v>
      </c>
      <c r="B211" t="s">
        <v>224</v>
      </c>
      <c r="C211" t="s">
        <v>225</v>
      </c>
      <c r="D211" t="s">
        <v>215</v>
      </c>
      <c r="E211" t="s">
        <v>194</v>
      </c>
      <c r="F211" s="71">
        <v>0</v>
      </c>
      <c r="G211" s="71">
        <v>0</v>
      </c>
      <c r="H211" s="71">
        <v>0</v>
      </c>
      <c r="I211" s="71">
        <v>0</v>
      </c>
      <c r="J211" s="71">
        <v>0</v>
      </c>
      <c r="K211" s="71">
        <v>0</v>
      </c>
      <c r="L211" s="71">
        <v>0</v>
      </c>
      <c r="M211" s="71">
        <v>0</v>
      </c>
      <c r="N211" s="71">
        <v>0</v>
      </c>
      <c r="O211" s="71">
        <v>0</v>
      </c>
      <c r="P211" s="71">
        <v>0</v>
      </c>
      <c r="Q211" s="71">
        <v>0</v>
      </c>
      <c r="R211" s="71">
        <v>0</v>
      </c>
      <c r="S211" s="71">
        <v>0</v>
      </c>
      <c r="T211" s="71">
        <v>0</v>
      </c>
      <c r="U211" s="71">
        <v>0</v>
      </c>
      <c r="V211" s="71">
        <v>0</v>
      </c>
      <c r="W211" s="71">
        <v>0</v>
      </c>
      <c r="X211" s="71">
        <v>0</v>
      </c>
      <c r="Y211" s="71">
        <v>0</v>
      </c>
      <c r="Z211" s="68" t="s">
        <v>200</v>
      </c>
    </row>
    <row r="212" spans="1:26">
      <c r="A212" t="s">
        <v>243</v>
      </c>
      <c r="B212" t="s">
        <v>226</v>
      </c>
      <c r="C212" t="s">
        <v>227</v>
      </c>
      <c r="D212" t="s">
        <v>215</v>
      </c>
      <c r="E212" t="s">
        <v>194</v>
      </c>
      <c r="F212" s="71">
        <v>0</v>
      </c>
      <c r="G212" s="71">
        <v>0</v>
      </c>
      <c r="H212" s="71">
        <v>0</v>
      </c>
      <c r="I212" s="71">
        <v>0</v>
      </c>
      <c r="J212" s="71">
        <v>0</v>
      </c>
      <c r="K212" s="71">
        <v>0</v>
      </c>
      <c r="L212" s="71">
        <v>0</v>
      </c>
      <c r="M212" s="71">
        <v>0</v>
      </c>
      <c r="N212" s="71">
        <v>0</v>
      </c>
      <c r="O212" s="71">
        <v>0</v>
      </c>
      <c r="P212" s="71">
        <v>0</v>
      </c>
      <c r="Q212" s="71">
        <v>0</v>
      </c>
      <c r="R212" s="71">
        <v>0</v>
      </c>
      <c r="S212" s="71">
        <v>0</v>
      </c>
      <c r="T212" s="71">
        <v>0.33</v>
      </c>
      <c r="U212" s="71">
        <v>0.33</v>
      </c>
      <c r="V212" s="71">
        <v>0.33</v>
      </c>
      <c r="W212" s="71">
        <v>0.33</v>
      </c>
      <c r="X212" s="71">
        <v>0.33</v>
      </c>
      <c r="Y212" s="71">
        <v>0.33</v>
      </c>
      <c r="Z212" s="68" t="s">
        <v>200</v>
      </c>
    </row>
    <row r="213" spans="1:26">
      <c r="A213" t="s">
        <v>243</v>
      </c>
      <c r="B213" t="s">
        <v>228</v>
      </c>
      <c r="C213" t="s">
        <v>229</v>
      </c>
      <c r="D213" t="s">
        <v>215</v>
      </c>
      <c r="E213" t="s">
        <v>194</v>
      </c>
      <c r="F213" s="71">
        <v>0.66</v>
      </c>
      <c r="G213" s="71">
        <v>0</v>
      </c>
      <c r="H213" s="71">
        <v>0</v>
      </c>
      <c r="I213" s="71">
        <v>0</v>
      </c>
      <c r="J213" s="71">
        <v>0</v>
      </c>
      <c r="K213" s="71">
        <v>0</v>
      </c>
      <c r="L213" s="71">
        <v>0</v>
      </c>
      <c r="M213" s="71">
        <v>0</v>
      </c>
      <c r="N213" s="71">
        <v>0</v>
      </c>
      <c r="O213" s="71">
        <v>0</v>
      </c>
      <c r="P213" s="71">
        <v>0</v>
      </c>
      <c r="Q213" s="71">
        <v>0</v>
      </c>
      <c r="R213" s="71">
        <v>0</v>
      </c>
      <c r="S213" s="71">
        <v>0</v>
      </c>
      <c r="T213" s="71">
        <v>0</v>
      </c>
      <c r="U213" s="71">
        <v>0</v>
      </c>
      <c r="V213" s="71">
        <v>0</v>
      </c>
      <c r="W213" s="71">
        <v>0</v>
      </c>
      <c r="X213" s="71">
        <v>0</v>
      </c>
      <c r="Y213" s="71">
        <v>0</v>
      </c>
      <c r="Z213" s="68" t="s">
        <v>200</v>
      </c>
    </row>
    <row r="214" spans="1:26">
      <c r="A214" t="s">
        <v>243</v>
      </c>
      <c r="B214" t="s">
        <v>230</v>
      </c>
      <c r="C214" t="s">
        <v>231</v>
      </c>
      <c r="D214" t="s">
        <v>215</v>
      </c>
      <c r="E214" t="s">
        <v>194</v>
      </c>
      <c r="F214" s="71">
        <v>0</v>
      </c>
      <c r="G214" s="71">
        <v>1</v>
      </c>
      <c r="H214" s="71">
        <v>1</v>
      </c>
      <c r="I214" s="71">
        <v>1</v>
      </c>
      <c r="J214" s="71">
        <v>1</v>
      </c>
      <c r="K214" s="71">
        <v>0</v>
      </c>
      <c r="L214" s="71">
        <v>1</v>
      </c>
      <c r="M214" s="71">
        <v>1</v>
      </c>
      <c r="N214" s="71">
        <v>1</v>
      </c>
      <c r="O214" s="71">
        <v>1</v>
      </c>
      <c r="P214" s="71">
        <v>1</v>
      </c>
      <c r="Q214" s="71">
        <v>1</v>
      </c>
      <c r="R214" s="71">
        <v>1</v>
      </c>
      <c r="S214" s="71">
        <v>1</v>
      </c>
      <c r="T214" s="71">
        <v>1</v>
      </c>
      <c r="U214" s="71">
        <v>1</v>
      </c>
      <c r="V214" s="71">
        <v>1</v>
      </c>
      <c r="W214" s="71">
        <v>1</v>
      </c>
      <c r="X214" s="71">
        <v>1</v>
      </c>
      <c r="Y214" s="71">
        <v>1</v>
      </c>
      <c r="Z214" s="68" t="s">
        <v>200</v>
      </c>
    </row>
    <row r="215" spans="1:26">
      <c r="A215" t="s">
        <v>244</v>
      </c>
      <c r="B215" t="s">
        <v>197</v>
      </c>
      <c r="C215" t="s">
        <v>198</v>
      </c>
      <c r="D215" t="s">
        <v>199</v>
      </c>
      <c r="E215" t="s">
        <v>194</v>
      </c>
      <c r="F215" s="68" t="s">
        <v>200</v>
      </c>
      <c r="G215" s="68" t="s">
        <v>200</v>
      </c>
      <c r="H215" s="68" t="s">
        <v>200</v>
      </c>
      <c r="I215" s="68" t="s">
        <v>200</v>
      </c>
      <c r="J215" s="68" t="s">
        <v>200</v>
      </c>
      <c r="K215" s="68" t="s">
        <v>200</v>
      </c>
      <c r="L215" s="68" t="s">
        <v>200</v>
      </c>
      <c r="M215" s="68" t="s">
        <v>200</v>
      </c>
      <c r="N215" s="68" t="s">
        <v>200</v>
      </c>
      <c r="O215" s="68" t="s">
        <v>200</v>
      </c>
      <c r="P215" s="68" t="s">
        <v>200</v>
      </c>
      <c r="Q215" s="68" t="s">
        <v>200</v>
      </c>
      <c r="R215" s="68" t="s">
        <v>200</v>
      </c>
      <c r="S215" s="68" t="s">
        <v>200</v>
      </c>
      <c r="T215" s="68" t="s">
        <v>200</v>
      </c>
      <c r="U215" s="68" t="s">
        <v>200</v>
      </c>
      <c r="V215" s="68" t="s">
        <v>200</v>
      </c>
      <c r="W215" s="68" t="s">
        <v>200</v>
      </c>
      <c r="X215" s="68" t="s">
        <v>200</v>
      </c>
      <c r="Y215" s="68" t="s">
        <v>200</v>
      </c>
      <c r="Z215" s="68" t="s">
        <v>200</v>
      </c>
    </row>
    <row r="216" spans="1:26">
      <c r="A216" t="s">
        <v>244</v>
      </c>
      <c r="B216" t="s">
        <v>201</v>
      </c>
      <c r="C216" t="s">
        <v>202</v>
      </c>
      <c r="D216" t="s">
        <v>199</v>
      </c>
      <c r="E216" t="s">
        <v>194</v>
      </c>
      <c r="F216" s="68" t="s">
        <v>200</v>
      </c>
      <c r="G216" s="68" t="s">
        <v>200</v>
      </c>
      <c r="H216" s="68" t="s">
        <v>200</v>
      </c>
      <c r="I216" s="68" t="s">
        <v>200</v>
      </c>
      <c r="J216" s="68" t="s">
        <v>200</v>
      </c>
      <c r="K216" s="68" t="s">
        <v>200</v>
      </c>
      <c r="L216" s="68" t="s">
        <v>200</v>
      </c>
      <c r="M216" s="69">
        <v>0.61827586206896545</v>
      </c>
      <c r="N216" s="69">
        <v>0.59551724137931028</v>
      </c>
      <c r="O216" s="69">
        <v>0.59551724137931028</v>
      </c>
      <c r="P216" s="69">
        <v>0.59551724137931028</v>
      </c>
      <c r="Q216" s="69">
        <v>0.59551724137931028</v>
      </c>
      <c r="R216" s="69">
        <v>0.59551724137931028</v>
      </c>
      <c r="S216" s="69">
        <v>0.59551724137931028</v>
      </c>
      <c r="T216" s="69">
        <v>0.60689655172413803</v>
      </c>
      <c r="U216" s="69">
        <v>0.60689655172413803</v>
      </c>
      <c r="V216" s="69">
        <v>0.60689655172413803</v>
      </c>
      <c r="W216" s="69">
        <v>0.60689655172413803</v>
      </c>
      <c r="X216" s="69">
        <v>0.60689655172413803</v>
      </c>
      <c r="Y216" s="69">
        <v>0.60689655172413803</v>
      </c>
      <c r="Z216" s="68" t="s">
        <v>200</v>
      </c>
    </row>
    <row r="217" spans="1:26">
      <c r="A217" t="s">
        <v>244</v>
      </c>
      <c r="B217" t="s">
        <v>203</v>
      </c>
      <c r="C217" t="s">
        <v>204</v>
      </c>
      <c r="D217" t="s">
        <v>199</v>
      </c>
      <c r="E217" t="s">
        <v>194</v>
      </c>
      <c r="F217" s="69">
        <v>0.47129032258064513</v>
      </c>
      <c r="G217" s="69">
        <v>0.62064516129032266</v>
      </c>
      <c r="H217" s="69">
        <v>0.58838709677419365</v>
      </c>
      <c r="I217" s="69">
        <v>0.58599999999999997</v>
      </c>
      <c r="J217" s="69">
        <v>0.58379310344827584</v>
      </c>
      <c r="K217" s="68" t="s">
        <v>200</v>
      </c>
      <c r="L217" s="69">
        <v>0.60655172413793101</v>
      </c>
      <c r="M217" s="69">
        <v>0.61827586206896545</v>
      </c>
      <c r="N217" s="69">
        <v>0.59551724137931028</v>
      </c>
      <c r="O217" s="69">
        <v>0.59551724137931028</v>
      </c>
      <c r="P217" s="69">
        <v>0.59551724137931028</v>
      </c>
      <c r="Q217" s="69">
        <v>0.59551724137931028</v>
      </c>
      <c r="R217" s="69">
        <v>0.59551724137931028</v>
      </c>
      <c r="S217" s="69">
        <v>0.59551724137931028</v>
      </c>
      <c r="T217" s="69">
        <v>0.60689655172413803</v>
      </c>
      <c r="U217" s="69">
        <v>0.60689655172413803</v>
      </c>
      <c r="V217" s="69">
        <v>0.60689655172413803</v>
      </c>
      <c r="W217" s="69">
        <v>0.60689655172413803</v>
      </c>
      <c r="X217" s="69">
        <v>0.60689655172413803</v>
      </c>
      <c r="Y217" s="69">
        <v>0.60689655172413803</v>
      </c>
      <c r="Z217" s="68" t="s">
        <v>200</v>
      </c>
    </row>
    <row r="218" spans="1:26">
      <c r="A218" t="s">
        <v>244</v>
      </c>
      <c r="B218" t="s">
        <v>205</v>
      </c>
      <c r="C218" t="s">
        <v>206</v>
      </c>
      <c r="D218" t="s">
        <v>199</v>
      </c>
      <c r="E218" t="s">
        <v>194</v>
      </c>
      <c r="F218" s="68" t="s">
        <v>200</v>
      </c>
      <c r="G218" s="68" t="s">
        <v>200</v>
      </c>
      <c r="H218" s="68" t="s">
        <v>200</v>
      </c>
      <c r="I218" s="68" t="s">
        <v>200</v>
      </c>
      <c r="J218" s="68" t="s">
        <v>200</v>
      </c>
      <c r="K218" s="68" t="s">
        <v>200</v>
      </c>
      <c r="L218" s="68" t="s">
        <v>200</v>
      </c>
      <c r="M218" s="68" t="s">
        <v>200</v>
      </c>
      <c r="N218" s="68" t="s">
        <v>200</v>
      </c>
      <c r="O218" s="68" t="s">
        <v>200</v>
      </c>
      <c r="P218" s="68" t="s">
        <v>200</v>
      </c>
      <c r="Q218" s="68" t="s">
        <v>200</v>
      </c>
      <c r="R218" s="68" t="s">
        <v>200</v>
      </c>
      <c r="S218" s="68" t="s">
        <v>200</v>
      </c>
      <c r="T218" s="68" t="s">
        <v>200</v>
      </c>
      <c r="U218" s="68" t="s">
        <v>200</v>
      </c>
      <c r="V218" s="68" t="s">
        <v>200</v>
      </c>
      <c r="W218" s="68" t="s">
        <v>200</v>
      </c>
      <c r="X218" s="68" t="s">
        <v>200</v>
      </c>
      <c r="Y218" s="68" t="s">
        <v>200</v>
      </c>
      <c r="Z218" s="69">
        <v>0</v>
      </c>
    </row>
    <row r="219" spans="1:26">
      <c r="A219" t="s">
        <v>244</v>
      </c>
      <c r="B219" t="s">
        <v>207</v>
      </c>
      <c r="C219" t="s">
        <v>208</v>
      </c>
      <c r="D219" t="s">
        <v>199</v>
      </c>
      <c r="E219" t="s">
        <v>194</v>
      </c>
      <c r="F219" s="68" t="s">
        <v>200</v>
      </c>
      <c r="G219" s="68" t="s">
        <v>200</v>
      </c>
      <c r="H219" s="68" t="s">
        <v>200</v>
      </c>
      <c r="I219" s="68" t="s">
        <v>200</v>
      </c>
      <c r="J219" s="68" t="s">
        <v>200</v>
      </c>
      <c r="K219" s="68" t="s">
        <v>200</v>
      </c>
      <c r="L219" s="68" t="s">
        <v>200</v>
      </c>
      <c r="M219" s="68" t="s">
        <v>200</v>
      </c>
      <c r="N219" s="68" t="s">
        <v>200</v>
      </c>
      <c r="O219" s="68" t="s">
        <v>200</v>
      </c>
      <c r="P219" s="68" t="s">
        <v>200</v>
      </c>
      <c r="Q219" s="68" t="s">
        <v>200</v>
      </c>
      <c r="R219" s="68" t="s">
        <v>200</v>
      </c>
      <c r="S219" s="68" t="s">
        <v>200</v>
      </c>
      <c r="T219" s="68" t="s">
        <v>200</v>
      </c>
      <c r="U219" s="68" t="s">
        <v>200</v>
      </c>
      <c r="V219" s="68" t="s">
        <v>200</v>
      </c>
      <c r="W219" s="68" t="s">
        <v>200</v>
      </c>
      <c r="X219" s="68" t="s">
        <v>200</v>
      </c>
      <c r="Y219" s="68" t="s">
        <v>200</v>
      </c>
      <c r="Z219" s="69">
        <v>0.33</v>
      </c>
    </row>
    <row r="220" spans="1:26">
      <c r="A220" t="s">
        <v>244</v>
      </c>
      <c r="B220" t="s">
        <v>209</v>
      </c>
      <c r="C220" t="s">
        <v>210</v>
      </c>
      <c r="D220" t="s">
        <v>199</v>
      </c>
      <c r="E220" t="s">
        <v>194</v>
      </c>
      <c r="F220" s="68" t="s">
        <v>200</v>
      </c>
      <c r="G220" s="68" t="s">
        <v>200</v>
      </c>
      <c r="H220" s="68" t="s">
        <v>200</v>
      </c>
      <c r="I220" s="68" t="s">
        <v>200</v>
      </c>
      <c r="J220" s="68" t="s">
        <v>200</v>
      </c>
      <c r="K220" s="68" t="s">
        <v>200</v>
      </c>
      <c r="L220" s="68" t="s">
        <v>200</v>
      </c>
      <c r="M220" s="68" t="s">
        <v>200</v>
      </c>
      <c r="N220" s="68" t="s">
        <v>200</v>
      </c>
      <c r="O220" s="68" t="s">
        <v>200</v>
      </c>
      <c r="P220" s="68" t="s">
        <v>200</v>
      </c>
      <c r="Q220" s="68" t="s">
        <v>200</v>
      </c>
      <c r="R220" s="68" t="s">
        <v>200</v>
      </c>
      <c r="S220" s="68" t="s">
        <v>200</v>
      </c>
      <c r="T220" s="68" t="s">
        <v>200</v>
      </c>
      <c r="U220" s="68" t="s">
        <v>200</v>
      </c>
      <c r="V220" s="68" t="s">
        <v>200</v>
      </c>
      <c r="W220" s="68" t="s">
        <v>200</v>
      </c>
      <c r="X220" s="68" t="s">
        <v>200</v>
      </c>
      <c r="Y220" s="68" t="s">
        <v>200</v>
      </c>
      <c r="Z220" s="69">
        <v>0.66</v>
      </c>
    </row>
    <row r="221" spans="1:26">
      <c r="A221" t="s">
        <v>244</v>
      </c>
      <c r="B221" t="s">
        <v>211</v>
      </c>
      <c r="C221" t="s">
        <v>212</v>
      </c>
      <c r="D221" t="s">
        <v>199</v>
      </c>
      <c r="E221" t="s">
        <v>194</v>
      </c>
      <c r="F221" s="68" t="s">
        <v>200</v>
      </c>
      <c r="G221" s="68" t="s">
        <v>200</v>
      </c>
      <c r="H221" s="68" t="s">
        <v>200</v>
      </c>
      <c r="I221" s="68" t="s">
        <v>200</v>
      </c>
      <c r="J221" s="68" t="s">
        <v>200</v>
      </c>
      <c r="K221" s="68" t="s">
        <v>200</v>
      </c>
      <c r="L221" s="68" t="s">
        <v>200</v>
      </c>
      <c r="M221" s="68" t="s">
        <v>200</v>
      </c>
      <c r="N221" s="68" t="s">
        <v>200</v>
      </c>
      <c r="O221" s="68" t="s">
        <v>200</v>
      </c>
      <c r="P221" s="68" t="s">
        <v>200</v>
      </c>
      <c r="Q221" s="68" t="s">
        <v>200</v>
      </c>
      <c r="R221" s="68" t="s">
        <v>200</v>
      </c>
      <c r="S221" s="68" t="s">
        <v>200</v>
      </c>
      <c r="T221" s="68" t="s">
        <v>200</v>
      </c>
      <c r="U221" s="68" t="s">
        <v>200</v>
      </c>
      <c r="V221" s="68" t="s">
        <v>200</v>
      </c>
      <c r="W221" s="68" t="s">
        <v>200</v>
      </c>
      <c r="X221" s="68" t="s">
        <v>200</v>
      </c>
      <c r="Y221" s="68" t="s">
        <v>200</v>
      </c>
      <c r="Z221" s="69">
        <v>1</v>
      </c>
    </row>
    <row r="222" spans="1:26">
      <c r="A222" t="s">
        <v>244</v>
      </c>
      <c r="B222" t="s">
        <v>213</v>
      </c>
      <c r="C222" t="s">
        <v>214</v>
      </c>
      <c r="D222" t="s">
        <v>215</v>
      </c>
      <c r="E222" t="s">
        <v>194</v>
      </c>
      <c r="F222" s="70">
        <v>8</v>
      </c>
      <c r="G222" s="70">
        <v>2</v>
      </c>
      <c r="H222" s="70">
        <v>3</v>
      </c>
      <c r="I222" s="70">
        <v>2</v>
      </c>
      <c r="J222" s="70">
        <v>3</v>
      </c>
      <c r="K222" s="68" t="s">
        <v>200</v>
      </c>
      <c r="L222" s="70">
        <v>3</v>
      </c>
      <c r="M222" s="70">
        <v>5</v>
      </c>
      <c r="N222" s="70">
        <v>6</v>
      </c>
      <c r="O222" s="70">
        <v>6</v>
      </c>
      <c r="P222" s="70">
        <v>6</v>
      </c>
      <c r="Q222" s="70">
        <v>6</v>
      </c>
      <c r="R222" s="70">
        <v>6</v>
      </c>
      <c r="S222" s="70">
        <v>6</v>
      </c>
      <c r="T222" s="70">
        <v>5</v>
      </c>
      <c r="U222" s="70">
        <v>5</v>
      </c>
      <c r="V222" s="70">
        <v>5</v>
      </c>
      <c r="W222" s="70">
        <v>5</v>
      </c>
      <c r="X222" s="70">
        <v>5</v>
      </c>
      <c r="Y222" s="70">
        <v>5</v>
      </c>
      <c r="Z222" s="68" t="s">
        <v>200</v>
      </c>
    </row>
    <row r="223" spans="1:26">
      <c r="A223" t="s">
        <v>244</v>
      </c>
      <c r="B223" t="s">
        <v>216</v>
      </c>
      <c r="C223" t="s">
        <v>217</v>
      </c>
      <c r="D223" t="s">
        <v>215</v>
      </c>
      <c r="E223" t="s">
        <v>194</v>
      </c>
      <c r="F223" s="70">
        <v>11</v>
      </c>
      <c r="G223" s="70">
        <v>10</v>
      </c>
      <c r="H223" s="70">
        <v>10</v>
      </c>
      <c r="I223" s="70">
        <v>12</v>
      </c>
      <c r="J223" s="70">
        <v>11</v>
      </c>
      <c r="K223" s="68" t="s">
        <v>200</v>
      </c>
      <c r="L223" s="70">
        <v>9</v>
      </c>
      <c r="M223" s="70">
        <v>5</v>
      </c>
      <c r="N223" s="70">
        <v>5</v>
      </c>
      <c r="O223" s="70">
        <v>5</v>
      </c>
      <c r="P223" s="70">
        <v>5</v>
      </c>
      <c r="Q223" s="70">
        <v>5</v>
      </c>
      <c r="R223" s="70">
        <v>5</v>
      </c>
      <c r="S223" s="70">
        <v>5</v>
      </c>
      <c r="T223" s="70">
        <v>6</v>
      </c>
      <c r="U223" s="70">
        <v>6</v>
      </c>
      <c r="V223" s="70">
        <v>6</v>
      </c>
      <c r="W223" s="70">
        <v>6</v>
      </c>
      <c r="X223" s="70">
        <v>6</v>
      </c>
      <c r="Y223" s="70">
        <v>6</v>
      </c>
      <c r="Z223" s="68" t="s">
        <v>200</v>
      </c>
    </row>
    <row r="224" spans="1:26">
      <c r="A224" t="s">
        <v>244</v>
      </c>
      <c r="B224" t="s">
        <v>218</v>
      </c>
      <c r="C224" t="s">
        <v>219</v>
      </c>
      <c r="D224" t="s">
        <v>215</v>
      </c>
      <c r="E224" t="s">
        <v>194</v>
      </c>
      <c r="F224" s="70">
        <v>3</v>
      </c>
      <c r="G224" s="70">
        <v>9</v>
      </c>
      <c r="H224" s="70">
        <v>9</v>
      </c>
      <c r="I224" s="70">
        <v>7</v>
      </c>
      <c r="J224" s="70">
        <v>5</v>
      </c>
      <c r="K224" s="68" t="s">
        <v>200</v>
      </c>
      <c r="L224" s="70">
        <v>7</v>
      </c>
      <c r="M224" s="70">
        <v>8</v>
      </c>
      <c r="N224" s="70">
        <v>7</v>
      </c>
      <c r="O224" s="70">
        <v>7</v>
      </c>
      <c r="P224" s="70">
        <v>7</v>
      </c>
      <c r="Q224" s="70">
        <v>7</v>
      </c>
      <c r="R224" s="70">
        <v>7</v>
      </c>
      <c r="S224" s="70">
        <v>7</v>
      </c>
      <c r="T224" s="70">
        <v>7</v>
      </c>
      <c r="U224" s="70">
        <v>7</v>
      </c>
      <c r="V224" s="70">
        <v>7</v>
      </c>
      <c r="W224" s="70">
        <v>7</v>
      </c>
      <c r="X224" s="70">
        <v>7</v>
      </c>
      <c r="Y224" s="70">
        <v>7</v>
      </c>
      <c r="Z224" s="68" t="s">
        <v>200</v>
      </c>
    </row>
    <row r="225" spans="1:26">
      <c r="A225" t="s">
        <v>244</v>
      </c>
      <c r="B225" t="s">
        <v>220</v>
      </c>
      <c r="C225" t="s">
        <v>221</v>
      </c>
      <c r="D225" t="s">
        <v>215</v>
      </c>
      <c r="E225" t="s">
        <v>194</v>
      </c>
      <c r="F225" s="70">
        <v>9</v>
      </c>
      <c r="G225" s="70">
        <v>10</v>
      </c>
      <c r="H225" s="70">
        <v>9</v>
      </c>
      <c r="I225" s="70">
        <v>9</v>
      </c>
      <c r="J225" s="70">
        <v>10</v>
      </c>
      <c r="K225" s="68" t="s">
        <v>200</v>
      </c>
      <c r="L225" s="70">
        <v>10</v>
      </c>
      <c r="M225" s="70">
        <v>11</v>
      </c>
      <c r="N225" s="70">
        <v>11</v>
      </c>
      <c r="O225" s="70">
        <v>11</v>
      </c>
      <c r="P225" s="70">
        <v>11</v>
      </c>
      <c r="Q225" s="70">
        <v>11</v>
      </c>
      <c r="R225" s="70">
        <v>11</v>
      </c>
      <c r="S225" s="70">
        <v>11</v>
      </c>
      <c r="T225" s="70">
        <v>11</v>
      </c>
      <c r="U225" s="70">
        <v>11</v>
      </c>
      <c r="V225" s="70">
        <v>11</v>
      </c>
      <c r="W225" s="70">
        <v>11</v>
      </c>
      <c r="X225" s="70">
        <v>11</v>
      </c>
      <c r="Y225" s="70">
        <v>11</v>
      </c>
      <c r="Z225" s="68" t="s">
        <v>200</v>
      </c>
    </row>
    <row r="226" spans="1:26">
      <c r="A226" t="s">
        <v>244</v>
      </c>
      <c r="B226" t="s">
        <v>222</v>
      </c>
      <c r="C226" t="s">
        <v>223</v>
      </c>
      <c r="D226" t="s">
        <v>215</v>
      </c>
      <c r="E226" t="s">
        <v>194</v>
      </c>
      <c r="F226" s="70">
        <v>31</v>
      </c>
      <c r="G226" s="70">
        <v>31</v>
      </c>
      <c r="H226" s="70">
        <v>31</v>
      </c>
      <c r="I226" s="70">
        <v>30</v>
      </c>
      <c r="J226" s="70">
        <v>29</v>
      </c>
      <c r="K226" s="70">
        <v>0</v>
      </c>
      <c r="L226" s="70">
        <v>29</v>
      </c>
      <c r="M226" s="70">
        <v>29</v>
      </c>
      <c r="N226" s="70">
        <v>29</v>
      </c>
      <c r="O226" s="70">
        <v>29</v>
      </c>
      <c r="P226" s="70">
        <v>29</v>
      </c>
      <c r="Q226" s="70">
        <v>29</v>
      </c>
      <c r="R226" s="70">
        <v>29</v>
      </c>
      <c r="S226" s="70">
        <v>29</v>
      </c>
      <c r="T226" s="70">
        <v>29</v>
      </c>
      <c r="U226" s="70">
        <v>29</v>
      </c>
      <c r="V226" s="70">
        <v>29</v>
      </c>
      <c r="W226" s="70">
        <v>29</v>
      </c>
      <c r="X226" s="70">
        <v>29</v>
      </c>
      <c r="Y226" s="70">
        <v>29</v>
      </c>
      <c r="Z226" s="68" t="s">
        <v>200</v>
      </c>
    </row>
    <row r="227" spans="1:26">
      <c r="A227" t="s">
        <v>244</v>
      </c>
      <c r="B227" t="s">
        <v>224</v>
      </c>
      <c r="C227" t="s">
        <v>225</v>
      </c>
      <c r="D227" t="s">
        <v>215</v>
      </c>
      <c r="E227" t="s">
        <v>194</v>
      </c>
      <c r="F227" s="71">
        <v>0</v>
      </c>
      <c r="G227" s="71">
        <v>0</v>
      </c>
      <c r="H227" s="71">
        <v>0</v>
      </c>
      <c r="I227" s="71">
        <v>0</v>
      </c>
      <c r="J227" s="71">
        <v>0</v>
      </c>
      <c r="K227" s="71">
        <v>0</v>
      </c>
      <c r="L227" s="71">
        <v>0</v>
      </c>
      <c r="M227" s="71">
        <v>0</v>
      </c>
      <c r="N227" s="71">
        <v>0</v>
      </c>
      <c r="O227" s="71">
        <v>0</v>
      </c>
      <c r="P227" s="71">
        <v>0</v>
      </c>
      <c r="Q227" s="71">
        <v>0</v>
      </c>
      <c r="R227" s="71">
        <v>0</v>
      </c>
      <c r="S227" s="71">
        <v>0</v>
      </c>
      <c r="T227" s="71">
        <v>0</v>
      </c>
      <c r="U227" s="71">
        <v>0</v>
      </c>
      <c r="V227" s="71">
        <v>0</v>
      </c>
      <c r="W227" s="71">
        <v>0</v>
      </c>
      <c r="X227" s="71">
        <v>0</v>
      </c>
      <c r="Y227" s="71">
        <v>0</v>
      </c>
      <c r="Z227" s="68" t="s">
        <v>200</v>
      </c>
    </row>
    <row r="228" spans="1:26">
      <c r="A228" t="s">
        <v>244</v>
      </c>
      <c r="B228" t="s">
        <v>226</v>
      </c>
      <c r="C228" t="s">
        <v>227</v>
      </c>
      <c r="D228" t="s">
        <v>215</v>
      </c>
      <c r="E228" t="s">
        <v>194</v>
      </c>
      <c r="F228" s="71">
        <v>3.63</v>
      </c>
      <c r="G228" s="71">
        <v>3.3</v>
      </c>
      <c r="H228" s="71">
        <v>3.3</v>
      </c>
      <c r="I228" s="71">
        <v>3.96</v>
      </c>
      <c r="J228" s="71">
        <v>3.63</v>
      </c>
      <c r="K228" s="71">
        <v>0</v>
      </c>
      <c r="L228" s="71">
        <v>2.97</v>
      </c>
      <c r="M228" s="71">
        <v>1.65</v>
      </c>
      <c r="N228" s="71">
        <v>1.65</v>
      </c>
      <c r="O228" s="71">
        <v>1.65</v>
      </c>
      <c r="P228" s="71">
        <v>1.65</v>
      </c>
      <c r="Q228" s="71">
        <v>1.65</v>
      </c>
      <c r="R228" s="71">
        <v>1.65</v>
      </c>
      <c r="S228" s="71">
        <v>1.65</v>
      </c>
      <c r="T228" s="71">
        <v>1.98</v>
      </c>
      <c r="U228" s="71">
        <v>1.98</v>
      </c>
      <c r="V228" s="71">
        <v>1.98</v>
      </c>
      <c r="W228" s="71">
        <v>1.98</v>
      </c>
      <c r="X228" s="71">
        <v>1.98</v>
      </c>
      <c r="Y228" s="71">
        <v>1.98</v>
      </c>
      <c r="Z228" s="68" t="s">
        <v>200</v>
      </c>
    </row>
    <row r="229" spans="1:26">
      <c r="A229" t="s">
        <v>244</v>
      </c>
      <c r="B229" t="s">
        <v>228</v>
      </c>
      <c r="C229" t="s">
        <v>229</v>
      </c>
      <c r="D229" t="s">
        <v>215</v>
      </c>
      <c r="E229" t="s">
        <v>194</v>
      </c>
      <c r="F229" s="71">
        <v>1.98</v>
      </c>
      <c r="G229" s="71">
        <v>5.94</v>
      </c>
      <c r="H229" s="71">
        <v>5.94</v>
      </c>
      <c r="I229" s="71">
        <v>4.62</v>
      </c>
      <c r="J229" s="71">
        <v>3.3</v>
      </c>
      <c r="K229" s="71">
        <v>0</v>
      </c>
      <c r="L229" s="71">
        <v>4.62</v>
      </c>
      <c r="M229" s="71">
        <v>5.28</v>
      </c>
      <c r="N229" s="71">
        <v>4.62</v>
      </c>
      <c r="O229" s="71">
        <v>4.62</v>
      </c>
      <c r="P229" s="71">
        <v>4.62</v>
      </c>
      <c r="Q229" s="71">
        <v>4.62</v>
      </c>
      <c r="R229" s="71">
        <v>4.62</v>
      </c>
      <c r="S229" s="71">
        <v>4.62</v>
      </c>
      <c r="T229" s="71">
        <v>4.62</v>
      </c>
      <c r="U229" s="71">
        <v>4.62</v>
      </c>
      <c r="V229" s="71">
        <v>4.62</v>
      </c>
      <c r="W229" s="71">
        <v>4.62</v>
      </c>
      <c r="X229" s="71">
        <v>4.62</v>
      </c>
      <c r="Y229" s="71">
        <v>4.62</v>
      </c>
      <c r="Z229" s="68" t="s">
        <v>200</v>
      </c>
    </row>
    <row r="230" spans="1:26">
      <c r="A230" t="s">
        <v>244</v>
      </c>
      <c r="B230" t="s">
        <v>230</v>
      </c>
      <c r="C230" t="s">
        <v>231</v>
      </c>
      <c r="D230" t="s">
        <v>215</v>
      </c>
      <c r="E230" t="s">
        <v>194</v>
      </c>
      <c r="F230" s="71">
        <v>9</v>
      </c>
      <c r="G230" s="71">
        <v>10</v>
      </c>
      <c r="H230" s="71">
        <v>9</v>
      </c>
      <c r="I230" s="71">
        <v>9</v>
      </c>
      <c r="J230" s="71">
        <v>10</v>
      </c>
      <c r="K230" s="71">
        <v>0</v>
      </c>
      <c r="L230" s="71">
        <v>10</v>
      </c>
      <c r="M230" s="71">
        <v>11</v>
      </c>
      <c r="N230" s="71">
        <v>11</v>
      </c>
      <c r="O230" s="71">
        <v>11</v>
      </c>
      <c r="P230" s="71">
        <v>11</v>
      </c>
      <c r="Q230" s="71">
        <v>11</v>
      </c>
      <c r="R230" s="71">
        <v>11</v>
      </c>
      <c r="S230" s="71">
        <v>11</v>
      </c>
      <c r="T230" s="71">
        <v>11</v>
      </c>
      <c r="U230" s="71">
        <v>11</v>
      </c>
      <c r="V230" s="71">
        <v>11</v>
      </c>
      <c r="W230" s="71">
        <v>11</v>
      </c>
      <c r="X230" s="71">
        <v>11</v>
      </c>
      <c r="Y230" s="71">
        <v>11</v>
      </c>
      <c r="Z230" s="68" t="s">
        <v>200</v>
      </c>
    </row>
    <row r="231" spans="1:26">
      <c r="A231" t="s">
        <v>245</v>
      </c>
      <c r="B231" t="s">
        <v>197</v>
      </c>
      <c r="C231" t="s">
        <v>198</v>
      </c>
      <c r="D231" t="s">
        <v>199</v>
      </c>
      <c r="E231" t="s">
        <v>194</v>
      </c>
      <c r="F231" s="69">
        <v>0.85599999999999998</v>
      </c>
      <c r="G231" s="69">
        <v>0.871</v>
      </c>
      <c r="H231" s="69">
        <v>0.85699999999999998</v>
      </c>
      <c r="I231" s="69">
        <v>0.85699999999999998</v>
      </c>
      <c r="J231" s="69">
        <v>0.86699999999999999</v>
      </c>
      <c r="K231" s="69">
        <v>0.86699999999999999</v>
      </c>
      <c r="L231" s="69">
        <v>0.83200000000000007</v>
      </c>
      <c r="M231" s="69">
        <v>0.85699999999999998</v>
      </c>
      <c r="N231" s="69">
        <v>0.85699999999999998</v>
      </c>
      <c r="O231" s="69">
        <v>0.85699999999999998</v>
      </c>
      <c r="P231" s="69">
        <v>0.85699999999999998</v>
      </c>
      <c r="Q231" s="69">
        <v>0.85699999999999998</v>
      </c>
      <c r="R231" s="69">
        <v>0.85699999999999998</v>
      </c>
      <c r="S231" s="69">
        <v>0.85699999999999998</v>
      </c>
      <c r="T231" s="69">
        <v>0.85699999999999998</v>
      </c>
      <c r="U231" s="69">
        <v>0.8640000000000001</v>
      </c>
      <c r="V231" s="69">
        <v>0.8640000000000001</v>
      </c>
      <c r="W231" s="69">
        <v>0.8640000000000001</v>
      </c>
      <c r="X231" s="69">
        <v>0.8640000000000001</v>
      </c>
      <c r="Y231" s="69">
        <v>0.8640000000000001</v>
      </c>
      <c r="Z231" s="68" t="s">
        <v>200</v>
      </c>
    </row>
    <row r="232" spans="1:26">
      <c r="A232" t="s">
        <v>245</v>
      </c>
      <c r="B232" t="s">
        <v>201</v>
      </c>
      <c r="C232" t="s">
        <v>202</v>
      </c>
      <c r="D232" t="s">
        <v>199</v>
      </c>
      <c r="E232" t="s">
        <v>194</v>
      </c>
      <c r="F232" s="68" t="s">
        <v>200</v>
      </c>
      <c r="G232" s="68" t="s">
        <v>200</v>
      </c>
      <c r="H232" s="68" t="s">
        <v>200</v>
      </c>
      <c r="I232" s="68" t="s">
        <v>200</v>
      </c>
      <c r="J232" s="68" t="s">
        <v>200</v>
      </c>
      <c r="K232" s="68" t="s">
        <v>200</v>
      </c>
      <c r="L232" s="68" t="s">
        <v>200</v>
      </c>
      <c r="M232" s="69">
        <v>2.3404255319148251E-4</v>
      </c>
      <c r="N232" s="69">
        <v>2.3404255319148251E-4</v>
      </c>
      <c r="O232" s="69">
        <v>2.3404255319148251E-4</v>
      </c>
      <c r="P232" s="69">
        <v>2.3404255319148251E-4</v>
      </c>
      <c r="Q232" s="69">
        <v>2.3404255319148251E-4</v>
      </c>
      <c r="R232" s="69">
        <v>2.3404255319148251E-4</v>
      </c>
      <c r="S232" s="69">
        <v>2.3404255319148251E-4</v>
      </c>
      <c r="T232" s="69">
        <v>2.3404255319148251E-4</v>
      </c>
      <c r="U232" s="69">
        <v>2.553191489361728E-4</v>
      </c>
      <c r="V232" s="69">
        <v>2.553191489361728E-4</v>
      </c>
      <c r="W232" s="69">
        <v>2.553191489361728E-4</v>
      </c>
      <c r="X232" s="69">
        <v>2.553191489361728E-4</v>
      </c>
      <c r="Y232" s="69">
        <v>2.553191489361728E-4</v>
      </c>
      <c r="Z232" s="68" t="s">
        <v>200</v>
      </c>
    </row>
    <row r="233" spans="1:26">
      <c r="A233" t="s">
        <v>245</v>
      </c>
      <c r="B233" t="s">
        <v>203</v>
      </c>
      <c r="C233" t="s">
        <v>204</v>
      </c>
      <c r="D233" t="s">
        <v>199</v>
      </c>
      <c r="E233" t="s">
        <v>194</v>
      </c>
      <c r="F233" s="69">
        <v>0.85595744680851071</v>
      </c>
      <c r="G233" s="69">
        <v>0.87085106382978728</v>
      </c>
      <c r="H233" s="69">
        <v>0.85659574468085098</v>
      </c>
      <c r="I233" s="69">
        <v>0.85702127659574467</v>
      </c>
      <c r="J233" s="69">
        <v>0.86729166666666668</v>
      </c>
      <c r="K233" s="68" t="s">
        <v>200</v>
      </c>
      <c r="L233" s="69">
        <v>0.83229166666666676</v>
      </c>
      <c r="M233" s="69">
        <v>0.85723404255319158</v>
      </c>
      <c r="N233" s="69">
        <v>0.85723404255319158</v>
      </c>
      <c r="O233" s="69">
        <v>0.85723404255319158</v>
      </c>
      <c r="P233" s="69">
        <v>0.85723404255319158</v>
      </c>
      <c r="Q233" s="69">
        <v>0.85723404255319158</v>
      </c>
      <c r="R233" s="69">
        <v>0.85723404255319158</v>
      </c>
      <c r="S233" s="69">
        <v>0.85723404255319158</v>
      </c>
      <c r="T233" s="69">
        <v>0.85723404255319158</v>
      </c>
      <c r="U233" s="69">
        <v>0.86425531914893616</v>
      </c>
      <c r="V233" s="69">
        <v>0.86425531914893616</v>
      </c>
      <c r="W233" s="69">
        <v>0.86425531914893616</v>
      </c>
      <c r="X233" s="69">
        <v>0.86425531914893616</v>
      </c>
      <c r="Y233" s="69">
        <v>0.86425531914893616</v>
      </c>
      <c r="Z233" s="68" t="s">
        <v>200</v>
      </c>
    </row>
    <row r="234" spans="1:26">
      <c r="A234" t="s">
        <v>245</v>
      </c>
      <c r="B234" t="s">
        <v>205</v>
      </c>
      <c r="C234" t="s">
        <v>206</v>
      </c>
      <c r="D234" t="s">
        <v>199</v>
      </c>
      <c r="E234" t="s">
        <v>194</v>
      </c>
      <c r="F234" s="68" t="s">
        <v>200</v>
      </c>
      <c r="G234" s="68" t="s">
        <v>200</v>
      </c>
      <c r="H234" s="68" t="s">
        <v>200</v>
      </c>
      <c r="I234" s="68" t="s">
        <v>200</v>
      </c>
      <c r="J234" s="68" t="s">
        <v>200</v>
      </c>
      <c r="K234" s="68" t="s">
        <v>200</v>
      </c>
      <c r="L234" s="68" t="s">
        <v>200</v>
      </c>
      <c r="M234" s="68" t="s">
        <v>200</v>
      </c>
      <c r="N234" s="68" t="s">
        <v>200</v>
      </c>
      <c r="O234" s="68" t="s">
        <v>200</v>
      </c>
      <c r="P234" s="68" t="s">
        <v>200</v>
      </c>
      <c r="Q234" s="68" t="s">
        <v>200</v>
      </c>
      <c r="R234" s="68" t="s">
        <v>200</v>
      </c>
      <c r="S234" s="68" t="s">
        <v>200</v>
      </c>
      <c r="T234" s="68" t="s">
        <v>200</v>
      </c>
      <c r="U234" s="68" t="s">
        <v>200</v>
      </c>
      <c r="V234" s="68" t="s">
        <v>200</v>
      </c>
      <c r="W234" s="68" t="s">
        <v>200</v>
      </c>
      <c r="X234" s="68" t="s">
        <v>200</v>
      </c>
      <c r="Y234" s="68" t="s">
        <v>200</v>
      </c>
      <c r="Z234" s="69">
        <v>0</v>
      </c>
    </row>
    <row r="235" spans="1:26">
      <c r="A235" t="s">
        <v>245</v>
      </c>
      <c r="B235" t="s">
        <v>207</v>
      </c>
      <c r="C235" t="s">
        <v>208</v>
      </c>
      <c r="D235" t="s">
        <v>199</v>
      </c>
      <c r="E235" t="s">
        <v>194</v>
      </c>
      <c r="F235" s="68" t="s">
        <v>200</v>
      </c>
      <c r="G235" s="68" t="s">
        <v>200</v>
      </c>
      <c r="H235" s="68" t="s">
        <v>200</v>
      </c>
      <c r="I235" s="68" t="s">
        <v>200</v>
      </c>
      <c r="J235" s="68" t="s">
        <v>200</v>
      </c>
      <c r="K235" s="68" t="s">
        <v>200</v>
      </c>
      <c r="L235" s="68" t="s">
        <v>200</v>
      </c>
      <c r="M235" s="68" t="s">
        <v>200</v>
      </c>
      <c r="N235" s="68" t="s">
        <v>200</v>
      </c>
      <c r="O235" s="68" t="s">
        <v>200</v>
      </c>
      <c r="P235" s="68" t="s">
        <v>200</v>
      </c>
      <c r="Q235" s="68" t="s">
        <v>200</v>
      </c>
      <c r="R235" s="68" t="s">
        <v>200</v>
      </c>
      <c r="S235" s="68" t="s">
        <v>200</v>
      </c>
      <c r="T235" s="68" t="s">
        <v>200</v>
      </c>
      <c r="U235" s="68" t="s">
        <v>200</v>
      </c>
      <c r="V235" s="68" t="s">
        <v>200</v>
      </c>
      <c r="W235" s="68" t="s">
        <v>200</v>
      </c>
      <c r="X235" s="68" t="s">
        <v>200</v>
      </c>
      <c r="Y235" s="68" t="s">
        <v>200</v>
      </c>
      <c r="Z235" s="69">
        <v>0.33</v>
      </c>
    </row>
    <row r="236" spans="1:26">
      <c r="A236" t="s">
        <v>245</v>
      </c>
      <c r="B236" t="s">
        <v>209</v>
      </c>
      <c r="C236" t="s">
        <v>210</v>
      </c>
      <c r="D236" t="s">
        <v>199</v>
      </c>
      <c r="E236" t="s">
        <v>194</v>
      </c>
      <c r="F236" s="68" t="s">
        <v>200</v>
      </c>
      <c r="G236" s="68" t="s">
        <v>200</v>
      </c>
      <c r="H236" s="68" t="s">
        <v>200</v>
      </c>
      <c r="I236" s="68" t="s">
        <v>200</v>
      </c>
      <c r="J236" s="68" t="s">
        <v>200</v>
      </c>
      <c r="K236" s="68" t="s">
        <v>200</v>
      </c>
      <c r="L236" s="68" t="s">
        <v>200</v>
      </c>
      <c r="M236" s="68" t="s">
        <v>200</v>
      </c>
      <c r="N236" s="68" t="s">
        <v>200</v>
      </c>
      <c r="O236" s="68" t="s">
        <v>200</v>
      </c>
      <c r="P236" s="68" t="s">
        <v>200</v>
      </c>
      <c r="Q236" s="68" t="s">
        <v>200</v>
      </c>
      <c r="R236" s="68" t="s">
        <v>200</v>
      </c>
      <c r="S236" s="68" t="s">
        <v>200</v>
      </c>
      <c r="T236" s="68" t="s">
        <v>200</v>
      </c>
      <c r="U236" s="68" t="s">
        <v>200</v>
      </c>
      <c r="V236" s="68" t="s">
        <v>200</v>
      </c>
      <c r="W236" s="68" t="s">
        <v>200</v>
      </c>
      <c r="X236" s="68" t="s">
        <v>200</v>
      </c>
      <c r="Y236" s="68" t="s">
        <v>200</v>
      </c>
      <c r="Z236" s="69">
        <v>0.66</v>
      </c>
    </row>
    <row r="237" spans="1:26">
      <c r="A237" t="s">
        <v>245</v>
      </c>
      <c r="B237" t="s">
        <v>211</v>
      </c>
      <c r="C237" t="s">
        <v>212</v>
      </c>
      <c r="D237" t="s">
        <v>199</v>
      </c>
      <c r="E237" t="s">
        <v>194</v>
      </c>
      <c r="F237" s="68" t="s">
        <v>200</v>
      </c>
      <c r="G237" s="68" t="s">
        <v>200</v>
      </c>
      <c r="H237" s="68" t="s">
        <v>200</v>
      </c>
      <c r="I237" s="68" t="s">
        <v>200</v>
      </c>
      <c r="J237" s="68" t="s">
        <v>200</v>
      </c>
      <c r="K237" s="68" t="s">
        <v>200</v>
      </c>
      <c r="L237" s="68" t="s">
        <v>200</v>
      </c>
      <c r="M237" s="68" t="s">
        <v>200</v>
      </c>
      <c r="N237" s="68" t="s">
        <v>200</v>
      </c>
      <c r="O237" s="68" t="s">
        <v>200</v>
      </c>
      <c r="P237" s="68" t="s">
        <v>200</v>
      </c>
      <c r="Q237" s="68" t="s">
        <v>200</v>
      </c>
      <c r="R237" s="68" t="s">
        <v>200</v>
      </c>
      <c r="S237" s="68" t="s">
        <v>200</v>
      </c>
      <c r="T237" s="68" t="s">
        <v>200</v>
      </c>
      <c r="U237" s="68" t="s">
        <v>200</v>
      </c>
      <c r="V237" s="68" t="s">
        <v>200</v>
      </c>
      <c r="W237" s="68" t="s">
        <v>200</v>
      </c>
      <c r="X237" s="68" t="s">
        <v>200</v>
      </c>
      <c r="Y237" s="68" t="s">
        <v>200</v>
      </c>
      <c r="Z237" s="69">
        <v>1</v>
      </c>
    </row>
    <row r="238" spans="1:26">
      <c r="A238" t="s">
        <v>245</v>
      </c>
      <c r="B238" t="s">
        <v>213</v>
      </c>
      <c r="C238" t="s">
        <v>214</v>
      </c>
      <c r="D238" t="s">
        <v>215</v>
      </c>
      <c r="E238" t="s">
        <v>194</v>
      </c>
      <c r="F238" s="70">
        <v>1</v>
      </c>
      <c r="G238" s="70">
        <v>1</v>
      </c>
      <c r="H238" s="70">
        <v>2</v>
      </c>
      <c r="I238" s="70">
        <v>3</v>
      </c>
      <c r="J238" s="70">
        <v>3</v>
      </c>
      <c r="K238" s="70">
        <v>0</v>
      </c>
      <c r="L238" s="70">
        <v>4</v>
      </c>
      <c r="M238" s="70">
        <v>3</v>
      </c>
      <c r="N238" s="70">
        <v>3</v>
      </c>
      <c r="O238" s="70">
        <v>3</v>
      </c>
      <c r="P238" s="70">
        <v>3</v>
      </c>
      <c r="Q238" s="70">
        <v>3</v>
      </c>
      <c r="R238" s="70">
        <v>3</v>
      </c>
      <c r="S238" s="70">
        <v>3</v>
      </c>
      <c r="T238" s="70">
        <v>3</v>
      </c>
      <c r="U238" s="70">
        <v>3</v>
      </c>
      <c r="V238" s="70">
        <v>3</v>
      </c>
      <c r="W238" s="70">
        <v>3</v>
      </c>
      <c r="X238" s="70">
        <v>3</v>
      </c>
      <c r="Y238" s="70">
        <v>3</v>
      </c>
      <c r="Z238" s="68" t="s">
        <v>200</v>
      </c>
    </row>
    <row r="239" spans="1:26">
      <c r="A239" t="s">
        <v>245</v>
      </c>
      <c r="B239" t="s">
        <v>216</v>
      </c>
      <c r="C239" t="s">
        <v>217</v>
      </c>
      <c r="D239" t="s">
        <v>215</v>
      </c>
      <c r="E239" t="s">
        <v>194</v>
      </c>
      <c r="F239" s="70">
        <v>1</v>
      </c>
      <c r="G239" s="70">
        <v>3</v>
      </c>
      <c r="H239" s="70">
        <v>2</v>
      </c>
      <c r="I239" s="70">
        <v>2</v>
      </c>
      <c r="J239" s="70">
        <v>3</v>
      </c>
      <c r="K239" s="70">
        <v>0</v>
      </c>
      <c r="L239" s="70">
        <v>3</v>
      </c>
      <c r="M239" s="70">
        <v>3</v>
      </c>
      <c r="N239" s="70">
        <v>3</v>
      </c>
      <c r="O239" s="70">
        <v>3</v>
      </c>
      <c r="P239" s="70">
        <v>3</v>
      </c>
      <c r="Q239" s="70">
        <v>3</v>
      </c>
      <c r="R239" s="70">
        <v>3</v>
      </c>
      <c r="S239" s="70">
        <v>3</v>
      </c>
      <c r="T239" s="70">
        <v>3</v>
      </c>
      <c r="U239" s="70">
        <v>2</v>
      </c>
      <c r="V239" s="70">
        <v>2</v>
      </c>
      <c r="W239" s="70">
        <v>2</v>
      </c>
      <c r="X239" s="70">
        <v>2</v>
      </c>
      <c r="Y239" s="70">
        <v>2</v>
      </c>
      <c r="Z239" s="68" t="s">
        <v>200</v>
      </c>
    </row>
    <row r="240" spans="1:26">
      <c r="A240" t="s">
        <v>245</v>
      </c>
      <c r="B240" t="s">
        <v>218</v>
      </c>
      <c r="C240" t="s">
        <v>219</v>
      </c>
      <c r="D240" t="s">
        <v>215</v>
      </c>
      <c r="E240" t="s">
        <v>194</v>
      </c>
      <c r="F240" s="70">
        <v>15</v>
      </c>
      <c r="G240" s="70">
        <v>9</v>
      </c>
      <c r="H240" s="70">
        <v>10</v>
      </c>
      <c r="I240" s="70">
        <v>7</v>
      </c>
      <c r="J240" s="70">
        <v>4</v>
      </c>
      <c r="K240" s="70">
        <v>0</v>
      </c>
      <c r="L240" s="70">
        <v>6</v>
      </c>
      <c r="M240" s="70">
        <v>5</v>
      </c>
      <c r="N240" s="70">
        <v>5</v>
      </c>
      <c r="O240" s="70">
        <v>5</v>
      </c>
      <c r="P240" s="70">
        <v>5</v>
      </c>
      <c r="Q240" s="70">
        <v>5</v>
      </c>
      <c r="R240" s="70">
        <v>5</v>
      </c>
      <c r="S240" s="70">
        <v>5</v>
      </c>
      <c r="T240" s="70">
        <v>5</v>
      </c>
      <c r="U240" s="70">
        <v>6</v>
      </c>
      <c r="V240" s="70">
        <v>6</v>
      </c>
      <c r="W240" s="70">
        <v>6</v>
      </c>
      <c r="X240" s="70">
        <v>6</v>
      </c>
      <c r="Y240" s="70">
        <v>6</v>
      </c>
      <c r="Z240" s="68" t="s">
        <v>200</v>
      </c>
    </row>
    <row r="241" spans="1:26">
      <c r="A241" t="s">
        <v>245</v>
      </c>
      <c r="B241" t="s">
        <v>220</v>
      </c>
      <c r="C241" t="s">
        <v>221</v>
      </c>
      <c r="D241" t="s">
        <v>215</v>
      </c>
      <c r="E241" t="s">
        <v>194</v>
      </c>
      <c r="F241" s="70">
        <v>30</v>
      </c>
      <c r="G241" s="70">
        <v>34</v>
      </c>
      <c r="H241" s="70">
        <v>33</v>
      </c>
      <c r="I241" s="70">
        <v>35</v>
      </c>
      <c r="J241" s="70">
        <v>38</v>
      </c>
      <c r="K241" s="70">
        <v>0</v>
      </c>
      <c r="L241" s="70">
        <v>35</v>
      </c>
      <c r="M241" s="70">
        <v>36</v>
      </c>
      <c r="N241" s="70">
        <v>36</v>
      </c>
      <c r="O241" s="70">
        <v>36</v>
      </c>
      <c r="P241" s="70">
        <v>36</v>
      </c>
      <c r="Q241" s="70">
        <v>36</v>
      </c>
      <c r="R241" s="70">
        <v>36</v>
      </c>
      <c r="S241" s="70">
        <v>36</v>
      </c>
      <c r="T241" s="70">
        <v>36</v>
      </c>
      <c r="U241" s="70">
        <v>36</v>
      </c>
      <c r="V241" s="70">
        <v>36</v>
      </c>
      <c r="W241" s="70">
        <v>36</v>
      </c>
      <c r="X241" s="70">
        <v>36</v>
      </c>
      <c r="Y241" s="70">
        <v>36</v>
      </c>
      <c r="Z241" s="68" t="s">
        <v>200</v>
      </c>
    </row>
    <row r="242" spans="1:26">
      <c r="A242" t="s">
        <v>245</v>
      </c>
      <c r="B242" t="s">
        <v>222</v>
      </c>
      <c r="C242" t="s">
        <v>223</v>
      </c>
      <c r="D242" t="s">
        <v>215</v>
      </c>
      <c r="E242" t="s">
        <v>194</v>
      </c>
      <c r="F242" s="70">
        <v>47</v>
      </c>
      <c r="G242" s="70">
        <v>47</v>
      </c>
      <c r="H242" s="70">
        <v>47</v>
      </c>
      <c r="I242" s="70">
        <v>47</v>
      </c>
      <c r="J242" s="70">
        <v>48</v>
      </c>
      <c r="K242" s="70">
        <v>0</v>
      </c>
      <c r="L242" s="70">
        <v>48</v>
      </c>
      <c r="M242" s="70">
        <v>47</v>
      </c>
      <c r="N242" s="70">
        <v>47</v>
      </c>
      <c r="O242" s="70">
        <v>47</v>
      </c>
      <c r="P242" s="70">
        <v>47</v>
      </c>
      <c r="Q242" s="70">
        <v>47</v>
      </c>
      <c r="R242" s="70">
        <v>47</v>
      </c>
      <c r="S242" s="70">
        <v>47</v>
      </c>
      <c r="T242" s="70">
        <v>47</v>
      </c>
      <c r="U242" s="70">
        <v>47</v>
      </c>
      <c r="V242" s="70">
        <v>47</v>
      </c>
      <c r="W242" s="70">
        <v>47</v>
      </c>
      <c r="X242" s="70">
        <v>47</v>
      </c>
      <c r="Y242" s="70">
        <v>47</v>
      </c>
      <c r="Z242" s="68" t="s">
        <v>200</v>
      </c>
    </row>
    <row r="243" spans="1:26">
      <c r="A243" t="s">
        <v>245</v>
      </c>
      <c r="B243" t="s">
        <v>224</v>
      </c>
      <c r="C243" t="s">
        <v>225</v>
      </c>
      <c r="D243" t="s">
        <v>215</v>
      </c>
      <c r="E243" t="s">
        <v>194</v>
      </c>
      <c r="F243" s="71">
        <v>0</v>
      </c>
      <c r="G243" s="71">
        <v>0</v>
      </c>
      <c r="H243" s="71">
        <v>0</v>
      </c>
      <c r="I243" s="71">
        <v>0</v>
      </c>
      <c r="J243" s="71">
        <v>0</v>
      </c>
      <c r="K243" s="71">
        <v>0</v>
      </c>
      <c r="L243" s="71">
        <v>0</v>
      </c>
      <c r="M243" s="71">
        <v>0</v>
      </c>
      <c r="N243" s="71">
        <v>0</v>
      </c>
      <c r="O243" s="71">
        <v>0</v>
      </c>
      <c r="P243" s="71">
        <v>0</v>
      </c>
      <c r="Q243" s="71">
        <v>0</v>
      </c>
      <c r="R243" s="71">
        <v>0</v>
      </c>
      <c r="S243" s="71">
        <v>0</v>
      </c>
      <c r="T243" s="71">
        <v>0</v>
      </c>
      <c r="U243" s="71">
        <v>0</v>
      </c>
      <c r="V243" s="71">
        <v>0</v>
      </c>
      <c r="W243" s="71">
        <v>0</v>
      </c>
      <c r="X243" s="71">
        <v>0</v>
      </c>
      <c r="Y243" s="71">
        <v>0</v>
      </c>
      <c r="Z243" s="68" t="s">
        <v>200</v>
      </c>
    </row>
    <row r="244" spans="1:26">
      <c r="A244" t="s">
        <v>245</v>
      </c>
      <c r="B244" t="s">
        <v>226</v>
      </c>
      <c r="C244" t="s">
        <v>227</v>
      </c>
      <c r="D244" t="s">
        <v>215</v>
      </c>
      <c r="E244" t="s">
        <v>194</v>
      </c>
      <c r="F244" s="71">
        <v>0.33</v>
      </c>
      <c r="G244" s="71">
        <v>0.99</v>
      </c>
      <c r="H244" s="71">
        <v>0.66</v>
      </c>
      <c r="I244" s="71">
        <v>0.66</v>
      </c>
      <c r="J244" s="71">
        <v>0.99</v>
      </c>
      <c r="K244" s="71">
        <v>0</v>
      </c>
      <c r="L244" s="71">
        <v>0.99</v>
      </c>
      <c r="M244" s="71">
        <v>0.99</v>
      </c>
      <c r="N244" s="71">
        <v>0.99</v>
      </c>
      <c r="O244" s="71">
        <v>0.99</v>
      </c>
      <c r="P244" s="71">
        <v>0.99</v>
      </c>
      <c r="Q244" s="71">
        <v>0.99</v>
      </c>
      <c r="R244" s="71">
        <v>0.99</v>
      </c>
      <c r="S244" s="71">
        <v>0.99</v>
      </c>
      <c r="T244" s="71">
        <v>0.99</v>
      </c>
      <c r="U244" s="71">
        <v>0.66</v>
      </c>
      <c r="V244" s="71">
        <v>0.66</v>
      </c>
      <c r="W244" s="71">
        <v>0.66</v>
      </c>
      <c r="X244" s="71">
        <v>0.66</v>
      </c>
      <c r="Y244" s="71">
        <v>0.66</v>
      </c>
      <c r="Z244" s="68" t="s">
        <v>200</v>
      </c>
    </row>
    <row r="245" spans="1:26">
      <c r="A245" t="s">
        <v>245</v>
      </c>
      <c r="B245" t="s">
        <v>228</v>
      </c>
      <c r="C245" t="s">
        <v>229</v>
      </c>
      <c r="D245" t="s">
        <v>215</v>
      </c>
      <c r="E245" t="s">
        <v>194</v>
      </c>
      <c r="F245" s="71">
        <v>9.9</v>
      </c>
      <c r="G245" s="71">
        <v>5.94</v>
      </c>
      <c r="H245" s="71">
        <v>6.6000000000000014</v>
      </c>
      <c r="I245" s="71">
        <v>4.62</v>
      </c>
      <c r="J245" s="71">
        <v>2.64</v>
      </c>
      <c r="K245" s="71">
        <v>0</v>
      </c>
      <c r="L245" s="71">
        <v>3.96</v>
      </c>
      <c r="M245" s="71">
        <v>3.3</v>
      </c>
      <c r="N245" s="71">
        <v>3.3</v>
      </c>
      <c r="O245" s="71">
        <v>3.3</v>
      </c>
      <c r="P245" s="71">
        <v>3.3</v>
      </c>
      <c r="Q245" s="71">
        <v>3.3</v>
      </c>
      <c r="R245" s="71">
        <v>3.3</v>
      </c>
      <c r="S245" s="71">
        <v>3.3</v>
      </c>
      <c r="T245" s="71">
        <v>3.3</v>
      </c>
      <c r="U245" s="71">
        <v>3.96</v>
      </c>
      <c r="V245" s="71">
        <v>3.96</v>
      </c>
      <c r="W245" s="71">
        <v>3.96</v>
      </c>
      <c r="X245" s="71">
        <v>3.96</v>
      </c>
      <c r="Y245" s="71">
        <v>3.96</v>
      </c>
      <c r="Z245" s="68" t="s">
        <v>200</v>
      </c>
    </row>
    <row r="246" spans="1:26">
      <c r="A246" t="s">
        <v>245</v>
      </c>
      <c r="B246" t="s">
        <v>230</v>
      </c>
      <c r="C246" t="s">
        <v>231</v>
      </c>
      <c r="D246" t="s">
        <v>215</v>
      </c>
      <c r="E246" t="s">
        <v>194</v>
      </c>
      <c r="F246" s="71">
        <v>30</v>
      </c>
      <c r="G246" s="71">
        <v>34</v>
      </c>
      <c r="H246" s="71">
        <v>33</v>
      </c>
      <c r="I246" s="71">
        <v>35</v>
      </c>
      <c r="J246" s="71">
        <v>38</v>
      </c>
      <c r="K246" s="71">
        <v>0</v>
      </c>
      <c r="L246" s="71">
        <v>35</v>
      </c>
      <c r="M246" s="71">
        <v>36</v>
      </c>
      <c r="N246" s="71">
        <v>36</v>
      </c>
      <c r="O246" s="71">
        <v>36</v>
      </c>
      <c r="P246" s="71">
        <v>36</v>
      </c>
      <c r="Q246" s="71">
        <v>36</v>
      </c>
      <c r="R246" s="71">
        <v>36</v>
      </c>
      <c r="S246" s="71">
        <v>36</v>
      </c>
      <c r="T246" s="71">
        <v>36</v>
      </c>
      <c r="U246" s="71">
        <v>36</v>
      </c>
      <c r="V246" s="71">
        <v>36</v>
      </c>
      <c r="W246" s="71">
        <v>36</v>
      </c>
      <c r="X246" s="71">
        <v>36</v>
      </c>
      <c r="Y246" s="71">
        <v>36</v>
      </c>
      <c r="Z246" s="68" t="s">
        <v>200</v>
      </c>
    </row>
    <row r="247" spans="1:26">
      <c r="A247" t="s">
        <v>246</v>
      </c>
      <c r="B247" t="s">
        <v>197</v>
      </c>
      <c r="C247" t="s">
        <v>198</v>
      </c>
      <c r="D247" t="s">
        <v>199</v>
      </c>
      <c r="E247" t="s">
        <v>194</v>
      </c>
      <c r="F247" s="69">
        <v>0.74649999999999994</v>
      </c>
      <c r="G247" s="69">
        <v>0.71350000000000013</v>
      </c>
      <c r="H247" s="69">
        <v>0.64549999999999996</v>
      </c>
      <c r="I247" s="69">
        <v>0.629</v>
      </c>
      <c r="J247" s="69">
        <v>0.69700000000000006</v>
      </c>
      <c r="K247" s="69">
        <v>0.73368421052631594</v>
      </c>
      <c r="L247" s="69">
        <v>0.69842105263157894</v>
      </c>
      <c r="M247" s="69">
        <v>0.8052631578947369</v>
      </c>
      <c r="N247" s="69">
        <v>0.71631578947368413</v>
      </c>
      <c r="O247" s="69">
        <v>0.73842105263157909</v>
      </c>
      <c r="P247" s="69">
        <v>0.73473684210526324</v>
      </c>
      <c r="Q247" s="69">
        <v>0.73473684210526324</v>
      </c>
      <c r="R247" s="69">
        <v>0.73473684210526324</v>
      </c>
      <c r="S247" s="69">
        <v>0.82315789473684209</v>
      </c>
      <c r="T247" s="69">
        <v>0.82315789473684209</v>
      </c>
      <c r="U247" s="69">
        <v>0.76095238095238082</v>
      </c>
      <c r="V247" s="69">
        <v>0.76095238095238082</v>
      </c>
      <c r="W247" s="69">
        <v>0.76095238095238082</v>
      </c>
      <c r="X247" s="69">
        <v>0.79238095238095241</v>
      </c>
      <c r="Y247" s="69">
        <v>0.79238095238095241</v>
      </c>
      <c r="Z247" s="68" t="s">
        <v>200</v>
      </c>
    </row>
    <row r="248" spans="1:26">
      <c r="A248" t="s">
        <v>246</v>
      </c>
      <c r="B248" t="s">
        <v>201</v>
      </c>
      <c r="C248" t="s">
        <v>202</v>
      </c>
      <c r="D248" t="s">
        <v>199</v>
      </c>
      <c r="E248" t="s">
        <v>194</v>
      </c>
      <c r="F248" s="68" t="s">
        <v>200</v>
      </c>
      <c r="G248" s="68" t="s">
        <v>200</v>
      </c>
      <c r="H248" s="68" t="s">
        <v>200</v>
      </c>
      <c r="I248" s="68" t="s">
        <v>200</v>
      </c>
      <c r="J248" s="68" t="s">
        <v>200</v>
      </c>
      <c r="K248" s="68" t="s">
        <v>200</v>
      </c>
      <c r="L248" s="68" t="s">
        <v>200</v>
      </c>
      <c r="M248" s="69">
        <v>0</v>
      </c>
      <c r="N248" s="69">
        <v>0</v>
      </c>
      <c r="O248" s="69">
        <v>0</v>
      </c>
      <c r="P248" s="69">
        <v>0</v>
      </c>
      <c r="Q248" s="69">
        <v>0</v>
      </c>
      <c r="R248" s="69">
        <v>0</v>
      </c>
      <c r="S248" s="69">
        <v>0</v>
      </c>
      <c r="T248" s="69">
        <v>0</v>
      </c>
      <c r="U248" s="69">
        <v>0</v>
      </c>
      <c r="V248" s="69">
        <v>0</v>
      </c>
      <c r="W248" s="69">
        <v>0</v>
      </c>
      <c r="X248" s="69">
        <v>0</v>
      </c>
      <c r="Y248" s="69">
        <v>0</v>
      </c>
      <c r="Z248" s="68" t="s">
        <v>200</v>
      </c>
    </row>
    <row r="249" spans="1:26">
      <c r="A249" t="s">
        <v>246</v>
      </c>
      <c r="B249" t="s">
        <v>203</v>
      </c>
      <c r="C249" t="s">
        <v>204</v>
      </c>
      <c r="D249" t="s">
        <v>199</v>
      </c>
      <c r="E249" t="s">
        <v>194</v>
      </c>
      <c r="F249" s="69">
        <v>0.74649999999999994</v>
      </c>
      <c r="G249" s="69">
        <v>0.71350000000000013</v>
      </c>
      <c r="H249" s="69">
        <v>0.64549999999999996</v>
      </c>
      <c r="I249" s="69">
        <v>0.629</v>
      </c>
      <c r="J249" s="69">
        <v>0.69700000000000006</v>
      </c>
      <c r="K249" s="69">
        <v>0.73368421052631594</v>
      </c>
      <c r="L249" s="69">
        <v>0.69842105263157894</v>
      </c>
      <c r="M249" s="69">
        <v>0.8052631578947369</v>
      </c>
      <c r="N249" s="69">
        <v>0.71631578947368413</v>
      </c>
      <c r="O249" s="69">
        <v>0.73842105263157909</v>
      </c>
      <c r="P249" s="69">
        <v>0.73473684210526324</v>
      </c>
      <c r="Q249" s="69">
        <v>0.73473684210526324</v>
      </c>
      <c r="R249" s="69">
        <v>0.73473684210526324</v>
      </c>
      <c r="S249" s="69">
        <v>0.82315789473684209</v>
      </c>
      <c r="T249" s="69">
        <v>0.82315789473684209</v>
      </c>
      <c r="U249" s="69">
        <v>0.76095238095238082</v>
      </c>
      <c r="V249" s="69">
        <v>0.76095238095238082</v>
      </c>
      <c r="W249" s="69">
        <v>0.76095238095238082</v>
      </c>
      <c r="X249" s="69">
        <v>0.79238095238095241</v>
      </c>
      <c r="Y249" s="69">
        <v>0.79238095238095241</v>
      </c>
      <c r="Z249" s="68" t="s">
        <v>200</v>
      </c>
    </row>
    <row r="250" spans="1:26">
      <c r="A250" t="s">
        <v>246</v>
      </c>
      <c r="B250" t="s">
        <v>205</v>
      </c>
      <c r="C250" t="s">
        <v>206</v>
      </c>
      <c r="D250" t="s">
        <v>199</v>
      </c>
      <c r="E250" t="s">
        <v>194</v>
      </c>
      <c r="F250" s="68" t="s">
        <v>200</v>
      </c>
      <c r="G250" s="68" t="s">
        <v>200</v>
      </c>
      <c r="H250" s="68" t="s">
        <v>200</v>
      </c>
      <c r="I250" s="68" t="s">
        <v>200</v>
      </c>
      <c r="J250" s="68" t="s">
        <v>200</v>
      </c>
      <c r="K250" s="68" t="s">
        <v>200</v>
      </c>
      <c r="L250" s="68" t="s">
        <v>200</v>
      </c>
      <c r="M250" s="68" t="s">
        <v>200</v>
      </c>
      <c r="N250" s="68" t="s">
        <v>200</v>
      </c>
      <c r="O250" s="68" t="s">
        <v>200</v>
      </c>
      <c r="P250" s="68" t="s">
        <v>200</v>
      </c>
      <c r="Q250" s="68" t="s">
        <v>200</v>
      </c>
      <c r="R250" s="68" t="s">
        <v>200</v>
      </c>
      <c r="S250" s="68" t="s">
        <v>200</v>
      </c>
      <c r="T250" s="68" t="s">
        <v>200</v>
      </c>
      <c r="U250" s="68" t="s">
        <v>200</v>
      </c>
      <c r="V250" s="68" t="s">
        <v>200</v>
      </c>
      <c r="W250" s="68" t="s">
        <v>200</v>
      </c>
      <c r="X250" s="68" t="s">
        <v>200</v>
      </c>
      <c r="Y250" s="68" t="s">
        <v>200</v>
      </c>
      <c r="Z250" s="69">
        <v>0</v>
      </c>
    </row>
    <row r="251" spans="1:26">
      <c r="A251" t="s">
        <v>246</v>
      </c>
      <c r="B251" t="s">
        <v>207</v>
      </c>
      <c r="C251" t="s">
        <v>208</v>
      </c>
      <c r="D251" t="s">
        <v>199</v>
      </c>
      <c r="E251" t="s">
        <v>194</v>
      </c>
      <c r="F251" s="68" t="s">
        <v>200</v>
      </c>
      <c r="G251" s="68" t="s">
        <v>200</v>
      </c>
      <c r="H251" s="68" t="s">
        <v>200</v>
      </c>
      <c r="I251" s="68" t="s">
        <v>200</v>
      </c>
      <c r="J251" s="68" t="s">
        <v>200</v>
      </c>
      <c r="K251" s="68" t="s">
        <v>200</v>
      </c>
      <c r="L251" s="68" t="s">
        <v>200</v>
      </c>
      <c r="M251" s="68" t="s">
        <v>200</v>
      </c>
      <c r="N251" s="68" t="s">
        <v>200</v>
      </c>
      <c r="O251" s="68" t="s">
        <v>200</v>
      </c>
      <c r="P251" s="68" t="s">
        <v>200</v>
      </c>
      <c r="Q251" s="68" t="s">
        <v>200</v>
      </c>
      <c r="R251" s="68" t="s">
        <v>200</v>
      </c>
      <c r="S251" s="68" t="s">
        <v>200</v>
      </c>
      <c r="T251" s="68" t="s">
        <v>200</v>
      </c>
      <c r="U251" s="68" t="s">
        <v>200</v>
      </c>
      <c r="V251" s="68" t="s">
        <v>200</v>
      </c>
      <c r="W251" s="68" t="s">
        <v>200</v>
      </c>
      <c r="X251" s="68" t="s">
        <v>200</v>
      </c>
      <c r="Y251" s="68" t="s">
        <v>200</v>
      </c>
      <c r="Z251" s="69">
        <v>0.33</v>
      </c>
    </row>
    <row r="252" spans="1:26">
      <c r="A252" t="s">
        <v>246</v>
      </c>
      <c r="B252" t="s">
        <v>209</v>
      </c>
      <c r="C252" t="s">
        <v>210</v>
      </c>
      <c r="D252" t="s">
        <v>199</v>
      </c>
      <c r="E252" t="s">
        <v>194</v>
      </c>
      <c r="F252" s="68" t="s">
        <v>200</v>
      </c>
      <c r="G252" s="68" t="s">
        <v>200</v>
      </c>
      <c r="H252" s="68" t="s">
        <v>200</v>
      </c>
      <c r="I252" s="68" t="s">
        <v>200</v>
      </c>
      <c r="J252" s="68" t="s">
        <v>200</v>
      </c>
      <c r="K252" s="68" t="s">
        <v>200</v>
      </c>
      <c r="L252" s="68" t="s">
        <v>200</v>
      </c>
      <c r="M252" s="68" t="s">
        <v>200</v>
      </c>
      <c r="N252" s="68" t="s">
        <v>200</v>
      </c>
      <c r="O252" s="68" t="s">
        <v>200</v>
      </c>
      <c r="P252" s="68" t="s">
        <v>200</v>
      </c>
      <c r="Q252" s="68" t="s">
        <v>200</v>
      </c>
      <c r="R252" s="68" t="s">
        <v>200</v>
      </c>
      <c r="S252" s="68" t="s">
        <v>200</v>
      </c>
      <c r="T252" s="68" t="s">
        <v>200</v>
      </c>
      <c r="U252" s="68" t="s">
        <v>200</v>
      </c>
      <c r="V252" s="68" t="s">
        <v>200</v>
      </c>
      <c r="W252" s="68" t="s">
        <v>200</v>
      </c>
      <c r="X252" s="68" t="s">
        <v>200</v>
      </c>
      <c r="Y252" s="68" t="s">
        <v>200</v>
      </c>
      <c r="Z252" s="69">
        <v>0.66</v>
      </c>
    </row>
    <row r="253" spans="1:26">
      <c r="A253" t="s">
        <v>246</v>
      </c>
      <c r="B253" t="s">
        <v>211</v>
      </c>
      <c r="C253" t="s">
        <v>212</v>
      </c>
      <c r="D253" t="s">
        <v>199</v>
      </c>
      <c r="E253" t="s">
        <v>194</v>
      </c>
      <c r="F253" s="68" t="s">
        <v>200</v>
      </c>
      <c r="G253" s="68" t="s">
        <v>200</v>
      </c>
      <c r="H253" s="68" t="s">
        <v>200</v>
      </c>
      <c r="I253" s="68" t="s">
        <v>200</v>
      </c>
      <c r="J253" s="68" t="s">
        <v>200</v>
      </c>
      <c r="K253" s="68" t="s">
        <v>200</v>
      </c>
      <c r="L253" s="68" t="s">
        <v>200</v>
      </c>
      <c r="M253" s="68" t="s">
        <v>200</v>
      </c>
      <c r="N253" s="68" t="s">
        <v>200</v>
      </c>
      <c r="O253" s="68" t="s">
        <v>200</v>
      </c>
      <c r="P253" s="68" t="s">
        <v>200</v>
      </c>
      <c r="Q253" s="68" t="s">
        <v>200</v>
      </c>
      <c r="R253" s="68" t="s">
        <v>200</v>
      </c>
      <c r="S253" s="68" t="s">
        <v>200</v>
      </c>
      <c r="T253" s="68" t="s">
        <v>200</v>
      </c>
      <c r="U253" s="68" t="s">
        <v>200</v>
      </c>
      <c r="V253" s="68" t="s">
        <v>200</v>
      </c>
      <c r="W253" s="68" t="s">
        <v>200</v>
      </c>
      <c r="X253" s="68" t="s">
        <v>200</v>
      </c>
      <c r="Y253" s="68" t="s">
        <v>200</v>
      </c>
      <c r="Z253" s="69">
        <v>1</v>
      </c>
    </row>
    <row r="254" spans="1:26">
      <c r="A254" t="s">
        <v>246</v>
      </c>
      <c r="B254" t="s">
        <v>213</v>
      </c>
      <c r="C254" t="s">
        <v>214</v>
      </c>
      <c r="D254" t="s">
        <v>215</v>
      </c>
      <c r="E254" t="s">
        <v>194</v>
      </c>
      <c r="F254" s="70">
        <v>1</v>
      </c>
      <c r="G254" s="70">
        <v>2</v>
      </c>
      <c r="H254" s="70">
        <v>2</v>
      </c>
      <c r="I254" s="70">
        <v>2</v>
      </c>
      <c r="J254" s="70">
        <v>2</v>
      </c>
      <c r="K254" s="70">
        <v>1</v>
      </c>
      <c r="L254" s="70">
        <v>1</v>
      </c>
      <c r="M254" s="70">
        <v>2</v>
      </c>
      <c r="N254" s="70">
        <v>2</v>
      </c>
      <c r="O254" s="70">
        <v>1.5</v>
      </c>
      <c r="P254" s="70">
        <v>3</v>
      </c>
      <c r="Q254" s="70">
        <v>3</v>
      </c>
      <c r="R254" s="70">
        <v>3</v>
      </c>
      <c r="S254" s="70">
        <v>1</v>
      </c>
      <c r="T254" s="70">
        <v>1</v>
      </c>
      <c r="U254" s="70">
        <v>3</v>
      </c>
      <c r="V254" s="70">
        <v>3</v>
      </c>
      <c r="W254" s="70">
        <v>3</v>
      </c>
      <c r="X254" s="70">
        <v>2</v>
      </c>
      <c r="Y254" s="70">
        <v>2</v>
      </c>
      <c r="Z254" s="68" t="s">
        <v>200</v>
      </c>
    </row>
    <row r="255" spans="1:26">
      <c r="A255" t="s">
        <v>246</v>
      </c>
      <c r="B255" t="s">
        <v>216</v>
      </c>
      <c r="C255" t="s">
        <v>217</v>
      </c>
      <c r="D255" t="s">
        <v>215</v>
      </c>
      <c r="E255" t="s">
        <v>194</v>
      </c>
      <c r="F255" s="70">
        <v>1</v>
      </c>
      <c r="G255" s="70">
        <v>1</v>
      </c>
      <c r="H255" s="70">
        <v>1</v>
      </c>
      <c r="I255" s="70">
        <v>2</v>
      </c>
      <c r="J255" s="70">
        <v>2</v>
      </c>
      <c r="K255" s="70">
        <v>2</v>
      </c>
      <c r="L255" s="70">
        <v>3</v>
      </c>
      <c r="M255" s="70">
        <v>0</v>
      </c>
      <c r="N255" s="70">
        <v>1</v>
      </c>
      <c r="O255" s="70">
        <v>1.5</v>
      </c>
      <c r="P255" s="70">
        <v>0</v>
      </c>
      <c r="Q255" s="70">
        <v>0</v>
      </c>
      <c r="R255" s="70">
        <v>0</v>
      </c>
      <c r="S255" s="70">
        <v>2</v>
      </c>
      <c r="T255" s="70">
        <v>2</v>
      </c>
      <c r="U255" s="70">
        <v>2</v>
      </c>
      <c r="V255" s="70">
        <v>2</v>
      </c>
      <c r="W255" s="70">
        <v>2</v>
      </c>
      <c r="X255" s="70">
        <v>2</v>
      </c>
      <c r="Y255" s="70">
        <v>2</v>
      </c>
      <c r="Z255" s="68" t="s">
        <v>200</v>
      </c>
    </row>
    <row r="256" spans="1:26">
      <c r="A256" t="s">
        <v>246</v>
      </c>
      <c r="B256" t="s">
        <v>218</v>
      </c>
      <c r="C256" t="s">
        <v>219</v>
      </c>
      <c r="D256" t="s">
        <v>215</v>
      </c>
      <c r="E256" t="s">
        <v>194</v>
      </c>
      <c r="F256" s="70">
        <v>10</v>
      </c>
      <c r="G256" s="70">
        <v>9</v>
      </c>
      <c r="H256" s="70">
        <v>13</v>
      </c>
      <c r="I256" s="70">
        <v>12</v>
      </c>
      <c r="J256" s="70">
        <v>8</v>
      </c>
      <c r="K256" s="70">
        <v>8</v>
      </c>
      <c r="L256" s="70">
        <v>8</v>
      </c>
      <c r="M256" s="70">
        <v>5</v>
      </c>
      <c r="N256" s="70">
        <v>8</v>
      </c>
      <c r="O256" s="70">
        <v>7.25</v>
      </c>
      <c r="P256" s="70">
        <v>6</v>
      </c>
      <c r="Q256" s="70">
        <v>6</v>
      </c>
      <c r="R256" s="70">
        <v>6</v>
      </c>
      <c r="S256" s="70">
        <v>3</v>
      </c>
      <c r="T256" s="70">
        <v>3</v>
      </c>
      <c r="U256" s="70">
        <v>2</v>
      </c>
      <c r="V256" s="70">
        <v>2</v>
      </c>
      <c r="W256" s="70">
        <v>2</v>
      </c>
      <c r="X256" s="70">
        <v>3</v>
      </c>
      <c r="Y256" s="70">
        <v>3</v>
      </c>
      <c r="Z256" s="68" t="s">
        <v>200</v>
      </c>
    </row>
    <row r="257" spans="1:26">
      <c r="A257" t="s">
        <v>246</v>
      </c>
      <c r="B257" t="s">
        <v>220</v>
      </c>
      <c r="C257" t="s">
        <v>221</v>
      </c>
      <c r="D257" t="s">
        <v>215</v>
      </c>
      <c r="E257" t="s">
        <v>194</v>
      </c>
      <c r="F257" s="70">
        <v>8</v>
      </c>
      <c r="G257" s="70">
        <v>8</v>
      </c>
      <c r="H257" s="70">
        <v>4</v>
      </c>
      <c r="I257" s="70">
        <v>4</v>
      </c>
      <c r="J257" s="70">
        <v>8</v>
      </c>
      <c r="K257" s="70">
        <v>8</v>
      </c>
      <c r="L257" s="70">
        <v>7</v>
      </c>
      <c r="M257" s="70">
        <v>12</v>
      </c>
      <c r="N257" s="70">
        <v>8</v>
      </c>
      <c r="O257" s="70">
        <v>8.75</v>
      </c>
      <c r="P257" s="70">
        <v>10</v>
      </c>
      <c r="Q257" s="70">
        <v>10</v>
      </c>
      <c r="R257" s="70">
        <v>10</v>
      </c>
      <c r="S257" s="70">
        <v>13</v>
      </c>
      <c r="T257" s="70">
        <v>13</v>
      </c>
      <c r="U257" s="70">
        <v>14</v>
      </c>
      <c r="V257" s="70">
        <v>14</v>
      </c>
      <c r="W257" s="70">
        <v>14</v>
      </c>
      <c r="X257" s="70">
        <v>14</v>
      </c>
      <c r="Y257" s="70">
        <v>14</v>
      </c>
      <c r="Z257" s="68" t="s">
        <v>200</v>
      </c>
    </row>
    <row r="258" spans="1:26">
      <c r="A258" t="s">
        <v>246</v>
      </c>
      <c r="B258" t="s">
        <v>222</v>
      </c>
      <c r="C258" t="s">
        <v>223</v>
      </c>
      <c r="D258" t="s">
        <v>215</v>
      </c>
      <c r="E258" t="s">
        <v>194</v>
      </c>
      <c r="F258" s="70">
        <v>20</v>
      </c>
      <c r="G258" s="70">
        <v>20</v>
      </c>
      <c r="H258" s="70">
        <v>20</v>
      </c>
      <c r="I258" s="70">
        <v>20</v>
      </c>
      <c r="J258" s="70">
        <v>20</v>
      </c>
      <c r="K258" s="70">
        <v>19</v>
      </c>
      <c r="L258" s="70">
        <v>19</v>
      </c>
      <c r="M258" s="70">
        <v>19</v>
      </c>
      <c r="N258" s="70">
        <v>19</v>
      </c>
      <c r="O258" s="70">
        <v>19</v>
      </c>
      <c r="P258" s="70">
        <v>19</v>
      </c>
      <c r="Q258" s="70">
        <v>19</v>
      </c>
      <c r="R258" s="70">
        <v>19</v>
      </c>
      <c r="S258" s="70">
        <v>19</v>
      </c>
      <c r="T258" s="70">
        <v>19</v>
      </c>
      <c r="U258" s="70">
        <v>21</v>
      </c>
      <c r="V258" s="70">
        <v>21</v>
      </c>
      <c r="W258" s="70">
        <v>21</v>
      </c>
      <c r="X258" s="70">
        <v>21</v>
      </c>
      <c r="Y258" s="70">
        <v>21</v>
      </c>
      <c r="Z258" s="68" t="s">
        <v>200</v>
      </c>
    </row>
    <row r="259" spans="1:26">
      <c r="A259" t="s">
        <v>246</v>
      </c>
      <c r="B259" t="s">
        <v>224</v>
      </c>
      <c r="C259" t="s">
        <v>225</v>
      </c>
      <c r="D259" t="s">
        <v>215</v>
      </c>
      <c r="E259" t="s">
        <v>194</v>
      </c>
      <c r="F259" s="71">
        <v>0</v>
      </c>
      <c r="G259" s="71">
        <v>0</v>
      </c>
      <c r="H259" s="71">
        <v>0</v>
      </c>
      <c r="I259" s="71">
        <v>0</v>
      </c>
      <c r="J259" s="71">
        <v>0</v>
      </c>
      <c r="K259" s="71">
        <v>0</v>
      </c>
      <c r="L259" s="71">
        <v>0</v>
      </c>
      <c r="M259" s="71">
        <v>0</v>
      </c>
      <c r="N259" s="71">
        <v>0</v>
      </c>
      <c r="O259" s="71">
        <v>0</v>
      </c>
      <c r="P259" s="71">
        <v>0</v>
      </c>
      <c r="Q259" s="71">
        <v>0</v>
      </c>
      <c r="R259" s="71">
        <v>0</v>
      </c>
      <c r="S259" s="71">
        <v>0</v>
      </c>
      <c r="T259" s="71">
        <v>0</v>
      </c>
      <c r="U259" s="71">
        <v>0</v>
      </c>
      <c r="V259" s="71">
        <v>0</v>
      </c>
      <c r="W259" s="71">
        <v>0</v>
      </c>
      <c r="X259" s="71">
        <v>0</v>
      </c>
      <c r="Y259" s="71">
        <v>0</v>
      </c>
      <c r="Z259" s="68" t="s">
        <v>200</v>
      </c>
    </row>
    <row r="260" spans="1:26">
      <c r="A260" t="s">
        <v>246</v>
      </c>
      <c r="B260" t="s">
        <v>226</v>
      </c>
      <c r="C260" t="s">
        <v>227</v>
      </c>
      <c r="D260" t="s">
        <v>215</v>
      </c>
      <c r="E260" t="s">
        <v>194</v>
      </c>
      <c r="F260" s="71">
        <v>0.33</v>
      </c>
      <c r="G260" s="71">
        <v>0.33</v>
      </c>
      <c r="H260" s="71">
        <v>0.33</v>
      </c>
      <c r="I260" s="71">
        <v>0.66</v>
      </c>
      <c r="J260" s="71">
        <v>0.66</v>
      </c>
      <c r="K260" s="71">
        <v>0.66</v>
      </c>
      <c r="L260" s="71">
        <v>0.99</v>
      </c>
      <c r="M260" s="71">
        <v>0</v>
      </c>
      <c r="N260" s="71">
        <v>0.33</v>
      </c>
      <c r="O260" s="71">
        <v>0.495</v>
      </c>
      <c r="P260" s="71">
        <v>0</v>
      </c>
      <c r="Q260" s="71">
        <v>0</v>
      </c>
      <c r="R260" s="71">
        <v>0</v>
      </c>
      <c r="S260" s="71">
        <v>0.66</v>
      </c>
      <c r="T260" s="71">
        <v>0.66</v>
      </c>
      <c r="U260" s="71">
        <v>0.66</v>
      </c>
      <c r="V260" s="71">
        <v>0.66</v>
      </c>
      <c r="W260" s="71">
        <v>0.66</v>
      </c>
      <c r="X260" s="71">
        <v>0.66</v>
      </c>
      <c r="Y260" s="71">
        <v>0.66</v>
      </c>
      <c r="Z260" s="68" t="s">
        <v>200</v>
      </c>
    </row>
    <row r="261" spans="1:26">
      <c r="A261" t="s">
        <v>246</v>
      </c>
      <c r="B261" t="s">
        <v>228</v>
      </c>
      <c r="C261" t="s">
        <v>229</v>
      </c>
      <c r="D261" t="s">
        <v>215</v>
      </c>
      <c r="E261" t="s">
        <v>194</v>
      </c>
      <c r="F261" s="71">
        <v>6.6000000000000014</v>
      </c>
      <c r="G261" s="71">
        <v>5.94</v>
      </c>
      <c r="H261" s="71">
        <v>8.58</v>
      </c>
      <c r="I261" s="71">
        <v>7.92</v>
      </c>
      <c r="J261" s="71">
        <v>5.28</v>
      </c>
      <c r="K261" s="71">
        <v>5.28</v>
      </c>
      <c r="L261" s="71">
        <v>5.28</v>
      </c>
      <c r="M261" s="71">
        <v>3.3</v>
      </c>
      <c r="N261" s="71">
        <v>5.28</v>
      </c>
      <c r="O261" s="71">
        <v>4.7850000000000001</v>
      </c>
      <c r="P261" s="71">
        <v>3.96</v>
      </c>
      <c r="Q261" s="71">
        <v>3.96</v>
      </c>
      <c r="R261" s="71">
        <v>3.96</v>
      </c>
      <c r="S261" s="71">
        <v>1.98</v>
      </c>
      <c r="T261" s="71">
        <v>1.98</v>
      </c>
      <c r="U261" s="71">
        <v>1.32</v>
      </c>
      <c r="V261" s="71">
        <v>1.32</v>
      </c>
      <c r="W261" s="71">
        <v>1.32</v>
      </c>
      <c r="X261" s="71">
        <v>1.98</v>
      </c>
      <c r="Y261" s="71">
        <v>1.98</v>
      </c>
      <c r="Z261" s="68" t="s">
        <v>200</v>
      </c>
    </row>
    <row r="262" spans="1:26">
      <c r="A262" t="s">
        <v>246</v>
      </c>
      <c r="B262" t="s">
        <v>230</v>
      </c>
      <c r="C262" t="s">
        <v>231</v>
      </c>
      <c r="D262" t="s">
        <v>215</v>
      </c>
      <c r="E262" t="s">
        <v>194</v>
      </c>
      <c r="F262" s="71">
        <v>8</v>
      </c>
      <c r="G262" s="71">
        <v>8</v>
      </c>
      <c r="H262" s="71">
        <v>4</v>
      </c>
      <c r="I262" s="71">
        <v>4</v>
      </c>
      <c r="J262" s="71">
        <v>8</v>
      </c>
      <c r="K262" s="71">
        <v>8</v>
      </c>
      <c r="L262" s="71">
        <v>7</v>
      </c>
      <c r="M262" s="71">
        <v>12</v>
      </c>
      <c r="N262" s="71">
        <v>8</v>
      </c>
      <c r="O262" s="71">
        <v>8.75</v>
      </c>
      <c r="P262" s="71">
        <v>10</v>
      </c>
      <c r="Q262" s="71">
        <v>10</v>
      </c>
      <c r="R262" s="71">
        <v>10</v>
      </c>
      <c r="S262" s="71">
        <v>13</v>
      </c>
      <c r="T262" s="71">
        <v>13</v>
      </c>
      <c r="U262" s="71">
        <v>14</v>
      </c>
      <c r="V262" s="71">
        <v>14</v>
      </c>
      <c r="W262" s="71">
        <v>14</v>
      </c>
      <c r="X262" s="71">
        <v>14</v>
      </c>
      <c r="Y262" s="71">
        <v>14</v>
      </c>
      <c r="Z262" s="68" t="s">
        <v>200</v>
      </c>
    </row>
    <row r="263" spans="1:26">
      <c r="A263" t="s">
        <v>247</v>
      </c>
      <c r="B263" t="s">
        <v>197</v>
      </c>
      <c r="C263" t="s">
        <v>198</v>
      </c>
      <c r="D263" t="s">
        <v>199</v>
      </c>
      <c r="E263" t="s">
        <v>194</v>
      </c>
      <c r="F263" s="68" t="s">
        <v>200</v>
      </c>
      <c r="G263" s="68" t="s">
        <v>200</v>
      </c>
      <c r="H263" s="68" t="s">
        <v>200</v>
      </c>
      <c r="I263" s="68" t="s">
        <v>200</v>
      </c>
      <c r="J263" s="68" t="s">
        <v>200</v>
      </c>
      <c r="K263" s="68" t="s">
        <v>200</v>
      </c>
      <c r="L263" s="68" t="s">
        <v>200</v>
      </c>
      <c r="M263" s="68" t="s">
        <v>200</v>
      </c>
      <c r="N263" s="68" t="s">
        <v>200</v>
      </c>
      <c r="O263" s="68" t="s">
        <v>200</v>
      </c>
      <c r="P263" s="68" t="s">
        <v>200</v>
      </c>
      <c r="Q263" s="68" t="s">
        <v>200</v>
      </c>
      <c r="R263" s="68" t="s">
        <v>200</v>
      </c>
      <c r="S263" s="68" t="s">
        <v>200</v>
      </c>
      <c r="T263" s="68" t="s">
        <v>200</v>
      </c>
      <c r="U263" s="68" t="s">
        <v>200</v>
      </c>
      <c r="V263" s="68" t="s">
        <v>200</v>
      </c>
      <c r="W263" s="68" t="s">
        <v>200</v>
      </c>
      <c r="X263" s="68" t="s">
        <v>200</v>
      </c>
      <c r="Y263" s="68" t="s">
        <v>200</v>
      </c>
      <c r="Z263" s="68" t="s">
        <v>200</v>
      </c>
    </row>
    <row r="264" spans="1:26">
      <c r="A264" t="s">
        <v>247</v>
      </c>
      <c r="B264" t="s">
        <v>201</v>
      </c>
      <c r="C264" t="s">
        <v>202</v>
      </c>
      <c r="D264" t="s">
        <v>199</v>
      </c>
      <c r="E264" t="s">
        <v>194</v>
      </c>
      <c r="F264" s="68" t="s">
        <v>200</v>
      </c>
      <c r="G264" s="68" t="s">
        <v>200</v>
      </c>
      <c r="H264" s="68" t="s">
        <v>200</v>
      </c>
      <c r="I264" s="68" t="s">
        <v>200</v>
      </c>
      <c r="J264" s="68" t="s">
        <v>200</v>
      </c>
      <c r="K264" s="68" t="s">
        <v>200</v>
      </c>
      <c r="L264" s="68" t="s">
        <v>200</v>
      </c>
      <c r="M264" s="69">
        <v>0</v>
      </c>
      <c r="N264" s="69">
        <v>0</v>
      </c>
      <c r="O264" s="69">
        <v>0</v>
      </c>
      <c r="P264" s="69">
        <v>0</v>
      </c>
      <c r="Q264" s="69">
        <v>0</v>
      </c>
      <c r="R264" s="69">
        <v>0</v>
      </c>
      <c r="S264" s="69">
        <v>0</v>
      </c>
      <c r="T264" s="69">
        <v>0</v>
      </c>
      <c r="U264" s="69">
        <v>0</v>
      </c>
      <c r="V264" s="69">
        <v>0</v>
      </c>
      <c r="W264" s="69">
        <v>0</v>
      </c>
      <c r="X264" s="69">
        <v>0</v>
      </c>
      <c r="Y264" s="69">
        <v>0</v>
      </c>
      <c r="Z264" s="68" t="s">
        <v>200</v>
      </c>
    </row>
    <row r="265" spans="1:26">
      <c r="A265" t="s">
        <v>247</v>
      </c>
      <c r="B265" t="s">
        <v>203</v>
      </c>
      <c r="C265" t="s">
        <v>204</v>
      </c>
      <c r="D265" t="s">
        <v>199</v>
      </c>
      <c r="E265" t="s">
        <v>194</v>
      </c>
      <c r="F265" s="68" t="s">
        <v>200</v>
      </c>
      <c r="G265" s="68" t="s">
        <v>200</v>
      </c>
      <c r="H265" s="68" t="s">
        <v>200</v>
      </c>
      <c r="I265" s="68" t="s">
        <v>200</v>
      </c>
      <c r="J265" s="68" t="s">
        <v>200</v>
      </c>
      <c r="K265" s="68" t="s">
        <v>200</v>
      </c>
      <c r="L265" s="68" t="s">
        <v>200</v>
      </c>
      <c r="M265" s="68" t="s">
        <v>200</v>
      </c>
      <c r="N265" s="68" t="s">
        <v>200</v>
      </c>
      <c r="O265" s="68" t="s">
        <v>200</v>
      </c>
      <c r="P265" s="68" t="s">
        <v>200</v>
      </c>
      <c r="Q265" s="68" t="s">
        <v>200</v>
      </c>
      <c r="R265" s="68" t="s">
        <v>200</v>
      </c>
      <c r="S265" s="68" t="s">
        <v>200</v>
      </c>
      <c r="T265" s="68" t="s">
        <v>200</v>
      </c>
      <c r="U265" s="68" t="s">
        <v>200</v>
      </c>
      <c r="V265" s="68" t="s">
        <v>200</v>
      </c>
      <c r="W265" s="68" t="s">
        <v>200</v>
      </c>
      <c r="X265" s="68" t="s">
        <v>200</v>
      </c>
      <c r="Y265" s="68" t="s">
        <v>200</v>
      </c>
      <c r="Z265" s="68" t="s">
        <v>200</v>
      </c>
    </row>
    <row r="266" spans="1:26">
      <c r="A266" t="s">
        <v>247</v>
      </c>
      <c r="B266" t="s">
        <v>205</v>
      </c>
      <c r="C266" t="s">
        <v>206</v>
      </c>
      <c r="D266" t="s">
        <v>199</v>
      </c>
      <c r="E266" t="s">
        <v>194</v>
      </c>
      <c r="F266" s="68" t="s">
        <v>200</v>
      </c>
      <c r="G266" s="68" t="s">
        <v>200</v>
      </c>
      <c r="H266" s="68" t="s">
        <v>200</v>
      </c>
      <c r="I266" s="68" t="s">
        <v>200</v>
      </c>
      <c r="J266" s="68" t="s">
        <v>200</v>
      </c>
      <c r="K266" s="68" t="s">
        <v>200</v>
      </c>
      <c r="L266" s="68" t="s">
        <v>200</v>
      </c>
      <c r="M266" s="68" t="s">
        <v>200</v>
      </c>
      <c r="N266" s="68" t="s">
        <v>200</v>
      </c>
      <c r="O266" s="68" t="s">
        <v>200</v>
      </c>
      <c r="P266" s="68" t="s">
        <v>200</v>
      </c>
      <c r="Q266" s="68" t="s">
        <v>200</v>
      </c>
      <c r="R266" s="68" t="s">
        <v>200</v>
      </c>
      <c r="S266" s="68" t="s">
        <v>200</v>
      </c>
      <c r="T266" s="68" t="s">
        <v>200</v>
      </c>
      <c r="U266" s="68" t="s">
        <v>200</v>
      </c>
      <c r="V266" s="68" t="s">
        <v>200</v>
      </c>
      <c r="W266" s="68" t="s">
        <v>200</v>
      </c>
      <c r="X266" s="68" t="s">
        <v>200</v>
      </c>
      <c r="Y266" s="68" t="s">
        <v>200</v>
      </c>
      <c r="Z266" s="69">
        <v>0</v>
      </c>
    </row>
    <row r="267" spans="1:26">
      <c r="A267" t="s">
        <v>247</v>
      </c>
      <c r="B267" t="s">
        <v>207</v>
      </c>
      <c r="C267" t="s">
        <v>208</v>
      </c>
      <c r="D267" t="s">
        <v>199</v>
      </c>
      <c r="E267" t="s">
        <v>194</v>
      </c>
      <c r="F267" s="68" t="s">
        <v>200</v>
      </c>
      <c r="G267" s="68" t="s">
        <v>200</v>
      </c>
      <c r="H267" s="68" t="s">
        <v>200</v>
      </c>
      <c r="I267" s="68" t="s">
        <v>200</v>
      </c>
      <c r="J267" s="68" t="s">
        <v>200</v>
      </c>
      <c r="K267" s="68" t="s">
        <v>200</v>
      </c>
      <c r="L267" s="68" t="s">
        <v>200</v>
      </c>
      <c r="M267" s="68" t="s">
        <v>200</v>
      </c>
      <c r="N267" s="68" t="s">
        <v>200</v>
      </c>
      <c r="O267" s="68" t="s">
        <v>200</v>
      </c>
      <c r="P267" s="68" t="s">
        <v>200</v>
      </c>
      <c r="Q267" s="68" t="s">
        <v>200</v>
      </c>
      <c r="R267" s="68" t="s">
        <v>200</v>
      </c>
      <c r="S267" s="68" t="s">
        <v>200</v>
      </c>
      <c r="T267" s="68" t="s">
        <v>200</v>
      </c>
      <c r="U267" s="68" t="s">
        <v>200</v>
      </c>
      <c r="V267" s="68" t="s">
        <v>200</v>
      </c>
      <c r="W267" s="68" t="s">
        <v>200</v>
      </c>
      <c r="X267" s="68" t="s">
        <v>200</v>
      </c>
      <c r="Y267" s="68" t="s">
        <v>200</v>
      </c>
      <c r="Z267" s="69">
        <v>0.33</v>
      </c>
    </row>
    <row r="268" spans="1:26">
      <c r="A268" t="s">
        <v>247</v>
      </c>
      <c r="B268" t="s">
        <v>209</v>
      </c>
      <c r="C268" t="s">
        <v>210</v>
      </c>
      <c r="D268" t="s">
        <v>199</v>
      </c>
      <c r="E268" t="s">
        <v>194</v>
      </c>
      <c r="F268" s="68" t="s">
        <v>200</v>
      </c>
      <c r="G268" s="68" t="s">
        <v>200</v>
      </c>
      <c r="H268" s="68" t="s">
        <v>200</v>
      </c>
      <c r="I268" s="68" t="s">
        <v>200</v>
      </c>
      <c r="J268" s="68" t="s">
        <v>200</v>
      </c>
      <c r="K268" s="68" t="s">
        <v>200</v>
      </c>
      <c r="L268" s="68" t="s">
        <v>200</v>
      </c>
      <c r="M268" s="68" t="s">
        <v>200</v>
      </c>
      <c r="N268" s="68" t="s">
        <v>200</v>
      </c>
      <c r="O268" s="68" t="s">
        <v>200</v>
      </c>
      <c r="P268" s="68" t="s">
        <v>200</v>
      </c>
      <c r="Q268" s="68" t="s">
        <v>200</v>
      </c>
      <c r="R268" s="68" t="s">
        <v>200</v>
      </c>
      <c r="S268" s="68" t="s">
        <v>200</v>
      </c>
      <c r="T268" s="68" t="s">
        <v>200</v>
      </c>
      <c r="U268" s="68" t="s">
        <v>200</v>
      </c>
      <c r="V268" s="68" t="s">
        <v>200</v>
      </c>
      <c r="W268" s="68" t="s">
        <v>200</v>
      </c>
      <c r="X268" s="68" t="s">
        <v>200</v>
      </c>
      <c r="Y268" s="68" t="s">
        <v>200</v>
      </c>
      <c r="Z268" s="69">
        <v>0.66</v>
      </c>
    </row>
    <row r="269" spans="1:26">
      <c r="A269" t="s">
        <v>247</v>
      </c>
      <c r="B269" t="s">
        <v>211</v>
      </c>
      <c r="C269" t="s">
        <v>212</v>
      </c>
      <c r="D269" t="s">
        <v>199</v>
      </c>
      <c r="E269" t="s">
        <v>194</v>
      </c>
      <c r="F269" s="68" t="s">
        <v>200</v>
      </c>
      <c r="G269" s="68" t="s">
        <v>200</v>
      </c>
      <c r="H269" s="68" t="s">
        <v>200</v>
      </c>
      <c r="I269" s="68" t="s">
        <v>200</v>
      </c>
      <c r="J269" s="68" t="s">
        <v>200</v>
      </c>
      <c r="K269" s="68" t="s">
        <v>200</v>
      </c>
      <c r="L269" s="68" t="s">
        <v>200</v>
      </c>
      <c r="M269" s="68" t="s">
        <v>200</v>
      </c>
      <c r="N269" s="68" t="s">
        <v>200</v>
      </c>
      <c r="O269" s="68" t="s">
        <v>200</v>
      </c>
      <c r="P269" s="68" t="s">
        <v>200</v>
      </c>
      <c r="Q269" s="68" t="s">
        <v>200</v>
      </c>
      <c r="R269" s="68" t="s">
        <v>200</v>
      </c>
      <c r="S269" s="68" t="s">
        <v>200</v>
      </c>
      <c r="T269" s="68" t="s">
        <v>200</v>
      </c>
      <c r="U269" s="68" t="s">
        <v>200</v>
      </c>
      <c r="V269" s="68" t="s">
        <v>200</v>
      </c>
      <c r="W269" s="68" t="s">
        <v>200</v>
      </c>
      <c r="X269" s="68" t="s">
        <v>200</v>
      </c>
      <c r="Y269" s="68" t="s">
        <v>200</v>
      </c>
      <c r="Z269" s="69">
        <v>1</v>
      </c>
    </row>
    <row r="270" spans="1:26">
      <c r="A270" t="s">
        <v>247</v>
      </c>
      <c r="B270" t="s">
        <v>213</v>
      </c>
      <c r="C270" t="s">
        <v>214</v>
      </c>
      <c r="D270" t="s">
        <v>215</v>
      </c>
      <c r="E270" t="s">
        <v>194</v>
      </c>
      <c r="F270" s="68" t="s">
        <v>200</v>
      </c>
      <c r="G270" s="68" t="s">
        <v>200</v>
      </c>
      <c r="H270" s="68" t="s">
        <v>200</v>
      </c>
      <c r="I270" s="68" t="s">
        <v>200</v>
      </c>
      <c r="J270" s="68" t="s">
        <v>200</v>
      </c>
      <c r="K270" s="68" t="s">
        <v>200</v>
      </c>
      <c r="L270" s="68" t="s">
        <v>200</v>
      </c>
      <c r="M270" s="68" t="s">
        <v>200</v>
      </c>
      <c r="N270" s="68" t="s">
        <v>200</v>
      </c>
      <c r="O270" s="68" t="s">
        <v>200</v>
      </c>
      <c r="P270" s="68" t="s">
        <v>200</v>
      </c>
      <c r="Q270" s="68" t="s">
        <v>200</v>
      </c>
      <c r="R270" s="68" t="s">
        <v>200</v>
      </c>
      <c r="S270" s="68" t="s">
        <v>200</v>
      </c>
      <c r="T270" s="68" t="s">
        <v>200</v>
      </c>
      <c r="U270" s="68" t="s">
        <v>200</v>
      </c>
      <c r="V270" s="68" t="s">
        <v>200</v>
      </c>
      <c r="W270" s="68" t="s">
        <v>200</v>
      </c>
      <c r="X270" s="68" t="s">
        <v>200</v>
      </c>
      <c r="Y270" s="68" t="s">
        <v>200</v>
      </c>
      <c r="Z270" s="68" t="s">
        <v>200</v>
      </c>
    </row>
    <row r="271" spans="1:26">
      <c r="A271" t="s">
        <v>247</v>
      </c>
      <c r="B271" t="s">
        <v>216</v>
      </c>
      <c r="C271" t="s">
        <v>217</v>
      </c>
      <c r="D271" t="s">
        <v>215</v>
      </c>
      <c r="E271" t="s">
        <v>194</v>
      </c>
      <c r="F271" s="68" t="s">
        <v>200</v>
      </c>
      <c r="G271" s="68" t="s">
        <v>200</v>
      </c>
      <c r="H271" s="68" t="s">
        <v>200</v>
      </c>
      <c r="I271" s="68" t="s">
        <v>200</v>
      </c>
      <c r="J271" s="68" t="s">
        <v>200</v>
      </c>
      <c r="K271" s="68" t="s">
        <v>200</v>
      </c>
      <c r="L271" s="68" t="s">
        <v>200</v>
      </c>
      <c r="M271" s="68" t="s">
        <v>200</v>
      </c>
      <c r="N271" s="68" t="s">
        <v>200</v>
      </c>
      <c r="O271" s="68" t="s">
        <v>200</v>
      </c>
      <c r="P271" s="68" t="s">
        <v>200</v>
      </c>
      <c r="Q271" s="68" t="s">
        <v>200</v>
      </c>
      <c r="R271" s="68" t="s">
        <v>200</v>
      </c>
      <c r="S271" s="68" t="s">
        <v>200</v>
      </c>
      <c r="T271" s="68" t="s">
        <v>200</v>
      </c>
      <c r="U271" s="68" t="s">
        <v>200</v>
      </c>
      <c r="V271" s="68" t="s">
        <v>200</v>
      </c>
      <c r="W271" s="68" t="s">
        <v>200</v>
      </c>
      <c r="X271" s="68" t="s">
        <v>200</v>
      </c>
      <c r="Y271" s="68" t="s">
        <v>200</v>
      </c>
      <c r="Z271" s="68" t="s">
        <v>200</v>
      </c>
    </row>
    <row r="272" spans="1:26">
      <c r="A272" t="s">
        <v>247</v>
      </c>
      <c r="B272" t="s">
        <v>218</v>
      </c>
      <c r="C272" t="s">
        <v>219</v>
      </c>
      <c r="D272" t="s">
        <v>215</v>
      </c>
      <c r="E272" t="s">
        <v>194</v>
      </c>
      <c r="F272" s="68" t="s">
        <v>200</v>
      </c>
      <c r="G272" s="68" t="s">
        <v>200</v>
      </c>
      <c r="H272" s="68" t="s">
        <v>200</v>
      </c>
      <c r="I272" s="68" t="s">
        <v>200</v>
      </c>
      <c r="J272" s="68" t="s">
        <v>200</v>
      </c>
      <c r="K272" s="68" t="s">
        <v>200</v>
      </c>
      <c r="L272" s="68" t="s">
        <v>200</v>
      </c>
      <c r="M272" s="68" t="s">
        <v>200</v>
      </c>
      <c r="N272" s="68" t="s">
        <v>200</v>
      </c>
      <c r="O272" s="68" t="s">
        <v>200</v>
      </c>
      <c r="P272" s="68" t="s">
        <v>200</v>
      </c>
      <c r="Q272" s="68" t="s">
        <v>200</v>
      </c>
      <c r="R272" s="68" t="s">
        <v>200</v>
      </c>
      <c r="S272" s="68" t="s">
        <v>200</v>
      </c>
      <c r="T272" s="68" t="s">
        <v>200</v>
      </c>
      <c r="U272" s="68" t="s">
        <v>200</v>
      </c>
      <c r="V272" s="68" t="s">
        <v>200</v>
      </c>
      <c r="W272" s="68" t="s">
        <v>200</v>
      </c>
      <c r="X272" s="68" t="s">
        <v>200</v>
      </c>
      <c r="Y272" s="68" t="s">
        <v>200</v>
      </c>
      <c r="Z272" s="68" t="s">
        <v>200</v>
      </c>
    </row>
    <row r="273" spans="1:26">
      <c r="A273" t="s">
        <v>247</v>
      </c>
      <c r="B273" t="s">
        <v>220</v>
      </c>
      <c r="C273" t="s">
        <v>221</v>
      </c>
      <c r="D273" t="s">
        <v>215</v>
      </c>
      <c r="E273" t="s">
        <v>194</v>
      </c>
      <c r="F273" s="68" t="s">
        <v>200</v>
      </c>
      <c r="G273" s="68" t="s">
        <v>200</v>
      </c>
      <c r="H273" s="68" t="s">
        <v>200</v>
      </c>
      <c r="I273" s="68" t="s">
        <v>200</v>
      </c>
      <c r="J273" s="68" t="s">
        <v>200</v>
      </c>
      <c r="K273" s="68" t="s">
        <v>200</v>
      </c>
      <c r="L273" s="68" t="s">
        <v>200</v>
      </c>
      <c r="M273" s="68" t="s">
        <v>200</v>
      </c>
      <c r="N273" s="68" t="s">
        <v>200</v>
      </c>
      <c r="O273" s="68" t="s">
        <v>200</v>
      </c>
      <c r="P273" s="68" t="s">
        <v>200</v>
      </c>
      <c r="Q273" s="68" t="s">
        <v>200</v>
      </c>
      <c r="R273" s="68" t="s">
        <v>200</v>
      </c>
      <c r="S273" s="68" t="s">
        <v>200</v>
      </c>
      <c r="T273" s="68" t="s">
        <v>200</v>
      </c>
      <c r="U273" s="68" t="s">
        <v>200</v>
      </c>
      <c r="V273" s="68" t="s">
        <v>200</v>
      </c>
      <c r="W273" s="68" t="s">
        <v>200</v>
      </c>
      <c r="X273" s="68" t="s">
        <v>200</v>
      </c>
      <c r="Y273" s="68" t="s">
        <v>200</v>
      </c>
      <c r="Z273" s="68" t="s">
        <v>200</v>
      </c>
    </row>
    <row r="274" spans="1:26">
      <c r="A274" t="s">
        <v>247</v>
      </c>
      <c r="B274" t="s">
        <v>222</v>
      </c>
      <c r="C274" t="s">
        <v>223</v>
      </c>
      <c r="D274" t="s">
        <v>215</v>
      </c>
      <c r="E274" t="s">
        <v>194</v>
      </c>
      <c r="F274" s="70">
        <v>0</v>
      </c>
      <c r="G274" s="70">
        <v>0</v>
      </c>
      <c r="H274" s="70">
        <v>0</v>
      </c>
      <c r="I274" s="70">
        <v>0</v>
      </c>
      <c r="J274" s="70">
        <v>0</v>
      </c>
      <c r="K274" s="70">
        <v>0</v>
      </c>
      <c r="L274" s="70">
        <v>0</v>
      </c>
      <c r="M274" s="70">
        <v>0</v>
      </c>
      <c r="N274" s="70">
        <v>0</v>
      </c>
      <c r="O274" s="70">
        <v>0</v>
      </c>
      <c r="P274" s="70">
        <v>0</v>
      </c>
      <c r="Q274" s="70">
        <v>0</v>
      </c>
      <c r="R274" s="70">
        <v>0</v>
      </c>
      <c r="S274" s="70">
        <v>0</v>
      </c>
      <c r="T274" s="70">
        <v>0</v>
      </c>
      <c r="U274" s="70">
        <v>0</v>
      </c>
      <c r="V274" s="70">
        <v>0</v>
      </c>
      <c r="W274" s="70">
        <v>0</v>
      </c>
      <c r="X274" s="70">
        <v>0</v>
      </c>
      <c r="Y274" s="70">
        <v>0</v>
      </c>
      <c r="Z274" s="68" t="s">
        <v>200</v>
      </c>
    </row>
    <row r="275" spans="1:26">
      <c r="A275" t="s">
        <v>247</v>
      </c>
      <c r="B275" t="s">
        <v>224</v>
      </c>
      <c r="C275" t="s">
        <v>225</v>
      </c>
      <c r="D275" t="s">
        <v>215</v>
      </c>
      <c r="E275" t="s">
        <v>194</v>
      </c>
      <c r="F275" s="71">
        <v>0</v>
      </c>
      <c r="G275" s="71">
        <v>0</v>
      </c>
      <c r="H275" s="71">
        <v>0</v>
      </c>
      <c r="I275" s="71">
        <v>0</v>
      </c>
      <c r="J275" s="71">
        <v>0</v>
      </c>
      <c r="K275" s="71">
        <v>0</v>
      </c>
      <c r="L275" s="71">
        <v>0</v>
      </c>
      <c r="M275" s="71">
        <v>0</v>
      </c>
      <c r="N275" s="71">
        <v>0</v>
      </c>
      <c r="O275" s="71">
        <v>0</v>
      </c>
      <c r="P275" s="71">
        <v>0</v>
      </c>
      <c r="Q275" s="71">
        <v>0</v>
      </c>
      <c r="R275" s="71">
        <v>0</v>
      </c>
      <c r="S275" s="71">
        <v>0</v>
      </c>
      <c r="T275" s="71">
        <v>0</v>
      </c>
      <c r="U275" s="71">
        <v>0</v>
      </c>
      <c r="V275" s="71">
        <v>0</v>
      </c>
      <c r="W275" s="71">
        <v>0</v>
      </c>
      <c r="X275" s="71">
        <v>0</v>
      </c>
      <c r="Y275" s="71">
        <v>0</v>
      </c>
      <c r="Z275" s="68" t="s">
        <v>200</v>
      </c>
    </row>
    <row r="276" spans="1:26">
      <c r="A276" t="s">
        <v>247</v>
      </c>
      <c r="B276" t="s">
        <v>226</v>
      </c>
      <c r="C276" t="s">
        <v>227</v>
      </c>
      <c r="D276" t="s">
        <v>215</v>
      </c>
      <c r="E276" t="s">
        <v>194</v>
      </c>
      <c r="F276" s="71">
        <v>0</v>
      </c>
      <c r="G276" s="71">
        <v>0</v>
      </c>
      <c r="H276" s="71">
        <v>0</v>
      </c>
      <c r="I276" s="71">
        <v>0</v>
      </c>
      <c r="J276" s="71">
        <v>0</v>
      </c>
      <c r="K276" s="71">
        <v>0</v>
      </c>
      <c r="L276" s="71">
        <v>0</v>
      </c>
      <c r="M276" s="71">
        <v>0</v>
      </c>
      <c r="N276" s="71">
        <v>0</v>
      </c>
      <c r="O276" s="71">
        <v>0</v>
      </c>
      <c r="P276" s="71">
        <v>0</v>
      </c>
      <c r="Q276" s="71">
        <v>0</v>
      </c>
      <c r="R276" s="71">
        <v>0</v>
      </c>
      <c r="S276" s="71">
        <v>0</v>
      </c>
      <c r="T276" s="71">
        <v>0</v>
      </c>
      <c r="U276" s="71">
        <v>0</v>
      </c>
      <c r="V276" s="71">
        <v>0</v>
      </c>
      <c r="W276" s="71">
        <v>0</v>
      </c>
      <c r="X276" s="71">
        <v>0</v>
      </c>
      <c r="Y276" s="71">
        <v>0</v>
      </c>
      <c r="Z276" s="68" t="s">
        <v>200</v>
      </c>
    </row>
    <row r="277" spans="1:26">
      <c r="A277" t="s">
        <v>247</v>
      </c>
      <c r="B277" t="s">
        <v>228</v>
      </c>
      <c r="C277" t="s">
        <v>229</v>
      </c>
      <c r="D277" t="s">
        <v>215</v>
      </c>
      <c r="E277" t="s">
        <v>194</v>
      </c>
      <c r="F277" s="71">
        <v>0</v>
      </c>
      <c r="G277" s="71">
        <v>0</v>
      </c>
      <c r="H277" s="71">
        <v>0</v>
      </c>
      <c r="I277" s="71">
        <v>0</v>
      </c>
      <c r="J277" s="71">
        <v>0</v>
      </c>
      <c r="K277" s="71">
        <v>0</v>
      </c>
      <c r="L277" s="71">
        <v>0</v>
      </c>
      <c r="M277" s="71">
        <v>0</v>
      </c>
      <c r="N277" s="71">
        <v>0</v>
      </c>
      <c r="O277" s="71">
        <v>0</v>
      </c>
      <c r="P277" s="71">
        <v>0</v>
      </c>
      <c r="Q277" s="71">
        <v>0</v>
      </c>
      <c r="R277" s="71">
        <v>0</v>
      </c>
      <c r="S277" s="71">
        <v>0</v>
      </c>
      <c r="T277" s="71">
        <v>0</v>
      </c>
      <c r="U277" s="71">
        <v>0</v>
      </c>
      <c r="V277" s="71">
        <v>0</v>
      </c>
      <c r="W277" s="71">
        <v>0</v>
      </c>
      <c r="X277" s="71">
        <v>0</v>
      </c>
      <c r="Y277" s="71">
        <v>0</v>
      </c>
      <c r="Z277" s="68" t="s">
        <v>200</v>
      </c>
    </row>
    <row r="278" spans="1:26">
      <c r="A278" t="s">
        <v>247</v>
      </c>
      <c r="B278" t="s">
        <v>230</v>
      </c>
      <c r="C278" t="s">
        <v>231</v>
      </c>
      <c r="D278" t="s">
        <v>215</v>
      </c>
      <c r="E278" t="s">
        <v>194</v>
      </c>
      <c r="F278" s="71">
        <v>0</v>
      </c>
      <c r="G278" s="71">
        <v>0</v>
      </c>
      <c r="H278" s="71">
        <v>0</v>
      </c>
      <c r="I278" s="71">
        <v>0</v>
      </c>
      <c r="J278" s="71">
        <v>0</v>
      </c>
      <c r="K278" s="71">
        <v>0</v>
      </c>
      <c r="L278" s="71">
        <v>0</v>
      </c>
      <c r="M278" s="71">
        <v>0</v>
      </c>
      <c r="N278" s="71">
        <v>0</v>
      </c>
      <c r="O278" s="71">
        <v>0</v>
      </c>
      <c r="P278" s="71">
        <v>0</v>
      </c>
      <c r="Q278" s="71">
        <v>0</v>
      </c>
      <c r="R278" s="71">
        <v>0</v>
      </c>
      <c r="S278" s="71">
        <v>0</v>
      </c>
      <c r="T278" s="71">
        <v>0</v>
      </c>
      <c r="U278" s="71">
        <v>0</v>
      </c>
      <c r="V278" s="71">
        <v>0</v>
      </c>
      <c r="W278" s="71">
        <v>0</v>
      </c>
      <c r="X278" s="71">
        <v>0</v>
      </c>
      <c r="Y278" s="71">
        <v>0</v>
      </c>
      <c r="Z278" s="68" t="s">
        <v>200</v>
      </c>
    </row>
    <row r="279" spans="1:26">
      <c r="A279" t="s">
        <v>248</v>
      </c>
      <c r="B279" t="s">
        <v>197</v>
      </c>
      <c r="C279" t="s">
        <v>198</v>
      </c>
      <c r="D279" t="s">
        <v>199</v>
      </c>
      <c r="E279" t="s">
        <v>194</v>
      </c>
      <c r="F279" s="68" t="s">
        <v>200</v>
      </c>
      <c r="G279" s="68" t="s">
        <v>200</v>
      </c>
      <c r="H279" s="68" t="s">
        <v>200</v>
      </c>
      <c r="I279" s="68" t="s">
        <v>200</v>
      </c>
      <c r="J279" s="68" t="s">
        <v>200</v>
      </c>
      <c r="K279" s="68" t="s">
        <v>200</v>
      </c>
      <c r="L279" s="68" t="s">
        <v>200</v>
      </c>
      <c r="M279" s="68" t="s">
        <v>200</v>
      </c>
      <c r="N279" s="68" t="s">
        <v>200</v>
      </c>
      <c r="O279" s="68" t="s">
        <v>200</v>
      </c>
      <c r="P279" s="68" t="s">
        <v>200</v>
      </c>
      <c r="Q279" s="68" t="s">
        <v>200</v>
      </c>
      <c r="R279" s="68" t="s">
        <v>200</v>
      </c>
      <c r="S279" s="68" t="s">
        <v>200</v>
      </c>
      <c r="T279" s="68" t="s">
        <v>200</v>
      </c>
      <c r="U279" s="68" t="s">
        <v>200</v>
      </c>
      <c r="V279" s="68" t="s">
        <v>200</v>
      </c>
      <c r="W279" s="68" t="s">
        <v>200</v>
      </c>
      <c r="X279" s="68" t="s">
        <v>200</v>
      </c>
      <c r="Y279" s="68" t="s">
        <v>200</v>
      </c>
      <c r="Z279" s="68" t="s">
        <v>200</v>
      </c>
    </row>
    <row r="280" spans="1:26">
      <c r="A280" t="s">
        <v>248</v>
      </c>
      <c r="B280" t="s">
        <v>201</v>
      </c>
      <c r="C280" t="s">
        <v>202</v>
      </c>
      <c r="D280" t="s">
        <v>199</v>
      </c>
      <c r="E280" t="s">
        <v>194</v>
      </c>
      <c r="F280" s="68" t="s">
        <v>200</v>
      </c>
      <c r="G280" s="68" t="s">
        <v>200</v>
      </c>
      <c r="H280" s="68" t="s">
        <v>200</v>
      </c>
      <c r="I280" s="68" t="s">
        <v>200</v>
      </c>
      <c r="J280" s="68" t="s">
        <v>200</v>
      </c>
      <c r="K280" s="68" t="s">
        <v>200</v>
      </c>
      <c r="L280" s="68" t="s">
        <v>200</v>
      </c>
      <c r="M280" s="68" t="s">
        <v>200</v>
      </c>
      <c r="N280" s="68" t="s">
        <v>200</v>
      </c>
      <c r="O280" s="68" t="s">
        <v>200</v>
      </c>
      <c r="P280" s="68" t="s">
        <v>200</v>
      </c>
      <c r="Q280" s="68" t="s">
        <v>200</v>
      </c>
      <c r="R280" s="68" t="s">
        <v>200</v>
      </c>
      <c r="S280" s="68" t="s">
        <v>200</v>
      </c>
      <c r="T280" s="68" t="s">
        <v>200</v>
      </c>
      <c r="U280" s="68" t="s">
        <v>200</v>
      </c>
      <c r="V280" s="68" t="s">
        <v>200</v>
      </c>
      <c r="W280" s="68" t="s">
        <v>200</v>
      </c>
      <c r="X280" s="68" t="s">
        <v>200</v>
      </c>
      <c r="Y280" s="68" t="s">
        <v>200</v>
      </c>
      <c r="Z280" s="68" t="s">
        <v>200</v>
      </c>
    </row>
    <row r="281" spans="1:26">
      <c r="A281" t="s">
        <v>248</v>
      </c>
      <c r="B281" t="s">
        <v>203</v>
      </c>
      <c r="C281" t="s">
        <v>204</v>
      </c>
      <c r="D281" t="s">
        <v>199</v>
      </c>
      <c r="E281" t="s">
        <v>194</v>
      </c>
      <c r="F281" s="68" t="s">
        <v>200</v>
      </c>
      <c r="G281" s="68" t="s">
        <v>200</v>
      </c>
      <c r="H281" s="68" t="s">
        <v>200</v>
      </c>
      <c r="I281" s="68" t="s">
        <v>200</v>
      </c>
      <c r="J281" s="68" t="s">
        <v>200</v>
      </c>
      <c r="K281" s="68" t="s">
        <v>200</v>
      </c>
      <c r="L281" s="68" t="s">
        <v>200</v>
      </c>
      <c r="M281" s="68" t="s">
        <v>200</v>
      </c>
      <c r="N281" s="68" t="s">
        <v>200</v>
      </c>
      <c r="O281" s="68" t="s">
        <v>200</v>
      </c>
      <c r="P281" s="68" t="s">
        <v>200</v>
      </c>
      <c r="Q281" s="68" t="s">
        <v>200</v>
      </c>
      <c r="R281" s="68" t="s">
        <v>200</v>
      </c>
      <c r="S281" s="68" t="s">
        <v>200</v>
      </c>
      <c r="T281" s="68" t="s">
        <v>200</v>
      </c>
      <c r="U281" s="68" t="s">
        <v>200</v>
      </c>
      <c r="V281" s="68" t="s">
        <v>200</v>
      </c>
      <c r="W281" s="68" t="s">
        <v>200</v>
      </c>
      <c r="X281" s="68" t="s">
        <v>200</v>
      </c>
      <c r="Y281" s="68" t="s">
        <v>200</v>
      </c>
      <c r="Z281" s="68" t="s">
        <v>200</v>
      </c>
    </row>
    <row r="282" spans="1:26">
      <c r="A282" t="s">
        <v>248</v>
      </c>
      <c r="B282" t="s">
        <v>205</v>
      </c>
      <c r="C282" t="s">
        <v>206</v>
      </c>
      <c r="D282" t="s">
        <v>199</v>
      </c>
      <c r="E282" t="s">
        <v>194</v>
      </c>
      <c r="F282" s="68" t="s">
        <v>200</v>
      </c>
      <c r="G282" s="68" t="s">
        <v>200</v>
      </c>
      <c r="H282" s="68" t="s">
        <v>200</v>
      </c>
      <c r="I282" s="68" t="s">
        <v>200</v>
      </c>
      <c r="J282" s="68" t="s">
        <v>200</v>
      </c>
      <c r="K282" s="68" t="s">
        <v>200</v>
      </c>
      <c r="L282" s="68" t="s">
        <v>200</v>
      </c>
      <c r="M282" s="68" t="s">
        <v>200</v>
      </c>
      <c r="N282" s="68" t="s">
        <v>200</v>
      </c>
      <c r="O282" s="68" t="s">
        <v>200</v>
      </c>
      <c r="P282" s="68" t="s">
        <v>200</v>
      </c>
      <c r="Q282" s="68" t="s">
        <v>200</v>
      </c>
      <c r="R282" s="68" t="s">
        <v>200</v>
      </c>
      <c r="S282" s="68" t="s">
        <v>200</v>
      </c>
      <c r="T282" s="68" t="s">
        <v>200</v>
      </c>
      <c r="U282" s="68" t="s">
        <v>200</v>
      </c>
      <c r="V282" s="68" t="s">
        <v>200</v>
      </c>
      <c r="W282" s="68" t="s">
        <v>200</v>
      </c>
      <c r="X282" s="68" t="s">
        <v>200</v>
      </c>
      <c r="Y282" s="68" t="s">
        <v>200</v>
      </c>
      <c r="Z282" s="68" t="s">
        <v>200</v>
      </c>
    </row>
    <row r="283" spans="1:26">
      <c r="A283" t="s">
        <v>248</v>
      </c>
      <c r="B283" t="s">
        <v>207</v>
      </c>
      <c r="C283" t="s">
        <v>208</v>
      </c>
      <c r="D283" t="s">
        <v>199</v>
      </c>
      <c r="E283" t="s">
        <v>194</v>
      </c>
      <c r="F283" s="68" t="s">
        <v>200</v>
      </c>
      <c r="G283" s="68" t="s">
        <v>200</v>
      </c>
      <c r="H283" s="68" t="s">
        <v>200</v>
      </c>
      <c r="I283" s="68" t="s">
        <v>200</v>
      </c>
      <c r="J283" s="68" t="s">
        <v>200</v>
      </c>
      <c r="K283" s="68" t="s">
        <v>200</v>
      </c>
      <c r="L283" s="68" t="s">
        <v>200</v>
      </c>
      <c r="M283" s="68" t="s">
        <v>200</v>
      </c>
      <c r="N283" s="68" t="s">
        <v>200</v>
      </c>
      <c r="O283" s="68" t="s">
        <v>200</v>
      </c>
      <c r="P283" s="68" t="s">
        <v>200</v>
      </c>
      <c r="Q283" s="68" t="s">
        <v>200</v>
      </c>
      <c r="R283" s="68" t="s">
        <v>200</v>
      </c>
      <c r="S283" s="68" t="s">
        <v>200</v>
      </c>
      <c r="T283" s="68" t="s">
        <v>200</v>
      </c>
      <c r="U283" s="68" t="s">
        <v>200</v>
      </c>
      <c r="V283" s="68" t="s">
        <v>200</v>
      </c>
      <c r="W283" s="68" t="s">
        <v>200</v>
      </c>
      <c r="X283" s="68" t="s">
        <v>200</v>
      </c>
      <c r="Y283" s="68" t="s">
        <v>200</v>
      </c>
      <c r="Z283" s="68" t="s">
        <v>200</v>
      </c>
    </row>
    <row r="284" spans="1:26">
      <c r="A284" t="s">
        <v>248</v>
      </c>
      <c r="B284" t="s">
        <v>209</v>
      </c>
      <c r="C284" t="s">
        <v>210</v>
      </c>
      <c r="D284" t="s">
        <v>199</v>
      </c>
      <c r="E284" t="s">
        <v>194</v>
      </c>
      <c r="F284" s="68" t="s">
        <v>200</v>
      </c>
      <c r="G284" s="68" t="s">
        <v>200</v>
      </c>
      <c r="H284" s="68" t="s">
        <v>200</v>
      </c>
      <c r="I284" s="68" t="s">
        <v>200</v>
      </c>
      <c r="J284" s="68" t="s">
        <v>200</v>
      </c>
      <c r="K284" s="68" t="s">
        <v>200</v>
      </c>
      <c r="L284" s="68" t="s">
        <v>200</v>
      </c>
      <c r="M284" s="68" t="s">
        <v>200</v>
      </c>
      <c r="N284" s="68" t="s">
        <v>200</v>
      </c>
      <c r="O284" s="68" t="s">
        <v>200</v>
      </c>
      <c r="P284" s="68" t="s">
        <v>200</v>
      </c>
      <c r="Q284" s="68" t="s">
        <v>200</v>
      </c>
      <c r="R284" s="68" t="s">
        <v>200</v>
      </c>
      <c r="S284" s="68" t="s">
        <v>200</v>
      </c>
      <c r="T284" s="68" t="s">
        <v>200</v>
      </c>
      <c r="U284" s="68" t="s">
        <v>200</v>
      </c>
      <c r="V284" s="68" t="s">
        <v>200</v>
      </c>
      <c r="W284" s="68" t="s">
        <v>200</v>
      </c>
      <c r="X284" s="68" t="s">
        <v>200</v>
      </c>
      <c r="Y284" s="68" t="s">
        <v>200</v>
      </c>
      <c r="Z284" s="68" t="s">
        <v>200</v>
      </c>
    </row>
    <row r="285" spans="1:26">
      <c r="A285" t="s">
        <v>248</v>
      </c>
      <c r="B285" t="s">
        <v>211</v>
      </c>
      <c r="C285" t="s">
        <v>212</v>
      </c>
      <c r="D285" t="s">
        <v>199</v>
      </c>
      <c r="E285" t="s">
        <v>194</v>
      </c>
      <c r="F285" s="68" t="s">
        <v>200</v>
      </c>
      <c r="G285" s="68" t="s">
        <v>200</v>
      </c>
      <c r="H285" s="68" t="s">
        <v>200</v>
      </c>
      <c r="I285" s="68" t="s">
        <v>200</v>
      </c>
      <c r="J285" s="68" t="s">
        <v>200</v>
      </c>
      <c r="K285" s="68" t="s">
        <v>200</v>
      </c>
      <c r="L285" s="68" t="s">
        <v>200</v>
      </c>
      <c r="M285" s="68" t="s">
        <v>200</v>
      </c>
      <c r="N285" s="68" t="s">
        <v>200</v>
      </c>
      <c r="O285" s="68" t="s">
        <v>200</v>
      </c>
      <c r="P285" s="68" t="s">
        <v>200</v>
      </c>
      <c r="Q285" s="68" t="s">
        <v>200</v>
      </c>
      <c r="R285" s="68" t="s">
        <v>200</v>
      </c>
      <c r="S285" s="68" t="s">
        <v>200</v>
      </c>
      <c r="T285" s="68" t="s">
        <v>200</v>
      </c>
      <c r="U285" s="68" t="s">
        <v>200</v>
      </c>
      <c r="V285" s="68" t="s">
        <v>200</v>
      </c>
      <c r="W285" s="68" t="s">
        <v>200</v>
      </c>
      <c r="X285" s="68" t="s">
        <v>200</v>
      </c>
      <c r="Y285" s="68" t="s">
        <v>200</v>
      </c>
      <c r="Z285" s="68" t="s">
        <v>200</v>
      </c>
    </row>
    <row r="286" spans="1:26">
      <c r="A286" t="s">
        <v>248</v>
      </c>
      <c r="B286" t="s">
        <v>213</v>
      </c>
      <c r="C286" t="s">
        <v>214</v>
      </c>
      <c r="D286" t="s">
        <v>215</v>
      </c>
      <c r="E286" t="s">
        <v>194</v>
      </c>
      <c r="F286" s="68" t="s">
        <v>200</v>
      </c>
      <c r="G286" s="68" t="s">
        <v>200</v>
      </c>
      <c r="H286" s="68" t="s">
        <v>200</v>
      </c>
      <c r="I286" s="68" t="s">
        <v>200</v>
      </c>
      <c r="J286" s="68" t="s">
        <v>200</v>
      </c>
      <c r="K286" s="68" t="s">
        <v>200</v>
      </c>
      <c r="L286" s="68" t="s">
        <v>200</v>
      </c>
      <c r="M286" s="68" t="s">
        <v>200</v>
      </c>
      <c r="N286" s="68" t="s">
        <v>200</v>
      </c>
      <c r="O286" s="68" t="s">
        <v>200</v>
      </c>
      <c r="P286" s="68" t="s">
        <v>200</v>
      </c>
      <c r="Q286" s="68" t="s">
        <v>200</v>
      </c>
      <c r="R286" s="68" t="s">
        <v>200</v>
      </c>
      <c r="S286" s="68" t="s">
        <v>200</v>
      </c>
      <c r="T286" s="68" t="s">
        <v>200</v>
      </c>
      <c r="U286" s="68" t="s">
        <v>200</v>
      </c>
      <c r="V286" s="68" t="s">
        <v>200</v>
      </c>
      <c r="W286" s="68" t="s">
        <v>200</v>
      </c>
      <c r="X286" s="68" t="s">
        <v>200</v>
      </c>
      <c r="Y286" s="68" t="s">
        <v>200</v>
      </c>
      <c r="Z286" s="68" t="s">
        <v>200</v>
      </c>
    </row>
    <row r="287" spans="1:26">
      <c r="A287" t="s">
        <v>248</v>
      </c>
      <c r="B287" t="s">
        <v>216</v>
      </c>
      <c r="C287" t="s">
        <v>217</v>
      </c>
      <c r="D287" t="s">
        <v>215</v>
      </c>
      <c r="E287" t="s">
        <v>194</v>
      </c>
      <c r="F287" s="68" t="s">
        <v>200</v>
      </c>
      <c r="G287" s="68" t="s">
        <v>200</v>
      </c>
      <c r="H287" s="68" t="s">
        <v>200</v>
      </c>
      <c r="I287" s="68" t="s">
        <v>200</v>
      </c>
      <c r="J287" s="68" t="s">
        <v>200</v>
      </c>
      <c r="K287" s="68" t="s">
        <v>200</v>
      </c>
      <c r="L287" s="68" t="s">
        <v>200</v>
      </c>
      <c r="M287" s="68" t="s">
        <v>200</v>
      </c>
      <c r="N287" s="68" t="s">
        <v>200</v>
      </c>
      <c r="O287" s="68" t="s">
        <v>200</v>
      </c>
      <c r="P287" s="68" t="s">
        <v>200</v>
      </c>
      <c r="Q287" s="68" t="s">
        <v>200</v>
      </c>
      <c r="R287" s="68" t="s">
        <v>200</v>
      </c>
      <c r="S287" s="68" t="s">
        <v>200</v>
      </c>
      <c r="T287" s="68" t="s">
        <v>200</v>
      </c>
      <c r="U287" s="68" t="s">
        <v>200</v>
      </c>
      <c r="V287" s="68" t="s">
        <v>200</v>
      </c>
      <c r="W287" s="68" t="s">
        <v>200</v>
      </c>
      <c r="X287" s="68" t="s">
        <v>200</v>
      </c>
      <c r="Y287" s="68" t="s">
        <v>200</v>
      </c>
      <c r="Z287" s="68" t="s">
        <v>200</v>
      </c>
    </row>
    <row r="288" spans="1:26">
      <c r="A288" t="s">
        <v>248</v>
      </c>
      <c r="B288" t="s">
        <v>218</v>
      </c>
      <c r="C288" t="s">
        <v>219</v>
      </c>
      <c r="D288" t="s">
        <v>215</v>
      </c>
      <c r="E288" t="s">
        <v>194</v>
      </c>
      <c r="F288" s="68" t="s">
        <v>200</v>
      </c>
      <c r="G288" s="68" t="s">
        <v>200</v>
      </c>
      <c r="H288" s="68" t="s">
        <v>200</v>
      </c>
      <c r="I288" s="68" t="s">
        <v>200</v>
      </c>
      <c r="J288" s="68" t="s">
        <v>200</v>
      </c>
      <c r="K288" s="68" t="s">
        <v>200</v>
      </c>
      <c r="L288" s="68" t="s">
        <v>200</v>
      </c>
      <c r="M288" s="68" t="s">
        <v>200</v>
      </c>
      <c r="N288" s="68" t="s">
        <v>200</v>
      </c>
      <c r="O288" s="68" t="s">
        <v>200</v>
      </c>
      <c r="P288" s="68" t="s">
        <v>200</v>
      </c>
      <c r="Q288" s="68" t="s">
        <v>200</v>
      </c>
      <c r="R288" s="68" t="s">
        <v>200</v>
      </c>
      <c r="S288" s="68" t="s">
        <v>200</v>
      </c>
      <c r="T288" s="68" t="s">
        <v>200</v>
      </c>
      <c r="U288" s="68" t="s">
        <v>200</v>
      </c>
      <c r="V288" s="68" t="s">
        <v>200</v>
      </c>
      <c r="W288" s="68" t="s">
        <v>200</v>
      </c>
      <c r="X288" s="68" t="s">
        <v>200</v>
      </c>
      <c r="Y288" s="68" t="s">
        <v>200</v>
      </c>
      <c r="Z288" s="68" t="s">
        <v>200</v>
      </c>
    </row>
    <row r="289" spans="1:26">
      <c r="A289" t="s">
        <v>248</v>
      </c>
      <c r="B289" t="s">
        <v>220</v>
      </c>
      <c r="C289" t="s">
        <v>221</v>
      </c>
      <c r="D289" t="s">
        <v>215</v>
      </c>
      <c r="E289" t="s">
        <v>194</v>
      </c>
      <c r="F289" s="68" t="s">
        <v>200</v>
      </c>
      <c r="G289" s="68" t="s">
        <v>200</v>
      </c>
      <c r="H289" s="68" t="s">
        <v>200</v>
      </c>
      <c r="I289" s="68" t="s">
        <v>200</v>
      </c>
      <c r="J289" s="68" t="s">
        <v>200</v>
      </c>
      <c r="K289" s="68" t="s">
        <v>200</v>
      </c>
      <c r="L289" s="68" t="s">
        <v>200</v>
      </c>
      <c r="M289" s="68" t="s">
        <v>200</v>
      </c>
      <c r="N289" s="68" t="s">
        <v>200</v>
      </c>
      <c r="O289" s="68" t="s">
        <v>200</v>
      </c>
      <c r="P289" s="68" t="s">
        <v>200</v>
      </c>
      <c r="Q289" s="68" t="s">
        <v>200</v>
      </c>
      <c r="R289" s="68" t="s">
        <v>200</v>
      </c>
      <c r="S289" s="68" t="s">
        <v>200</v>
      </c>
      <c r="T289" s="68" t="s">
        <v>200</v>
      </c>
      <c r="U289" s="68" t="s">
        <v>200</v>
      </c>
      <c r="V289" s="68" t="s">
        <v>200</v>
      </c>
      <c r="W289" s="68" t="s">
        <v>200</v>
      </c>
      <c r="X289" s="68" t="s">
        <v>200</v>
      </c>
      <c r="Y289" s="68" t="s">
        <v>200</v>
      </c>
      <c r="Z289" s="68" t="s">
        <v>200</v>
      </c>
    </row>
    <row r="290" spans="1:26">
      <c r="A290" t="s">
        <v>248</v>
      </c>
      <c r="B290" t="s">
        <v>222</v>
      </c>
      <c r="C290" t="s">
        <v>223</v>
      </c>
      <c r="D290" t="s">
        <v>215</v>
      </c>
      <c r="E290" t="s">
        <v>194</v>
      </c>
      <c r="F290" s="68" t="s">
        <v>200</v>
      </c>
      <c r="G290" s="68" t="s">
        <v>200</v>
      </c>
      <c r="H290" s="68" t="s">
        <v>200</v>
      </c>
      <c r="I290" s="68" t="s">
        <v>200</v>
      </c>
      <c r="J290" s="68" t="s">
        <v>200</v>
      </c>
      <c r="K290" s="68" t="s">
        <v>200</v>
      </c>
      <c r="L290" s="68" t="s">
        <v>200</v>
      </c>
      <c r="M290" s="68" t="s">
        <v>200</v>
      </c>
      <c r="N290" s="68" t="s">
        <v>200</v>
      </c>
      <c r="O290" s="68" t="s">
        <v>200</v>
      </c>
      <c r="P290" s="68" t="s">
        <v>200</v>
      </c>
      <c r="Q290" s="68" t="s">
        <v>200</v>
      </c>
      <c r="R290" s="68" t="s">
        <v>200</v>
      </c>
      <c r="S290" s="68" t="s">
        <v>200</v>
      </c>
      <c r="T290" s="68" t="s">
        <v>200</v>
      </c>
      <c r="U290" s="68" t="s">
        <v>200</v>
      </c>
      <c r="V290" s="68" t="s">
        <v>200</v>
      </c>
      <c r="W290" s="68" t="s">
        <v>200</v>
      </c>
      <c r="X290" s="68" t="s">
        <v>200</v>
      </c>
      <c r="Y290" s="68" t="s">
        <v>200</v>
      </c>
      <c r="Z290" s="68" t="s">
        <v>200</v>
      </c>
    </row>
    <row r="291" spans="1:26">
      <c r="A291" t="s">
        <v>248</v>
      </c>
      <c r="B291" t="s">
        <v>224</v>
      </c>
      <c r="C291" t="s">
        <v>225</v>
      </c>
      <c r="D291" t="s">
        <v>215</v>
      </c>
      <c r="E291" t="s">
        <v>194</v>
      </c>
      <c r="F291" s="68" t="s">
        <v>200</v>
      </c>
      <c r="G291" s="68" t="s">
        <v>200</v>
      </c>
      <c r="H291" s="68" t="s">
        <v>200</v>
      </c>
      <c r="I291" s="68" t="s">
        <v>200</v>
      </c>
      <c r="J291" s="68" t="s">
        <v>200</v>
      </c>
      <c r="K291" s="68" t="s">
        <v>200</v>
      </c>
      <c r="L291" s="68" t="s">
        <v>200</v>
      </c>
      <c r="M291" s="68" t="s">
        <v>200</v>
      </c>
      <c r="N291" s="68" t="s">
        <v>200</v>
      </c>
      <c r="O291" s="68" t="s">
        <v>200</v>
      </c>
      <c r="P291" s="68" t="s">
        <v>200</v>
      </c>
      <c r="Q291" s="68" t="s">
        <v>200</v>
      </c>
      <c r="R291" s="68" t="s">
        <v>200</v>
      </c>
      <c r="S291" s="68" t="s">
        <v>200</v>
      </c>
      <c r="T291" s="68" t="s">
        <v>200</v>
      </c>
      <c r="U291" s="68" t="s">
        <v>200</v>
      </c>
      <c r="V291" s="68" t="s">
        <v>200</v>
      </c>
      <c r="W291" s="68" t="s">
        <v>200</v>
      </c>
      <c r="X291" s="68" t="s">
        <v>200</v>
      </c>
      <c r="Y291" s="68" t="s">
        <v>200</v>
      </c>
      <c r="Z291" s="68" t="s">
        <v>200</v>
      </c>
    </row>
    <row r="292" spans="1:26">
      <c r="A292" t="s">
        <v>248</v>
      </c>
      <c r="B292" t="s">
        <v>226</v>
      </c>
      <c r="C292" t="s">
        <v>227</v>
      </c>
      <c r="D292" t="s">
        <v>215</v>
      </c>
      <c r="E292" t="s">
        <v>194</v>
      </c>
      <c r="F292" s="68" t="s">
        <v>200</v>
      </c>
      <c r="G292" s="68" t="s">
        <v>200</v>
      </c>
      <c r="H292" s="68" t="s">
        <v>200</v>
      </c>
      <c r="I292" s="68" t="s">
        <v>200</v>
      </c>
      <c r="J292" s="68" t="s">
        <v>200</v>
      </c>
      <c r="K292" s="68" t="s">
        <v>200</v>
      </c>
      <c r="L292" s="68" t="s">
        <v>200</v>
      </c>
      <c r="M292" s="68" t="s">
        <v>200</v>
      </c>
      <c r="N292" s="68" t="s">
        <v>200</v>
      </c>
      <c r="O292" s="68" t="s">
        <v>200</v>
      </c>
      <c r="P292" s="68" t="s">
        <v>200</v>
      </c>
      <c r="Q292" s="68" t="s">
        <v>200</v>
      </c>
      <c r="R292" s="68" t="s">
        <v>200</v>
      </c>
      <c r="S292" s="68" t="s">
        <v>200</v>
      </c>
      <c r="T292" s="68" t="s">
        <v>200</v>
      </c>
      <c r="U292" s="68" t="s">
        <v>200</v>
      </c>
      <c r="V292" s="68" t="s">
        <v>200</v>
      </c>
      <c r="W292" s="68" t="s">
        <v>200</v>
      </c>
      <c r="X292" s="68" t="s">
        <v>200</v>
      </c>
      <c r="Y292" s="68" t="s">
        <v>200</v>
      </c>
      <c r="Z292" s="68" t="s">
        <v>200</v>
      </c>
    </row>
    <row r="293" spans="1:26">
      <c r="A293" t="s">
        <v>248</v>
      </c>
      <c r="B293" t="s">
        <v>228</v>
      </c>
      <c r="C293" t="s">
        <v>229</v>
      </c>
      <c r="D293" t="s">
        <v>215</v>
      </c>
      <c r="E293" t="s">
        <v>194</v>
      </c>
      <c r="F293" s="68" t="s">
        <v>200</v>
      </c>
      <c r="G293" s="68" t="s">
        <v>200</v>
      </c>
      <c r="H293" s="68" t="s">
        <v>200</v>
      </c>
      <c r="I293" s="68" t="s">
        <v>200</v>
      </c>
      <c r="J293" s="68" t="s">
        <v>200</v>
      </c>
      <c r="K293" s="68" t="s">
        <v>200</v>
      </c>
      <c r="L293" s="68" t="s">
        <v>200</v>
      </c>
      <c r="M293" s="68" t="s">
        <v>200</v>
      </c>
      <c r="N293" s="68" t="s">
        <v>200</v>
      </c>
      <c r="O293" s="68" t="s">
        <v>200</v>
      </c>
      <c r="P293" s="68" t="s">
        <v>200</v>
      </c>
      <c r="Q293" s="68" t="s">
        <v>200</v>
      </c>
      <c r="R293" s="68" t="s">
        <v>200</v>
      </c>
      <c r="S293" s="68" t="s">
        <v>200</v>
      </c>
      <c r="T293" s="68" t="s">
        <v>200</v>
      </c>
      <c r="U293" s="68" t="s">
        <v>200</v>
      </c>
      <c r="V293" s="68" t="s">
        <v>200</v>
      </c>
      <c r="W293" s="68" t="s">
        <v>200</v>
      </c>
      <c r="X293" s="68" t="s">
        <v>200</v>
      </c>
      <c r="Y293" s="68" t="s">
        <v>200</v>
      </c>
      <c r="Z293" s="68" t="s">
        <v>200</v>
      </c>
    </row>
    <row r="294" spans="1:26">
      <c r="A294" t="s">
        <v>248</v>
      </c>
      <c r="B294" t="s">
        <v>230</v>
      </c>
      <c r="C294" t="s">
        <v>231</v>
      </c>
      <c r="D294" t="s">
        <v>215</v>
      </c>
      <c r="E294" t="s">
        <v>194</v>
      </c>
      <c r="F294" s="68" t="s">
        <v>200</v>
      </c>
      <c r="G294" s="68" t="s">
        <v>200</v>
      </c>
      <c r="H294" s="68" t="s">
        <v>200</v>
      </c>
      <c r="I294" s="68" t="s">
        <v>200</v>
      </c>
      <c r="J294" s="68" t="s">
        <v>200</v>
      </c>
      <c r="K294" s="68" t="s">
        <v>200</v>
      </c>
      <c r="L294" s="68" t="s">
        <v>200</v>
      </c>
      <c r="M294" s="68" t="s">
        <v>200</v>
      </c>
      <c r="N294" s="68" t="s">
        <v>200</v>
      </c>
      <c r="O294" s="68" t="s">
        <v>200</v>
      </c>
      <c r="P294" s="68" t="s">
        <v>200</v>
      </c>
      <c r="Q294" s="68" t="s">
        <v>200</v>
      </c>
      <c r="R294" s="68" t="s">
        <v>200</v>
      </c>
      <c r="S294" s="68" t="s">
        <v>200</v>
      </c>
      <c r="T294" s="68" t="s">
        <v>200</v>
      </c>
      <c r="U294" s="68" t="s">
        <v>200</v>
      </c>
      <c r="V294" s="68" t="s">
        <v>200</v>
      </c>
      <c r="W294" s="68" t="s">
        <v>200</v>
      </c>
      <c r="X294" s="68" t="s">
        <v>200</v>
      </c>
      <c r="Y294" s="68" t="s">
        <v>200</v>
      </c>
      <c r="Z294" s="68" t="s">
        <v>200</v>
      </c>
    </row>
    <row r="295" spans="1:26">
      <c r="A295" t="s">
        <v>249</v>
      </c>
      <c r="B295" t="s">
        <v>197</v>
      </c>
      <c r="C295" t="s">
        <v>198</v>
      </c>
      <c r="D295" t="s">
        <v>199</v>
      </c>
      <c r="E295" t="s">
        <v>194</v>
      </c>
      <c r="F295" s="68" t="s">
        <v>200</v>
      </c>
      <c r="G295" s="68" t="s">
        <v>200</v>
      </c>
      <c r="H295" s="68" t="s">
        <v>200</v>
      </c>
      <c r="I295" s="68" t="s">
        <v>200</v>
      </c>
      <c r="J295" s="68" t="s">
        <v>200</v>
      </c>
      <c r="K295" s="68" t="s">
        <v>200</v>
      </c>
      <c r="L295" s="68" t="s">
        <v>200</v>
      </c>
      <c r="M295" s="68" t="s">
        <v>200</v>
      </c>
      <c r="N295" s="68" t="s">
        <v>200</v>
      </c>
      <c r="O295" s="68" t="s">
        <v>200</v>
      </c>
      <c r="P295" s="68" t="s">
        <v>200</v>
      </c>
      <c r="Q295" s="68" t="s">
        <v>200</v>
      </c>
      <c r="R295" s="68" t="s">
        <v>200</v>
      </c>
      <c r="S295" s="68" t="s">
        <v>200</v>
      </c>
      <c r="T295" s="68" t="s">
        <v>200</v>
      </c>
      <c r="U295" s="68" t="s">
        <v>200</v>
      </c>
      <c r="V295" s="68" t="s">
        <v>200</v>
      </c>
      <c r="W295" s="68" t="s">
        <v>200</v>
      </c>
      <c r="X295" s="68" t="s">
        <v>200</v>
      </c>
      <c r="Y295" s="68" t="s">
        <v>200</v>
      </c>
      <c r="Z295" s="68" t="s">
        <v>200</v>
      </c>
    </row>
    <row r="296" spans="1:26">
      <c r="A296" t="s">
        <v>249</v>
      </c>
      <c r="B296" t="s">
        <v>201</v>
      </c>
      <c r="C296" t="s">
        <v>202</v>
      </c>
      <c r="D296" t="s">
        <v>199</v>
      </c>
      <c r="E296" t="s">
        <v>194</v>
      </c>
      <c r="F296" s="68" t="s">
        <v>200</v>
      </c>
      <c r="G296" s="68" t="s">
        <v>200</v>
      </c>
      <c r="H296" s="68" t="s">
        <v>200</v>
      </c>
      <c r="I296" s="68" t="s">
        <v>200</v>
      </c>
      <c r="J296" s="68" t="s">
        <v>200</v>
      </c>
      <c r="K296" s="68" t="s">
        <v>200</v>
      </c>
      <c r="L296" s="68" t="s">
        <v>200</v>
      </c>
      <c r="M296" s="68" t="s">
        <v>200</v>
      </c>
      <c r="N296" s="68" t="s">
        <v>200</v>
      </c>
      <c r="O296" s="68" t="s">
        <v>200</v>
      </c>
      <c r="P296" s="68" t="s">
        <v>200</v>
      </c>
      <c r="Q296" s="68" t="s">
        <v>200</v>
      </c>
      <c r="R296" s="68" t="s">
        <v>200</v>
      </c>
      <c r="S296" s="68" t="s">
        <v>200</v>
      </c>
      <c r="T296" s="68" t="s">
        <v>200</v>
      </c>
      <c r="U296" s="68" t="s">
        <v>200</v>
      </c>
      <c r="V296" s="68" t="s">
        <v>200</v>
      </c>
      <c r="W296" s="68" t="s">
        <v>200</v>
      </c>
      <c r="X296" s="68" t="s">
        <v>200</v>
      </c>
      <c r="Y296" s="68" t="s">
        <v>200</v>
      </c>
      <c r="Z296" s="68" t="s">
        <v>200</v>
      </c>
    </row>
    <row r="297" spans="1:26">
      <c r="A297" t="s">
        <v>249</v>
      </c>
      <c r="B297" t="s">
        <v>203</v>
      </c>
      <c r="C297" t="s">
        <v>204</v>
      </c>
      <c r="D297" t="s">
        <v>199</v>
      </c>
      <c r="E297" t="s">
        <v>194</v>
      </c>
      <c r="F297" s="68" t="s">
        <v>200</v>
      </c>
      <c r="G297" s="68" t="s">
        <v>200</v>
      </c>
      <c r="H297" s="68" t="s">
        <v>200</v>
      </c>
      <c r="I297" s="68" t="s">
        <v>200</v>
      </c>
      <c r="J297" s="68" t="s">
        <v>200</v>
      </c>
      <c r="K297" s="68" t="s">
        <v>200</v>
      </c>
      <c r="L297" s="68" t="s">
        <v>200</v>
      </c>
      <c r="M297" s="68" t="s">
        <v>200</v>
      </c>
      <c r="N297" s="68" t="s">
        <v>200</v>
      </c>
      <c r="O297" s="68" t="s">
        <v>200</v>
      </c>
      <c r="P297" s="68" t="s">
        <v>200</v>
      </c>
      <c r="Q297" s="68" t="s">
        <v>200</v>
      </c>
      <c r="R297" s="68" t="s">
        <v>200</v>
      </c>
      <c r="S297" s="68" t="s">
        <v>200</v>
      </c>
      <c r="T297" s="68" t="s">
        <v>200</v>
      </c>
      <c r="U297" s="68" t="s">
        <v>200</v>
      </c>
      <c r="V297" s="68" t="s">
        <v>200</v>
      </c>
      <c r="W297" s="68" t="s">
        <v>200</v>
      </c>
      <c r="X297" s="68" t="s">
        <v>200</v>
      </c>
      <c r="Y297" s="68" t="s">
        <v>200</v>
      </c>
      <c r="Z297" s="68" t="s">
        <v>200</v>
      </c>
    </row>
    <row r="298" spans="1:26">
      <c r="A298" t="s">
        <v>249</v>
      </c>
      <c r="B298" t="s">
        <v>205</v>
      </c>
      <c r="C298" t="s">
        <v>206</v>
      </c>
      <c r="D298" t="s">
        <v>199</v>
      </c>
      <c r="E298" t="s">
        <v>194</v>
      </c>
      <c r="F298" s="68" t="s">
        <v>200</v>
      </c>
      <c r="G298" s="68" t="s">
        <v>200</v>
      </c>
      <c r="H298" s="68" t="s">
        <v>200</v>
      </c>
      <c r="I298" s="68" t="s">
        <v>200</v>
      </c>
      <c r="J298" s="68" t="s">
        <v>200</v>
      </c>
      <c r="K298" s="68" t="s">
        <v>200</v>
      </c>
      <c r="L298" s="68" t="s">
        <v>200</v>
      </c>
      <c r="M298" s="68" t="s">
        <v>200</v>
      </c>
      <c r="N298" s="68" t="s">
        <v>200</v>
      </c>
      <c r="O298" s="68" t="s">
        <v>200</v>
      </c>
      <c r="P298" s="68" t="s">
        <v>200</v>
      </c>
      <c r="Q298" s="68" t="s">
        <v>200</v>
      </c>
      <c r="R298" s="68" t="s">
        <v>200</v>
      </c>
      <c r="S298" s="68" t="s">
        <v>200</v>
      </c>
      <c r="T298" s="68" t="s">
        <v>200</v>
      </c>
      <c r="U298" s="68" t="s">
        <v>200</v>
      </c>
      <c r="V298" s="68" t="s">
        <v>200</v>
      </c>
      <c r="W298" s="68" t="s">
        <v>200</v>
      </c>
      <c r="X298" s="68" t="s">
        <v>200</v>
      </c>
      <c r="Y298" s="68" t="s">
        <v>200</v>
      </c>
      <c r="Z298" s="69">
        <v>0</v>
      </c>
    </row>
    <row r="299" spans="1:26">
      <c r="A299" t="s">
        <v>249</v>
      </c>
      <c r="B299" t="s">
        <v>207</v>
      </c>
      <c r="C299" t="s">
        <v>208</v>
      </c>
      <c r="D299" t="s">
        <v>199</v>
      </c>
      <c r="E299" t="s">
        <v>194</v>
      </c>
      <c r="F299" s="68" t="s">
        <v>200</v>
      </c>
      <c r="G299" s="68" t="s">
        <v>200</v>
      </c>
      <c r="H299" s="68" t="s">
        <v>200</v>
      </c>
      <c r="I299" s="68" t="s">
        <v>200</v>
      </c>
      <c r="J299" s="68" t="s">
        <v>200</v>
      </c>
      <c r="K299" s="68" t="s">
        <v>200</v>
      </c>
      <c r="L299" s="68" t="s">
        <v>200</v>
      </c>
      <c r="M299" s="68" t="s">
        <v>200</v>
      </c>
      <c r="N299" s="68" t="s">
        <v>200</v>
      </c>
      <c r="O299" s="68" t="s">
        <v>200</v>
      </c>
      <c r="P299" s="68" t="s">
        <v>200</v>
      </c>
      <c r="Q299" s="68" t="s">
        <v>200</v>
      </c>
      <c r="R299" s="68" t="s">
        <v>200</v>
      </c>
      <c r="S299" s="68" t="s">
        <v>200</v>
      </c>
      <c r="T299" s="68" t="s">
        <v>200</v>
      </c>
      <c r="U299" s="68" t="s">
        <v>200</v>
      </c>
      <c r="V299" s="68" t="s">
        <v>200</v>
      </c>
      <c r="W299" s="68" t="s">
        <v>200</v>
      </c>
      <c r="X299" s="68" t="s">
        <v>200</v>
      </c>
      <c r="Y299" s="68" t="s">
        <v>200</v>
      </c>
      <c r="Z299" s="69">
        <v>0.33</v>
      </c>
    </row>
    <row r="300" spans="1:26">
      <c r="A300" t="s">
        <v>249</v>
      </c>
      <c r="B300" t="s">
        <v>209</v>
      </c>
      <c r="C300" t="s">
        <v>210</v>
      </c>
      <c r="D300" t="s">
        <v>199</v>
      </c>
      <c r="E300" t="s">
        <v>194</v>
      </c>
      <c r="F300" s="68" t="s">
        <v>200</v>
      </c>
      <c r="G300" s="68" t="s">
        <v>200</v>
      </c>
      <c r="H300" s="68" t="s">
        <v>200</v>
      </c>
      <c r="I300" s="68" t="s">
        <v>200</v>
      </c>
      <c r="J300" s="68" t="s">
        <v>200</v>
      </c>
      <c r="K300" s="68" t="s">
        <v>200</v>
      </c>
      <c r="L300" s="68" t="s">
        <v>200</v>
      </c>
      <c r="M300" s="68" t="s">
        <v>200</v>
      </c>
      <c r="N300" s="68" t="s">
        <v>200</v>
      </c>
      <c r="O300" s="68" t="s">
        <v>200</v>
      </c>
      <c r="P300" s="68" t="s">
        <v>200</v>
      </c>
      <c r="Q300" s="68" t="s">
        <v>200</v>
      </c>
      <c r="R300" s="68" t="s">
        <v>200</v>
      </c>
      <c r="S300" s="68" t="s">
        <v>200</v>
      </c>
      <c r="T300" s="68" t="s">
        <v>200</v>
      </c>
      <c r="U300" s="68" t="s">
        <v>200</v>
      </c>
      <c r="V300" s="68" t="s">
        <v>200</v>
      </c>
      <c r="W300" s="68" t="s">
        <v>200</v>
      </c>
      <c r="X300" s="68" t="s">
        <v>200</v>
      </c>
      <c r="Y300" s="68" t="s">
        <v>200</v>
      </c>
      <c r="Z300" s="69">
        <v>0.66</v>
      </c>
    </row>
    <row r="301" spans="1:26">
      <c r="A301" t="s">
        <v>249</v>
      </c>
      <c r="B301" t="s">
        <v>211</v>
      </c>
      <c r="C301" t="s">
        <v>212</v>
      </c>
      <c r="D301" t="s">
        <v>199</v>
      </c>
      <c r="E301" t="s">
        <v>194</v>
      </c>
      <c r="F301" s="68" t="s">
        <v>200</v>
      </c>
      <c r="G301" s="68" t="s">
        <v>200</v>
      </c>
      <c r="H301" s="68" t="s">
        <v>200</v>
      </c>
      <c r="I301" s="68" t="s">
        <v>200</v>
      </c>
      <c r="J301" s="68" t="s">
        <v>200</v>
      </c>
      <c r="K301" s="68" t="s">
        <v>200</v>
      </c>
      <c r="L301" s="68" t="s">
        <v>200</v>
      </c>
      <c r="M301" s="68" t="s">
        <v>200</v>
      </c>
      <c r="N301" s="68" t="s">
        <v>200</v>
      </c>
      <c r="O301" s="68" t="s">
        <v>200</v>
      </c>
      <c r="P301" s="68" t="s">
        <v>200</v>
      </c>
      <c r="Q301" s="68" t="s">
        <v>200</v>
      </c>
      <c r="R301" s="68" t="s">
        <v>200</v>
      </c>
      <c r="S301" s="68" t="s">
        <v>200</v>
      </c>
      <c r="T301" s="68" t="s">
        <v>200</v>
      </c>
      <c r="U301" s="68" t="s">
        <v>200</v>
      </c>
      <c r="V301" s="68" t="s">
        <v>200</v>
      </c>
      <c r="W301" s="68" t="s">
        <v>200</v>
      </c>
      <c r="X301" s="68" t="s">
        <v>200</v>
      </c>
      <c r="Y301" s="68" t="s">
        <v>200</v>
      </c>
      <c r="Z301" s="69">
        <v>1</v>
      </c>
    </row>
    <row r="302" spans="1:26">
      <c r="A302" t="s">
        <v>249</v>
      </c>
      <c r="B302" t="s">
        <v>213</v>
      </c>
      <c r="C302" t="s">
        <v>214</v>
      </c>
      <c r="D302" t="s">
        <v>215</v>
      </c>
      <c r="E302" t="s">
        <v>194</v>
      </c>
      <c r="F302" s="68" t="s">
        <v>200</v>
      </c>
      <c r="G302" s="68" t="s">
        <v>200</v>
      </c>
      <c r="H302" s="68" t="s">
        <v>200</v>
      </c>
      <c r="I302" s="68" t="s">
        <v>200</v>
      </c>
      <c r="J302" s="68" t="s">
        <v>200</v>
      </c>
      <c r="K302" s="68" t="s">
        <v>200</v>
      </c>
      <c r="L302" s="68" t="s">
        <v>200</v>
      </c>
      <c r="M302" s="68" t="s">
        <v>200</v>
      </c>
      <c r="N302" s="68" t="s">
        <v>200</v>
      </c>
      <c r="O302" s="68" t="s">
        <v>200</v>
      </c>
      <c r="P302" s="68" t="s">
        <v>200</v>
      </c>
      <c r="Q302" s="68" t="s">
        <v>200</v>
      </c>
      <c r="R302" s="68" t="s">
        <v>200</v>
      </c>
      <c r="S302" s="68" t="s">
        <v>200</v>
      </c>
      <c r="T302" s="68" t="s">
        <v>200</v>
      </c>
      <c r="U302" s="68" t="s">
        <v>200</v>
      </c>
      <c r="V302" s="68" t="s">
        <v>200</v>
      </c>
      <c r="W302" s="68" t="s">
        <v>200</v>
      </c>
      <c r="X302" s="68" t="s">
        <v>200</v>
      </c>
      <c r="Y302" s="68" t="s">
        <v>200</v>
      </c>
      <c r="Z302" s="68" t="s">
        <v>200</v>
      </c>
    </row>
    <row r="303" spans="1:26">
      <c r="A303" t="s">
        <v>249</v>
      </c>
      <c r="B303" t="s">
        <v>216</v>
      </c>
      <c r="C303" t="s">
        <v>217</v>
      </c>
      <c r="D303" t="s">
        <v>215</v>
      </c>
      <c r="E303" t="s">
        <v>194</v>
      </c>
      <c r="F303" s="68" t="s">
        <v>200</v>
      </c>
      <c r="G303" s="68" t="s">
        <v>200</v>
      </c>
      <c r="H303" s="68" t="s">
        <v>200</v>
      </c>
      <c r="I303" s="68" t="s">
        <v>200</v>
      </c>
      <c r="J303" s="68" t="s">
        <v>200</v>
      </c>
      <c r="K303" s="68" t="s">
        <v>200</v>
      </c>
      <c r="L303" s="68" t="s">
        <v>200</v>
      </c>
      <c r="M303" s="68" t="s">
        <v>200</v>
      </c>
      <c r="N303" s="68" t="s">
        <v>200</v>
      </c>
      <c r="O303" s="68" t="s">
        <v>200</v>
      </c>
      <c r="P303" s="68" t="s">
        <v>200</v>
      </c>
      <c r="Q303" s="68" t="s">
        <v>200</v>
      </c>
      <c r="R303" s="68" t="s">
        <v>200</v>
      </c>
      <c r="S303" s="68" t="s">
        <v>200</v>
      </c>
      <c r="T303" s="68" t="s">
        <v>200</v>
      </c>
      <c r="U303" s="68" t="s">
        <v>200</v>
      </c>
      <c r="V303" s="68" t="s">
        <v>200</v>
      </c>
      <c r="W303" s="68" t="s">
        <v>200</v>
      </c>
      <c r="X303" s="68" t="s">
        <v>200</v>
      </c>
      <c r="Y303" s="68" t="s">
        <v>200</v>
      </c>
      <c r="Z303" s="68" t="s">
        <v>200</v>
      </c>
    </row>
    <row r="304" spans="1:26">
      <c r="A304" t="s">
        <v>249</v>
      </c>
      <c r="B304" t="s">
        <v>218</v>
      </c>
      <c r="C304" t="s">
        <v>219</v>
      </c>
      <c r="D304" t="s">
        <v>215</v>
      </c>
      <c r="E304" t="s">
        <v>194</v>
      </c>
      <c r="F304" s="68" t="s">
        <v>200</v>
      </c>
      <c r="G304" s="68" t="s">
        <v>200</v>
      </c>
      <c r="H304" s="68" t="s">
        <v>200</v>
      </c>
      <c r="I304" s="68" t="s">
        <v>200</v>
      </c>
      <c r="J304" s="68" t="s">
        <v>200</v>
      </c>
      <c r="K304" s="68" t="s">
        <v>200</v>
      </c>
      <c r="L304" s="68" t="s">
        <v>200</v>
      </c>
      <c r="M304" s="68" t="s">
        <v>200</v>
      </c>
      <c r="N304" s="68" t="s">
        <v>200</v>
      </c>
      <c r="O304" s="68" t="s">
        <v>200</v>
      </c>
      <c r="P304" s="68" t="s">
        <v>200</v>
      </c>
      <c r="Q304" s="68" t="s">
        <v>200</v>
      </c>
      <c r="R304" s="68" t="s">
        <v>200</v>
      </c>
      <c r="S304" s="68" t="s">
        <v>200</v>
      </c>
      <c r="T304" s="68" t="s">
        <v>200</v>
      </c>
      <c r="U304" s="68" t="s">
        <v>200</v>
      </c>
      <c r="V304" s="68" t="s">
        <v>200</v>
      </c>
      <c r="W304" s="68" t="s">
        <v>200</v>
      </c>
      <c r="X304" s="68" t="s">
        <v>200</v>
      </c>
      <c r="Y304" s="68" t="s">
        <v>200</v>
      </c>
      <c r="Z304" s="68" t="s">
        <v>200</v>
      </c>
    </row>
    <row r="305" spans="1:26">
      <c r="A305" t="s">
        <v>249</v>
      </c>
      <c r="B305" t="s">
        <v>220</v>
      </c>
      <c r="C305" t="s">
        <v>221</v>
      </c>
      <c r="D305" t="s">
        <v>215</v>
      </c>
      <c r="E305" t="s">
        <v>194</v>
      </c>
      <c r="F305" s="68" t="s">
        <v>200</v>
      </c>
      <c r="G305" s="68" t="s">
        <v>200</v>
      </c>
      <c r="H305" s="68" t="s">
        <v>200</v>
      </c>
      <c r="I305" s="68" t="s">
        <v>200</v>
      </c>
      <c r="J305" s="68" t="s">
        <v>200</v>
      </c>
      <c r="K305" s="68" t="s">
        <v>200</v>
      </c>
      <c r="L305" s="68" t="s">
        <v>200</v>
      </c>
      <c r="M305" s="68" t="s">
        <v>200</v>
      </c>
      <c r="N305" s="68" t="s">
        <v>200</v>
      </c>
      <c r="O305" s="68" t="s">
        <v>200</v>
      </c>
      <c r="P305" s="68" t="s">
        <v>200</v>
      </c>
      <c r="Q305" s="68" t="s">
        <v>200</v>
      </c>
      <c r="R305" s="68" t="s">
        <v>200</v>
      </c>
      <c r="S305" s="68" t="s">
        <v>200</v>
      </c>
      <c r="T305" s="68" t="s">
        <v>200</v>
      </c>
      <c r="U305" s="68" t="s">
        <v>200</v>
      </c>
      <c r="V305" s="68" t="s">
        <v>200</v>
      </c>
      <c r="W305" s="68" t="s">
        <v>200</v>
      </c>
      <c r="X305" s="68" t="s">
        <v>200</v>
      </c>
      <c r="Y305" s="68" t="s">
        <v>200</v>
      </c>
      <c r="Z305" s="68" t="s">
        <v>200</v>
      </c>
    </row>
    <row r="306" spans="1:26">
      <c r="A306" t="s">
        <v>249</v>
      </c>
      <c r="B306" t="s">
        <v>222</v>
      </c>
      <c r="C306" t="s">
        <v>223</v>
      </c>
      <c r="D306" t="s">
        <v>215</v>
      </c>
      <c r="E306" t="s">
        <v>194</v>
      </c>
      <c r="F306" s="70">
        <v>0</v>
      </c>
      <c r="G306" s="70">
        <v>0</v>
      </c>
      <c r="H306" s="70">
        <v>0</v>
      </c>
      <c r="I306" s="70">
        <v>0</v>
      </c>
      <c r="J306" s="70">
        <v>0</v>
      </c>
      <c r="K306" s="70">
        <v>0</v>
      </c>
      <c r="L306" s="70">
        <v>0</v>
      </c>
      <c r="M306" s="70">
        <v>0</v>
      </c>
      <c r="N306" s="70">
        <v>0</v>
      </c>
      <c r="O306" s="70">
        <v>0</v>
      </c>
      <c r="P306" s="70">
        <v>0</v>
      </c>
      <c r="Q306" s="70">
        <v>0</v>
      </c>
      <c r="R306" s="70">
        <v>0</v>
      </c>
      <c r="S306" s="70">
        <v>0</v>
      </c>
      <c r="T306" s="70">
        <v>0</v>
      </c>
      <c r="U306" s="70">
        <v>0</v>
      </c>
      <c r="V306" s="70">
        <v>0</v>
      </c>
      <c r="W306" s="70">
        <v>0</v>
      </c>
      <c r="X306" s="70">
        <v>0</v>
      </c>
      <c r="Y306" s="70">
        <v>0</v>
      </c>
      <c r="Z306" s="68" t="s">
        <v>200</v>
      </c>
    </row>
    <row r="307" spans="1:26">
      <c r="A307" t="s">
        <v>249</v>
      </c>
      <c r="B307" t="s">
        <v>224</v>
      </c>
      <c r="C307" t="s">
        <v>225</v>
      </c>
      <c r="D307" t="s">
        <v>215</v>
      </c>
      <c r="E307" t="s">
        <v>194</v>
      </c>
      <c r="F307" s="71">
        <v>0</v>
      </c>
      <c r="G307" s="71">
        <v>0</v>
      </c>
      <c r="H307" s="71">
        <v>0</v>
      </c>
      <c r="I307" s="71">
        <v>0</v>
      </c>
      <c r="J307" s="71">
        <v>0</v>
      </c>
      <c r="K307" s="71">
        <v>0</v>
      </c>
      <c r="L307" s="71">
        <v>0</v>
      </c>
      <c r="M307" s="71">
        <v>0</v>
      </c>
      <c r="N307" s="71">
        <v>0</v>
      </c>
      <c r="O307" s="71">
        <v>0</v>
      </c>
      <c r="P307" s="71">
        <v>0</v>
      </c>
      <c r="Q307" s="71">
        <v>0</v>
      </c>
      <c r="R307" s="71">
        <v>0</v>
      </c>
      <c r="S307" s="71">
        <v>0</v>
      </c>
      <c r="T307" s="71">
        <v>0</v>
      </c>
      <c r="U307" s="71">
        <v>0</v>
      </c>
      <c r="V307" s="71">
        <v>0</v>
      </c>
      <c r="W307" s="71">
        <v>0</v>
      </c>
      <c r="X307" s="71">
        <v>0</v>
      </c>
      <c r="Y307" s="71">
        <v>0</v>
      </c>
      <c r="Z307" s="68" t="s">
        <v>200</v>
      </c>
    </row>
    <row r="308" spans="1:26">
      <c r="A308" t="s">
        <v>249</v>
      </c>
      <c r="B308" t="s">
        <v>226</v>
      </c>
      <c r="C308" t="s">
        <v>227</v>
      </c>
      <c r="D308" t="s">
        <v>215</v>
      </c>
      <c r="E308" t="s">
        <v>194</v>
      </c>
      <c r="F308" s="71">
        <v>0</v>
      </c>
      <c r="G308" s="71">
        <v>0</v>
      </c>
      <c r="H308" s="71">
        <v>0</v>
      </c>
      <c r="I308" s="71">
        <v>0</v>
      </c>
      <c r="J308" s="71">
        <v>0</v>
      </c>
      <c r="K308" s="71">
        <v>0</v>
      </c>
      <c r="L308" s="71">
        <v>0</v>
      </c>
      <c r="M308" s="71">
        <v>0</v>
      </c>
      <c r="N308" s="71">
        <v>0</v>
      </c>
      <c r="O308" s="71">
        <v>0</v>
      </c>
      <c r="P308" s="71">
        <v>0</v>
      </c>
      <c r="Q308" s="71">
        <v>0</v>
      </c>
      <c r="R308" s="71">
        <v>0</v>
      </c>
      <c r="S308" s="71">
        <v>0</v>
      </c>
      <c r="T308" s="71">
        <v>0</v>
      </c>
      <c r="U308" s="71">
        <v>0</v>
      </c>
      <c r="V308" s="71">
        <v>0</v>
      </c>
      <c r="W308" s="71">
        <v>0</v>
      </c>
      <c r="X308" s="71">
        <v>0</v>
      </c>
      <c r="Y308" s="71">
        <v>0</v>
      </c>
      <c r="Z308" s="68" t="s">
        <v>200</v>
      </c>
    </row>
    <row r="309" spans="1:26">
      <c r="A309" t="s">
        <v>249</v>
      </c>
      <c r="B309" t="s">
        <v>228</v>
      </c>
      <c r="C309" t="s">
        <v>229</v>
      </c>
      <c r="D309" t="s">
        <v>215</v>
      </c>
      <c r="E309" t="s">
        <v>194</v>
      </c>
      <c r="F309" s="71">
        <v>0</v>
      </c>
      <c r="G309" s="71">
        <v>0</v>
      </c>
      <c r="H309" s="71">
        <v>0</v>
      </c>
      <c r="I309" s="71">
        <v>0</v>
      </c>
      <c r="J309" s="71">
        <v>0</v>
      </c>
      <c r="K309" s="71">
        <v>0</v>
      </c>
      <c r="L309" s="71">
        <v>0</v>
      </c>
      <c r="M309" s="71">
        <v>0</v>
      </c>
      <c r="N309" s="71">
        <v>0</v>
      </c>
      <c r="O309" s="71">
        <v>0</v>
      </c>
      <c r="P309" s="71">
        <v>0</v>
      </c>
      <c r="Q309" s="71">
        <v>0</v>
      </c>
      <c r="R309" s="71">
        <v>0</v>
      </c>
      <c r="S309" s="71">
        <v>0</v>
      </c>
      <c r="T309" s="71">
        <v>0</v>
      </c>
      <c r="U309" s="71">
        <v>0</v>
      </c>
      <c r="V309" s="71">
        <v>0</v>
      </c>
      <c r="W309" s="71">
        <v>0</v>
      </c>
      <c r="X309" s="71">
        <v>0</v>
      </c>
      <c r="Y309" s="71">
        <v>0</v>
      </c>
      <c r="Z309" s="68" t="s">
        <v>200</v>
      </c>
    </row>
    <row r="310" spans="1:26">
      <c r="A310" t="s">
        <v>249</v>
      </c>
      <c r="B310" t="s">
        <v>230</v>
      </c>
      <c r="C310" t="s">
        <v>231</v>
      </c>
      <c r="D310" t="s">
        <v>215</v>
      </c>
      <c r="E310" t="s">
        <v>194</v>
      </c>
      <c r="F310" s="71">
        <v>0</v>
      </c>
      <c r="G310" s="71">
        <v>0</v>
      </c>
      <c r="H310" s="71">
        <v>0</v>
      </c>
      <c r="I310" s="71">
        <v>0</v>
      </c>
      <c r="J310" s="71">
        <v>0</v>
      </c>
      <c r="K310" s="71">
        <v>0</v>
      </c>
      <c r="L310" s="71">
        <v>0</v>
      </c>
      <c r="M310" s="71">
        <v>0</v>
      </c>
      <c r="N310" s="71">
        <v>0</v>
      </c>
      <c r="O310" s="71">
        <v>0</v>
      </c>
      <c r="P310" s="71">
        <v>0</v>
      </c>
      <c r="Q310" s="71">
        <v>0</v>
      </c>
      <c r="R310" s="71">
        <v>0</v>
      </c>
      <c r="S310" s="71">
        <v>0</v>
      </c>
      <c r="T310" s="71">
        <v>0</v>
      </c>
      <c r="U310" s="71">
        <v>0</v>
      </c>
      <c r="V310" s="71">
        <v>0</v>
      </c>
      <c r="W310" s="71">
        <v>0</v>
      </c>
      <c r="X310" s="71">
        <v>0</v>
      </c>
      <c r="Y310" s="71">
        <v>0</v>
      </c>
      <c r="Z310" s="68" t="s">
        <v>200</v>
      </c>
    </row>
    <row r="311" spans="1:26">
      <c r="A311" t="s">
        <v>250</v>
      </c>
      <c r="B311" t="s">
        <v>197</v>
      </c>
      <c r="C311" t="s">
        <v>198</v>
      </c>
      <c r="D311" t="s">
        <v>199</v>
      </c>
      <c r="E311" t="s">
        <v>194</v>
      </c>
      <c r="F311" s="68" t="s">
        <v>200</v>
      </c>
      <c r="G311" s="68" t="s">
        <v>200</v>
      </c>
      <c r="H311" s="68" t="s">
        <v>200</v>
      </c>
      <c r="I311" s="68" t="s">
        <v>200</v>
      </c>
      <c r="J311" s="68" t="s">
        <v>200</v>
      </c>
      <c r="K311" s="68" t="s">
        <v>200</v>
      </c>
      <c r="L311" s="68" t="s">
        <v>200</v>
      </c>
      <c r="M311" s="68" t="s">
        <v>200</v>
      </c>
      <c r="N311" s="68" t="s">
        <v>200</v>
      </c>
      <c r="O311" s="68" t="s">
        <v>200</v>
      </c>
      <c r="P311" s="68" t="s">
        <v>200</v>
      </c>
      <c r="Q311" s="68" t="s">
        <v>200</v>
      </c>
      <c r="R311" s="68" t="s">
        <v>200</v>
      </c>
      <c r="S311" s="68" t="s">
        <v>200</v>
      </c>
      <c r="T311" s="68" t="s">
        <v>200</v>
      </c>
      <c r="U311" s="68" t="s">
        <v>200</v>
      </c>
      <c r="V311" s="68" t="s">
        <v>200</v>
      </c>
      <c r="W311" s="68" t="s">
        <v>200</v>
      </c>
      <c r="X311" s="68" t="s">
        <v>200</v>
      </c>
      <c r="Y311" s="68" t="s">
        <v>200</v>
      </c>
      <c r="Z311" s="68" t="s">
        <v>200</v>
      </c>
    </row>
    <row r="312" spans="1:26">
      <c r="A312" t="s">
        <v>250</v>
      </c>
      <c r="B312" t="s">
        <v>201</v>
      </c>
      <c r="C312" t="s">
        <v>202</v>
      </c>
      <c r="D312" t="s">
        <v>199</v>
      </c>
      <c r="E312" t="s">
        <v>194</v>
      </c>
      <c r="F312" s="68" t="s">
        <v>200</v>
      </c>
      <c r="G312" s="68" t="s">
        <v>200</v>
      </c>
      <c r="H312" s="68" t="s">
        <v>200</v>
      </c>
      <c r="I312" s="68" t="s">
        <v>200</v>
      </c>
      <c r="J312" s="68" t="s">
        <v>200</v>
      </c>
      <c r="K312" s="68" t="s">
        <v>200</v>
      </c>
      <c r="L312" s="68" t="s">
        <v>200</v>
      </c>
      <c r="M312" s="68" t="s">
        <v>200</v>
      </c>
      <c r="N312" s="68" t="s">
        <v>200</v>
      </c>
      <c r="O312" s="68" t="s">
        <v>200</v>
      </c>
      <c r="P312" s="68" t="s">
        <v>200</v>
      </c>
      <c r="Q312" s="68" t="s">
        <v>200</v>
      </c>
      <c r="R312" s="68" t="s">
        <v>200</v>
      </c>
      <c r="S312" s="68" t="s">
        <v>200</v>
      </c>
      <c r="T312" s="68" t="s">
        <v>200</v>
      </c>
      <c r="U312" s="68" t="s">
        <v>200</v>
      </c>
      <c r="V312" s="68" t="s">
        <v>200</v>
      </c>
      <c r="W312" s="68" t="s">
        <v>200</v>
      </c>
      <c r="X312" s="68" t="s">
        <v>200</v>
      </c>
      <c r="Y312" s="68" t="s">
        <v>200</v>
      </c>
      <c r="Z312" s="68" t="s">
        <v>200</v>
      </c>
    </row>
    <row r="313" spans="1:26">
      <c r="A313" t="s">
        <v>250</v>
      </c>
      <c r="B313" t="s">
        <v>203</v>
      </c>
      <c r="C313" t="s">
        <v>204</v>
      </c>
      <c r="D313" t="s">
        <v>199</v>
      </c>
      <c r="E313" t="s">
        <v>194</v>
      </c>
      <c r="F313" s="68" t="s">
        <v>200</v>
      </c>
      <c r="G313" s="68" t="s">
        <v>200</v>
      </c>
      <c r="H313" s="68" t="s">
        <v>200</v>
      </c>
      <c r="I313" s="68" t="s">
        <v>200</v>
      </c>
      <c r="J313" s="68" t="s">
        <v>200</v>
      </c>
      <c r="K313" s="68" t="s">
        <v>200</v>
      </c>
      <c r="L313" s="68" t="s">
        <v>200</v>
      </c>
      <c r="M313" s="68" t="s">
        <v>200</v>
      </c>
      <c r="N313" s="68" t="s">
        <v>200</v>
      </c>
      <c r="O313" s="68" t="s">
        <v>200</v>
      </c>
      <c r="P313" s="68" t="s">
        <v>200</v>
      </c>
      <c r="Q313" s="68" t="s">
        <v>200</v>
      </c>
      <c r="R313" s="68" t="s">
        <v>200</v>
      </c>
      <c r="S313" s="68" t="s">
        <v>200</v>
      </c>
      <c r="T313" s="68" t="s">
        <v>200</v>
      </c>
      <c r="U313" s="68" t="s">
        <v>200</v>
      </c>
      <c r="V313" s="68" t="s">
        <v>200</v>
      </c>
      <c r="W313" s="68" t="s">
        <v>200</v>
      </c>
      <c r="X313" s="68" t="s">
        <v>200</v>
      </c>
      <c r="Y313" s="68" t="s">
        <v>200</v>
      </c>
      <c r="Z313" s="68" t="s">
        <v>200</v>
      </c>
    </row>
    <row r="314" spans="1:26">
      <c r="A314" t="s">
        <v>250</v>
      </c>
      <c r="B314" t="s">
        <v>205</v>
      </c>
      <c r="C314" t="s">
        <v>206</v>
      </c>
      <c r="D314" t="s">
        <v>199</v>
      </c>
      <c r="E314" t="s">
        <v>194</v>
      </c>
      <c r="F314" s="68" t="s">
        <v>200</v>
      </c>
      <c r="G314" s="68" t="s">
        <v>200</v>
      </c>
      <c r="H314" s="68" t="s">
        <v>200</v>
      </c>
      <c r="I314" s="68" t="s">
        <v>200</v>
      </c>
      <c r="J314" s="68" t="s">
        <v>200</v>
      </c>
      <c r="K314" s="68" t="s">
        <v>200</v>
      </c>
      <c r="L314" s="68" t="s">
        <v>200</v>
      </c>
      <c r="M314" s="68" t="s">
        <v>200</v>
      </c>
      <c r="N314" s="68" t="s">
        <v>200</v>
      </c>
      <c r="O314" s="68" t="s">
        <v>200</v>
      </c>
      <c r="P314" s="68" t="s">
        <v>200</v>
      </c>
      <c r="Q314" s="68" t="s">
        <v>200</v>
      </c>
      <c r="R314" s="68" t="s">
        <v>200</v>
      </c>
      <c r="S314" s="68" t="s">
        <v>200</v>
      </c>
      <c r="T314" s="68" t="s">
        <v>200</v>
      </c>
      <c r="U314" s="68" t="s">
        <v>200</v>
      </c>
      <c r="V314" s="68" t="s">
        <v>200</v>
      </c>
      <c r="W314" s="68" t="s">
        <v>200</v>
      </c>
      <c r="X314" s="68" t="s">
        <v>200</v>
      </c>
      <c r="Y314" s="68" t="s">
        <v>200</v>
      </c>
      <c r="Z314" s="68" t="s">
        <v>200</v>
      </c>
    </row>
    <row r="315" spans="1:26">
      <c r="A315" t="s">
        <v>250</v>
      </c>
      <c r="B315" t="s">
        <v>207</v>
      </c>
      <c r="C315" t="s">
        <v>208</v>
      </c>
      <c r="D315" t="s">
        <v>199</v>
      </c>
      <c r="E315" t="s">
        <v>194</v>
      </c>
      <c r="F315" s="68" t="s">
        <v>200</v>
      </c>
      <c r="G315" s="68" t="s">
        <v>200</v>
      </c>
      <c r="H315" s="68" t="s">
        <v>200</v>
      </c>
      <c r="I315" s="68" t="s">
        <v>200</v>
      </c>
      <c r="J315" s="68" t="s">
        <v>200</v>
      </c>
      <c r="K315" s="68" t="s">
        <v>200</v>
      </c>
      <c r="L315" s="68" t="s">
        <v>200</v>
      </c>
      <c r="M315" s="68" t="s">
        <v>200</v>
      </c>
      <c r="N315" s="68" t="s">
        <v>200</v>
      </c>
      <c r="O315" s="68" t="s">
        <v>200</v>
      </c>
      <c r="P315" s="68" t="s">
        <v>200</v>
      </c>
      <c r="Q315" s="68" t="s">
        <v>200</v>
      </c>
      <c r="R315" s="68" t="s">
        <v>200</v>
      </c>
      <c r="S315" s="68" t="s">
        <v>200</v>
      </c>
      <c r="T315" s="68" t="s">
        <v>200</v>
      </c>
      <c r="U315" s="68" t="s">
        <v>200</v>
      </c>
      <c r="V315" s="68" t="s">
        <v>200</v>
      </c>
      <c r="W315" s="68" t="s">
        <v>200</v>
      </c>
      <c r="X315" s="68" t="s">
        <v>200</v>
      </c>
      <c r="Y315" s="68" t="s">
        <v>200</v>
      </c>
      <c r="Z315" s="68" t="s">
        <v>200</v>
      </c>
    </row>
    <row r="316" spans="1:26">
      <c r="A316" t="s">
        <v>250</v>
      </c>
      <c r="B316" t="s">
        <v>209</v>
      </c>
      <c r="C316" t="s">
        <v>210</v>
      </c>
      <c r="D316" t="s">
        <v>199</v>
      </c>
      <c r="E316" t="s">
        <v>194</v>
      </c>
      <c r="F316" s="68" t="s">
        <v>200</v>
      </c>
      <c r="G316" s="68" t="s">
        <v>200</v>
      </c>
      <c r="H316" s="68" t="s">
        <v>200</v>
      </c>
      <c r="I316" s="68" t="s">
        <v>200</v>
      </c>
      <c r="J316" s="68" t="s">
        <v>200</v>
      </c>
      <c r="K316" s="68" t="s">
        <v>200</v>
      </c>
      <c r="L316" s="68" t="s">
        <v>200</v>
      </c>
      <c r="M316" s="68" t="s">
        <v>200</v>
      </c>
      <c r="N316" s="68" t="s">
        <v>200</v>
      </c>
      <c r="O316" s="68" t="s">
        <v>200</v>
      </c>
      <c r="P316" s="68" t="s">
        <v>200</v>
      </c>
      <c r="Q316" s="68" t="s">
        <v>200</v>
      </c>
      <c r="R316" s="68" t="s">
        <v>200</v>
      </c>
      <c r="S316" s="68" t="s">
        <v>200</v>
      </c>
      <c r="T316" s="68" t="s">
        <v>200</v>
      </c>
      <c r="U316" s="68" t="s">
        <v>200</v>
      </c>
      <c r="V316" s="68" t="s">
        <v>200</v>
      </c>
      <c r="W316" s="68" t="s">
        <v>200</v>
      </c>
      <c r="X316" s="68" t="s">
        <v>200</v>
      </c>
      <c r="Y316" s="68" t="s">
        <v>200</v>
      </c>
      <c r="Z316" s="68" t="s">
        <v>200</v>
      </c>
    </row>
    <row r="317" spans="1:26">
      <c r="A317" t="s">
        <v>250</v>
      </c>
      <c r="B317" t="s">
        <v>211</v>
      </c>
      <c r="C317" t="s">
        <v>212</v>
      </c>
      <c r="D317" t="s">
        <v>199</v>
      </c>
      <c r="E317" t="s">
        <v>194</v>
      </c>
      <c r="F317" s="68" t="s">
        <v>200</v>
      </c>
      <c r="G317" s="68" t="s">
        <v>200</v>
      </c>
      <c r="H317" s="68" t="s">
        <v>200</v>
      </c>
      <c r="I317" s="68" t="s">
        <v>200</v>
      </c>
      <c r="J317" s="68" t="s">
        <v>200</v>
      </c>
      <c r="K317" s="68" t="s">
        <v>200</v>
      </c>
      <c r="L317" s="68" t="s">
        <v>200</v>
      </c>
      <c r="M317" s="68" t="s">
        <v>200</v>
      </c>
      <c r="N317" s="68" t="s">
        <v>200</v>
      </c>
      <c r="O317" s="68" t="s">
        <v>200</v>
      </c>
      <c r="P317" s="68" t="s">
        <v>200</v>
      </c>
      <c r="Q317" s="68" t="s">
        <v>200</v>
      </c>
      <c r="R317" s="68" t="s">
        <v>200</v>
      </c>
      <c r="S317" s="68" t="s">
        <v>200</v>
      </c>
      <c r="T317" s="68" t="s">
        <v>200</v>
      </c>
      <c r="U317" s="68" t="s">
        <v>200</v>
      </c>
      <c r="V317" s="68" t="s">
        <v>200</v>
      </c>
      <c r="W317" s="68" t="s">
        <v>200</v>
      </c>
      <c r="X317" s="68" t="s">
        <v>200</v>
      </c>
      <c r="Y317" s="68" t="s">
        <v>200</v>
      </c>
      <c r="Z317" s="68" t="s">
        <v>200</v>
      </c>
    </row>
    <row r="318" spans="1:26">
      <c r="A318" t="s">
        <v>250</v>
      </c>
      <c r="B318" t="s">
        <v>213</v>
      </c>
      <c r="C318" t="s">
        <v>214</v>
      </c>
      <c r="D318" t="s">
        <v>215</v>
      </c>
      <c r="E318" t="s">
        <v>194</v>
      </c>
      <c r="F318" s="68" t="s">
        <v>200</v>
      </c>
      <c r="G318" s="68" t="s">
        <v>200</v>
      </c>
      <c r="H318" s="68" t="s">
        <v>200</v>
      </c>
      <c r="I318" s="68" t="s">
        <v>200</v>
      </c>
      <c r="J318" s="68" t="s">
        <v>200</v>
      </c>
      <c r="K318" s="68" t="s">
        <v>200</v>
      </c>
      <c r="L318" s="68" t="s">
        <v>200</v>
      </c>
      <c r="M318" s="68" t="s">
        <v>200</v>
      </c>
      <c r="N318" s="68" t="s">
        <v>200</v>
      </c>
      <c r="O318" s="68" t="s">
        <v>200</v>
      </c>
      <c r="P318" s="68" t="s">
        <v>200</v>
      </c>
      <c r="Q318" s="68" t="s">
        <v>200</v>
      </c>
      <c r="R318" s="68" t="s">
        <v>200</v>
      </c>
      <c r="S318" s="68" t="s">
        <v>200</v>
      </c>
      <c r="T318" s="68" t="s">
        <v>200</v>
      </c>
      <c r="U318" s="68" t="s">
        <v>200</v>
      </c>
      <c r="V318" s="68" t="s">
        <v>200</v>
      </c>
      <c r="W318" s="68" t="s">
        <v>200</v>
      </c>
      <c r="X318" s="68" t="s">
        <v>200</v>
      </c>
      <c r="Y318" s="68" t="s">
        <v>200</v>
      </c>
      <c r="Z318" s="68" t="s">
        <v>200</v>
      </c>
    </row>
    <row r="319" spans="1:26">
      <c r="A319" t="s">
        <v>250</v>
      </c>
      <c r="B319" t="s">
        <v>216</v>
      </c>
      <c r="C319" t="s">
        <v>217</v>
      </c>
      <c r="D319" t="s">
        <v>215</v>
      </c>
      <c r="E319" t="s">
        <v>194</v>
      </c>
      <c r="F319" s="68" t="s">
        <v>200</v>
      </c>
      <c r="G319" s="68" t="s">
        <v>200</v>
      </c>
      <c r="H319" s="68" t="s">
        <v>200</v>
      </c>
      <c r="I319" s="68" t="s">
        <v>200</v>
      </c>
      <c r="J319" s="68" t="s">
        <v>200</v>
      </c>
      <c r="K319" s="68" t="s">
        <v>200</v>
      </c>
      <c r="L319" s="68" t="s">
        <v>200</v>
      </c>
      <c r="M319" s="68" t="s">
        <v>200</v>
      </c>
      <c r="N319" s="68" t="s">
        <v>200</v>
      </c>
      <c r="O319" s="68" t="s">
        <v>200</v>
      </c>
      <c r="P319" s="68" t="s">
        <v>200</v>
      </c>
      <c r="Q319" s="68" t="s">
        <v>200</v>
      </c>
      <c r="R319" s="68" t="s">
        <v>200</v>
      </c>
      <c r="S319" s="68" t="s">
        <v>200</v>
      </c>
      <c r="T319" s="68" t="s">
        <v>200</v>
      </c>
      <c r="U319" s="68" t="s">
        <v>200</v>
      </c>
      <c r="V319" s="68" t="s">
        <v>200</v>
      </c>
      <c r="W319" s="68" t="s">
        <v>200</v>
      </c>
      <c r="X319" s="68" t="s">
        <v>200</v>
      </c>
      <c r="Y319" s="68" t="s">
        <v>200</v>
      </c>
      <c r="Z319" s="68" t="s">
        <v>200</v>
      </c>
    </row>
    <row r="320" spans="1:26">
      <c r="A320" t="s">
        <v>250</v>
      </c>
      <c r="B320" t="s">
        <v>218</v>
      </c>
      <c r="C320" t="s">
        <v>219</v>
      </c>
      <c r="D320" t="s">
        <v>215</v>
      </c>
      <c r="E320" t="s">
        <v>194</v>
      </c>
      <c r="F320" s="68" t="s">
        <v>200</v>
      </c>
      <c r="G320" s="68" t="s">
        <v>200</v>
      </c>
      <c r="H320" s="68" t="s">
        <v>200</v>
      </c>
      <c r="I320" s="68" t="s">
        <v>200</v>
      </c>
      <c r="J320" s="68" t="s">
        <v>200</v>
      </c>
      <c r="K320" s="68" t="s">
        <v>200</v>
      </c>
      <c r="L320" s="68" t="s">
        <v>200</v>
      </c>
      <c r="M320" s="68" t="s">
        <v>200</v>
      </c>
      <c r="N320" s="68" t="s">
        <v>200</v>
      </c>
      <c r="O320" s="68" t="s">
        <v>200</v>
      </c>
      <c r="P320" s="68" t="s">
        <v>200</v>
      </c>
      <c r="Q320" s="68" t="s">
        <v>200</v>
      </c>
      <c r="R320" s="68" t="s">
        <v>200</v>
      </c>
      <c r="S320" s="68" t="s">
        <v>200</v>
      </c>
      <c r="T320" s="68" t="s">
        <v>200</v>
      </c>
      <c r="U320" s="68" t="s">
        <v>200</v>
      </c>
      <c r="V320" s="68" t="s">
        <v>200</v>
      </c>
      <c r="W320" s="68" t="s">
        <v>200</v>
      </c>
      <c r="X320" s="68" t="s">
        <v>200</v>
      </c>
      <c r="Y320" s="68" t="s">
        <v>200</v>
      </c>
      <c r="Z320" s="68" t="s">
        <v>200</v>
      </c>
    </row>
    <row r="321" spans="1:26">
      <c r="A321" t="s">
        <v>250</v>
      </c>
      <c r="B321" t="s">
        <v>220</v>
      </c>
      <c r="C321" t="s">
        <v>221</v>
      </c>
      <c r="D321" t="s">
        <v>215</v>
      </c>
      <c r="E321" t="s">
        <v>194</v>
      </c>
      <c r="F321" s="68" t="s">
        <v>200</v>
      </c>
      <c r="G321" s="68" t="s">
        <v>200</v>
      </c>
      <c r="H321" s="68" t="s">
        <v>200</v>
      </c>
      <c r="I321" s="68" t="s">
        <v>200</v>
      </c>
      <c r="J321" s="68" t="s">
        <v>200</v>
      </c>
      <c r="K321" s="68" t="s">
        <v>200</v>
      </c>
      <c r="L321" s="68" t="s">
        <v>200</v>
      </c>
      <c r="M321" s="68" t="s">
        <v>200</v>
      </c>
      <c r="N321" s="68" t="s">
        <v>200</v>
      </c>
      <c r="O321" s="68" t="s">
        <v>200</v>
      </c>
      <c r="P321" s="68" t="s">
        <v>200</v>
      </c>
      <c r="Q321" s="68" t="s">
        <v>200</v>
      </c>
      <c r="R321" s="68" t="s">
        <v>200</v>
      </c>
      <c r="S321" s="68" t="s">
        <v>200</v>
      </c>
      <c r="T321" s="68" t="s">
        <v>200</v>
      </c>
      <c r="U321" s="68" t="s">
        <v>200</v>
      </c>
      <c r="V321" s="68" t="s">
        <v>200</v>
      </c>
      <c r="W321" s="68" t="s">
        <v>200</v>
      </c>
      <c r="X321" s="68" t="s">
        <v>200</v>
      </c>
      <c r="Y321" s="68" t="s">
        <v>200</v>
      </c>
      <c r="Z321" s="68" t="s">
        <v>200</v>
      </c>
    </row>
    <row r="322" spans="1:26">
      <c r="A322" t="s">
        <v>250</v>
      </c>
      <c r="B322" t="s">
        <v>222</v>
      </c>
      <c r="C322" t="s">
        <v>223</v>
      </c>
      <c r="D322" t="s">
        <v>215</v>
      </c>
      <c r="E322" t="s">
        <v>194</v>
      </c>
      <c r="F322" s="68" t="s">
        <v>200</v>
      </c>
      <c r="G322" s="68" t="s">
        <v>200</v>
      </c>
      <c r="H322" s="68" t="s">
        <v>200</v>
      </c>
      <c r="I322" s="68" t="s">
        <v>200</v>
      </c>
      <c r="J322" s="68" t="s">
        <v>200</v>
      </c>
      <c r="K322" s="68" t="s">
        <v>200</v>
      </c>
      <c r="L322" s="68" t="s">
        <v>200</v>
      </c>
      <c r="M322" s="68" t="s">
        <v>200</v>
      </c>
      <c r="N322" s="68" t="s">
        <v>200</v>
      </c>
      <c r="O322" s="68" t="s">
        <v>200</v>
      </c>
      <c r="P322" s="68" t="s">
        <v>200</v>
      </c>
      <c r="Q322" s="68" t="s">
        <v>200</v>
      </c>
      <c r="R322" s="68" t="s">
        <v>200</v>
      </c>
      <c r="S322" s="68" t="s">
        <v>200</v>
      </c>
      <c r="T322" s="68" t="s">
        <v>200</v>
      </c>
      <c r="U322" s="68" t="s">
        <v>200</v>
      </c>
      <c r="V322" s="68" t="s">
        <v>200</v>
      </c>
      <c r="W322" s="68" t="s">
        <v>200</v>
      </c>
      <c r="X322" s="68" t="s">
        <v>200</v>
      </c>
      <c r="Y322" s="68" t="s">
        <v>200</v>
      </c>
      <c r="Z322" s="68" t="s">
        <v>200</v>
      </c>
    </row>
    <row r="323" spans="1:26">
      <c r="A323" t="s">
        <v>250</v>
      </c>
      <c r="B323" t="s">
        <v>224</v>
      </c>
      <c r="C323" t="s">
        <v>225</v>
      </c>
      <c r="D323" t="s">
        <v>215</v>
      </c>
      <c r="E323" t="s">
        <v>194</v>
      </c>
      <c r="F323" s="68" t="s">
        <v>200</v>
      </c>
      <c r="G323" s="68" t="s">
        <v>200</v>
      </c>
      <c r="H323" s="68" t="s">
        <v>200</v>
      </c>
      <c r="I323" s="68" t="s">
        <v>200</v>
      </c>
      <c r="J323" s="68" t="s">
        <v>200</v>
      </c>
      <c r="K323" s="68" t="s">
        <v>200</v>
      </c>
      <c r="L323" s="68" t="s">
        <v>200</v>
      </c>
      <c r="M323" s="68" t="s">
        <v>200</v>
      </c>
      <c r="N323" s="68" t="s">
        <v>200</v>
      </c>
      <c r="O323" s="68" t="s">
        <v>200</v>
      </c>
      <c r="P323" s="68" t="s">
        <v>200</v>
      </c>
      <c r="Q323" s="68" t="s">
        <v>200</v>
      </c>
      <c r="R323" s="68" t="s">
        <v>200</v>
      </c>
      <c r="S323" s="68" t="s">
        <v>200</v>
      </c>
      <c r="T323" s="68" t="s">
        <v>200</v>
      </c>
      <c r="U323" s="68" t="s">
        <v>200</v>
      </c>
      <c r="V323" s="68" t="s">
        <v>200</v>
      </c>
      <c r="W323" s="68" t="s">
        <v>200</v>
      </c>
      <c r="X323" s="68" t="s">
        <v>200</v>
      </c>
      <c r="Y323" s="68" t="s">
        <v>200</v>
      </c>
      <c r="Z323" s="68" t="s">
        <v>200</v>
      </c>
    </row>
    <row r="324" spans="1:26">
      <c r="A324" t="s">
        <v>250</v>
      </c>
      <c r="B324" t="s">
        <v>226</v>
      </c>
      <c r="C324" t="s">
        <v>227</v>
      </c>
      <c r="D324" t="s">
        <v>215</v>
      </c>
      <c r="E324" t="s">
        <v>194</v>
      </c>
      <c r="F324" s="68" t="s">
        <v>200</v>
      </c>
      <c r="G324" s="68" t="s">
        <v>200</v>
      </c>
      <c r="H324" s="68" t="s">
        <v>200</v>
      </c>
      <c r="I324" s="68" t="s">
        <v>200</v>
      </c>
      <c r="J324" s="68" t="s">
        <v>200</v>
      </c>
      <c r="K324" s="68" t="s">
        <v>200</v>
      </c>
      <c r="L324" s="68" t="s">
        <v>200</v>
      </c>
      <c r="M324" s="68" t="s">
        <v>200</v>
      </c>
      <c r="N324" s="68" t="s">
        <v>200</v>
      </c>
      <c r="O324" s="68" t="s">
        <v>200</v>
      </c>
      <c r="P324" s="68" t="s">
        <v>200</v>
      </c>
      <c r="Q324" s="68" t="s">
        <v>200</v>
      </c>
      <c r="R324" s="68" t="s">
        <v>200</v>
      </c>
      <c r="S324" s="68" t="s">
        <v>200</v>
      </c>
      <c r="T324" s="68" t="s">
        <v>200</v>
      </c>
      <c r="U324" s="68" t="s">
        <v>200</v>
      </c>
      <c r="V324" s="68" t="s">
        <v>200</v>
      </c>
      <c r="W324" s="68" t="s">
        <v>200</v>
      </c>
      <c r="X324" s="68" t="s">
        <v>200</v>
      </c>
      <c r="Y324" s="68" t="s">
        <v>200</v>
      </c>
      <c r="Z324" s="68" t="s">
        <v>200</v>
      </c>
    </row>
    <row r="325" spans="1:26">
      <c r="A325" t="s">
        <v>250</v>
      </c>
      <c r="B325" t="s">
        <v>228</v>
      </c>
      <c r="C325" t="s">
        <v>229</v>
      </c>
      <c r="D325" t="s">
        <v>215</v>
      </c>
      <c r="E325" t="s">
        <v>194</v>
      </c>
      <c r="F325" s="68" t="s">
        <v>200</v>
      </c>
      <c r="G325" s="68" t="s">
        <v>200</v>
      </c>
      <c r="H325" s="68" t="s">
        <v>200</v>
      </c>
      <c r="I325" s="68" t="s">
        <v>200</v>
      </c>
      <c r="J325" s="68" t="s">
        <v>200</v>
      </c>
      <c r="K325" s="68" t="s">
        <v>200</v>
      </c>
      <c r="L325" s="68" t="s">
        <v>200</v>
      </c>
      <c r="M325" s="68" t="s">
        <v>200</v>
      </c>
      <c r="N325" s="68" t="s">
        <v>200</v>
      </c>
      <c r="O325" s="68" t="s">
        <v>200</v>
      </c>
      <c r="P325" s="68" t="s">
        <v>200</v>
      </c>
      <c r="Q325" s="68" t="s">
        <v>200</v>
      </c>
      <c r="R325" s="68" t="s">
        <v>200</v>
      </c>
      <c r="S325" s="68" t="s">
        <v>200</v>
      </c>
      <c r="T325" s="68" t="s">
        <v>200</v>
      </c>
      <c r="U325" s="68" t="s">
        <v>200</v>
      </c>
      <c r="V325" s="68" t="s">
        <v>200</v>
      </c>
      <c r="W325" s="68" t="s">
        <v>200</v>
      </c>
      <c r="X325" s="68" t="s">
        <v>200</v>
      </c>
      <c r="Y325" s="68" t="s">
        <v>200</v>
      </c>
      <c r="Z325" s="68" t="s">
        <v>200</v>
      </c>
    </row>
    <row r="326" spans="1:26">
      <c r="A326" t="s">
        <v>250</v>
      </c>
      <c r="B326" t="s">
        <v>230</v>
      </c>
      <c r="C326" t="s">
        <v>231</v>
      </c>
      <c r="D326" t="s">
        <v>215</v>
      </c>
      <c r="E326" t="s">
        <v>194</v>
      </c>
      <c r="F326" s="68" t="s">
        <v>200</v>
      </c>
      <c r="G326" s="68" t="s">
        <v>200</v>
      </c>
      <c r="H326" s="68" t="s">
        <v>200</v>
      </c>
      <c r="I326" s="68" t="s">
        <v>200</v>
      </c>
      <c r="J326" s="68" t="s">
        <v>200</v>
      </c>
      <c r="K326" s="68" t="s">
        <v>200</v>
      </c>
      <c r="L326" s="68" t="s">
        <v>200</v>
      </c>
      <c r="M326" s="68" t="s">
        <v>200</v>
      </c>
      <c r="N326" s="68" t="s">
        <v>200</v>
      </c>
      <c r="O326" s="68" t="s">
        <v>200</v>
      </c>
      <c r="P326" s="68" t="s">
        <v>200</v>
      </c>
      <c r="Q326" s="68" t="s">
        <v>200</v>
      </c>
      <c r="R326" s="68" t="s">
        <v>200</v>
      </c>
      <c r="S326" s="68" t="s">
        <v>200</v>
      </c>
      <c r="T326" s="68" t="s">
        <v>200</v>
      </c>
      <c r="U326" s="68" t="s">
        <v>200</v>
      </c>
      <c r="V326" s="68" t="s">
        <v>200</v>
      </c>
      <c r="W326" s="68" t="s">
        <v>200</v>
      </c>
      <c r="X326" s="68" t="s">
        <v>200</v>
      </c>
      <c r="Y326" s="68" t="s">
        <v>200</v>
      </c>
      <c r="Z326" s="68" t="s">
        <v>200</v>
      </c>
    </row>
    <row r="327" spans="1:26">
      <c r="A327" t="s">
        <v>251</v>
      </c>
      <c r="B327" t="s">
        <v>197</v>
      </c>
      <c r="C327" t="s">
        <v>198</v>
      </c>
      <c r="D327" t="s">
        <v>199</v>
      </c>
      <c r="E327" t="s">
        <v>194</v>
      </c>
      <c r="F327" s="68" t="s">
        <v>200</v>
      </c>
      <c r="G327" s="68" t="s">
        <v>200</v>
      </c>
      <c r="H327" s="68" t="s">
        <v>200</v>
      </c>
      <c r="I327" s="68" t="s">
        <v>200</v>
      </c>
      <c r="J327" s="68" t="s">
        <v>200</v>
      </c>
      <c r="K327" s="68" t="s">
        <v>200</v>
      </c>
      <c r="L327" s="68" t="s">
        <v>200</v>
      </c>
      <c r="M327" s="68" t="s">
        <v>200</v>
      </c>
      <c r="N327" s="68" t="s">
        <v>200</v>
      </c>
      <c r="O327" s="68" t="s">
        <v>200</v>
      </c>
      <c r="P327" s="68" t="s">
        <v>200</v>
      </c>
      <c r="Q327" s="68" t="s">
        <v>200</v>
      </c>
      <c r="R327" s="68" t="s">
        <v>200</v>
      </c>
      <c r="S327" s="68" t="s">
        <v>200</v>
      </c>
      <c r="T327" s="68" t="s">
        <v>200</v>
      </c>
      <c r="U327" s="68" t="s">
        <v>200</v>
      </c>
      <c r="V327" s="68" t="s">
        <v>200</v>
      </c>
      <c r="W327" s="68" t="s">
        <v>200</v>
      </c>
      <c r="X327" s="68" t="s">
        <v>200</v>
      </c>
      <c r="Y327" s="68" t="s">
        <v>200</v>
      </c>
      <c r="Z327" s="68" t="s">
        <v>200</v>
      </c>
    </row>
    <row r="328" spans="1:26">
      <c r="A328" t="s">
        <v>251</v>
      </c>
      <c r="B328" t="s">
        <v>201</v>
      </c>
      <c r="C328" t="s">
        <v>202</v>
      </c>
      <c r="D328" t="s">
        <v>199</v>
      </c>
      <c r="E328" t="s">
        <v>194</v>
      </c>
      <c r="F328" s="68" t="s">
        <v>200</v>
      </c>
      <c r="G328" s="68" t="s">
        <v>200</v>
      </c>
      <c r="H328" s="68" t="s">
        <v>200</v>
      </c>
      <c r="I328" s="68" t="s">
        <v>200</v>
      </c>
      <c r="J328" s="68" t="s">
        <v>200</v>
      </c>
      <c r="K328" s="68" t="s">
        <v>200</v>
      </c>
      <c r="L328" s="68" t="s">
        <v>200</v>
      </c>
      <c r="M328" s="68" t="s">
        <v>200</v>
      </c>
      <c r="N328" s="68" t="s">
        <v>200</v>
      </c>
      <c r="O328" s="68" t="s">
        <v>200</v>
      </c>
      <c r="P328" s="68" t="s">
        <v>200</v>
      </c>
      <c r="Q328" s="68" t="s">
        <v>200</v>
      </c>
      <c r="R328" s="68" t="s">
        <v>200</v>
      </c>
      <c r="S328" s="68" t="s">
        <v>200</v>
      </c>
      <c r="T328" s="68" t="s">
        <v>200</v>
      </c>
      <c r="U328" s="68" t="s">
        <v>200</v>
      </c>
      <c r="V328" s="68" t="s">
        <v>200</v>
      </c>
      <c r="W328" s="68" t="s">
        <v>200</v>
      </c>
      <c r="X328" s="68" t="s">
        <v>200</v>
      </c>
      <c r="Y328" s="68" t="s">
        <v>200</v>
      </c>
      <c r="Z328" s="68" t="s">
        <v>200</v>
      </c>
    </row>
    <row r="329" spans="1:26">
      <c r="A329" t="s">
        <v>251</v>
      </c>
      <c r="B329" t="s">
        <v>203</v>
      </c>
      <c r="C329" t="s">
        <v>204</v>
      </c>
      <c r="D329" t="s">
        <v>199</v>
      </c>
      <c r="E329" t="s">
        <v>194</v>
      </c>
      <c r="F329" s="68" t="s">
        <v>200</v>
      </c>
      <c r="G329" s="68" t="s">
        <v>200</v>
      </c>
      <c r="H329" s="68" t="s">
        <v>200</v>
      </c>
      <c r="I329" s="68" t="s">
        <v>200</v>
      </c>
      <c r="J329" s="68" t="s">
        <v>200</v>
      </c>
      <c r="K329" s="68" t="s">
        <v>200</v>
      </c>
      <c r="L329" s="68" t="s">
        <v>200</v>
      </c>
      <c r="M329" s="68" t="s">
        <v>200</v>
      </c>
      <c r="N329" s="68" t="s">
        <v>200</v>
      </c>
      <c r="O329" s="68" t="s">
        <v>200</v>
      </c>
      <c r="P329" s="68" t="s">
        <v>200</v>
      </c>
      <c r="Q329" s="68" t="s">
        <v>200</v>
      </c>
      <c r="R329" s="68" t="s">
        <v>200</v>
      </c>
      <c r="S329" s="68" t="s">
        <v>200</v>
      </c>
      <c r="T329" s="68" t="s">
        <v>200</v>
      </c>
      <c r="U329" s="68" t="s">
        <v>200</v>
      </c>
      <c r="V329" s="68" t="s">
        <v>200</v>
      </c>
      <c r="W329" s="68" t="s">
        <v>200</v>
      </c>
      <c r="X329" s="68" t="s">
        <v>200</v>
      </c>
      <c r="Y329" s="68" t="s">
        <v>200</v>
      </c>
      <c r="Z329" s="68" t="s">
        <v>200</v>
      </c>
    </row>
    <row r="330" spans="1:26">
      <c r="A330" t="s">
        <v>251</v>
      </c>
      <c r="B330" t="s">
        <v>205</v>
      </c>
      <c r="C330" t="s">
        <v>206</v>
      </c>
      <c r="D330" t="s">
        <v>199</v>
      </c>
      <c r="E330" t="s">
        <v>194</v>
      </c>
      <c r="F330" s="68" t="s">
        <v>200</v>
      </c>
      <c r="G330" s="68" t="s">
        <v>200</v>
      </c>
      <c r="H330" s="68" t="s">
        <v>200</v>
      </c>
      <c r="I330" s="68" t="s">
        <v>200</v>
      </c>
      <c r="J330" s="68" t="s">
        <v>200</v>
      </c>
      <c r="K330" s="68" t="s">
        <v>200</v>
      </c>
      <c r="L330" s="68" t="s">
        <v>200</v>
      </c>
      <c r="M330" s="68" t="s">
        <v>200</v>
      </c>
      <c r="N330" s="68" t="s">
        <v>200</v>
      </c>
      <c r="O330" s="68" t="s">
        <v>200</v>
      </c>
      <c r="P330" s="68" t="s">
        <v>200</v>
      </c>
      <c r="Q330" s="68" t="s">
        <v>200</v>
      </c>
      <c r="R330" s="68" t="s">
        <v>200</v>
      </c>
      <c r="S330" s="68" t="s">
        <v>200</v>
      </c>
      <c r="T330" s="68" t="s">
        <v>200</v>
      </c>
      <c r="U330" s="68" t="s">
        <v>200</v>
      </c>
      <c r="V330" s="68" t="s">
        <v>200</v>
      </c>
      <c r="W330" s="68" t="s">
        <v>200</v>
      </c>
      <c r="X330" s="68" t="s">
        <v>200</v>
      </c>
      <c r="Y330" s="68" t="s">
        <v>200</v>
      </c>
      <c r="Z330" s="68" t="s">
        <v>200</v>
      </c>
    </row>
    <row r="331" spans="1:26">
      <c r="A331" t="s">
        <v>251</v>
      </c>
      <c r="B331" t="s">
        <v>207</v>
      </c>
      <c r="C331" t="s">
        <v>208</v>
      </c>
      <c r="D331" t="s">
        <v>199</v>
      </c>
      <c r="E331" t="s">
        <v>194</v>
      </c>
      <c r="F331" s="68" t="s">
        <v>200</v>
      </c>
      <c r="G331" s="68" t="s">
        <v>200</v>
      </c>
      <c r="H331" s="68" t="s">
        <v>200</v>
      </c>
      <c r="I331" s="68" t="s">
        <v>200</v>
      </c>
      <c r="J331" s="68" t="s">
        <v>200</v>
      </c>
      <c r="K331" s="68" t="s">
        <v>200</v>
      </c>
      <c r="L331" s="68" t="s">
        <v>200</v>
      </c>
      <c r="M331" s="68" t="s">
        <v>200</v>
      </c>
      <c r="N331" s="68" t="s">
        <v>200</v>
      </c>
      <c r="O331" s="68" t="s">
        <v>200</v>
      </c>
      <c r="P331" s="68" t="s">
        <v>200</v>
      </c>
      <c r="Q331" s="68" t="s">
        <v>200</v>
      </c>
      <c r="R331" s="68" t="s">
        <v>200</v>
      </c>
      <c r="S331" s="68" t="s">
        <v>200</v>
      </c>
      <c r="T331" s="68" t="s">
        <v>200</v>
      </c>
      <c r="U331" s="68" t="s">
        <v>200</v>
      </c>
      <c r="V331" s="68" t="s">
        <v>200</v>
      </c>
      <c r="W331" s="68" t="s">
        <v>200</v>
      </c>
      <c r="X331" s="68" t="s">
        <v>200</v>
      </c>
      <c r="Y331" s="68" t="s">
        <v>200</v>
      </c>
      <c r="Z331" s="68" t="s">
        <v>200</v>
      </c>
    </row>
    <row r="332" spans="1:26">
      <c r="A332" t="s">
        <v>251</v>
      </c>
      <c r="B332" t="s">
        <v>209</v>
      </c>
      <c r="C332" t="s">
        <v>210</v>
      </c>
      <c r="D332" t="s">
        <v>199</v>
      </c>
      <c r="E332" t="s">
        <v>194</v>
      </c>
      <c r="F332" s="68" t="s">
        <v>200</v>
      </c>
      <c r="G332" s="68" t="s">
        <v>200</v>
      </c>
      <c r="H332" s="68" t="s">
        <v>200</v>
      </c>
      <c r="I332" s="68" t="s">
        <v>200</v>
      </c>
      <c r="J332" s="68" t="s">
        <v>200</v>
      </c>
      <c r="K332" s="68" t="s">
        <v>200</v>
      </c>
      <c r="L332" s="68" t="s">
        <v>200</v>
      </c>
      <c r="M332" s="68" t="s">
        <v>200</v>
      </c>
      <c r="N332" s="68" t="s">
        <v>200</v>
      </c>
      <c r="O332" s="68" t="s">
        <v>200</v>
      </c>
      <c r="P332" s="68" t="s">
        <v>200</v>
      </c>
      <c r="Q332" s="68" t="s">
        <v>200</v>
      </c>
      <c r="R332" s="68" t="s">
        <v>200</v>
      </c>
      <c r="S332" s="68" t="s">
        <v>200</v>
      </c>
      <c r="T332" s="68" t="s">
        <v>200</v>
      </c>
      <c r="U332" s="68" t="s">
        <v>200</v>
      </c>
      <c r="V332" s="68" t="s">
        <v>200</v>
      </c>
      <c r="W332" s="68" t="s">
        <v>200</v>
      </c>
      <c r="X332" s="68" t="s">
        <v>200</v>
      </c>
      <c r="Y332" s="68" t="s">
        <v>200</v>
      </c>
      <c r="Z332" s="68" t="s">
        <v>200</v>
      </c>
    </row>
    <row r="333" spans="1:26">
      <c r="A333" t="s">
        <v>251</v>
      </c>
      <c r="B333" t="s">
        <v>211</v>
      </c>
      <c r="C333" t="s">
        <v>212</v>
      </c>
      <c r="D333" t="s">
        <v>199</v>
      </c>
      <c r="E333" t="s">
        <v>194</v>
      </c>
      <c r="F333" s="68" t="s">
        <v>200</v>
      </c>
      <c r="G333" s="68" t="s">
        <v>200</v>
      </c>
      <c r="H333" s="68" t="s">
        <v>200</v>
      </c>
      <c r="I333" s="68" t="s">
        <v>200</v>
      </c>
      <c r="J333" s="68" t="s">
        <v>200</v>
      </c>
      <c r="K333" s="68" t="s">
        <v>200</v>
      </c>
      <c r="L333" s="68" t="s">
        <v>200</v>
      </c>
      <c r="M333" s="68" t="s">
        <v>200</v>
      </c>
      <c r="N333" s="68" t="s">
        <v>200</v>
      </c>
      <c r="O333" s="68" t="s">
        <v>200</v>
      </c>
      <c r="P333" s="68" t="s">
        <v>200</v>
      </c>
      <c r="Q333" s="68" t="s">
        <v>200</v>
      </c>
      <c r="R333" s="68" t="s">
        <v>200</v>
      </c>
      <c r="S333" s="68" t="s">
        <v>200</v>
      </c>
      <c r="T333" s="68" t="s">
        <v>200</v>
      </c>
      <c r="U333" s="68" t="s">
        <v>200</v>
      </c>
      <c r="V333" s="68" t="s">
        <v>200</v>
      </c>
      <c r="W333" s="68" t="s">
        <v>200</v>
      </c>
      <c r="X333" s="68" t="s">
        <v>200</v>
      </c>
      <c r="Y333" s="68" t="s">
        <v>200</v>
      </c>
      <c r="Z333" s="68" t="s">
        <v>200</v>
      </c>
    </row>
    <row r="334" spans="1:26">
      <c r="A334" t="s">
        <v>251</v>
      </c>
      <c r="B334" t="s">
        <v>213</v>
      </c>
      <c r="C334" t="s">
        <v>214</v>
      </c>
      <c r="D334" t="s">
        <v>215</v>
      </c>
      <c r="E334" t="s">
        <v>194</v>
      </c>
      <c r="F334" s="68" t="s">
        <v>200</v>
      </c>
      <c r="G334" s="68" t="s">
        <v>200</v>
      </c>
      <c r="H334" s="68" t="s">
        <v>200</v>
      </c>
      <c r="I334" s="68" t="s">
        <v>200</v>
      </c>
      <c r="J334" s="68" t="s">
        <v>200</v>
      </c>
      <c r="K334" s="68" t="s">
        <v>200</v>
      </c>
      <c r="L334" s="68" t="s">
        <v>200</v>
      </c>
      <c r="M334" s="68" t="s">
        <v>200</v>
      </c>
      <c r="N334" s="68" t="s">
        <v>200</v>
      </c>
      <c r="O334" s="68" t="s">
        <v>200</v>
      </c>
      <c r="P334" s="68" t="s">
        <v>200</v>
      </c>
      <c r="Q334" s="68" t="s">
        <v>200</v>
      </c>
      <c r="R334" s="68" t="s">
        <v>200</v>
      </c>
      <c r="S334" s="68" t="s">
        <v>200</v>
      </c>
      <c r="T334" s="68" t="s">
        <v>200</v>
      </c>
      <c r="U334" s="68" t="s">
        <v>200</v>
      </c>
      <c r="V334" s="68" t="s">
        <v>200</v>
      </c>
      <c r="W334" s="68" t="s">
        <v>200</v>
      </c>
      <c r="X334" s="68" t="s">
        <v>200</v>
      </c>
      <c r="Y334" s="68" t="s">
        <v>200</v>
      </c>
      <c r="Z334" s="68" t="s">
        <v>200</v>
      </c>
    </row>
    <row r="335" spans="1:26">
      <c r="A335" t="s">
        <v>251</v>
      </c>
      <c r="B335" t="s">
        <v>216</v>
      </c>
      <c r="C335" t="s">
        <v>217</v>
      </c>
      <c r="D335" t="s">
        <v>215</v>
      </c>
      <c r="E335" t="s">
        <v>194</v>
      </c>
      <c r="F335" s="68" t="s">
        <v>200</v>
      </c>
      <c r="G335" s="68" t="s">
        <v>200</v>
      </c>
      <c r="H335" s="68" t="s">
        <v>200</v>
      </c>
      <c r="I335" s="68" t="s">
        <v>200</v>
      </c>
      <c r="J335" s="68" t="s">
        <v>200</v>
      </c>
      <c r="K335" s="68" t="s">
        <v>200</v>
      </c>
      <c r="L335" s="68" t="s">
        <v>200</v>
      </c>
      <c r="M335" s="68" t="s">
        <v>200</v>
      </c>
      <c r="N335" s="68" t="s">
        <v>200</v>
      </c>
      <c r="O335" s="68" t="s">
        <v>200</v>
      </c>
      <c r="P335" s="68" t="s">
        <v>200</v>
      </c>
      <c r="Q335" s="68" t="s">
        <v>200</v>
      </c>
      <c r="R335" s="68" t="s">
        <v>200</v>
      </c>
      <c r="S335" s="68" t="s">
        <v>200</v>
      </c>
      <c r="T335" s="68" t="s">
        <v>200</v>
      </c>
      <c r="U335" s="68" t="s">
        <v>200</v>
      </c>
      <c r="V335" s="68" t="s">
        <v>200</v>
      </c>
      <c r="W335" s="68" t="s">
        <v>200</v>
      </c>
      <c r="X335" s="68" t="s">
        <v>200</v>
      </c>
      <c r="Y335" s="68" t="s">
        <v>200</v>
      </c>
      <c r="Z335" s="68" t="s">
        <v>200</v>
      </c>
    </row>
    <row r="336" spans="1:26">
      <c r="A336" t="s">
        <v>251</v>
      </c>
      <c r="B336" t="s">
        <v>218</v>
      </c>
      <c r="C336" t="s">
        <v>219</v>
      </c>
      <c r="D336" t="s">
        <v>215</v>
      </c>
      <c r="E336" t="s">
        <v>194</v>
      </c>
      <c r="F336" s="68" t="s">
        <v>200</v>
      </c>
      <c r="G336" s="68" t="s">
        <v>200</v>
      </c>
      <c r="H336" s="68" t="s">
        <v>200</v>
      </c>
      <c r="I336" s="68" t="s">
        <v>200</v>
      </c>
      <c r="J336" s="68" t="s">
        <v>200</v>
      </c>
      <c r="K336" s="68" t="s">
        <v>200</v>
      </c>
      <c r="L336" s="68" t="s">
        <v>200</v>
      </c>
      <c r="M336" s="68" t="s">
        <v>200</v>
      </c>
      <c r="N336" s="68" t="s">
        <v>200</v>
      </c>
      <c r="O336" s="68" t="s">
        <v>200</v>
      </c>
      <c r="P336" s="68" t="s">
        <v>200</v>
      </c>
      <c r="Q336" s="68" t="s">
        <v>200</v>
      </c>
      <c r="R336" s="68" t="s">
        <v>200</v>
      </c>
      <c r="S336" s="68" t="s">
        <v>200</v>
      </c>
      <c r="T336" s="68" t="s">
        <v>200</v>
      </c>
      <c r="U336" s="68" t="s">
        <v>200</v>
      </c>
      <c r="V336" s="68" t="s">
        <v>200</v>
      </c>
      <c r="W336" s="68" t="s">
        <v>200</v>
      </c>
      <c r="X336" s="68" t="s">
        <v>200</v>
      </c>
      <c r="Y336" s="68" t="s">
        <v>200</v>
      </c>
      <c r="Z336" s="68" t="s">
        <v>200</v>
      </c>
    </row>
    <row r="337" spans="1:26">
      <c r="A337" t="s">
        <v>251</v>
      </c>
      <c r="B337" t="s">
        <v>220</v>
      </c>
      <c r="C337" t="s">
        <v>221</v>
      </c>
      <c r="D337" t="s">
        <v>215</v>
      </c>
      <c r="E337" t="s">
        <v>194</v>
      </c>
      <c r="F337" s="68" t="s">
        <v>200</v>
      </c>
      <c r="G337" s="68" t="s">
        <v>200</v>
      </c>
      <c r="H337" s="68" t="s">
        <v>200</v>
      </c>
      <c r="I337" s="68" t="s">
        <v>200</v>
      </c>
      <c r="J337" s="68" t="s">
        <v>200</v>
      </c>
      <c r="K337" s="68" t="s">
        <v>200</v>
      </c>
      <c r="L337" s="68" t="s">
        <v>200</v>
      </c>
      <c r="M337" s="68" t="s">
        <v>200</v>
      </c>
      <c r="N337" s="68" t="s">
        <v>200</v>
      </c>
      <c r="O337" s="68" t="s">
        <v>200</v>
      </c>
      <c r="P337" s="68" t="s">
        <v>200</v>
      </c>
      <c r="Q337" s="68" t="s">
        <v>200</v>
      </c>
      <c r="R337" s="68" t="s">
        <v>200</v>
      </c>
      <c r="S337" s="68" t="s">
        <v>200</v>
      </c>
      <c r="T337" s="68" t="s">
        <v>200</v>
      </c>
      <c r="U337" s="68" t="s">
        <v>200</v>
      </c>
      <c r="V337" s="68" t="s">
        <v>200</v>
      </c>
      <c r="W337" s="68" t="s">
        <v>200</v>
      </c>
      <c r="X337" s="68" t="s">
        <v>200</v>
      </c>
      <c r="Y337" s="68" t="s">
        <v>200</v>
      </c>
      <c r="Z337" s="68" t="s">
        <v>200</v>
      </c>
    </row>
    <row r="338" spans="1:26">
      <c r="A338" t="s">
        <v>251</v>
      </c>
      <c r="B338" t="s">
        <v>222</v>
      </c>
      <c r="C338" t="s">
        <v>223</v>
      </c>
      <c r="D338" t="s">
        <v>215</v>
      </c>
      <c r="E338" t="s">
        <v>194</v>
      </c>
      <c r="F338" s="68" t="s">
        <v>200</v>
      </c>
      <c r="G338" s="68" t="s">
        <v>200</v>
      </c>
      <c r="H338" s="68" t="s">
        <v>200</v>
      </c>
      <c r="I338" s="68" t="s">
        <v>200</v>
      </c>
      <c r="J338" s="68" t="s">
        <v>200</v>
      </c>
      <c r="K338" s="68" t="s">
        <v>200</v>
      </c>
      <c r="L338" s="68" t="s">
        <v>200</v>
      </c>
      <c r="M338" s="68" t="s">
        <v>200</v>
      </c>
      <c r="N338" s="68" t="s">
        <v>200</v>
      </c>
      <c r="O338" s="68" t="s">
        <v>200</v>
      </c>
      <c r="P338" s="68" t="s">
        <v>200</v>
      </c>
      <c r="Q338" s="68" t="s">
        <v>200</v>
      </c>
      <c r="R338" s="68" t="s">
        <v>200</v>
      </c>
      <c r="S338" s="68" t="s">
        <v>200</v>
      </c>
      <c r="T338" s="68" t="s">
        <v>200</v>
      </c>
      <c r="U338" s="68" t="s">
        <v>200</v>
      </c>
      <c r="V338" s="68" t="s">
        <v>200</v>
      </c>
      <c r="W338" s="68" t="s">
        <v>200</v>
      </c>
      <c r="X338" s="68" t="s">
        <v>200</v>
      </c>
      <c r="Y338" s="68" t="s">
        <v>200</v>
      </c>
      <c r="Z338" s="68" t="s">
        <v>200</v>
      </c>
    </row>
    <row r="339" spans="1:26">
      <c r="A339" t="s">
        <v>251</v>
      </c>
      <c r="B339" t="s">
        <v>224</v>
      </c>
      <c r="C339" t="s">
        <v>225</v>
      </c>
      <c r="D339" t="s">
        <v>215</v>
      </c>
      <c r="E339" t="s">
        <v>194</v>
      </c>
      <c r="F339" s="68" t="s">
        <v>200</v>
      </c>
      <c r="G339" s="68" t="s">
        <v>200</v>
      </c>
      <c r="H339" s="68" t="s">
        <v>200</v>
      </c>
      <c r="I339" s="68" t="s">
        <v>200</v>
      </c>
      <c r="J339" s="68" t="s">
        <v>200</v>
      </c>
      <c r="K339" s="68" t="s">
        <v>200</v>
      </c>
      <c r="L339" s="68" t="s">
        <v>200</v>
      </c>
      <c r="M339" s="68" t="s">
        <v>200</v>
      </c>
      <c r="N339" s="68" t="s">
        <v>200</v>
      </c>
      <c r="O339" s="68" t="s">
        <v>200</v>
      </c>
      <c r="P339" s="68" t="s">
        <v>200</v>
      </c>
      <c r="Q339" s="68" t="s">
        <v>200</v>
      </c>
      <c r="R339" s="68" t="s">
        <v>200</v>
      </c>
      <c r="S339" s="68" t="s">
        <v>200</v>
      </c>
      <c r="T339" s="68" t="s">
        <v>200</v>
      </c>
      <c r="U339" s="68" t="s">
        <v>200</v>
      </c>
      <c r="V339" s="68" t="s">
        <v>200</v>
      </c>
      <c r="W339" s="68" t="s">
        <v>200</v>
      </c>
      <c r="X339" s="68" t="s">
        <v>200</v>
      </c>
      <c r="Y339" s="68" t="s">
        <v>200</v>
      </c>
      <c r="Z339" s="68" t="s">
        <v>200</v>
      </c>
    </row>
    <row r="340" spans="1:26">
      <c r="A340" t="s">
        <v>251</v>
      </c>
      <c r="B340" t="s">
        <v>226</v>
      </c>
      <c r="C340" t="s">
        <v>227</v>
      </c>
      <c r="D340" t="s">
        <v>215</v>
      </c>
      <c r="E340" t="s">
        <v>194</v>
      </c>
      <c r="F340" s="68" t="s">
        <v>200</v>
      </c>
      <c r="G340" s="68" t="s">
        <v>200</v>
      </c>
      <c r="H340" s="68" t="s">
        <v>200</v>
      </c>
      <c r="I340" s="68" t="s">
        <v>200</v>
      </c>
      <c r="J340" s="68" t="s">
        <v>200</v>
      </c>
      <c r="K340" s="68" t="s">
        <v>200</v>
      </c>
      <c r="L340" s="68" t="s">
        <v>200</v>
      </c>
      <c r="M340" s="68" t="s">
        <v>200</v>
      </c>
      <c r="N340" s="68" t="s">
        <v>200</v>
      </c>
      <c r="O340" s="68" t="s">
        <v>200</v>
      </c>
      <c r="P340" s="68" t="s">
        <v>200</v>
      </c>
      <c r="Q340" s="68" t="s">
        <v>200</v>
      </c>
      <c r="R340" s="68" t="s">
        <v>200</v>
      </c>
      <c r="S340" s="68" t="s">
        <v>200</v>
      </c>
      <c r="T340" s="68" t="s">
        <v>200</v>
      </c>
      <c r="U340" s="68" t="s">
        <v>200</v>
      </c>
      <c r="V340" s="68" t="s">
        <v>200</v>
      </c>
      <c r="W340" s="68" t="s">
        <v>200</v>
      </c>
      <c r="X340" s="68" t="s">
        <v>200</v>
      </c>
      <c r="Y340" s="68" t="s">
        <v>200</v>
      </c>
      <c r="Z340" s="68" t="s">
        <v>200</v>
      </c>
    </row>
    <row r="341" spans="1:26">
      <c r="A341" t="s">
        <v>251</v>
      </c>
      <c r="B341" t="s">
        <v>228</v>
      </c>
      <c r="C341" t="s">
        <v>229</v>
      </c>
      <c r="D341" t="s">
        <v>215</v>
      </c>
      <c r="E341" t="s">
        <v>194</v>
      </c>
      <c r="F341" s="68" t="s">
        <v>200</v>
      </c>
      <c r="G341" s="68" t="s">
        <v>200</v>
      </c>
      <c r="H341" s="68" t="s">
        <v>200</v>
      </c>
      <c r="I341" s="68" t="s">
        <v>200</v>
      </c>
      <c r="J341" s="68" t="s">
        <v>200</v>
      </c>
      <c r="K341" s="68" t="s">
        <v>200</v>
      </c>
      <c r="L341" s="68" t="s">
        <v>200</v>
      </c>
      <c r="M341" s="68" t="s">
        <v>200</v>
      </c>
      <c r="N341" s="68" t="s">
        <v>200</v>
      </c>
      <c r="O341" s="68" t="s">
        <v>200</v>
      </c>
      <c r="P341" s="68" t="s">
        <v>200</v>
      </c>
      <c r="Q341" s="68" t="s">
        <v>200</v>
      </c>
      <c r="R341" s="68" t="s">
        <v>200</v>
      </c>
      <c r="S341" s="68" t="s">
        <v>200</v>
      </c>
      <c r="T341" s="68" t="s">
        <v>200</v>
      </c>
      <c r="U341" s="68" t="s">
        <v>200</v>
      </c>
      <c r="V341" s="68" t="s">
        <v>200</v>
      </c>
      <c r="W341" s="68" t="s">
        <v>200</v>
      </c>
      <c r="X341" s="68" t="s">
        <v>200</v>
      </c>
      <c r="Y341" s="68" t="s">
        <v>200</v>
      </c>
      <c r="Z341" s="68" t="s">
        <v>200</v>
      </c>
    </row>
    <row r="342" spans="1:26">
      <c r="A342" t="s">
        <v>251</v>
      </c>
      <c r="B342" t="s">
        <v>230</v>
      </c>
      <c r="C342" t="s">
        <v>231</v>
      </c>
      <c r="D342" t="s">
        <v>215</v>
      </c>
      <c r="E342" t="s">
        <v>194</v>
      </c>
      <c r="F342" s="68" t="s">
        <v>200</v>
      </c>
      <c r="G342" s="68" t="s">
        <v>200</v>
      </c>
      <c r="H342" s="68" t="s">
        <v>200</v>
      </c>
      <c r="I342" s="68" t="s">
        <v>200</v>
      </c>
      <c r="J342" s="68" t="s">
        <v>200</v>
      </c>
      <c r="K342" s="68" t="s">
        <v>200</v>
      </c>
      <c r="L342" s="68" t="s">
        <v>200</v>
      </c>
      <c r="M342" s="68" t="s">
        <v>200</v>
      </c>
      <c r="N342" s="68" t="s">
        <v>200</v>
      </c>
      <c r="O342" s="68" t="s">
        <v>200</v>
      </c>
      <c r="P342" s="68" t="s">
        <v>200</v>
      </c>
      <c r="Q342" s="68" t="s">
        <v>200</v>
      </c>
      <c r="R342" s="68" t="s">
        <v>200</v>
      </c>
      <c r="S342" s="68" t="s">
        <v>200</v>
      </c>
      <c r="T342" s="68" t="s">
        <v>200</v>
      </c>
      <c r="U342" s="68" t="s">
        <v>200</v>
      </c>
      <c r="V342" s="68" t="s">
        <v>200</v>
      </c>
      <c r="W342" s="68" t="s">
        <v>200</v>
      </c>
      <c r="X342" s="68" t="s">
        <v>200</v>
      </c>
      <c r="Y342" s="68" t="s">
        <v>200</v>
      </c>
      <c r="Z342" s="68" t="s">
        <v>200</v>
      </c>
    </row>
    <row r="343" spans="1:26">
      <c r="A343" t="s">
        <v>252</v>
      </c>
      <c r="B343" t="s">
        <v>197</v>
      </c>
      <c r="C343" t="s">
        <v>198</v>
      </c>
      <c r="D343" t="s">
        <v>199</v>
      </c>
      <c r="E343" t="s">
        <v>194</v>
      </c>
      <c r="F343" s="68" t="s">
        <v>200</v>
      </c>
      <c r="G343" s="68" t="s">
        <v>200</v>
      </c>
      <c r="H343" s="68" t="s">
        <v>200</v>
      </c>
      <c r="I343" s="68" t="s">
        <v>200</v>
      </c>
      <c r="J343" s="68" t="s">
        <v>200</v>
      </c>
      <c r="K343" s="68" t="s">
        <v>200</v>
      </c>
      <c r="L343" s="68" t="s">
        <v>200</v>
      </c>
      <c r="M343" s="68" t="s">
        <v>200</v>
      </c>
      <c r="N343" s="68" t="s">
        <v>200</v>
      </c>
      <c r="O343" s="68" t="s">
        <v>200</v>
      </c>
      <c r="P343" s="68" t="s">
        <v>200</v>
      </c>
      <c r="Q343" s="68" t="s">
        <v>200</v>
      </c>
      <c r="R343" s="68" t="s">
        <v>200</v>
      </c>
      <c r="S343" s="68" t="s">
        <v>200</v>
      </c>
      <c r="T343" s="68" t="s">
        <v>200</v>
      </c>
      <c r="U343" s="68" t="s">
        <v>200</v>
      </c>
      <c r="V343" s="68" t="s">
        <v>200</v>
      </c>
      <c r="W343" s="68" t="s">
        <v>200</v>
      </c>
      <c r="X343" s="68" t="s">
        <v>200</v>
      </c>
      <c r="Y343" s="68" t="s">
        <v>200</v>
      </c>
      <c r="Z343" s="68" t="s">
        <v>200</v>
      </c>
    </row>
    <row r="344" spans="1:26">
      <c r="A344" t="s">
        <v>252</v>
      </c>
      <c r="B344" t="s">
        <v>201</v>
      </c>
      <c r="C344" t="s">
        <v>202</v>
      </c>
      <c r="D344" t="s">
        <v>199</v>
      </c>
      <c r="E344" t="s">
        <v>194</v>
      </c>
      <c r="F344" s="68" t="s">
        <v>200</v>
      </c>
      <c r="G344" s="68" t="s">
        <v>200</v>
      </c>
      <c r="H344" s="68" t="s">
        <v>200</v>
      </c>
      <c r="I344" s="68" t="s">
        <v>200</v>
      </c>
      <c r="J344" s="68" t="s">
        <v>200</v>
      </c>
      <c r="K344" s="68" t="s">
        <v>200</v>
      </c>
      <c r="L344" s="68" t="s">
        <v>200</v>
      </c>
      <c r="M344" s="68" t="s">
        <v>200</v>
      </c>
      <c r="N344" s="68" t="s">
        <v>200</v>
      </c>
      <c r="O344" s="68" t="s">
        <v>200</v>
      </c>
      <c r="P344" s="68" t="s">
        <v>200</v>
      </c>
      <c r="Q344" s="68" t="s">
        <v>200</v>
      </c>
      <c r="R344" s="68" t="s">
        <v>200</v>
      </c>
      <c r="S344" s="68" t="s">
        <v>200</v>
      </c>
      <c r="T344" s="68" t="s">
        <v>200</v>
      </c>
      <c r="U344" s="68" t="s">
        <v>200</v>
      </c>
      <c r="V344" s="68" t="s">
        <v>200</v>
      </c>
      <c r="W344" s="68" t="s">
        <v>200</v>
      </c>
      <c r="X344" s="68" t="s">
        <v>200</v>
      </c>
      <c r="Y344" s="68" t="s">
        <v>200</v>
      </c>
      <c r="Z344" s="68" t="s">
        <v>200</v>
      </c>
    </row>
    <row r="345" spans="1:26">
      <c r="A345" t="s">
        <v>252</v>
      </c>
      <c r="B345" t="s">
        <v>203</v>
      </c>
      <c r="C345" t="s">
        <v>204</v>
      </c>
      <c r="D345" t="s">
        <v>199</v>
      </c>
      <c r="E345" t="s">
        <v>194</v>
      </c>
      <c r="F345" s="68" t="s">
        <v>200</v>
      </c>
      <c r="G345" s="68" t="s">
        <v>200</v>
      </c>
      <c r="H345" s="68" t="s">
        <v>200</v>
      </c>
      <c r="I345" s="68" t="s">
        <v>200</v>
      </c>
      <c r="J345" s="68" t="s">
        <v>200</v>
      </c>
      <c r="K345" s="68" t="s">
        <v>200</v>
      </c>
      <c r="L345" s="68" t="s">
        <v>200</v>
      </c>
      <c r="M345" s="68" t="s">
        <v>200</v>
      </c>
      <c r="N345" s="68" t="s">
        <v>200</v>
      </c>
      <c r="O345" s="68" t="s">
        <v>200</v>
      </c>
      <c r="P345" s="68" t="s">
        <v>200</v>
      </c>
      <c r="Q345" s="68" t="s">
        <v>200</v>
      </c>
      <c r="R345" s="68" t="s">
        <v>200</v>
      </c>
      <c r="S345" s="68" t="s">
        <v>200</v>
      </c>
      <c r="T345" s="68" t="s">
        <v>200</v>
      </c>
      <c r="U345" s="68" t="s">
        <v>200</v>
      </c>
      <c r="V345" s="68" t="s">
        <v>200</v>
      </c>
      <c r="W345" s="68" t="s">
        <v>200</v>
      </c>
      <c r="X345" s="68" t="s">
        <v>200</v>
      </c>
      <c r="Y345" s="68" t="s">
        <v>200</v>
      </c>
      <c r="Z345" s="68" t="s">
        <v>200</v>
      </c>
    </row>
    <row r="346" spans="1:26">
      <c r="A346" t="s">
        <v>252</v>
      </c>
      <c r="B346" t="s">
        <v>205</v>
      </c>
      <c r="C346" t="s">
        <v>206</v>
      </c>
      <c r="D346" t="s">
        <v>199</v>
      </c>
      <c r="E346" t="s">
        <v>194</v>
      </c>
      <c r="F346" s="68" t="s">
        <v>200</v>
      </c>
      <c r="G346" s="68" t="s">
        <v>200</v>
      </c>
      <c r="H346" s="68" t="s">
        <v>200</v>
      </c>
      <c r="I346" s="68" t="s">
        <v>200</v>
      </c>
      <c r="J346" s="68" t="s">
        <v>200</v>
      </c>
      <c r="K346" s="68" t="s">
        <v>200</v>
      </c>
      <c r="L346" s="68" t="s">
        <v>200</v>
      </c>
      <c r="M346" s="68" t="s">
        <v>200</v>
      </c>
      <c r="N346" s="68" t="s">
        <v>200</v>
      </c>
      <c r="O346" s="68" t="s">
        <v>200</v>
      </c>
      <c r="P346" s="68" t="s">
        <v>200</v>
      </c>
      <c r="Q346" s="68" t="s">
        <v>200</v>
      </c>
      <c r="R346" s="68" t="s">
        <v>200</v>
      </c>
      <c r="S346" s="68" t="s">
        <v>200</v>
      </c>
      <c r="T346" s="68" t="s">
        <v>200</v>
      </c>
      <c r="U346" s="68" t="s">
        <v>200</v>
      </c>
      <c r="V346" s="68" t="s">
        <v>200</v>
      </c>
      <c r="W346" s="68" t="s">
        <v>200</v>
      </c>
      <c r="X346" s="68" t="s">
        <v>200</v>
      </c>
      <c r="Y346" s="68" t="s">
        <v>200</v>
      </c>
      <c r="Z346" s="68" t="s">
        <v>200</v>
      </c>
    </row>
    <row r="347" spans="1:26">
      <c r="A347" t="s">
        <v>252</v>
      </c>
      <c r="B347" t="s">
        <v>207</v>
      </c>
      <c r="C347" t="s">
        <v>208</v>
      </c>
      <c r="D347" t="s">
        <v>199</v>
      </c>
      <c r="E347" t="s">
        <v>194</v>
      </c>
      <c r="F347" s="68" t="s">
        <v>200</v>
      </c>
      <c r="G347" s="68" t="s">
        <v>200</v>
      </c>
      <c r="H347" s="68" t="s">
        <v>200</v>
      </c>
      <c r="I347" s="68" t="s">
        <v>200</v>
      </c>
      <c r="J347" s="68" t="s">
        <v>200</v>
      </c>
      <c r="K347" s="68" t="s">
        <v>200</v>
      </c>
      <c r="L347" s="68" t="s">
        <v>200</v>
      </c>
      <c r="M347" s="68" t="s">
        <v>200</v>
      </c>
      <c r="N347" s="68" t="s">
        <v>200</v>
      </c>
      <c r="O347" s="68" t="s">
        <v>200</v>
      </c>
      <c r="P347" s="68" t="s">
        <v>200</v>
      </c>
      <c r="Q347" s="68" t="s">
        <v>200</v>
      </c>
      <c r="R347" s="68" t="s">
        <v>200</v>
      </c>
      <c r="S347" s="68" t="s">
        <v>200</v>
      </c>
      <c r="T347" s="68" t="s">
        <v>200</v>
      </c>
      <c r="U347" s="68" t="s">
        <v>200</v>
      </c>
      <c r="V347" s="68" t="s">
        <v>200</v>
      </c>
      <c r="W347" s="68" t="s">
        <v>200</v>
      </c>
      <c r="X347" s="68" t="s">
        <v>200</v>
      </c>
      <c r="Y347" s="68" t="s">
        <v>200</v>
      </c>
      <c r="Z347" s="68" t="s">
        <v>200</v>
      </c>
    </row>
    <row r="348" spans="1:26">
      <c r="A348" t="s">
        <v>252</v>
      </c>
      <c r="B348" t="s">
        <v>209</v>
      </c>
      <c r="C348" t="s">
        <v>210</v>
      </c>
      <c r="D348" t="s">
        <v>199</v>
      </c>
      <c r="E348" t="s">
        <v>194</v>
      </c>
      <c r="F348" s="68" t="s">
        <v>200</v>
      </c>
      <c r="G348" s="68" t="s">
        <v>200</v>
      </c>
      <c r="H348" s="68" t="s">
        <v>200</v>
      </c>
      <c r="I348" s="68" t="s">
        <v>200</v>
      </c>
      <c r="J348" s="68" t="s">
        <v>200</v>
      </c>
      <c r="K348" s="68" t="s">
        <v>200</v>
      </c>
      <c r="L348" s="68" t="s">
        <v>200</v>
      </c>
      <c r="M348" s="68" t="s">
        <v>200</v>
      </c>
      <c r="N348" s="68" t="s">
        <v>200</v>
      </c>
      <c r="O348" s="68" t="s">
        <v>200</v>
      </c>
      <c r="P348" s="68" t="s">
        <v>200</v>
      </c>
      <c r="Q348" s="68" t="s">
        <v>200</v>
      </c>
      <c r="R348" s="68" t="s">
        <v>200</v>
      </c>
      <c r="S348" s="68" t="s">
        <v>200</v>
      </c>
      <c r="T348" s="68" t="s">
        <v>200</v>
      </c>
      <c r="U348" s="68" t="s">
        <v>200</v>
      </c>
      <c r="V348" s="68" t="s">
        <v>200</v>
      </c>
      <c r="W348" s="68" t="s">
        <v>200</v>
      </c>
      <c r="X348" s="68" t="s">
        <v>200</v>
      </c>
      <c r="Y348" s="68" t="s">
        <v>200</v>
      </c>
      <c r="Z348" s="68" t="s">
        <v>200</v>
      </c>
    </row>
    <row r="349" spans="1:26">
      <c r="A349" t="s">
        <v>252</v>
      </c>
      <c r="B349" t="s">
        <v>211</v>
      </c>
      <c r="C349" t="s">
        <v>212</v>
      </c>
      <c r="D349" t="s">
        <v>199</v>
      </c>
      <c r="E349" t="s">
        <v>194</v>
      </c>
      <c r="F349" s="68" t="s">
        <v>200</v>
      </c>
      <c r="G349" s="68" t="s">
        <v>200</v>
      </c>
      <c r="H349" s="68" t="s">
        <v>200</v>
      </c>
      <c r="I349" s="68" t="s">
        <v>200</v>
      </c>
      <c r="J349" s="68" t="s">
        <v>200</v>
      </c>
      <c r="K349" s="68" t="s">
        <v>200</v>
      </c>
      <c r="L349" s="68" t="s">
        <v>200</v>
      </c>
      <c r="M349" s="68" t="s">
        <v>200</v>
      </c>
      <c r="N349" s="68" t="s">
        <v>200</v>
      </c>
      <c r="O349" s="68" t="s">
        <v>200</v>
      </c>
      <c r="P349" s="68" t="s">
        <v>200</v>
      </c>
      <c r="Q349" s="68" t="s">
        <v>200</v>
      </c>
      <c r="R349" s="68" t="s">
        <v>200</v>
      </c>
      <c r="S349" s="68" t="s">
        <v>200</v>
      </c>
      <c r="T349" s="68" t="s">
        <v>200</v>
      </c>
      <c r="U349" s="68" t="s">
        <v>200</v>
      </c>
      <c r="V349" s="68" t="s">
        <v>200</v>
      </c>
      <c r="W349" s="68" t="s">
        <v>200</v>
      </c>
      <c r="X349" s="68" t="s">
        <v>200</v>
      </c>
      <c r="Y349" s="68" t="s">
        <v>200</v>
      </c>
      <c r="Z349" s="68" t="s">
        <v>200</v>
      </c>
    </row>
    <row r="350" spans="1:26">
      <c r="A350" t="s">
        <v>252</v>
      </c>
      <c r="B350" t="s">
        <v>213</v>
      </c>
      <c r="C350" t="s">
        <v>214</v>
      </c>
      <c r="D350" t="s">
        <v>215</v>
      </c>
      <c r="E350" t="s">
        <v>194</v>
      </c>
      <c r="F350" s="68" t="s">
        <v>200</v>
      </c>
      <c r="G350" s="68" t="s">
        <v>200</v>
      </c>
      <c r="H350" s="68" t="s">
        <v>200</v>
      </c>
      <c r="I350" s="68" t="s">
        <v>200</v>
      </c>
      <c r="J350" s="68" t="s">
        <v>200</v>
      </c>
      <c r="K350" s="68" t="s">
        <v>200</v>
      </c>
      <c r="L350" s="68" t="s">
        <v>200</v>
      </c>
      <c r="M350" s="68" t="s">
        <v>200</v>
      </c>
      <c r="N350" s="68" t="s">
        <v>200</v>
      </c>
      <c r="O350" s="68" t="s">
        <v>200</v>
      </c>
      <c r="P350" s="68" t="s">
        <v>200</v>
      </c>
      <c r="Q350" s="68" t="s">
        <v>200</v>
      </c>
      <c r="R350" s="68" t="s">
        <v>200</v>
      </c>
      <c r="S350" s="68" t="s">
        <v>200</v>
      </c>
      <c r="T350" s="68" t="s">
        <v>200</v>
      </c>
      <c r="U350" s="68" t="s">
        <v>200</v>
      </c>
      <c r="V350" s="68" t="s">
        <v>200</v>
      </c>
      <c r="W350" s="68" t="s">
        <v>200</v>
      </c>
      <c r="X350" s="68" t="s">
        <v>200</v>
      </c>
      <c r="Y350" s="68" t="s">
        <v>200</v>
      </c>
      <c r="Z350" s="68" t="s">
        <v>200</v>
      </c>
    </row>
    <row r="351" spans="1:26">
      <c r="A351" t="s">
        <v>252</v>
      </c>
      <c r="B351" t="s">
        <v>216</v>
      </c>
      <c r="C351" t="s">
        <v>217</v>
      </c>
      <c r="D351" t="s">
        <v>215</v>
      </c>
      <c r="E351" t="s">
        <v>194</v>
      </c>
      <c r="F351" s="68" t="s">
        <v>200</v>
      </c>
      <c r="G351" s="68" t="s">
        <v>200</v>
      </c>
      <c r="H351" s="68" t="s">
        <v>200</v>
      </c>
      <c r="I351" s="68" t="s">
        <v>200</v>
      </c>
      <c r="J351" s="68" t="s">
        <v>200</v>
      </c>
      <c r="K351" s="68" t="s">
        <v>200</v>
      </c>
      <c r="L351" s="68" t="s">
        <v>200</v>
      </c>
      <c r="M351" s="68" t="s">
        <v>200</v>
      </c>
      <c r="N351" s="68" t="s">
        <v>200</v>
      </c>
      <c r="O351" s="68" t="s">
        <v>200</v>
      </c>
      <c r="P351" s="68" t="s">
        <v>200</v>
      </c>
      <c r="Q351" s="68" t="s">
        <v>200</v>
      </c>
      <c r="R351" s="68" t="s">
        <v>200</v>
      </c>
      <c r="S351" s="68" t="s">
        <v>200</v>
      </c>
      <c r="T351" s="68" t="s">
        <v>200</v>
      </c>
      <c r="U351" s="68" t="s">
        <v>200</v>
      </c>
      <c r="V351" s="68" t="s">
        <v>200</v>
      </c>
      <c r="W351" s="68" t="s">
        <v>200</v>
      </c>
      <c r="X351" s="68" t="s">
        <v>200</v>
      </c>
      <c r="Y351" s="68" t="s">
        <v>200</v>
      </c>
      <c r="Z351" s="68" t="s">
        <v>200</v>
      </c>
    </row>
    <row r="352" spans="1:26">
      <c r="A352" t="s">
        <v>252</v>
      </c>
      <c r="B352" t="s">
        <v>218</v>
      </c>
      <c r="C352" t="s">
        <v>219</v>
      </c>
      <c r="D352" t="s">
        <v>215</v>
      </c>
      <c r="E352" t="s">
        <v>194</v>
      </c>
      <c r="F352" s="68" t="s">
        <v>200</v>
      </c>
      <c r="G352" s="68" t="s">
        <v>200</v>
      </c>
      <c r="H352" s="68" t="s">
        <v>200</v>
      </c>
      <c r="I352" s="68" t="s">
        <v>200</v>
      </c>
      <c r="J352" s="68" t="s">
        <v>200</v>
      </c>
      <c r="K352" s="68" t="s">
        <v>200</v>
      </c>
      <c r="L352" s="68" t="s">
        <v>200</v>
      </c>
      <c r="M352" s="68" t="s">
        <v>200</v>
      </c>
      <c r="N352" s="68" t="s">
        <v>200</v>
      </c>
      <c r="O352" s="68" t="s">
        <v>200</v>
      </c>
      <c r="P352" s="68" t="s">
        <v>200</v>
      </c>
      <c r="Q352" s="68" t="s">
        <v>200</v>
      </c>
      <c r="R352" s="68" t="s">
        <v>200</v>
      </c>
      <c r="S352" s="68" t="s">
        <v>200</v>
      </c>
      <c r="T352" s="68" t="s">
        <v>200</v>
      </c>
      <c r="U352" s="68" t="s">
        <v>200</v>
      </c>
      <c r="V352" s="68" t="s">
        <v>200</v>
      </c>
      <c r="W352" s="68" t="s">
        <v>200</v>
      </c>
      <c r="X352" s="68" t="s">
        <v>200</v>
      </c>
      <c r="Y352" s="68" t="s">
        <v>200</v>
      </c>
      <c r="Z352" s="68" t="s">
        <v>200</v>
      </c>
    </row>
    <row r="353" spans="1:26">
      <c r="A353" t="s">
        <v>252</v>
      </c>
      <c r="B353" t="s">
        <v>220</v>
      </c>
      <c r="C353" t="s">
        <v>221</v>
      </c>
      <c r="D353" t="s">
        <v>215</v>
      </c>
      <c r="E353" t="s">
        <v>194</v>
      </c>
      <c r="F353" s="68" t="s">
        <v>200</v>
      </c>
      <c r="G353" s="68" t="s">
        <v>200</v>
      </c>
      <c r="H353" s="68" t="s">
        <v>200</v>
      </c>
      <c r="I353" s="68" t="s">
        <v>200</v>
      </c>
      <c r="J353" s="68" t="s">
        <v>200</v>
      </c>
      <c r="K353" s="68" t="s">
        <v>200</v>
      </c>
      <c r="L353" s="68" t="s">
        <v>200</v>
      </c>
      <c r="M353" s="68" t="s">
        <v>200</v>
      </c>
      <c r="N353" s="68" t="s">
        <v>200</v>
      </c>
      <c r="O353" s="68" t="s">
        <v>200</v>
      </c>
      <c r="P353" s="68" t="s">
        <v>200</v>
      </c>
      <c r="Q353" s="68" t="s">
        <v>200</v>
      </c>
      <c r="R353" s="68" t="s">
        <v>200</v>
      </c>
      <c r="S353" s="68" t="s">
        <v>200</v>
      </c>
      <c r="T353" s="68" t="s">
        <v>200</v>
      </c>
      <c r="U353" s="68" t="s">
        <v>200</v>
      </c>
      <c r="V353" s="68" t="s">
        <v>200</v>
      </c>
      <c r="W353" s="68" t="s">
        <v>200</v>
      </c>
      <c r="X353" s="68" t="s">
        <v>200</v>
      </c>
      <c r="Y353" s="68" t="s">
        <v>200</v>
      </c>
      <c r="Z353" s="68" t="s">
        <v>200</v>
      </c>
    </row>
    <row r="354" spans="1:26">
      <c r="A354" t="s">
        <v>252</v>
      </c>
      <c r="B354" t="s">
        <v>222</v>
      </c>
      <c r="C354" t="s">
        <v>223</v>
      </c>
      <c r="D354" t="s">
        <v>215</v>
      </c>
      <c r="E354" t="s">
        <v>194</v>
      </c>
      <c r="F354" s="68" t="s">
        <v>200</v>
      </c>
      <c r="G354" s="68" t="s">
        <v>200</v>
      </c>
      <c r="H354" s="68" t="s">
        <v>200</v>
      </c>
      <c r="I354" s="68" t="s">
        <v>200</v>
      </c>
      <c r="J354" s="68" t="s">
        <v>200</v>
      </c>
      <c r="K354" s="68" t="s">
        <v>200</v>
      </c>
      <c r="L354" s="68" t="s">
        <v>200</v>
      </c>
      <c r="M354" s="68" t="s">
        <v>200</v>
      </c>
      <c r="N354" s="68" t="s">
        <v>200</v>
      </c>
      <c r="O354" s="68" t="s">
        <v>200</v>
      </c>
      <c r="P354" s="68" t="s">
        <v>200</v>
      </c>
      <c r="Q354" s="68" t="s">
        <v>200</v>
      </c>
      <c r="R354" s="68" t="s">
        <v>200</v>
      </c>
      <c r="S354" s="68" t="s">
        <v>200</v>
      </c>
      <c r="T354" s="68" t="s">
        <v>200</v>
      </c>
      <c r="U354" s="68" t="s">
        <v>200</v>
      </c>
      <c r="V354" s="68" t="s">
        <v>200</v>
      </c>
      <c r="W354" s="68" t="s">
        <v>200</v>
      </c>
      <c r="X354" s="68" t="s">
        <v>200</v>
      </c>
      <c r="Y354" s="68" t="s">
        <v>200</v>
      </c>
      <c r="Z354" s="68" t="s">
        <v>200</v>
      </c>
    </row>
    <row r="355" spans="1:26">
      <c r="A355" t="s">
        <v>252</v>
      </c>
      <c r="B355" t="s">
        <v>224</v>
      </c>
      <c r="C355" t="s">
        <v>225</v>
      </c>
      <c r="D355" t="s">
        <v>215</v>
      </c>
      <c r="E355" t="s">
        <v>194</v>
      </c>
      <c r="F355" s="68" t="s">
        <v>200</v>
      </c>
      <c r="G355" s="68" t="s">
        <v>200</v>
      </c>
      <c r="H355" s="68" t="s">
        <v>200</v>
      </c>
      <c r="I355" s="68" t="s">
        <v>200</v>
      </c>
      <c r="J355" s="68" t="s">
        <v>200</v>
      </c>
      <c r="K355" s="68" t="s">
        <v>200</v>
      </c>
      <c r="L355" s="68" t="s">
        <v>200</v>
      </c>
      <c r="M355" s="68" t="s">
        <v>200</v>
      </c>
      <c r="N355" s="68" t="s">
        <v>200</v>
      </c>
      <c r="O355" s="68" t="s">
        <v>200</v>
      </c>
      <c r="P355" s="68" t="s">
        <v>200</v>
      </c>
      <c r="Q355" s="68" t="s">
        <v>200</v>
      </c>
      <c r="R355" s="68" t="s">
        <v>200</v>
      </c>
      <c r="S355" s="68" t="s">
        <v>200</v>
      </c>
      <c r="T355" s="68" t="s">
        <v>200</v>
      </c>
      <c r="U355" s="68" t="s">
        <v>200</v>
      </c>
      <c r="V355" s="68" t="s">
        <v>200</v>
      </c>
      <c r="W355" s="68" t="s">
        <v>200</v>
      </c>
      <c r="X355" s="68" t="s">
        <v>200</v>
      </c>
      <c r="Y355" s="68" t="s">
        <v>200</v>
      </c>
      <c r="Z355" s="68" t="s">
        <v>200</v>
      </c>
    </row>
    <row r="356" spans="1:26">
      <c r="A356" t="s">
        <v>252</v>
      </c>
      <c r="B356" t="s">
        <v>226</v>
      </c>
      <c r="C356" t="s">
        <v>227</v>
      </c>
      <c r="D356" t="s">
        <v>215</v>
      </c>
      <c r="E356" t="s">
        <v>194</v>
      </c>
      <c r="F356" s="68" t="s">
        <v>200</v>
      </c>
      <c r="G356" s="68" t="s">
        <v>200</v>
      </c>
      <c r="H356" s="68" t="s">
        <v>200</v>
      </c>
      <c r="I356" s="68" t="s">
        <v>200</v>
      </c>
      <c r="J356" s="68" t="s">
        <v>200</v>
      </c>
      <c r="K356" s="68" t="s">
        <v>200</v>
      </c>
      <c r="L356" s="68" t="s">
        <v>200</v>
      </c>
      <c r="M356" s="68" t="s">
        <v>200</v>
      </c>
      <c r="N356" s="68" t="s">
        <v>200</v>
      </c>
      <c r="O356" s="68" t="s">
        <v>200</v>
      </c>
      <c r="P356" s="68" t="s">
        <v>200</v>
      </c>
      <c r="Q356" s="68" t="s">
        <v>200</v>
      </c>
      <c r="R356" s="68" t="s">
        <v>200</v>
      </c>
      <c r="S356" s="68" t="s">
        <v>200</v>
      </c>
      <c r="T356" s="68" t="s">
        <v>200</v>
      </c>
      <c r="U356" s="68" t="s">
        <v>200</v>
      </c>
      <c r="V356" s="68" t="s">
        <v>200</v>
      </c>
      <c r="W356" s="68" t="s">
        <v>200</v>
      </c>
      <c r="X356" s="68" t="s">
        <v>200</v>
      </c>
      <c r="Y356" s="68" t="s">
        <v>200</v>
      </c>
      <c r="Z356" s="68" t="s">
        <v>200</v>
      </c>
    </row>
    <row r="357" spans="1:26">
      <c r="A357" t="s">
        <v>252</v>
      </c>
      <c r="B357" t="s">
        <v>228</v>
      </c>
      <c r="C357" t="s">
        <v>229</v>
      </c>
      <c r="D357" t="s">
        <v>215</v>
      </c>
      <c r="E357" t="s">
        <v>194</v>
      </c>
      <c r="F357" s="68" t="s">
        <v>200</v>
      </c>
      <c r="G357" s="68" t="s">
        <v>200</v>
      </c>
      <c r="H357" s="68" t="s">
        <v>200</v>
      </c>
      <c r="I357" s="68" t="s">
        <v>200</v>
      </c>
      <c r="J357" s="68" t="s">
        <v>200</v>
      </c>
      <c r="K357" s="68" t="s">
        <v>200</v>
      </c>
      <c r="L357" s="68" t="s">
        <v>200</v>
      </c>
      <c r="M357" s="68" t="s">
        <v>200</v>
      </c>
      <c r="N357" s="68" t="s">
        <v>200</v>
      </c>
      <c r="O357" s="68" t="s">
        <v>200</v>
      </c>
      <c r="P357" s="68" t="s">
        <v>200</v>
      </c>
      <c r="Q357" s="68" t="s">
        <v>200</v>
      </c>
      <c r="R357" s="68" t="s">
        <v>200</v>
      </c>
      <c r="S357" s="68" t="s">
        <v>200</v>
      </c>
      <c r="T357" s="68" t="s">
        <v>200</v>
      </c>
      <c r="U357" s="68" t="s">
        <v>200</v>
      </c>
      <c r="V357" s="68" t="s">
        <v>200</v>
      </c>
      <c r="W357" s="68" t="s">
        <v>200</v>
      </c>
      <c r="X357" s="68" t="s">
        <v>200</v>
      </c>
      <c r="Y357" s="68" t="s">
        <v>200</v>
      </c>
      <c r="Z357" s="68" t="s">
        <v>200</v>
      </c>
    </row>
    <row r="358" spans="1:26">
      <c r="A358" t="s">
        <v>252</v>
      </c>
      <c r="B358" t="s">
        <v>230</v>
      </c>
      <c r="C358" t="s">
        <v>231</v>
      </c>
      <c r="D358" t="s">
        <v>215</v>
      </c>
      <c r="E358" t="s">
        <v>194</v>
      </c>
      <c r="F358" s="68" t="s">
        <v>200</v>
      </c>
      <c r="G358" s="68" t="s">
        <v>200</v>
      </c>
      <c r="H358" s="68" t="s">
        <v>200</v>
      </c>
      <c r="I358" s="68" t="s">
        <v>200</v>
      </c>
      <c r="J358" s="68" t="s">
        <v>200</v>
      </c>
      <c r="K358" s="68" t="s">
        <v>200</v>
      </c>
      <c r="L358" s="68" t="s">
        <v>200</v>
      </c>
      <c r="M358" s="68" t="s">
        <v>200</v>
      </c>
      <c r="N358" s="68" t="s">
        <v>200</v>
      </c>
      <c r="O358" s="68" t="s">
        <v>200</v>
      </c>
      <c r="P358" s="68" t="s">
        <v>200</v>
      </c>
      <c r="Q358" s="68" t="s">
        <v>200</v>
      </c>
      <c r="R358" s="68" t="s">
        <v>200</v>
      </c>
      <c r="S358" s="68" t="s">
        <v>200</v>
      </c>
      <c r="T358" s="68" t="s">
        <v>200</v>
      </c>
      <c r="U358" s="68" t="s">
        <v>200</v>
      </c>
      <c r="V358" s="68" t="s">
        <v>200</v>
      </c>
      <c r="W358" s="68" t="s">
        <v>200</v>
      </c>
      <c r="X358" s="68" t="s">
        <v>200</v>
      </c>
      <c r="Y358" s="68" t="s">
        <v>200</v>
      </c>
      <c r="Z358" s="68" t="s">
        <v>200</v>
      </c>
    </row>
    <row r="359" spans="1:26">
      <c r="A359" t="s">
        <v>253</v>
      </c>
      <c r="B359" t="s">
        <v>197</v>
      </c>
      <c r="C359" t="s">
        <v>198</v>
      </c>
      <c r="D359" t="s">
        <v>199</v>
      </c>
      <c r="E359" t="s">
        <v>194</v>
      </c>
      <c r="F359" s="68" t="s">
        <v>200</v>
      </c>
      <c r="G359" s="68" t="s">
        <v>200</v>
      </c>
      <c r="H359" s="68" t="s">
        <v>200</v>
      </c>
      <c r="I359" s="68" t="s">
        <v>200</v>
      </c>
      <c r="J359" s="68" t="s">
        <v>200</v>
      </c>
      <c r="K359" s="68" t="s">
        <v>200</v>
      </c>
      <c r="L359" s="68" t="s">
        <v>200</v>
      </c>
      <c r="M359" s="68" t="s">
        <v>200</v>
      </c>
      <c r="N359" s="68" t="s">
        <v>200</v>
      </c>
      <c r="O359" s="68" t="s">
        <v>200</v>
      </c>
      <c r="P359" s="68" t="s">
        <v>200</v>
      </c>
      <c r="Q359" s="68" t="s">
        <v>200</v>
      </c>
      <c r="R359" s="68" t="s">
        <v>200</v>
      </c>
      <c r="S359" s="68" t="s">
        <v>200</v>
      </c>
      <c r="T359" s="68" t="s">
        <v>200</v>
      </c>
      <c r="U359" s="68" t="s">
        <v>200</v>
      </c>
      <c r="V359" s="68" t="s">
        <v>200</v>
      </c>
      <c r="W359" s="68" t="s">
        <v>200</v>
      </c>
      <c r="X359" s="68" t="s">
        <v>200</v>
      </c>
      <c r="Y359" s="68" t="s">
        <v>200</v>
      </c>
      <c r="Z359" s="68" t="s">
        <v>200</v>
      </c>
    </row>
    <row r="360" spans="1:26">
      <c r="A360" t="s">
        <v>253</v>
      </c>
      <c r="B360" t="s">
        <v>201</v>
      </c>
      <c r="C360" t="s">
        <v>202</v>
      </c>
      <c r="D360" t="s">
        <v>199</v>
      </c>
      <c r="E360" t="s">
        <v>194</v>
      </c>
      <c r="F360" s="68" t="s">
        <v>200</v>
      </c>
      <c r="G360" s="68" t="s">
        <v>200</v>
      </c>
      <c r="H360" s="68" t="s">
        <v>200</v>
      </c>
      <c r="I360" s="68" t="s">
        <v>200</v>
      </c>
      <c r="J360" s="68" t="s">
        <v>200</v>
      </c>
      <c r="K360" s="68" t="s">
        <v>200</v>
      </c>
      <c r="L360" s="68" t="s">
        <v>200</v>
      </c>
      <c r="M360" s="68" t="s">
        <v>200</v>
      </c>
      <c r="N360" s="68" t="s">
        <v>200</v>
      </c>
      <c r="O360" s="68" t="s">
        <v>200</v>
      </c>
      <c r="P360" s="68" t="s">
        <v>200</v>
      </c>
      <c r="Q360" s="68" t="s">
        <v>200</v>
      </c>
      <c r="R360" s="68" t="s">
        <v>200</v>
      </c>
      <c r="S360" s="68" t="s">
        <v>200</v>
      </c>
      <c r="T360" s="68" t="s">
        <v>200</v>
      </c>
      <c r="U360" s="68" t="s">
        <v>200</v>
      </c>
      <c r="V360" s="68" t="s">
        <v>200</v>
      </c>
      <c r="W360" s="68" t="s">
        <v>200</v>
      </c>
      <c r="X360" s="68" t="s">
        <v>200</v>
      </c>
      <c r="Y360" s="68" t="s">
        <v>200</v>
      </c>
      <c r="Z360" s="68" t="s">
        <v>200</v>
      </c>
    </row>
    <row r="361" spans="1:26">
      <c r="A361" t="s">
        <v>253</v>
      </c>
      <c r="B361" t="s">
        <v>203</v>
      </c>
      <c r="C361" t="s">
        <v>204</v>
      </c>
      <c r="D361" t="s">
        <v>199</v>
      </c>
      <c r="E361" t="s">
        <v>194</v>
      </c>
      <c r="F361" s="68" t="s">
        <v>200</v>
      </c>
      <c r="G361" s="68" t="s">
        <v>200</v>
      </c>
      <c r="H361" s="68" t="s">
        <v>200</v>
      </c>
      <c r="I361" s="68" t="s">
        <v>200</v>
      </c>
      <c r="J361" s="68" t="s">
        <v>200</v>
      </c>
      <c r="K361" s="68" t="s">
        <v>200</v>
      </c>
      <c r="L361" s="68" t="s">
        <v>200</v>
      </c>
      <c r="M361" s="68" t="s">
        <v>200</v>
      </c>
      <c r="N361" s="68" t="s">
        <v>200</v>
      </c>
      <c r="O361" s="68" t="s">
        <v>200</v>
      </c>
      <c r="P361" s="68" t="s">
        <v>200</v>
      </c>
      <c r="Q361" s="68" t="s">
        <v>200</v>
      </c>
      <c r="R361" s="68" t="s">
        <v>200</v>
      </c>
      <c r="S361" s="68" t="s">
        <v>200</v>
      </c>
      <c r="T361" s="68" t="s">
        <v>200</v>
      </c>
      <c r="U361" s="68" t="s">
        <v>200</v>
      </c>
      <c r="V361" s="68" t="s">
        <v>200</v>
      </c>
      <c r="W361" s="68" t="s">
        <v>200</v>
      </c>
      <c r="X361" s="68" t="s">
        <v>200</v>
      </c>
      <c r="Y361" s="68" t="s">
        <v>200</v>
      </c>
      <c r="Z361" s="68" t="s">
        <v>200</v>
      </c>
    </row>
    <row r="362" spans="1:26">
      <c r="A362" t="s">
        <v>253</v>
      </c>
      <c r="B362" t="s">
        <v>205</v>
      </c>
      <c r="C362" t="s">
        <v>206</v>
      </c>
      <c r="D362" t="s">
        <v>199</v>
      </c>
      <c r="E362" t="s">
        <v>194</v>
      </c>
      <c r="F362" s="68" t="s">
        <v>200</v>
      </c>
      <c r="G362" s="68" t="s">
        <v>200</v>
      </c>
      <c r="H362" s="68" t="s">
        <v>200</v>
      </c>
      <c r="I362" s="68" t="s">
        <v>200</v>
      </c>
      <c r="J362" s="68" t="s">
        <v>200</v>
      </c>
      <c r="K362" s="68" t="s">
        <v>200</v>
      </c>
      <c r="L362" s="68" t="s">
        <v>200</v>
      </c>
      <c r="M362" s="68" t="s">
        <v>200</v>
      </c>
      <c r="N362" s="68" t="s">
        <v>200</v>
      </c>
      <c r="O362" s="68" t="s">
        <v>200</v>
      </c>
      <c r="P362" s="68" t="s">
        <v>200</v>
      </c>
      <c r="Q362" s="68" t="s">
        <v>200</v>
      </c>
      <c r="R362" s="68" t="s">
        <v>200</v>
      </c>
      <c r="S362" s="68" t="s">
        <v>200</v>
      </c>
      <c r="T362" s="68" t="s">
        <v>200</v>
      </c>
      <c r="U362" s="68" t="s">
        <v>200</v>
      </c>
      <c r="V362" s="68" t="s">
        <v>200</v>
      </c>
      <c r="W362" s="68" t="s">
        <v>200</v>
      </c>
      <c r="X362" s="68" t="s">
        <v>200</v>
      </c>
      <c r="Y362" s="68" t="s">
        <v>200</v>
      </c>
      <c r="Z362" s="69">
        <v>0</v>
      </c>
    </row>
    <row r="363" spans="1:26">
      <c r="A363" t="s">
        <v>253</v>
      </c>
      <c r="B363" t="s">
        <v>207</v>
      </c>
      <c r="C363" t="s">
        <v>208</v>
      </c>
      <c r="D363" t="s">
        <v>199</v>
      </c>
      <c r="E363" t="s">
        <v>194</v>
      </c>
      <c r="F363" s="68" t="s">
        <v>200</v>
      </c>
      <c r="G363" s="68" t="s">
        <v>200</v>
      </c>
      <c r="H363" s="68" t="s">
        <v>200</v>
      </c>
      <c r="I363" s="68" t="s">
        <v>200</v>
      </c>
      <c r="J363" s="68" t="s">
        <v>200</v>
      </c>
      <c r="K363" s="68" t="s">
        <v>200</v>
      </c>
      <c r="L363" s="68" t="s">
        <v>200</v>
      </c>
      <c r="M363" s="68" t="s">
        <v>200</v>
      </c>
      <c r="N363" s="68" t="s">
        <v>200</v>
      </c>
      <c r="O363" s="68" t="s">
        <v>200</v>
      </c>
      <c r="P363" s="68" t="s">
        <v>200</v>
      </c>
      <c r="Q363" s="68" t="s">
        <v>200</v>
      </c>
      <c r="R363" s="68" t="s">
        <v>200</v>
      </c>
      <c r="S363" s="68" t="s">
        <v>200</v>
      </c>
      <c r="T363" s="68" t="s">
        <v>200</v>
      </c>
      <c r="U363" s="68" t="s">
        <v>200</v>
      </c>
      <c r="V363" s="68" t="s">
        <v>200</v>
      </c>
      <c r="W363" s="68" t="s">
        <v>200</v>
      </c>
      <c r="X363" s="68" t="s">
        <v>200</v>
      </c>
      <c r="Y363" s="68" t="s">
        <v>200</v>
      </c>
      <c r="Z363" s="69">
        <v>0.33</v>
      </c>
    </row>
    <row r="364" spans="1:26">
      <c r="A364" t="s">
        <v>253</v>
      </c>
      <c r="B364" t="s">
        <v>209</v>
      </c>
      <c r="C364" t="s">
        <v>210</v>
      </c>
      <c r="D364" t="s">
        <v>199</v>
      </c>
      <c r="E364" t="s">
        <v>194</v>
      </c>
      <c r="F364" s="68" t="s">
        <v>200</v>
      </c>
      <c r="G364" s="68" t="s">
        <v>200</v>
      </c>
      <c r="H364" s="68" t="s">
        <v>200</v>
      </c>
      <c r="I364" s="68" t="s">
        <v>200</v>
      </c>
      <c r="J364" s="68" t="s">
        <v>200</v>
      </c>
      <c r="K364" s="68" t="s">
        <v>200</v>
      </c>
      <c r="L364" s="68" t="s">
        <v>200</v>
      </c>
      <c r="M364" s="68" t="s">
        <v>200</v>
      </c>
      <c r="N364" s="68" t="s">
        <v>200</v>
      </c>
      <c r="O364" s="68" t="s">
        <v>200</v>
      </c>
      <c r="P364" s="68" t="s">
        <v>200</v>
      </c>
      <c r="Q364" s="68" t="s">
        <v>200</v>
      </c>
      <c r="R364" s="68" t="s">
        <v>200</v>
      </c>
      <c r="S364" s="68" t="s">
        <v>200</v>
      </c>
      <c r="T364" s="68" t="s">
        <v>200</v>
      </c>
      <c r="U364" s="68" t="s">
        <v>200</v>
      </c>
      <c r="V364" s="68" t="s">
        <v>200</v>
      </c>
      <c r="W364" s="68" t="s">
        <v>200</v>
      </c>
      <c r="X364" s="68" t="s">
        <v>200</v>
      </c>
      <c r="Y364" s="68" t="s">
        <v>200</v>
      </c>
      <c r="Z364" s="69">
        <v>0.66</v>
      </c>
    </row>
    <row r="365" spans="1:26">
      <c r="A365" t="s">
        <v>253</v>
      </c>
      <c r="B365" t="s">
        <v>211</v>
      </c>
      <c r="C365" t="s">
        <v>212</v>
      </c>
      <c r="D365" t="s">
        <v>199</v>
      </c>
      <c r="E365" t="s">
        <v>194</v>
      </c>
      <c r="F365" s="68" t="s">
        <v>200</v>
      </c>
      <c r="G365" s="68" t="s">
        <v>200</v>
      </c>
      <c r="H365" s="68" t="s">
        <v>200</v>
      </c>
      <c r="I365" s="68" t="s">
        <v>200</v>
      </c>
      <c r="J365" s="68" t="s">
        <v>200</v>
      </c>
      <c r="K365" s="68" t="s">
        <v>200</v>
      </c>
      <c r="L365" s="68" t="s">
        <v>200</v>
      </c>
      <c r="M365" s="68" t="s">
        <v>200</v>
      </c>
      <c r="N365" s="68" t="s">
        <v>200</v>
      </c>
      <c r="O365" s="68" t="s">
        <v>200</v>
      </c>
      <c r="P365" s="68" t="s">
        <v>200</v>
      </c>
      <c r="Q365" s="68" t="s">
        <v>200</v>
      </c>
      <c r="R365" s="68" t="s">
        <v>200</v>
      </c>
      <c r="S365" s="68" t="s">
        <v>200</v>
      </c>
      <c r="T365" s="68" t="s">
        <v>200</v>
      </c>
      <c r="U365" s="68" t="s">
        <v>200</v>
      </c>
      <c r="V365" s="68" t="s">
        <v>200</v>
      </c>
      <c r="W365" s="68" t="s">
        <v>200</v>
      </c>
      <c r="X365" s="68" t="s">
        <v>200</v>
      </c>
      <c r="Y365" s="68" t="s">
        <v>200</v>
      </c>
      <c r="Z365" s="69">
        <v>1</v>
      </c>
    </row>
    <row r="366" spans="1:26">
      <c r="A366" t="s">
        <v>253</v>
      </c>
      <c r="B366" t="s">
        <v>213</v>
      </c>
      <c r="C366" t="s">
        <v>214</v>
      </c>
      <c r="D366" t="s">
        <v>215</v>
      </c>
      <c r="E366" t="s">
        <v>194</v>
      </c>
      <c r="F366" s="68" t="s">
        <v>200</v>
      </c>
      <c r="G366" s="68" t="s">
        <v>200</v>
      </c>
      <c r="H366" s="68" t="s">
        <v>200</v>
      </c>
      <c r="I366" s="68" t="s">
        <v>200</v>
      </c>
      <c r="J366" s="68" t="s">
        <v>200</v>
      </c>
      <c r="K366" s="68" t="s">
        <v>200</v>
      </c>
      <c r="L366" s="68" t="s">
        <v>200</v>
      </c>
      <c r="M366" s="68" t="s">
        <v>200</v>
      </c>
      <c r="N366" s="68" t="s">
        <v>200</v>
      </c>
      <c r="O366" s="68" t="s">
        <v>200</v>
      </c>
      <c r="P366" s="68" t="s">
        <v>200</v>
      </c>
      <c r="Q366" s="68" t="s">
        <v>200</v>
      </c>
      <c r="R366" s="68" t="s">
        <v>200</v>
      </c>
      <c r="S366" s="68" t="s">
        <v>200</v>
      </c>
      <c r="T366" s="68" t="s">
        <v>200</v>
      </c>
      <c r="U366" s="68" t="s">
        <v>200</v>
      </c>
      <c r="V366" s="68" t="s">
        <v>200</v>
      </c>
      <c r="W366" s="68" t="s">
        <v>200</v>
      </c>
      <c r="X366" s="68" t="s">
        <v>200</v>
      </c>
      <c r="Y366" s="68" t="s">
        <v>200</v>
      </c>
      <c r="Z366" s="68" t="s">
        <v>200</v>
      </c>
    </row>
    <row r="367" spans="1:26">
      <c r="A367" t="s">
        <v>253</v>
      </c>
      <c r="B367" t="s">
        <v>216</v>
      </c>
      <c r="C367" t="s">
        <v>217</v>
      </c>
      <c r="D367" t="s">
        <v>215</v>
      </c>
      <c r="E367" t="s">
        <v>194</v>
      </c>
      <c r="F367" s="68" t="s">
        <v>200</v>
      </c>
      <c r="G367" s="68" t="s">
        <v>200</v>
      </c>
      <c r="H367" s="68" t="s">
        <v>200</v>
      </c>
      <c r="I367" s="68" t="s">
        <v>200</v>
      </c>
      <c r="J367" s="68" t="s">
        <v>200</v>
      </c>
      <c r="K367" s="68" t="s">
        <v>200</v>
      </c>
      <c r="L367" s="68" t="s">
        <v>200</v>
      </c>
      <c r="M367" s="68" t="s">
        <v>200</v>
      </c>
      <c r="N367" s="68" t="s">
        <v>200</v>
      </c>
      <c r="O367" s="68" t="s">
        <v>200</v>
      </c>
      <c r="P367" s="68" t="s">
        <v>200</v>
      </c>
      <c r="Q367" s="68" t="s">
        <v>200</v>
      </c>
      <c r="R367" s="68" t="s">
        <v>200</v>
      </c>
      <c r="S367" s="68" t="s">
        <v>200</v>
      </c>
      <c r="T367" s="68" t="s">
        <v>200</v>
      </c>
      <c r="U367" s="68" t="s">
        <v>200</v>
      </c>
      <c r="V367" s="68" t="s">
        <v>200</v>
      </c>
      <c r="W367" s="68" t="s">
        <v>200</v>
      </c>
      <c r="X367" s="68" t="s">
        <v>200</v>
      </c>
      <c r="Y367" s="68" t="s">
        <v>200</v>
      </c>
      <c r="Z367" s="68" t="s">
        <v>200</v>
      </c>
    </row>
    <row r="368" spans="1:26">
      <c r="A368" t="s">
        <v>253</v>
      </c>
      <c r="B368" t="s">
        <v>218</v>
      </c>
      <c r="C368" t="s">
        <v>219</v>
      </c>
      <c r="D368" t="s">
        <v>215</v>
      </c>
      <c r="E368" t="s">
        <v>194</v>
      </c>
      <c r="F368" s="68" t="s">
        <v>200</v>
      </c>
      <c r="G368" s="68" t="s">
        <v>200</v>
      </c>
      <c r="H368" s="68" t="s">
        <v>200</v>
      </c>
      <c r="I368" s="68" t="s">
        <v>200</v>
      </c>
      <c r="J368" s="68" t="s">
        <v>200</v>
      </c>
      <c r="K368" s="68" t="s">
        <v>200</v>
      </c>
      <c r="L368" s="68" t="s">
        <v>200</v>
      </c>
      <c r="M368" s="68" t="s">
        <v>200</v>
      </c>
      <c r="N368" s="68" t="s">
        <v>200</v>
      </c>
      <c r="O368" s="68" t="s">
        <v>200</v>
      </c>
      <c r="P368" s="68" t="s">
        <v>200</v>
      </c>
      <c r="Q368" s="68" t="s">
        <v>200</v>
      </c>
      <c r="R368" s="68" t="s">
        <v>200</v>
      </c>
      <c r="S368" s="68" t="s">
        <v>200</v>
      </c>
      <c r="T368" s="68" t="s">
        <v>200</v>
      </c>
      <c r="U368" s="68" t="s">
        <v>200</v>
      </c>
      <c r="V368" s="68" t="s">
        <v>200</v>
      </c>
      <c r="W368" s="68" t="s">
        <v>200</v>
      </c>
      <c r="X368" s="68" t="s">
        <v>200</v>
      </c>
      <c r="Y368" s="68" t="s">
        <v>200</v>
      </c>
      <c r="Z368" s="68" t="s">
        <v>200</v>
      </c>
    </row>
    <row r="369" spans="1:26">
      <c r="A369" t="s">
        <v>253</v>
      </c>
      <c r="B369" t="s">
        <v>220</v>
      </c>
      <c r="C369" t="s">
        <v>221</v>
      </c>
      <c r="D369" t="s">
        <v>215</v>
      </c>
      <c r="E369" t="s">
        <v>194</v>
      </c>
      <c r="F369" s="68" t="s">
        <v>200</v>
      </c>
      <c r="G369" s="68" t="s">
        <v>200</v>
      </c>
      <c r="H369" s="68" t="s">
        <v>200</v>
      </c>
      <c r="I369" s="68" t="s">
        <v>200</v>
      </c>
      <c r="J369" s="68" t="s">
        <v>200</v>
      </c>
      <c r="K369" s="68" t="s">
        <v>200</v>
      </c>
      <c r="L369" s="68" t="s">
        <v>200</v>
      </c>
      <c r="M369" s="68" t="s">
        <v>200</v>
      </c>
      <c r="N369" s="68" t="s">
        <v>200</v>
      </c>
      <c r="O369" s="68" t="s">
        <v>200</v>
      </c>
      <c r="P369" s="68" t="s">
        <v>200</v>
      </c>
      <c r="Q369" s="68" t="s">
        <v>200</v>
      </c>
      <c r="R369" s="68" t="s">
        <v>200</v>
      </c>
      <c r="S369" s="68" t="s">
        <v>200</v>
      </c>
      <c r="T369" s="68" t="s">
        <v>200</v>
      </c>
      <c r="U369" s="68" t="s">
        <v>200</v>
      </c>
      <c r="V369" s="68" t="s">
        <v>200</v>
      </c>
      <c r="W369" s="68" t="s">
        <v>200</v>
      </c>
      <c r="X369" s="68" t="s">
        <v>200</v>
      </c>
      <c r="Y369" s="68" t="s">
        <v>200</v>
      </c>
      <c r="Z369" s="68" t="s">
        <v>200</v>
      </c>
    </row>
    <row r="370" spans="1:26">
      <c r="A370" t="s">
        <v>253</v>
      </c>
      <c r="B370" t="s">
        <v>222</v>
      </c>
      <c r="C370" t="s">
        <v>223</v>
      </c>
      <c r="D370" t="s">
        <v>215</v>
      </c>
      <c r="E370" t="s">
        <v>194</v>
      </c>
      <c r="F370" s="70">
        <v>0</v>
      </c>
      <c r="G370" s="70">
        <v>0</v>
      </c>
      <c r="H370" s="70">
        <v>0</v>
      </c>
      <c r="I370" s="70">
        <v>0</v>
      </c>
      <c r="J370" s="70">
        <v>0</v>
      </c>
      <c r="K370" s="70">
        <v>0</v>
      </c>
      <c r="L370" s="70">
        <v>0</v>
      </c>
      <c r="M370" s="70">
        <v>0</v>
      </c>
      <c r="N370" s="70">
        <v>0</v>
      </c>
      <c r="O370" s="70">
        <v>0</v>
      </c>
      <c r="P370" s="70">
        <v>0</v>
      </c>
      <c r="Q370" s="70">
        <v>0</v>
      </c>
      <c r="R370" s="70">
        <v>0</v>
      </c>
      <c r="S370" s="70">
        <v>0</v>
      </c>
      <c r="T370" s="70">
        <v>0</v>
      </c>
      <c r="U370" s="70">
        <v>0</v>
      </c>
      <c r="V370" s="70">
        <v>0</v>
      </c>
      <c r="W370" s="70">
        <v>0</v>
      </c>
      <c r="X370" s="70">
        <v>0</v>
      </c>
      <c r="Y370" s="70">
        <v>0</v>
      </c>
      <c r="Z370" s="68" t="s">
        <v>200</v>
      </c>
    </row>
    <row r="371" spans="1:26">
      <c r="A371" t="s">
        <v>253</v>
      </c>
      <c r="B371" t="s">
        <v>224</v>
      </c>
      <c r="C371" t="s">
        <v>225</v>
      </c>
      <c r="D371" t="s">
        <v>215</v>
      </c>
      <c r="E371" t="s">
        <v>194</v>
      </c>
      <c r="F371" s="71">
        <v>0</v>
      </c>
      <c r="G371" s="71">
        <v>0</v>
      </c>
      <c r="H371" s="71">
        <v>0</v>
      </c>
      <c r="I371" s="71">
        <v>0</v>
      </c>
      <c r="J371" s="71">
        <v>0</v>
      </c>
      <c r="K371" s="71">
        <v>0</v>
      </c>
      <c r="L371" s="71">
        <v>0</v>
      </c>
      <c r="M371" s="71">
        <v>0</v>
      </c>
      <c r="N371" s="71">
        <v>0</v>
      </c>
      <c r="O371" s="71">
        <v>0</v>
      </c>
      <c r="P371" s="71">
        <v>0</v>
      </c>
      <c r="Q371" s="71">
        <v>0</v>
      </c>
      <c r="R371" s="71">
        <v>0</v>
      </c>
      <c r="S371" s="71">
        <v>0</v>
      </c>
      <c r="T371" s="71">
        <v>0</v>
      </c>
      <c r="U371" s="71">
        <v>0</v>
      </c>
      <c r="V371" s="71">
        <v>0</v>
      </c>
      <c r="W371" s="71">
        <v>0</v>
      </c>
      <c r="X371" s="71">
        <v>0</v>
      </c>
      <c r="Y371" s="71">
        <v>0</v>
      </c>
      <c r="Z371" s="68" t="s">
        <v>200</v>
      </c>
    </row>
    <row r="372" spans="1:26">
      <c r="A372" t="s">
        <v>253</v>
      </c>
      <c r="B372" t="s">
        <v>226</v>
      </c>
      <c r="C372" t="s">
        <v>227</v>
      </c>
      <c r="D372" t="s">
        <v>215</v>
      </c>
      <c r="E372" t="s">
        <v>194</v>
      </c>
      <c r="F372" s="71">
        <v>0</v>
      </c>
      <c r="G372" s="71">
        <v>0</v>
      </c>
      <c r="H372" s="71">
        <v>0</v>
      </c>
      <c r="I372" s="71">
        <v>0</v>
      </c>
      <c r="J372" s="71">
        <v>0</v>
      </c>
      <c r="K372" s="71">
        <v>0</v>
      </c>
      <c r="L372" s="71">
        <v>0</v>
      </c>
      <c r="M372" s="71">
        <v>0</v>
      </c>
      <c r="N372" s="71">
        <v>0</v>
      </c>
      <c r="O372" s="71">
        <v>0</v>
      </c>
      <c r="P372" s="71">
        <v>0</v>
      </c>
      <c r="Q372" s="71">
        <v>0</v>
      </c>
      <c r="R372" s="71">
        <v>0</v>
      </c>
      <c r="S372" s="71">
        <v>0</v>
      </c>
      <c r="T372" s="71">
        <v>0</v>
      </c>
      <c r="U372" s="71">
        <v>0</v>
      </c>
      <c r="V372" s="71">
        <v>0</v>
      </c>
      <c r="W372" s="71">
        <v>0</v>
      </c>
      <c r="X372" s="71">
        <v>0</v>
      </c>
      <c r="Y372" s="71">
        <v>0</v>
      </c>
      <c r="Z372" s="68" t="s">
        <v>200</v>
      </c>
    </row>
    <row r="373" spans="1:26">
      <c r="A373" t="s">
        <v>253</v>
      </c>
      <c r="B373" t="s">
        <v>228</v>
      </c>
      <c r="C373" t="s">
        <v>229</v>
      </c>
      <c r="D373" t="s">
        <v>215</v>
      </c>
      <c r="E373" t="s">
        <v>194</v>
      </c>
      <c r="F373" s="71">
        <v>0</v>
      </c>
      <c r="G373" s="71">
        <v>0</v>
      </c>
      <c r="H373" s="71">
        <v>0</v>
      </c>
      <c r="I373" s="71">
        <v>0</v>
      </c>
      <c r="J373" s="71">
        <v>0</v>
      </c>
      <c r="K373" s="71">
        <v>0</v>
      </c>
      <c r="L373" s="71">
        <v>0</v>
      </c>
      <c r="M373" s="71">
        <v>0</v>
      </c>
      <c r="N373" s="71">
        <v>0</v>
      </c>
      <c r="O373" s="71">
        <v>0</v>
      </c>
      <c r="P373" s="71">
        <v>0</v>
      </c>
      <c r="Q373" s="71">
        <v>0</v>
      </c>
      <c r="R373" s="71">
        <v>0</v>
      </c>
      <c r="S373" s="71">
        <v>0</v>
      </c>
      <c r="T373" s="71">
        <v>0</v>
      </c>
      <c r="U373" s="71">
        <v>0</v>
      </c>
      <c r="V373" s="71">
        <v>0</v>
      </c>
      <c r="W373" s="71">
        <v>0</v>
      </c>
      <c r="X373" s="71">
        <v>0</v>
      </c>
      <c r="Y373" s="71">
        <v>0</v>
      </c>
      <c r="Z373" s="68" t="s">
        <v>200</v>
      </c>
    </row>
    <row r="374" spans="1:26">
      <c r="A374" t="s">
        <v>253</v>
      </c>
      <c r="B374" t="s">
        <v>230</v>
      </c>
      <c r="C374" t="s">
        <v>231</v>
      </c>
      <c r="D374" t="s">
        <v>215</v>
      </c>
      <c r="E374" t="s">
        <v>194</v>
      </c>
      <c r="F374" s="71">
        <v>0</v>
      </c>
      <c r="G374" s="71">
        <v>0</v>
      </c>
      <c r="H374" s="71">
        <v>0</v>
      </c>
      <c r="I374" s="71">
        <v>0</v>
      </c>
      <c r="J374" s="71">
        <v>0</v>
      </c>
      <c r="K374" s="71">
        <v>0</v>
      </c>
      <c r="L374" s="71">
        <v>0</v>
      </c>
      <c r="M374" s="71">
        <v>0</v>
      </c>
      <c r="N374" s="71">
        <v>0</v>
      </c>
      <c r="O374" s="71">
        <v>0</v>
      </c>
      <c r="P374" s="71">
        <v>0</v>
      </c>
      <c r="Q374" s="71">
        <v>0</v>
      </c>
      <c r="R374" s="71">
        <v>0</v>
      </c>
      <c r="S374" s="71">
        <v>0</v>
      </c>
      <c r="T374" s="71">
        <v>0</v>
      </c>
      <c r="U374" s="71">
        <v>0</v>
      </c>
      <c r="V374" s="71">
        <v>0</v>
      </c>
      <c r="W374" s="71">
        <v>0</v>
      </c>
      <c r="X374" s="71">
        <v>0</v>
      </c>
      <c r="Y374" s="71">
        <v>0</v>
      </c>
      <c r="Z374" s="68" t="s">
        <v>200</v>
      </c>
    </row>
    <row r="375" spans="1:26">
      <c r="A375" t="s">
        <v>254</v>
      </c>
      <c r="B375" t="s">
        <v>197</v>
      </c>
      <c r="C375" t="s">
        <v>198</v>
      </c>
      <c r="D375" t="s">
        <v>199</v>
      </c>
      <c r="E375" t="s">
        <v>194</v>
      </c>
      <c r="F375" s="68" t="s">
        <v>200</v>
      </c>
      <c r="G375" s="68" t="s">
        <v>200</v>
      </c>
      <c r="H375" s="68" t="s">
        <v>200</v>
      </c>
      <c r="I375" s="68" t="s">
        <v>200</v>
      </c>
      <c r="J375" s="68" t="s">
        <v>200</v>
      </c>
      <c r="K375" s="68" t="s">
        <v>200</v>
      </c>
      <c r="L375" s="68" t="s">
        <v>200</v>
      </c>
      <c r="M375" s="68" t="s">
        <v>200</v>
      </c>
      <c r="N375" s="68" t="s">
        <v>200</v>
      </c>
      <c r="O375" s="68" t="s">
        <v>200</v>
      </c>
      <c r="P375" s="68" t="s">
        <v>200</v>
      </c>
      <c r="Q375" s="68" t="s">
        <v>200</v>
      </c>
      <c r="R375" s="68" t="s">
        <v>200</v>
      </c>
      <c r="S375" s="68" t="s">
        <v>200</v>
      </c>
      <c r="T375" s="68" t="s">
        <v>200</v>
      </c>
      <c r="U375" s="68" t="s">
        <v>200</v>
      </c>
      <c r="V375" s="68" t="s">
        <v>200</v>
      </c>
      <c r="W375" s="68" t="s">
        <v>200</v>
      </c>
      <c r="X375" s="68" t="s">
        <v>200</v>
      </c>
      <c r="Y375" s="68" t="s">
        <v>200</v>
      </c>
      <c r="Z375" s="68" t="s">
        <v>200</v>
      </c>
    </row>
    <row r="376" spans="1:26">
      <c r="A376" t="s">
        <v>254</v>
      </c>
      <c r="B376" t="s">
        <v>201</v>
      </c>
      <c r="C376" t="s">
        <v>202</v>
      </c>
      <c r="D376" t="s">
        <v>199</v>
      </c>
      <c r="E376" t="s">
        <v>194</v>
      </c>
      <c r="F376" s="68" t="s">
        <v>200</v>
      </c>
      <c r="G376" s="68" t="s">
        <v>200</v>
      </c>
      <c r="H376" s="68" t="s">
        <v>200</v>
      </c>
      <c r="I376" s="68" t="s">
        <v>200</v>
      </c>
      <c r="J376" s="68" t="s">
        <v>200</v>
      </c>
      <c r="K376" s="68" t="s">
        <v>200</v>
      </c>
      <c r="L376" s="68" t="s">
        <v>200</v>
      </c>
      <c r="M376" s="68" t="s">
        <v>200</v>
      </c>
      <c r="N376" s="68" t="s">
        <v>200</v>
      </c>
      <c r="O376" s="68" t="s">
        <v>200</v>
      </c>
      <c r="P376" s="68" t="s">
        <v>200</v>
      </c>
      <c r="Q376" s="68" t="s">
        <v>200</v>
      </c>
      <c r="R376" s="68" t="s">
        <v>200</v>
      </c>
      <c r="S376" s="68" t="s">
        <v>200</v>
      </c>
      <c r="T376" s="68" t="s">
        <v>200</v>
      </c>
      <c r="U376" s="68" t="s">
        <v>200</v>
      </c>
      <c r="V376" s="68" t="s">
        <v>200</v>
      </c>
      <c r="W376" s="68" t="s">
        <v>200</v>
      </c>
      <c r="X376" s="68" t="s">
        <v>200</v>
      </c>
      <c r="Y376" s="68" t="s">
        <v>200</v>
      </c>
      <c r="Z376" s="68" t="s">
        <v>200</v>
      </c>
    </row>
    <row r="377" spans="1:26">
      <c r="A377" t="s">
        <v>254</v>
      </c>
      <c r="B377" t="s">
        <v>203</v>
      </c>
      <c r="C377" t="s">
        <v>204</v>
      </c>
      <c r="D377" t="s">
        <v>199</v>
      </c>
      <c r="E377" t="s">
        <v>194</v>
      </c>
      <c r="F377" s="68" t="s">
        <v>200</v>
      </c>
      <c r="G377" s="68" t="s">
        <v>200</v>
      </c>
      <c r="H377" s="68" t="s">
        <v>200</v>
      </c>
      <c r="I377" s="68" t="s">
        <v>200</v>
      </c>
      <c r="J377" s="68" t="s">
        <v>200</v>
      </c>
      <c r="K377" s="68" t="s">
        <v>200</v>
      </c>
      <c r="L377" s="68" t="s">
        <v>200</v>
      </c>
      <c r="M377" s="68" t="s">
        <v>200</v>
      </c>
      <c r="N377" s="68" t="s">
        <v>200</v>
      </c>
      <c r="O377" s="68" t="s">
        <v>200</v>
      </c>
      <c r="P377" s="68" t="s">
        <v>200</v>
      </c>
      <c r="Q377" s="68" t="s">
        <v>200</v>
      </c>
      <c r="R377" s="68" t="s">
        <v>200</v>
      </c>
      <c r="S377" s="68" t="s">
        <v>200</v>
      </c>
      <c r="T377" s="68" t="s">
        <v>200</v>
      </c>
      <c r="U377" s="68" t="s">
        <v>200</v>
      </c>
      <c r="V377" s="68" t="s">
        <v>200</v>
      </c>
      <c r="W377" s="68" t="s">
        <v>200</v>
      </c>
      <c r="X377" s="68" t="s">
        <v>200</v>
      </c>
      <c r="Y377" s="68" t="s">
        <v>200</v>
      </c>
      <c r="Z377" s="68" t="s">
        <v>200</v>
      </c>
    </row>
    <row r="378" spans="1:26">
      <c r="A378" t="s">
        <v>254</v>
      </c>
      <c r="B378" t="s">
        <v>205</v>
      </c>
      <c r="C378" t="s">
        <v>206</v>
      </c>
      <c r="D378" t="s">
        <v>199</v>
      </c>
      <c r="E378" t="s">
        <v>194</v>
      </c>
      <c r="F378" s="68" t="s">
        <v>200</v>
      </c>
      <c r="G378" s="68" t="s">
        <v>200</v>
      </c>
      <c r="H378" s="68" t="s">
        <v>200</v>
      </c>
      <c r="I378" s="68" t="s">
        <v>200</v>
      </c>
      <c r="J378" s="68" t="s">
        <v>200</v>
      </c>
      <c r="K378" s="68" t="s">
        <v>200</v>
      </c>
      <c r="L378" s="68" t="s">
        <v>200</v>
      </c>
      <c r="M378" s="68" t="s">
        <v>200</v>
      </c>
      <c r="N378" s="68" t="s">
        <v>200</v>
      </c>
      <c r="O378" s="68" t="s">
        <v>200</v>
      </c>
      <c r="P378" s="68" t="s">
        <v>200</v>
      </c>
      <c r="Q378" s="68" t="s">
        <v>200</v>
      </c>
      <c r="R378" s="68" t="s">
        <v>200</v>
      </c>
      <c r="S378" s="68" t="s">
        <v>200</v>
      </c>
      <c r="T378" s="68" t="s">
        <v>200</v>
      </c>
      <c r="U378" s="68" t="s">
        <v>200</v>
      </c>
      <c r="V378" s="68" t="s">
        <v>200</v>
      </c>
      <c r="W378" s="68" t="s">
        <v>200</v>
      </c>
      <c r="X378" s="68" t="s">
        <v>200</v>
      </c>
      <c r="Y378" s="68" t="s">
        <v>200</v>
      </c>
      <c r="Z378" s="69">
        <v>0</v>
      </c>
    </row>
    <row r="379" spans="1:26">
      <c r="A379" t="s">
        <v>254</v>
      </c>
      <c r="B379" t="s">
        <v>207</v>
      </c>
      <c r="C379" t="s">
        <v>208</v>
      </c>
      <c r="D379" t="s">
        <v>199</v>
      </c>
      <c r="E379" t="s">
        <v>194</v>
      </c>
      <c r="F379" s="68" t="s">
        <v>200</v>
      </c>
      <c r="G379" s="68" t="s">
        <v>200</v>
      </c>
      <c r="H379" s="68" t="s">
        <v>200</v>
      </c>
      <c r="I379" s="68" t="s">
        <v>200</v>
      </c>
      <c r="J379" s="68" t="s">
        <v>200</v>
      </c>
      <c r="K379" s="68" t="s">
        <v>200</v>
      </c>
      <c r="L379" s="68" t="s">
        <v>200</v>
      </c>
      <c r="M379" s="68" t="s">
        <v>200</v>
      </c>
      <c r="N379" s="68" t="s">
        <v>200</v>
      </c>
      <c r="O379" s="68" t="s">
        <v>200</v>
      </c>
      <c r="P379" s="68" t="s">
        <v>200</v>
      </c>
      <c r="Q379" s="68" t="s">
        <v>200</v>
      </c>
      <c r="R379" s="68" t="s">
        <v>200</v>
      </c>
      <c r="S379" s="68" t="s">
        <v>200</v>
      </c>
      <c r="T379" s="68" t="s">
        <v>200</v>
      </c>
      <c r="U379" s="68" t="s">
        <v>200</v>
      </c>
      <c r="V379" s="68" t="s">
        <v>200</v>
      </c>
      <c r="W379" s="68" t="s">
        <v>200</v>
      </c>
      <c r="X379" s="68" t="s">
        <v>200</v>
      </c>
      <c r="Y379" s="68" t="s">
        <v>200</v>
      </c>
      <c r="Z379" s="69">
        <v>0.33</v>
      </c>
    </row>
    <row r="380" spans="1:26">
      <c r="A380" t="s">
        <v>254</v>
      </c>
      <c r="B380" t="s">
        <v>209</v>
      </c>
      <c r="C380" t="s">
        <v>210</v>
      </c>
      <c r="D380" t="s">
        <v>199</v>
      </c>
      <c r="E380" t="s">
        <v>194</v>
      </c>
      <c r="F380" s="68" t="s">
        <v>200</v>
      </c>
      <c r="G380" s="68" t="s">
        <v>200</v>
      </c>
      <c r="H380" s="68" t="s">
        <v>200</v>
      </c>
      <c r="I380" s="68" t="s">
        <v>200</v>
      </c>
      <c r="J380" s="68" t="s">
        <v>200</v>
      </c>
      <c r="K380" s="68" t="s">
        <v>200</v>
      </c>
      <c r="L380" s="68" t="s">
        <v>200</v>
      </c>
      <c r="M380" s="68" t="s">
        <v>200</v>
      </c>
      <c r="N380" s="68" t="s">
        <v>200</v>
      </c>
      <c r="O380" s="68" t="s">
        <v>200</v>
      </c>
      <c r="P380" s="68" t="s">
        <v>200</v>
      </c>
      <c r="Q380" s="68" t="s">
        <v>200</v>
      </c>
      <c r="R380" s="68" t="s">
        <v>200</v>
      </c>
      <c r="S380" s="68" t="s">
        <v>200</v>
      </c>
      <c r="T380" s="68" t="s">
        <v>200</v>
      </c>
      <c r="U380" s="68" t="s">
        <v>200</v>
      </c>
      <c r="V380" s="68" t="s">
        <v>200</v>
      </c>
      <c r="W380" s="68" t="s">
        <v>200</v>
      </c>
      <c r="X380" s="68" t="s">
        <v>200</v>
      </c>
      <c r="Y380" s="68" t="s">
        <v>200</v>
      </c>
      <c r="Z380" s="69">
        <v>0.66</v>
      </c>
    </row>
    <row r="381" spans="1:26">
      <c r="A381" t="s">
        <v>254</v>
      </c>
      <c r="B381" t="s">
        <v>211</v>
      </c>
      <c r="C381" t="s">
        <v>212</v>
      </c>
      <c r="D381" t="s">
        <v>199</v>
      </c>
      <c r="E381" t="s">
        <v>194</v>
      </c>
      <c r="F381" s="68" t="s">
        <v>200</v>
      </c>
      <c r="G381" s="68" t="s">
        <v>200</v>
      </c>
      <c r="H381" s="68" t="s">
        <v>200</v>
      </c>
      <c r="I381" s="68" t="s">
        <v>200</v>
      </c>
      <c r="J381" s="68" t="s">
        <v>200</v>
      </c>
      <c r="K381" s="68" t="s">
        <v>200</v>
      </c>
      <c r="L381" s="68" t="s">
        <v>200</v>
      </c>
      <c r="M381" s="68" t="s">
        <v>200</v>
      </c>
      <c r="N381" s="68" t="s">
        <v>200</v>
      </c>
      <c r="O381" s="68" t="s">
        <v>200</v>
      </c>
      <c r="P381" s="68" t="s">
        <v>200</v>
      </c>
      <c r="Q381" s="68" t="s">
        <v>200</v>
      </c>
      <c r="R381" s="68" t="s">
        <v>200</v>
      </c>
      <c r="S381" s="68" t="s">
        <v>200</v>
      </c>
      <c r="T381" s="68" t="s">
        <v>200</v>
      </c>
      <c r="U381" s="68" t="s">
        <v>200</v>
      </c>
      <c r="V381" s="68" t="s">
        <v>200</v>
      </c>
      <c r="W381" s="68" t="s">
        <v>200</v>
      </c>
      <c r="X381" s="68" t="s">
        <v>200</v>
      </c>
      <c r="Y381" s="68" t="s">
        <v>200</v>
      </c>
      <c r="Z381" s="69">
        <v>1</v>
      </c>
    </row>
    <row r="382" spans="1:26">
      <c r="A382" t="s">
        <v>254</v>
      </c>
      <c r="B382" t="s">
        <v>213</v>
      </c>
      <c r="C382" t="s">
        <v>214</v>
      </c>
      <c r="D382" t="s">
        <v>215</v>
      </c>
      <c r="E382" t="s">
        <v>194</v>
      </c>
      <c r="F382" s="68" t="s">
        <v>200</v>
      </c>
      <c r="G382" s="68" t="s">
        <v>200</v>
      </c>
      <c r="H382" s="68" t="s">
        <v>200</v>
      </c>
      <c r="I382" s="68" t="s">
        <v>200</v>
      </c>
      <c r="J382" s="68" t="s">
        <v>200</v>
      </c>
      <c r="K382" s="68" t="s">
        <v>200</v>
      </c>
      <c r="L382" s="68" t="s">
        <v>200</v>
      </c>
      <c r="M382" s="68" t="s">
        <v>200</v>
      </c>
      <c r="N382" s="68" t="s">
        <v>200</v>
      </c>
      <c r="O382" s="68" t="s">
        <v>200</v>
      </c>
      <c r="P382" s="68" t="s">
        <v>200</v>
      </c>
      <c r="Q382" s="68" t="s">
        <v>200</v>
      </c>
      <c r="R382" s="68" t="s">
        <v>200</v>
      </c>
      <c r="S382" s="68" t="s">
        <v>200</v>
      </c>
      <c r="T382" s="68" t="s">
        <v>200</v>
      </c>
      <c r="U382" s="68" t="s">
        <v>200</v>
      </c>
      <c r="V382" s="68" t="s">
        <v>200</v>
      </c>
      <c r="W382" s="68" t="s">
        <v>200</v>
      </c>
      <c r="X382" s="68" t="s">
        <v>200</v>
      </c>
      <c r="Y382" s="68" t="s">
        <v>200</v>
      </c>
      <c r="Z382" s="68" t="s">
        <v>200</v>
      </c>
    </row>
    <row r="383" spans="1:26">
      <c r="A383" t="s">
        <v>254</v>
      </c>
      <c r="B383" t="s">
        <v>216</v>
      </c>
      <c r="C383" t="s">
        <v>217</v>
      </c>
      <c r="D383" t="s">
        <v>215</v>
      </c>
      <c r="E383" t="s">
        <v>194</v>
      </c>
      <c r="F383" s="68" t="s">
        <v>200</v>
      </c>
      <c r="G383" s="68" t="s">
        <v>200</v>
      </c>
      <c r="H383" s="68" t="s">
        <v>200</v>
      </c>
      <c r="I383" s="68" t="s">
        <v>200</v>
      </c>
      <c r="J383" s="68" t="s">
        <v>200</v>
      </c>
      <c r="K383" s="68" t="s">
        <v>200</v>
      </c>
      <c r="L383" s="68" t="s">
        <v>200</v>
      </c>
      <c r="M383" s="68" t="s">
        <v>200</v>
      </c>
      <c r="N383" s="68" t="s">
        <v>200</v>
      </c>
      <c r="O383" s="68" t="s">
        <v>200</v>
      </c>
      <c r="P383" s="68" t="s">
        <v>200</v>
      </c>
      <c r="Q383" s="68" t="s">
        <v>200</v>
      </c>
      <c r="R383" s="68" t="s">
        <v>200</v>
      </c>
      <c r="S383" s="68" t="s">
        <v>200</v>
      </c>
      <c r="T383" s="68" t="s">
        <v>200</v>
      </c>
      <c r="U383" s="68" t="s">
        <v>200</v>
      </c>
      <c r="V383" s="68" t="s">
        <v>200</v>
      </c>
      <c r="W383" s="68" t="s">
        <v>200</v>
      </c>
      <c r="X383" s="68" t="s">
        <v>200</v>
      </c>
      <c r="Y383" s="68" t="s">
        <v>200</v>
      </c>
      <c r="Z383" s="68" t="s">
        <v>200</v>
      </c>
    </row>
    <row r="384" spans="1:26">
      <c r="A384" t="s">
        <v>254</v>
      </c>
      <c r="B384" t="s">
        <v>218</v>
      </c>
      <c r="C384" t="s">
        <v>219</v>
      </c>
      <c r="D384" t="s">
        <v>215</v>
      </c>
      <c r="E384" t="s">
        <v>194</v>
      </c>
      <c r="F384" s="68" t="s">
        <v>200</v>
      </c>
      <c r="G384" s="68" t="s">
        <v>200</v>
      </c>
      <c r="H384" s="68" t="s">
        <v>200</v>
      </c>
      <c r="I384" s="68" t="s">
        <v>200</v>
      </c>
      <c r="J384" s="68" t="s">
        <v>200</v>
      </c>
      <c r="K384" s="68" t="s">
        <v>200</v>
      </c>
      <c r="L384" s="68" t="s">
        <v>200</v>
      </c>
      <c r="M384" s="68" t="s">
        <v>200</v>
      </c>
      <c r="N384" s="68" t="s">
        <v>200</v>
      </c>
      <c r="O384" s="68" t="s">
        <v>200</v>
      </c>
      <c r="P384" s="68" t="s">
        <v>200</v>
      </c>
      <c r="Q384" s="68" t="s">
        <v>200</v>
      </c>
      <c r="R384" s="68" t="s">
        <v>200</v>
      </c>
      <c r="S384" s="68" t="s">
        <v>200</v>
      </c>
      <c r="T384" s="68" t="s">
        <v>200</v>
      </c>
      <c r="U384" s="68" t="s">
        <v>200</v>
      </c>
      <c r="V384" s="68" t="s">
        <v>200</v>
      </c>
      <c r="W384" s="68" t="s">
        <v>200</v>
      </c>
      <c r="X384" s="68" t="s">
        <v>200</v>
      </c>
      <c r="Y384" s="68" t="s">
        <v>200</v>
      </c>
      <c r="Z384" s="68" t="s">
        <v>200</v>
      </c>
    </row>
    <row r="385" spans="1:26">
      <c r="A385" t="s">
        <v>254</v>
      </c>
      <c r="B385" t="s">
        <v>220</v>
      </c>
      <c r="C385" t="s">
        <v>221</v>
      </c>
      <c r="D385" t="s">
        <v>215</v>
      </c>
      <c r="E385" t="s">
        <v>194</v>
      </c>
      <c r="F385" s="68" t="s">
        <v>200</v>
      </c>
      <c r="G385" s="68" t="s">
        <v>200</v>
      </c>
      <c r="H385" s="68" t="s">
        <v>200</v>
      </c>
      <c r="I385" s="68" t="s">
        <v>200</v>
      </c>
      <c r="J385" s="68" t="s">
        <v>200</v>
      </c>
      <c r="K385" s="68" t="s">
        <v>200</v>
      </c>
      <c r="L385" s="68" t="s">
        <v>200</v>
      </c>
      <c r="M385" s="68" t="s">
        <v>200</v>
      </c>
      <c r="N385" s="68" t="s">
        <v>200</v>
      </c>
      <c r="O385" s="68" t="s">
        <v>200</v>
      </c>
      <c r="P385" s="68" t="s">
        <v>200</v>
      </c>
      <c r="Q385" s="68" t="s">
        <v>200</v>
      </c>
      <c r="R385" s="68" t="s">
        <v>200</v>
      </c>
      <c r="S385" s="68" t="s">
        <v>200</v>
      </c>
      <c r="T385" s="68" t="s">
        <v>200</v>
      </c>
      <c r="U385" s="68" t="s">
        <v>200</v>
      </c>
      <c r="V385" s="68" t="s">
        <v>200</v>
      </c>
      <c r="W385" s="68" t="s">
        <v>200</v>
      </c>
      <c r="X385" s="68" t="s">
        <v>200</v>
      </c>
      <c r="Y385" s="68" t="s">
        <v>200</v>
      </c>
      <c r="Z385" s="68" t="s">
        <v>200</v>
      </c>
    </row>
    <row r="386" spans="1:26">
      <c r="A386" t="s">
        <v>254</v>
      </c>
      <c r="B386" t="s">
        <v>222</v>
      </c>
      <c r="C386" t="s">
        <v>223</v>
      </c>
      <c r="D386" t="s">
        <v>215</v>
      </c>
      <c r="E386" t="s">
        <v>194</v>
      </c>
      <c r="F386" s="70">
        <v>0</v>
      </c>
      <c r="G386" s="70">
        <v>0</v>
      </c>
      <c r="H386" s="70">
        <v>0</v>
      </c>
      <c r="I386" s="70">
        <v>0</v>
      </c>
      <c r="J386" s="70">
        <v>0</v>
      </c>
      <c r="K386" s="70">
        <v>0</v>
      </c>
      <c r="L386" s="70">
        <v>0</v>
      </c>
      <c r="M386" s="70">
        <v>0</v>
      </c>
      <c r="N386" s="70">
        <v>0</v>
      </c>
      <c r="O386" s="70">
        <v>0</v>
      </c>
      <c r="P386" s="70">
        <v>0</v>
      </c>
      <c r="Q386" s="70">
        <v>0</v>
      </c>
      <c r="R386" s="70">
        <v>0</v>
      </c>
      <c r="S386" s="70">
        <v>0</v>
      </c>
      <c r="T386" s="70">
        <v>0</v>
      </c>
      <c r="U386" s="70">
        <v>0</v>
      </c>
      <c r="V386" s="70">
        <v>0</v>
      </c>
      <c r="W386" s="70">
        <v>0</v>
      </c>
      <c r="X386" s="70">
        <v>0</v>
      </c>
      <c r="Y386" s="70">
        <v>0</v>
      </c>
      <c r="Z386" s="68" t="s">
        <v>200</v>
      </c>
    </row>
    <row r="387" spans="1:26">
      <c r="A387" t="s">
        <v>254</v>
      </c>
      <c r="B387" t="s">
        <v>224</v>
      </c>
      <c r="C387" t="s">
        <v>225</v>
      </c>
      <c r="D387" t="s">
        <v>215</v>
      </c>
      <c r="E387" t="s">
        <v>194</v>
      </c>
      <c r="F387" s="71">
        <v>0</v>
      </c>
      <c r="G387" s="71">
        <v>0</v>
      </c>
      <c r="H387" s="71">
        <v>0</v>
      </c>
      <c r="I387" s="71">
        <v>0</v>
      </c>
      <c r="J387" s="71">
        <v>0</v>
      </c>
      <c r="K387" s="71">
        <v>0</v>
      </c>
      <c r="L387" s="71">
        <v>0</v>
      </c>
      <c r="M387" s="71">
        <v>0</v>
      </c>
      <c r="N387" s="71">
        <v>0</v>
      </c>
      <c r="O387" s="71">
        <v>0</v>
      </c>
      <c r="P387" s="71">
        <v>0</v>
      </c>
      <c r="Q387" s="71">
        <v>0</v>
      </c>
      <c r="R387" s="71">
        <v>0</v>
      </c>
      <c r="S387" s="71">
        <v>0</v>
      </c>
      <c r="T387" s="71">
        <v>0</v>
      </c>
      <c r="U387" s="71">
        <v>0</v>
      </c>
      <c r="V387" s="71">
        <v>0</v>
      </c>
      <c r="W387" s="71">
        <v>0</v>
      </c>
      <c r="X387" s="71">
        <v>0</v>
      </c>
      <c r="Y387" s="71">
        <v>0</v>
      </c>
      <c r="Z387" s="68" t="s">
        <v>200</v>
      </c>
    </row>
    <row r="388" spans="1:26">
      <c r="A388" t="s">
        <v>254</v>
      </c>
      <c r="B388" t="s">
        <v>226</v>
      </c>
      <c r="C388" t="s">
        <v>227</v>
      </c>
      <c r="D388" t="s">
        <v>215</v>
      </c>
      <c r="E388" t="s">
        <v>194</v>
      </c>
      <c r="F388" s="71">
        <v>0</v>
      </c>
      <c r="G388" s="71">
        <v>0</v>
      </c>
      <c r="H388" s="71">
        <v>0</v>
      </c>
      <c r="I388" s="71">
        <v>0</v>
      </c>
      <c r="J388" s="71">
        <v>0</v>
      </c>
      <c r="K388" s="71">
        <v>0</v>
      </c>
      <c r="L388" s="71">
        <v>0</v>
      </c>
      <c r="M388" s="71">
        <v>0</v>
      </c>
      <c r="N388" s="71">
        <v>0</v>
      </c>
      <c r="O388" s="71">
        <v>0</v>
      </c>
      <c r="P388" s="71">
        <v>0</v>
      </c>
      <c r="Q388" s="71">
        <v>0</v>
      </c>
      <c r="R388" s="71">
        <v>0</v>
      </c>
      <c r="S388" s="71">
        <v>0</v>
      </c>
      <c r="T388" s="71">
        <v>0</v>
      </c>
      <c r="U388" s="71">
        <v>0</v>
      </c>
      <c r="V388" s="71">
        <v>0</v>
      </c>
      <c r="W388" s="71">
        <v>0</v>
      </c>
      <c r="X388" s="71">
        <v>0</v>
      </c>
      <c r="Y388" s="71">
        <v>0</v>
      </c>
      <c r="Z388" s="68" t="s">
        <v>200</v>
      </c>
    </row>
    <row r="389" spans="1:26">
      <c r="A389" t="s">
        <v>254</v>
      </c>
      <c r="B389" t="s">
        <v>228</v>
      </c>
      <c r="C389" t="s">
        <v>229</v>
      </c>
      <c r="D389" t="s">
        <v>215</v>
      </c>
      <c r="E389" t="s">
        <v>194</v>
      </c>
      <c r="F389" s="71">
        <v>0</v>
      </c>
      <c r="G389" s="71">
        <v>0</v>
      </c>
      <c r="H389" s="71">
        <v>0</v>
      </c>
      <c r="I389" s="71">
        <v>0</v>
      </c>
      <c r="J389" s="71">
        <v>0</v>
      </c>
      <c r="K389" s="71">
        <v>0</v>
      </c>
      <c r="L389" s="71">
        <v>0</v>
      </c>
      <c r="M389" s="71">
        <v>0</v>
      </c>
      <c r="N389" s="71">
        <v>0</v>
      </c>
      <c r="O389" s="71">
        <v>0</v>
      </c>
      <c r="P389" s="71">
        <v>0</v>
      </c>
      <c r="Q389" s="71">
        <v>0</v>
      </c>
      <c r="R389" s="71">
        <v>0</v>
      </c>
      <c r="S389" s="71">
        <v>0</v>
      </c>
      <c r="T389" s="71">
        <v>0</v>
      </c>
      <c r="U389" s="71">
        <v>0</v>
      </c>
      <c r="V389" s="71">
        <v>0</v>
      </c>
      <c r="W389" s="71">
        <v>0</v>
      </c>
      <c r="X389" s="71">
        <v>0</v>
      </c>
      <c r="Y389" s="71">
        <v>0</v>
      </c>
      <c r="Z389" s="68" t="s">
        <v>200</v>
      </c>
    </row>
    <row r="390" spans="1:26">
      <c r="A390" t="s">
        <v>254</v>
      </c>
      <c r="B390" t="s">
        <v>230</v>
      </c>
      <c r="C390" t="s">
        <v>231</v>
      </c>
      <c r="D390" t="s">
        <v>215</v>
      </c>
      <c r="E390" t="s">
        <v>194</v>
      </c>
      <c r="F390" s="71">
        <v>0</v>
      </c>
      <c r="G390" s="71">
        <v>0</v>
      </c>
      <c r="H390" s="71">
        <v>0</v>
      </c>
      <c r="I390" s="71">
        <v>0</v>
      </c>
      <c r="J390" s="71">
        <v>0</v>
      </c>
      <c r="K390" s="71">
        <v>0</v>
      </c>
      <c r="L390" s="71">
        <v>0</v>
      </c>
      <c r="M390" s="71">
        <v>0</v>
      </c>
      <c r="N390" s="71">
        <v>0</v>
      </c>
      <c r="O390" s="71">
        <v>0</v>
      </c>
      <c r="P390" s="71">
        <v>0</v>
      </c>
      <c r="Q390" s="71">
        <v>0</v>
      </c>
      <c r="R390" s="71">
        <v>0</v>
      </c>
      <c r="S390" s="71">
        <v>0</v>
      </c>
      <c r="T390" s="71">
        <v>0</v>
      </c>
      <c r="U390" s="71">
        <v>0</v>
      </c>
      <c r="V390" s="71">
        <v>0</v>
      </c>
      <c r="W390" s="71">
        <v>0</v>
      </c>
      <c r="X390" s="71">
        <v>0</v>
      </c>
      <c r="Y390" s="71">
        <v>0</v>
      </c>
      <c r="Z390" s="68" t="s">
        <v>200</v>
      </c>
    </row>
    <row r="391" spans="1:26">
      <c r="A391" t="s">
        <v>255</v>
      </c>
      <c r="B391" t="s">
        <v>197</v>
      </c>
      <c r="C391" t="s">
        <v>198</v>
      </c>
      <c r="D391" t="s">
        <v>199</v>
      </c>
      <c r="E391" t="s">
        <v>194</v>
      </c>
      <c r="F391" s="68" t="s">
        <v>200</v>
      </c>
      <c r="G391" s="68" t="s">
        <v>200</v>
      </c>
      <c r="H391" s="68" t="s">
        <v>200</v>
      </c>
      <c r="I391" s="68" t="s">
        <v>200</v>
      </c>
      <c r="J391" s="68" t="s">
        <v>200</v>
      </c>
      <c r="K391" s="68" t="s">
        <v>200</v>
      </c>
      <c r="L391" s="68" t="s">
        <v>200</v>
      </c>
      <c r="M391" s="68" t="s">
        <v>200</v>
      </c>
      <c r="N391" s="68" t="s">
        <v>200</v>
      </c>
      <c r="O391" s="68" t="s">
        <v>200</v>
      </c>
      <c r="P391" s="68" t="s">
        <v>200</v>
      </c>
      <c r="Q391" s="68" t="s">
        <v>200</v>
      </c>
      <c r="R391" s="68" t="s">
        <v>200</v>
      </c>
      <c r="S391" s="68" t="s">
        <v>200</v>
      </c>
      <c r="T391" s="68" t="s">
        <v>200</v>
      </c>
      <c r="U391" s="68" t="s">
        <v>200</v>
      </c>
      <c r="V391" s="68" t="s">
        <v>200</v>
      </c>
      <c r="W391" s="68" t="s">
        <v>200</v>
      </c>
      <c r="X391" s="68" t="s">
        <v>200</v>
      </c>
      <c r="Y391" s="68" t="s">
        <v>200</v>
      </c>
      <c r="Z391" s="68" t="s">
        <v>200</v>
      </c>
    </row>
    <row r="392" spans="1:26">
      <c r="A392" t="s">
        <v>255</v>
      </c>
      <c r="B392" t="s">
        <v>201</v>
      </c>
      <c r="C392" t="s">
        <v>202</v>
      </c>
      <c r="D392" t="s">
        <v>199</v>
      </c>
      <c r="E392" t="s">
        <v>194</v>
      </c>
      <c r="F392" s="68" t="s">
        <v>200</v>
      </c>
      <c r="G392" s="68" t="s">
        <v>200</v>
      </c>
      <c r="H392" s="68" t="s">
        <v>200</v>
      </c>
      <c r="I392" s="68" t="s">
        <v>200</v>
      </c>
      <c r="J392" s="68" t="s">
        <v>200</v>
      </c>
      <c r="K392" s="68" t="s">
        <v>200</v>
      </c>
      <c r="L392" s="68" t="s">
        <v>200</v>
      </c>
      <c r="M392" s="68" t="s">
        <v>200</v>
      </c>
      <c r="N392" s="68" t="s">
        <v>200</v>
      </c>
      <c r="O392" s="68" t="s">
        <v>200</v>
      </c>
      <c r="P392" s="68" t="s">
        <v>200</v>
      </c>
      <c r="Q392" s="68" t="s">
        <v>200</v>
      </c>
      <c r="R392" s="68" t="s">
        <v>200</v>
      </c>
      <c r="S392" s="68" t="s">
        <v>200</v>
      </c>
      <c r="T392" s="68" t="s">
        <v>200</v>
      </c>
      <c r="U392" s="68" t="s">
        <v>200</v>
      </c>
      <c r="V392" s="68" t="s">
        <v>200</v>
      </c>
      <c r="W392" s="68" t="s">
        <v>200</v>
      </c>
      <c r="X392" s="68" t="s">
        <v>200</v>
      </c>
      <c r="Y392" s="68" t="s">
        <v>200</v>
      </c>
      <c r="Z392" s="68" t="s">
        <v>200</v>
      </c>
    </row>
    <row r="393" spans="1:26">
      <c r="A393" t="s">
        <v>255</v>
      </c>
      <c r="B393" t="s">
        <v>203</v>
      </c>
      <c r="C393" t="s">
        <v>204</v>
      </c>
      <c r="D393" t="s">
        <v>199</v>
      </c>
      <c r="E393" t="s">
        <v>194</v>
      </c>
      <c r="F393" s="68" t="s">
        <v>200</v>
      </c>
      <c r="G393" s="68" t="s">
        <v>200</v>
      </c>
      <c r="H393" s="68" t="s">
        <v>200</v>
      </c>
      <c r="I393" s="68" t="s">
        <v>200</v>
      </c>
      <c r="J393" s="68" t="s">
        <v>200</v>
      </c>
      <c r="K393" s="68" t="s">
        <v>200</v>
      </c>
      <c r="L393" s="68" t="s">
        <v>200</v>
      </c>
      <c r="M393" s="68" t="s">
        <v>200</v>
      </c>
      <c r="N393" s="68" t="s">
        <v>200</v>
      </c>
      <c r="O393" s="68" t="s">
        <v>200</v>
      </c>
      <c r="P393" s="68" t="s">
        <v>200</v>
      </c>
      <c r="Q393" s="68" t="s">
        <v>200</v>
      </c>
      <c r="R393" s="68" t="s">
        <v>200</v>
      </c>
      <c r="S393" s="68" t="s">
        <v>200</v>
      </c>
      <c r="T393" s="68" t="s">
        <v>200</v>
      </c>
      <c r="U393" s="68" t="s">
        <v>200</v>
      </c>
      <c r="V393" s="68" t="s">
        <v>200</v>
      </c>
      <c r="W393" s="68" t="s">
        <v>200</v>
      </c>
      <c r="X393" s="68" t="s">
        <v>200</v>
      </c>
      <c r="Y393" s="68" t="s">
        <v>200</v>
      </c>
      <c r="Z393" s="68" t="s">
        <v>200</v>
      </c>
    </row>
    <row r="394" spans="1:26">
      <c r="A394" t="s">
        <v>255</v>
      </c>
      <c r="B394" t="s">
        <v>205</v>
      </c>
      <c r="C394" t="s">
        <v>206</v>
      </c>
      <c r="D394" t="s">
        <v>199</v>
      </c>
      <c r="E394" t="s">
        <v>194</v>
      </c>
      <c r="F394" s="68" t="s">
        <v>200</v>
      </c>
      <c r="G394" s="68" t="s">
        <v>200</v>
      </c>
      <c r="H394" s="68" t="s">
        <v>200</v>
      </c>
      <c r="I394" s="68" t="s">
        <v>200</v>
      </c>
      <c r="J394" s="68" t="s">
        <v>200</v>
      </c>
      <c r="K394" s="68" t="s">
        <v>200</v>
      </c>
      <c r="L394" s="68" t="s">
        <v>200</v>
      </c>
      <c r="M394" s="68" t="s">
        <v>200</v>
      </c>
      <c r="N394" s="68" t="s">
        <v>200</v>
      </c>
      <c r="O394" s="68" t="s">
        <v>200</v>
      </c>
      <c r="P394" s="68" t="s">
        <v>200</v>
      </c>
      <c r="Q394" s="68" t="s">
        <v>200</v>
      </c>
      <c r="R394" s="68" t="s">
        <v>200</v>
      </c>
      <c r="S394" s="68" t="s">
        <v>200</v>
      </c>
      <c r="T394" s="68" t="s">
        <v>200</v>
      </c>
      <c r="U394" s="68" t="s">
        <v>200</v>
      </c>
      <c r="V394" s="68" t="s">
        <v>200</v>
      </c>
      <c r="W394" s="68" t="s">
        <v>200</v>
      </c>
      <c r="X394" s="68" t="s">
        <v>200</v>
      </c>
      <c r="Y394" s="68" t="s">
        <v>200</v>
      </c>
      <c r="Z394" s="69">
        <v>0</v>
      </c>
    </row>
    <row r="395" spans="1:26">
      <c r="A395" t="s">
        <v>255</v>
      </c>
      <c r="B395" t="s">
        <v>207</v>
      </c>
      <c r="C395" t="s">
        <v>208</v>
      </c>
      <c r="D395" t="s">
        <v>199</v>
      </c>
      <c r="E395" t="s">
        <v>194</v>
      </c>
      <c r="F395" s="68" t="s">
        <v>200</v>
      </c>
      <c r="G395" s="68" t="s">
        <v>200</v>
      </c>
      <c r="H395" s="68" t="s">
        <v>200</v>
      </c>
      <c r="I395" s="68" t="s">
        <v>200</v>
      </c>
      <c r="J395" s="68" t="s">
        <v>200</v>
      </c>
      <c r="K395" s="68" t="s">
        <v>200</v>
      </c>
      <c r="L395" s="68" t="s">
        <v>200</v>
      </c>
      <c r="M395" s="68" t="s">
        <v>200</v>
      </c>
      <c r="N395" s="68" t="s">
        <v>200</v>
      </c>
      <c r="O395" s="68" t="s">
        <v>200</v>
      </c>
      <c r="P395" s="68" t="s">
        <v>200</v>
      </c>
      <c r="Q395" s="68" t="s">
        <v>200</v>
      </c>
      <c r="R395" s="68" t="s">
        <v>200</v>
      </c>
      <c r="S395" s="68" t="s">
        <v>200</v>
      </c>
      <c r="T395" s="68" t="s">
        <v>200</v>
      </c>
      <c r="U395" s="68" t="s">
        <v>200</v>
      </c>
      <c r="V395" s="68" t="s">
        <v>200</v>
      </c>
      <c r="W395" s="68" t="s">
        <v>200</v>
      </c>
      <c r="X395" s="68" t="s">
        <v>200</v>
      </c>
      <c r="Y395" s="68" t="s">
        <v>200</v>
      </c>
      <c r="Z395" s="69">
        <v>0.33</v>
      </c>
    </row>
    <row r="396" spans="1:26">
      <c r="A396" t="s">
        <v>255</v>
      </c>
      <c r="B396" t="s">
        <v>209</v>
      </c>
      <c r="C396" t="s">
        <v>210</v>
      </c>
      <c r="D396" t="s">
        <v>199</v>
      </c>
      <c r="E396" t="s">
        <v>194</v>
      </c>
      <c r="F396" s="68" t="s">
        <v>200</v>
      </c>
      <c r="G396" s="68" t="s">
        <v>200</v>
      </c>
      <c r="H396" s="68" t="s">
        <v>200</v>
      </c>
      <c r="I396" s="68" t="s">
        <v>200</v>
      </c>
      <c r="J396" s="68" t="s">
        <v>200</v>
      </c>
      <c r="K396" s="68" t="s">
        <v>200</v>
      </c>
      <c r="L396" s="68" t="s">
        <v>200</v>
      </c>
      <c r="M396" s="68" t="s">
        <v>200</v>
      </c>
      <c r="N396" s="68" t="s">
        <v>200</v>
      </c>
      <c r="O396" s="68" t="s">
        <v>200</v>
      </c>
      <c r="P396" s="68" t="s">
        <v>200</v>
      </c>
      <c r="Q396" s="68" t="s">
        <v>200</v>
      </c>
      <c r="R396" s="68" t="s">
        <v>200</v>
      </c>
      <c r="S396" s="68" t="s">
        <v>200</v>
      </c>
      <c r="T396" s="68" t="s">
        <v>200</v>
      </c>
      <c r="U396" s="68" t="s">
        <v>200</v>
      </c>
      <c r="V396" s="68" t="s">
        <v>200</v>
      </c>
      <c r="W396" s="68" t="s">
        <v>200</v>
      </c>
      <c r="X396" s="68" t="s">
        <v>200</v>
      </c>
      <c r="Y396" s="68" t="s">
        <v>200</v>
      </c>
      <c r="Z396" s="69">
        <v>0.66</v>
      </c>
    </row>
    <row r="397" spans="1:26">
      <c r="A397" t="s">
        <v>255</v>
      </c>
      <c r="B397" t="s">
        <v>211</v>
      </c>
      <c r="C397" t="s">
        <v>212</v>
      </c>
      <c r="D397" t="s">
        <v>199</v>
      </c>
      <c r="E397" t="s">
        <v>194</v>
      </c>
      <c r="F397" s="68" t="s">
        <v>200</v>
      </c>
      <c r="G397" s="68" t="s">
        <v>200</v>
      </c>
      <c r="H397" s="68" t="s">
        <v>200</v>
      </c>
      <c r="I397" s="68" t="s">
        <v>200</v>
      </c>
      <c r="J397" s="68" t="s">
        <v>200</v>
      </c>
      <c r="K397" s="68" t="s">
        <v>200</v>
      </c>
      <c r="L397" s="68" t="s">
        <v>200</v>
      </c>
      <c r="M397" s="68" t="s">
        <v>200</v>
      </c>
      <c r="N397" s="68" t="s">
        <v>200</v>
      </c>
      <c r="O397" s="68" t="s">
        <v>200</v>
      </c>
      <c r="P397" s="68" t="s">
        <v>200</v>
      </c>
      <c r="Q397" s="68" t="s">
        <v>200</v>
      </c>
      <c r="R397" s="68" t="s">
        <v>200</v>
      </c>
      <c r="S397" s="68" t="s">
        <v>200</v>
      </c>
      <c r="T397" s="68" t="s">
        <v>200</v>
      </c>
      <c r="U397" s="68" t="s">
        <v>200</v>
      </c>
      <c r="V397" s="68" t="s">
        <v>200</v>
      </c>
      <c r="W397" s="68" t="s">
        <v>200</v>
      </c>
      <c r="X397" s="68" t="s">
        <v>200</v>
      </c>
      <c r="Y397" s="68" t="s">
        <v>200</v>
      </c>
      <c r="Z397" s="69">
        <v>1</v>
      </c>
    </row>
    <row r="398" spans="1:26">
      <c r="A398" t="s">
        <v>255</v>
      </c>
      <c r="B398" t="s">
        <v>213</v>
      </c>
      <c r="C398" t="s">
        <v>214</v>
      </c>
      <c r="D398" t="s">
        <v>215</v>
      </c>
      <c r="E398" t="s">
        <v>194</v>
      </c>
      <c r="F398" s="68" t="s">
        <v>200</v>
      </c>
      <c r="G398" s="68" t="s">
        <v>200</v>
      </c>
      <c r="H398" s="68" t="s">
        <v>200</v>
      </c>
      <c r="I398" s="68" t="s">
        <v>200</v>
      </c>
      <c r="J398" s="68" t="s">
        <v>200</v>
      </c>
      <c r="K398" s="68" t="s">
        <v>200</v>
      </c>
      <c r="L398" s="68" t="s">
        <v>200</v>
      </c>
      <c r="M398" s="68" t="s">
        <v>200</v>
      </c>
      <c r="N398" s="68" t="s">
        <v>200</v>
      </c>
      <c r="O398" s="68" t="s">
        <v>200</v>
      </c>
      <c r="P398" s="68" t="s">
        <v>200</v>
      </c>
      <c r="Q398" s="68" t="s">
        <v>200</v>
      </c>
      <c r="R398" s="68" t="s">
        <v>200</v>
      </c>
      <c r="S398" s="68" t="s">
        <v>200</v>
      </c>
      <c r="T398" s="68" t="s">
        <v>200</v>
      </c>
      <c r="U398" s="68" t="s">
        <v>200</v>
      </c>
      <c r="V398" s="68" t="s">
        <v>200</v>
      </c>
      <c r="W398" s="68" t="s">
        <v>200</v>
      </c>
      <c r="X398" s="68" t="s">
        <v>200</v>
      </c>
      <c r="Y398" s="68" t="s">
        <v>200</v>
      </c>
      <c r="Z398" s="68" t="s">
        <v>200</v>
      </c>
    </row>
    <row r="399" spans="1:26">
      <c r="A399" t="s">
        <v>255</v>
      </c>
      <c r="B399" t="s">
        <v>216</v>
      </c>
      <c r="C399" t="s">
        <v>217</v>
      </c>
      <c r="D399" t="s">
        <v>215</v>
      </c>
      <c r="E399" t="s">
        <v>194</v>
      </c>
      <c r="F399" s="68" t="s">
        <v>200</v>
      </c>
      <c r="G399" s="68" t="s">
        <v>200</v>
      </c>
      <c r="H399" s="68" t="s">
        <v>200</v>
      </c>
      <c r="I399" s="68" t="s">
        <v>200</v>
      </c>
      <c r="J399" s="68" t="s">
        <v>200</v>
      </c>
      <c r="K399" s="68" t="s">
        <v>200</v>
      </c>
      <c r="L399" s="68" t="s">
        <v>200</v>
      </c>
      <c r="M399" s="68" t="s">
        <v>200</v>
      </c>
      <c r="N399" s="68" t="s">
        <v>200</v>
      </c>
      <c r="O399" s="68" t="s">
        <v>200</v>
      </c>
      <c r="P399" s="68" t="s">
        <v>200</v>
      </c>
      <c r="Q399" s="68" t="s">
        <v>200</v>
      </c>
      <c r="R399" s="68" t="s">
        <v>200</v>
      </c>
      <c r="S399" s="68" t="s">
        <v>200</v>
      </c>
      <c r="T399" s="68" t="s">
        <v>200</v>
      </c>
      <c r="U399" s="68" t="s">
        <v>200</v>
      </c>
      <c r="V399" s="68" t="s">
        <v>200</v>
      </c>
      <c r="W399" s="68" t="s">
        <v>200</v>
      </c>
      <c r="X399" s="68" t="s">
        <v>200</v>
      </c>
      <c r="Y399" s="68" t="s">
        <v>200</v>
      </c>
      <c r="Z399" s="68" t="s">
        <v>200</v>
      </c>
    </row>
    <row r="400" spans="1:26">
      <c r="A400" t="s">
        <v>255</v>
      </c>
      <c r="B400" t="s">
        <v>218</v>
      </c>
      <c r="C400" t="s">
        <v>219</v>
      </c>
      <c r="D400" t="s">
        <v>215</v>
      </c>
      <c r="E400" t="s">
        <v>194</v>
      </c>
      <c r="F400" s="68" t="s">
        <v>200</v>
      </c>
      <c r="G400" s="68" t="s">
        <v>200</v>
      </c>
      <c r="H400" s="68" t="s">
        <v>200</v>
      </c>
      <c r="I400" s="68" t="s">
        <v>200</v>
      </c>
      <c r="J400" s="68" t="s">
        <v>200</v>
      </c>
      <c r="K400" s="68" t="s">
        <v>200</v>
      </c>
      <c r="L400" s="68" t="s">
        <v>200</v>
      </c>
      <c r="M400" s="68" t="s">
        <v>200</v>
      </c>
      <c r="N400" s="68" t="s">
        <v>200</v>
      </c>
      <c r="O400" s="68" t="s">
        <v>200</v>
      </c>
      <c r="P400" s="68" t="s">
        <v>200</v>
      </c>
      <c r="Q400" s="68" t="s">
        <v>200</v>
      </c>
      <c r="R400" s="68" t="s">
        <v>200</v>
      </c>
      <c r="S400" s="68" t="s">
        <v>200</v>
      </c>
      <c r="T400" s="68" t="s">
        <v>200</v>
      </c>
      <c r="U400" s="68" t="s">
        <v>200</v>
      </c>
      <c r="V400" s="68" t="s">
        <v>200</v>
      </c>
      <c r="W400" s="68" t="s">
        <v>200</v>
      </c>
      <c r="X400" s="68" t="s">
        <v>200</v>
      </c>
      <c r="Y400" s="68" t="s">
        <v>200</v>
      </c>
      <c r="Z400" s="68" t="s">
        <v>200</v>
      </c>
    </row>
    <row r="401" spans="1:26">
      <c r="A401" t="s">
        <v>255</v>
      </c>
      <c r="B401" t="s">
        <v>220</v>
      </c>
      <c r="C401" t="s">
        <v>221</v>
      </c>
      <c r="D401" t="s">
        <v>215</v>
      </c>
      <c r="E401" t="s">
        <v>194</v>
      </c>
      <c r="F401" s="68" t="s">
        <v>200</v>
      </c>
      <c r="G401" s="68" t="s">
        <v>200</v>
      </c>
      <c r="H401" s="68" t="s">
        <v>200</v>
      </c>
      <c r="I401" s="68" t="s">
        <v>200</v>
      </c>
      <c r="J401" s="68" t="s">
        <v>200</v>
      </c>
      <c r="K401" s="68" t="s">
        <v>200</v>
      </c>
      <c r="L401" s="68" t="s">
        <v>200</v>
      </c>
      <c r="M401" s="68" t="s">
        <v>200</v>
      </c>
      <c r="N401" s="68" t="s">
        <v>200</v>
      </c>
      <c r="O401" s="68" t="s">
        <v>200</v>
      </c>
      <c r="P401" s="68" t="s">
        <v>200</v>
      </c>
      <c r="Q401" s="68" t="s">
        <v>200</v>
      </c>
      <c r="R401" s="68" t="s">
        <v>200</v>
      </c>
      <c r="S401" s="68" t="s">
        <v>200</v>
      </c>
      <c r="T401" s="68" t="s">
        <v>200</v>
      </c>
      <c r="U401" s="68" t="s">
        <v>200</v>
      </c>
      <c r="V401" s="68" t="s">
        <v>200</v>
      </c>
      <c r="W401" s="68" t="s">
        <v>200</v>
      </c>
      <c r="X401" s="68" t="s">
        <v>200</v>
      </c>
      <c r="Y401" s="68" t="s">
        <v>200</v>
      </c>
      <c r="Z401" s="68" t="s">
        <v>200</v>
      </c>
    </row>
    <row r="402" spans="1:26">
      <c r="A402" t="s">
        <v>255</v>
      </c>
      <c r="B402" t="s">
        <v>222</v>
      </c>
      <c r="C402" t="s">
        <v>223</v>
      </c>
      <c r="D402" t="s">
        <v>215</v>
      </c>
      <c r="E402" t="s">
        <v>194</v>
      </c>
      <c r="F402" s="70">
        <v>0</v>
      </c>
      <c r="G402" s="70">
        <v>0</v>
      </c>
      <c r="H402" s="70">
        <v>0</v>
      </c>
      <c r="I402" s="70">
        <v>0</v>
      </c>
      <c r="J402" s="70">
        <v>0</v>
      </c>
      <c r="K402" s="70">
        <v>0</v>
      </c>
      <c r="L402" s="70">
        <v>0</v>
      </c>
      <c r="M402" s="70">
        <v>0</v>
      </c>
      <c r="N402" s="70">
        <v>0</v>
      </c>
      <c r="O402" s="70">
        <v>0</v>
      </c>
      <c r="P402" s="70">
        <v>0</v>
      </c>
      <c r="Q402" s="70">
        <v>0</v>
      </c>
      <c r="R402" s="70">
        <v>0</v>
      </c>
      <c r="S402" s="70">
        <v>0</v>
      </c>
      <c r="T402" s="70">
        <v>0</v>
      </c>
      <c r="U402" s="70">
        <v>0</v>
      </c>
      <c r="V402" s="70">
        <v>0</v>
      </c>
      <c r="W402" s="70">
        <v>0</v>
      </c>
      <c r="X402" s="70">
        <v>0</v>
      </c>
      <c r="Y402" s="70">
        <v>0</v>
      </c>
      <c r="Z402" s="68" t="s">
        <v>200</v>
      </c>
    </row>
    <row r="403" spans="1:26">
      <c r="A403" t="s">
        <v>255</v>
      </c>
      <c r="B403" t="s">
        <v>224</v>
      </c>
      <c r="C403" t="s">
        <v>225</v>
      </c>
      <c r="D403" t="s">
        <v>215</v>
      </c>
      <c r="E403" t="s">
        <v>194</v>
      </c>
      <c r="F403" s="71">
        <v>0</v>
      </c>
      <c r="G403" s="71">
        <v>0</v>
      </c>
      <c r="H403" s="71">
        <v>0</v>
      </c>
      <c r="I403" s="71">
        <v>0</v>
      </c>
      <c r="J403" s="71">
        <v>0</v>
      </c>
      <c r="K403" s="71">
        <v>0</v>
      </c>
      <c r="L403" s="71">
        <v>0</v>
      </c>
      <c r="M403" s="71">
        <v>0</v>
      </c>
      <c r="N403" s="71">
        <v>0</v>
      </c>
      <c r="O403" s="71">
        <v>0</v>
      </c>
      <c r="P403" s="71">
        <v>0</v>
      </c>
      <c r="Q403" s="71">
        <v>0</v>
      </c>
      <c r="R403" s="71">
        <v>0</v>
      </c>
      <c r="S403" s="71">
        <v>0</v>
      </c>
      <c r="T403" s="71">
        <v>0</v>
      </c>
      <c r="U403" s="71">
        <v>0</v>
      </c>
      <c r="V403" s="71">
        <v>0</v>
      </c>
      <c r="W403" s="71">
        <v>0</v>
      </c>
      <c r="X403" s="71">
        <v>0</v>
      </c>
      <c r="Y403" s="71">
        <v>0</v>
      </c>
      <c r="Z403" s="68" t="s">
        <v>200</v>
      </c>
    </row>
    <row r="404" spans="1:26">
      <c r="A404" t="s">
        <v>255</v>
      </c>
      <c r="B404" t="s">
        <v>226</v>
      </c>
      <c r="C404" t="s">
        <v>227</v>
      </c>
      <c r="D404" t="s">
        <v>215</v>
      </c>
      <c r="E404" t="s">
        <v>194</v>
      </c>
      <c r="F404" s="71">
        <v>0</v>
      </c>
      <c r="G404" s="71">
        <v>0</v>
      </c>
      <c r="H404" s="71">
        <v>0</v>
      </c>
      <c r="I404" s="71">
        <v>0</v>
      </c>
      <c r="J404" s="71">
        <v>0</v>
      </c>
      <c r="K404" s="71">
        <v>0</v>
      </c>
      <c r="L404" s="71">
        <v>0</v>
      </c>
      <c r="M404" s="71">
        <v>0</v>
      </c>
      <c r="N404" s="71">
        <v>0</v>
      </c>
      <c r="O404" s="71">
        <v>0</v>
      </c>
      <c r="P404" s="71">
        <v>0</v>
      </c>
      <c r="Q404" s="71">
        <v>0</v>
      </c>
      <c r="R404" s="71">
        <v>0</v>
      </c>
      <c r="S404" s="71">
        <v>0</v>
      </c>
      <c r="T404" s="71">
        <v>0</v>
      </c>
      <c r="U404" s="71">
        <v>0</v>
      </c>
      <c r="V404" s="71">
        <v>0</v>
      </c>
      <c r="W404" s="71">
        <v>0</v>
      </c>
      <c r="X404" s="71">
        <v>0</v>
      </c>
      <c r="Y404" s="71">
        <v>0</v>
      </c>
      <c r="Z404" s="68" t="s">
        <v>200</v>
      </c>
    </row>
    <row r="405" spans="1:26">
      <c r="A405" t="s">
        <v>255</v>
      </c>
      <c r="B405" t="s">
        <v>228</v>
      </c>
      <c r="C405" t="s">
        <v>229</v>
      </c>
      <c r="D405" t="s">
        <v>215</v>
      </c>
      <c r="E405" t="s">
        <v>194</v>
      </c>
      <c r="F405" s="71">
        <v>0</v>
      </c>
      <c r="G405" s="71">
        <v>0</v>
      </c>
      <c r="H405" s="71">
        <v>0</v>
      </c>
      <c r="I405" s="71">
        <v>0</v>
      </c>
      <c r="J405" s="71">
        <v>0</v>
      </c>
      <c r="K405" s="71">
        <v>0</v>
      </c>
      <c r="L405" s="71">
        <v>0</v>
      </c>
      <c r="M405" s="71">
        <v>0</v>
      </c>
      <c r="N405" s="71">
        <v>0</v>
      </c>
      <c r="O405" s="71">
        <v>0</v>
      </c>
      <c r="P405" s="71">
        <v>0</v>
      </c>
      <c r="Q405" s="71">
        <v>0</v>
      </c>
      <c r="R405" s="71">
        <v>0</v>
      </c>
      <c r="S405" s="71">
        <v>0</v>
      </c>
      <c r="T405" s="71">
        <v>0</v>
      </c>
      <c r="U405" s="71">
        <v>0</v>
      </c>
      <c r="V405" s="71">
        <v>0</v>
      </c>
      <c r="W405" s="71">
        <v>0</v>
      </c>
      <c r="X405" s="71">
        <v>0</v>
      </c>
      <c r="Y405" s="71">
        <v>0</v>
      </c>
      <c r="Z405" s="68" t="s">
        <v>200</v>
      </c>
    </row>
    <row r="406" spans="1:26">
      <c r="A406" t="s">
        <v>255</v>
      </c>
      <c r="B406" t="s">
        <v>230</v>
      </c>
      <c r="C406" t="s">
        <v>231</v>
      </c>
      <c r="D406" t="s">
        <v>215</v>
      </c>
      <c r="E406" t="s">
        <v>194</v>
      </c>
      <c r="F406" s="71">
        <v>0</v>
      </c>
      <c r="G406" s="71">
        <v>0</v>
      </c>
      <c r="H406" s="71">
        <v>0</v>
      </c>
      <c r="I406" s="71">
        <v>0</v>
      </c>
      <c r="J406" s="71">
        <v>0</v>
      </c>
      <c r="K406" s="71">
        <v>0</v>
      </c>
      <c r="L406" s="71">
        <v>0</v>
      </c>
      <c r="M406" s="71">
        <v>0</v>
      </c>
      <c r="N406" s="71">
        <v>0</v>
      </c>
      <c r="O406" s="71">
        <v>0</v>
      </c>
      <c r="P406" s="71">
        <v>0</v>
      </c>
      <c r="Q406" s="71">
        <v>0</v>
      </c>
      <c r="R406" s="71">
        <v>0</v>
      </c>
      <c r="S406" s="71">
        <v>0</v>
      </c>
      <c r="T406" s="71">
        <v>0</v>
      </c>
      <c r="U406" s="71">
        <v>0</v>
      </c>
      <c r="V406" s="71">
        <v>0</v>
      </c>
      <c r="W406" s="71">
        <v>0</v>
      </c>
      <c r="X406" s="71">
        <v>0</v>
      </c>
      <c r="Y406" s="71">
        <v>0</v>
      </c>
      <c r="Z406" s="68" t="s">
        <v>200</v>
      </c>
    </row>
    <row r="407" spans="1:26">
      <c r="A407" t="s">
        <v>256</v>
      </c>
      <c r="B407" t="s">
        <v>197</v>
      </c>
      <c r="C407" t="s">
        <v>198</v>
      </c>
      <c r="D407" t="s">
        <v>199</v>
      </c>
      <c r="E407" t="s">
        <v>194</v>
      </c>
      <c r="F407" s="68" t="s">
        <v>200</v>
      </c>
      <c r="G407" s="68" t="s">
        <v>200</v>
      </c>
      <c r="H407" s="68" t="s">
        <v>200</v>
      </c>
      <c r="I407" s="68" t="s">
        <v>200</v>
      </c>
      <c r="J407" s="68" t="s">
        <v>200</v>
      </c>
      <c r="K407" s="68" t="s">
        <v>200</v>
      </c>
      <c r="L407" s="68" t="s">
        <v>200</v>
      </c>
      <c r="M407" s="68" t="s">
        <v>200</v>
      </c>
      <c r="N407" s="68" t="s">
        <v>200</v>
      </c>
      <c r="O407" s="68" t="s">
        <v>200</v>
      </c>
      <c r="P407" s="68" t="s">
        <v>200</v>
      </c>
      <c r="Q407" s="68" t="s">
        <v>200</v>
      </c>
      <c r="R407" s="68" t="s">
        <v>200</v>
      </c>
      <c r="S407" s="68" t="s">
        <v>200</v>
      </c>
      <c r="T407" s="68" t="s">
        <v>200</v>
      </c>
      <c r="U407" s="68" t="s">
        <v>200</v>
      </c>
      <c r="V407" s="68" t="s">
        <v>200</v>
      </c>
      <c r="W407" s="68" t="s">
        <v>200</v>
      </c>
      <c r="X407" s="68" t="s">
        <v>200</v>
      </c>
      <c r="Y407" s="68" t="s">
        <v>200</v>
      </c>
      <c r="Z407" s="68" t="s">
        <v>200</v>
      </c>
    </row>
    <row r="408" spans="1:26">
      <c r="A408" t="s">
        <v>256</v>
      </c>
      <c r="B408" t="s">
        <v>201</v>
      </c>
      <c r="C408" t="s">
        <v>202</v>
      </c>
      <c r="D408" t="s">
        <v>199</v>
      </c>
      <c r="E408" t="s">
        <v>194</v>
      </c>
      <c r="F408" s="68" t="s">
        <v>200</v>
      </c>
      <c r="G408" s="68" t="s">
        <v>200</v>
      </c>
      <c r="H408" s="68" t="s">
        <v>200</v>
      </c>
      <c r="I408" s="68" t="s">
        <v>200</v>
      </c>
      <c r="J408" s="68" t="s">
        <v>200</v>
      </c>
      <c r="K408" s="68" t="s">
        <v>200</v>
      </c>
      <c r="L408" s="68" t="s">
        <v>200</v>
      </c>
      <c r="M408" s="68" t="s">
        <v>200</v>
      </c>
      <c r="N408" s="68" t="s">
        <v>200</v>
      </c>
      <c r="O408" s="68" t="s">
        <v>200</v>
      </c>
      <c r="P408" s="68" t="s">
        <v>200</v>
      </c>
      <c r="Q408" s="68" t="s">
        <v>200</v>
      </c>
      <c r="R408" s="68" t="s">
        <v>200</v>
      </c>
      <c r="S408" s="68" t="s">
        <v>200</v>
      </c>
      <c r="T408" s="68" t="s">
        <v>200</v>
      </c>
      <c r="U408" s="68" t="s">
        <v>200</v>
      </c>
      <c r="V408" s="68" t="s">
        <v>200</v>
      </c>
      <c r="W408" s="68" t="s">
        <v>200</v>
      </c>
      <c r="X408" s="68" t="s">
        <v>200</v>
      </c>
      <c r="Y408" s="68" t="s">
        <v>200</v>
      </c>
      <c r="Z408" s="68" t="s">
        <v>200</v>
      </c>
    </row>
    <row r="409" spans="1:26">
      <c r="A409" t="s">
        <v>256</v>
      </c>
      <c r="B409" t="s">
        <v>203</v>
      </c>
      <c r="C409" t="s">
        <v>204</v>
      </c>
      <c r="D409" t="s">
        <v>199</v>
      </c>
      <c r="E409" t="s">
        <v>194</v>
      </c>
      <c r="F409" s="68" t="s">
        <v>200</v>
      </c>
      <c r="G409" s="68" t="s">
        <v>200</v>
      </c>
      <c r="H409" s="68" t="s">
        <v>200</v>
      </c>
      <c r="I409" s="68" t="s">
        <v>200</v>
      </c>
      <c r="J409" s="68" t="s">
        <v>200</v>
      </c>
      <c r="K409" s="68" t="s">
        <v>200</v>
      </c>
      <c r="L409" s="68" t="s">
        <v>200</v>
      </c>
      <c r="M409" s="68" t="s">
        <v>200</v>
      </c>
      <c r="N409" s="68" t="s">
        <v>200</v>
      </c>
      <c r="O409" s="68" t="s">
        <v>200</v>
      </c>
      <c r="P409" s="68" t="s">
        <v>200</v>
      </c>
      <c r="Q409" s="68" t="s">
        <v>200</v>
      </c>
      <c r="R409" s="68" t="s">
        <v>200</v>
      </c>
      <c r="S409" s="68" t="s">
        <v>200</v>
      </c>
      <c r="T409" s="68" t="s">
        <v>200</v>
      </c>
      <c r="U409" s="68" t="s">
        <v>200</v>
      </c>
      <c r="V409" s="68" t="s">
        <v>200</v>
      </c>
      <c r="W409" s="68" t="s">
        <v>200</v>
      </c>
      <c r="X409" s="68" t="s">
        <v>200</v>
      </c>
      <c r="Y409" s="68" t="s">
        <v>200</v>
      </c>
      <c r="Z409" s="68" t="s">
        <v>200</v>
      </c>
    </row>
    <row r="410" spans="1:26">
      <c r="A410" t="s">
        <v>256</v>
      </c>
      <c r="B410" t="s">
        <v>205</v>
      </c>
      <c r="C410" t="s">
        <v>206</v>
      </c>
      <c r="D410" t="s">
        <v>199</v>
      </c>
      <c r="E410" t="s">
        <v>194</v>
      </c>
      <c r="F410" s="68" t="s">
        <v>200</v>
      </c>
      <c r="G410" s="68" t="s">
        <v>200</v>
      </c>
      <c r="H410" s="68" t="s">
        <v>200</v>
      </c>
      <c r="I410" s="68" t="s">
        <v>200</v>
      </c>
      <c r="J410" s="68" t="s">
        <v>200</v>
      </c>
      <c r="K410" s="68" t="s">
        <v>200</v>
      </c>
      <c r="L410" s="68" t="s">
        <v>200</v>
      </c>
      <c r="M410" s="68" t="s">
        <v>200</v>
      </c>
      <c r="N410" s="68" t="s">
        <v>200</v>
      </c>
      <c r="O410" s="68" t="s">
        <v>200</v>
      </c>
      <c r="P410" s="68" t="s">
        <v>200</v>
      </c>
      <c r="Q410" s="68" t="s">
        <v>200</v>
      </c>
      <c r="R410" s="68" t="s">
        <v>200</v>
      </c>
      <c r="S410" s="68" t="s">
        <v>200</v>
      </c>
      <c r="T410" s="68" t="s">
        <v>200</v>
      </c>
      <c r="U410" s="68" t="s">
        <v>200</v>
      </c>
      <c r="V410" s="68" t="s">
        <v>200</v>
      </c>
      <c r="W410" s="68" t="s">
        <v>200</v>
      </c>
      <c r="X410" s="68" t="s">
        <v>200</v>
      </c>
      <c r="Y410" s="68" t="s">
        <v>200</v>
      </c>
      <c r="Z410" s="68" t="s">
        <v>200</v>
      </c>
    </row>
    <row r="411" spans="1:26">
      <c r="A411" t="s">
        <v>256</v>
      </c>
      <c r="B411" t="s">
        <v>207</v>
      </c>
      <c r="C411" t="s">
        <v>208</v>
      </c>
      <c r="D411" t="s">
        <v>199</v>
      </c>
      <c r="E411" t="s">
        <v>194</v>
      </c>
      <c r="F411" s="68" t="s">
        <v>200</v>
      </c>
      <c r="G411" s="68" t="s">
        <v>200</v>
      </c>
      <c r="H411" s="68" t="s">
        <v>200</v>
      </c>
      <c r="I411" s="68" t="s">
        <v>200</v>
      </c>
      <c r="J411" s="68" t="s">
        <v>200</v>
      </c>
      <c r="K411" s="68" t="s">
        <v>200</v>
      </c>
      <c r="L411" s="68" t="s">
        <v>200</v>
      </c>
      <c r="M411" s="68" t="s">
        <v>200</v>
      </c>
      <c r="N411" s="68" t="s">
        <v>200</v>
      </c>
      <c r="O411" s="68" t="s">
        <v>200</v>
      </c>
      <c r="P411" s="68" t="s">
        <v>200</v>
      </c>
      <c r="Q411" s="68" t="s">
        <v>200</v>
      </c>
      <c r="R411" s="68" t="s">
        <v>200</v>
      </c>
      <c r="S411" s="68" t="s">
        <v>200</v>
      </c>
      <c r="T411" s="68" t="s">
        <v>200</v>
      </c>
      <c r="U411" s="68" t="s">
        <v>200</v>
      </c>
      <c r="V411" s="68" t="s">
        <v>200</v>
      </c>
      <c r="W411" s="68" t="s">
        <v>200</v>
      </c>
      <c r="X411" s="68" t="s">
        <v>200</v>
      </c>
      <c r="Y411" s="68" t="s">
        <v>200</v>
      </c>
      <c r="Z411" s="68" t="s">
        <v>200</v>
      </c>
    </row>
    <row r="412" spans="1:26">
      <c r="A412" t="s">
        <v>256</v>
      </c>
      <c r="B412" t="s">
        <v>209</v>
      </c>
      <c r="C412" t="s">
        <v>210</v>
      </c>
      <c r="D412" t="s">
        <v>199</v>
      </c>
      <c r="E412" t="s">
        <v>194</v>
      </c>
      <c r="F412" s="68" t="s">
        <v>200</v>
      </c>
      <c r="G412" s="68" t="s">
        <v>200</v>
      </c>
      <c r="H412" s="68" t="s">
        <v>200</v>
      </c>
      <c r="I412" s="68" t="s">
        <v>200</v>
      </c>
      <c r="J412" s="68" t="s">
        <v>200</v>
      </c>
      <c r="K412" s="68" t="s">
        <v>200</v>
      </c>
      <c r="L412" s="68" t="s">
        <v>200</v>
      </c>
      <c r="M412" s="68" t="s">
        <v>200</v>
      </c>
      <c r="N412" s="68" t="s">
        <v>200</v>
      </c>
      <c r="O412" s="68" t="s">
        <v>200</v>
      </c>
      <c r="P412" s="68" t="s">
        <v>200</v>
      </c>
      <c r="Q412" s="68" t="s">
        <v>200</v>
      </c>
      <c r="R412" s="68" t="s">
        <v>200</v>
      </c>
      <c r="S412" s="68" t="s">
        <v>200</v>
      </c>
      <c r="T412" s="68" t="s">
        <v>200</v>
      </c>
      <c r="U412" s="68" t="s">
        <v>200</v>
      </c>
      <c r="V412" s="68" t="s">
        <v>200</v>
      </c>
      <c r="W412" s="68" t="s">
        <v>200</v>
      </c>
      <c r="X412" s="68" t="s">
        <v>200</v>
      </c>
      <c r="Y412" s="68" t="s">
        <v>200</v>
      </c>
      <c r="Z412" s="68" t="s">
        <v>200</v>
      </c>
    </row>
    <row r="413" spans="1:26">
      <c r="A413" t="s">
        <v>256</v>
      </c>
      <c r="B413" t="s">
        <v>211</v>
      </c>
      <c r="C413" t="s">
        <v>212</v>
      </c>
      <c r="D413" t="s">
        <v>199</v>
      </c>
      <c r="E413" t="s">
        <v>194</v>
      </c>
      <c r="F413" s="68" t="s">
        <v>200</v>
      </c>
      <c r="G413" s="68" t="s">
        <v>200</v>
      </c>
      <c r="H413" s="68" t="s">
        <v>200</v>
      </c>
      <c r="I413" s="68" t="s">
        <v>200</v>
      </c>
      <c r="J413" s="68" t="s">
        <v>200</v>
      </c>
      <c r="K413" s="68" t="s">
        <v>200</v>
      </c>
      <c r="L413" s="68" t="s">
        <v>200</v>
      </c>
      <c r="M413" s="68" t="s">
        <v>200</v>
      </c>
      <c r="N413" s="68" t="s">
        <v>200</v>
      </c>
      <c r="O413" s="68" t="s">
        <v>200</v>
      </c>
      <c r="P413" s="68" t="s">
        <v>200</v>
      </c>
      <c r="Q413" s="68" t="s">
        <v>200</v>
      </c>
      <c r="R413" s="68" t="s">
        <v>200</v>
      </c>
      <c r="S413" s="68" t="s">
        <v>200</v>
      </c>
      <c r="T413" s="68" t="s">
        <v>200</v>
      </c>
      <c r="U413" s="68" t="s">
        <v>200</v>
      </c>
      <c r="V413" s="68" t="s">
        <v>200</v>
      </c>
      <c r="W413" s="68" t="s">
        <v>200</v>
      </c>
      <c r="X413" s="68" t="s">
        <v>200</v>
      </c>
      <c r="Y413" s="68" t="s">
        <v>200</v>
      </c>
      <c r="Z413" s="68" t="s">
        <v>200</v>
      </c>
    </row>
    <row r="414" spans="1:26">
      <c r="A414" t="s">
        <v>256</v>
      </c>
      <c r="B414" t="s">
        <v>213</v>
      </c>
      <c r="C414" t="s">
        <v>214</v>
      </c>
      <c r="D414" t="s">
        <v>215</v>
      </c>
      <c r="E414" t="s">
        <v>194</v>
      </c>
      <c r="F414" s="68" t="s">
        <v>200</v>
      </c>
      <c r="G414" s="68" t="s">
        <v>200</v>
      </c>
      <c r="H414" s="68" t="s">
        <v>200</v>
      </c>
      <c r="I414" s="68" t="s">
        <v>200</v>
      </c>
      <c r="J414" s="68" t="s">
        <v>200</v>
      </c>
      <c r="K414" s="68" t="s">
        <v>200</v>
      </c>
      <c r="L414" s="68" t="s">
        <v>200</v>
      </c>
      <c r="M414" s="68" t="s">
        <v>200</v>
      </c>
      <c r="N414" s="68" t="s">
        <v>200</v>
      </c>
      <c r="O414" s="68" t="s">
        <v>200</v>
      </c>
      <c r="P414" s="68" t="s">
        <v>200</v>
      </c>
      <c r="Q414" s="68" t="s">
        <v>200</v>
      </c>
      <c r="R414" s="68" t="s">
        <v>200</v>
      </c>
      <c r="S414" s="68" t="s">
        <v>200</v>
      </c>
      <c r="T414" s="68" t="s">
        <v>200</v>
      </c>
      <c r="U414" s="68" t="s">
        <v>200</v>
      </c>
      <c r="V414" s="68" t="s">
        <v>200</v>
      </c>
      <c r="W414" s="68" t="s">
        <v>200</v>
      </c>
      <c r="X414" s="68" t="s">
        <v>200</v>
      </c>
      <c r="Y414" s="68" t="s">
        <v>200</v>
      </c>
      <c r="Z414" s="68" t="s">
        <v>200</v>
      </c>
    </row>
    <row r="415" spans="1:26">
      <c r="A415" t="s">
        <v>256</v>
      </c>
      <c r="B415" t="s">
        <v>216</v>
      </c>
      <c r="C415" t="s">
        <v>217</v>
      </c>
      <c r="D415" t="s">
        <v>215</v>
      </c>
      <c r="E415" t="s">
        <v>194</v>
      </c>
      <c r="F415" s="68" t="s">
        <v>200</v>
      </c>
      <c r="G415" s="68" t="s">
        <v>200</v>
      </c>
      <c r="H415" s="68" t="s">
        <v>200</v>
      </c>
      <c r="I415" s="68" t="s">
        <v>200</v>
      </c>
      <c r="J415" s="68" t="s">
        <v>200</v>
      </c>
      <c r="K415" s="68" t="s">
        <v>200</v>
      </c>
      <c r="L415" s="68" t="s">
        <v>200</v>
      </c>
      <c r="M415" s="68" t="s">
        <v>200</v>
      </c>
      <c r="N415" s="68" t="s">
        <v>200</v>
      </c>
      <c r="O415" s="68" t="s">
        <v>200</v>
      </c>
      <c r="P415" s="68" t="s">
        <v>200</v>
      </c>
      <c r="Q415" s="68" t="s">
        <v>200</v>
      </c>
      <c r="R415" s="68" t="s">
        <v>200</v>
      </c>
      <c r="S415" s="68" t="s">
        <v>200</v>
      </c>
      <c r="T415" s="68" t="s">
        <v>200</v>
      </c>
      <c r="U415" s="68" t="s">
        <v>200</v>
      </c>
      <c r="V415" s="68" t="s">
        <v>200</v>
      </c>
      <c r="W415" s="68" t="s">
        <v>200</v>
      </c>
      <c r="X415" s="68" t="s">
        <v>200</v>
      </c>
      <c r="Y415" s="68" t="s">
        <v>200</v>
      </c>
      <c r="Z415" s="68" t="s">
        <v>200</v>
      </c>
    </row>
    <row r="416" spans="1:26">
      <c r="A416" t="s">
        <v>256</v>
      </c>
      <c r="B416" t="s">
        <v>218</v>
      </c>
      <c r="C416" t="s">
        <v>219</v>
      </c>
      <c r="D416" t="s">
        <v>215</v>
      </c>
      <c r="E416" t="s">
        <v>194</v>
      </c>
      <c r="F416" s="68" t="s">
        <v>200</v>
      </c>
      <c r="G416" s="68" t="s">
        <v>200</v>
      </c>
      <c r="H416" s="68" t="s">
        <v>200</v>
      </c>
      <c r="I416" s="68" t="s">
        <v>200</v>
      </c>
      <c r="J416" s="68" t="s">
        <v>200</v>
      </c>
      <c r="K416" s="68" t="s">
        <v>200</v>
      </c>
      <c r="L416" s="68" t="s">
        <v>200</v>
      </c>
      <c r="M416" s="68" t="s">
        <v>200</v>
      </c>
      <c r="N416" s="68" t="s">
        <v>200</v>
      </c>
      <c r="O416" s="68" t="s">
        <v>200</v>
      </c>
      <c r="P416" s="68" t="s">
        <v>200</v>
      </c>
      <c r="Q416" s="68" t="s">
        <v>200</v>
      </c>
      <c r="R416" s="68" t="s">
        <v>200</v>
      </c>
      <c r="S416" s="68" t="s">
        <v>200</v>
      </c>
      <c r="T416" s="68" t="s">
        <v>200</v>
      </c>
      <c r="U416" s="68" t="s">
        <v>200</v>
      </c>
      <c r="V416" s="68" t="s">
        <v>200</v>
      </c>
      <c r="W416" s="68" t="s">
        <v>200</v>
      </c>
      <c r="X416" s="68" t="s">
        <v>200</v>
      </c>
      <c r="Y416" s="68" t="s">
        <v>200</v>
      </c>
      <c r="Z416" s="68" t="s">
        <v>200</v>
      </c>
    </row>
    <row r="417" spans="1:26">
      <c r="A417" t="s">
        <v>256</v>
      </c>
      <c r="B417" t="s">
        <v>220</v>
      </c>
      <c r="C417" t="s">
        <v>221</v>
      </c>
      <c r="D417" t="s">
        <v>215</v>
      </c>
      <c r="E417" t="s">
        <v>194</v>
      </c>
      <c r="F417" s="68" t="s">
        <v>200</v>
      </c>
      <c r="G417" s="68" t="s">
        <v>200</v>
      </c>
      <c r="H417" s="68" t="s">
        <v>200</v>
      </c>
      <c r="I417" s="68" t="s">
        <v>200</v>
      </c>
      <c r="J417" s="68" t="s">
        <v>200</v>
      </c>
      <c r="K417" s="68" t="s">
        <v>200</v>
      </c>
      <c r="L417" s="68" t="s">
        <v>200</v>
      </c>
      <c r="M417" s="68" t="s">
        <v>200</v>
      </c>
      <c r="N417" s="68" t="s">
        <v>200</v>
      </c>
      <c r="O417" s="68" t="s">
        <v>200</v>
      </c>
      <c r="P417" s="68" t="s">
        <v>200</v>
      </c>
      <c r="Q417" s="68" t="s">
        <v>200</v>
      </c>
      <c r="R417" s="68" t="s">
        <v>200</v>
      </c>
      <c r="S417" s="68" t="s">
        <v>200</v>
      </c>
      <c r="T417" s="68" t="s">
        <v>200</v>
      </c>
      <c r="U417" s="68" t="s">
        <v>200</v>
      </c>
      <c r="V417" s="68" t="s">
        <v>200</v>
      </c>
      <c r="W417" s="68" t="s">
        <v>200</v>
      </c>
      <c r="X417" s="68" t="s">
        <v>200</v>
      </c>
      <c r="Y417" s="68" t="s">
        <v>200</v>
      </c>
      <c r="Z417" s="68" t="s">
        <v>200</v>
      </c>
    </row>
    <row r="418" spans="1:26">
      <c r="A418" t="s">
        <v>256</v>
      </c>
      <c r="B418" t="s">
        <v>222</v>
      </c>
      <c r="C418" t="s">
        <v>223</v>
      </c>
      <c r="D418" t="s">
        <v>215</v>
      </c>
      <c r="E418" t="s">
        <v>194</v>
      </c>
      <c r="F418" s="68" t="s">
        <v>200</v>
      </c>
      <c r="G418" s="68" t="s">
        <v>200</v>
      </c>
      <c r="H418" s="68" t="s">
        <v>200</v>
      </c>
      <c r="I418" s="68" t="s">
        <v>200</v>
      </c>
      <c r="J418" s="68" t="s">
        <v>200</v>
      </c>
      <c r="K418" s="68" t="s">
        <v>200</v>
      </c>
      <c r="L418" s="68" t="s">
        <v>200</v>
      </c>
      <c r="M418" s="68" t="s">
        <v>200</v>
      </c>
      <c r="N418" s="68" t="s">
        <v>200</v>
      </c>
      <c r="O418" s="68" t="s">
        <v>200</v>
      </c>
      <c r="P418" s="68" t="s">
        <v>200</v>
      </c>
      <c r="Q418" s="68" t="s">
        <v>200</v>
      </c>
      <c r="R418" s="68" t="s">
        <v>200</v>
      </c>
      <c r="S418" s="68" t="s">
        <v>200</v>
      </c>
      <c r="T418" s="68" t="s">
        <v>200</v>
      </c>
      <c r="U418" s="68" t="s">
        <v>200</v>
      </c>
      <c r="V418" s="68" t="s">
        <v>200</v>
      </c>
      <c r="W418" s="68" t="s">
        <v>200</v>
      </c>
      <c r="X418" s="68" t="s">
        <v>200</v>
      </c>
      <c r="Y418" s="68" t="s">
        <v>200</v>
      </c>
      <c r="Z418" s="68" t="s">
        <v>200</v>
      </c>
    </row>
    <row r="419" spans="1:26">
      <c r="A419" t="s">
        <v>256</v>
      </c>
      <c r="B419" t="s">
        <v>224</v>
      </c>
      <c r="C419" t="s">
        <v>225</v>
      </c>
      <c r="D419" t="s">
        <v>215</v>
      </c>
      <c r="E419" t="s">
        <v>194</v>
      </c>
      <c r="F419" s="68" t="s">
        <v>200</v>
      </c>
      <c r="G419" s="68" t="s">
        <v>200</v>
      </c>
      <c r="H419" s="68" t="s">
        <v>200</v>
      </c>
      <c r="I419" s="68" t="s">
        <v>200</v>
      </c>
      <c r="J419" s="68" t="s">
        <v>200</v>
      </c>
      <c r="K419" s="68" t="s">
        <v>200</v>
      </c>
      <c r="L419" s="68" t="s">
        <v>200</v>
      </c>
      <c r="M419" s="68" t="s">
        <v>200</v>
      </c>
      <c r="N419" s="68" t="s">
        <v>200</v>
      </c>
      <c r="O419" s="68" t="s">
        <v>200</v>
      </c>
      <c r="P419" s="68" t="s">
        <v>200</v>
      </c>
      <c r="Q419" s="68" t="s">
        <v>200</v>
      </c>
      <c r="R419" s="68" t="s">
        <v>200</v>
      </c>
      <c r="S419" s="68" t="s">
        <v>200</v>
      </c>
      <c r="T419" s="68" t="s">
        <v>200</v>
      </c>
      <c r="U419" s="68" t="s">
        <v>200</v>
      </c>
      <c r="V419" s="68" t="s">
        <v>200</v>
      </c>
      <c r="W419" s="68" t="s">
        <v>200</v>
      </c>
      <c r="X419" s="68" t="s">
        <v>200</v>
      </c>
      <c r="Y419" s="68" t="s">
        <v>200</v>
      </c>
      <c r="Z419" s="68" t="s">
        <v>200</v>
      </c>
    </row>
    <row r="420" spans="1:26">
      <c r="A420" t="s">
        <v>256</v>
      </c>
      <c r="B420" t="s">
        <v>226</v>
      </c>
      <c r="C420" t="s">
        <v>227</v>
      </c>
      <c r="D420" t="s">
        <v>215</v>
      </c>
      <c r="E420" t="s">
        <v>194</v>
      </c>
      <c r="F420" s="68" t="s">
        <v>200</v>
      </c>
      <c r="G420" s="68" t="s">
        <v>200</v>
      </c>
      <c r="H420" s="68" t="s">
        <v>200</v>
      </c>
      <c r="I420" s="68" t="s">
        <v>200</v>
      </c>
      <c r="J420" s="68" t="s">
        <v>200</v>
      </c>
      <c r="K420" s="68" t="s">
        <v>200</v>
      </c>
      <c r="L420" s="68" t="s">
        <v>200</v>
      </c>
      <c r="M420" s="68" t="s">
        <v>200</v>
      </c>
      <c r="N420" s="68" t="s">
        <v>200</v>
      </c>
      <c r="O420" s="68" t="s">
        <v>200</v>
      </c>
      <c r="P420" s="68" t="s">
        <v>200</v>
      </c>
      <c r="Q420" s="68" t="s">
        <v>200</v>
      </c>
      <c r="R420" s="68" t="s">
        <v>200</v>
      </c>
      <c r="S420" s="68" t="s">
        <v>200</v>
      </c>
      <c r="T420" s="68" t="s">
        <v>200</v>
      </c>
      <c r="U420" s="68" t="s">
        <v>200</v>
      </c>
      <c r="V420" s="68" t="s">
        <v>200</v>
      </c>
      <c r="W420" s="68" t="s">
        <v>200</v>
      </c>
      <c r="X420" s="68" t="s">
        <v>200</v>
      </c>
      <c r="Y420" s="68" t="s">
        <v>200</v>
      </c>
      <c r="Z420" s="68" t="s">
        <v>200</v>
      </c>
    </row>
    <row r="421" spans="1:26">
      <c r="A421" t="s">
        <v>256</v>
      </c>
      <c r="B421" t="s">
        <v>228</v>
      </c>
      <c r="C421" t="s">
        <v>229</v>
      </c>
      <c r="D421" t="s">
        <v>215</v>
      </c>
      <c r="E421" t="s">
        <v>194</v>
      </c>
      <c r="F421" s="68" t="s">
        <v>200</v>
      </c>
      <c r="G421" s="68" t="s">
        <v>200</v>
      </c>
      <c r="H421" s="68" t="s">
        <v>200</v>
      </c>
      <c r="I421" s="68" t="s">
        <v>200</v>
      </c>
      <c r="J421" s="68" t="s">
        <v>200</v>
      </c>
      <c r="K421" s="68" t="s">
        <v>200</v>
      </c>
      <c r="L421" s="68" t="s">
        <v>200</v>
      </c>
      <c r="M421" s="68" t="s">
        <v>200</v>
      </c>
      <c r="N421" s="68" t="s">
        <v>200</v>
      </c>
      <c r="O421" s="68" t="s">
        <v>200</v>
      </c>
      <c r="P421" s="68" t="s">
        <v>200</v>
      </c>
      <c r="Q421" s="68" t="s">
        <v>200</v>
      </c>
      <c r="R421" s="68" t="s">
        <v>200</v>
      </c>
      <c r="S421" s="68" t="s">
        <v>200</v>
      </c>
      <c r="T421" s="68" t="s">
        <v>200</v>
      </c>
      <c r="U421" s="68" t="s">
        <v>200</v>
      </c>
      <c r="V421" s="68" t="s">
        <v>200</v>
      </c>
      <c r="W421" s="68" t="s">
        <v>200</v>
      </c>
      <c r="X421" s="68" t="s">
        <v>200</v>
      </c>
      <c r="Y421" s="68" t="s">
        <v>200</v>
      </c>
      <c r="Z421" s="68" t="s">
        <v>200</v>
      </c>
    </row>
    <row r="422" spans="1:26">
      <c r="A422" t="s">
        <v>256</v>
      </c>
      <c r="B422" t="s">
        <v>230</v>
      </c>
      <c r="C422" t="s">
        <v>231</v>
      </c>
      <c r="D422" t="s">
        <v>215</v>
      </c>
      <c r="E422" t="s">
        <v>194</v>
      </c>
      <c r="F422" s="68" t="s">
        <v>200</v>
      </c>
      <c r="G422" s="68" t="s">
        <v>200</v>
      </c>
      <c r="H422" s="68" t="s">
        <v>200</v>
      </c>
      <c r="I422" s="68" t="s">
        <v>200</v>
      </c>
      <c r="J422" s="68" t="s">
        <v>200</v>
      </c>
      <c r="K422" s="68" t="s">
        <v>200</v>
      </c>
      <c r="L422" s="68" t="s">
        <v>200</v>
      </c>
      <c r="M422" s="68" t="s">
        <v>200</v>
      </c>
      <c r="N422" s="68" t="s">
        <v>200</v>
      </c>
      <c r="O422" s="68" t="s">
        <v>200</v>
      </c>
      <c r="P422" s="68" t="s">
        <v>200</v>
      </c>
      <c r="Q422" s="68" t="s">
        <v>200</v>
      </c>
      <c r="R422" s="68" t="s">
        <v>200</v>
      </c>
      <c r="S422" s="68" t="s">
        <v>200</v>
      </c>
      <c r="T422" s="68" t="s">
        <v>200</v>
      </c>
      <c r="U422" s="68" t="s">
        <v>200</v>
      </c>
      <c r="V422" s="68" t="s">
        <v>200</v>
      </c>
      <c r="W422" s="68" t="s">
        <v>200</v>
      </c>
      <c r="X422" s="68" t="s">
        <v>200</v>
      </c>
      <c r="Y422" s="68" t="s">
        <v>200</v>
      </c>
      <c r="Z422" s="68" t="s">
        <v>200</v>
      </c>
    </row>
    <row r="423" spans="1:26">
      <c r="A423" t="s">
        <v>257</v>
      </c>
      <c r="B423" t="s">
        <v>197</v>
      </c>
      <c r="C423" t="s">
        <v>198</v>
      </c>
      <c r="D423" t="s">
        <v>199</v>
      </c>
      <c r="E423" t="s">
        <v>194</v>
      </c>
      <c r="F423" s="68" t="s">
        <v>200</v>
      </c>
      <c r="G423" s="68" t="s">
        <v>200</v>
      </c>
      <c r="H423" s="68" t="s">
        <v>200</v>
      </c>
      <c r="I423" s="68" t="s">
        <v>200</v>
      </c>
      <c r="J423" s="68" t="s">
        <v>200</v>
      </c>
      <c r="K423" s="68" t="s">
        <v>200</v>
      </c>
      <c r="L423" s="68" t="s">
        <v>200</v>
      </c>
      <c r="M423" s="68" t="s">
        <v>200</v>
      </c>
      <c r="N423" s="68" t="s">
        <v>200</v>
      </c>
      <c r="O423" s="68" t="s">
        <v>200</v>
      </c>
      <c r="P423" s="68" t="s">
        <v>200</v>
      </c>
      <c r="Q423" s="68" t="s">
        <v>200</v>
      </c>
      <c r="R423" s="68" t="s">
        <v>200</v>
      </c>
      <c r="S423" s="68" t="s">
        <v>200</v>
      </c>
      <c r="T423" s="68" t="s">
        <v>200</v>
      </c>
      <c r="U423" s="68" t="s">
        <v>200</v>
      </c>
      <c r="V423" s="68" t="s">
        <v>200</v>
      </c>
      <c r="W423" s="68" t="s">
        <v>200</v>
      </c>
      <c r="X423" s="68" t="s">
        <v>200</v>
      </c>
      <c r="Y423" s="68" t="s">
        <v>200</v>
      </c>
      <c r="Z423" s="68" t="s">
        <v>200</v>
      </c>
    </row>
    <row r="424" spans="1:26">
      <c r="A424" t="s">
        <v>257</v>
      </c>
      <c r="B424" t="s">
        <v>201</v>
      </c>
      <c r="C424" t="s">
        <v>202</v>
      </c>
      <c r="D424" t="s">
        <v>199</v>
      </c>
      <c r="E424" t="s">
        <v>194</v>
      </c>
      <c r="F424" s="68" t="s">
        <v>200</v>
      </c>
      <c r="G424" s="68" t="s">
        <v>200</v>
      </c>
      <c r="H424" s="68" t="s">
        <v>200</v>
      </c>
      <c r="I424" s="68" t="s">
        <v>200</v>
      </c>
      <c r="J424" s="68" t="s">
        <v>200</v>
      </c>
      <c r="K424" s="68" t="s">
        <v>200</v>
      </c>
      <c r="L424" s="68" t="s">
        <v>200</v>
      </c>
      <c r="M424" s="68" t="s">
        <v>200</v>
      </c>
      <c r="N424" s="68" t="s">
        <v>200</v>
      </c>
      <c r="O424" s="68" t="s">
        <v>200</v>
      </c>
      <c r="P424" s="68" t="s">
        <v>200</v>
      </c>
      <c r="Q424" s="68" t="s">
        <v>200</v>
      </c>
      <c r="R424" s="68" t="s">
        <v>200</v>
      </c>
      <c r="S424" s="68" t="s">
        <v>200</v>
      </c>
      <c r="T424" s="68" t="s">
        <v>200</v>
      </c>
      <c r="U424" s="68" t="s">
        <v>200</v>
      </c>
      <c r="V424" s="68" t="s">
        <v>200</v>
      </c>
      <c r="W424" s="68" t="s">
        <v>200</v>
      </c>
      <c r="X424" s="68" t="s">
        <v>200</v>
      </c>
      <c r="Y424" s="68" t="s">
        <v>200</v>
      </c>
      <c r="Z424" s="68" t="s">
        <v>200</v>
      </c>
    </row>
    <row r="425" spans="1:26">
      <c r="A425" t="s">
        <v>257</v>
      </c>
      <c r="B425" t="s">
        <v>203</v>
      </c>
      <c r="C425" t="s">
        <v>204</v>
      </c>
      <c r="D425" t="s">
        <v>199</v>
      </c>
      <c r="E425" t="s">
        <v>194</v>
      </c>
      <c r="F425" s="68" t="s">
        <v>200</v>
      </c>
      <c r="G425" s="68" t="s">
        <v>200</v>
      </c>
      <c r="H425" s="68" t="s">
        <v>200</v>
      </c>
      <c r="I425" s="68" t="s">
        <v>200</v>
      </c>
      <c r="J425" s="68" t="s">
        <v>200</v>
      </c>
      <c r="K425" s="68" t="s">
        <v>200</v>
      </c>
      <c r="L425" s="68" t="s">
        <v>200</v>
      </c>
      <c r="M425" s="68" t="s">
        <v>200</v>
      </c>
      <c r="N425" s="68" t="s">
        <v>200</v>
      </c>
      <c r="O425" s="68" t="s">
        <v>200</v>
      </c>
      <c r="P425" s="68" t="s">
        <v>200</v>
      </c>
      <c r="Q425" s="68" t="s">
        <v>200</v>
      </c>
      <c r="R425" s="68" t="s">
        <v>200</v>
      </c>
      <c r="S425" s="68" t="s">
        <v>200</v>
      </c>
      <c r="T425" s="68" t="s">
        <v>200</v>
      </c>
      <c r="U425" s="68" t="s">
        <v>200</v>
      </c>
      <c r="V425" s="68" t="s">
        <v>200</v>
      </c>
      <c r="W425" s="68" t="s">
        <v>200</v>
      </c>
      <c r="X425" s="68" t="s">
        <v>200</v>
      </c>
      <c r="Y425" s="68" t="s">
        <v>200</v>
      </c>
      <c r="Z425" s="68" t="s">
        <v>200</v>
      </c>
    </row>
    <row r="426" spans="1:26">
      <c r="A426" t="s">
        <v>257</v>
      </c>
      <c r="B426" t="s">
        <v>205</v>
      </c>
      <c r="C426" t="s">
        <v>206</v>
      </c>
      <c r="D426" t="s">
        <v>199</v>
      </c>
      <c r="E426" t="s">
        <v>194</v>
      </c>
      <c r="F426" s="68" t="s">
        <v>200</v>
      </c>
      <c r="G426" s="68" t="s">
        <v>200</v>
      </c>
      <c r="H426" s="68" t="s">
        <v>200</v>
      </c>
      <c r="I426" s="68" t="s">
        <v>200</v>
      </c>
      <c r="J426" s="68" t="s">
        <v>200</v>
      </c>
      <c r="K426" s="68" t="s">
        <v>200</v>
      </c>
      <c r="L426" s="68" t="s">
        <v>200</v>
      </c>
      <c r="M426" s="68" t="s">
        <v>200</v>
      </c>
      <c r="N426" s="68" t="s">
        <v>200</v>
      </c>
      <c r="O426" s="68" t="s">
        <v>200</v>
      </c>
      <c r="P426" s="68" t="s">
        <v>200</v>
      </c>
      <c r="Q426" s="68" t="s">
        <v>200</v>
      </c>
      <c r="R426" s="68" t="s">
        <v>200</v>
      </c>
      <c r="S426" s="68" t="s">
        <v>200</v>
      </c>
      <c r="T426" s="68" t="s">
        <v>200</v>
      </c>
      <c r="U426" s="68" t="s">
        <v>200</v>
      </c>
      <c r="V426" s="68" t="s">
        <v>200</v>
      </c>
      <c r="W426" s="68" t="s">
        <v>200</v>
      </c>
      <c r="X426" s="68" t="s">
        <v>200</v>
      </c>
      <c r="Y426" s="68" t="s">
        <v>200</v>
      </c>
      <c r="Z426" s="69">
        <v>0</v>
      </c>
    </row>
    <row r="427" spans="1:26">
      <c r="A427" t="s">
        <v>257</v>
      </c>
      <c r="B427" t="s">
        <v>207</v>
      </c>
      <c r="C427" t="s">
        <v>208</v>
      </c>
      <c r="D427" t="s">
        <v>199</v>
      </c>
      <c r="E427" t="s">
        <v>194</v>
      </c>
      <c r="F427" s="68" t="s">
        <v>200</v>
      </c>
      <c r="G427" s="68" t="s">
        <v>200</v>
      </c>
      <c r="H427" s="68" t="s">
        <v>200</v>
      </c>
      <c r="I427" s="68" t="s">
        <v>200</v>
      </c>
      <c r="J427" s="68" t="s">
        <v>200</v>
      </c>
      <c r="K427" s="68" t="s">
        <v>200</v>
      </c>
      <c r="L427" s="68" t="s">
        <v>200</v>
      </c>
      <c r="M427" s="68" t="s">
        <v>200</v>
      </c>
      <c r="N427" s="68" t="s">
        <v>200</v>
      </c>
      <c r="O427" s="68" t="s">
        <v>200</v>
      </c>
      <c r="P427" s="68" t="s">
        <v>200</v>
      </c>
      <c r="Q427" s="68" t="s">
        <v>200</v>
      </c>
      <c r="R427" s="68" t="s">
        <v>200</v>
      </c>
      <c r="S427" s="68" t="s">
        <v>200</v>
      </c>
      <c r="T427" s="68" t="s">
        <v>200</v>
      </c>
      <c r="U427" s="68" t="s">
        <v>200</v>
      </c>
      <c r="V427" s="68" t="s">
        <v>200</v>
      </c>
      <c r="W427" s="68" t="s">
        <v>200</v>
      </c>
      <c r="X427" s="68" t="s">
        <v>200</v>
      </c>
      <c r="Y427" s="68" t="s">
        <v>200</v>
      </c>
      <c r="Z427" s="69">
        <v>0.33</v>
      </c>
    </row>
    <row r="428" spans="1:26">
      <c r="A428" t="s">
        <v>257</v>
      </c>
      <c r="B428" t="s">
        <v>209</v>
      </c>
      <c r="C428" t="s">
        <v>210</v>
      </c>
      <c r="D428" t="s">
        <v>199</v>
      </c>
      <c r="E428" t="s">
        <v>194</v>
      </c>
      <c r="F428" s="68" t="s">
        <v>200</v>
      </c>
      <c r="G428" s="68" t="s">
        <v>200</v>
      </c>
      <c r="H428" s="68" t="s">
        <v>200</v>
      </c>
      <c r="I428" s="68" t="s">
        <v>200</v>
      </c>
      <c r="J428" s="68" t="s">
        <v>200</v>
      </c>
      <c r="K428" s="68" t="s">
        <v>200</v>
      </c>
      <c r="L428" s="68" t="s">
        <v>200</v>
      </c>
      <c r="M428" s="68" t="s">
        <v>200</v>
      </c>
      <c r="N428" s="68" t="s">
        <v>200</v>
      </c>
      <c r="O428" s="68" t="s">
        <v>200</v>
      </c>
      <c r="P428" s="68" t="s">
        <v>200</v>
      </c>
      <c r="Q428" s="68" t="s">
        <v>200</v>
      </c>
      <c r="R428" s="68" t="s">
        <v>200</v>
      </c>
      <c r="S428" s="68" t="s">
        <v>200</v>
      </c>
      <c r="T428" s="68" t="s">
        <v>200</v>
      </c>
      <c r="U428" s="68" t="s">
        <v>200</v>
      </c>
      <c r="V428" s="68" t="s">
        <v>200</v>
      </c>
      <c r="W428" s="68" t="s">
        <v>200</v>
      </c>
      <c r="X428" s="68" t="s">
        <v>200</v>
      </c>
      <c r="Y428" s="68" t="s">
        <v>200</v>
      </c>
      <c r="Z428" s="69">
        <v>0.66</v>
      </c>
    </row>
    <row r="429" spans="1:26">
      <c r="A429" t="s">
        <v>257</v>
      </c>
      <c r="B429" t="s">
        <v>211</v>
      </c>
      <c r="C429" t="s">
        <v>212</v>
      </c>
      <c r="D429" t="s">
        <v>199</v>
      </c>
      <c r="E429" t="s">
        <v>194</v>
      </c>
      <c r="F429" s="68" t="s">
        <v>200</v>
      </c>
      <c r="G429" s="68" t="s">
        <v>200</v>
      </c>
      <c r="H429" s="68" t="s">
        <v>200</v>
      </c>
      <c r="I429" s="68" t="s">
        <v>200</v>
      </c>
      <c r="J429" s="68" t="s">
        <v>200</v>
      </c>
      <c r="K429" s="68" t="s">
        <v>200</v>
      </c>
      <c r="L429" s="68" t="s">
        <v>200</v>
      </c>
      <c r="M429" s="68" t="s">
        <v>200</v>
      </c>
      <c r="N429" s="68" t="s">
        <v>200</v>
      </c>
      <c r="O429" s="68" t="s">
        <v>200</v>
      </c>
      <c r="P429" s="68" t="s">
        <v>200</v>
      </c>
      <c r="Q429" s="68" t="s">
        <v>200</v>
      </c>
      <c r="R429" s="68" t="s">
        <v>200</v>
      </c>
      <c r="S429" s="68" t="s">
        <v>200</v>
      </c>
      <c r="T429" s="68" t="s">
        <v>200</v>
      </c>
      <c r="U429" s="68" t="s">
        <v>200</v>
      </c>
      <c r="V429" s="68" t="s">
        <v>200</v>
      </c>
      <c r="W429" s="68" t="s">
        <v>200</v>
      </c>
      <c r="X429" s="68" t="s">
        <v>200</v>
      </c>
      <c r="Y429" s="68" t="s">
        <v>200</v>
      </c>
      <c r="Z429" s="69">
        <v>1</v>
      </c>
    </row>
    <row r="430" spans="1:26">
      <c r="A430" t="s">
        <v>257</v>
      </c>
      <c r="B430" t="s">
        <v>213</v>
      </c>
      <c r="C430" t="s">
        <v>214</v>
      </c>
      <c r="D430" t="s">
        <v>215</v>
      </c>
      <c r="E430" t="s">
        <v>194</v>
      </c>
      <c r="F430" s="70">
        <v>0</v>
      </c>
      <c r="G430" s="70">
        <v>0</v>
      </c>
      <c r="H430" s="70">
        <v>0</v>
      </c>
      <c r="I430" s="70">
        <v>0</v>
      </c>
      <c r="J430" s="70">
        <v>0</v>
      </c>
      <c r="K430" s="70">
        <v>0</v>
      </c>
      <c r="L430" s="70">
        <v>0</v>
      </c>
      <c r="M430" s="70">
        <v>0</v>
      </c>
      <c r="N430" s="70">
        <v>0</v>
      </c>
      <c r="O430" s="70">
        <v>0</v>
      </c>
      <c r="P430" s="70">
        <v>0</v>
      </c>
      <c r="Q430" s="70">
        <v>0</v>
      </c>
      <c r="R430" s="70">
        <v>0</v>
      </c>
      <c r="S430" s="70">
        <v>0</v>
      </c>
      <c r="T430" s="70">
        <v>0</v>
      </c>
      <c r="U430" s="70">
        <v>0</v>
      </c>
      <c r="V430" s="70">
        <v>0</v>
      </c>
      <c r="W430" s="70">
        <v>0</v>
      </c>
      <c r="X430" s="70">
        <v>0</v>
      </c>
      <c r="Y430" s="70">
        <v>0</v>
      </c>
      <c r="Z430" s="68" t="s">
        <v>200</v>
      </c>
    </row>
    <row r="431" spans="1:26">
      <c r="A431" t="s">
        <v>257</v>
      </c>
      <c r="B431" t="s">
        <v>216</v>
      </c>
      <c r="C431" t="s">
        <v>217</v>
      </c>
      <c r="D431" t="s">
        <v>215</v>
      </c>
      <c r="E431" t="s">
        <v>194</v>
      </c>
      <c r="F431" s="70">
        <v>0</v>
      </c>
      <c r="G431" s="70">
        <v>0</v>
      </c>
      <c r="H431" s="70">
        <v>0</v>
      </c>
      <c r="I431" s="70">
        <v>0</v>
      </c>
      <c r="J431" s="70">
        <v>0</v>
      </c>
      <c r="K431" s="70">
        <v>0</v>
      </c>
      <c r="L431" s="70">
        <v>0</v>
      </c>
      <c r="M431" s="70">
        <v>0</v>
      </c>
      <c r="N431" s="70">
        <v>0</v>
      </c>
      <c r="O431" s="70">
        <v>0</v>
      </c>
      <c r="P431" s="70">
        <v>0</v>
      </c>
      <c r="Q431" s="70">
        <v>0</v>
      </c>
      <c r="R431" s="70">
        <v>0</v>
      </c>
      <c r="S431" s="70">
        <v>0</v>
      </c>
      <c r="T431" s="70">
        <v>0</v>
      </c>
      <c r="U431" s="70">
        <v>0</v>
      </c>
      <c r="V431" s="70">
        <v>0</v>
      </c>
      <c r="W431" s="70">
        <v>0</v>
      </c>
      <c r="X431" s="70">
        <v>0</v>
      </c>
      <c r="Y431" s="70">
        <v>0</v>
      </c>
      <c r="Z431" s="68" t="s">
        <v>200</v>
      </c>
    </row>
    <row r="432" spans="1:26">
      <c r="A432" t="s">
        <v>257</v>
      </c>
      <c r="B432" t="s">
        <v>218</v>
      </c>
      <c r="C432" t="s">
        <v>219</v>
      </c>
      <c r="D432" t="s">
        <v>215</v>
      </c>
      <c r="E432" t="s">
        <v>194</v>
      </c>
      <c r="F432" s="70">
        <v>0</v>
      </c>
      <c r="G432" s="70">
        <v>0</v>
      </c>
      <c r="H432" s="70">
        <v>0</v>
      </c>
      <c r="I432" s="70">
        <v>0</v>
      </c>
      <c r="J432" s="70">
        <v>0</v>
      </c>
      <c r="K432" s="70">
        <v>0</v>
      </c>
      <c r="L432" s="70">
        <v>0</v>
      </c>
      <c r="M432" s="70">
        <v>0</v>
      </c>
      <c r="N432" s="70">
        <v>0</v>
      </c>
      <c r="O432" s="70">
        <v>0</v>
      </c>
      <c r="P432" s="70">
        <v>0</v>
      </c>
      <c r="Q432" s="70">
        <v>0</v>
      </c>
      <c r="R432" s="70">
        <v>0</v>
      </c>
      <c r="S432" s="70">
        <v>0</v>
      </c>
      <c r="T432" s="70">
        <v>0</v>
      </c>
      <c r="U432" s="70">
        <v>0</v>
      </c>
      <c r="V432" s="70">
        <v>0</v>
      </c>
      <c r="W432" s="70">
        <v>0</v>
      </c>
      <c r="X432" s="70">
        <v>0</v>
      </c>
      <c r="Y432" s="70">
        <v>0</v>
      </c>
      <c r="Z432" s="68" t="s">
        <v>200</v>
      </c>
    </row>
    <row r="433" spans="1:26">
      <c r="A433" t="s">
        <v>257</v>
      </c>
      <c r="B433" t="s">
        <v>220</v>
      </c>
      <c r="C433" t="s">
        <v>221</v>
      </c>
      <c r="D433" t="s">
        <v>215</v>
      </c>
      <c r="E433" t="s">
        <v>194</v>
      </c>
      <c r="F433" s="70">
        <v>0</v>
      </c>
      <c r="G433" s="70">
        <v>0</v>
      </c>
      <c r="H433" s="70">
        <v>0</v>
      </c>
      <c r="I433" s="70">
        <v>0</v>
      </c>
      <c r="J433" s="70">
        <v>0</v>
      </c>
      <c r="K433" s="70">
        <v>0</v>
      </c>
      <c r="L433" s="70">
        <v>0</v>
      </c>
      <c r="M433" s="70">
        <v>0</v>
      </c>
      <c r="N433" s="70">
        <v>0</v>
      </c>
      <c r="O433" s="70">
        <v>0</v>
      </c>
      <c r="P433" s="70">
        <v>0</v>
      </c>
      <c r="Q433" s="70">
        <v>0</v>
      </c>
      <c r="R433" s="70">
        <v>0</v>
      </c>
      <c r="S433" s="70">
        <v>0</v>
      </c>
      <c r="T433" s="70">
        <v>0</v>
      </c>
      <c r="U433" s="70">
        <v>0</v>
      </c>
      <c r="V433" s="70">
        <v>0</v>
      </c>
      <c r="W433" s="70">
        <v>0</v>
      </c>
      <c r="X433" s="70">
        <v>0</v>
      </c>
      <c r="Y433" s="70">
        <v>0</v>
      </c>
      <c r="Z433" s="68" t="s">
        <v>200</v>
      </c>
    </row>
    <row r="434" spans="1:26">
      <c r="A434" t="s">
        <v>257</v>
      </c>
      <c r="B434" t="s">
        <v>222</v>
      </c>
      <c r="C434" t="s">
        <v>223</v>
      </c>
      <c r="D434" t="s">
        <v>215</v>
      </c>
      <c r="E434" t="s">
        <v>194</v>
      </c>
      <c r="F434" s="70">
        <v>0</v>
      </c>
      <c r="G434" s="70">
        <v>0</v>
      </c>
      <c r="H434" s="70">
        <v>0</v>
      </c>
      <c r="I434" s="70">
        <v>0</v>
      </c>
      <c r="J434" s="70">
        <v>0</v>
      </c>
      <c r="K434" s="70">
        <v>0</v>
      </c>
      <c r="L434" s="70">
        <v>0</v>
      </c>
      <c r="M434" s="70">
        <v>0</v>
      </c>
      <c r="N434" s="70">
        <v>0</v>
      </c>
      <c r="O434" s="70">
        <v>0</v>
      </c>
      <c r="P434" s="70">
        <v>0</v>
      </c>
      <c r="Q434" s="70">
        <v>0</v>
      </c>
      <c r="R434" s="70">
        <v>0</v>
      </c>
      <c r="S434" s="70">
        <v>0</v>
      </c>
      <c r="T434" s="70">
        <v>0</v>
      </c>
      <c r="U434" s="70">
        <v>0</v>
      </c>
      <c r="V434" s="70">
        <v>0</v>
      </c>
      <c r="W434" s="70">
        <v>0</v>
      </c>
      <c r="X434" s="70">
        <v>0</v>
      </c>
      <c r="Y434" s="70">
        <v>0</v>
      </c>
      <c r="Z434" s="68" t="s">
        <v>200</v>
      </c>
    </row>
    <row r="435" spans="1:26">
      <c r="A435" t="s">
        <v>257</v>
      </c>
      <c r="B435" t="s">
        <v>224</v>
      </c>
      <c r="C435" t="s">
        <v>225</v>
      </c>
      <c r="D435" t="s">
        <v>215</v>
      </c>
      <c r="E435" t="s">
        <v>194</v>
      </c>
      <c r="F435" s="71">
        <v>0</v>
      </c>
      <c r="G435" s="71">
        <v>0</v>
      </c>
      <c r="H435" s="71">
        <v>0</v>
      </c>
      <c r="I435" s="71">
        <v>0</v>
      </c>
      <c r="J435" s="71">
        <v>0</v>
      </c>
      <c r="K435" s="71">
        <v>0</v>
      </c>
      <c r="L435" s="71">
        <v>0</v>
      </c>
      <c r="M435" s="71">
        <v>0</v>
      </c>
      <c r="N435" s="71">
        <v>0</v>
      </c>
      <c r="O435" s="71">
        <v>0</v>
      </c>
      <c r="P435" s="71">
        <v>0</v>
      </c>
      <c r="Q435" s="71">
        <v>0</v>
      </c>
      <c r="R435" s="71">
        <v>0</v>
      </c>
      <c r="S435" s="71">
        <v>0</v>
      </c>
      <c r="T435" s="71">
        <v>0</v>
      </c>
      <c r="U435" s="71">
        <v>0</v>
      </c>
      <c r="V435" s="71">
        <v>0</v>
      </c>
      <c r="W435" s="71">
        <v>0</v>
      </c>
      <c r="X435" s="71">
        <v>0</v>
      </c>
      <c r="Y435" s="71">
        <v>0</v>
      </c>
      <c r="Z435" s="68" t="s">
        <v>200</v>
      </c>
    </row>
    <row r="436" spans="1:26">
      <c r="A436" t="s">
        <v>257</v>
      </c>
      <c r="B436" t="s">
        <v>226</v>
      </c>
      <c r="C436" t="s">
        <v>227</v>
      </c>
      <c r="D436" t="s">
        <v>215</v>
      </c>
      <c r="E436" t="s">
        <v>194</v>
      </c>
      <c r="F436" s="71">
        <v>0</v>
      </c>
      <c r="G436" s="71">
        <v>0</v>
      </c>
      <c r="H436" s="71">
        <v>0</v>
      </c>
      <c r="I436" s="71">
        <v>0</v>
      </c>
      <c r="J436" s="71">
        <v>0</v>
      </c>
      <c r="K436" s="71">
        <v>0</v>
      </c>
      <c r="L436" s="71">
        <v>0</v>
      </c>
      <c r="M436" s="71">
        <v>0</v>
      </c>
      <c r="N436" s="71">
        <v>0</v>
      </c>
      <c r="O436" s="71">
        <v>0</v>
      </c>
      <c r="P436" s="71">
        <v>0</v>
      </c>
      <c r="Q436" s="71">
        <v>0</v>
      </c>
      <c r="R436" s="71">
        <v>0</v>
      </c>
      <c r="S436" s="71">
        <v>0</v>
      </c>
      <c r="T436" s="71">
        <v>0</v>
      </c>
      <c r="U436" s="71">
        <v>0</v>
      </c>
      <c r="V436" s="71">
        <v>0</v>
      </c>
      <c r="W436" s="71">
        <v>0</v>
      </c>
      <c r="X436" s="71">
        <v>0</v>
      </c>
      <c r="Y436" s="71">
        <v>0</v>
      </c>
      <c r="Z436" s="68" t="s">
        <v>200</v>
      </c>
    </row>
    <row r="437" spans="1:26">
      <c r="A437" t="s">
        <v>257</v>
      </c>
      <c r="B437" t="s">
        <v>228</v>
      </c>
      <c r="C437" t="s">
        <v>229</v>
      </c>
      <c r="D437" t="s">
        <v>215</v>
      </c>
      <c r="E437" t="s">
        <v>194</v>
      </c>
      <c r="F437" s="71">
        <v>0</v>
      </c>
      <c r="G437" s="71">
        <v>0</v>
      </c>
      <c r="H437" s="71">
        <v>0</v>
      </c>
      <c r="I437" s="71">
        <v>0</v>
      </c>
      <c r="J437" s="71">
        <v>0</v>
      </c>
      <c r="K437" s="71">
        <v>0</v>
      </c>
      <c r="L437" s="71">
        <v>0</v>
      </c>
      <c r="M437" s="71">
        <v>0</v>
      </c>
      <c r="N437" s="71">
        <v>0</v>
      </c>
      <c r="O437" s="71">
        <v>0</v>
      </c>
      <c r="P437" s="71">
        <v>0</v>
      </c>
      <c r="Q437" s="71">
        <v>0</v>
      </c>
      <c r="R437" s="71">
        <v>0</v>
      </c>
      <c r="S437" s="71">
        <v>0</v>
      </c>
      <c r="T437" s="71">
        <v>0</v>
      </c>
      <c r="U437" s="71">
        <v>0</v>
      </c>
      <c r="V437" s="71">
        <v>0</v>
      </c>
      <c r="W437" s="71">
        <v>0</v>
      </c>
      <c r="X437" s="71">
        <v>0</v>
      </c>
      <c r="Y437" s="71">
        <v>0</v>
      </c>
      <c r="Z437" s="68" t="s">
        <v>200</v>
      </c>
    </row>
    <row r="438" spans="1:26">
      <c r="A438" t="s">
        <v>257</v>
      </c>
      <c r="B438" t="s">
        <v>230</v>
      </c>
      <c r="C438" t="s">
        <v>231</v>
      </c>
      <c r="D438" t="s">
        <v>215</v>
      </c>
      <c r="E438" t="s">
        <v>194</v>
      </c>
      <c r="F438" s="71">
        <v>0</v>
      </c>
      <c r="G438" s="71">
        <v>0</v>
      </c>
      <c r="H438" s="71">
        <v>0</v>
      </c>
      <c r="I438" s="71">
        <v>0</v>
      </c>
      <c r="J438" s="71">
        <v>0</v>
      </c>
      <c r="K438" s="71">
        <v>0</v>
      </c>
      <c r="L438" s="71">
        <v>0</v>
      </c>
      <c r="M438" s="71">
        <v>0</v>
      </c>
      <c r="N438" s="71">
        <v>0</v>
      </c>
      <c r="O438" s="71">
        <v>0</v>
      </c>
      <c r="P438" s="71">
        <v>0</v>
      </c>
      <c r="Q438" s="71">
        <v>0</v>
      </c>
      <c r="R438" s="71">
        <v>0</v>
      </c>
      <c r="S438" s="71">
        <v>0</v>
      </c>
      <c r="T438" s="71">
        <v>0</v>
      </c>
      <c r="U438" s="71">
        <v>0</v>
      </c>
      <c r="V438" s="71">
        <v>0</v>
      </c>
      <c r="W438" s="71">
        <v>0</v>
      </c>
      <c r="X438" s="71">
        <v>0</v>
      </c>
      <c r="Y438" s="71">
        <v>0</v>
      </c>
      <c r="Z438" s="68" t="s">
        <v>200</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E1458-987E-455E-A0BC-C8F6C98B5204}">
  <sheetPr>
    <tabColor theme="6" tint="0.79998168889431442"/>
  </sheetPr>
  <dimension ref="A1:R28"/>
  <sheetViews>
    <sheetView topLeftCell="A2" zoomScale="80" zoomScaleNormal="80" workbookViewId="0">
      <selection activeCell="B12" sqref="B12"/>
    </sheetView>
  </sheetViews>
  <sheetFormatPr defaultRowHeight="14.1"/>
  <cols>
    <col min="3" max="3" width="18.75" customWidth="1"/>
  </cols>
  <sheetData>
    <row r="1" spans="1:18" s="50" customFormat="1" ht="21.95"/>
    <row r="2" spans="1:18" s="50" customFormat="1" ht="35.450000000000003">
      <c r="B2" s="51" t="str">
        <f>Overview!B2 &amp;" - PR19 PCLs"</f>
        <v>Bathing Water Quality - PR19 PCLs</v>
      </c>
    </row>
    <row r="3" spans="1:18" s="48" customFormat="1" ht="21.95"/>
    <row r="4" spans="1:18" s="50" customFormat="1" ht="21.95">
      <c r="B4" s="39" t="s">
        <v>258</v>
      </c>
    </row>
    <row r="5" spans="1:18" s="48" customFormat="1" ht="21.95">
      <c r="A5" s="195"/>
      <c r="B5" s="196"/>
    </row>
    <row r="6" spans="1:18" s="48" customFormat="1" ht="21.95">
      <c r="A6" s="58"/>
      <c r="B6" s="44"/>
      <c r="C6" s="59" t="s">
        <v>259</v>
      </c>
      <c r="D6" s="60" t="s">
        <v>30</v>
      </c>
      <c r="E6" s="60" t="s">
        <v>31</v>
      </c>
      <c r="F6" s="60" t="s">
        <v>32</v>
      </c>
      <c r="G6" s="60" t="s">
        <v>33</v>
      </c>
      <c r="H6" s="60" t="s">
        <v>34</v>
      </c>
    </row>
    <row r="7" spans="1:18" s="48" customFormat="1" ht="21.95">
      <c r="A7" s="61"/>
      <c r="B7" s="62" t="s">
        <v>20</v>
      </c>
      <c r="C7" s="62" t="s">
        <v>23</v>
      </c>
      <c r="D7" s="62"/>
      <c r="E7" s="62"/>
      <c r="F7" s="62"/>
      <c r="G7" s="62"/>
      <c r="H7" s="62"/>
    </row>
    <row r="8" spans="1:18" s="48" customFormat="1" ht="21.95">
      <c r="A8" s="58"/>
      <c r="B8" s="41" t="s">
        <v>0</v>
      </c>
      <c r="C8" s="44" t="s">
        <v>199</v>
      </c>
      <c r="D8" s="63" t="s">
        <v>260</v>
      </c>
      <c r="E8" s="63" t="s">
        <v>260</v>
      </c>
      <c r="F8" s="63" t="s">
        <v>260</v>
      </c>
      <c r="G8" s="63" t="s">
        <v>260</v>
      </c>
      <c r="H8" s="63" t="s">
        <v>260</v>
      </c>
      <c r="N8" s="64"/>
      <c r="O8" s="64"/>
      <c r="P8" s="64"/>
      <c r="Q8" s="64"/>
      <c r="R8" s="64"/>
    </row>
    <row r="9" spans="1:18" s="48" customFormat="1" ht="21.95">
      <c r="A9" s="58"/>
      <c r="B9" s="41" t="s">
        <v>232</v>
      </c>
      <c r="C9" s="44" t="s">
        <v>199</v>
      </c>
      <c r="D9" s="63" t="s">
        <v>260</v>
      </c>
      <c r="E9" s="63" t="s">
        <v>260</v>
      </c>
      <c r="F9" s="63" t="s">
        <v>260</v>
      </c>
      <c r="G9" s="63" t="s">
        <v>260</v>
      </c>
      <c r="H9" s="63" t="s">
        <v>260</v>
      </c>
      <c r="N9" s="64"/>
      <c r="O9" s="64"/>
      <c r="P9" s="64"/>
      <c r="Q9" s="64"/>
      <c r="R9" s="64"/>
    </row>
    <row r="10" spans="1:18" s="48" customFormat="1" ht="21.95">
      <c r="A10" s="58"/>
      <c r="B10" s="41" t="s">
        <v>233</v>
      </c>
      <c r="C10" s="44" t="s">
        <v>199</v>
      </c>
      <c r="D10" s="65" t="s">
        <v>261</v>
      </c>
      <c r="E10" s="65" t="s">
        <v>261</v>
      </c>
      <c r="F10" s="65" t="s">
        <v>261</v>
      </c>
      <c r="G10" s="65" t="s">
        <v>261</v>
      </c>
      <c r="H10" s="65" t="s">
        <v>261</v>
      </c>
      <c r="J10" s="156"/>
      <c r="N10" s="64"/>
      <c r="O10" s="64"/>
      <c r="P10" s="64"/>
      <c r="Q10" s="64"/>
      <c r="R10" s="64"/>
    </row>
    <row r="11" spans="1:18" s="48" customFormat="1" ht="21.95">
      <c r="A11" s="58"/>
      <c r="B11" s="41" t="s">
        <v>236</v>
      </c>
      <c r="C11" s="44" t="s">
        <v>199</v>
      </c>
      <c r="D11" s="63" t="s">
        <v>260</v>
      </c>
      <c r="E11" s="63" t="s">
        <v>260</v>
      </c>
      <c r="F11" s="63" t="s">
        <v>260</v>
      </c>
      <c r="G11" s="63" t="s">
        <v>260</v>
      </c>
      <c r="H11" s="63" t="s">
        <v>260</v>
      </c>
      <c r="N11" s="64"/>
      <c r="O11" s="64"/>
      <c r="P11" s="64"/>
      <c r="Q11" s="64"/>
      <c r="R11" s="64"/>
    </row>
    <row r="12" spans="1:18" s="48" customFormat="1" ht="21.95">
      <c r="A12" s="58"/>
      <c r="B12" s="41" t="s">
        <v>237</v>
      </c>
      <c r="C12" s="44" t="s">
        <v>199</v>
      </c>
      <c r="D12" s="65" t="s">
        <v>261</v>
      </c>
      <c r="E12" s="65" t="s">
        <v>261</v>
      </c>
      <c r="F12" s="65" t="s">
        <v>261</v>
      </c>
      <c r="G12" s="65" t="s">
        <v>261</v>
      </c>
      <c r="H12" s="65" t="s">
        <v>261</v>
      </c>
      <c r="N12" s="64"/>
      <c r="O12" s="64"/>
      <c r="P12" s="64"/>
      <c r="Q12" s="64"/>
      <c r="R12" s="64"/>
    </row>
    <row r="13" spans="1:18" s="48" customFormat="1" ht="21.95">
      <c r="A13" s="58"/>
      <c r="B13" s="41" t="s">
        <v>241</v>
      </c>
      <c r="C13" s="44" t="s">
        <v>199</v>
      </c>
      <c r="D13" s="65" t="s">
        <v>261</v>
      </c>
      <c r="E13" s="65" t="s">
        <v>261</v>
      </c>
      <c r="F13" s="65" t="s">
        <v>261</v>
      </c>
      <c r="G13" s="65" t="s">
        <v>261</v>
      </c>
      <c r="H13" s="65" t="s">
        <v>261</v>
      </c>
      <c r="N13" s="64"/>
      <c r="O13" s="64"/>
      <c r="P13" s="64"/>
      <c r="Q13" s="64"/>
      <c r="R13" s="64"/>
    </row>
    <row r="14" spans="1:18" s="48" customFormat="1" ht="21.95">
      <c r="A14" s="58"/>
      <c r="B14" s="41" t="s">
        <v>242</v>
      </c>
      <c r="C14" s="44" t="s">
        <v>199</v>
      </c>
      <c r="D14" s="63" t="s">
        <v>260</v>
      </c>
      <c r="E14" s="63" t="s">
        <v>260</v>
      </c>
      <c r="F14" s="63" t="s">
        <v>260</v>
      </c>
      <c r="G14" s="63" t="s">
        <v>260</v>
      </c>
      <c r="H14" s="63" t="s">
        <v>260</v>
      </c>
      <c r="N14" s="64"/>
      <c r="O14" s="64"/>
      <c r="P14" s="64"/>
      <c r="Q14" s="64"/>
      <c r="R14" s="64"/>
    </row>
    <row r="15" spans="1:18" s="48" customFormat="1" ht="21.95">
      <c r="A15" s="58"/>
      <c r="B15" s="41" t="s">
        <v>243</v>
      </c>
      <c r="C15" s="44" t="s">
        <v>199</v>
      </c>
      <c r="D15" s="63" t="s">
        <v>260</v>
      </c>
      <c r="E15" s="63" t="s">
        <v>260</v>
      </c>
      <c r="F15" s="63" t="s">
        <v>260</v>
      </c>
      <c r="G15" s="63" t="s">
        <v>260</v>
      </c>
      <c r="H15" s="63" t="s">
        <v>260</v>
      </c>
      <c r="N15" s="64"/>
      <c r="O15" s="64"/>
      <c r="P15" s="64"/>
      <c r="Q15" s="64"/>
      <c r="R15" s="64"/>
    </row>
    <row r="16" spans="1:18" s="48" customFormat="1" ht="21.95">
      <c r="B16" s="66" t="s">
        <v>262</v>
      </c>
      <c r="C16" s="44" t="s">
        <v>199</v>
      </c>
      <c r="D16" s="63" t="s">
        <v>260</v>
      </c>
      <c r="E16" s="63" t="s">
        <v>260</v>
      </c>
      <c r="F16" s="63" t="s">
        <v>260</v>
      </c>
      <c r="G16" s="63" t="s">
        <v>260</v>
      </c>
      <c r="H16" s="63" t="s">
        <v>260</v>
      </c>
      <c r="N16" s="64"/>
      <c r="O16" s="64"/>
      <c r="P16" s="64"/>
      <c r="Q16" s="64"/>
      <c r="R16" s="64"/>
    </row>
    <row r="17" spans="1:18" s="48" customFormat="1" ht="21.95">
      <c r="A17" s="58"/>
      <c r="B17" s="41" t="s">
        <v>245</v>
      </c>
      <c r="C17" s="44" t="s">
        <v>199</v>
      </c>
      <c r="D17" s="63" t="s">
        <v>260</v>
      </c>
      <c r="E17" s="63" t="s">
        <v>260</v>
      </c>
      <c r="F17" s="63" t="s">
        <v>260</v>
      </c>
      <c r="G17" s="63" t="s">
        <v>260</v>
      </c>
      <c r="H17" s="63" t="s">
        <v>260</v>
      </c>
      <c r="N17" s="64"/>
      <c r="O17" s="64"/>
      <c r="P17" s="64"/>
      <c r="Q17" s="64"/>
      <c r="R17" s="64"/>
    </row>
    <row r="18" spans="1:18" s="48" customFormat="1" ht="21.95">
      <c r="A18" s="58"/>
      <c r="B18" s="41" t="s">
        <v>246</v>
      </c>
      <c r="C18" s="44" t="s">
        <v>199</v>
      </c>
      <c r="D18" s="63" t="s">
        <v>260</v>
      </c>
      <c r="E18" s="63" t="s">
        <v>260</v>
      </c>
      <c r="F18" s="63" t="s">
        <v>260</v>
      </c>
      <c r="G18" s="63" t="s">
        <v>260</v>
      </c>
      <c r="H18" s="63" t="s">
        <v>260</v>
      </c>
      <c r="N18" s="64"/>
      <c r="O18" s="64"/>
      <c r="P18" s="64"/>
      <c r="Q18" s="64"/>
      <c r="R18" s="64"/>
    </row>
    <row r="19" spans="1:18" s="48" customFormat="1" ht="21.95">
      <c r="A19" s="58"/>
      <c r="B19" s="41" t="s">
        <v>247</v>
      </c>
      <c r="C19" s="44" t="s">
        <v>199</v>
      </c>
      <c r="D19" s="65" t="s">
        <v>261</v>
      </c>
      <c r="E19" s="65" t="s">
        <v>261</v>
      </c>
      <c r="F19" s="65" t="s">
        <v>261</v>
      </c>
      <c r="G19" s="65" t="s">
        <v>261</v>
      </c>
      <c r="H19" s="65" t="s">
        <v>261</v>
      </c>
      <c r="N19" s="64"/>
      <c r="O19" s="64"/>
      <c r="P19" s="64"/>
      <c r="Q19" s="64"/>
      <c r="R19" s="64"/>
    </row>
    <row r="20" spans="1:18" s="48" customFormat="1" ht="21.95">
      <c r="B20" s="41" t="s">
        <v>253</v>
      </c>
      <c r="C20" s="44" t="s">
        <v>199</v>
      </c>
      <c r="D20" s="65" t="s">
        <v>261</v>
      </c>
      <c r="E20" s="65" t="s">
        <v>261</v>
      </c>
      <c r="F20" s="65" t="s">
        <v>261</v>
      </c>
      <c r="G20" s="65" t="s">
        <v>261</v>
      </c>
      <c r="H20" s="65" t="s">
        <v>261</v>
      </c>
      <c r="N20" s="64"/>
      <c r="O20" s="64"/>
      <c r="P20" s="64"/>
      <c r="Q20" s="64"/>
      <c r="R20" s="64"/>
    </row>
    <row r="21" spans="1:18" s="48" customFormat="1" ht="21.95">
      <c r="A21" s="58"/>
      <c r="B21" s="41" t="s">
        <v>254</v>
      </c>
      <c r="C21" s="44" t="s">
        <v>199</v>
      </c>
      <c r="D21" s="65" t="s">
        <v>261</v>
      </c>
      <c r="E21" s="65" t="s">
        <v>261</v>
      </c>
      <c r="F21" s="65" t="s">
        <v>261</v>
      </c>
      <c r="G21" s="65" t="s">
        <v>261</v>
      </c>
      <c r="H21" s="65" t="s">
        <v>261</v>
      </c>
      <c r="N21" s="64"/>
      <c r="O21" s="64"/>
      <c r="P21" s="64"/>
      <c r="Q21" s="64"/>
      <c r="R21" s="64"/>
    </row>
    <row r="22" spans="1:18" s="48" customFormat="1" ht="21.95">
      <c r="A22" s="58"/>
      <c r="B22" s="41" t="s">
        <v>255</v>
      </c>
      <c r="C22" s="44" t="s">
        <v>199</v>
      </c>
      <c r="D22" s="65" t="s">
        <v>261</v>
      </c>
      <c r="E22" s="65" t="s">
        <v>261</v>
      </c>
      <c r="F22" s="65" t="s">
        <v>261</v>
      </c>
      <c r="G22" s="65" t="s">
        <v>261</v>
      </c>
      <c r="H22" s="65" t="s">
        <v>261</v>
      </c>
      <c r="N22" s="64"/>
      <c r="O22" s="64"/>
      <c r="P22" s="64"/>
      <c r="Q22" s="64"/>
      <c r="R22" s="64"/>
    </row>
    <row r="23" spans="1:18" s="48" customFormat="1" ht="21.95">
      <c r="A23" s="58"/>
      <c r="B23" s="41" t="s">
        <v>257</v>
      </c>
      <c r="C23" s="44" t="s">
        <v>199</v>
      </c>
      <c r="D23" s="65" t="s">
        <v>261</v>
      </c>
      <c r="E23" s="65" t="s">
        <v>261</v>
      </c>
      <c r="F23" s="65" t="s">
        <v>261</v>
      </c>
      <c r="G23" s="65" t="s">
        <v>261</v>
      </c>
      <c r="H23" s="65" t="s">
        <v>261</v>
      </c>
      <c r="N23" s="64"/>
      <c r="O23" s="64"/>
      <c r="P23" s="64"/>
      <c r="Q23" s="64"/>
      <c r="R23" s="64"/>
    </row>
    <row r="24" spans="1:18" s="48" customFormat="1" ht="21.95">
      <c r="A24" s="58"/>
      <c r="D24" s="67"/>
      <c r="E24" s="67"/>
      <c r="F24" s="67"/>
      <c r="G24" s="67"/>
      <c r="H24" s="67"/>
      <c r="N24" s="64"/>
      <c r="O24" s="64"/>
      <c r="P24" s="64"/>
      <c r="Q24" s="64"/>
      <c r="R24" s="64"/>
    </row>
    <row r="25" spans="1:18" s="48" customFormat="1" ht="21.95">
      <c r="A25" s="58"/>
      <c r="B25" s="41" t="s">
        <v>239</v>
      </c>
      <c r="C25" s="44" t="s">
        <v>199</v>
      </c>
      <c r="D25" s="63" t="s">
        <v>260</v>
      </c>
      <c r="E25" s="63" t="s">
        <v>260</v>
      </c>
      <c r="F25" s="63" t="s">
        <v>260</v>
      </c>
      <c r="G25" s="63" t="s">
        <v>260</v>
      </c>
      <c r="H25" s="63" t="s">
        <v>260</v>
      </c>
      <c r="N25" s="64"/>
      <c r="O25" s="64"/>
      <c r="P25" s="64"/>
      <c r="Q25" s="64"/>
      <c r="R25" s="64"/>
    </row>
    <row r="26" spans="1:18" s="48" customFormat="1" ht="21.95">
      <c r="A26" s="58"/>
      <c r="B26" s="41" t="s">
        <v>249</v>
      </c>
      <c r="C26" s="44" t="s">
        <v>199</v>
      </c>
      <c r="D26" s="65" t="s">
        <v>261</v>
      </c>
      <c r="E26" s="65" t="s">
        <v>261</v>
      </c>
      <c r="F26" s="65" t="s">
        <v>261</v>
      </c>
      <c r="G26" s="65" t="s">
        <v>261</v>
      </c>
      <c r="H26" s="65" t="s">
        <v>261</v>
      </c>
      <c r="N26" s="64"/>
      <c r="O26" s="64"/>
      <c r="P26" s="64"/>
      <c r="Q26" s="64"/>
      <c r="R26" s="64"/>
    </row>
    <row r="27" spans="1:18" s="48" customFormat="1" ht="21.95"/>
    <row r="28" spans="1:18" s="56" customFormat="1" ht="21.95">
      <c r="B28" s="56" t="s">
        <v>156</v>
      </c>
    </row>
  </sheetData>
  <mergeCells count="1">
    <mergeCell ref="A5:B5"/>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DCE17-9A99-4BF1-A6C7-C80AAD0C0E18}">
  <sheetPr>
    <tabColor theme="6" tint="0.79998168889431442"/>
  </sheetPr>
  <dimension ref="B1:AB175"/>
  <sheetViews>
    <sheetView topLeftCell="A41" zoomScale="80" zoomScaleNormal="80" workbookViewId="0">
      <selection activeCell="B12" sqref="B12"/>
    </sheetView>
  </sheetViews>
  <sheetFormatPr defaultRowHeight="14.1"/>
  <cols>
    <col min="1" max="1" width="7.125" customWidth="1"/>
    <col min="2" max="2" width="13.375" bestFit="1" customWidth="1"/>
    <col min="3" max="3" width="13.125" customWidth="1"/>
    <col min="4" max="4" width="15.625" customWidth="1"/>
  </cols>
  <sheetData>
    <row r="1" spans="2:28" s="74" customFormat="1"/>
    <row r="2" spans="2:28" s="74" customFormat="1" ht="35.450000000000003">
      <c r="B2" s="51" t="str">
        <f>Overview!B2&amp; " - Dataset"</f>
        <v>Bathing Water Quality - Dataset</v>
      </c>
      <c r="C2" s="51"/>
      <c r="D2" s="51"/>
    </row>
    <row r="4" spans="2:28" s="74" customFormat="1">
      <c r="B4" s="43" t="s">
        <v>263</v>
      </c>
      <c r="E4" s="43" t="s">
        <v>264</v>
      </c>
      <c r="F4" s="43" t="s">
        <v>199</v>
      </c>
      <c r="G4" s="43"/>
      <c r="M4" s="43" t="s">
        <v>265</v>
      </c>
      <c r="N4" s="43">
        <v>1</v>
      </c>
    </row>
    <row r="6" spans="2:28" ht="21.95">
      <c r="B6" s="59" t="s">
        <v>259</v>
      </c>
      <c r="C6" s="75" t="s">
        <v>4</v>
      </c>
      <c r="D6" s="75" t="s">
        <v>266</v>
      </c>
      <c r="E6" s="60" t="s">
        <v>267</v>
      </c>
      <c r="F6" s="60" t="s">
        <v>268</v>
      </c>
      <c r="G6" s="60" t="s">
        <v>269</v>
      </c>
      <c r="H6" s="60" t="s">
        <v>270</v>
      </c>
      <c r="I6" s="60" t="s">
        <v>25</v>
      </c>
      <c r="J6" s="60" t="s">
        <v>26</v>
      </c>
      <c r="K6" s="60" t="s">
        <v>27</v>
      </c>
      <c r="L6" s="60" t="s">
        <v>28</v>
      </c>
      <c r="M6" s="60" t="s">
        <v>29</v>
      </c>
      <c r="N6" s="60" t="s">
        <v>30</v>
      </c>
      <c r="O6" s="60" t="s">
        <v>31</v>
      </c>
      <c r="P6" s="60" t="s">
        <v>32</v>
      </c>
      <c r="Q6" s="60" t="s">
        <v>33</v>
      </c>
      <c r="R6" s="60" t="s">
        <v>34</v>
      </c>
      <c r="S6" s="60" t="s">
        <v>35</v>
      </c>
      <c r="T6" s="60" t="s">
        <v>36</v>
      </c>
      <c r="U6" s="60" t="s">
        <v>37</v>
      </c>
      <c r="V6" s="60" t="s">
        <v>38</v>
      </c>
      <c r="W6" s="60" t="s">
        <v>39</v>
      </c>
      <c r="X6" s="60" t="s">
        <v>188</v>
      </c>
      <c r="Y6" s="60" t="s">
        <v>189</v>
      </c>
      <c r="Z6" s="60" t="s">
        <v>190</v>
      </c>
      <c r="AA6" s="60" t="s">
        <v>191</v>
      </c>
      <c r="AB6" s="60" t="s">
        <v>192</v>
      </c>
    </row>
    <row r="7" spans="2:28" ht="20.45">
      <c r="B7" s="41" t="s">
        <v>0</v>
      </c>
      <c r="C7" s="4" t="str">
        <f>$F$4</f>
        <v>%</v>
      </c>
      <c r="D7" s="4" t="s">
        <v>203</v>
      </c>
      <c r="E7" s="45" t="str" cm="1">
        <f t="array" ref="E7">IFERROR(ROUND(INDEX(F_Inputs!$A$2:$Z$438,MATCH($B7&amp;$D7,F_Inputs!$A$2:$A$438&amp;F_Inputs!$B$2:$B$438,0),MATCH(E$6,F_Inputs!$A$2:$Z$2,0)),3),"-")</f>
        <v>-</v>
      </c>
      <c r="F7" s="45" t="str" cm="1">
        <f t="array" ref="F7">IFERROR(ROUND(INDEX(F_Inputs!$A$2:$Z$438,MATCH($B7&amp;$D7,F_Inputs!$A$2:$A$438&amp;F_Inputs!$B$2:$B$438,0),MATCH(F$6,F_Inputs!$A$2:$Z$2,0)),3),"-")</f>
        <v>-</v>
      </c>
      <c r="G7" s="45" t="str" cm="1">
        <f t="array" ref="G7">IFERROR(ROUND(INDEX(F_Inputs!$A$2:$Z$438,MATCH($B7&amp;$D7,F_Inputs!$A$2:$A$438&amp;F_Inputs!$B$2:$B$438,0),MATCH(G$6,F_Inputs!$A$2:$Z$2,0)),3),"-")</f>
        <v>-</v>
      </c>
      <c r="H7" s="45" t="str" cm="1">
        <f t="array" ref="H7">IFERROR(ROUND(INDEX(F_Inputs!$A$2:$Z$438,MATCH($B7&amp;$D7,F_Inputs!$A$2:$A$438&amp;F_Inputs!$B$2:$B$438,0),MATCH(H$6,F_Inputs!$A$2:$Z$2,0)),3),"-")</f>
        <v>-</v>
      </c>
      <c r="I7" s="45" cm="1">
        <f t="array" ref="I7">IFERROR(ROUND(INDEX(F_Inputs!$A$2:$Z$438,MATCH($B7&amp;$D7,F_Inputs!$A$2:$A$438&amp;F_Inputs!$B$2:$B$438,0),MATCH(I$6,F_Inputs!$A$2:$Z$2,0)),3),"-")</f>
        <v>0.873</v>
      </c>
      <c r="J7" s="45" cm="1">
        <f t="array" ref="J7">IFERROR(ROUND(INDEX(F_Inputs!$A$2:$Z$438,MATCH($B7&amp;$D7,F_Inputs!$A$2:$A$438&amp;F_Inputs!$B$2:$B$438,0),MATCH(J$6,F_Inputs!$A$2:$Z$2,0)),3),"-")</f>
        <v>0.86199999999999999</v>
      </c>
      <c r="K7" s="45" cm="1">
        <f t="array" ref="K7">IFERROR(ROUND(INDEX(F_Inputs!$A$2:$Z$438,MATCH($B7&amp;$D7,F_Inputs!$A$2:$A$438&amp;F_Inputs!$B$2:$B$438,0),MATCH(K$6,F_Inputs!$A$2:$Z$2,0)),3),"-")</f>
        <v>0.82799999999999996</v>
      </c>
      <c r="L7" s="45" cm="1">
        <f t="array" ref="L7">IFERROR(ROUND(INDEX(F_Inputs!$A$2:$Z$438,MATCH($B7&amp;$D7,F_Inputs!$A$2:$A$438&amp;F_Inputs!$B$2:$B$438,0),MATCH(L$6,F_Inputs!$A$2:$Z$2,0)),3),"-")</f>
        <v>0.81499999999999995</v>
      </c>
      <c r="M7" s="45" cm="1">
        <f t="array" ref="M7">IFERROR(ROUND(INDEX(F_Inputs!$A$2:$Z$438,MATCH($B7&amp;$D7,F_Inputs!$A$2:$A$438&amp;F_Inputs!$B$2:$B$438,0),MATCH(M$6,F_Inputs!$A$2:$Z$2,0)),3),"-")</f>
        <v>0.83499999999999996</v>
      </c>
      <c r="N7" s="45" cm="1">
        <f t="array" ref="N7">IFERROR(ROUND(INDEX(F_Inputs!$A$2:$Z$438,MATCH($B7&amp;$D7,F_Inputs!$A$2:$A$438&amp;F_Inputs!$B$2:$B$438,0),MATCH(N$6,F_Inputs!$A$2:$Z$2,0)),3),"-")</f>
        <v>0.83499999999999996</v>
      </c>
      <c r="O7" s="45" cm="1">
        <f t="array" ref="O7">IFERROR(ROUND(INDEX(F_Inputs!$A$2:$Z$438,MATCH($B7&amp;$D7,F_Inputs!$A$2:$A$438&amp;F_Inputs!$B$2:$B$438,0),MATCH(O$6,F_Inputs!$A$2:$Z$2,0)),3),"-")</f>
        <v>0.84499999999999997</v>
      </c>
      <c r="P7" s="45" cm="1">
        <f t="array" ref="P7">IFERROR(ROUND(INDEX(F_Inputs!$A$2:$Z$438,MATCH($B7&amp;$D7,F_Inputs!$A$2:$A$438&amp;F_Inputs!$B$2:$B$438,0),MATCH(P$6,F_Inputs!$A$2:$Z$2,0)),3),"-")</f>
        <v>0.84499999999999997</v>
      </c>
      <c r="Q7" s="45" cm="1">
        <f t="array" ref="Q7">IFERROR(ROUND(INDEX(F_Inputs!$A$2:$Z$438,MATCH($B7&amp;$D7,F_Inputs!$A$2:$A$438&amp;F_Inputs!$B$2:$B$438,0),MATCH(Q$6,F_Inputs!$A$2:$Z$2,0)),3),"-")</f>
        <v>0.81499999999999995</v>
      </c>
      <c r="R7" s="45" cm="1">
        <f t="array" ref="R7">IFERROR(ROUND(INDEX(F_Inputs!$A$2:$Z$438,MATCH($B7&amp;$D7,F_Inputs!$A$2:$A$438&amp;F_Inputs!$B$2:$B$438,0),MATCH(R$6,F_Inputs!$A$2:$Z$2,0)),3),"-")</f>
        <v>0.80200000000000005</v>
      </c>
      <c r="S7" s="45" cm="1">
        <f t="array" ref="S7">IFERROR(ROUND(INDEX(F_Inputs!$A$2:$Z$438,MATCH($B7&amp;$D7,F_Inputs!$A$2:$A$438&amp;F_Inputs!$B$2:$B$438,0),MATCH(S$6,F_Inputs!$A$2:$Z$2,0)),3),"-")</f>
        <v>0.80800000000000005</v>
      </c>
      <c r="T7" s="45" cm="1">
        <f t="array" ref="T7">IFERROR(ROUND(INDEX(F_Inputs!$A$2:$Z$438,MATCH($B7&amp;$D7,F_Inputs!$A$2:$A$438&amp;F_Inputs!$B$2:$B$438,0),MATCH(T$6,F_Inputs!$A$2:$Z$2,0)),3),"-")</f>
        <v>0.82799999999999996</v>
      </c>
      <c r="U7" s="45" cm="1">
        <f t="array" ref="U7">IFERROR(ROUND(INDEX(F_Inputs!$A$2:$Z$438,MATCH($B7&amp;$D7,F_Inputs!$A$2:$A$438&amp;F_Inputs!$B$2:$B$438,0),MATCH(U$6,F_Inputs!$A$2:$Z$2,0)),3),"-")</f>
        <v>0.84099999999999997</v>
      </c>
      <c r="V7" s="45" cm="1">
        <f t="array" ref="V7">IFERROR(ROUND(INDEX(F_Inputs!$A$2:$Z$438,MATCH($B7&amp;$D7,F_Inputs!$A$2:$A$438&amp;F_Inputs!$B$2:$B$438,0),MATCH(V$6,F_Inputs!$A$2:$Z$2,0)),3),"-")</f>
        <v>0.84099999999999997</v>
      </c>
      <c r="W7" s="45" cm="1">
        <f t="array" ref="W7">IFERROR(ROUND(INDEX(F_Inputs!$A$2:$Z$438,MATCH($B7&amp;$D7,F_Inputs!$A$2:$A$438&amp;F_Inputs!$B$2:$B$438,0),MATCH(W$6,F_Inputs!$A$2:$Z$2,0)),3),"-")</f>
        <v>0.86799999999999999</v>
      </c>
      <c r="X7" s="45" cm="1">
        <f t="array" ref="X7">IFERROR(ROUND(INDEX(F_Inputs!$A$2:$Z$438,MATCH($B7&amp;$D7,F_Inputs!$A$2:$A$438&amp;F_Inputs!$B$2:$B$438,0),MATCH(X$6,F_Inputs!$A$2:$Z$2,0)),3),"-")</f>
        <v>0.86099999999999999</v>
      </c>
      <c r="Y7" s="45" cm="1">
        <f t="array" ref="Y7">IFERROR(ROUND(INDEX(F_Inputs!$A$2:$Z$438,MATCH($B7&amp;$D7,F_Inputs!$A$2:$A$438&amp;F_Inputs!$B$2:$B$438,0),MATCH(Y$6,F_Inputs!$A$2:$Z$2,0)),3),"-")</f>
        <v>0.86799999999999999</v>
      </c>
      <c r="Z7" s="45" cm="1">
        <f t="array" ref="Z7">IFERROR(ROUND(INDEX(F_Inputs!$A$2:$Z$438,MATCH($B7&amp;$D7,F_Inputs!$A$2:$A$438&amp;F_Inputs!$B$2:$B$438,0),MATCH(Z$6,F_Inputs!$A$2:$Z$2,0)),3),"-")</f>
        <v>0.86799999999999999</v>
      </c>
      <c r="AA7" s="45" cm="1">
        <f t="array" ref="AA7">IFERROR(ROUND(INDEX(F_Inputs!$A$2:$Z$438,MATCH($B7&amp;$D7,F_Inputs!$A$2:$A$438&amp;F_Inputs!$B$2:$B$438,0),MATCH(AA$6,F_Inputs!$A$2:$Z$2,0)),3),"-")</f>
        <v>0.90100000000000002</v>
      </c>
      <c r="AB7" s="45" cm="1">
        <f t="array" ref="AB7">IFERROR(ROUND(INDEX(F_Inputs!$A$2:$Z$438,MATCH($B7&amp;$D7,F_Inputs!$A$2:$A$438&amp;F_Inputs!$B$2:$B$438,0),MATCH(AB$6,F_Inputs!$A$2:$Z$2,0)),3),"-")</f>
        <v>0.89500000000000002</v>
      </c>
    </row>
    <row r="8" spans="2:28" ht="20.45">
      <c r="B8" s="41" t="s">
        <v>232</v>
      </c>
      <c r="C8" s="4" t="str">
        <f t="shared" ref="C8:C25" si="0">$F$4</f>
        <v>%</v>
      </c>
      <c r="D8" s="4" t="str">
        <f>D$7</f>
        <v>OUT5_08_PR24</v>
      </c>
      <c r="E8" s="45" t="str" cm="1">
        <f t="array" ref="E8">IFERROR(ROUND(INDEX(F_Inputs!$A$2:$Z$438,MATCH($B8&amp;$D8,F_Inputs!$A$2:$A$438&amp;F_Inputs!$B$2:$B$438,0),MATCH(E$6,F_Inputs!$A$2:$Z$2,0)),3),"-")</f>
        <v>-</v>
      </c>
      <c r="F8" s="45" t="str" cm="1">
        <f t="array" ref="F8">IFERROR(ROUND(INDEX(F_Inputs!$A$2:$Z$438,MATCH($B8&amp;$D8,F_Inputs!$A$2:$A$438&amp;F_Inputs!$B$2:$B$438,0),MATCH(F$6,F_Inputs!$A$2:$Z$2,0)),3),"-")</f>
        <v>-</v>
      </c>
      <c r="G8" s="45" t="str" cm="1">
        <f t="array" ref="G8">IFERROR(ROUND(INDEX(F_Inputs!$A$2:$Z$438,MATCH($B8&amp;$D8,F_Inputs!$A$2:$A$438&amp;F_Inputs!$B$2:$B$438,0),MATCH(G$6,F_Inputs!$A$2:$Z$2,0)),3),"-")</f>
        <v>-</v>
      </c>
      <c r="H8" s="45" t="str" cm="1">
        <f t="array" ref="H8">IFERROR(ROUND(INDEX(F_Inputs!$A$2:$Z$438,MATCH($B8&amp;$D8,F_Inputs!$A$2:$A$438&amp;F_Inputs!$B$2:$B$438,0),MATCH(H$6,F_Inputs!$A$2:$Z$2,0)),3),"-")</f>
        <v>-</v>
      </c>
      <c r="I8" s="45" cm="1">
        <f t="array" ref="I8">IFERROR(ROUND(INDEX(F_Inputs!$A$2:$Z$438,MATCH($B8&amp;$D8,F_Inputs!$A$2:$A$438&amp;F_Inputs!$B$2:$B$438,0),MATCH(I$6,F_Inputs!$A$2:$Z$2,0)),3),"-")</f>
        <v>0.89700000000000002</v>
      </c>
      <c r="J8" s="45" cm="1">
        <f t="array" ref="J8">IFERROR(ROUND(INDEX(F_Inputs!$A$2:$Z$438,MATCH($B8&amp;$D8,F_Inputs!$A$2:$A$438&amp;F_Inputs!$B$2:$B$438,0),MATCH(J$6,F_Inputs!$A$2:$Z$2,0)),3),"-")</f>
        <v>0.90800000000000003</v>
      </c>
      <c r="K8" s="45" cm="1">
        <f t="array" ref="K8">IFERROR(ROUND(INDEX(F_Inputs!$A$2:$Z$438,MATCH($B8&amp;$D8,F_Inputs!$A$2:$A$438&amp;F_Inputs!$B$2:$B$438,0),MATCH(K$6,F_Inputs!$A$2:$Z$2,0)),3),"-")</f>
        <v>0.88700000000000001</v>
      </c>
      <c r="L8" s="45" cm="1">
        <f t="array" ref="L8">IFERROR(ROUND(INDEX(F_Inputs!$A$2:$Z$438,MATCH($B8&amp;$D8,F_Inputs!$A$2:$A$438&amp;F_Inputs!$B$2:$B$438,0),MATCH(L$6,F_Inputs!$A$2:$Z$2,0)),3),"-")</f>
        <v>0.89300000000000002</v>
      </c>
      <c r="M8" s="45" cm="1">
        <f t="array" ref="M8">IFERROR(ROUND(INDEX(F_Inputs!$A$2:$Z$438,MATCH($B8&amp;$D8,F_Inputs!$A$2:$A$438&amp;F_Inputs!$B$2:$B$438,0),MATCH(M$6,F_Inputs!$A$2:$Z$2,0)),3),"-")</f>
        <v>0.90700000000000003</v>
      </c>
      <c r="N8" s="45" cm="1">
        <f t="array" ref="N8">IFERROR(ROUND(INDEX(F_Inputs!$A$2:$Z$438,MATCH($B8&amp;$D8,F_Inputs!$A$2:$A$438&amp;F_Inputs!$B$2:$B$438,0),MATCH(N$6,F_Inputs!$A$2:$Z$2,0)),3),"-")</f>
        <v>0.89100000000000001</v>
      </c>
      <c r="O8" s="45" cm="1">
        <f t="array" ref="O8">IFERROR(ROUND(INDEX(F_Inputs!$A$2:$Z$438,MATCH($B8&amp;$D8,F_Inputs!$A$2:$A$438&amp;F_Inputs!$B$2:$B$438,0),MATCH(O$6,F_Inputs!$A$2:$Z$2,0)),3),"-")</f>
        <v>0.9</v>
      </c>
      <c r="P8" s="45" cm="1">
        <f t="array" ref="P8">IFERROR(ROUND(INDEX(F_Inputs!$A$2:$Z$438,MATCH($B8&amp;$D8,F_Inputs!$A$2:$A$438&amp;F_Inputs!$B$2:$B$438,0),MATCH(P$6,F_Inputs!$A$2:$Z$2,0)),3),"-")</f>
        <v>0.90200000000000002</v>
      </c>
      <c r="Q8" s="45" cm="1">
        <f t="array" ref="Q8">IFERROR(ROUND(INDEX(F_Inputs!$A$2:$Z$438,MATCH($B8&amp;$D8,F_Inputs!$A$2:$A$438&amp;F_Inputs!$B$2:$B$438,0),MATCH(Q$6,F_Inputs!$A$2:$Z$2,0)),3),"-")</f>
        <v>0.86699999999999999</v>
      </c>
      <c r="R8" s="45" cm="1">
        <f t="array" ref="R8">IFERROR(ROUND(INDEX(F_Inputs!$A$2:$Z$438,MATCH($B8&amp;$D8,F_Inputs!$A$2:$A$438&amp;F_Inputs!$B$2:$B$438,0),MATCH(R$6,F_Inputs!$A$2:$Z$2,0)),3),"-")</f>
        <v>0.88300000000000001</v>
      </c>
      <c r="S8" s="45" cm="1">
        <f t="array" ref="S8">IFERROR(ROUND(INDEX(F_Inputs!$A$2:$Z$438,MATCH($B8&amp;$D8,F_Inputs!$A$2:$A$438&amp;F_Inputs!$B$2:$B$438,0),MATCH(S$6,F_Inputs!$A$2:$Z$2,0)),3),"-")</f>
        <v>0.88300000000000001</v>
      </c>
      <c r="T8" s="45" cm="1">
        <f t="array" ref="T8">IFERROR(ROUND(INDEX(F_Inputs!$A$2:$Z$438,MATCH($B8&amp;$D8,F_Inputs!$A$2:$A$438&amp;F_Inputs!$B$2:$B$438,0),MATCH(T$6,F_Inputs!$A$2:$Z$2,0)),3),"-")</f>
        <v>0.88300000000000001</v>
      </c>
      <c r="U8" s="45" cm="1">
        <f t="array" ref="U8">IFERROR(ROUND(INDEX(F_Inputs!$A$2:$Z$438,MATCH($B8&amp;$D8,F_Inputs!$A$2:$A$438&amp;F_Inputs!$B$2:$B$438,0),MATCH(U$6,F_Inputs!$A$2:$Z$2,0)),3),"-")</f>
        <v>0.88300000000000001</v>
      </c>
      <c r="V8" s="45" cm="1">
        <f t="array" ref="V8">IFERROR(ROUND(INDEX(F_Inputs!$A$2:$Z$438,MATCH($B8&amp;$D8,F_Inputs!$A$2:$A$438&amp;F_Inputs!$B$2:$B$438,0),MATCH(V$6,F_Inputs!$A$2:$Z$2,0)),3),"-")</f>
        <v>0.88300000000000001</v>
      </c>
      <c r="W8" s="45" cm="1">
        <f t="array" ref="W8">IFERROR(ROUND(INDEX(F_Inputs!$A$2:$Z$438,MATCH($B8&amp;$D8,F_Inputs!$A$2:$A$438&amp;F_Inputs!$B$2:$B$438,0),MATCH(W$6,F_Inputs!$A$2:$Z$2,0)),3),"-")</f>
        <v>0.88300000000000001</v>
      </c>
      <c r="X8" s="45" cm="1">
        <f t="array" ref="X8">IFERROR(ROUND(INDEX(F_Inputs!$A$2:$Z$438,MATCH($B8&amp;$D8,F_Inputs!$A$2:$A$438&amp;F_Inputs!$B$2:$B$438,0),MATCH(X$6,F_Inputs!$A$2:$Z$2,0)),3),"-")</f>
        <v>0.88300000000000001</v>
      </c>
      <c r="Y8" s="45" cm="1">
        <f t="array" ref="Y8">IFERROR(ROUND(INDEX(F_Inputs!$A$2:$Z$438,MATCH($B8&amp;$D8,F_Inputs!$A$2:$A$438&amp;F_Inputs!$B$2:$B$438,0),MATCH(Y$6,F_Inputs!$A$2:$Z$2,0)),3),"-")</f>
        <v>0.88300000000000001</v>
      </c>
      <c r="Z8" s="45" cm="1">
        <f t="array" ref="Z8">IFERROR(ROUND(INDEX(F_Inputs!$A$2:$Z$438,MATCH($B8&amp;$D8,F_Inputs!$A$2:$A$438&amp;F_Inputs!$B$2:$B$438,0),MATCH(Z$6,F_Inputs!$A$2:$Z$2,0)),3),"-")</f>
        <v>0.88300000000000001</v>
      </c>
      <c r="AA8" s="45" cm="1">
        <f t="array" ref="AA8">IFERROR(ROUND(INDEX(F_Inputs!$A$2:$Z$438,MATCH($B8&amp;$D8,F_Inputs!$A$2:$A$438&amp;F_Inputs!$B$2:$B$438,0),MATCH(AA$6,F_Inputs!$A$2:$Z$2,0)),3),"-")</f>
        <v>0.88300000000000001</v>
      </c>
      <c r="AB8" s="45" cm="1">
        <f t="array" ref="AB8">IFERROR(ROUND(INDEX(F_Inputs!$A$2:$Z$438,MATCH($B8&amp;$D8,F_Inputs!$A$2:$A$438&amp;F_Inputs!$B$2:$B$438,0),MATCH(AB$6,F_Inputs!$A$2:$Z$2,0)),3),"-")</f>
        <v>0.88300000000000001</v>
      </c>
    </row>
    <row r="9" spans="2:28" ht="20.45">
      <c r="B9" s="41" t="s">
        <v>233</v>
      </c>
      <c r="C9" s="4" t="str">
        <f t="shared" si="0"/>
        <v>%</v>
      </c>
      <c r="D9" s="4" t="str">
        <f t="shared" ref="D9:D25" si="1">D$7</f>
        <v>OUT5_08_PR24</v>
      </c>
      <c r="E9" s="45" t="str" cm="1">
        <f t="array" ref="E9">IFERROR(ROUND(INDEX(F_Inputs!$A$2:$Z$438,MATCH($B9&amp;$D9,F_Inputs!$A$2:$A$438&amp;F_Inputs!$B$2:$B$438,0),MATCH(E$6,F_Inputs!$A$2:$Z$2,0)),3),"-")</f>
        <v>-</v>
      </c>
      <c r="F9" s="45" t="str" cm="1">
        <f t="array" ref="F9">IFERROR(ROUND(INDEX(F_Inputs!$A$2:$Z$438,MATCH($B9&amp;$D9,F_Inputs!$A$2:$A$438&amp;F_Inputs!$B$2:$B$438,0),MATCH(F$6,F_Inputs!$A$2:$Z$2,0)),3),"-")</f>
        <v>-</v>
      </c>
      <c r="G9" s="45" t="str" cm="1">
        <f t="array" ref="G9">IFERROR(ROUND(INDEX(F_Inputs!$A$2:$Z$438,MATCH($B9&amp;$D9,F_Inputs!$A$2:$A$438&amp;F_Inputs!$B$2:$B$438,0),MATCH(G$6,F_Inputs!$A$2:$Z$2,0)),3),"-")</f>
        <v>-</v>
      </c>
      <c r="H9" s="45" t="str" cm="1">
        <f t="array" ref="H9">IFERROR(ROUND(INDEX(F_Inputs!$A$2:$Z$438,MATCH($B9&amp;$D9,F_Inputs!$A$2:$A$438&amp;F_Inputs!$B$2:$B$438,0),MATCH(H$6,F_Inputs!$A$2:$Z$2,0)),3),"-")</f>
        <v>-</v>
      </c>
      <c r="I9" s="45" t="str" cm="1">
        <f t="array" ref="I9">IFERROR(ROUND(INDEX(F_Inputs!$A$2:$Z$438,MATCH($B9&amp;$D9,F_Inputs!$A$2:$A$438&amp;F_Inputs!$B$2:$B$438,0),MATCH(I$6,F_Inputs!$A$2:$Z$2,0)),3),"-")</f>
        <v>-</v>
      </c>
      <c r="J9" s="45" t="str" cm="1">
        <f t="array" ref="J9">IFERROR(ROUND(INDEX(F_Inputs!$A$2:$Z$438,MATCH($B9&amp;$D9,F_Inputs!$A$2:$A$438&amp;F_Inputs!$B$2:$B$438,0),MATCH(J$6,F_Inputs!$A$2:$Z$2,0)),3),"-")</f>
        <v>-</v>
      </c>
      <c r="K9" s="45" t="str" cm="1">
        <f t="array" ref="K9">IFERROR(ROUND(INDEX(F_Inputs!$A$2:$Z$438,MATCH($B9&amp;$D9,F_Inputs!$A$2:$A$438&amp;F_Inputs!$B$2:$B$438,0),MATCH(K$6,F_Inputs!$A$2:$Z$2,0)),3),"-")</f>
        <v>-</v>
      </c>
      <c r="L9" s="45" t="str" cm="1">
        <f t="array" ref="L9">IFERROR(ROUND(INDEX(F_Inputs!$A$2:$Z$438,MATCH($B9&amp;$D9,F_Inputs!$A$2:$A$438&amp;F_Inputs!$B$2:$B$438,0),MATCH(L$6,F_Inputs!$A$2:$Z$2,0)),3),"-")</f>
        <v>-</v>
      </c>
      <c r="M9" s="45" t="str" cm="1">
        <f t="array" ref="M9">IFERROR(ROUND(INDEX(F_Inputs!$A$2:$Z$438,MATCH($B9&amp;$D9,F_Inputs!$A$2:$A$438&amp;F_Inputs!$B$2:$B$438,0),MATCH(M$6,F_Inputs!$A$2:$Z$2,0)),3),"-")</f>
        <v>-</v>
      </c>
      <c r="N9" s="45" t="str" cm="1">
        <f t="array" ref="N9">IFERROR(ROUND(INDEX(F_Inputs!$A$2:$Z$438,MATCH($B9&amp;$D9,F_Inputs!$A$2:$A$438&amp;F_Inputs!$B$2:$B$438,0),MATCH(N$6,F_Inputs!$A$2:$Z$2,0)),3),"-")</f>
        <v>-</v>
      </c>
      <c r="O9" s="45" t="str" cm="1">
        <f t="array" ref="O9">IFERROR(ROUND(INDEX(F_Inputs!$A$2:$Z$438,MATCH($B9&amp;$D9,F_Inputs!$A$2:$A$438&amp;F_Inputs!$B$2:$B$438,0),MATCH(O$6,F_Inputs!$A$2:$Z$2,0)),3),"-")</f>
        <v>-</v>
      </c>
      <c r="P9" s="45" t="str" cm="1">
        <f t="array" ref="P9">IFERROR(ROUND(INDEX(F_Inputs!$A$2:$Z$438,MATCH($B9&amp;$D9,F_Inputs!$A$2:$A$438&amp;F_Inputs!$B$2:$B$438,0),MATCH(P$6,F_Inputs!$A$2:$Z$2,0)),3),"-")</f>
        <v>-</v>
      </c>
      <c r="Q9" s="45" t="str" cm="1">
        <f t="array" ref="Q9">IFERROR(ROUND(INDEX(F_Inputs!$A$2:$Z$438,MATCH($B9&amp;$D9,F_Inputs!$A$2:$A$438&amp;F_Inputs!$B$2:$B$438,0),MATCH(Q$6,F_Inputs!$A$2:$Z$2,0)),3),"-")</f>
        <v>-</v>
      </c>
      <c r="R9" s="45" t="str" cm="1">
        <f t="array" ref="R9">IFERROR(ROUND(INDEX(F_Inputs!$A$2:$Z$438,MATCH($B9&amp;$D9,F_Inputs!$A$2:$A$438&amp;F_Inputs!$B$2:$B$438,0),MATCH(R$6,F_Inputs!$A$2:$Z$2,0)),3),"-")</f>
        <v>-</v>
      </c>
      <c r="S9" s="45" t="str" cm="1">
        <f t="array" ref="S9">IFERROR(ROUND(INDEX(F_Inputs!$A$2:$Z$438,MATCH($B9&amp;$D9,F_Inputs!$A$2:$A$438&amp;F_Inputs!$B$2:$B$438,0),MATCH(S$6,F_Inputs!$A$2:$Z$2,0)),3),"-")</f>
        <v>-</v>
      </c>
      <c r="T9" s="45" t="str" cm="1">
        <f t="array" ref="T9">IFERROR(ROUND(INDEX(F_Inputs!$A$2:$Z$438,MATCH($B9&amp;$D9,F_Inputs!$A$2:$A$438&amp;F_Inputs!$B$2:$B$438,0),MATCH(T$6,F_Inputs!$A$2:$Z$2,0)),3),"-")</f>
        <v>-</v>
      </c>
      <c r="U9" s="45" t="str" cm="1">
        <f t="array" ref="U9">IFERROR(ROUND(INDEX(F_Inputs!$A$2:$Z$438,MATCH($B9&amp;$D9,F_Inputs!$A$2:$A$438&amp;F_Inputs!$B$2:$B$438,0),MATCH(U$6,F_Inputs!$A$2:$Z$2,0)),3),"-")</f>
        <v>-</v>
      </c>
      <c r="V9" s="45" t="str" cm="1">
        <f t="array" ref="V9">IFERROR(ROUND(INDEX(F_Inputs!$A$2:$Z$438,MATCH($B9&amp;$D9,F_Inputs!$A$2:$A$438&amp;F_Inputs!$B$2:$B$438,0),MATCH(V$6,F_Inputs!$A$2:$Z$2,0)),3),"-")</f>
        <v>-</v>
      </c>
      <c r="W9" s="45" t="str" cm="1">
        <f t="array" ref="W9">IFERROR(ROUND(INDEX(F_Inputs!$A$2:$Z$438,MATCH($B9&amp;$D9,F_Inputs!$A$2:$A$438&amp;F_Inputs!$B$2:$B$438,0),MATCH(W$6,F_Inputs!$A$2:$Z$2,0)),3),"-")</f>
        <v>-</v>
      </c>
      <c r="X9" s="45" t="str" cm="1">
        <f t="array" ref="X9">IFERROR(ROUND(INDEX(F_Inputs!$A$2:$Z$438,MATCH($B9&amp;$D9,F_Inputs!$A$2:$A$438&amp;F_Inputs!$B$2:$B$438,0),MATCH(X$6,F_Inputs!$A$2:$Z$2,0)),3),"-")</f>
        <v>-</v>
      </c>
      <c r="Y9" s="45" t="str" cm="1">
        <f t="array" ref="Y9">IFERROR(ROUND(INDEX(F_Inputs!$A$2:$Z$438,MATCH($B9&amp;$D9,F_Inputs!$A$2:$A$438&amp;F_Inputs!$B$2:$B$438,0),MATCH(Y$6,F_Inputs!$A$2:$Z$2,0)),3),"-")</f>
        <v>-</v>
      </c>
      <c r="Z9" s="45" t="str" cm="1">
        <f t="array" ref="Z9">IFERROR(ROUND(INDEX(F_Inputs!$A$2:$Z$438,MATCH($B9&amp;$D9,F_Inputs!$A$2:$A$438&amp;F_Inputs!$B$2:$B$438,0),MATCH(Z$6,F_Inputs!$A$2:$Z$2,0)),3),"-")</f>
        <v>-</v>
      </c>
      <c r="AA9" s="45" t="str" cm="1">
        <f t="array" ref="AA9">IFERROR(ROUND(INDEX(F_Inputs!$A$2:$Z$438,MATCH($B9&amp;$D9,F_Inputs!$A$2:$A$438&amp;F_Inputs!$B$2:$B$438,0),MATCH(AA$6,F_Inputs!$A$2:$Z$2,0)),3),"-")</f>
        <v>-</v>
      </c>
      <c r="AB9" s="45" t="str" cm="1">
        <f t="array" ref="AB9">IFERROR(ROUND(INDEX(F_Inputs!$A$2:$Z$438,MATCH($B9&amp;$D9,F_Inputs!$A$2:$A$438&amp;F_Inputs!$B$2:$B$438,0),MATCH(AB$6,F_Inputs!$A$2:$Z$2,0)),3),"-")</f>
        <v>-</v>
      </c>
    </row>
    <row r="10" spans="2:28" ht="20.45">
      <c r="B10" s="41" t="s">
        <v>236</v>
      </c>
      <c r="C10" s="4" t="str">
        <f t="shared" si="0"/>
        <v>%</v>
      </c>
      <c r="D10" s="4" t="str">
        <f t="shared" si="1"/>
        <v>OUT5_08_PR24</v>
      </c>
      <c r="E10" s="45" t="str" cm="1">
        <f t="array" ref="E10">IFERROR(ROUND(INDEX(F_Inputs!$A$2:$Z$438,MATCH($B10&amp;$D10,F_Inputs!$A$2:$A$438&amp;F_Inputs!$B$2:$B$438,0),MATCH(E$6,F_Inputs!$A$2:$Z$2,0)),3),"-")</f>
        <v>-</v>
      </c>
      <c r="F10" s="45" t="str" cm="1">
        <f t="array" ref="F10">IFERROR(ROUND(INDEX(F_Inputs!$A$2:$Z$438,MATCH($B10&amp;$D10,F_Inputs!$A$2:$A$438&amp;F_Inputs!$B$2:$B$438,0),MATCH(F$6,F_Inputs!$A$2:$Z$2,0)),3),"-")</f>
        <v>-</v>
      </c>
      <c r="G10" s="45" t="str" cm="1">
        <f t="array" ref="G10">IFERROR(ROUND(INDEX(F_Inputs!$A$2:$Z$438,MATCH($B10&amp;$D10,F_Inputs!$A$2:$A$438&amp;F_Inputs!$B$2:$B$438,0),MATCH(G$6,F_Inputs!$A$2:$Z$2,0)),3),"-")</f>
        <v>-</v>
      </c>
      <c r="H10" s="45" t="str" cm="1">
        <f t="array" ref="H10">IFERROR(ROUND(INDEX(F_Inputs!$A$2:$Z$438,MATCH($B10&amp;$D10,F_Inputs!$A$2:$A$438&amp;F_Inputs!$B$2:$B$438,0),MATCH(H$6,F_Inputs!$A$2:$Z$2,0)),3),"-")</f>
        <v>-</v>
      </c>
      <c r="I10" s="45" cm="1">
        <f t="array" ref="I10">IFERROR(ROUND(INDEX(F_Inputs!$A$2:$Z$438,MATCH($B10&amp;$D10,F_Inputs!$A$2:$A$438&amp;F_Inputs!$B$2:$B$438,0),MATCH(I$6,F_Inputs!$A$2:$Z$2,0)),3),"-")</f>
        <v>0.76500000000000001</v>
      </c>
      <c r="J10" s="45" cm="1">
        <f t="array" ref="J10">IFERROR(ROUND(INDEX(F_Inputs!$A$2:$Z$438,MATCH($B10&amp;$D10,F_Inputs!$A$2:$A$438&amp;F_Inputs!$B$2:$B$438,0),MATCH(J$6,F_Inputs!$A$2:$Z$2,0)),3),"-")</f>
        <v>0.85599999999999998</v>
      </c>
      <c r="K10" s="45" cm="1">
        <f t="array" ref="K10">IFERROR(ROUND(INDEX(F_Inputs!$A$2:$Z$438,MATCH($B10&amp;$D10,F_Inputs!$A$2:$A$438&amp;F_Inputs!$B$2:$B$438,0),MATCH(K$6,F_Inputs!$A$2:$Z$2,0)),3),"-")</f>
        <v>0.83599999999999997</v>
      </c>
      <c r="L10" s="45" cm="1">
        <f t="array" ref="L10">IFERROR(ROUND(INDEX(F_Inputs!$A$2:$Z$438,MATCH($B10&amp;$D10,F_Inputs!$A$2:$A$438&amp;F_Inputs!$B$2:$B$438,0),MATCH(L$6,F_Inputs!$A$2:$Z$2,0)),3),"-")</f>
        <v>0.85699999999999998</v>
      </c>
      <c r="M10" s="45" cm="1">
        <f t="array" ref="M10">IFERROR(ROUND(INDEX(F_Inputs!$A$2:$Z$438,MATCH($B10&amp;$D10,F_Inputs!$A$2:$A$438&amp;F_Inputs!$B$2:$B$438,0),MATCH(M$6,F_Inputs!$A$2:$Z$2,0)),3),"-")</f>
        <v>0.84699999999999998</v>
      </c>
      <c r="N10" s="45" t="str" cm="1">
        <f t="array" ref="N10">IFERROR(ROUND(INDEX(F_Inputs!$A$2:$Z$438,MATCH($B10&amp;$D10,F_Inputs!$A$2:$A$438&amp;F_Inputs!$B$2:$B$438,0),MATCH(N$6,F_Inputs!$A$2:$Z$2,0)),3),"-")</f>
        <v>-</v>
      </c>
      <c r="O10" s="45" cm="1">
        <f t="array" ref="O10">IFERROR(ROUND(INDEX(F_Inputs!$A$2:$Z$438,MATCH($B10&amp;$D10,F_Inputs!$A$2:$A$438&amp;F_Inputs!$B$2:$B$438,0),MATCH(O$6,F_Inputs!$A$2:$Z$2,0)),3),"-")</f>
        <v>0.85699999999999998</v>
      </c>
      <c r="P10" s="45" cm="1">
        <f t="array" ref="P10">IFERROR(ROUND(INDEX(F_Inputs!$A$2:$Z$438,MATCH($B10&amp;$D10,F_Inputs!$A$2:$A$438&amp;F_Inputs!$B$2:$B$438,0),MATCH(P$6,F_Inputs!$A$2:$Z$2,0)),3),"-")</f>
        <v>0.81599999999999995</v>
      </c>
      <c r="Q10" s="45" cm="1">
        <f t="array" ref="Q10">IFERROR(ROUND(INDEX(F_Inputs!$A$2:$Z$438,MATCH($B10&amp;$D10,F_Inputs!$A$2:$A$438&amp;F_Inputs!$B$2:$B$438,0),MATCH(Q$6,F_Inputs!$A$2:$Z$2,0)),3),"-")</f>
        <v>0.81599999999999995</v>
      </c>
      <c r="R10" s="45" cm="1">
        <f t="array" ref="R10">IFERROR(ROUND(INDEX(F_Inputs!$A$2:$Z$438,MATCH($B10&amp;$D10,F_Inputs!$A$2:$A$438&amp;F_Inputs!$B$2:$B$438,0),MATCH(R$6,F_Inputs!$A$2:$Z$2,0)),3),"-")</f>
        <v>0.79500000000000004</v>
      </c>
      <c r="S10" s="45" cm="1">
        <f t="array" ref="S10">IFERROR(ROUND(INDEX(F_Inputs!$A$2:$Z$438,MATCH($B10&amp;$D10,F_Inputs!$A$2:$A$438&amp;F_Inputs!$B$2:$B$438,0),MATCH(S$6,F_Inputs!$A$2:$Z$2,0)),3),"-")</f>
        <v>0.79500000000000004</v>
      </c>
      <c r="T10" s="45" cm="1">
        <f t="array" ref="T10">IFERROR(ROUND(INDEX(F_Inputs!$A$2:$Z$438,MATCH($B10&amp;$D10,F_Inputs!$A$2:$A$438&amp;F_Inputs!$B$2:$B$438,0),MATCH(T$6,F_Inputs!$A$2:$Z$2,0)),3),"-")</f>
        <v>0.79500000000000004</v>
      </c>
      <c r="U10" s="45" cm="1">
        <f t="array" ref="U10">IFERROR(ROUND(INDEX(F_Inputs!$A$2:$Z$438,MATCH($B10&amp;$D10,F_Inputs!$A$2:$A$438&amp;F_Inputs!$B$2:$B$438,0),MATCH(U$6,F_Inputs!$A$2:$Z$2,0)),3),"-")</f>
        <v>0.80500000000000005</v>
      </c>
      <c r="V10" s="45" cm="1">
        <f t="array" ref="V10">IFERROR(ROUND(INDEX(F_Inputs!$A$2:$Z$438,MATCH($B10&amp;$D10,F_Inputs!$A$2:$A$438&amp;F_Inputs!$B$2:$B$438,0),MATCH(V$6,F_Inputs!$A$2:$Z$2,0)),3),"-")</f>
        <v>0.81499999999999995</v>
      </c>
      <c r="W10" s="45" cm="1">
        <f t="array" ref="W10">IFERROR(ROUND(INDEX(F_Inputs!$A$2:$Z$438,MATCH($B10&amp;$D10,F_Inputs!$A$2:$A$438&amp;F_Inputs!$B$2:$B$438,0),MATCH(W$6,F_Inputs!$A$2:$Z$2,0)),3),"-")</f>
        <v>0.86699999999999999</v>
      </c>
      <c r="X10" s="45" cm="1">
        <f t="array" ref="X10">IFERROR(ROUND(INDEX(F_Inputs!$A$2:$Z$438,MATCH($B10&amp;$D10,F_Inputs!$A$2:$A$438&amp;F_Inputs!$B$2:$B$438,0),MATCH(X$6,F_Inputs!$A$2:$Z$2,0)),3),"-")</f>
        <v>0.90400000000000003</v>
      </c>
      <c r="Y10" s="45" cm="1">
        <f t="array" ref="Y10">IFERROR(ROUND(INDEX(F_Inputs!$A$2:$Z$438,MATCH($B10&amp;$D10,F_Inputs!$A$2:$A$438&amp;F_Inputs!$B$2:$B$438,0),MATCH(Y$6,F_Inputs!$A$2:$Z$2,0)),3),"-")</f>
        <v>0.90400000000000003</v>
      </c>
      <c r="Z10" s="45" cm="1">
        <f t="array" ref="Z10">IFERROR(ROUND(INDEX(F_Inputs!$A$2:$Z$438,MATCH($B10&amp;$D10,F_Inputs!$A$2:$A$438&amp;F_Inputs!$B$2:$B$438,0),MATCH(Z$6,F_Inputs!$A$2:$Z$2,0)),3),"-")</f>
        <v>0.90400000000000003</v>
      </c>
      <c r="AA10" s="45" cm="1">
        <f t="array" ref="AA10">IFERROR(ROUND(INDEX(F_Inputs!$A$2:$Z$438,MATCH($B10&amp;$D10,F_Inputs!$A$2:$A$438&amp;F_Inputs!$B$2:$B$438,0),MATCH(AA$6,F_Inputs!$A$2:$Z$2,0)),3),"-")</f>
        <v>0.91500000000000004</v>
      </c>
      <c r="AB10" s="45" cm="1">
        <f t="array" ref="AB10">IFERROR(ROUND(INDEX(F_Inputs!$A$2:$Z$438,MATCH($B10&amp;$D10,F_Inputs!$A$2:$A$438&amp;F_Inputs!$B$2:$B$438,0),MATCH(AB$6,F_Inputs!$A$2:$Z$2,0)),3),"-")</f>
        <v>0.91500000000000004</v>
      </c>
    </row>
    <row r="11" spans="2:28" ht="20.45">
      <c r="B11" s="41" t="s">
        <v>237</v>
      </c>
      <c r="C11" s="4" t="str">
        <f t="shared" si="0"/>
        <v>%</v>
      </c>
      <c r="D11" s="4" t="str">
        <f t="shared" si="1"/>
        <v>OUT5_08_PR24</v>
      </c>
      <c r="E11" s="45" t="str" cm="1">
        <f t="array" ref="E11">IFERROR(ROUND(INDEX(F_Inputs!$A$2:$Z$438,MATCH($B11&amp;$D11,F_Inputs!$A$2:$A$438&amp;F_Inputs!$B$2:$B$438,0),MATCH(E$6,F_Inputs!$A$2:$Z$2,0)),3),"-")</f>
        <v>-</v>
      </c>
      <c r="F11" s="45" t="str" cm="1">
        <f t="array" ref="F11">IFERROR(ROUND(INDEX(F_Inputs!$A$2:$Z$438,MATCH($B11&amp;$D11,F_Inputs!$A$2:$A$438&amp;F_Inputs!$B$2:$B$438,0),MATCH(F$6,F_Inputs!$A$2:$Z$2,0)),3),"-")</f>
        <v>-</v>
      </c>
      <c r="G11" s="45" t="str" cm="1">
        <f t="array" ref="G11">IFERROR(ROUND(INDEX(F_Inputs!$A$2:$Z$438,MATCH($B11&amp;$D11,F_Inputs!$A$2:$A$438&amp;F_Inputs!$B$2:$B$438,0),MATCH(G$6,F_Inputs!$A$2:$Z$2,0)),3),"-")</f>
        <v>-</v>
      </c>
      <c r="H11" s="45" t="str" cm="1">
        <f t="array" ref="H11">IFERROR(ROUND(INDEX(F_Inputs!$A$2:$Z$438,MATCH($B11&amp;$D11,F_Inputs!$A$2:$A$438&amp;F_Inputs!$B$2:$B$438,0),MATCH(H$6,F_Inputs!$A$2:$Z$2,0)),3),"-")</f>
        <v>-</v>
      </c>
      <c r="I11" s="45" t="str" cm="1">
        <f t="array" ref="I11">IFERROR(ROUND(INDEX(F_Inputs!$A$2:$Z$438,MATCH($B11&amp;$D11,F_Inputs!$A$2:$A$438&amp;F_Inputs!$B$2:$B$438,0),MATCH(I$6,F_Inputs!$A$2:$Z$2,0)),3),"-")</f>
        <v>-</v>
      </c>
      <c r="J11" s="45" t="str" cm="1">
        <f t="array" ref="J11">IFERROR(ROUND(INDEX(F_Inputs!$A$2:$Z$438,MATCH($B11&amp;$D11,F_Inputs!$A$2:$A$438&amp;F_Inputs!$B$2:$B$438,0),MATCH(J$6,F_Inputs!$A$2:$Z$2,0)),3),"-")</f>
        <v>-</v>
      </c>
      <c r="K11" s="45" t="str" cm="1">
        <f t="array" ref="K11">IFERROR(ROUND(INDEX(F_Inputs!$A$2:$Z$438,MATCH($B11&amp;$D11,F_Inputs!$A$2:$A$438&amp;F_Inputs!$B$2:$B$438,0),MATCH(K$6,F_Inputs!$A$2:$Z$2,0)),3),"-")</f>
        <v>-</v>
      </c>
      <c r="L11" s="45" t="str" cm="1">
        <f t="array" ref="L11">IFERROR(ROUND(INDEX(F_Inputs!$A$2:$Z$438,MATCH($B11&amp;$D11,F_Inputs!$A$2:$A$438&amp;F_Inputs!$B$2:$B$438,0),MATCH(L$6,F_Inputs!$A$2:$Z$2,0)),3),"-")</f>
        <v>-</v>
      </c>
      <c r="M11" s="45" t="str" cm="1">
        <f t="array" ref="M11">IFERROR(ROUND(INDEX(F_Inputs!$A$2:$Z$438,MATCH($B11&amp;$D11,F_Inputs!$A$2:$A$438&amp;F_Inputs!$B$2:$B$438,0),MATCH(M$6,F_Inputs!$A$2:$Z$2,0)),3),"-")</f>
        <v>-</v>
      </c>
      <c r="N11" s="45" t="str" cm="1">
        <f t="array" ref="N11">IFERROR(ROUND(INDEX(F_Inputs!$A$2:$Z$438,MATCH($B11&amp;$D11,F_Inputs!$A$2:$A$438&amp;F_Inputs!$B$2:$B$438,0),MATCH(N$6,F_Inputs!$A$2:$Z$2,0)),3),"-")</f>
        <v>-</v>
      </c>
      <c r="O11" s="45" t="str" cm="1">
        <f t="array" ref="O11">IFERROR(ROUND(INDEX(F_Inputs!$A$2:$Z$438,MATCH($B11&amp;$D11,F_Inputs!$A$2:$A$438&amp;F_Inputs!$B$2:$B$438,0),MATCH(O$6,F_Inputs!$A$2:$Z$2,0)),3),"-")</f>
        <v>-</v>
      </c>
      <c r="P11" s="45" t="str" cm="1">
        <f t="array" ref="P11">IFERROR(ROUND(INDEX(F_Inputs!$A$2:$Z$438,MATCH($B11&amp;$D11,F_Inputs!$A$2:$A$438&amp;F_Inputs!$B$2:$B$438,0),MATCH(P$6,F_Inputs!$A$2:$Z$2,0)),3),"-")</f>
        <v>-</v>
      </c>
      <c r="Q11" s="45" t="str" cm="1">
        <f t="array" ref="Q11">IFERROR(ROUND(INDEX(F_Inputs!$A$2:$Z$438,MATCH($B11&amp;$D11,F_Inputs!$A$2:$A$438&amp;F_Inputs!$B$2:$B$438,0),MATCH(Q$6,F_Inputs!$A$2:$Z$2,0)),3),"-")</f>
        <v>-</v>
      </c>
      <c r="R11" s="45" t="str" cm="1">
        <f t="array" ref="R11">IFERROR(ROUND(INDEX(F_Inputs!$A$2:$Z$438,MATCH($B11&amp;$D11,F_Inputs!$A$2:$A$438&amp;F_Inputs!$B$2:$B$438,0),MATCH(R$6,F_Inputs!$A$2:$Z$2,0)),3),"-")</f>
        <v>-</v>
      </c>
      <c r="S11" s="45" t="str" cm="1">
        <f t="array" ref="S11">IFERROR(ROUND(INDEX(F_Inputs!$A$2:$Z$438,MATCH($B11&amp;$D11,F_Inputs!$A$2:$A$438&amp;F_Inputs!$B$2:$B$438,0),MATCH(S$6,F_Inputs!$A$2:$Z$2,0)),3),"-")</f>
        <v>-</v>
      </c>
      <c r="T11" s="45" t="str" cm="1">
        <f t="array" ref="T11">IFERROR(ROUND(INDEX(F_Inputs!$A$2:$Z$438,MATCH($B11&amp;$D11,F_Inputs!$A$2:$A$438&amp;F_Inputs!$B$2:$B$438,0),MATCH(T$6,F_Inputs!$A$2:$Z$2,0)),3),"-")</f>
        <v>-</v>
      </c>
      <c r="U11" s="45" t="str" cm="1">
        <f t="array" ref="U11">IFERROR(ROUND(INDEX(F_Inputs!$A$2:$Z$438,MATCH($B11&amp;$D11,F_Inputs!$A$2:$A$438&amp;F_Inputs!$B$2:$B$438,0),MATCH(U$6,F_Inputs!$A$2:$Z$2,0)),3),"-")</f>
        <v>-</v>
      </c>
      <c r="V11" s="45" t="str" cm="1">
        <f t="array" ref="V11">IFERROR(ROUND(INDEX(F_Inputs!$A$2:$Z$438,MATCH($B11&amp;$D11,F_Inputs!$A$2:$A$438&amp;F_Inputs!$B$2:$B$438,0),MATCH(V$6,F_Inputs!$A$2:$Z$2,0)),3),"-")</f>
        <v>-</v>
      </c>
      <c r="W11" s="45" t="str" cm="1">
        <f t="array" ref="W11">IFERROR(ROUND(INDEX(F_Inputs!$A$2:$Z$438,MATCH($B11&amp;$D11,F_Inputs!$A$2:$A$438&amp;F_Inputs!$B$2:$B$438,0),MATCH(W$6,F_Inputs!$A$2:$Z$2,0)),3),"-")</f>
        <v>-</v>
      </c>
      <c r="X11" s="45" t="str" cm="1">
        <f t="array" ref="X11">IFERROR(ROUND(INDEX(F_Inputs!$A$2:$Z$438,MATCH($B11&amp;$D11,F_Inputs!$A$2:$A$438&amp;F_Inputs!$B$2:$B$438,0),MATCH(X$6,F_Inputs!$A$2:$Z$2,0)),3),"-")</f>
        <v>-</v>
      </c>
      <c r="Y11" s="45" t="str" cm="1">
        <f t="array" ref="Y11">IFERROR(ROUND(INDEX(F_Inputs!$A$2:$Z$438,MATCH($B11&amp;$D11,F_Inputs!$A$2:$A$438&amp;F_Inputs!$B$2:$B$438,0),MATCH(Y$6,F_Inputs!$A$2:$Z$2,0)),3),"-")</f>
        <v>-</v>
      </c>
      <c r="Z11" s="45" t="str" cm="1">
        <f t="array" ref="Z11">IFERROR(ROUND(INDEX(F_Inputs!$A$2:$Z$438,MATCH($B11&amp;$D11,F_Inputs!$A$2:$A$438&amp;F_Inputs!$B$2:$B$438,0),MATCH(Z$6,F_Inputs!$A$2:$Z$2,0)),3),"-")</f>
        <v>-</v>
      </c>
      <c r="AA11" s="45" t="str" cm="1">
        <f t="array" ref="AA11">IFERROR(ROUND(INDEX(F_Inputs!$A$2:$Z$438,MATCH($B11&amp;$D11,F_Inputs!$A$2:$A$438&amp;F_Inputs!$B$2:$B$438,0),MATCH(AA$6,F_Inputs!$A$2:$Z$2,0)),3),"-")</f>
        <v>-</v>
      </c>
      <c r="AB11" s="45" t="str" cm="1">
        <f t="array" ref="AB11">IFERROR(ROUND(INDEX(F_Inputs!$A$2:$Z$438,MATCH($B11&amp;$D11,F_Inputs!$A$2:$A$438&amp;F_Inputs!$B$2:$B$438,0),MATCH(AB$6,F_Inputs!$A$2:$Z$2,0)),3),"-")</f>
        <v>-</v>
      </c>
    </row>
    <row r="12" spans="2:28" ht="20.45">
      <c r="B12" s="41" t="s">
        <v>241</v>
      </c>
      <c r="C12" s="4" t="str">
        <f t="shared" si="0"/>
        <v>%</v>
      </c>
      <c r="D12" s="4" t="str">
        <f t="shared" si="1"/>
        <v>OUT5_08_PR24</v>
      </c>
      <c r="E12" s="45" t="str" cm="1">
        <f t="array" ref="E12">IFERROR(ROUND(INDEX(F_Inputs!$A$2:$Z$438,MATCH($B12&amp;$D12,F_Inputs!$A$2:$A$438&amp;F_Inputs!$B$2:$B$438,0),MATCH(E$6,F_Inputs!$A$2:$Z$2,0)),3),"-")</f>
        <v>-</v>
      </c>
      <c r="F12" s="45" t="str" cm="1">
        <f t="array" ref="F12">IFERROR(ROUND(INDEX(F_Inputs!$A$2:$Z$438,MATCH($B12&amp;$D12,F_Inputs!$A$2:$A$438&amp;F_Inputs!$B$2:$B$438,0),MATCH(F$6,F_Inputs!$A$2:$Z$2,0)),3),"-")</f>
        <v>-</v>
      </c>
      <c r="G12" s="45" t="str" cm="1">
        <f t="array" ref="G12">IFERROR(ROUND(INDEX(F_Inputs!$A$2:$Z$438,MATCH($B12&amp;$D12,F_Inputs!$A$2:$A$438&amp;F_Inputs!$B$2:$B$438,0),MATCH(G$6,F_Inputs!$A$2:$Z$2,0)),3),"-")</f>
        <v>-</v>
      </c>
      <c r="H12" s="45" t="str" cm="1">
        <f t="array" ref="H12">IFERROR(ROUND(INDEX(F_Inputs!$A$2:$Z$438,MATCH($B12&amp;$D12,F_Inputs!$A$2:$A$438&amp;F_Inputs!$B$2:$B$438,0),MATCH(H$6,F_Inputs!$A$2:$Z$2,0)),3),"-")</f>
        <v>-</v>
      </c>
      <c r="I12" s="45" t="str" cm="1">
        <f t="array" ref="I12">IFERROR(ROUND(INDEX(F_Inputs!$A$2:$Z$438,MATCH($B12&amp;$D12,F_Inputs!$A$2:$A$438&amp;F_Inputs!$B$2:$B$438,0),MATCH(I$6,F_Inputs!$A$2:$Z$2,0)),3),"-")</f>
        <v>-</v>
      </c>
      <c r="J12" s="45" t="str" cm="1">
        <f t="array" ref="J12">IFERROR(ROUND(INDEX(F_Inputs!$A$2:$Z$438,MATCH($B12&amp;$D12,F_Inputs!$A$2:$A$438&amp;F_Inputs!$B$2:$B$438,0),MATCH(J$6,F_Inputs!$A$2:$Z$2,0)),3),"-")</f>
        <v>-</v>
      </c>
      <c r="K12" s="45" t="str" cm="1">
        <f t="array" ref="K12">IFERROR(ROUND(INDEX(F_Inputs!$A$2:$Z$438,MATCH($B12&amp;$D12,F_Inputs!$A$2:$A$438&amp;F_Inputs!$B$2:$B$438,0),MATCH(K$6,F_Inputs!$A$2:$Z$2,0)),3),"-")</f>
        <v>-</v>
      </c>
      <c r="L12" s="45" t="str" cm="1">
        <f t="array" ref="L12">IFERROR(ROUND(INDEX(F_Inputs!$A$2:$Z$438,MATCH($B12&amp;$D12,F_Inputs!$A$2:$A$438&amp;F_Inputs!$B$2:$B$438,0),MATCH(L$6,F_Inputs!$A$2:$Z$2,0)),3),"-")</f>
        <v>-</v>
      </c>
      <c r="M12" s="45" t="str" cm="1">
        <f t="array" ref="M12">IFERROR(ROUND(INDEX(F_Inputs!$A$2:$Z$438,MATCH($B12&amp;$D12,F_Inputs!$A$2:$A$438&amp;F_Inputs!$B$2:$B$438,0),MATCH(M$6,F_Inputs!$A$2:$Z$2,0)),3),"-")</f>
        <v>-</v>
      </c>
      <c r="N12" s="45" t="str" cm="1">
        <f t="array" ref="N12">IFERROR(ROUND(INDEX(F_Inputs!$A$2:$Z$438,MATCH($B12&amp;$D12,F_Inputs!$A$2:$A$438&amp;F_Inputs!$B$2:$B$438,0),MATCH(N$6,F_Inputs!$A$2:$Z$2,0)),3),"-")</f>
        <v>-</v>
      </c>
      <c r="O12" s="45" t="str" cm="1">
        <f t="array" ref="O12">IFERROR(ROUND(INDEX(F_Inputs!$A$2:$Z$438,MATCH($B12&amp;$D12,F_Inputs!$A$2:$A$438&amp;F_Inputs!$B$2:$B$438,0),MATCH(O$6,F_Inputs!$A$2:$Z$2,0)),3),"-")</f>
        <v>-</v>
      </c>
      <c r="P12" s="45" t="str" cm="1">
        <f t="array" ref="P12">IFERROR(ROUND(INDEX(F_Inputs!$A$2:$Z$438,MATCH($B12&amp;$D12,F_Inputs!$A$2:$A$438&amp;F_Inputs!$B$2:$B$438,0),MATCH(P$6,F_Inputs!$A$2:$Z$2,0)),3),"-")</f>
        <v>-</v>
      </c>
      <c r="Q12" s="45" t="str" cm="1">
        <f t="array" ref="Q12">IFERROR(ROUND(INDEX(F_Inputs!$A$2:$Z$438,MATCH($B12&amp;$D12,F_Inputs!$A$2:$A$438&amp;F_Inputs!$B$2:$B$438,0),MATCH(Q$6,F_Inputs!$A$2:$Z$2,0)),3),"-")</f>
        <v>-</v>
      </c>
      <c r="R12" s="45" t="str" cm="1">
        <f t="array" ref="R12">IFERROR(ROUND(INDEX(F_Inputs!$A$2:$Z$438,MATCH($B12&amp;$D12,F_Inputs!$A$2:$A$438&amp;F_Inputs!$B$2:$B$438,0),MATCH(R$6,F_Inputs!$A$2:$Z$2,0)),3),"-")</f>
        <v>-</v>
      </c>
      <c r="S12" s="45" t="str" cm="1">
        <f t="array" ref="S12">IFERROR(ROUND(INDEX(F_Inputs!$A$2:$Z$438,MATCH($B12&amp;$D12,F_Inputs!$A$2:$A$438&amp;F_Inputs!$B$2:$B$438,0),MATCH(S$6,F_Inputs!$A$2:$Z$2,0)),3),"-")</f>
        <v>-</v>
      </c>
      <c r="T12" s="45" t="str" cm="1">
        <f t="array" ref="T12">IFERROR(ROUND(INDEX(F_Inputs!$A$2:$Z$438,MATCH($B12&amp;$D12,F_Inputs!$A$2:$A$438&amp;F_Inputs!$B$2:$B$438,0),MATCH(T$6,F_Inputs!$A$2:$Z$2,0)),3),"-")</f>
        <v>-</v>
      </c>
      <c r="U12" s="45" t="str" cm="1">
        <f t="array" ref="U12">IFERROR(ROUND(INDEX(F_Inputs!$A$2:$Z$438,MATCH($B12&amp;$D12,F_Inputs!$A$2:$A$438&amp;F_Inputs!$B$2:$B$438,0),MATCH(U$6,F_Inputs!$A$2:$Z$2,0)),3),"-")</f>
        <v>-</v>
      </c>
      <c r="V12" s="45" t="str" cm="1">
        <f t="array" ref="V12">IFERROR(ROUND(INDEX(F_Inputs!$A$2:$Z$438,MATCH($B12&amp;$D12,F_Inputs!$A$2:$A$438&amp;F_Inputs!$B$2:$B$438,0),MATCH(V$6,F_Inputs!$A$2:$Z$2,0)),3),"-")</f>
        <v>-</v>
      </c>
      <c r="W12" s="45" t="str" cm="1">
        <f t="array" ref="W12">IFERROR(ROUND(INDEX(F_Inputs!$A$2:$Z$438,MATCH($B12&amp;$D12,F_Inputs!$A$2:$A$438&amp;F_Inputs!$B$2:$B$438,0),MATCH(W$6,F_Inputs!$A$2:$Z$2,0)),3),"-")</f>
        <v>-</v>
      </c>
      <c r="X12" s="45" t="str" cm="1">
        <f t="array" ref="X12">IFERROR(ROUND(INDEX(F_Inputs!$A$2:$Z$438,MATCH($B12&amp;$D12,F_Inputs!$A$2:$A$438&amp;F_Inputs!$B$2:$B$438,0),MATCH(X$6,F_Inputs!$A$2:$Z$2,0)),3),"-")</f>
        <v>-</v>
      </c>
      <c r="Y12" s="45" t="str" cm="1">
        <f t="array" ref="Y12">IFERROR(ROUND(INDEX(F_Inputs!$A$2:$Z$438,MATCH($B12&amp;$D12,F_Inputs!$A$2:$A$438&amp;F_Inputs!$B$2:$B$438,0),MATCH(Y$6,F_Inputs!$A$2:$Z$2,0)),3),"-")</f>
        <v>-</v>
      </c>
      <c r="Z12" s="45" t="str" cm="1">
        <f t="array" ref="Z12">IFERROR(ROUND(INDEX(F_Inputs!$A$2:$Z$438,MATCH($B12&amp;$D12,F_Inputs!$A$2:$A$438&amp;F_Inputs!$B$2:$B$438,0),MATCH(Z$6,F_Inputs!$A$2:$Z$2,0)),3),"-")</f>
        <v>-</v>
      </c>
      <c r="AA12" s="45" t="str" cm="1">
        <f t="array" ref="AA12">IFERROR(ROUND(INDEX(F_Inputs!$A$2:$Z$438,MATCH($B12&amp;$D12,F_Inputs!$A$2:$A$438&amp;F_Inputs!$B$2:$B$438,0),MATCH(AA$6,F_Inputs!$A$2:$Z$2,0)),3),"-")</f>
        <v>-</v>
      </c>
      <c r="AB12" s="45" t="str" cm="1">
        <f t="array" ref="AB12">IFERROR(ROUND(INDEX(F_Inputs!$A$2:$Z$438,MATCH($B12&amp;$D12,F_Inputs!$A$2:$A$438&amp;F_Inputs!$B$2:$B$438,0),MATCH(AB$6,F_Inputs!$A$2:$Z$2,0)),3),"-")</f>
        <v>-</v>
      </c>
    </row>
    <row r="13" spans="2:28" ht="20.45">
      <c r="B13" s="41" t="s">
        <v>242</v>
      </c>
      <c r="C13" s="4" t="str">
        <f t="shared" si="0"/>
        <v>%</v>
      </c>
      <c r="D13" s="4" t="str">
        <f t="shared" si="1"/>
        <v>OUT5_08_PR24</v>
      </c>
      <c r="E13" s="45" t="str" cm="1">
        <f t="array" ref="E13">IFERROR(ROUND(INDEX(F_Inputs!$A$2:$Z$438,MATCH($B13&amp;$D13,F_Inputs!$A$2:$A$438&amp;F_Inputs!$B$2:$B$438,0),MATCH(E$6,F_Inputs!$A$2:$Z$2,0)),3),"-")</f>
        <v>-</v>
      </c>
      <c r="F13" s="45" t="str" cm="1">
        <f t="array" ref="F13">IFERROR(ROUND(INDEX(F_Inputs!$A$2:$Z$438,MATCH($B13&amp;$D13,F_Inputs!$A$2:$A$438&amp;F_Inputs!$B$2:$B$438,0),MATCH(F$6,F_Inputs!$A$2:$Z$2,0)),3),"-")</f>
        <v>-</v>
      </c>
      <c r="G13" s="45" t="str" cm="1">
        <f t="array" ref="G13">IFERROR(ROUND(INDEX(F_Inputs!$A$2:$Z$438,MATCH($B13&amp;$D13,F_Inputs!$A$2:$A$438&amp;F_Inputs!$B$2:$B$438,0),MATCH(G$6,F_Inputs!$A$2:$Z$2,0)),3),"-")</f>
        <v>-</v>
      </c>
      <c r="H13" s="45" t="str" cm="1">
        <f t="array" ref="H13">IFERROR(ROUND(INDEX(F_Inputs!$A$2:$Z$438,MATCH($B13&amp;$D13,F_Inputs!$A$2:$A$438&amp;F_Inputs!$B$2:$B$438,0),MATCH(H$6,F_Inputs!$A$2:$Z$2,0)),3),"-")</f>
        <v>-</v>
      </c>
      <c r="I13" s="45" cm="1">
        <f t="array" ref="I13">IFERROR(ROUND(INDEX(F_Inputs!$A$2:$Z$438,MATCH($B13&amp;$D13,F_Inputs!$A$2:$A$438&amp;F_Inputs!$B$2:$B$438,0),MATCH(I$6,F_Inputs!$A$2:$Z$2,0)),3),"-")</f>
        <v>0.84899999999999998</v>
      </c>
      <c r="J13" s="45" cm="1">
        <f t="array" ref="J13">IFERROR(ROUND(INDEX(F_Inputs!$A$2:$Z$438,MATCH($B13&amp;$D13,F_Inputs!$A$2:$A$438&amp;F_Inputs!$B$2:$B$438,0),MATCH(J$6,F_Inputs!$A$2:$Z$2,0)),3),"-")</f>
        <v>0.84899999999999998</v>
      </c>
      <c r="K13" s="45" cm="1">
        <f t="array" ref="K13">IFERROR(ROUND(INDEX(F_Inputs!$A$2:$Z$438,MATCH($B13&amp;$D13,F_Inputs!$A$2:$A$438&amp;F_Inputs!$B$2:$B$438,0),MATCH(K$6,F_Inputs!$A$2:$Z$2,0)),3),"-")</f>
        <v>0.85699999999999998</v>
      </c>
      <c r="L13" s="45" cm="1">
        <f t="array" ref="L13">IFERROR(ROUND(INDEX(F_Inputs!$A$2:$Z$438,MATCH($B13&amp;$D13,F_Inputs!$A$2:$A$438&amp;F_Inputs!$B$2:$B$438,0),MATCH(L$6,F_Inputs!$A$2:$Z$2,0)),3),"-")</f>
        <v>0.86499999999999999</v>
      </c>
      <c r="M13" s="45" cm="1">
        <f t="array" ref="M13">IFERROR(ROUND(INDEX(F_Inputs!$A$2:$Z$438,MATCH($B13&amp;$D13,F_Inputs!$A$2:$A$438&amp;F_Inputs!$B$2:$B$438,0),MATCH(M$6,F_Inputs!$A$2:$Z$2,0)),3),"-")</f>
        <v>0.88200000000000001</v>
      </c>
      <c r="N13" s="45" cm="1">
        <f t="array" ref="N13">IFERROR(ROUND(INDEX(F_Inputs!$A$2:$Z$438,MATCH($B13&amp;$D13,F_Inputs!$A$2:$A$438&amp;F_Inputs!$B$2:$B$438,0),MATCH(N$6,F_Inputs!$A$2:$Z$2,0)),3),"-")</f>
        <v>0.88200000000000001</v>
      </c>
      <c r="O13" s="45" cm="1">
        <f t="array" ref="O13">IFERROR(ROUND(INDEX(F_Inputs!$A$2:$Z$438,MATCH($B13&amp;$D13,F_Inputs!$A$2:$A$438&amp;F_Inputs!$B$2:$B$438,0),MATCH(O$6,F_Inputs!$A$2:$Z$2,0)),3),"-")</f>
        <v>0.89400000000000002</v>
      </c>
      <c r="P13" s="45" cm="1">
        <f t="array" ref="P13">IFERROR(ROUND(INDEX(F_Inputs!$A$2:$Z$438,MATCH($B13&amp;$D13,F_Inputs!$A$2:$A$438&amp;F_Inputs!$B$2:$B$438,0),MATCH(P$6,F_Inputs!$A$2:$Z$2,0)),3),"-")</f>
        <v>0.86299999999999999</v>
      </c>
      <c r="Q13" s="45" cm="1">
        <f t="array" ref="Q13">IFERROR(ROUND(INDEX(F_Inputs!$A$2:$Z$438,MATCH($B13&amp;$D13,F_Inputs!$A$2:$A$438&amp;F_Inputs!$B$2:$B$438,0),MATCH(Q$6,F_Inputs!$A$2:$Z$2,0)),3),"-")</f>
        <v>0.79900000000000004</v>
      </c>
      <c r="R13" s="45" cm="1">
        <f t="array" ref="R13">IFERROR(ROUND(INDEX(F_Inputs!$A$2:$Z$438,MATCH($B13&amp;$D13,F_Inputs!$A$2:$A$438&amp;F_Inputs!$B$2:$B$438,0),MATCH(R$6,F_Inputs!$A$2:$Z$2,0)),3),"-")</f>
        <v>0.81499999999999995</v>
      </c>
      <c r="S13" s="45" cm="1">
        <f t="array" ref="S13">IFERROR(ROUND(INDEX(F_Inputs!$A$2:$Z$438,MATCH($B13&amp;$D13,F_Inputs!$A$2:$A$438&amp;F_Inputs!$B$2:$B$438,0),MATCH(S$6,F_Inputs!$A$2:$Z$2,0)),3),"-")</f>
        <v>0.85899999999999999</v>
      </c>
      <c r="T13" s="45" cm="1">
        <f t="array" ref="T13">IFERROR(ROUND(INDEX(F_Inputs!$A$2:$Z$438,MATCH($B13&amp;$D13,F_Inputs!$A$2:$A$438&amp;F_Inputs!$B$2:$B$438,0),MATCH(T$6,F_Inputs!$A$2:$Z$2,0)),3),"-")</f>
        <v>0.86699999999999999</v>
      </c>
      <c r="U13" s="45" cm="1">
        <f t="array" ref="U13">IFERROR(ROUND(INDEX(F_Inputs!$A$2:$Z$438,MATCH($B13&amp;$D13,F_Inputs!$A$2:$A$438&amp;F_Inputs!$B$2:$B$438,0),MATCH(U$6,F_Inputs!$A$2:$Z$2,0)),3),"-")</f>
        <v>0.88300000000000001</v>
      </c>
      <c r="V13" s="45" cm="1">
        <f t="array" ref="V13">IFERROR(ROUND(INDEX(F_Inputs!$A$2:$Z$438,MATCH($B13&amp;$D13,F_Inputs!$A$2:$A$438&amp;F_Inputs!$B$2:$B$438,0),MATCH(V$6,F_Inputs!$A$2:$Z$2,0)),3),"-")</f>
        <v>0.88300000000000001</v>
      </c>
      <c r="W13" s="45" cm="1">
        <f t="array" ref="W13">IFERROR(ROUND(INDEX(F_Inputs!$A$2:$Z$438,MATCH($B13&amp;$D13,F_Inputs!$A$2:$A$438&amp;F_Inputs!$B$2:$B$438,0),MATCH(W$6,F_Inputs!$A$2:$Z$2,0)),3),"-")</f>
        <v>0.88300000000000001</v>
      </c>
      <c r="X13" s="45" cm="1">
        <f t="array" ref="X13">IFERROR(ROUND(INDEX(F_Inputs!$A$2:$Z$438,MATCH($B13&amp;$D13,F_Inputs!$A$2:$A$438&amp;F_Inputs!$B$2:$B$438,0),MATCH(X$6,F_Inputs!$A$2:$Z$2,0)),3),"-")</f>
        <v>0.88300000000000001</v>
      </c>
      <c r="Y13" s="45" cm="1">
        <f t="array" ref="Y13">IFERROR(ROUND(INDEX(F_Inputs!$A$2:$Z$438,MATCH($B13&amp;$D13,F_Inputs!$A$2:$A$438&amp;F_Inputs!$B$2:$B$438,0),MATCH(Y$6,F_Inputs!$A$2:$Z$2,0)),3),"-")</f>
        <v>0.88300000000000001</v>
      </c>
      <c r="Z13" s="45" cm="1">
        <f t="array" ref="Z13">IFERROR(ROUND(INDEX(F_Inputs!$A$2:$Z$438,MATCH($B13&amp;$D13,F_Inputs!$A$2:$A$438&amp;F_Inputs!$B$2:$B$438,0),MATCH(Z$6,F_Inputs!$A$2:$Z$2,0)),3),"-")</f>
        <v>0.88700000000000001</v>
      </c>
      <c r="AA13" s="45" cm="1">
        <f t="array" ref="AA13">IFERROR(ROUND(INDEX(F_Inputs!$A$2:$Z$438,MATCH($B13&amp;$D13,F_Inputs!$A$2:$A$438&amp;F_Inputs!$B$2:$B$438,0),MATCH(AA$6,F_Inputs!$A$2:$Z$2,0)),3),"-")</f>
        <v>0.89100000000000001</v>
      </c>
      <c r="AB13" s="45" cm="1">
        <f t="array" ref="AB13">IFERROR(ROUND(INDEX(F_Inputs!$A$2:$Z$438,MATCH($B13&amp;$D13,F_Inputs!$A$2:$A$438&amp;F_Inputs!$B$2:$B$438,0),MATCH(AB$6,F_Inputs!$A$2:$Z$2,0)),3),"-")</f>
        <v>0.89100000000000001</v>
      </c>
    </row>
    <row r="14" spans="2:28" ht="20.45">
      <c r="B14" s="41" t="s">
        <v>243</v>
      </c>
      <c r="C14" s="4" t="str">
        <f t="shared" si="0"/>
        <v>%</v>
      </c>
      <c r="D14" s="4" t="str">
        <f t="shared" si="1"/>
        <v>OUT5_08_PR24</v>
      </c>
      <c r="E14" s="45" t="str" cm="1">
        <f t="array" ref="E14">IFERROR(ROUND(INDEX(F_Inputs!$A$2:$Z$438,MATCH($B14&amp;$D14,F_Inputs!$A$2:$A$438&amp;F_Inputs!$B$2:$B$438,0),MATCH(E$6,F_Inputs!$A$2:$Z$2,0)),3),"-")</f>
        <v>-</v>
      </c>
      <c r="F14" s="45" t="str" cm="1">
        <f t="array" ref="F14">IFERROR(ROUND(INDEX(F_Inputs!$A$2:$Z$438,MATCH($B14&amp;$D14,F_Inputs!$A$2:$A$438&amp;F_Inputs!$B$2:$B$438,0),MATCH(F$6,F_Inputs!$A$2:$Z$2,0)),3),"-")</f>
        <v>-</v>
      </c>
      <c r="G14" s="45" t="str" cm="1">
        <f t="array" ref="G14">IFERROR(ROUND(INDEX(F_Inputs!$A$2:$Z$438,MATCH($B14&amp;$D14,F_Inputs!$A$2:$A$438&amp;F_Inputs!$B$2:$B$438,0),MATCH(G$6,F_Inputs!$A$2:$Z$2,0)),3),"-")</f>
        <v>-</v>
      </c>
      <c r="H14" s="45" t="str" cm="1">
        <f t="array" ref="H14">IFERROR(ROUND(INDEX(F_Inputs!$A$2:$Z$438,MATCH($B14&amp;$D14,F_Inputs!$A$2:$A$438&amp;F_Inputs!$B$2:$B$438,0),MATCH(H$6,F_Inputs!$A$2:$Z$2,0)),3),"-")</f>
        <v>-</v>
      </c>
      <c r="I14" s="45" cm="1">
        <f t="array" ref="I14">IFERROR(ROUND(INDEX(F_Inputs!$A$2:$Z$438,MATCH($B14&amp;$D14,F_Inputs!$A$2:$A$438&amp;F_Inputs!$B$2:$B$438,0),MATCH(I$6,F_Inputs!$A$2:$Z$2,0)),3),"-")</f>
        <v>0.66</v>
      </c>
      <c r="J14" s="45" cm="1">
        <f t="array" ref="J14">IFERROR(ROUND(INDEX(F_Inputs!$A$2:$Z$438,MATCH($B14&amp;$D14,F_Inputs!$A$2:$A$438&amp;F_Inputs!$B$2:$B$438,0),MATCH(J$6,F_Inputs!$A$2:$Z$2,0)),3),"-")</f>
        <v>1</v>
      </c>
      <c r="K14" s="45" cm="1">
        <f t="array" ref="K14">IFERROR(ROUND(INDEX(F_Inputs!$A$2:$Z$438,MATCH($B14&amp;$D14,F_Inputs!$A$2:$A$438&amp;F_Inputs!$B$2:$B$438,0),MATCH(K$6,F_Inputs!$A$2:$Z$2,0)),3),"-")</f>
        <v>1</v>
      </c>
      <c r="L14" s="45" cm="1">
        <f t="array" ref="L14">IFERROR(ROUND(INDEX(F_Inputs!$A$2:$Z$438,MATCH($B14&amp;$D14,F_Inputs!$A$2:$A$438&amp;F_Inputs!$B$2:$B$438,0),MATCH(L$6,F_Inputs!$A$2:$Z$2,0)),3),"-")</f>
        <v>1</v>
      </c>
      <c r="M14" s="45" cm="1">
        <f t="array" ref="M14">IFERROR(ROUND(INDEX(F_Inputs!$A$2:$Z$438,MATCH($B14&amp;$D14,F_Inputs!$A$2:$A$438&amp;F_Inputs!$B$2:$B$438,0),MATCH(M$6,F_Inputs!$A$2:$Z$2,0)),3),"-")</f>
        <v>1</v>
      </c>
      <c r="N14" s="45" t="str" cm="1">
        <f t="array" ref="N14">IFERROR(ROUND(INDEX(F_Inputs!$A$2:$Z$438,MATCH($B14&amp;$D14,F_Inputs!$A$2:$A$438&amp;F_Inputs!$B$2:$B$438,0),MATCH(N$6,F_Inputs!$A$2:$Z$2,0)),3),"-")</f>
        <v>-</v>
      </c>
      <c r="O14" s="45" cm="1">
        <f t="array" ref="O14">IFERROR(ROUND(INDEX(F_Inputs!$A$2:$Z$438,MATCH($B14&amp;$D14,F_Inputs!$A$2:$A$438&amp;F_Inputs!$B$2:$B$438,0),MATCH(O$6,F_Inputs!$A$2:$Z$2,0)),3),"-")</f>
        <v>1</v>
      </c>
      <c r="P14" s="45" cm="1">
        <f t="array" ref="P14">IFERROR(ROUND(INDEX(F_Inputs!$A$2:$Z$438,MATCH($B14&amp;$D14,F_Inputs!$A$2:$A$438&amp;F_Inputs!$B$2:$B$438,0),MATCH(P$6,F_Inputs!$A$2:$Z$2,0)),3),"-")</f>
        <v>0.5</v>
      </c>
      <c r="Q14" s="45" cm="1">
        <f t="array" ref="Q14">IFERROR(ROUND(INDEX(F_Inputs!$A$2:$Z$438,MATCH($B14&amp;$D14,F_Inputs!$A$2:$A$438&amp;F_Inputs!$B$2:$B$438,0),MATCH(Q$6,F_Inputs!$A$2:$Z$2,0)),3),"-")</f>
        <v>0.5</v>
      </c>
      <c r="R14" s="45" cm="1">
        <f t="array" ref="R14">IFERROR(ROUND(INDEX(F_Inputs!$A$2:$Z$438,MATCH($B14&amp;$D14,F_Inputs!$A$2:$A$438&amp;F_Inputs!$B$2:$B$438,0),MATCH(R$6,F_Inputs!$A$2:$Z$2,0)),3),"-")</f>
        <v>0.5</v>
      </c>
      <c r="S14" s="45" cm="1">
        <f t="array" ref="S14">IFERROR(ROUND(INDEX(F_Inputs!$A$2:$Z$438,MATCH($B14&amp;$D14,F_Inputs!$A$2:$A$438&amp;F_Inputs!$B$2:$B$438,0),MATCH(S$6,F_Inputs!$A$2:$Z$2,0)),3),"-")</f>
        <v>0.5</v>
      </c>
      <c r="T14" s="45" cm="1">
        <f t="array" ref="T14">IFERROR(ROUND(INDEX(F_Inputs!$A$2:$Z$438,MATCH($B14&amp;$D14,F_Inputs!$A$2:$A$438&amp;F_Inputs!$B$2:$B$438,0),MATCH(T$6,F_Inputs!$A$2:$Z$2,0)),3),"-")</f>
        <v>0.5</v>
      </c>
      <c r="U14" s="45" cm="1">
        <f t="array" ref="U14">IFERROR(ROUND(INDEX(F_Inputs!$A$2:$Z$438,MATCH($B14&amp;$D14,F_Inputs!$A$2:$A$438&amp;F_Inputs!$B$2:$B$438,0),MATCH(U$6,F_Inputs!$A$2:$Z$2,0)),3),"-")</f>
        <v>0.5</v>
      </c>
      <c r="V14" s="45" cm="1">
        <f t="array" ref="V14">IFERROR(ROUND(INDEX(F_Inputs!$A$2:$Z$438,MATCH($B14&amp;$D14,F_Inputs!$A$2:$A$438&amp;F_Inputs!$B$2:$B$438,0),MATCH(V$6,F_Inputs!$A$2:$Z$2,0)),3),"-")</f>
        <v>0.5</v>
      </c>
      <c r="W14" s="45" cm="1">
        <f t="array" ref="W14">IFERROR(ROUND(INDEX(F_Inputs!$A$2:$Z$438,MATCH($B14&amp;$D14,F_Inputs!$A$2:$A$438&amp;F_Inputs!$B$2:$B$438,0),MATCH(W$6,F_Inputs!$A$2:$Z$2,0)),3),"-")</f>
        <v>0.66500000000000004</v>
      </c>
      <c r="X14" s="45" cm="1">
        <f t="array" ref="X14">IFERROR(ROUND(INDEX(F_Inputs!$A$2:$Z$438,MATCH($B14&amp;$D14,F_Inputs!$A$2:$A$438&amp;F_Inputs!$B$2:$B$438,0),MATCH(X$6,F_Inputs!$A$2:$Z$2,0)),3),"-")</f>
        <v>0.66500000000000004</v>
      </c>
      <c r="Y14" s="45" cm="1">
        <f t="array" ref="Y14">IFERROR(ROUND(INDEX(F_Inputs!$A$2:$Z$438,MATCH($B14&amp;$D14,F_Inputs!$A$2:$A$438&amp;F_Inputs!$B$2:$B$438,0),MATCH(Y$6,F_Inputs!$A$2:$Z$2,0)),3),"-")</f>
        <v>0.66500000000000004</v>
      </c>
      <c r="Z14" s="45" cm="1">
        <f t="array" ref="Z14">IFERROR(ROUND(INDEX(F_Inputs!$A$2:$Z$438,MATCH($B14&amp;$D14,F_Inputs!$A$2:$A$438&amp;F_Inputs!$B$2:$B$438,0),MATCH(Z$6,F_Inputs!$A$2:$Z$2,0)),3),"-")</f>
        <v>0.66500000000000004</v>
      </c>
      <c r="AA14" s="45" cm="1">
        <f t="array" ref="AA14">IFERROR(ROUND(INDEX(F_Inputs!$A$2:$Z$438,MATCH($B14&amp;$D14,F_Inputs!$A$2:$A$438&amp;F_Inputs!$B$2:$B$438,0),MATCH(AA$6,F_Inputs!$A$2:$Z$2,0)),3),"-")</f>
        <v>0.66500000000000004</v>
      </c>
      <c r="AB14" s="45" cm="1">
        <f t="array" ref="AB14">IFERROR(ROUND(INDEX(F_Inputs!$A$2:$Z$438,MATCH($B14&amp;$D14,F_Inputs!$A$2:$A$438&amp;F_Inputs!$B$2:$B$438,0),MATCH(AB$6,F_Inputs!$A$2:$Z$2,0)),3),"-")</f>
        <v>0.66500000000000004</v>
      </c>
    </row>
    <row r="15" spans="2:28" ht="20.45">
      <c r="B15" s="41" t="s">
        <v>244</v>
      </c>
      <c r="C15" s="4" t="str">
        <f t="shared" si="0"/>
        <v>%</v>
      </c>
      <c r="D15" s="4" t="str">
        <f t="shared" si="1"/>
        <v>OUT5_08_PR24</v>
      </c>
      <c r="E15" s="45" t="str" cm="1">
        <f t="array" ref="E15">IFERROR(ROUND(INDEX(F_Inputs!$A$2:$Z$438,MATCH($B15&amp;$D15,F_Inputs!$A$2:$A$438&amp;F_Inputs!$B$2:$B$438,0),MATCH(E$6,F_Inputs!$A$2:$Z$2,0)),3),"-")</f>
        <v>-</v>
      </c>
      <c r="F15" s="45" t="str" cm="1">
        <f t="array" ref="F15">IFERROR(ROUND(INDEX(F_Inputs!$A$2:$Z$438,MATCH($B15&amp;$D15,F_Inputs!$A$2:$A$438&amp;F_Inputs!$B$2:$B$438,0),MATCH(F$6,F_Inputs!$A$2:$Z$2,0)),3),"-")</f>
        <v>-</v>
      </c>
      <c r="G15" s="45" t="str" cm="1">
        <f t="array" ref="G15">IFERROR(ROUND(INDEX(F_Inputs!$A$2:$Z$438,MATCH($B15&amp;$D15,F_Inputs!$A$2:$A$438&amp;F_Inputs!$B$2:$B$438,0),MATCH(G$6,F_Inputs!$A$2:$Z$2,0)),3),"-")</f>
        <v>-</v>
      </c>
      <c r="H15" s="45" t="str" cm="1">
        <f t="array" ref="H15">IFERROR(ROUND(INDEX(F_Inputs!$A$2:$Z$438,MATCH($B15&amp;$D15,F_Inputs!$A$2:$A$438&amp;F_Inputs!$B$2:$B$438,0),MATCH(H$6,F_Inputs!$A$2:$Z$2,0)),3),"-")</f>
        <v>-</v>
      </c>
      <c r="I15" s="45" cm="1">
        <f t="array" ref="I15">IFERROR(ROUND(INDEX(F_Inputs!$A$2:$Z$438,MATCH($B15&amp;$D15,F_Inputs!$A$2:$A$438&amp;F_Inputs!$B$2:$B$438,0),MATCH(I$6,F_Inputs!$A$2:$Z$2,0)),3),"-")</f>
        <v>0.47099999999999997</v>
      </c>
      <c r="J15" s="45" cm="1">
        <f t="array" ref="J15">IFERROR(ROUND(INDEX(F_Inputs!$A$2:$Z$438,MATCH($B15&amp;$D15,F_Inputs!$A$2:$A$438&amp;F_Inputs!$B$2:$B$438,0),MATCH(J$6,F_Inputs!$A$2:$Z$2,0)),3),"-")</f>
        <v>0.621</v>
      </c>
      <c r="K15" s="45" cm="1">
        <f t="array" ref="K15">IFERROR(ROUND(INDEX(F_Inputs!$A$2:$Z$438,MATCH($B15&amp;$D15,F_Inputs!$A$2:$A$438&amp;F_Inputs!$B$2:$B$438,0),MATCH(K$6,F_Inputs!$A$2:$Z$2,0)),3),"-")</f>
        <v>0.58799999999999997</v>
      </c>
      <c r="L15" s="45" cm="1">
        <f t="array" ref="L15">IFERROR(ROUND(INDEX(F_Inputs!$A$2:$Z$438,MATCH($B15&amp;$D15,F_Inputs!$A$2:$A$438&amp;F_Inputs!$B$2:$B$438,0),MATCH(L$6,F_Inputs!$A$2:$Z$2,0)),3),"-")</f>
        <v>0.58599999999999997</v>
      </c>
      <c r="M15" s="45" cm="1">
        <f t="array" ref="M15">IFERROR(ROUND(INDEX(F_Inputs!$A$2:$Z$438,MATCH($B15&amp;$D15,F_Inputs!$A$2:$A$438&amp;F_Inputs!$B$2:$B$438,0),MATCH(M$6,F_Inputs!$A$2:$Z$2,0)),3),"-")</f>
        <v>0.58399999999999996</v>
      </c>
      <c r="N15" s="45" t="str" cm="1">
        <f t="array" ref="N15">IFERROR(ROUND(INDEX(F_Inputs!$A$2:$Z$438,MATCH($B15&amp;$D15,F_Inputs!$A$2:$A$438&amp;F_Inputs!$B$2:$B$438,0),MATCH(N$6,F_Inputs!$A$2:$Z$2,0)),3),"-")</f>
        <v>-</v>
      </c>
      <c r="O15" s="45" cm="1">
        <f t="array" ref="O15">IFERROR(ROUND(INDEX(F_Inputs!$A$2:$Z$438,MATCH($B15&amp;$D15,F_Inputs!$A$2:$A$438&amp;F_Inputs!$B$2:$B$438,0),MATCH(O$6,F_Inputs!$A$2:$Z$2,0)),3),"-")</f>
        <v>0.60699999999999998</v>
      </c>
      <c r="P15" s="45" cm="1">
        <f t="array" ref="P15">IFERROR(ROUND(INDEX(F_Inputs!$A$2:$Z$438,MATCH($B15&amp;$D15,F_Inputs!$A$2:$A$438&amp;F_Inputs!$B$2:$B$438,0),MATCH(P$6,F_Inputs!$A$2:$Z$2,0)),3),"-")</f>
        <v>0.61799999999999999</v>
      </c>
      <c r="Q15" s="45" cm="1">
        <f t="array" ref="Q15">IFERROR(ROUND(INDEX(F_Inputs!$A$2:$Z$438,MATCH($B15&amp;$D15,F_Inputs!$A$2:$A$438&amp;F_Inputs!$B$2:$B$438,0),MATCH(Q$6,F_Inputs!$A$2:$Z$2,0)),3),"-")</f>
        <v>0.59599999999999997</v>
      </c>
      <c r="R15" s="45" cm="1">
        <f t="array" ref="R15">IFERROR(ROUND(INDEX(F_Inputs!$A$2:$Z$438,MATCH($B15&amp;$D15,F_Inputs!$A$2:$A$438&amp;F_Inputs!$B$2:$B$438,0),MATCH(R$6,F_Inputs!$A$2:$Z$2,0)),3),"-")</f>
        <v>0.59599999999999997</v>
      </c>
      <c r="S15" s="45" cm="1">
        <f t="array" ref="S15">IFERROR(ROUND(INDEX(F_Inputs!$A$2:$Z$438,MATCH($B15&amp;$D15,F_Inputs!$A$2:$A$438&amp;F_Inputs!$B$2:$B$438,0),MATCH(S$6,F_Inputs!$A$2:$Z$2,0)),3),"-")</f>
        <v>0.59599999999999997</v>
      </c>
      <c r="T15" s="45" cm="1">
        <f t="array" ref="T15">IFERROR(ROUND(INDEX(F_Inputs!$A$2:$Z$438,MATCH($B15&amp;$D15,F_Inputs!$A$2:$A$438&amp;F_Inputs!$B$2:$B$438,0),MATCH(T$6,F_Inputs!$A$2:$Z$2,0)),3),"-")</f>
        <v>0.59599999999999997</v>
      </c>
      <c r="U15" s="45" cm="1">
        <f t="array" ref="U15">IFERROR(ROUND(INDEX(F_Inputs!$A$2:$Z$438,MATCH($B15&amp;$D15,F_Inputs!$A$2:$A$438&amp;F_Inputs!$B$2:$B$438,0),MATCH(U$6,F_Inputs!$A$2:$Z$2,0)),3),"-")</f>
        <v>0.59599999999999997</v>
      </c>
      <c r="V15" s="45" cm="1">
        <f t="array" ref="V15">IFERROR(ROUND(INDEX(F_Inputs!$A$2:$Z$438,MATCH($B15&amp;$D15,F_Inputs!$A$2:$A$438&amp;F_Inputs!$B$2:$B$438,0),MATCH(V$6,F_Inputs!$A$2:$Z$2,0)),3),"-")</f>
        <v>0.59599999999999997</v>
      </c>
      <c r="W15" s="45" cm="1">
        <f t="array" ref="W15">IFERROR(ROUND(INDEX(F_Inputs!$A$2:$Z$438,MATCH($B15&amp;$D15,F_Inputs!$A$2:$A$438&amp;F_Inputs!$B$2:$B$438,0),MATCH(W$6,F_Inputs!$A$2:$Z$2,0)),3),"-")</f>
        <v>0.60699999999999998</v>
      </c>
      <c r="X15" s="45" cm="1">
        <f t="array" ref="X15">IFERROR(ROUND(INDEX(F_Inputs!$A$2:$Z$438,MATCH($B15&amp;$D15,F_Inputs!$A$2:$A$438&amp;F_Inputs!$B$2:$B$438,0),MATCH(X$6,F_Inputs!$A$2:$Z$2,0)),3),"-")</f>
        <v>0.60699999999999998</v>
      </c>
      <c r="Y15" s="45" cm="1">
        <f t="array" ref="Y15">IFERROR(ROUND(INDEX(F_Inputs!$A$2:$Z$438,MATCH($B15&amp;$D15,F_Inputs!$A$2:$A$438&amp;F_Inputs!$B$2:$B$438,0),MATCH(Y$6,F_Inputs!$A$2:$Z$2,0)),3),"-")</f>
        <v>0.60699999999999998</v>
      </c>
      <c r="Z15" s="45" cm="1">
        <f t="array" ref="Z15">IFERROR(ROUND(INDEX(F_Inputs!$A$2:$Z$438,MATCH($B15&amp;$D15,F_Inputs!$A$2:$A$438&amp;F_Inputs!$B$2:$B$438,0),MATCH(Z$6,F_Inputs!$A$2:$Z$2,0)),3),"-")</f>
        <v>0.60699999999999998</v>
      </c>
      <c r="AA15" s="45" cm="1">
        <f t="array" ref="AA15">IFERROR(ROUND(INDEX(F_Inputs!$A$2:$Z$438,MATCH($B15&amp;$D15,F_Inputs!$A$2:$A$438&amp;F_Inputs!$B$2:$B$438,0),MATCH(AA$6,F_Inputs!$A$2:$Z$2,0)),3),"-")</f>
        <v>0.60699999999999998</v>
      </c>
      <c r="AB15" s="45" cm="1">
        <f t="array" ref="AB15">IFERROR(ROUND(INDEX(F_Inputs!$A$2:$Z$438,MATCH($B15&amp;$D15,F_Inputs!$A$2:$A$438&amp;F_Inputs!$B$2:$B$438,0),MATCH(AB$6,F_Inputs!$A$2:$Z$2,0)),3),"-")</f>
        <v>0.60699999999999998</v>
      </c>
    </row>
    <row r="16" spans="2:28" ht="20.45">
      <c r="B16" s="41" t="s">
        <v>245</v>
      </c>
      <c r="C16" s="4" t="str">
        <f t="shared" si="0"/>
        <v>%</v>
      </c>
      <c r="D16" s="4" t="str">
        <f t="shared" si="1"/>
        <v>OUT5_08_PR24</v>
      </c>
      <c r="E16" s="45" t="str" cm="1">
        <f t="array" ref="E16">IFERROR(ROUND(INDEX(F_Inputs!$A$2:$Z$438,MATCH($B16&amp;$D16,F_Inputs!$A$2:$A$438&amp;F_Inputs!$B$2:$B$438,0),MATCH(E$6,F_Inputs!$A$2:$Z$2,0)),3),"-")</f>
        <v>-</v>
      </c>
      <c r="F16" s="45" t="str" cm="1">
        <f t="array" ref="F16">IFERROR(ROUND(INDEX(F_Inputs!$A$2:$Z$438,MATCH($B16&amp;$D16,F_Inputs!$A$2:$A$438&amp;F_Inputs!$B$2:$B$438,0),MATCH(F$6,F_Inputs!$A$2:$Z$2,0)),3),"-")</f>
        <v>-</v>
      </c>
      <c r="G16" s="45" t="str" cm="1">
        <f t="array" ref="G16">IFERROR(ROUND(INDEX(F_Inputs!$A$2:$Z$438,MATCH($B16&amp;$D16,F_Inputs!$A$2:$A$438&amp;F_Inputs!$B$2:$B$438,0),MATCH(G$6,F_Inputs!$A$2:$Z$2,0)),3),"-")</f>
        <v>-</v>
      </c>
      <c r="H16" s="45" t="str" cm="1">
        <f t="array" ref="H16">IFERROR(ROUND(INDEX(F_Inputs!$A$2:$Z$438,MATCH($B16&amp;$D16,F_Inputs!$A$2:$A$438&amp;F_Inputs!$B$2:$B$438,0),MATCH(H$6,F_Inputs!$A$2:$Z$2,0)),3),"-")</f>
        <v>-</v>
      </c>
      <c r="I16" s="45" cm="1">
        <f t="array" ref="I16">IFERROR(ROUND(INDEX(F_Inputs!$A$2:$Z$438,MATCH($B16&amp;$D16,F_Inputs!$A$2:$A$438&amp;F_Inputs!$B$2:$B$438,0),MATCH(I$6,F_Inputs!$A$2:$Z$2,0)),3),"-")</f>
        <v>0.85599999999999998</v>
      </c>
      <c r="J16" s="45" cm="1">
        <f t="array" ref="J16">IFERROR(ROUND(INDEX(F_Inputs!$A$2:$Z$438,MATCH($B16&amp;$D16,F_Inputs!$A$2:$A$438&amp;F_Inputs!$B$2:$B$438,0),MATCH(J$6,F_Inputs!$A$2:$Z$2,0)),3),"-")</f>
        <v>0.871</v>
      </c>
      <c r="K16" s="45" cm="1">
        <f t="array" ref="K16">IFERROR(ROUND(INDEX(F_Inputs!$A$2:$Z$438,MATCH($B16&amp;$D16,F_Inputs!$A$2:$A$438&amp;F_Inputs!$B$2:$B$438,0),MATCH(K$6,F_Inputs!$A$2:$Z$2,0)),3),"-")</f>
        <v>0.85699999999999998</v>
      </c>
      <c r="L16" s="45" cm="1">
        <f t="array" ref="L16">IFERROR(ROUND(INDEX(F_Inputs!$A$2:$Z$438,MATCH($B16&amp;$D16,F_Inputs!$A$2:$A$438&amp;F_Inputs!$B$2:$B$438,0),MATCH(L$6,F_Inputs!$A$2:$Z$2,0)),3),"-")</f>
        <v>0.85699999999999998</v>
      </c>
      <c r="M16" s="45" cm="1">
        <f t="array" ref="M16">IFERROR(ROUND(INDEX(F_Inputs!$A$2:$Z$438,MATCH($B16&amp;$D16,F_Inputs!$A$2:$A$438&amp;F_Inputs!$B$2:$B$438,0),MATCH(M$6,F_Inputs!$A$2:$Z$2,0)),3),"-")</f>
        <v>0.86699999999999999</v>
      </c>
      <c r="N16" s="45" t="str" cm="1">
        <f t="array" ref="N16">IFERROR(ROUND(INDEX(F_Inputs!$A$2:$Z$438,MATCH($B16&amp;$D16,F_Inputs!$A$2:$A$438&amp;F_Inputs!$B$2:$B$438,0),MATCH(N$6,F_Inputs!$A$2:$Z$2,0)),3),"-")</f>
        <v>-</v>
      </c>
      <c r="O16" s="45" cm="1">
        <f t="array" ref="O16">IFERROR(ROUND(INDEX(F_Inputs!$A$2:$Z$438,MATCH($B16&amp;$D16,F_Inputs!$A$2:$A$438&amp;F_Inputs!$B$2:$B$438,0),MATCH(O$6,F_Inputs!$A$2:$Z$2,0)),3),"-")</f>
        <v>0.83199999999999996</v>
      </c>
      <c r="P16" s="45" cm="1">
        <f t="array" ref="P16">IFERROR(ROUND(INDEX(F_Inputs!$A$2:$Z$438,MATCH($B16&amp;$D16,F_Inputs!$A$2:$A$438&amp;F_Inputs!$B$2:$B$438,0),MATCH(P$6,F_Inputs!$A$2:$Z$2,0)),3),"-")</f>
        <v>0.85699999999999998</v>
      </c>
      <c r="Q16" s="45" cm="1">
        <f t="array" ref="Q16">IFERROR(ROUND(INDEX(F_Inputs!$A$2:$Z$438,MATCH($B16&amp;$D16,F_Inputs!$A$2:$A$438&amp;F_Inputs!$B$2:$B$438,0),MATCH(Q$6,F_Inputs!$A$2:$Z$2,0)),3),"-")</f>
        <v>0.85699999999999998</v>
      </c>
      <c r="R16" s="45" cm="1">
        <f t="array" ref="R16">IFERROR(ROUND(INDEX(F_Inputs!$A$2:$Z$438,MATCH($B16&amp;$D16,F_Inputs!$A$2:$A$438&amp;F_Inputs!$B$2:$B$438,0),MATCH(R$6,F_Inputs!$A$2:$Z$2,0)),3),"-")</f>
        <v>0.85699999999999998</v>
      </c>
      <c r="S16" s="45" cm="1">
        <f t="array" ref="S16">IFERROR(ROUND(INDEX(F_Inputs!$A$2:$Z$438,MATCH($B16&amp;$D16,F_Inputs!$A$2:$A$438&amp;F_Inputs!$B$2:$B$438,0),MATCH(S$6,F_Inputs!$A$2:$Z$2,0)),3),"-")</f>
        <v>0.85699999999999998</v>
      </c>
      <c r="T16" s="45" cm="1">
        <f t="array" ref="T16">IFERROR(ROUND(INDEX(F_Inputs!$A$2:$Z$438,MATCH($B16&amp;$D16,F_Inputs!$A$2:$A$438&amp;F_Inputs!$B$2:$B$438,0),MATCH(T$6,F_Inputs!$A$2:$Z$2,0)),3),"-")</f>
        <v>0.85699999999999998</v>
      </c>
      <c r="U16" s="45" cm="1">
        <f t="array" ref="U16">IFERROR(ROUND(INDEX(F_Inputs!$A$2:$Z$438,MATCH($B16&amp;$D16,F_Inputs!$A$2:$A$438&amp;F_Inputs!$B$2:$B$438,0),MATCH(U$6,F_Inputs!$A$2:$Z$2,0)),3),"-")</f>
        <v>0.85699999999999998</v>
      </c>
      <c r="V16" s="45" cm="1">
        <f t="array" ref="V16">IFERROR(ROUND(INDEX(F_Inputs!$A$2:$Z$438,MATCH($B16&amp;$D16,F_Inputs!$A$2:$A$438&amp;F_Inputs!$B$2:$B$438,0),MATCH(V$6,F_Inputs!$A$2:$Z$2,0)),3),"-")</f>
        <v>0.85699999999999998</v>
      </c>
      <c r="W16" s="45" cm="1">
        <f t="array" ref="W16">IFERROR(ROUND(INDEX(F_Inputs!$A$2:$Z$438,MATCH($B16&amp;$D16,F_Inputs!$A$2:$A$438&amp;F_Inputs!$B$2:$B$438,0),MATCH(W$6,F_Inputs!$A$2:$Z$2,0)),3),"-")</f>
        <v>0.85699999999999998</v>
      </c>
      <c r="X16" s="45" cm="1">
        <f t="array" ref="X16">IFERROR(ROUND(INDEX(F_Inputs!$A$2:$Z$438,MATCH($B16&amp;$D16,F_Inputs!$A$2:$A$438&amp;F_Inputs!$B$2:$B$438,0),MATCH(X$6,F_Inputs!$A$2:$Z$2,0)),3),"-")</f>
        <v>0.86399999999999999</v>
      </c>
      <c r="Y16" s="45" cm="1">
        <f t="array" ref="Y16">IFERROR(ROUND(INDEX(F_Inputs!$A$2:$Z$438,MATCH($B16&amp;$D16,F_Inputs!$A$2:$A$438&amp;F_Inputs!$B$2:$B$438,0),MATCH(Y$6,F_Inputs!$A$2:$Z$2,0)),3),"-")</f>
        <v>0.86399999999999999</v>
      </c>
      <c r="Z16" s="45" cm="1">
        <f t="array" ref="Z16">IFERROR(ROUND(INDEX(F_Inputs!$A$2:$Z$438,MATCH($B16&amp;$D16,F_Inputs!$A$2:$A$438&amp;F_Inputs!$B$2:$B$438,0),MATCH(Z$6,F_Inputs!$A$2:$Z$2,0)),3),"-")</f>
        <v>0.86399999999999999</v>
      </c>
      <c r="AA16" s="45" cm="1">
        <f t="array" ref="AA16">IFERROR(ROUND(INDEX(F_Inputs!$A$2:$Z$438,MATCH($B16&amp;$D16,F_Inputs!$A$2:$A$438&amp;F_Inputs!$B$2:$B$438,0),MATCH(AA$6,F_Inputs!$A$2:$Z$2,0)),3),"-")</f>
        <v>0.86399999999999999</v>
      </c>
      <c r="AB16" s="45" cm="1">
        <f t="array" ref="AB16">IFERROR(ROUND(INDEX(F_Inputs!$A$2:$Z$438,MATCH($B16&amp;$D16,F_Inputs!$A$2:$A$438&amp;F_Inputs!$B$2:$B$438,0),MATCH(AB$6,F_Inputs!$A$2:$Z$2,0)),3),"-")</f>
        <v>0.86399999999999999</v>
      </c>
    </row>
    <row r="17" spans="2:28" ht="20.45">
      <c r="B17" s="41" t="s">
        <v>246</v>
      </c>
      <c r="C17" s="4" t="str">
        <f t="shared" si="0"/>
        <v>%</v>
      </c>
      <c r="D17" s="4" t="str">
        <f t="shared" si="1"/>
        <v>OUT5_08_PR24</v>
      </c>
      <c r="E17" s="45" t="str" cm="1">
        <f t="array" ref="E17">IFERROR(ROUND(INDEX(F_Inputs!$A$2:$Z$438,MATCH($B17&amp;$D17,F_Inputs!$A$2:$A$438&amp;F_Inputs!$B$2:$B$438,0),MATCH(E$6,F_Inputs!$A$2:$Z$2,0)),3),"-")</f>
        <v>-</v>
      </c>
      <c r="F17" s="45" t="str" cm="1">
        <f t="array" ref="F17">IFERROR(ROUND(INDEX(F_Inputs!$A$2:$Z$438,MATCH($B17&amp;$D17,F_Inputs!$A$2:$A$438&amp;F_Inputs!$B$2:$B$438,0),MATCH(F$6,F_Inputs!$A$2:$Z$2,0)),3),"-")</f>
        <v>-</v>
      </c>
      <c r="G17" s="45" t="str" cm="1">
        <f t="array" ref="G17">IFERROR(ROUND(INDEX(F_Inputs!$A$2:$Z$438,MATCH($B17&amp;$D17,F_Inputs!$A$2:$A$438&amp;F_Inputs!$B$2:$B$438,0),MATCH(G$6,F_Inputs!$A$2:$Z$2,0)),3),"-")</f>
        <v>-</v>
      </c>
      <c r="H17" s="45" t="str" cm="1">
        <f t="array" ref="H17">IFERROR(ROUND(INDEX(F_Inputs!$A$2:$Z$438,MATCH($B17&amp;$D17,F_Inputs!$A$2:$A$438&amp;F_Inputs!$B$2:$B$438,0),MATCH(H$6,F_Inputs!$A$2:$Z$2,0)),3),"-")</f>
        <v>-</v>
      </c>
      <c r="I17" s="45" cm="1">
        <f t="array" ref="I17">IFERROR(ROUND(INDEX(F_Inputs!$A$2:$Z$438,MATCH($B17&amp;$D17,F_Inputs!$A$2:$A$438&amp;F_Inputs!$B$2:$B$438,0),MATCH(I$6,F_Inputs!$A$2:$Z$2,0)),3),"-")</f>
        <v>0.747</v>
      </c>
      <c r="J17" s="45" cm="1">
        <f t="array" ref="J17">IFERROR(ROUND(INDEX(F_Inputs!$A$2:$Z$438,MATCH($B17&amp;$D17,F_Inputs!$A$2:$A$438&amp;F_Inputs!$B$2:$B$438,0),MATCH(J$6,F_Inputs!$A$2:$Z$2,0)),3),"-")</f>
        <v>0.71399999999999997</v>
      </c>
      <c r="K17" s="45" cm="1">
        <f t="array" ref="K17">IFERROR(ROUND(INDEX(F_Inputs!$A$2:$Z$438,MATCH($B17&amp;$D17,F_Inputs!$A$2:$A$438&amp;F_Inputs!$B$2:$B$438,0),MATCH(K$6,F_Inputs!$A$2:$Z$2,0)),3),"-")</f>
        <v>0.64600000000000002</v>
      </c>
      <c r="L17" s="45" cm="1">
        <f t="array" ref="L17">IFERROR(ROUND(INDEX(F_Inputs!$A$2:$Z$438,MATCH($B17&amp;$D17,F_Inputs!$A$2:$A$438&amp;F_Inputs!$B$2:$B$438,0),MATCH(L$6,F_Inputs!$A$2:$Z$2,0)),3),"-")</f>
        <v>0.629</v>
      </c>
      <c r="M17" s="45" cm="1">
        <f t="array" ref="M17">IFERROR(ROUND(INDEX(F_Inputs!$A$2:$Z$438,MATCH($B17&amp;$D17,F_Inputs!$A$2:$A$438&amp;F_Inputs!$B$2:$B$438,0),MATCH(M$6,F_Inputs!$A$2:$Z$2,0)),3),"-")</f>
        <v>0.69699999999999995</v>
      </c>
      <c r="N17" s="45" cm="1">
        <f t="array" ref="N17">IFERROR(ROUND(INDEX(F_Inputs!$A$2:$Z$438,MATCH($B17&amp;$D17,F_Inputs!$A$2:$A$438&amp;F_Inputs!$B$2:$B$438,0),MATCH(N$6,F_Inputs!$A$2:$Z$2,0)),3),"-")</f>
        <v>0.73399999999999999</v>
      </c>
      <c r="O17" s="45" cm="1">
        <f t="array" ref="O17">IFERROR(ROUND(INDEX(F_Inputs!$A$2:$Z$438,MATCH($B17&amp;$D17,F_Inputs!$A$2:$A$438&amp;F_Inputs!$B$2:$B$438,0),MATCH(O$6,F_Inputs!$A$2:$Z$2,0)),3),"-")</f>
        <v>0.69799999999999995</v>
      </c>
      <c r="P17" s="45" cm="1">
        <f t="array" ref="P17">IFERROR(ROUND(INDEX(F_Inputs!$A$2:$Z$438,MATCH($B17&amp;$D17,F_Inputs!$A$2:$A$438&amp;F_Inputs!$B$2:$B$438,0),MATCH(P$6,F_Inputs!$A$2:$Z$2,0)),3),"-")</f>
        <v>0.80500000000000005</v>
      </c>
      <c r="Q17" s="45" cm="1">
        <f t="array" ref="Q17">IFERROR(ROUND(INDEX(F_Inputs!$A$2:$Z$438,MATCH($B17&amp;$D17,F_Inputs!$A$2:$A$438&amp;F_Inputs!$B$2:$B$438,0),MATCH(Q$6,F_Inputs!$A$2:$Z$2,0)),3),"-")</f>
        <v>0.71599999999999997</v>
      </c>
      <c r="R17" s="45" cm="1">
        <f t="array" ref="R17">IFERROR(ROUND(INDEX(F_Inputs!$A$2:$Z$438,MATCH($B17&amp;$D17,F_Inputs!$A$2:$A$438&amp;F_Inputs!$B$2:$B$438,0),MATCH(R$6,F_Inputs!$A$2:$Z$2,0)),3),"-")</f>
        <v>0.73799999999999999</v>
      </c>
      <c r="S17" s="45" cm="1">
        <f t="array" ref="S17">IFERROR(ROUND(INDEX(F_Inputs!$A$2:$Z$438,MATCH($B17&amp;$D17,F_Inputs!$A$2:$A$438&amp;F_Inputs!$B$2:$B$438,0),MATCH(S$6,F_Inputs!$A$2:$Z$2,0)),3),"-")</f>
        <v>0.73499999999999999</v>
      </c>
      <c r="T17" s="45" cm="1">
        <f t="array" ref="T17">IFERROR(ROUND(INDEX(F_Inputs!$A$2:$Z$438,MATCH($B17&amp;$D17,F_Inputs!$A$2:$A$438&amp;F_Inputs!$B$2:$B$438,0),MATCH(T$6,F_Inputs!$A$2:$Z$2,0)),3),"-")</f>
        <v>0.73499999999999999</v>
      </c>
      <c r="U17" s="45" cm="1">
        <f t="array" ref="U17">IFERROR(ROUND(INDEX(F_Inputs!$A$2:$Z$438,MATCH($B17&amp;$D17,F_Inputs!$A$2:$A$438&amp;F_Inputs!$B$2:$B$438,0),MATCH(U$6,F_Inputs!$A$2:$Z$2,0)),3),"-")</f>
        <v>0.73499999999999999</v>
      </c>
      <c r="V17" s="45" cm="1">
        <f t="array" ref="V17">IFERROR(ROUND(INDEX(F_Inputs!$A$2:$Z$438,MATCH($B17&amp;$D17,F_Inputs!$A$2:$A$438&amp;F_Inputs!$B$2:$B$438,0),MATCH(V$6,F_Inputs!$A$2:$Z$2,0)),3),"-")</f>
        <v>0.82299999999999995</v>
      </c>
      <c r="W17" s="45" cm="1">
        <f t="array" ref="W17">IFERROR(ROUND(INDEX(F_Inputs!$A$2:$Z$438,MATCH($B17&amp;$D17,F_Inputs!$A$2:$A$438&amp;F_Inputs!$B$2:$B$438,0),MATCH(W$6,F_Inputs!$A$2:$Z$2,0)),3),"-")</f>
        <v>0.82299999999999995</v>
      </c>
      <c r="X17" s="45" cm="1">
        <f t="array" ref="X17">IFERROR(ROUND(INDEX(F_Inputs!$A$2:$Z$438,MATCH($B17&amp;$D17,F_Inputs!$A$2:$A$438&amp;F_Inputs!$B$2:$B$438,0),MATCH(X$6,F_Inputs!$A$2:$Z$2,0)),3),"-")</f>
        <v>0.76100000000000001</v>
      </c>
      <c r="Y17" s="45" cm="1">
        <f t="array" ref="Y17">IFERROR(ROUND(INDEX(F_Inputs!$A$2:$Z$438,MATCH($B17&amp;$D17,F_Inputs!$A$2:$A$438&amp;F_Inputs!$B$2:$B$438,0),MATCH(Y$6,F_Inputs!$A$2:$Z$2,0)),3),"-")</f>
        <v>0.76100000000000001</v>
      </c>
      <c r="Z17" s="45" cm="1">
        <f t="array" ref="Z17">IFERROR(ROUND(INDEX(F_Inputs!$A$2:$Z$438,MATCH($B17&amp;$D17,F_Inputs!$A$2:$A$438&amp;F_Inputs!$B$2:$B$438,0),MATCH(Z$6,F_Inputs!$A$2:$Z$2,0)),3),"-")</f>
        <v>0.76100000000000001</v>
      </c>
      <c r="AA17" s="45" cm="1">
        <f t="array" ref="AA17">IFERROR(ROUND(INDEX(F_Inputs!$A$2:$Z$438,MATCH($B17&amp;$D17,F_Inputs!$A$2:$A$438&amp;F_Inputs!$B$2:$B$438,0),MATCH(AA$6,F_Inputs!$A$2:$Z$2,0)),3),"-")</f>
        <v>0.79200000000000004</v>
      </c>
      <c r="AB17" s="45" cm="1">
        <f t="array" ref="AB17">IFERROR(ROUND(INDEX(F_Inputs!$A$2:$Z$438,MATCH($B17&amp;$D17,F_Inputs!$A$2:$A$438&amp;F_Inputs!$B$2:$B$438,0),MATCH(AB$6,F_Inputs!$A$2:$Z$2,0)),3),"-")</f>
        <v>0.79200000000000004</v>
      </c>
    </row>
    <row r="18" spans="2:28" ht="20.45">
      <c r="B18" s="41" t="s">
        <v>247</v>
      </c>
      <c r="C18" s="4" t="str">
        <f t="shared" si="0"/>
        <v>%</v>
      </c>
      <c r="D18" s="4" t="str">
        <f t="shared" si="1"/>
        <v>OUT5_08_PR24</v>
      </c>
      <c r="E18" s="45" t="str" cm="1">
        <f t="array" ref="E18">IFERROR(ROUND(INDEX(F_Inputs!$A$2:$Z$438,MATCH($B18&amp;$D18,F_Inputs!$A$2:$A$438&amp;F_Inputs!$B$2:$B$438,0),MATCH(E$6,F_Inputs!$A$2:$Z$2,0)),3),"-")</f>
        <v>-</v>
      </c>
      <c r="F18" s="45" t="str" cm="1">
        <f t="array" ref="F18">IFERROR(ROUND(INDEX(F_Inputs!$A$2:$Z$438,MATCH($B18&amp;$D18,F_Inputs!$A$2:$A$438&amp;F_Inputs!$B$2:$B$438,0),MATCH(F$6,F_Inputs!$A$2:$Z$2,0)),3),"-")</f>
        <v>-</v>
      </c>
      <c r="G18" s="45" t="str" cm="1">
        <f t="array" ref="G18">IFERROR(ROUND(INDEX(F_Inputs!$A$2:$Z$438,MATCH($B18&amp;$D18,F_Inputs!$A$2:$A$438&amp;F_Inputs!$B$2:$B$438,0),MATCH(G$6,F_Inputs!$A$2:$Z$2,0)),3),"-")</f>
        <v>-</v>
      </c>
      <c r="H18" s="45" t="str" cm="1">
        <f t="array" ref="H18">IFERROR(ROUND(INDEX(F_Inputs!$A$2:$Z$438,MATCH($B18&amp;$D18,F_Inputs!$A$2:$A$438&amp;F_Inputs!$B$2:$B$438,0),MATCH(H$6,F_Inputs!$A$2:$Z$2,0)),3),"-")</f>
        <v>-</v>
      </c>
      <c r="I18" s="45" t="str" cm="1">
        <f t="array" ref="I18">IFERROR(ROUND(INDEX(F_Inputs!$A$2:$Z$438,MATCH($B18&amp;$D18,F_Inputs!$A$2:$A$438&amp;F_Inputs!$B$2:$B$438,0),MATCH(I$6,F_Inputs!$A$2:$Z$2,0)),3),"-")</f>
        <v>-</v>
      </c>
      <c r="J18" s="45" t="str" cm="1">
        <f t="array" ref="J18">IFERROR(ROUND(INDEX(F_Inputs!$A$2:$Z$438,MATCH($B18&amp;$D18,F_Inputs!$A$2:$A$438&amp;F_Inputs!$B$2:$B$438,0),MATCH(J$6,F_Inputs!$A$2:$Z$2,0)),3),"-")</f>
        <v>-</v>
      </c>
      <c r="K18" s="45" t="str" cm="1">
        <f t="array" ref="K18">IFERROR(ROUND(INDEX(F_Inputs!$A$2:$Z$438,MATCH($B18&amp;$D18,F_Inputs!$A$2:$A$438&amp;F_Inputs!$B$2:$B$438,0),MATCH(K$6,F_Inputs!$A$2:$Z$2,0)),3),"-")</f>
        <v>-</v>
      </c>
      <c r="L18" s="45" t="str" cm="1">
        <f t="array" ref="L18">IFERROR(ROUND(INDEX(F_Inputs!$A$2:$Z$438,MATCH($B18&amp;$D18,F_Inputs!$A$2:$A$438&amp;F_Inputs!$B$2:$B$438,0),MATCH(L$6,F_Inputs!$A$2:$Z$2,0)),3),"-")</f>
        <v>-</v>
      </c>
      <c r="M18" s="45" t="str" cm="1">
        <f t="array" ref="M18">IFERROR(ROUND(INDEX(F_Inputs!$A$2:$Z$438,MATCH($B18&amp;$D18,F_Inputs!$A$2:$A$438&amp;F_Inputs!$B$2:$B$438,0),MATCH(M$6,F_Inputs!$A$2:$Z$2,0)),3),"-")</f>
        <v>-</v>
      </c>
      <c r="N18" s="45" t="str" cm="1">
        <f t="array" ref="N18">IFERROR(ROUND(INDEX(F_Inputs!$A$2:$Z$438,MATCH($B18&amp;$D18,F_Inputs!$A$2:$A$438&amp;F_Inputs!$B$2:$B$438,0),MATCH(N$6,F_Inputs!$A$2:$Z$2,0)),3),"-")</f>
        <v>-</v>
      </c>
      <c r="O18" s="45" t="str" cm="1">
        <f t="array" ref="O18">IFERROR(ROUND(INDEX(F_Inputs!$A$2:$Z$438,MATCH($B18&amp;$D18,F_Inputs!$A$2:$A$438&amp;F_Inputs!$B$2:$B$438,0),MATCH(O$6,F_Inputs!$A$2:$Z$2,0)),3),"-")</f>
        <v>-</v>
      </c>
      <c r="P18" s="45" t="str" cm="1">
        <f t="array" ref="P18">IFERROR(ROUND(INDEX(F_Inputs!$A$2:$Z$438,MATCH($B18&amp;$D18,F_Inputs!$A$2:$A$438&amp;F_Inputs!$B$2:$B$438,0),MATCH(P$6,F_Inputs!$A$2:$Z$2,0)),3),"-")</f>
        <v>-</v>
      </c>
      <c r="Q18" s="45" t="str" cm="1">
        <f t="array" ref="Q18">IFERROR(ROUND(INDEX(F_Inputs!$A$2:$Z$438,MATCH($B18&amp;$D18,F_Inputs!$A$2:$A$438&amp;F_Inputs!$B$2:$B$438,0),MATCH(Q$6,F_Inputs!$A$2:$Z$2,0)),3),"-")</f>
        <v>-</v>
      </c>
      <c r="R18" s="45" t="str" cm="1">
        <f t="array" ref="R18">IFERROR(ROUND(INDEX(F_Inputs!$A$2:$Z$438,MATCH($B18&amp;$D18,F_Inputs!$A$2:$A$438&amp;F_Inputs!$B$2:$B$438,0),MATCH(R$6,F_Inputs!$A$2:$Z$2,0)),3),"-")</f>
        <v>-</v>
      </c>
      <c r="S18" s="45" t="str" cm="1">
        <f t="array" ref="S18">IFERROR(ROUND(INDEX(F_Inputs!$A$2:$Z$438,MATCH($B18&amp;$D18,F_Inputs!$A$2:$A$438&amp;F_Inputs!$B$2:$B$438,0),MATCH(S$6,F_Inputs!$A$2:$Z$2,0)),3),"-")</f>
        <v>-</v>
      </c>
      <c r="T18" s="45" t="str" cm="1">
        <f t="array" ref="T18">IFERROR(ROUND(INDEX(F_Inputs!$A$2:$Z$438,MATCH($B18&amp;$D18,F_Inputs!$A$2:$A$438&amp;F_Inputs!$B$2:$B$438,0),MATCH(T$6,F_Inputs!$A$2:$Z$2,0)),3),"-")</f>
        <v>-</v>
      </c>
      <c r="U18" s="45" t="str" cm="1">
        <f t="array" ref="U18">IFERROR(ROUND(INDEX(F_Inputs!$A$2:$Z$438,MATCH($B18&amp;$D18,F_Inputs!$A$2:$A$438&amp;F_Inputs!$B$2:$B$438,0),MATCH(U$6,F_Inputs!$A$2:$Z$2,0)),3),"-")</f>
        <v>-</v>
      </c>
      <c r="V18" s="45" t="str" cm="1">
        <f t="array" ref="V18">IFERROR(ROUND(INDEX(F_Inputs!$A$2:$Z$438,MATCH($B18&amp;$D18,F_Inputs!$A$2:$A$438&amp;F_Inputs!$B$2:$B$438,0),MATCH(V$6,F_Inputs!$A$2:$Z$2,0)),3),"-")</f>
        <v>-</v>
      </c>
      <c r="W18" s="45" t="str" cm="1">
        <f t="array" ref="W18">IFERROR(ROUND(INDEX(F_Inputs!$A$2:$Z$438,MATCH($B18&amp;$D18,F_Inputs!$A$2:$A$438&amp;F_Inputs!$B$2:$B$438,0),MATCH(W$6,F_Inputs!$A$2:$Z$2,0)),3),"-")</f>
        <v>-</v>
      </c>
      <c r="X18" s="45" t="str" cm="1">
        <f t="array" ref="X18">IFERROR(ROUND(INDEX(F_Inputs!$A$2:$Z$438,MATCH($B18&amp;$D18,F_Inputs!$A$2:$A$438&amp;F_Inputs!$B$2:$B$438,0),MATCH(X$6,F_Inputs!$A$2:$Z$2,0)),3),"-")</f>
        <v>-</v>
      </c>
      <c r="Y18" s="45" t="str" cm="1">
        <f t="array" ref="Y18">IFERROR(ROUND(INDEX(F_Inputs!$A$2:$Z$438,MATCH($B18&amp;$D18,F_Inputs!$A$2:$A$438&amp;F_Inputs!$B$2:$B$438,0),MATCH(Y$6,F_Inputs!$A$2:$Z$2,0)),3),"-")</f>
        <v>-</v>
      </c>
      <c r="Z18" s="45" t="str" cm="1">
        <f t="array" ref="Z18">IFERROR(ROUND(INDEX(F_Inputs!$A$2:$Z$438,MATCH($B18&amp;$D18,F_Inputs!$A$2:$A$438&amp;F_Inputs!$B$2:$B$438,0),MATCH(Z$6,F_Inputs!$A$2:$Z$2,0)),3),"-")</f>
        <v>-</v>
      </c>
      <c r="AA18" s="45" t="str" cm="1">
        <f t="array" ref="AA18">IFERROR(ROUND(INDEX(F_Inputs!$A$2:$Z$438,MATCH($B18&amp;$D18,F_Inputs!$A$2:$A$438&amp;F_Inputs!$B$2:$B$438,0),MATCH(AA$6,F_Inputs!$A$2:$Z$2,0)),3),"-")</f>
        <v>-</v>
      </c>
      <c r="AB18" s="45" t="str" cm="1">
        <f t="array" ref="AB18">IFERROR(ROUND(INDEX(F_Inputs!$A$2:$Z$438,MATCH($B18&amp;$D18,F_Inputs!$A$2:$A$438&amp;F_Inputs!$B$2:$B$438,0),MATCH(AB$6,F_Inputs!$A$2:$Z$2,0)),3),"-")</f>
        <v>-</v>
      </c>
    </row>
    <row r="19" spans="2:28" ht="20.45">
      <c r="B19" s="41" t="s">
        <v>253</v>
      </c>
      <c r="C19" s="4" t="str">
        <f t="shared" si="0"/>
        <v>%</v>
      </c>
      <c r="D19" s="4" t="str">
        <f t="shared" si="1"/>
        <v>OUT5_08_PR24</v>
      </c>
      <c r="E19" s="45" t="str" cm="1">
        <f t="array" ref="E19">IFERROR(ROUND(INDEX(F_Inputs!$A$2:$Z$438,MATCH($B19&amp;$D19,F_Inputs!$A$2:$A$438&amp;F_Inputs!$B$2:$B$438,0),MATCH(E$6,F_Inputs!$A$2:$Z$2,0)),3),"-")</f>
        <v>-</v>
      </c>
      <c r="F19" s="45" t="str" cm="1">
        <f t="array" ref="F19">IFERROR(ROUND(INDEX(F_Inputs!$A$2:$Z$438,MATCH($B19&amp;$D19,F_Inputs!$A$2:$A$438&amp;F_Inputs!$B$2:$B$438,0),MATCH(F$6,F_Inputs!$A$2:$Z$2,0)),3),"-")</f>
        <v>-</v>
      </c>
      <c r="G19" s="45" t="str" cm="1">
        <f t="array" ref="G19">IFERROR(ROUND(INDEX(F_Inputs!$A$2:$Z$438,MATCH($B19&amp;$D19,F_Inputs!$A$2:$A$438&amp;F_Inputs!$B$2:$B$438,0),MATCH(G$6,F_Inputs!$A$2:$Z$2,0)),3),"-")</f>
        <v>-</v>
      </c>
      <c r="H19" s="45" t="str" cm="1">
        <f t="array" ref="H19">IFERROR(ROUND(INDEX(F_Inputs!$A$2:$Z$438,MATCH($B19&amp;$D19,F_Inputs!$A$2:$A$438&amp;F_Inputs!$B$2:$B$438,0),MATCH(H$6,F_Inputs!$A$2:$Z$2,0)),3),"-")</f>
        <v>-</v>
      </c>
      <c r="I19" s="45" t="str" cm="1">
        <f t="array" ref="I19">IFERROR(ROUND(INDEX(F_Inputs!$A$2:$Z$438,MATCH($B19&amp;$D19,F_Inputs!$A$2:$A$438&amp;F_Inputs!$B$2:$B$438,0),MATCH(I$6,F_Inputs!$A$2:$Z$2,0)),3),"-")</f>
        <v>-</v>
      </c>
      <c r="J19" s="45" t="str" cm="1">
        <f t="array" ref="J19">IFERROR(ROUND(INDEX(F_Inputs!$A$2:$Z$438,MATCH($B19&amp;$D19,F_Inputs!$A$2:$A$438&amp;F_Inputs!$B$2:$B$438,0),MATCH(J$6,F_Inputs!$A$2:$Z$2,0)),3),"-")</f>
        <v>-</v>
      </c>
      <c r="K19" s="45" t="str" cm="1">
        <f t="array" ref="K19">IFERROR(ROUND(INDEX(F_Inputs!$A$2:$Z$438,MATCH($B19&amp;$D19,F_Inputs!$A$2:$A$438&amp;F_Inputs!$B$2:$B$438,0),MATCH(K$6,F_Inputs!$A$2:$Z$2,0)),3),"-")</f>
        <v>-</v>
      </c>
      <c r="L19" s="45" t="str" cm="1">
        <f t="array" ref="L19">IFERROR(ROUND(INDEX(F_Inputs!$A$2:$Z$438,MATCH($B19&amp;$D19,F_Inputs!$A$2:$A$438&amp;F_Inputs!$B$2:$B$438,0),MATCH(L$6,F_Inputs!$A$2:$Z$2,0)),3),"-")</f>
        <v>-</v>
      </c>
      <c r="M19" s="45" t="str" cm="1">
        <f t="array" ref="M19">IFERROR(ROUND(INDEX(F_Inputs!$A$2:$Z$438,MATCH($B19&amp;$D19,F_Inputs!$A$2:$A$438&amp;F_Inputs!$B$2:$B$438,0),MATCH(M$6,F_Inputs!$A$2:$Z$2,0)),3),"-")</f>
        <v>-</v>
      </c>
      <c r="N19" s="45" t="str" cm="1">
        <f t="array" ref="N19">IFERROR(ROUND(INDEX(F_Inputs!$A$2:$Z$438,MATCH($B19&amp;$D19,F_Inputs!$A$2:$A$438&amp;F_Inputs!$B$2:$B$438,0),MATCH(N$6,F_Inputs!$A$2:$Z$2,0)),3),"-")</f>
        <v>-</v>
      </c>
      <c r="O19" s="45" t="str" cm="1">
        <f t="array" ref="O19">IFERROR(ROUND(INDEX(F_Inputs!$A$2:$Z$438,MATCH($B19&amp;$D19,F_Inputs!$A$2:$A$438&amp;F_Inputs!$B$2:$B$438,0),MATCH(O$6,F_Inputs!$A$2:$Z$2,0)),3),"-")</f>
        <v>-</v>
      </c>
      <c r="P19" s="45" t="str" cm="1">
        <f t="array" ref="P19">IFERROR(ROUND(INDEX(F_Inputs!$A$2:$Z$438,MATCH($B19&amp;$D19,F_Inputs!$A$2:$A$438&amp;F_Inputs!$B$2:$B$438,0),MATCH(P$6,F_Inputs!$A$2:$Z$2,0)),3),"-")</f>
        <v>-</v>
      </c>
      <c r="Q19" s="45" t="str" cm="1">
        <f t="array" ref="Q19">IFERROR(ROUND(INDEX(F_Inputs!$A$2:$Z$438,MATCH($B19&amp;$D19,F_Inputs!$A$2:$A$438&amp;F_Inputs!$B$2:$B$438,0),MATCH(Q$6,F_Inputs!$A$2:$Z$2,0)),3),"-")</f>
        <v>-</v>
      </c>
      <c r="R19" s="45" t="str" cm="1">
        <f t="array" ref="R19">IFERROR(ROUND(INDEX(F_Inputs!$A$2:$Z$438,MATCH($B19&amp;$D19,F_Inputs!$A$2:$A$438&amp;F_Inputs!$B$2:$B$438,0),MATCH(R$6,F_Inputs!$A$2:$Z$2,0)),3),"-")</f>
        <v>-</v>
      </c>
      <c r="S19" s="45" t="str" cm="1">
        <f t="array" ref="S19">IFERROR(ROUND(INDEX(F_Inputs!$A$2:$Z$438,MATCH($B19&amp;$D19,F_Inputs!$A$2:$A$438&amp;F_Inputs!$B$2:$B$438,0),MATCH(S$6,F_Inputs!$A$2:$Z$2,0)),3),"-")</f>
        <v>-</v>
      </c>
      <c r="T19" s="45" t="str" cm="1">
        <f t="array" ref="T19">IFERROR(ROUND(INDEX(F_Inputs!$A$2:$Z$438,MATCH($B19&amp;$D19,F_Inputs!$A$2:$A$438&amp;F_Inputs!$B$2:$B$438,0),MATCH(T$6,F_Inputs!$A$2:$Z$2,0)),3),"-")</f>
        <v>-</v>
      </c>
      <c r="U19" s="45" t="str" cm="1">
        <f t="array" ref="U19">IFERROR(ROUND(INDEX(F_Inputs!$A$2:$Z$438,MATCH($B19&amp;$D19,F_Inputs!$A$2:$A$438&amp;F_Inputs!$B$2:$B$438,0),MATCH(U$6,F_Inputs!$A$2:$Z$2,0)),3),"-")</f>
        <v>-</v>
      </c>
      <c r="V19" s="45" t="str" cm="1">
        <f t="array" ref="V19">IFERROR(ROUND(INDEX(F_Inputs!$A$2:$Z$438,MATCH($B19&amp;$D19,F_Inputs!$A$2:$A$438&amp;F_Inputs!$B$2:$B$438,0),MATCH(V$6,F_Inputs!$A$2:$Z$2,0)),3),"-")</f>
        <v>-</v>
      </c>
      <c r="W19" s="45" t="str" cm="1">
        <f t="array" ref="W19">IFERROR(ROUND(INDEX(F_Inputs!$A$2:$Z$438,MATCH($B19&amp;$D19,F_Inputs!$A$2:$A$438&amp;F_Inputs!$B$2:$B$438,0),MATCH(W$6,F_Inputs!$A$2:$Z$2,0)),3),"-")</f>
        <v>-</v>
      </c>
      <c r="X19" s="45" t="str" cm="1">
        <f t="array" ref="X19">IFERROR(ROUND(INDEX(F_Inputs!$A$2:$Z$438,MATCH($B19&amp;$D19,F_Inputs!$A$2:$A$438&amp;F_Inputs!$B$2:$B$438,0),MATCH(X$6,F_Inputs!$A$2:$Z$2,0)),3),"-")</f>
        <v>-</v>
      </c>
      <c r="Y19" s="45" t="str" cm="1">
        <f t="array" ref="Y19">IFERROR(ROUND(INDEX(F_Inputs!$A$2:$Z$438,MATCH($B19&amp;$D19,F_Inputs!$A$2:$A$438&amp;F_Inputs!$B$2:$B$438,0),MATCH(Y$6,F_Inputs!$A$2:$Z$2,0)),3),"-")</f>
        <v>-</v>
      </c>
      <c r="Z19" s="45" t="str" cm="1">
        <f t="array" ref="Z19">IFERROR(ROUND(INDEX(F_Inputs!$A$2:$Z$438,MATCH($B19&amp;$D19,F_Inputs!$A$2:$A$438&amp;F_Inputs!$B$2:$B$438,0),MATCH(Z$6,F_Inputs!$A$2:$Z$2,0)),3),"-")</f>
        <v>-</v>
      </c>
      <c r="AA19" s="45" t="str" cm="1">
        <f t="array" ref="AA19">IFERROR(ROUND(INDEX(F_Inputs!$A$2:$Z$438,MATCH($B19&amp;$D19,F_Inputs!$A$2:$A$438&amp;F_Inputs!$B$2:$B$438,0),MATCH(AA$6,F_Inputs!$A$2:$Z$2,0)),3),"-")</f>
        <v>-</v>
      </c>
      <c r="AB19" s="45" t="str" cm="1">
        <f t="array" ref="AB19">IFERROR(ROUND(INDEX(F_Inputs!$A$2:$Z$438,MATCH($B19&amp;$D19,F_Inputs!$A$2:$A$438&amp;F_Inputs!$B$2:$B$438,0),MATCH(AB$6,F_Inputs!$A$2:$Z$2,0)),3),"-")</f>
        <v>-</v>
      </c>
    </row>
    <row r="20" spans="2:28" ht="20.45">
      <c r="B20" s="41" t="s">
        <v>254</v>
      </c>
      <c r="C20" s="4" t="str">
        <f t="shared" si="0"/>
        <v>%</v>
      </c>
      <c r="D20" s="4" t="str">
        <f t="shared" si="1"/>
        <v>OUT5_08_PR24</v>
      </c>
      <c r="E20" s="45" t="str" cm="1">
        <f t="array" ref="E20">IFERROR(ROUND(INDEX(F_Inputs!$A$2:$Z$438,MATCH($B20&amp;$D20,F_Inputs!$A$2:$A$438&amp;F_Inputs!$B$2:$B$438,0),MATCH(E$6,F_Inputs!$A$2:$Z$2,0)),3),"-")</f>
        <v>-</v>
      </c>
      <c r="F20" s="45" t="str" cm="1">
        <f t="array" ref="F20">IFERROR(ROUND(INDEX(F_Inputs!$A$2:$Z$438,MATCH($B20&amp;$D20,F_Inputs!$A$2:$A$438&amp;F_Inputs!$B$2:$B$438,0),MATCH(F$6,F_Inputs!$A$2:$Z$2,0)),3),"-")</f>
        <v>-</v>
      </c>
      <c r="G20" s="45" t="str" cm="1">
        <f t="array" ref="G20">IFERROR(ROUND(INDEX(F_Inputs!$A$2:$Z$438,MATCH($B20&amp;$D20,F_Inputs!$A$2:$A$438&amp;F_Inputs!$B$2:$B$438,0),MATCH(G$6,F_Inputs!$A$2:$Z$2,0)),3),"-")</f>
        <v>-</v>
      </c>
      <c r="H20" s="45" t="str" cm="1">
        <f t="array" ref="H20">IFERROR(ROUND(INDEX(F_Inputs!$A$2:$Z$438,MATCH($B20&amp;$D20,F_Inputs!$A$2:$A$438&amp;F_Inputs!$B$2:$B$438,0),MATCH(H$6,F_Inputs!$A$2:$Z$2,0)),3),"-")</f>
        <v>-</v>
      </c>
      <c r="I20" s="45" t="str" cm="1">
        <f t="array" ref="I20">IFERROR(ROUND(INDEX(F_Inputs!$A$2:$Z$438,MATCH($B20&amp;$D20,F_Inputs!$A$2:$A$438&amp;F_Inputs!$B$2:$B$438,0),MATCH(I$6,F_Inputs!$A$2:$Z$2,0)),3),"-")</f>
        <v>-</v>
      </c>
      <c r="J20" s="45" t="str" cm="1">
        <f t="array" ref="J20">IFERROR(ROUND(INDEX(F_Inputs!$A$2:$Z$438,MATCH($B20&amp;$D20,F_Inputs!$A$2:$A$438&amp;F_Inputs!$B$2:$B$438,0),MATCH(J$6,F_Inputs!$A$2:$Z$2,0)),3),"-")</f>
        <v>-</v>
      </c>
      <c r="K20" s="45" t="str" cm="1">
        <f t="array" ref="K20">IFERROR(ROUND(INDEX(F_Inputs!$A$2:$Z$438,MATCH($B20&amp;$D20,F_Inputs!$A$2:$A$438&amp;F_Inputs!$B$2:$B$438,0),MATCH(K$6,F_Inputs!$A$2:$Z$2,0)),3),"-")</f>
        <v>-</v>
      </c>
      <c r="L20" s="45" t="str" cm="1">
        <f t="array" ref="L20">IFERROR(ROUND(INDEX(F_Inputs!$A$2:$Z$438,MATCH($B20&amp;$D20,F_Inputs!$A$2:$A$438&amp;F_Inputs!$B$2:$B$438,0),MATCH(L$6,F_Inputs!$A$2:$Z$2,0)),3),"-")</f>
        <v>-</v>
      </c>
      <c r="M20" s="45" t="str" cm="1">
        <f t="array" ref="M20">IFERROR(ROUND(INDEX(F_Inputs!$A$2:$Z$438,MATCH($B20&amp;$D20,F_Inputs!$A$2:$A$438&amp;F_Inputs!$B$2:$B$438,0),MATCH(M$6,F_Inputs!$A$2:$Z$2,0)),3),"-")</f>
        <v>-</v>
      </c>
      <c r="N20" s="45" t="str" cm="1">
        <f t="array" ref="N20">IFERROR(ROUND(INDEX(F_Inputs!$A$2:$Z$438,MATCH($B20&amp;$D20,F_Inputs!$A$2:$A$438&amp;F_Inputs!$B$2:$B$438,0),MATCH(N$6,F_Inputs!$A$2:$Z$2,0)),3),"-")</f>
        <v>-</v>
      </c>
      <c r="O20" s="45" t="str" cm="1">
        <f t="array" ref="O20">IFERROR(ROUND(INDEX(F_Inputs!$A$2:$Z$438,MATCH($B20&amp;$D20,F_Inputs!$A$2:$A$438&amp;F_Inputs!$B$2:$B$438,0),MATCH(O$6,F_Inputs!$A$2:$Z$2,0)),3),"-")</f>
        <v>-</v>
      </c>
      <c r="P20" s="45" t="str" cm="1">
        <f t="array" ref="P20">IFERROR(ROUND(INDEX(F_Inputs!$A$2:$Z$438,MATCH($B20&amp;$D20,F_Inputs!$A$2:$A$438&amp;F_Inputs!$B$2:$B$438,0),MATCH(P$6,F_Inputs!$A$2:$Z$2,0)),3),"-")</f>
        <v>-</v>
      </c>
      <c r="Q20" s="45" t="str" cm="1">
        <f t="array" ref="Q20">IFERROR(ROUND(INDEX(F_Inputs!$A$2:$Z$438,MATCH($B20&amp;$D20,F_Inputs!$A$2:$A$438&amp;F_Inputs!$B$2:$B$438,0),MATCH(Q$6,F_Inputs!$A$2:$Z$2,0)),3),"-")</f>
        <v>-</v>
      </c>
      <c r="R20" s="45" t="str" cm="1">
        <f t="array" ref="R20">IFERROR(ROUND(INDEX(F_Inputs!$A$2:$Z$438,MATCH($B20&amp;$D20,F_Inputs!$A$2:$A$438&amp;F_Inputs!$B$2:$B$438,0),MATCH(R$6,F_Inputs!$A$2:$Z$2,0)),3),"-")</f>
        <v>-</v>
      </c>
      <c r="S20" s="45" t="str" cm="1">
        <f t="array" ref="S20">IFERROR(ROUND(INDEX(F_Inputs!$A$2:$Z$438,MATCH($B20&amp;$D20,F_Inputs!$A$2:$A$438&amp;F_Inputs!$B$2:$B$438,0),MATCH(S$6,F_Inputs!$A$2:$Z$2,0)),3),"-")</f>
        <v>-</v>
      </c>
      <c r="T20" s="45" t="str" cm="1">
        <f t="array" ref="T20">IFERROR(ROUND(INDEX(F_Inputs!$A$2:$Z$438,MATCH($B20&amp;$D20,F_Inputs!$A$2:$A$438&amp;F_Inputs!$B$2:$B$438,0),MATCH(T$6,F_Inputs!$A$2:$Z$2,0)),3),"-")</f>
        <v>-</v>
      </c>
      <c r="U20" s="45" t="str" cm="1">
        <f t="array" ref="U20">IFERROR(ROUND(INDEX(F_Inputs!$A$2:$Z$438,MATCH($B20&amp;$D20,F_Inputs!$A$2:$A$438&amp;F_Inputs!$B$2:$B$438,0),MATCH(U$6,F_Inputs!$A$2:$Z$2,0)),3),"-")</f>
        <v>-</v>
      </c>
      <c r="V20" s="45" t="str" cm="1">
        <f t="array" ref="V20">IFERROR(ROUND(INDEX(F_Inputs!$A$2:$Z$438,MATCH($B20&amp;$D20,F_Inputs!$A$2:$A$438&amp;F_Inputs!$B$2:$B$438,0),MATCH(V$6,F_Inputs!$A$2:$Z$2,0)),3),"-")</f>
        <v>-</v>
      </c>
      <c r="W20" s="45" t="str" cm="1">
        <f t="array" ref="W20">IFERROR(ROUND(INDEX(F_Inputs!$A$2:$Z$438,MATCH($B20&amp;$D20,F_Inputs!$A$2:$A$438&amp;F_Inputs!$B$2:$B$438,0),MATCH(W$6,F_Inputs!$A$2:$Z$2,0)),3),"-")</f>
        <v>-</v>
      </c>
      <c r="X20" s="45" t="str" cm="1">
        <f t="array" ref="X20">IFERROR(ROUND(INDEX(F_Inputs!$A$2:$Z$438,MATCH($B20&amp;$D20,F_Inputs!$A$2:$A$438&amp;F_Inputs!$B$2:$B$438,0),MATCH(X$6,F_Inputs!$A$2:$Z$2,0)),3),"-")</f>
        <v>-</v>
      </c>
      <c r="Y20" s="45" t="str" cm="1">
        <f t="array" ref="Y20">IFERROR(ROUND(INDEX(F_Inputs!$A$2:$Z$438,MATCH($B20&amp;$D20,F_Inputs!$A$2:$A$438&amp;F_Inputs!$B$2:$B$438,0),MATCH(Y$6,F_Inputs!$A$2:$Z$2,0)),3),"-")</f>
        <v>-</v>
      </c>
      <c r="Z20" s="45" t="str" cm="1">
        <f t="array" ref="Z20">IFERROR(ROUND(INDEX(F_Inputs!$A$2:$Z$438,MATCH($B20&amp;$D20,F_Inputs!$A$2:$A$438&amp;F_Inputs!$B$2:$B$438,0),MATCH(Z$6,F_Inputs!$A$2:$Z$2,0)),3),"-")</f>
        <v>-</v>
      </c>
      <c r="AA20" s="45" t="str" cm="1">
        <f t="array" ref="AA20">IFERROR(ROUND(INDEX(F_Inputs!$A$2:$Z$438,MATCH($B20&amp;$D20,F_Inputs!$A$2:$A$438&amp;F_Inputs!$B$2:$B$438,0),MATCH(AA$6,F_Inputs!$A$2:$Z$2,0)),3),"-")</f>
        <v>-</v>
      </c>
      <c r="AB20" s="45" t="str" cm="1">
        <f t="array" ref="AB20">IFERROR(ROUND(INDEX(F_Inputs!$A$2:$Z$438,MATCH($B20&amp;$D20,F_Inputs!$A$2:$A$438&amp;F_Inputs!$B$2:$B$438,0),MATCH(AB$6,F_Inputs!$A$2:$Z$2,0)),3),"-")</f>
        <v>-</v>
      </c>
    </row>
    <row r="21" spans="2:28" ht="20.45">
      <c r="B21" s="41" t="s">
        <v>255</v>
      </c>
      <c r="C21" s="4" t="str">
        <f t="shared" si="0"/>
        <v>%</v>
      </c>
      <c r="D21" s="4" t="str">
        <f t="shared" si="1"/>
        <v>OUT5_08_PR24</v>
      </c>
      <c r="E21" s="45" t="str" cm="1">
        <f t="array" ref="E21">IFERROR(ROUND(INDEX(F_Inputs!$A$2:$Z$438,MATCH($B21&amp;$D21,F_Inputs!$A$2:$A$438&amp;F_Inputs!$B$2:$B$438,0),MATCH(E$6,F_Inputs!$A$2:$Z$2,0)),3),"-")</f>
        <v>-</v>
      </c>
      <c r="F21" s="45" t="str" cm="1">
        <f t="array" ref="F21">IFERROR(ROUND(INDEX(F_Inputs!$A$2:$Z$438,MATCH($B21&amp;$D21,F_Inputs!$A$2:$A$438&amp;F_Inputs!$B$2:$B$438,0),MATCH(F$6,F_Inputs!$A$2:$Z$2,0)),3),"-")</f>
        <v>-</v>
      </c>
      <c r="G21" s="45" t="str" cm="1">
        <f t="array" ref="G21">IFERROR(ROUND(INDEX(F_Inputs!$A$2:$Z$438,MATCH($B21&amp;$D21,F_Inputs!$A$2:$A$438&amp;F_Inputs!$B$2:$B$438,0),MATCH(G$6,F_Inputs!$A$2:$Z$2,0)),3),"-")</f>
        <v>-</v>
      </c>
      <c r="H21" s="45" t="str" cm="1">
        <f t="array" ref="H21">IFERROR(ROUND(INDEX(F_Inputs!$A$2:$Z$438,MATCH($B21&amp;$D21,F_Inputs!$A$2:$A$438&amp;F_Inputs!$B$2:$B$438,0),MATCH(H$6,F_Inputs!$A$2:$Z$2,0)),3),"-")</f>
        <v>-</v>
      </c>
      <c r="I21" s="45" t="str" cm="1">
        <f t="array" ref="I21">IFERROR(ROUND(INDEX(F_Inputs!$A$2:$Z$438,MATCH($B21&amp;$D21,F_Inputs!$A$2:$A$438&amp;F_Inputs!$B$2:$B$438,0),MATCH(I$6,F_Inputs!$A$2:$Z$2,0)),3),"-")</f>
        <v>-</v>
      </c>
      <c r="J21" s="45" t="str" cm="1">
        <f t="array" ref="J21">IFERROR(ROUND(INDEX(F_Inputs!$A$2:$Z$438,MATCH($B21&amp;$D21,F_Inputs!$A$2:$A$438&amp;F_Inputs!$B$2:$B$438,0),MATCH(J$6,F_Inputs!$A$2:$Z$2,0)),3),"-")</f>
        <v>-</v>
      </c>
      <c r="K21" s="45" t="str" cm="1">
        <f t="array" ref="K21">IFERROR(ROUND(INDEX(F_Inputs!$A$2:$Z$438,MATCH($B21&amp;$D21,F_Inputs!$A$2:$A$438&amp;F_Inputs!$B$2:$B$438,0),MATCH(K$6,F_Inputs!$A$2:$Z$2,0)),3),"-")</f>
        <v>-</v>
      </c>
      <c r="L21" s="45" t="str" cm="1">
        <f t="array" ref="L21">IFERROR(ROUND(INDEX(F_Inputs!$A$2:$Z$438,MATCH($B21&amp;$D21,F_Inputs!$A$2:$A$438&amp;F_Inputs!$B$2:$B$438,0),MATCH(L$6,F_Inputs!$A$2:$Z$2,0)),3),"-")</f>
        <v>-</v>
      </c>
      <c r="M21" s="45" t="str" cm="1">
        <f t="array" ref="M21">IFERROR(ROUND(INDEX(F_Inputs!$A$2:$Z$438,MATCH($B21&amp;$D21,F_Inputs!$A$2:$A$438&amp;F_Inputs!$B$2:$B$438,0),MATCH(M$6,F_Inputs!$A$2:$Z$2,0)),3),"-")</f>
        <v>-</v>
      </c>
      <c r="N21" s="45" t="str" cm="1">
        <f t="array" ref="N21">IFERROR(ROUND(INDEX(F_Inputs!$A$2:$Z$438,MATCH($B21&amp;$D21,F_Inputs!$A$2:$A$438&amp;F_Inputs!$B$2:$B$438,0),MATCH(N$6,F_Inputs!$A$2:$Z$2,0)),3),"-")</f>
        <v>-</v>
      </c>
      <c r="O21" s="45" t="str" cm="1">
        <f t="array" ref="O21">IFERROR(ROUND(INDEX(F_Inputs!$A$2:$Z$438,MATCH($B21&amp;$D21,F_Inputs!$A$2:$A$438&amp;F_Inputs!$B$2:$B$438,0),MATCH(O$6,F_Inputs!$A$2:$Z$2,0)),3),"-")</f>
        <v>-</v>
      </c>
      <c r="P21" s="45" t="str" cm="1">
        <f t="array" ref="P21">IFERROR(ROUND(INDEX(F_Inputs!$A$2:$Z$438,MATCH($B21&amp;$D21,F_Inputs!$A$2:$A$438&amp;F_Inputs!$B$2:$B$438,0),MATCH(P$6,F_Inputs!$A$2:$Z$2,0)),3),"-")</f>
        <v>-</v>
      </c>
      <c r="Q21" s="45" t="str" cm="1">
        <f t="array" ref="Q21">IFERROR(ROUND(INDEX(F_Inputs!$A$2:$Z$438,MATCH($B21&amp;$D21,F_Inputs!$A$2:$A$438&amp;F_Inputs!$B$2:$B$438,0),MATCH(Q$6,F_Inputs!$A$2:$Z$2,0)),3),"-")</f>
        <v>-</v>
      </c>
      <c r="R21" s="45" t="str" cm="1">
        <f t="array" ref="R21">IFERROR(ROUND(INDEX(F_Inputs!$A$2:$Z$438,MATCH($B21&amp;$D21,F_Inputs!$A$2:$A$438&amp;F_Inputs!$B$2:$B$438,0),MATCH(R$6,F_Inputs!$A$2:$Z$2,0)),3),"-")</f>
        <v>-</v>
      </c>
      <c r="S21" s="45" t="str" cm="1">
        <f t="array" ref="S21">IFERROR(ROUND(INDEX(F_Inputs!$A$2:$Z$438,MATCH($B21&amp;$D21,F_Inputs!$A$2:$A$438&amp;F_Inputs!$B$2:$B$438,0),MATCH(S$6,F_Inputs!$A$2:$Z$2,0)),3),"-")</f>
        <v>-</v>
      </c>
      <c r="T21" s="45" t="str" cm="1">
        <f t="array" ref="T21">IFERROR(ROUND(INDEX(F_Inputs!$A$2:$Z$438,MATCH($B21&amp;$D21,F_Inputs!$A$2:$A$438&amp;F_Inputs!$B$2:$B$438,0),MATCH(T$6,F_Inputs!$A$2:$Z$2,0)),3),"-")</f>
        <v>-</v>
      </c>
      <c r="U21" s="45" t="str" cm="1">
        <f t="array" ref="U21">IFERROR(ROUND(INDEX(F_Inputs!$A$2:$Z$438,MATCH($B21&amp;$D21,F_Inputs!$A$2:$A$438&amp;F_Inputs!$B$2:$B$438,0),MATCH(U$6,F_Inputs!$A$2:$Z$2,0)),3),"-")</f>
        <v>-</v>
      </c>
      <c r="V21" s="45" t="str" cm="1">
        <f t="array" ref="V21">IFERROR(ROUND(INDEX(F_Inputs!$A$2:$Z$438,MATCH($B21&amp;$D21,F_Inputs!$A$2:$A$438&amp;F_Inputs!$B$2:$B$438,0),MATCH(V$6,F_Inputs!$A$2:$Z$2,0)),3),"-")</f>
        <v>-</v>
      </c>
      <c r="W21" s="45" t="str" cm="1">
        <f t="array" ref="W21">IFERROR(ROUND(INDEX(F_Inputs!$A$2:$Z$438,MATCH($B21&amp;$D21,F_Inputs!$A$2:$A$438&amp;F_Inputs!$B$2:$B$438,0),MATCH(W$6,F_Inputs!$A$2:$Z$2,0)),3),"-")</f>
        <v>-</v>
      </c>
      <c r="X21" s="45" t="str" cm="1">
        <f t="array" ref="X21">IFERROR(ROUND(INDEX(F_Inputs!$A$2:$Z$438,MATCH($B21&amp;$D21,F_Inputs!$A$2:$A$438&amp;F_Inputs!$B$2:$B$438,0),MATCH(X$6,F_Inputs!$A$2:$Z$2,0)),3),"-")</f>
        <v>-</v>
      </c>
      <c r="Y21" s="45" t="str" cm="1">
        <f t="array" ref="Y21">IFERROR(ROUND(INDEX(F_Inputs!$A$2:$Z$438,MATCH($B21&amp;$D21,F_Inputs!$A$2:$A$438&amp;F_Inputs!$B$2:$B$438,0),MATCH(Y$6,F_Inputs!$A$2:$Z$2,0)),3),"-")</f>
        <v>-</v>
      </c>
      <c r="Z21" s="45" t="str" cm="1">
        <f t="array" ref="Z21">IFERROR(ROUND(INDEX(F_Inputs!$A$2:$Z$438,MATCH($B21&amp;$D21,F_Inputs!$A$2:$A$438&amp;F_Inputs!$B$2:$B$438,0),MATCH(Z$6,F_Inputs!$A$2:$Z$2,0)),3),"-")</f>
        <v>-</v>
      </c>
      <c r="AA21" s="45" t="str" cm="1">
        <f t="array" ref="AA21">IFERROR(ROUND(INDEX(F_Inputs!$A$2:$Z$438,MATCH($B21&amp;$D21,F_Inputs!$A$2:$A$438&amp;F_Inputs!$B$2:$B$438,0),MATCH(AA$6,F_Inputs!$A$2:$Z$2,0)),3),"-")</f>
        <v>-</v>
      </c>
      <c r="AB21" s="45" t="str" cm="1">
        <f t="array" ref="AB21">IFERROR(ROUND(INDEX(F_Inputs!$A$2:$Z$438,MATCH($B21&amp;$D21,F_Inputs!$A$2:$A$438&amp;F_Inputs!$B$2:$B$438,0),MATCH(AB$6,F_Inputs!$A$2:$Z$2,0)),3),"-")</f>
        <v>-</v>
      </c>
    </row>
    <row r="22" spans="2:28" ht="20.45">
      <c r="B22" s="41" t="s">
        <v>257</v>
      </c>
      <c r="C22" s="4" t="str">
        <f t="shared" si="0"/>
        <v>%</v>
      </c>
      <c r="D22" s="4" t="str">
        <f t="shared" si="1"/>
        <v>OUT5_08_PR24</v>
      </c>
      <c r="E22" s="45" t="str" cm="1">
        <f t="array" ref="E22">IFERROR(ROUND(INDEX(F_Inputs!$A$2:$Z$438,MATCH($B22&amp;$D22,F_Inputs!$A$2:$A$438&amp;F_Inputs!$B$2:$B$438,0),MATCH(E$6,F_Inputs!$A$2:$Z$2,0)),3),"-")</f>
        <v>-</v>
      </c>
      <c r="F22" s="45" t="str" cm="1">
        <f t="array" ref="F22">IFERROR(ROUND(INDEX(F_Inputs!$A$2:$Z$438,MATCH($B22&amp;$D22,F_Inputs!$A$2:$A$438&amp;F_Inputs!$B$2:$B$438,0),MATCH(F$6,F_Inputs!$A$2:$Z$2,0)),3),"-")</f>
        <v>-</v>
      </c>
      <c r="G22" s="45" t="str" cm="1">
        <f t="array" ref="G22">IFERROR(ROUND(INDEX(F_Inputs!$A$2:$Z$438,MATCH($B22&amp;$D22,F_Inputs!$A$2:$A$438&amp;F_Inputs!$B$2:$B$438,0),MATCH(G$6,F_Inputs!$A$2:$Z$2,0)),3),"-")</f>
        <v>-</v>
      </c>
      <c r="H22" s="45" t="str" cm="1">
        <f t="array" ref="H22">IFERROR(ROUND(INDEX(F_Inputs!$A$2:$Z$438,MATCH($B22&amp;$D22,F_Inputs!$A$2:$A$438&amp;F_Inputs!$B$2:$B$438,0),MATCH(H$6,F_Inputs!$A$2:$Z$2,0)),3),"-")</f>
        <v>-</v>
      </c>
      <c r="I22" s="45" t="str" cm="1">
        <f t="array" ref="I22">IFERROR(ROUND(INDEX(F_Inputs!$A$2:$Z$438,MATCH($B22&amp;$D22,F_Inputs!$A$2:$A$438&amp;F_Inputs!$B$2:$B$438,0),MATCH(I$6,F_Inputs!$A$2:$Z$2,0)),3),"-")</f>
        <v>-</v>
      </c>
      <c r="J22" s="45" t="str" cm="1">
        <f t="array" ref="J22">IFERROR(ROUND(INDEX(F_Inputs!$A$2:$Z$438,MATCH($B22&amp;$D22,F_Inputs!$A$2:$A$438&amp;F_Inputs!$B$2:$B$438,0),MATCH(J$6,F_Inputs!$A$2:$Z$2,0)),3),"-")</f>
        <v>-</v>
      </c>
      <c r="K22" s="45" t="str" cm="1">
        <f t="array" ref="K22">IFERROR(ROUND(INDEX(F_Inputs!$A$2:$Z$438,MATCH($B22&amp;$D22,F_Inputs!$A$2:$A$438&amp;F_Inputs!$B$2:$B$438,0),MATCH(K$6,F_Inputs!$A$2:$Z$2,0)),3),"-")</f>
        <v>-</v>
      </c>
      <c r="L22" s="45" t="str" cm="1">
        <f t="array" ref="L22">IFERROR(ROUND(INDEX(F_Inputs!$A$2:$Z$438,MATCH($B22&amp;$D22,F_Inputs!$A$2:$A$438&amp;F_Inputs!$B$2:$B$438,0),MATCH(L$6,F_Inputs!$A$2:$Z$2,0)),3),"-")</f>
        <v>-</v>
      </c>
      <c r="M22" s="45" t="str" cm="1">
        <f t="array" ref="M22">IFERROR(ROUND(INDEX(F_Inputs!$A$2:$Z$438,MATCH($B22&amp;$D22,F_Inputs!$A$2:$A$438&amp;F_Inputs!$B$2:$B$438,0),MATCH(M$6,F_Inputs!$A$2:$Z$2,0)),3),"-")</f>
        <v>-</v>
      </c>
      <c r="N22" s="45" t="str" cm="1">
        <f t="array" ref="N22">IFERROR(ROUND(INDEX(F_Inputs!$A$2:$Z$438,MATCH($B22&amp;$D22,F_Inputs!$A$2:$A$438&amp;F_Inputs!$B$2:$B$438,0),MATCH(N$6,F_Inputs!$A$2:$Z$2,0)),3),"-")</f>
        <v>-</v>
      </c>
      <c r="O22" s="45" t="str" cm="1">
        <f t="array" ref="O22">IFERROR(ROUND(INDEX(F_Inputs!$A$2:$Z$438,MATCH($B22&amp;$D22,F_Inputs!$A$2:$A$438&amp;F_Inputs!$B$2:$B$438,0),MATCH(O$6,F_Inputs!$A$2:$Z$2,0)),3),"-")</f>
        <v>-</v>
      </c>
      <c r="P22" s="45" t="str" cm="1">
        <f t="array" ref="P22">IFERROR(ROUND(INDEX(F_Inputs!$A$2:$Z$438,MATCH($B22&amp;$D22,F_Inputs!$A$2:$A$438&amp;F_Inputs!$B$2:$B$438,0),MATCH(P$6,F_Inputs!$A$2:$Z$2,0)),3),"-")</f>
        <v>-</v>
      </c>
      <c r="Q22" s="45" t="str" cm="1">
        <f t="array" ref="Q22">IFERROR(ROUND(INDEX(F_Inputs!$A$2:$Z$438,MATCH($B22&amp;$D22,F_Inputs!$A$2:$A$438&amp;F_Inputs!$B$2:$B$438,0),MATCH(Q$6,F_Inputs!$A$2:$Z$2,0)),3),"-")</f>
        <v>-</v>
      </c>
      <c r="R22" s="45" t="str" cm="1">
        <f t="array" ref="R22">IFERROR(ROUND(INDEX(F_Inputs!$A$2:$Z$438,MATCH($B22&amp;$D22,F_Inputs!$A$2:$A$438&amp;F_Inputs!$B$2:$B$438,0),MATCH(R$6,F_Inputs!$A$2:$Z$2,0)),3),"-")</f>
        <v>-</v>
      </c>
      <c r="S22" s="45" t="str" cm="1">
        <f t="array" ref="S22">IFERROR(ROUND(INDEX(F_Inputs!$A$2:$Z$438,MATCH($B22&amp;$D22,F_Inputs!$A$2:$A$438&amp;F_Inputs!$B$2:$B$438,0),MATCH(S$6,F_Inputs!$A$2:$Z$2,0)),3),"-")</f>
        <v>-</v>
      </c>
      <c r="T22" s="45" t="str" cm="1">
        <f t="array" ref="T22">IFERROR(ROUND(INDEX(F_Inputs!$A$2:$Z$438,MATCH($B22&amp;$D22,F_Inputs!$A$2:$A$438&amp;F_Inputs!$B$2:$B$438,0),MATCH(T$6,F_Inputs!$A$2:$Z$2,0)),3),"-")</f>
        <v>-</v>
      </c>
      <c r="U22" s="45" t="str" cm="1">
        <f t="array" ref="U22">IFERROR(ROUND(INDEX(F_Inputs!$A$2:$Z$438,MATCH($B22&amp;$D22,F_Inputs!$A$2:$A$438&amp;F_Inputs!$B$2:$B$438,0),MATCH(U$6,F_Inputs!$A$2:$Z$2,0)),3),"-")</f>
        <v>-</v>
      </c>
      <c r="V22" s="45" t="str" cm="1">
        <f t="array" ref="V22">IFERROR(ROUND(INDEX(F_Inputs!$A$2:$Z$438,MATCH($B22&amp;$D22,F_Inputs!$A$2:$A$438&amp;F_Inputs!$B$2:$B$438,0),MATCH(V$6,F_Inputs!$A$2:$Z$2,0)),3),"-")</f>
        <v>-</v>
      </c>
      <c r="W22" s="45" t="str" cm="1">
        <f t="array" ref="W22">IFERROR(ROUND(INDEX(F_Inputs!$A$2:$Z$438,MATCH($B22&amp;$D22,F_Inputs!$A$2:$A$438&amp;F_Inputs!$B$2:$B$438,0),MATCH(W$6,F_Inputs!$A$2:$Z$2,0)),3),"-")</f>
        <v>-</v>
      </c>
      <c r="X22" s="45" t="str" cm="1">
        <f t="array" ref="X22">IFERROR(ROUND(INDEX(F_Inputs!$A$2:$Z$438,MATCH($B22&amp;$D22,F_Inputs!$A$2:$A$438&amp;F_Inputs!$B$2:$B$438,0),MATCH(X$6,F_Inputs!$A$2:$Z$2,0)),3),"-")</f>
        <v>-</v>
      </c>
      <c r="Y22" s="45" t="str" cm="1">
        <f t="array" ref="Y22">IFERROR(ROUND(INDEX(F_Inputs!$A$2:$Z$438,MATCH($B22&amp;$D22,F_Inputs!$A$2:$A$438&amp;F_Inputs!$B$2:$B$438,0),MATCH(Y$6,F_Inputs!$A$2:$Z$2,0)),3),"-")</f>
        <v>-</v>
      </c>
      <c r="Z22" s="45" t="str" cm="1">
        <f t="array" ref="Z22">IFERROR(ROUND(INDEX(F_Inputs!$A$2:$Z$438,MATCH($B22&amp;$D22,F_Inputs!$A$2:$A$438&amp;F_Inputs!$B$2:$B$438,0),MATCH(Z$6,F_Inputs!$A$2:$Z$2,0)),3),"-")</f>
        <v>-</v>
      </c>
      <c r="AA22" s="45" t="str" cm="1">
        <f t="array" ref="AA22">IFERROR(ROUND(INDEX(F_Inputs!$A$2:$Z$438,MATCH($B22&amp;$D22,F_Inputs!$A$2:$A$438&amp;F_Inputs!$B$2:$B$438,0),MATCH(AA$6,F_Inputs!$A$2:$Z$2,0)),3),"-")</f>
        <v>-</v>
      </c>
      <c r="AB22" s="45" t="str" cm="1">
        <f t="array" ref="AB22">IFERROR(ROUND(INDEX(F_Inputs!$A$2:$Z$438,MATCH($B22&amp;$D22,F_Inputs!$A$2:$A$438&amp;F_Inputs!$B$2:$B$438,0),MATCH(AB$6,F_Inputs!$A$2:$Z$2,0)),3),"-")</f>
        <v>-</v>
      </c>
    </row>
    <row r="24" spans="2:28" ht="20.45">
      <c r="B24" s="41" t="s">
        <v>239</v>
      </c>
      <c r="C24" s="4" t="str">
        <f t="shared" si="0"/>
        <v>%</v>
      </c>
      <c r="D24" s="4" t="str">
        <f t="shared" si="1"/>
        <v>OUT5_08_PR24</v>
      </c>
      <c r="E24" s="45" t="str" cm="1">
        <f t="array" ref="E24">IFERROR(ROUND(INDEX(F_Inputs!$A$2:$Z$438,MATCH($B24&amp;$D24,F_Inputs!$A$2:$A$438&amp;F_Inputs!$B$2:$B$438,0),MATCH(E$6,F_Inputs!$A$2:$Z$2,0)),3),"-")</f>
        <v>-</v>
      </c>
      <c r="F24" s="45" t="str" cm="1">
        <f t="array" ref="F24">IFERROR(ROUND(INDEX(F_Inputs!$A$2:$Z$438,MATCH($B24&amp;$D24,F_Inputs!$A$2:$A$438&amp;F_Inputs!$B$2:$B$438,0),MATCH(F$6,F_Inputs!$A$2:$Z$2,0)),3),"-")</f>
        <v>-</v>
      </c>
      <c r="G24" s="45" t="str" cm="1">
        <f t="array" ref="G24">IFERROR(ROUND(INDEX(F_Inputs!$A$2:$Z$438,MATCH($B24&amp;$D24,F_Inputs!$A$2:$A$438&amp;F_Inputs!$B$2:$B$438,0),MATCH(G$6,F_Inputs!$A$2:$Z$2,0)),3),"-")</f>
        <v>-</v>
      </c>
      <c r="H24" s="45" t="str" cm="1">
        <f t="array" ref="H24">IFERROR(ROUND(INDEX(F_Inputs!$A$2:$Z$438,MATCH($B24&amp;$D24,F_Inputs!$A$2:$A$438&amp;F_Inputs!$B$2:$B$438,0),MATCH(H$6,F_Inputs!$A$2:$Z$2,0)),3),"-")</f>
        <v>-</v>
      </c>
      <c r="I24" s="45" cm="1">
        <f t="array" ref="I24">IFERROR(ROUND(INDEX(F_Inputs!$A$2:$Z$438,MATCH($B24&amp;$D24,F_Inputs!$A$2:$A$438&amp;F_Inputs!$B$2:$B$438,0),MATCH(I$6,F_Inputs!$A$2:$Z$2,0)),3),"-")</f>
        <v>0.86599999999999999</v>
      </c>
      <c r="J24" s="45" cm="1">
        <f t="array" ref="J24">IFERROR(ROUND(INDEX(F_Inputs!$A$2:$Z$438,MATCH($B24&amp;$D24,F_Inputs!$A$2:$A$438&amp;F_Inputs!$B$2:$B$438,0),MATCH(J$6,F_Inputs!$A$2:$Z$2,0)),3),"-")</f>
        <v>0.91700000000000004</v>
      </c>
      <c r="K24" s="45" cm="1">
        <f t="array" ref="K24">IFERROR(ROUND(INDEX(F_Inputs!$A$2:$Z$438,MATCH($B24&amp;$D24,F_Inputs!$A$2:$A$438&amp;F_Inputs!$B$2:$B$438,0),MATCH(K$6,F_Inputs!$A$2:$Z$2,0)),3),"-")</f>
        <v>0.89100000000000001</v>
      </c>
      <c r="L24" s="45" cm="1">
        <f t="array" ref="L24">IFERROR(ROUND(INDEX(F_Inputs!$A$2:$Z$438,MATCH($B24&amp;$D24,F_Inputs!$A$2:$A$438&amp;F_Inputs!$B$2:$B$438,0),MATCH(L$6,F_Inputs!$A$2:$Z$2,0)),3),"-")</f>
        <v>0.90800000000000003</v>
      </c>
      <c r="M24" s="45" cm="1">
        <f t="array" ref="M24">IFERROR(ROUND(INDEX(F_Inputs!$A$2:$Z$438,MATCH($B24&amp;$D24,F_Inputs!$A$2:$A$438&amp;F_Inputs!$B$2:$B$438,0),MATCH(M$6,F_Inputs!$A$2:$Z$2,0)),3),"-")</f>
        <v>0.92800000000000005</v>
      </c>
      <c r="N24" s="45" t="str" cm="1">
        <f t="array" ref="N24">IFERROR(ROUND(INDEX(F_Inputs!$A$2:$Z$438,MATCH($B24&amp;$D24,F_Inputs!$A$2:$A$438&amp;F_Inputs!$B$2:$B$438,0),MATCH(N$6,F_Inputs!$A$2:$Z$2,0)),3),"-")</f>
        <v>-</v>
      </c>
      <c r="O24" s="45" cm="1">
        <f t="array" ref="O24">IFERROR(ROUND(INDEX(F_Inputs!$A$2:$Z$438,MATCH($B24&amp;$D24,F_Inputs!$A$2:$A$438&amp;F_Inputs!$B$2:$B$438,0),MATCH(O$6,F_Inputs!$A$2:$Z$2,0)),3),"-")</f>
        <v>0.92300000000000004</v>
      </c>
      <c r="P24" s="45" cm="1">
        <f t="array" ref="P24">IFERROR(ROUND(INDEX(F_Inputs!$A$2:$Z$438,MATCH($B24&amp;$D24,F_Inputs!$A$2:$A$438&amp;F_Inputs!$B$2:$B$438,0),MATCH(P$6,F_Inputs!$A$2:$Z$2,0)),3),"-")</f>
        <v>0.93400000000000005</v>
      </c>
      <c r="Q24" s="45" cm="1">
        <f t="array" ref="Q24">IFERROR(ROUND(INDEX(F_Inputs!$A$2:$Z$438,MATCH($B24&amp;$D24,F_Inputs!$A$2:$A$438&amp;F_Inputs!$B$2:$B$438,0),MATCH(Q$6,F_Inputs!$A$2:$Z$2,0)),3),"-")</f>
        <v>0.93500000000000005</v>
      </c>
      <c r="R24" s="45" cm="1">
        <f t="array" ref="R24">IFERROR(ROUND(INDEX(F_Inputs!$A$2:$Z$438,MATCH($B24&amp;$D24,F_Inputs!$A$2:$A$438&amp;F_Inputs!$B$2:$B$438,0),MATCH(R$6,F_Inputs!$A$2:$Z$2,0)),3),"-")</f>
        <v>0.93500000000000005</v>
      </c>
      <c r="S24" s="45" cm="1">
        <f t="array" ref="S24">IFERROR(ROUND(INDEX(F_Inputs!$A$2:$Z$438,MATCH($B24&amp;$D24,F_Inputs!$A$2:$A$438&amp;F_Inputs!$B$2:$B$438,0),MATCH(S$6,F_Inputs!$A$2:$Z$2,0)),3),"-")</f>
        <v>0.93500000000000005</v>
      </c>
      <c r="T24" s="45" cm="1">
        <f t="array" ref="T24">IFERROR(ROUND(INDEX(F_Inputs!$A$2:$Z$438,MATCH($B24&amp;$D24,F_Inputs!$A$2:$A$438&amp;F_Inputs!$B$2:$B$438,0),MATCH(T$6,F_Inputs!$A$2:$Z$2,0)),3),"-")</f>
        <v>0.93500000000000005</v>
      </c>
      <c r="U24" s="45" cm="1">
        <f t="array" ref="U24">IFERROR(ROUND(INDEX(F_Inputs!$A$2:$Z$438,MATCH($B24&amp;$D24,F_Inputs!$A$2:$A$438&amp;F_Inputs!$B$2:$B$438,0),MATCH(U$6,F_Inputs!$A$2:$Z$2,0)),3),"-")</f>
        <v>0.93700000000000006</v>
      </c>
      <c r="V24" s="45" cm="1">
        <f t="array" ref="V24">IFERROR(ROUND(INDEX(F_Inputs!$A$2:$Z$438,MATCH($B24&amp;$D24,F_Inputs!$A$2:$A$438&amp;F_Inputs!$B$2:$B$438,0),MATCH(V$6,F_Inputs!$A$2:$Z$2,0)),3),"-")</f>
        <v>0.94199999999999995</v>
      </c>
      <c r="W24" s="45" cm="1">
        <f t="array" ref="W24">IFERROR(ROUND(INDEX(F_Inputs!$A$2:$Z$438,MATCH($B24&amp;$D24,F_Inputs!$A$2:$A$438&amp;F_Inputs!$B$2:$B$438,0),MATCH(W$6,F_Inputs!$A$2:$Z$2,0)),3),"-")</f>
        <v>0.94199999999999995</v>
      </c>
      <c r="X24" s="45" cm="1">
        <f t="array" ref="X24">IFERROR(ROUND(INDEX(F_Inputs!$A$2:$Z$438,MATCH($B24&amp;$D24,F_Inputs!$A$2:$A$438&amp;F_Inputs!$B$2:$B$438,0),MATCH(X$6,F_Inputs!$A$2:$Z$2,0)),3),"-")</f>
        <v>0.94399999999999995</v>
      </c>
      <c r="Y24" s="45" cm="1">
        <f t="array" ref="Y24">IFERROR(ROUND(INDEX(F_Inputs!$A$2:$Z$438,MATCH($B24&amp;$D24,F_Inputs!$A$2:$A$438&amp;F_Inputs!$B$2:$B$438,0),MATCH(Y$6,F_Inputs!$A$2:$Z$2,0)),3),"-")</f>
        <v>0.94599999999999995</v>
      </c>
      <c r="Z24" s="45" cm="1">
        <f t="array" ref="Z24">IFERROR(ROUND(INDEX(F_Inputs!$A$2:$Z$438,MATCH($B24&amp;$D24,F_Inputs!$A$2:$A$438&amp;F_Inputs!$B$2:$B$438,0),MATCH(Z$6,F_Inputs!$A$2:$Z$2,0)),3),"-")</f>
        <v>0.95099999999999996</v>
      </c>
      <c r="AA24" s="45" cm="1">
        <f t="array" ref="AA24">IFERROR(ROUND(INDEX(F_Inputs!$A$2:$Z$438,MATCH($B24&amp;$D24,F_Inputs!$A$2:$A$438&amp;F_Inputs!$B$2:$B$438,0),MATCH(AA$6,F_Inputs!$A$2:$Z$2,0)),3),"-")</f>
        <v>0.95099999999999996</v>
      </c>
      <c r="AB24" s="45" cm="1">
        <f t="array" ref="AB24">IFERROR(ROUND(INDEX(F_Inputs!$A$2:$Z$438,MATCH($B24&amp;$D24,F_Inputs!$A$2:$A$438&amp;F_Inputs!$B$2:$B$438,0),MATCH(AB$6,F_Inputs!$A$2:$Z$2,0)),3),"-")</f>
        <v>0.95099999999999996</v>
      </c>
    </row>
    <row r="25" spans="2:28" ht="20.45">
      <c r="B25" s="41" t="s">
        <v>249</v>
      </c>
      <c r="C25" s="4" t="str">
        <f t="shared" si="0"/>
        <v>%</v>
      </c>
      <c r="D25" s="4" t="str">
        <f t="shared" si="1"/>
        <v>OUT5_08_PR24</v>
      </c>
      <c r="E25" s="45" t="str" cm="1">
        <f t="array" ref="E25">IFERROR(ROUND(INDEX(F_Inputs!$A$2:$Z$438,MATCH($B25&amp;$D25,F_Inputs!$A$2:$A$438&amp;F_Inputs!$B$2:$B$438,0),MATCH(E$6,F_Inputs!$A$2:$Z$2,0)),3),"-")</f>
        <v>-</v>
      </c>
      <c r="F25" s="45" t="str" cm="1">
        <f t="array" ref="F25">IFERROR(ROUND(INDEX(F_Inputs!$A$2:$Z$438,MATCH($B25&amp;$D25,F_Inputs!$A$2:$A$438&amp;F_Inputs!$B$2:$B$438,0),MATCH(F$6,F_Inputs!$A$2:$Z$2,0)),3),"-")</f>
        <v>-</v>
      </c>
      <c r="G25" s="45" t="str" cm="1">
        <f t="array" ref="G25">IFERROR(ROUND(INDEX(F_Inputs!$A$2:$Z$438,MATCH($B25&amp;$D25,F_Inputs!$A$2:$A$438&amp;F_Inputs!$B$2:$B$438,0),MATCH(G$6,F_Inputs!$A$2:$Z$2,0)),3),"-")</f>
        <v>-</v>
      </c>
      <c r="H25" s="45" t="str" cm="1">
        <f t="array" ref="H25">IFERROR(ROUND(INDEX(F_Inputs!$A$2:$Z$438,MATCH($B25&amp;$D25,F_Inputs!$A$2:$A$438&amp;F_Inputs!$B$2:$B$438,0),MATCH(H$6,F_Inputs!$A$2:$Z$2,0)),3),"-")</f>
        <v>-</v>
      </c>
      <c r="I25" s="45" t="str" cm="1">
        <f t="array" ref="I25">IFERROR(ROUND(INDEX(F_Inputs!$A$2:$Z$438,MATCH($B25&amp;$D25,F_Inputs!$A$2:$A$438&amp;F_Inputs!$B$2:$B$438,0),MATCH(I$6,F_Inputs!$A$2:$Z$2,0)),3),"-")</f>
        <v>-</v>
      </c>
      <c r="J25" s="45" t="str" cm="1">
        <f t="array" ref="J25">IFERROR(ROUND(INDEX(F_Inputs!$A$2:$Z$438,MATCH($B25&amp;$D25,F_Inputs!$A$2:$A$438&amp;F_Inputs!$B$2:$B$438,0),MATCH(J$6,F_Inputs!$A$2:$Z$2,0)),3),"-")</f>
        <v>-</v>
      </c>
      <c r="K25" s="45" t="str" cm="1">
        <f t="array" ref="K25">IFERROR(ROUND(INDEX(F_Inputs!$A$2:$Z$438,MATCH($B25&amp;$D25,F_Inputs!$A$2:$A$438&amp;F_Inputs!$B$2:$B$438,0),MATCH(K$6,F_Inputs!$A$2:$Z$2,0)),3),"-")</f>
        <v>-</v>
      </c>
      <c r="L25" s="45" t="str" cm="1">
        <f t="array" ref="L25">IFERROR(ROUND(INDEX(F_Inputs!$A$2:$Z$438,MATCH($B25&amp;$D25,F_Inputs!$A$2:$A$438&amp;F_Inputs!$B$2:$B$438,0),MATCH(L$6,F_Inputs!$A$2:$Z$2,0)),3),"-")</f>
        <v>-</v>
      </c>
      <c r="M25" s="45" t="str" cm="1">
        <f t="array" ref="M25">IFERROR(ROUND(INDEX(F_Inputs!$A$2:$Z$438,MATCH($B25&amp;$D25,F_Inputs!$A$2:$A$438&amp;F_Inputs!$B$2:$B$438,0),MATCH(M$6,F_Inputs!$A$2:$Z$2,0)),3),"-")</f>
        <v>-</v>
      </c>
      <c r="N25" s="45" t="str" cm="1">
        <f t="array" ref="N25">IFERROR(ROUND(INDEX(F_Inputs!$A$2:$Z$438,MATCH($B25&amp;$D25,F_Inputs!$A$2:$A$438&amp;F_Inputs!$B$2:$B$438,0),MATCH(N$6,F_Inputs!$A$2:$Z$2,0)),3),"-")</f>
        <v>-</v>
      </c>
      <c r="O25" s="45" t="str" cm="1">
        <f t="array" ref="O25">IFERROR(ROUND(INDEX(F_Inputs!$A$2:$Z$438,MATCH($B25&amp;$D25,F_Inputs!$A$2:$A$438&amp;F_Inputs!$B$2:$B$438,0),MATCH(O$6,F_Inputs!$A$2:$Z$2,0)),3),"-")</f>
        <v>-</v>
      </c>
      <c r="P25" s="45" t="str" cm="1">
        <f t="array" ref="P25">IFERROR(ROUND(INDEX(F_Inputs!$A$2:$Z$438,MATCH($B25&amp;$D25,F_Inputs!$A$2:$A$438&amp;F_Inputs!$B$2:$B$438,0),MATCH(P$6,F_Inputs!$A$2:$Z$2,0)),3),"-")</f>
        <v>-</v>
      </c>
      <c r="Q25" s="45" t="str" cm="1">
        <f t="array" ref="Q25">IFERROR(ROUND(INDEX(F_Inputs!$A$2:$Z$438,MATCH($B25&amp;$D25,F_Inputs!$A$2:$A$438&amp;F_Inputs!$B$2:$B$438,0),MATCH(Q$6,F_Inputs!$A$2:$Z$2,0)),3),"-")</f>
        <v>-</v>
      </c>
      <c r="R25" s="45" t="str" cm="1">
        <f t="array" ref="R25">IFERROR(ROUND(INDEX(F_Inputs!$A$2:$Z$438,MATCH($B25&amp;$D25,F_Inputs!$A$2:$A$438&amp;F_Inputs!$B$2:$B$438,0),MATCH(R$6,F_Inputs!$A$2:$Z$2,0)),3),"-")</f>
        <v>-</v>
      </c>
      <c r="S25" s="45" t="str" cm="1">
        <f t="array" ref="S25">IFERROR(ROUND(INDEX(F_Inputs!$A$2:$Z$438,MATCH($B25&amp;$D25,F_Inputs!$A$2:$A$438&amp;F_Inputs!$B$2:$B$438,0),MATCH(S$6,F_Inputs!$A$2:$Z$2,0)),3),"-")</f>
        <v>-</v>
      </c>
      <c r="T25" s="45" t="str" cm="1">
        <f t="array" ref="T25">IFERROR(ROUND(INDEX(F_Inputs!$A$2:$Z$438,MATCH($B25&amp;$D25,F_Inputs!$A$2:$A$438&amp;F_Inputs!$B$2:$B$438,0),MATCH(T$6,F_Inputs!$A$2:$Z$2,0)),3),"-")</f>
        <v>-</v>
      </c>
      <c r="U25" s="45" t="str" cm="1">
        <f t="array" ref="U25">IFERROR(ROUND(INDEX(F_Inputs!$A$2:$Z$438,MATCH($B25&amp;$D25,F_Inputs!$A$2:$A$438&amp;F_Inputs!$B$2:$B$438,0),MATCH(U$6,F_Inputs!$A$2:$Z$2,0)),3),"-")</f>
        <v>-</v>
      </c>
      <c r="V25" s="45" t="str" cm="1">
        <f t="array" ref="V25">IFERROR(ROUND(INDEX(F_Inputs!$A$2:$Z$438,MATCH($B25&amp;$D25,F_Inputs!$A$2:$A$438&amp;F_Inputs!$B$2:$B$438,0),MATCH(V$6,F_Inputs!$A$2:$Z$2,0)),3),"-")</f>
        <v>-</v>
      </c>
      <c r="W25" s="45" t="str" cm="1">
        <f t="array" ref="W25">IFERROR(ROUND(INDEX(F_Inputs!$A$2:$Z$438,MATCH($B25&amp;$D25,F_Inputs!$A$2:$A$438&amp;F_Inputs!$B$2:$B$438,0),MATCH(W$6,F_Inputs!$A$2:$Z$2,0)),3),"-")</f>
        <v>-</v>
      </c>
      <c r="X25" s="45" t="str" cm="1">
        <f t="array" ref="X25">IFERROR(ROUND(INDEX(F_Inputs!$A$2:$Z$438,MATCH($B25&amp;$D25,F_Inputs!$A$2:$A$438&amp;F_Inputs!$B$2:$B$438,0),MATCH(X$6,F_Inputs!$A$2:$Z$2,0)),3),"-")</f>
        <v>-</v>
      </c>
      <c r="Y25" s="45" t="str" cm="1">
        <f t="array" ref="Y25">IFERROR(ROUND(INDEX(F_Inputs!$A$2:$Z$438,MATCH($B25&amp;$D25,F_Inputs!$A$2:$A$438&amp;F_Inputs!$B$2:$B$438,0),MATCH(Y$6,F_Inputs!$A$2:$Z$2,0)),3),"-")</f>
        <v>-</v>
      </c>
      <c r="Z25" s="45" t="str" cm="1">
        <f t="array" ref="Z25">IFERROR(ROUND(INDEX(F_Inputs!$A$2:$Z$438,MATCH($B25&amp;$D25,F_Inputs!$A$2:$A$438&amp;F_Inputs!$B$2:$B$438,0),MATCH(Z$6,F_Inputs!$A$2:$Z$2,0)),3),"-")</f>
        <v>-</v>
      </c>
      <c r="AA25" s="45" t="str" cm="1">
        <f t="array" ref="AA25">IFERROR(ROUND(INDEX(F_Inputs!$A$2:$Z$438,MATCH($B25&amp;$D25,F_Inputs!$A$2:$A$438&amp;F_Inputs!$B$2:$B$438,0),MATCH(AA$6,F_Inputs!$A$2:$Z$2,0)),3),"-")</f>
        <v>-</v>
      </c>
      <c r="AB25" s="45" t="str" cm="1">
        <f t="array" ref="AB25">IFERROR(ROUND(INDEX(F_Inputs!$A$2:$Z$438,MATCH($B25&amp;$D25,F_Inputs!$A$2:$A$438&amp;F_Inputs!$B$2:$B$438,0),MATCH(AB$6,F_Inputs!$A$2:$Z$2,0)),3),"-")</f>
        <v>-</v>
      </c>
    </row>
    <row r="27" spans="2:28" s="74" customFormat="1">
      <c r="B27" s="43" t="s">
        <v>178</v>
      </c>
      <c r="E27" s="43" t="s">
        <v>264</v>
      </c>
      <c r="F27" s="43" t="s">
        <v>199</v>
      </c>
      <c r="G27" s="43"/>
      <c r="M27" s="43" t="s">
        <v>265</v>
      </c>
      <c r="N27" s="43">
        <v>1</v>
      </c>
    </row>
    <row r="29" spans="2:28" ht="21.95">
      <c r="B29" s="59" t="s">
        <v>259</v>
      </c>
      <c r="C29" s="75" t="s">
        <v>4</v>
      </c>
      <c r="D29" s="75" t="s">
        <v>266</v>
      </c>
      <c r="E29" s="60" t="s">
        <v>267</v>
      </c>
      <c r="F29" s="60" t="s">
        <v>268</v>
      </c>
      <c r="G29" s="60" t="s">
        <v>269</v>
      </c>
      <c r="H29" s="60" t="s">
        <v>270</v>
      </c>
      <c r="I29" s="60" t="s">
        <v>25</v>
      </c>
      <c r="J29" s="60" t="s">
        <v>26</v>
      </c>
      <c r="K29" s="60" t="s">
        <v>27</v>
      </c>
      <c r="L29" s="60" t="s">
        <v>28</v>
      </c>
      <c r="M29" s="60" t="s">
        <v>29</v>
      </c>
      <c r="N29" s="60" t="s">
        <v>30</v>
      </c>
      <c r="O29" s="60" t="s">
        <v>31</v>
      </c>
      <c r="P29" s="60" t="s">
        <v>32</v>
      </c>
      <c r="Q29" s="60" t="s">
        <v>33</v>
      </c>
      <c r="R29" s="60" t="s">
        <v>34</v>
      </c>
      <c r="S29" s="60" t="s">
        <v>35</v>
      </c>
      <c r="T29" s="60" t="s">
        <v>36</v>
      </c>
      <c r="U29" s="60" t="s">
        <v>37</v>
      </c>
      <c r="V29" s="60" t="s">
        <v>38</v>
      </c>
      <c r="W29" s="60" t="s">
        <v>39</v>
      </c>
      <c r="X29" s="60" t="s">
        <v>188</v>
      </c>
      <c r="Y29" s="60" t="s">
        <v>189</v>
      </c>
      <c r="Z29" s="60" t="s">
        <v>190</v>
      </c>
      <c r="AA29" s="60" t="s">
        <v>191</v>
      </c>
      <c r="AB29" s="60" t="s">
        <v>192</v>
      </c>
    </row>
    <row r="30" spans="2:28" ht="20.45">
      <c r="B30" s="41" t="s">
        <v>0</v>
      </c>
      <c r="C30" s="4" t="str">
        <f>$F$4</f>
        <v>%</v>
      </c>
      <c r="D30" s="4" t="s">
        <v>197</v>
      </c>
      <c r="E30" s="45" t="str" cm="1">
        <f t="array" ref="E30">IFERROR(ROUND(INDEX(F_Inputs!$A$2:$Z$438,MATCH($B30&amp;$D30,F_Inputs!$A$2:$A$438&amp;F_Inputs!$B$2:$B$438,0),MATCH(E$6,F_Inputs!$A$2:$Z$2,0)),3),"-")</f>
        <v>-</v>
      </c>
      <c r="F30" s="45" t="str" cm="1">
        <f t="array" ref="F30">IFERROR(ROUND(INDEX(F_Inputs!$A$2:$Z$438,MATCH($B30&amp;$D30,F_Inputs!$A$2:$A$438&amp;F_Inputs!$B$2:$B$438,0),MATCH(F$6,F_Inputs!$A$2:$Z$2,0)),3),"-")</f>
        <v>-</v>
      </c>
      <c r="G30" s="45" t="str" cm="1">
        <f t="array" ref="G30">IFERROR(ROUND(INDEX(F_Inputs!$A$2:$Z$438,MATCH($B30&amp;$D30,F_Inputs!$A$2:$A$438&amp;F_Inputs!$B$2:$B$438,0),MATCH(G$6,F_Inputs!$A$2:$Z$2,0)),3),"-")</f>
        <v>-</v>
      </c>
      <c r="H30" s="45" t="str" cm="1">
        <f t="array" ref="H30">IFERROR(ROUND(INDEX(F_Inputs!$A$2:$Z$438,MATCH($B30&amp;$D30,F_Inputs!$A$2:$A$438&amp;F_Inputs!$B$2:$B$438,0),MATCH(H$6,F_Inputs!$A$2:$Z$2,0)),3),"-")</f>
        <v>-</v>
      </c>
      <c r="I30" s="45" t="str" cm="1">
        <f t="array" ref="I30">IFERROR(ROUND(INDEX(F_Inputs!$A$2:$Z$438,MATCH($B30&amp;$D30,F_Inputs!$A$2:$A$438&amp;F_Inputs!$B$2:$B$438,0),MATCH(I$6,F_Inputs!$A$2:$Z$2,0)),3),"-")</f>
        <v>-</v>
      </c>
      <c r="J30" s="45" t="str" cm="1">
        <f t="array" ref="J30">IFERROR(ROUND(INDEX(F_Inputs!$A$2:$Z$438,MATCH($B30&amp;$D30,F_Inputs!$A$2:$A$438&amp;F_Inputs!$B$2:$B$438,0),MATCH(J$6,F_Inputs!$A$2:$Z$2,0)),3),"-")</f>
        <v>-</v>
      </c>
      <c r="K30" s="45" t="str" cm="1">
        <f t="array" ref="K30">IFERROR(ROUND(INDEX(F_Inputs!$A$2:$Z$438,MATCH($B30&amp;$D30,F_Inputs!$A$2:$A$438&amp;F_Inputs!$B$2:$B$438,0),MATCH(K$6,F_Inputs!$A$2:$Z$2,0)),3),"-")</f>
        <v>-</v>
      </c>
      <c r="L30" s="45" t="str" cm="1">
        <f t="array" ref="L30">IFERROR(ROUND(INDEX(F_Inputs!$A$2:$Z$438,MATCH($B30&amp;$D30,F_Inputs!$A$2:$A$438&amp;F_Inputs!$B$2:$B$438,0),MATCH(L$6,F_Inputs!$A$2:$Z$2,0)),3),"-")</f>
        <v>-</v>
      </c>
      <c r="M30" s="45" t="str" cm="1">
        <f t="array" ref="M30">IFERROR(ROUND(INDEX(F_Inputs!$A$2:$Z$438,MATCH($B30&amp;$D30,F_Inputs!$A$2:$A$438&amp;F_Inputs!$B$2:$B$438,0),MATCH(M$6,F_Inputs!$A$2:$Z$2,0)),3),"-")</f>
        <v>-</v>
      </c>
      <c r="N30" s="45" t="str" cm="1">
        <f t="array" ref="N30">IFERROR(ROUND(INDEX(F_Inputs!$A$2:$Z$438,MATCH($B30&amp;$D30,F_Inputs!$A$2:$A$438&amp;F_Inputs!$B$2:$B$438,0),MATCH(N$6,F_Inputs!$A$2:$Z$2,0)),3),"-")</f>
        <v>-</v>
      </c>
      <c r="O30" s="45" t="str" cm="1">
        <f t="array" ref="O30">IFERROR(ROUND(INDEX(F_Inputs!$A$2:$Z$438,MATCH($B30&amp;$D30,F_Inputs!$A$2:$A$438&amp;F_Inputs!$B$2:$B$438,0),MATCH(O$6,F_Inputs!$A$2:$Z$2,0)),3),"-")</f>
        <v>-</v>
      </c>
      <c r="P30" s="45" t="str" cm="1">
        <f t="array" ref="P30">IFERROR(ROUND(INDEX(F_Inputs!$A$2:$Z$438,MATCH($B30&amp;$D30,F_Inputs!$A$2:$A$438&amp;F_Inputs!$B$2:$B$438,0),MATCH(P$6,F_Inputs!$A$2:$Z$2,0)),3),"-")</f>
        <v>-</v>
      </c>
      <c r="Q30" s="45" t="str" cm="1">
        <f t="array" ref="Q30">IFERROR(ROUND(INDEX(F_Inputs!$A$2:$Z$438,MATCH($B30&amp;$D30,F_Inputs!$A$2:$A$438&amp;F_Inputs!$B$2:$B$438,0),MATCH(Q$6,F_Inputs!$A$2:$Z$2,0)),3),"-")</f>
        <v>-</v>
      </c>
      <c r="R30" s="45" t="str" cm="1">
        <f t="array" ref="R30">IFERROR(ROUND(INDEX(F_Inputs!$A$2:$Z$438,MATCH($B30&amp;$D30,F_Inputs!$A$2:$A$438&amp;F_Inputs!$B$2:$B$438,0),MATCH(R$6,F_Inputs!$A$2:$Z$2,0)),3),"-")</f>
        <v>-</v>
      </c>
      <c r="S30" s="45" t="str" cm="1">
        <f t="array" ref="S30">IFERROR(ROUND(INDEX(F_Inputs!$A$2:$Z$438,MATCH($B30&amp;$D30,F_Inputs!$A$2:$A$438&amp;F_Inputs!$B$2:$B$438,0),MATCH(S$6,F_Inputs!$A$2:$Z$2,0)),3),"-")</f>
        <v>-</v>
      </c>
      <c r="T30" s="45" t="str" cm="1">
        <f t="array" ref="T30">IFERROR(ROUND(INDEX(F_Inputs!$A$2:$Z$438,MATCH($B30&amp;$D30,F_Inputs!$A$2:$A$438&amp;F_Inputs!$B$2:$B$438,0),MATCH(T$6,F_Inputs!$A$2:$Z$2,0)),3),"-")</f>
        <v>-</v>
      </c>
      <c r="U30" s="45" t="str" cm="1">
        <f t="array" ref="U30">IFERROR(ROUND(INDEX(F_Inputs!$A$2:$Z$438,MATCH($B30&amp;$D30,F_Inputs!$A$2:$A$438&amp;F_Inputs!$B$2:$B$438,0),MATCH(U$6,F_Inputs!$A$2:$Z$2,0)),3),"-")</f>
        <v>-</v>
      </c>
      <c r="V30" s="45" t="str" cm="1">
        <f t="array" ref="V30">IFERROR(ROUND(INDEX(F_Inputs!$A$2:$Z$438,MATCH($B30&amp;$D30,F_Inputs!$A$2:$A$438&amp;F_Inputs!$B$2:$B$438,0),MATCH(V$6,F_Inputs!$A$2:$Z$2,0)),3),"-")</f>
        <v>-</v>
      </c>
      <c r="W30" s="45" t="str" cm="1">
        <f t="array" ref="W30">IFERROR(ROUND(INDEX(F_Inputs!$A$2:$Z$438,MATCH($B30&amp;$D30,F_Inputs!$A$2:$A$438&amp;F_Inputs!$B$2:$B$438,0),MATCH(W$6,F_Inputs!$A$2:$Z$2,0)),3),"-")</f>
        <v>-</v>
      </c>
      <c r="X30" s="45" t="str" cm="1">
        <f t="array" ref="X30">IFERROR(ROUND(INDEX(F_Inputs!$A$2:$Z$438,MATCH($B30&amp;$D30,F_Inputs!$A$2:$A$438&amp;F_Inputs!$B$2:$B$438,0),MATCH(X$6,F_Inputs!$A$2:$Z$2,0)),3),"-")</f>
        <v>-</v>
      </c>
      <c r="Y30" s="45" t="str" cm="1">
        <f t="array" ref="Y30">IFERROR(ROUND(INDEX(F_Inputs!$A$2:$Z$438,MATCH($B30&amp;$D30,F_Inputs!$A$2:$A$438&amp;F_Inputs!$B$2:$B$438,0),MATCH(Y$6,F_Inputs!$A$2:$Z$2,0)),3),"-")</f>
        <v>-</v>
      </c>
      <c r="Z30" s="45" t="str" cm="1">
        <f t="array" ref="Z30">IFERROR(ROUND(INDEX(F_Inputs!$A$2:$Z$438,MATCH($B30&amp;$D30,F_Inputs!$A$2:$A$438&amp;F_Inputs!$B$2:$B$438,0),MATCH(Z$6,F_Inputs!$A$2:$Z$2,0)),3),"-")</f>
        <v>-</v>
      </c>
      <c r="AA30" s="45" t="str" cm="1">
        <f t="array" ref="AA30">IFERROR(ROUND(INDEX(F_Inputs!$A$2:$Z$438,MATCH($B30&amp;$D30,F_Inputs!$A$2:$A$438&amp;F_Inputs!$B$2:$B$438,0),MATCH(AA$6,F_Inputs!$A$2:$Z$2,0)),3),"-")</f>
        <v>-</v>
      </c>
      <c r="AB30" s="45" t="str" cm="1">
        <f t="array" ref="AB30">IFERROR(ROUND(INDEX(F_Inputs!$A$2:$Z$438,MATCH($B30&amp;$D30,F_Inputs!$A$2:$A$438&amp;F_Inputs!$B$2:$B$438,0),MATCH(AB$6,F_Inputs!$A$2:$Z$2,0)),3),"-")</f>
        <v>-</v>
      </c>
    </row>
    <row r="31" spans="2:28" ht="20.45">
      <c r="B31" s="41" t="s">
        <v>232</v>
      </c>
      <c r="C31" s="4" t="str">
        <f t="shared" ref="C31:C48" si="2">$F$4</f>
        <v>%</v>
      </c>
      <c r="D31" s="4" t="str">
        <f>D$30</f>
        <v>OUT2_15_PR24</v>
      </c>
      <c r="E31" s="45" t="str" cm="1">
        <f t="array" ref="E31">IFERROR(ROUND(INDEX(F_Inputs!$A$2:$Z$438,MATCH($B31&amp;$D31,F_Inputs!$A$2:$A$438&amp;F_Inputs!$B$2:$B$438,0),MATCH(E$6,F_Inputs!$A$2:$Z$2,0)),3),"-")</f>
        <v>-</v>
      </c>
      <c r="F31" s="45" t="str" cm="1">
        <f t="array" ref="F31">IFERROR(ROUND(INDEX(F_Inputs!$A$2:$Z$438,MATCH($B31&amp;$D31,F_Inputs!$A$2:$A$438&amp;F_Inputs!$B$2:$B$438,0),MATCH(F$6,F_Inputs!$A$2:$Z$2,0)),3),"-")</f>
        <v>-</v>
      </c>
      <c r="G31" s="45" t="str" cm="1">
        <f t="array" ref="G31">IFERROR(ROUND(INDEX(F_Inputs!$A$2:$Z$438,MATCH($B31&amp;$D31,F_Inputs!$A$2:$A$438&amp;F_Inputs!$B$2:$B$438,0),MATCH(G$6,F_Inputs!$A$2:$Z$2,0)),3),"-")</f>
        <v>-</v>
      </c>
      <c r="H31" s="45" t="str" cm="1">
        <f t="array" ref="H31">IFERROR(ROUND(INDEX(F_Inputs!$A$2:$Z$438,MATCH($B31&amp;$D31,F_Inputs!$A$2:$A$438&amp;F_Inputs!$B$2:$B$438,0),MATCH(H$6,F_Inputs!$A$2:$Z$2,0)),3),"-")</f>
        <v>-</v>
      </c>
      <c r="I31" s="45" t="str" cm="1">
        <f t="array" ref="I31">IFERROR(ROUND(INDEX(F_Inputs!$A$2:$Z$438,MATCH($B31&amp;$D31,F_Inputs!$A$2:$A$438&amp;F_Inputs!$B$2:$B$438,0),MATCH(I$6,F_Inputs!$A$2:$Z$2,0)),3),"-")</f>
        <v>-</v>
      </c>
      <c r="J31" s="45" t="str" cm="1">
        <f t="array" ref="J31">IFERROR(ROUND(INDEX(F_Inputs!$A$2:$Z$438,MATCH($B31&amp;$D31,F_Inputs!$A$2:$A$438&amp;F_Inputs!$B$2:$B$438,0),MATCH(J$6,F_Inputs!$A$2:$Z$2,0)),3),"-")</f>
        <v>-</v>
      </c>
      <c r="K31" s="45" t="str" cm="1">
        <f t="array" ref="K31">IFERROR(ROUND(INDEX(F_Inputs!$A$2:$Z$438,MATCH($B31&amp;$D31,F_Inputs!$A$2:$A$438&amp;F_Inputs!$B$2:$B$438,0),MATCH(K$6,F_Inputs!$A$2:$Z$2,0)),3),"-")</f>
        <v>-</v>
      </c>
      <c r="L31" s="45" t="str" cm="1">
        <f t="array" ref="L31">IFERROR(ROUND(INDEX(F_Inputs!$A$2:$Z$438,MATCH($B31&amp;$D31,F_Inputs!$A$2:$A$438&amp;F_Inputs!$B$2:$B$438,0),MATCH(L$6,F_Inputs!$A$2:$Z$2,0)),3),"-")</f>
        <v>-</v>
      </c>
      <c r="M31" s="45" t="str" cm="1">
        <f t="array" ref="M31">IFERROR(ROUND(INDEX(F_Inputs!$A$2:$Z$438,MATCH($B31&amp;$D31,F_Inputs!$A$2:$A$438&amp;F_Inputs!$B$2:$B$438,0),MATCH(M$6,F_Inputs!$A$2:$Z$2,0)),3),"-")</f>
        <v>-</v>
      </c>
      <c r="N31" s="45" t="str" cm="1">
        <f t="array" ref="N31">IFERROR(ROUND(INDEX(F_Inputs!$A$2:$Z$438,MATCH($B31&amp;$D31,F_Inputs!$A$2:$A$438&amp;F_Inputs!$B$2:$B$438,0),MATCH(N$6,F_Inputs!$A$2:$Z$2,0)),3),"-")</f>
        <v>-</v>
      </c>
      <c r="O31" s="45" t="str" cm="1">
        <f t="array" ref="O31">IFERROR(ROUND(INDEX(F_Inputs!$A$2:$Z$438,MATCH($B31&amp;$D31,F_Inputs!$A$2:$A$438&amp;F_Inputs!$B$2:$B$438,0),MATCH(O$6,F_Inputs!$A$2:$Z$2,0)),3),"-")</f>
        <v>-</v>
      </c>
      <c r="P31" s="45" cm="1">
        <f t="array" ref="P31">IFERROR(ROUND(INDEX(F_Inputs!$A$2:$Z$438,MATCH($B31&amp;$D31,F_Inputs!$A$2:$A$438&amp;F_Inputs!$B$2:$B$438,0),MATCH(P$6,F_Inputs!$A$2:$Z$2,0)),3),"-")</f>
        <v>0.90200000000000002</v>
      </c>
      <c r="Q31" s="45" cm="1">
        <f t="array" ref="Q31">IFERROR(ROUND(INDEX(F_Inputs!$A$2:$Z$438,MATCH($B31&amp;$D31,F_Inputs!$A$2:$A$438&amp;F_Inputs!$B$2:$B$438,0),MATCH(Q$6,F_Inputs!$A$2:$Z$2,0)),3),"-")</f>
        <v>0.86699999999999999</v>
      </c>
      <c r="R31" s="45" cm="1">
        <f t="array" ref="R31">IFERROR(ROUND(INDEX(F_Inputs!$A$2:$Z$438,MATCH($B31&amp;$D31,F_Inputs!$A$2:$A$438&amp;F_Inputs!$B$2:$B$438,0),MATCH(R$6,F_Inputs!$A$2:$Z$2,0)),3),"-")</f>
        <v>0.88300000000000001</v>
      </c>
      <c r="S31" s="45" cm="1">
        <f t="array" ref="S31">IFERROR(ROUND(INDEX(F_Inputs!$A$2:$Z$438,MATCH($B31&amp;$D31,F_Inputs!$A$2:$A$438&amp;F_Inputs!$B$2:$B$438,0),MATCH(S$6,F_Inputs!$A$2:$Z$2,0)),3),"-")</f>
        <v>0.88300000000000001</v>
      </c>
      <c r="T31" s="45" cm="1">
        <f t="array" ref="T31">IFERROR(ROUND(INDEX(F_Inputs!$A$2:$Z$438,MATCH($B31&amp;$D31,F_Inputs!$A$2:$A$438&amp;F_Inputs!$B$2:$B$438,0),MATCH(T$6,F_Inputs!$A$2:$Z$2,0)),3),"-")</f>
        <v>0.88300000000000001</v>
      </c>
      <c r="U31" s="45" cm="1">
        <f t="array" ref="U31">IFERROR(ROUND(INDEX(F_Inputs!$A$2:$Z$438,MATCH($B31&amp;$D31,F_Inputs!$A$2:$A$438&amp;F_Inputs!$B$2:$B$438,0),MATCH(U$6,F_Inputs!$A$2:$Z$2,0)),3),"-")</f>
        <v>0.88300000000000001</v>
      </c>
      <c r="V31" s="45" cm="1">
        <f t="array" ref="V31">IFERROR(ROUND(INDEX(F_Inputs!$A$2:$Z$438,MATCH($B31&amp;$D31,F_Inputs!$A$2:$A$438&amp;F_Inputs!$B$2:$B$438,0),MATCH(V$6,F_Inputs!$A$2:$Z$2,0)),3),"-")</f>
        <v>0.88300000000000001</v>
      </c>
      <c r="W31" s="45" cm="1">
        <f t="array" ref="W31">IFERROR(ROUND(INDEX(F_Inputs!$A$2:$Z$438,MATCH($B31&amp;$D31,F_Inputs!$A$2:$A$438&amp;F_Inputs!$B$2:$B$438,0),MATCH(W$6,F_Inputs!$A$2:$Z$2,0)),3),"-")</f>
        <v>0.88300000000000001</v>
      </c>
      <c r="X31" s="45" cm="1">
        <f t="array" ref="X31">IFERROR(ROUND(INDEX(F_Inputs!$A$2:$Z$438,MATCH($B31&amp;$D31,F_Inputs!$A$2:$A$438&amp;F_Inputs!$B$2:$B$438,0),MATCH(X$6,F_Inputs!$A$2:$Z$2,0)),3),"-")</f>
        <v>0.88300000000000001</v>
      </c>
      <c r="Y31" s="45" cm="1">
        <f t="array" ref="Y31">IFERROR(ROUND(INDEX(F_Inputs!$A$2:$Z$438,MATCH($B31&amp;$D31,F_Inputs!$A$2:$A$438&amp;F_Inputs!$B$2:$B$438,0),MATCH(Y$6,F_Inputs!$A$2:$Z$2,0)),3),"-")</f>
        <v>0.88300000000000001</v>
      </c>
      <c r="Z31" s="45" cm="1">
        <f t="array" ref="Z31">IFERROR(ROUND(INDEX(F_Inputs!$A$2:$Z$438,MATCH($B31&amp;$D31,F_Inputs!$A$2:$A$438&amp;F_Inputs!$B$2:$B$438,0),MATCH(Z$6,F_Inputs!$A$2:$Z$2,0)),3),"-")</f>
        <v>0.88300000000000001</v>
      </c>
      <c r="AA31" s="45" cm="1">
        <f t="array" ref="AA31">IFERROR(ROUND(INDEX(F_Inputs!$A$2:$Z$438,MATCH($B31&amp;$D31,F_Inputs!$A$2:$A$438&amp;F_Inputs!$B$2:$B$438,0),MATCH(AA$6,F_Inputs!$A$2:$Z$2,0)),3),"-")</f>
        <v>0.88300000000000001</v>
      </c>
      <c r="AB31" s="45" cm="1">
        <f t="array" ref="AB31">IFERROR(ROUND(INDEX(F_Inputs!$A$2:$Z$438,MATCH($B31&amp;$D31,F_Inputs!$A$2:$A$438&amp;F_Inputs!$B$2:$B$438,0),MATCH(AB$6,F_Inputs!$A$2:$Z$2,0)),3),"-")</f>
        <v>0.88300000000000001</v>
      </c>
    </row>
    <row r="32" spans="2:28" ht="20.45">
      <c r="B32" s="41" t="s">
        <v>233</v>
      </c>
      <c r="C32" s="4" t="str">
        <f t="shared" si="2"/>
        <v>%</v>
      </c>
      <c r="D32" s="4" t="str">
        <f t="shared" ref="D32:D48" si="3">D$30</f>
        <v>OUT2_15_PR24</v>
      </c>
      <c r="E32" s="45" t="str" cm="1">
        <f t="array" ref="E32">IFERROR(ROUND(INDEX(F_Inputs!$A$2:$Z$438,MATCH($B32&amp;$D32,F_Inputs!$A$2:$A$438&amp;F_Inputs!$B$2:$B$438,0),MATCH(E$6,F_Inputs!$A$2:$Z$2,0)),3),"-")</f>
        <v>-</v>
      </c>
      <c r="F32" s="45" t="str" cm="1">
        <f t="array" ref="F32">IFERROR(ROUND(INDEX(F_Inputs!$A$2:$Z$438,MATCH($B32&amp;$D32,F_Inputs!$A$2:$A$438&amp;F_Inputs!$B$2:$B$438,0),MATCH(F$6,F_Inputs!$A$2:$Z$2,0)),3),"-")</f>
        <v>-</v>
      </c>
      <c r="G32" s="45" t="str" cm="1">
        <f t="array" ref="G32">IFERROR(ROUND(INDEX(F_Inputs!$A$2:$Z$438,MATCH($B32&amp;$D32,F_Inputs!$A$2:$A$438&amp;F_Inputs!$B$2:$B$438,0),MATCH(G$6,F_Inputs!$A$2:$Z$2,0)),3),"-")</f>
        <v>-</v>
      </c>
      <c r="H32" s="45" t="str" cm="1">
        <f t="array" ref="H32">IFERROR(ROUND(INDEX(F_Inputs!$A$2:$Z$438,MATCH($B32&amp;$D32,F_Inputs!$A$2:$A$438&amp;F_Inputs!$B$2:$B$438,0),MATCH(H$6,F_Inputs!$A$2:$Z$2,0)),3),"-")</f>
        <v>-</v>
      </c>
      <c r="I32" s="45" t="str" cm="1">
        <f t="array" ref="I32">IFERROR(ROUND(INDEX(F_Inputs!$A$2:$Z$438,MATCH($B32&amp;$D32,F_Inputs!$A$2:$A$438&amp;F_Inputs!$B$2:$B$438,0),MATCH(I$6,F_Inputs!$A$2:$Z$2,0)),3),"-")</f>
        <v>-</v>
      </c>
      <c r="J32" s="45" t="str" cm="1">
        <f t="array" ref="J32">IFERROR(ROUND(INDEX(F_Inputs!$A$2:$Z$438,MATCH($B32&amp;$D32,F_Inputs!$A$2:$A$438&amp;F_Inputs!$B$2:$B$438,0),MATCH(J$6,F_Inputs!$A$2:$Z$2,0)),3),"-")</f>
        <v>-</v>
      </c>
      <c r="K32" s="45" t="str" cm="1">
        <f t="array" ref="K32">IFERROR(ROUND(INDEX(F_Inputs!$A$2:$Z$438,MATCH($B32&amp;$D32,F_Inputs!$A$2:$A$438&amp;F_Inputs!$B$2:$B$438,0),MATCH(K$6,F_Inputs!$A$2:$Z$2,0)),3),"-")</f>
        <v>-</v>
      </c>
      <c r="L32" s="45" t="str" cm="1">
        <f t="array" ref="L32">IFERROR(ROUND(INDEX(F_Inputs!$A$2:$Z$438,MATCH($B32&amp;$D32,F_Inputs!$A$2:$A$438&amp;F_Inputs!$B$2:$B$438,0),MATCH(L$6,F_Inputs!$A$2:$Z$2,0)),3),"-")</f>
        <v>-</v>
      </c>
      <c r="M32" s="45" t="str" cm="1">
        <f t="array" ref="M32">IFERROR(ROUND(INDEX(F_Inputs!$A$2:$Z$438,MATCH($B32&amp;$D32,F_Inputs!$A$2:$A$438&amp;F_Inputs!$B$2:$B$438,0),MATCH(M$6,F_Inputs!$A$2:$Z$2,0)),3),"-")</f>
        <v>-</v>
      </c>
      <c r="N32" s="45" t="str" cm="1">
        <f t="array" ref="N32">IFERROR(ROUND(INDEX(F_Inputs!$A$2:$Z$438,MATCH($B32&amp;$D32,F_Inputs!$A$2:$A$438&amp;F_Inputs!$B$2:$B$438,0),MATCH(N$6,F_Inputs!$A$2:$Z$2,0)),3),"-")</f>
        <v>-</v>
      </c>
      <c r="O32" s="45" t="str" cm="1">
        <f t="array" ref="O32">IFERROR(ROUND(INDEX(F_Inputs!$A$2:$Z$438,MATCH($B32&amp;$D32,F_Inputs!$A$2:$A$438&amp;F_Inputs!$B$2:$B$438,0),MATCH(O$6,F_Inputs!$A$2:$Z$2,0)),3),"-")</f>
        <v>-</v>
      </c>
      <c r="P32" s="45" t="str" cm="1">
        <f t="array" ref="P32">IFERROR(ROUND(INDEX(F_Inputs!$A$2:$Z$438,MATCH($B32&amp;$D32,F_Inputs!$A$2:$A$438&amp;F_Inputs!$B$2:$B$438,0),MATCH(P$6,F_Inputs!$A$2:$Z$2,0)),3),"-")</f>
        <v>-</v>
      </c>
      <c r="Q32" s="45" t="str" cm="1">
        <f t="array" ref="Q32">IFERROR(ROUND(INDEX(F_Inputs!$A$2:$Z$438,MATCH($B32&amp;$D32,F_Inputs!$A$2:$A$438&amp;F_Inputs!$B$2:$B$438,0),MATCH(Q$6,F_Inputs!$A$2:$Z$2,0)),3),"-")</f>
        <v>-</v>
      </c>
      <c r="R32" s="45" t="str" cm="1">
        <f t="array" ref="R32">IFERROR(ROUND(INDEX(F_Inputs!$A$2:$Z$438,MATCH($B32&amp;$D32,F_Inputs!$A$2:$A$438&amp;F_Inputs!$B$2:$B$438,0),MATCH(R$6,F_Inputs!$A$2:$Z$2,0)),3),"-")</f>
        <v>-</v>
      </c>
      <c r="S32" s="45" t="str" cm="1">
        <f t="array" ref="S32">IFERROR(ROUND(INDEX(F_Inputs!$A$2:$Z$438,MATCH($B32&amp;$D32,F_Inputs!$A$2:$A$438&amp;F_Inputs!$B$2:$B$438,0),MATCH(S$6,F_Inputs!$A$2:$Z$2,0)),3),"-")</f>
        <v>-</v>
      </c>
      <c r="T32" s="45" t="str" cm="1">
        <f t="array" ref="T32">IFERROR(ROUND(INDEX(F_Inputs!$A$2:$Z$438,MATCH($B32&amp;$D32,F_Inputs!$A$2:$A$438&amp;F_Inputs!$B$2:$B$438,0),MATCH(T$6,F_Inputs!$A$2:$Z$2,0)),3),"-")</f>
        <v>-</v>
      </c>
      <c r="U32" s="45" t="str" cm="1">
        <f t="array" ref="U32">IFERROR(ROUND(INDEX(F_Inputs!$A$2:$Z$438,MATCH($B32&amp;$D32,F_Inputs!$A$2:$A$438&amp;F_Inputs!$B$2:$B$438,0),MATCH(U$6,F_Inputs!$A$2:$Z$2,0)),3),"-")</f>
        <v>-</v>
      </c>
      <c r="V32" s="45" t="str" cm="1">
        <f t="array" ref="V32">IFERROR(ROUND(INDEX(F_Inputs!$A$2:$Z$438,MATCH($B32&amp;$D32,F_Inputs!$A$2:$A$438&amp;F_Inputs!$B$2:$B$438,0),MATCH(V$6,F_Inputs!$A$2:$Z$2,0)),3),"-")</f>
        <v>-</v>
      </c>
      <c r="W32" s="45" t="str" cm="1">
        <f t="array" ref="W32">IFERROR(ROUND(INDEX(F_Inputs!$A$2:$Z$438,MATCH($B32&amp;$D32,F_Inputs!$A$2:$A$438&amp;F_Inputs!$B$2:$B$438,0),MATCH(W$6,F_Inputs!$A$2:$Z$2,0)),3),"-")</f>
        <v>-</v>
      </c>
      <c r="X32" s="45" t="str" cm="1">
        <f t="array" ref="X32">IFERROR(ROUND(INDEX(F_Inputs!$A$2:$Z$438,MATCH($B32&amp;$D32,F_Inputs!$A$2:$A$438&amp;F_Inputs!$B$2:$B$438,0),MATCH(X$6,F_Inputs!$A$2:$Z$2,0)),3),"-")</f>
        <v>-</v>
      </c>
      <c r="Y32" s="45" t="str" cm="1">
        <f t="array" ref="Y32">IFERROR(ROUND(INDEX(F_Inputs!$A$2:$Z$438,MATCH($B32&amp;$D32,F_Inputs!$A$2:$A$438&amp;F_Inputs!$B$2:$B$438,0),MATCH(Y$6,F_Inputs!$A$2:$Z$2,0)),3),"-")</f>
        <v>-</v>
      </c>
      <c r="Z32" s="45" t="str" cm="1">
        <f t="array" ref="Z32">IFERROR(ROUND(INDEX(F_Inputs!$A$2:$Z$438,MATCH($B32&amp;$D32,F_Inputs!$A$2:$A$438&amp;F_Inputs!$B$2:$B$438,0),MATCH(Z$6,F_Inputs!$A$2:$Z$2,0)),3),"-")</f>
        <v>-</v>
      </c>
      <c r="AA32" s="45" t="str" cm="1">
        <f t="array" ref="AA32">IFERROR(ROUND(INDEX(F_Inputs!$A$2:$Z$438,MATCH($B32&amp;$D32,F_Inputs!$A$2:$A$438&amp;F_Inputs!$B$2:$B$438,0),MATCH(AA$6,F_Inputs!$A$2:$Z$2,0)),3),"-")</f>
        <v>-</v>
      </c>
      <c r="AB32" s="45" t="str" cm="1">
        <f t="array" ref="AB32">IFERROR(ROUND(INDEX(F_Inputs!$A$2:$Z$438,MATCH($B32&amp;$D32,F_Inputs!$A$2:$A$438&amp;F_Inputs!$B$2:$B$438,0),MATCH(AB$6,F_Inputs!$A$2:$Z$2,0)),3),"-")</f>
        <v>-</v>
      </c>
    </row>
    <row r="33" spans="2:28" ht="20.45">
      <c r="B33" s="41" t="s">
        <v>236</v>
      </c>
      <c r="C33" s="4" t="str">
        <f t="shared" si="2"/>
        <v>%</v>
      </c>
      <c r="D33" s="4" t="str">
        <f t="shared" si="3"/>
        <v>OUT2_15_PR24</v>
      </c>
      <c r="E33" s="45" t="str" cm="1">
        <f t="array" ref="E33">IFERROR(ROUND(INDEX(F_Inputs!$A$2:$Z$438,MATCH($B33&amp;$D33,F_Inputs!$A$2:$A$438&amp;F_Inputs!$B$2:$B$438,0),MATCH(E$6,F_Inputs!$A$2:$Z$2,0)),3),"-")</f>
        <v>-</v>
      </c>
      <c r="F33" s="45" t="str" cm="1">
        <f t="array" ref="F33">IFERROR(ROUND(INDEX(F_Inputs!$A$2:$Z$438,MATCH($B33&amp;$D33,F_Inputs!$A$2:$A$438&amp;F_Inputs!$B$2:$B$438,0),MATCH(F$6,F_Inputs!$A$2:$Z$2,0)),3),"-")</f>
        <v>-</v>
      </c>
      <c r="G33" s="45" t="str" cm="1">
        <f t="array" ref="G33">IFERROR(ROUND(INDEX(F_Inputs!$A$2:$Z$438,MATCH($B33&amp;$D33,F_Inputs!$A$2:$A$438&amp;F_Inputs!$B$2:$B$438,0),MATCH(G$6,F_Inputs!$A$2:$Z$2,0)),3),"-")</f>
        <v>-</v>
      </c>
      <c r="H33" s="45" t="str" cm="1">
        <f t="array" ref="H33">IFERROR(ROUND(INDEX(F_Inputs!$A$2:$Z$438,MATCH($B33&amp;$D33,F_Inputs!$A$2:$A$438&amp;F_Inputs!$B$2:$B$438,0),MATCH(H$6,F_Inputs!$A$2:$Z$2,0)),3),"-")</f>
        <v>-</v>
      </c>
      <c r="I33" s="45" cm="1">
        <f t="array" ref="I33">IFERROR(ROUND(INDEX(F_Inputs!$A$2:$Z$438,MATCH($B33&amp;$D33,F_Inputs!$A$2:$A$438&amp;F_Inputs!$B$2:$B$438,0),MATCH(I$6,F_Inputs!$A$2:$Z$2,0)),3),"-")</f>
        <v>0.76500000000000001</v>
      </c>
      <c r="J33" s="45" cm="1">
        <f t="array" ref="J33">IFERROR(ROUND(INDEX(F_Inputs!$A$2:$Z$438,MATCH($B33&amp;$D33,F_Inputs!$A$2:$A$438&amp;F_Inputs!$B$2:$B$438,0),MATCH(J$6,F_Inputs!$A$2:$Z$2,0)),3),"-")</f>
        <v>0.85599999999999998</v>
      </c>
      <c r="K33" s="45" cm="1">
        <f t="array" ref="K33">IFERROR(ROUND(INDEX(F_Inputs!$A$2:$Z$438,MATCH($B33&amp;$D33,F_Inputs!$A$2:$A$438&amp;F_Inputs!$B$2:$B$438,0),MATCH(K$6,F_Inputs!$A$2:$Z$2,0)),3),"-")</f>
        <v>0.83599999999999997</v>
      </c>
      <c r="L33" s="45" cm="1">
        <f t="array" ref="L33">IFERROR(ROUND(INDEX(F_Inputs!$A$2:$Z$438,MATCH($B33&amp;$D33,F_Inputs!$A$2:$A$438&amp;F_Inputs!$B$2:$B$438,0),MATCH(L$6,F_Inputs!$A$2:$Z$2,0)),3),"-")</f>
        <v>0.85699999999999998</v>
      </c>
      <c r="M33" s="45" cm="1">
        <f t="array" ref="M33">IFERROR(ROUND(INDEX(F_Inputs!$A$2:$Z$438,MATCH($B33&amp;$D33,F_Inputs!$A$2:$A$438&amp;F_Inputs!$B$2:$B$438,0),MATCH(M$6,F_Inputs!$A$2:$Z$2,0)),3),"-")</f>
        <v>0.84699999999999998</v>
      </c>
      <c r="N33" s="45" cm="1">
        <f t="array" ref="N33">IFERROR(ROUND(INDEX(F_Inputs!$A$2:$Z$438,MATCH($B33&amp;$D33,F_Inputs!$A$2:$A$438&amp;F_Inputs!$B$2:$B$438,0),MATCH(N$6,F_Inputs!$A$2:$Z$2,0)),3),"-")</f>
        <v>0</v>
      </c>
      <c r="O33" s="45" cm="1">
        <f t="array" ref="O33">IFERROR(ROUND(INDEX(F_Inputs!$A$2:$Z$438,MATCH($B33&amp;$D33,F_Inputs!$A$2:$A$438&amp;F_Inputs!$B$2:$B$438,0),MATCH(O$6,F_Inputs!$A$2:$Z$2,0)),3),"-")</f>
        <v>0.85699999999999998</v>
      </c>
      <c r="P33" s="45" cm="1">
        <f t="array" ref="P33">IFERROR(ROUND(INDEX(F_Inputs!$A$2:$Z$438,MATCH($B33&amp;$D33,F_Inputs!$A$2:$A$438&amp;F_Inputs!$B$2:$B$438,0),MATCH(P$6,F_Inputs!$A$2:$Z$2,0)),3),"-")</f>
        <v>0.81599999999999995</v>
      </c>
      <c r="Q33" s="45" cm="1">
        <f t="array" ref="Q33">IFERROR(ROUND(INDEX(F_Inputs!$A$2:$Z$438,MATCH($B33&amp;$D33,F_Inputs!$A$2:$A$438&amp;F_Inputs!$B$2:$B$438,0),MATCH(Q$6,F_Inputs!$A$2:$Z$2,0)),3),"-")</f>
        <v>0.81599999999999995</v>
      </c>
      <c r="R33" s="45" cm="1">
        <f t="array" ref="R33">IFERROR(ROUND(INDEX(F_Inputs!$A$2:$Z$438,MATCH($B33&amp;$D33,F_Inputs!$A$2:$A$438&amp;F_Inputs!$B$2:$B$438,0),MATCH(R$6,F_Inputs!$A$2:$Z$2,0)),3),"-")</f>
        <v>0.79500000000000004</v>
      </c>
      <c r="S33" s="45" cm="1">
        <f t="array" ref="S33">IFERROR(ROUND(INDEX(F_Inputs!$A$2:$Z$438,MATCH($B33&amp;$D33,F_Inputs!$A$2:$A$438&amp;F_Inputs!$B$2:$B$438,0),MATCH(S$6,F_Inputs!$A$2:$Z$2,0)),3),"-")</f>
        <v>0.79500000000000004</v>
      </c>
      <c r="T33" s="45" cm="1">
        <f t="array" ref="T33">IFERROR(ROUND(INDEX(F_Inputs!$A$2:$Z$438,MATCH($B33&amp;$D33,F_Inputs!$A$2:$A$438&amp;F_Inputs!$B$2:$B$438,0),MATCH(T$6,F_Inputs!$A$2:$Z$2,0)),3),"-")</f>
        <v>0.79500000000000004</v>
      </c>
      <c r="U33" s="45" cm="1">
        <f t="array" ref="U33">IFERROR(ROUND(INDEX(F_Inputs!$A$2:$Z$438,MATCH($B33&amp;$D33,F_Inputs!$A$2:$A$438&amp;F_Inputs!$B$2:$B$438,0),MATCH(U$6,F_Inputs!$A$2:$Z$2,0)),3),"-")</f>
        <v>0.79500000000000004</v>
      </c>
      <c r="V33" s="45" cm="1">
        <f t="array" ref="V33">IFERROR(ROUND(INDEX(F_Inputs!$A$2:$Z$438,MATCH($B33&amp;$D33,F_Inputs!$A$2:$A$438&amp;F_Inputs!$B$2:$B$438,0),MATCH(V$6,F_Inputs!$A$2:$Z$2,0)),3),"-")</f>
        <v>0.79500000000000004</v>
      </c>
      <c r="W33" s="45" cm="1">
        <f t="array" ref="W33">IFERROR(ROUND(INDEX(F_Inputs!$A$2:$Z$438,MATCH($B33&amp;$D33,F_Inputs!$A$2:$A$438&amp;F_Inputs!$B$2:$B$438,0),MATCH(W$6,F_Inputs!$A$2:$Z$2,0)),3),"-")</f>
        <v>0.79500000000000004</v>
      </c>
      <c r="X33" s="45" cm="1">
        <f t="array" ref="X33">IFERROR(ROUND(INDEX(F_Inputs!$A$2:$Z$438,MATCH($B33&amp;$D33,F_Inputs!$A$2:$A$438&amp;F_Inputs!$B$2:$B$438,0),MATCH(X$6,F_Inputs!$A$2:$Z$2,0)),3),"-")</f>
        <v>0.82</v>
      </c>
      <c r="Y33" s="45" cm="1">
        <f t="array" ref="Y33">IFERROR(ROUND(INDEX(F_Inputs!$A$2:$Z$438,MATCH($B33&amp;$D33,F_Inputs!$A$2:$A$438&amp;F_Inputs!$B$2:$B$438,0),MATCH(Y$6,F_Inputs!$A$2:$Z$2,0)),3),"-")</f>
        <v>0.82</v>
      </c>
      <c r="Z33" s="45" cm="1">
        <f t="array" ref="Z33">IFERROR(ROUND(INDEX(F_Inputs!$A$2:$Z$438,MATCH($B33&amp;$D33,F_Inputs!$A$2:$A$438&amp;F_Inputs!$B$2:$B$438,0),MATCH(Z$6,F_Inputs!$A$2:$Z$2,0)),3),"-")</f>
        <v>0.82</v>
      </c>
      <c r="AA33" s="45" cm="1">
        <f t="array" ref="AA33">IFERROR(ROUND(INDEX(F_Inputs!$A$2:$Z$438,MATCH($B33&amp;$D33,F_Inputs!$A$2:$A$438&amp;F_Inputs!$B$2:$B$438,0),MATCH(AA$6,F_Inputs!$A$2:$Z$2,0)),3),"-")</f>
        <v>0.82</v>
      </c>
      <c r="AB33" s="45" cm="1">
        <f t="array" ref="AB33">IFERROR(ROUND(INDEX(F_Inputs!$A$2:$Z$438,MATCH($B33&amp;$D33,F_Inputs!$A$2:$A$438&amp;F_Inputs!$B$2:$B$438,0),MATCH(AB$6,F_Inputs!$A$2:$Z$2,0)),3),"-")</f>
        <v>0.82</v>
      </c>
    </row>
    <row r="34" spans="2:28" ht="20.45">
      <c r="B34" s="41" t="s">
        <v>237</v>
      </c>
      <c r="C34" s="4" t="str">
        <f t="shared" si="2"/>
        <v>%</v>
      </c>
      <c r="D34" s="4" t="str">
        <f t="shared" si="3"/>
        <v>OUT2_15_PR24</v>
      </c>
      <c r="E34" s="45" t="str" cm="1">
        <f t="array" ref="E34">IFERROR(ROUND(INDEX(F_Inputs!$A$2:$Z$438,MATCH($B34&amp;$D34,F_Inputs!$A$2:$A$438&amp;F_Inputs!$B$2:$B$438,0),MATCH(E$6,F_Inputs!$A$2:$Z$2,0)),3),"-")</f>
        <v>-</v>
      </c>
      <c r="F34" s="45" t="str" cm="1">
        <f t="array" ref="F34">IFERROR(ROUND(INDEX(F_Inputs!$A$2:$Z$438,MATCH($B34&amp;$D34,F_Inputs!$A$2:$A$438&amp;F_Inputs!$B$2:$B$438,0),MATCH(F$6,F_Inputs!$A$2:$Z$2,0)),3),"-")</f>
        <v>-</v>
      </c>
      <c r="G34" s="45" t="str" cm="1">
        <f t="array" ref="G34">IFERROR(ROUND(INDEX(F_Inputs!$A$2:$Z$438,MATCH($B34&amp;$D34,F_Inputs!$A$2:$A$438&amp;F_Inputs!$B$2:$B$438,0),MATCH(G$6,F_Inputs!$A$2:$Z$2,0)),3),"-")</f>
        <v>-</v>
      </c>
      <c r="H34" s="45" t="str" cm="1">
        <f t="array" ref="H34">IFERROR(ROUND(INDEX(F_Inputs!$A$2:$Z$438,MATCH($B34&amp;$D34,F_Inputs!$A$2:$A$438&amp;F_Inputs!$B$2:$B$438,0),MATCH(H$6,F_Inputs!$A$2:$Z$2,0)),3),"-")</f>
        <v>-</v>
      </c>
      <c r="I34" s="45" cm="1">
        <f t="array" ref="I34">IFERROR(ROUND(INDEX(F_Inputs!$A$2:$Z$438,MATCH($B34&amp;$D34,F_Inputs!$A$2:$A$438&amp;F_Inputs!$B$2:$B$438,0),MATCH(I$6,F_Inputs!$A$2:$Z$2,0)),3),"-")</f>
        <v>0</v>
      </c>
      <c r="J34" s="45" cm="1">
        <f t="array" ref="J34">IFERROR(ROUND(INDEX(F_Inputs!$A$2:$Z$438,MATCH($B34&amp;$D34,F_Inputs!$A$2:$A$438&amp;F_Inputs!$B$2:$B$438,0),MATCH(J$6,F_Inputs!$A$2:$Z$2,0)),3),"-")</f>
        <v>0</v>
      </c>
      <c r="K34" s="45" cm="1">
        <f t="array" ref="K34">IFERROR(ROUND(INDEX(F_Inputs!$A$2:$Z$438,MATCH($B34&amp;$D34,F_Inputs!$A$2:$A$438&amp;F_Inputs!$B$2:$B$438,0),MATCH(K$6,F_Inputs!$A$2:$Z$2,0)),3),"-")</f>
        <v>0</v>
      </c>
      <c r="L34" s="45" cm="1">
        <f t="array" ref="L34">IFERROR(ROUND(INDEX(F_Inputs!$A$2:$Z$438,MATCH($B34&amp;$D34,F_Inputs!$A$2:$A$438&amp;F_Inputs!$B$2:$B$438,0),MATCH(L$6,F_Inputs!$A$2:$Z$2,0)),3),"-")</f>
        <v>0</v>
      </c>
      <c r="M34" s="45" cm="1">
        <f t="array" ref="M34">IFERROR(ROUND(INDEX(F_Inputs!$A$2:$Z$438,MATCH($B34&amp;$D34,F_Inputs!$A$2:$A$438&amp;F_Inputs!$B$2:$B$438,0),MATCH(M$6,F_Inputs!$A$2:$Z$2,0)),3),"-")</f>
        <v>0</v>
      </c>
      <c r="N34" s="45" cm="1">
        <f t="array" ref="N34">IFERROR(ROUND(INDEX(F_Inputs!$A$2:$Z$438,MATCH($B34&amp;$D34,F_Inputs!$A$2:$A$438&amp;F_Inputs!$B$2:$B$438,0),MATCH(N$6,F_Inputs!$A$2:$Z$2,0)),3),"-")</f>
        <v>0</v>
      </c>
      <c r="O34" s="45" cm="1">
        <f t="array" ref="O34">IFERROR(ROUND(INDEX(F_Inputs!$A$2:$Z$438,MATCH($B34&amp;$D34,F_Inputs!$A$2:$A$438&amp;F_Inputs!$B$2:$B$438,0),MATCH(O$6,F_Inputs!$A$2:$Z$2,0)),3),"-")</f>
        <v>0</v>
      </c>
      <c r="P34" s="45" cm="1">
        <f t="array" ref="P34">IFERROR(ROUND(INDEX(F_Inputs!$A$2:$Z$438,MATCH($B34&amp;$D34,F_Inputs!$A$2:$A$438&amp;F_Inputs!$B$2:$B$438,0),MATCH(P$6,F_Inputs!$A$2:$Z$2,0)),3),"-")</f>
        <v>0</v>
      </c>
      <c r="Q34" s="45" cm="1">
        <f t="array" ref="Q34">IFERROR(ROUND(INDEX(F_Inputs!$A$2:$Z$438,MATCH($B34&amp;$D34,F_Inputs!$A$2:$A$438&amp;F_Inputs!$B$2:$B$438,0),MATCH(Q$6,F_Inputs!$A$2:$Z$2,0)),3),"-")</f>
        <v>0</v>
      </c>
      <c r="R34" s="45" cm="1">
        <f t="array" ref="R34">IFERROR(ROUND(INDEX(F_Inputs!$A$2:$Z$438,MATCH($B34&amp;$D34,F_Inputs!$A$2:$A$438&amp;F_Inputs!$B$2:$B$438,0),MATCH(R$6,F_Inputs!$A$2:$Z$2,0)),3),"-")</f>
        <v>0</v>
      </c>
      <c r="S34" s="45" cm="1">
        <f t="array" ref="S34">IFERROR(ROUND(INDEX(F_Inputs!$A$2:$Z$438,MATCH($B34&amp;$D34,F_Inputs!$A$2:$A$438&amp;F_Inputs!$B$2:$B$438,0),MATCH(S$6,F_Inputs!$A$2:$Z$2,0)),3),"-")</f>
        <v>0</v>
      </c>
      <c r="T34" s="45" cm="1">
        <f t="array" ref="T34">IFERROR(ROUND(INDEX(F_Inputs!$A$2:$Z$438,MATCH($B34&amp;$D34,F_Inputs!$A$2:$A$438&amp;F_Inputs!$B$2:$B$438,0),MATCH(T$6,F_Inputs!$A$2:$Z$2,0)),3),"-")</f>
        <v>0</v>
      </c>
      <c r="U34" s="45" cm="1">
        <f t="array" ref="U34">IFERROR(ROUND(INDEX(F_Inputs!$A$2:$Z$438,MATCH($B34&amp;$D34,F_Inputs!$A$2:$A$438&amp;F_Inputs!$B$2:$B$438,0),MATCH(U$6,F_Inputs!$A$2:$Z$2,0)),3),"-")</f>
        <v>0</v>
      </c>
      <c r="V34" s="45" cm="1">
        <f t="array" ref="V34">IFERROR(ROUND(INDEX(F_Inputs!$A$2:$Z$438,MATCH($B34&amp;$D34,F_Inputs!$A$2:$A$438&amp;F_Inputs!$B$2:$B$438,0),MATCH(V$6,F_Inputs!$A$2:$Z$2,0)),3),"-")</f>
        <v>0</v>
      </c>
      <c r="W34" s="45" cm="1">
        <f t="array" ref="W34">IFERROR(ROUND(INDEX(F_Inputs!$A$2:$Z$438,MATCH($B34&amp;$D34,F_Inputs!$A$2:$A$438&amp;F_Inputs!$B$2:$B$438,0),MATCH(W$6,F_Inputs!$A$2:$Z$2,0)),3),"-")</f>
        <v>0</v>
      </c>
      <c r="X34" s="45" cm="1">
        <f t="array" ref="X34">IFERROR(ROUND(INDEX(F_Inputs!$A$2:$Z$438,MATCH($B34&amp;$D34,F_Inputs!$A$2:$A$438&amp;F_Inputs!$B$2:$B$438,0),MATCH(X$6,F_Inputs!$A$2:$Z$2,0)),3),"-")</f>
        <v>0</v>
      </c>
      <c r="Y34" s="45" cm="1">
        <f t="array" ref="Y34">IFERROR(ROUND(INDEX(F_Inputs!$A$2:$Z$438,MATCH($B34&amp;$D34,F_Inputs!$A$2:$A$438&amp;F_Inputs!$B$2:$B$438,0),MATCH(Y$6,F_Inputs!$A$2:$Z$2,0)),3),"-")</f>
        <v>0</v>
      </c>
      <c r="Z34" s="45" cm="1">
        <f t="array" ref="Z34">IFERROR(ROUND(INDEX(F_Inputs!$A$2:$Z$438,MATCH($B34&amp;$D34,F_Inputs!$A$2:$A$438&amp;F_Inputs!$B$2:$B$438,0),MATCH(Z$6,F_Inputs!$A$2:$Z$2,0)),3),"-")</f>
        <v>0</v>
      </c>
      <c r="AA34" s="45" cm="1">
        <f t="array" ref="AA34">IFERROR(ROUND(INDEX(F_Inputs!$A$2:$Z$438,MATCH($B34&amp;$D34,F_Inputs!$A$2:$A$438&amp;F_Inputs!$B$2:$B$438,0),MATCH(AA$6,F_Inputs!$A$2:$Z$2,0)),3),"-")</f>
        <v>0</v>
      </c>
      <c r="AB34" s="45" cm="1">
        <f t="array" ref="AB34">IFERROR(ROUND(INDEX(F_Inputs!$A$2:$Z$438,MATCH($B34&amp;$D34,F_Inputs!$A$2:$A$438&amp;F_Inputs!$B$2:$B$438,0),MATCH(AB$6,F_Inputs!$A$2:$Z$2,0)),3),"-")</f>
        <v>0</v>
      </c>
    </row>
    <row r="35" spans="2:28" ht="20.45">
      <c r="B35" s="41" t="s">
        <v>241</v>
      </c>
      <c r="C35" s="4" t="str">
        <f t="shared" si="2"/>
        <v>%</v>
      </c>
      <c r="D35" s="4" t="str">
        <f t="shared" si="3"/>
        <v>OUT2_15_PR24</v>
      </c>
      <c r="E35" s="45" t="str" cm="1">
        <f t="array" ref="E35">IFERROR(ROUND(INDEX(F_Inputs!$A$2:$Z$438,MATCH($B35&amp;$D35,F_Inputs!$A$2:$A$438&amp;F_Inputs!$B$2:$B$438,0),MATCH(E$6,F_Inputs!$A$2:$Z$2,0)),3),"-")</f>
        <v>-</v>
      </c>
      <c r="F35" s="45" t="str" cm="1">
        <f t="array" ref="F35">IFERROR(ROUND(INDEX(F_Inputs!$A$2:$Z$438,MATCH($B35&amp;$D35,F_Inputs!$A$2:$A$438&amp;F_Inputs!$B$2:$B$438,0),MATCH(F$6,F_Inputs!$A$2:$Z$2,0)),3),"-")</f>
        <v>-</v>
      </c>
      <c r="G35" s="45" t="str" cm="1">
        <f t="array" ref="G35">IFERROR(ROUND(INDEX(F_Inputs!$A$2:$Z$438,MATCH($B35&amp;$D35,F_Inputs!$A$2:$A$438&amp;F_Inputs!$B$2:$B$438,0),MATCH(G$6,F_Inputs!$A$2:$Z$2,0)),3),"-")</f>
        <v>-</v>
      </c>
      <c r="H35" s="45" t="str" cm="1">
        <f t="array" ref="H35">IFERROR(ROUND(INDEX(F_Inputs!$A$2:$Z$438,MATCH($B35&amp;$D35,F_Inputs!$A$2:$A$438&amp;F_Inputs!$B$2:$B$438,0),MATCH(H$6,F_Inputs!$A$2:$Z$2,0)),3),"-")</f>
        <v>-</v>
      </c>
      <c r="I35" s="45" t="str" cm="1">
        <f t="array" ref="I35">IFERROR(ROUND(INDEX(F_Inputs!$A$2:$Z$438,MATCH($B35&amp;$D35,F_Inputs!$A$2:$A$438&amp;F_Inputs!$B$2:$B$438,0),MATCH(I$6,F_Inputs!$A$2:$Z$2,0)),3),"-")</f>
        <v>-</v>
      </c>
      <c r="J35" s="45" t="str" cm="1">
        <f t="array" ref="J35">IFERROR(ROUND(INDEX(F_Inputs!$A$2:$Z$438,MATCH($B35&amp;$D35,F_Inputs!$A$2:$A$438&amp;F_Inputs!$B$2:$B$438,0),MATCH(J$6,F_Inputs!$A$2:$Z$2,0)),3),"-")</f>
        <v>-</v>
      </c>
      <c r="K35" s="45" t="str" cm="1">
        <f t="array" ref="K35">IFERROR(ROUND(INDEX(F_Inputs!$A$2:$Z$438,MATCH($B35&amp;$D35,F_Inputs!$A$2:$A$438&amp;F_Inputs!$B$2:$B$438,0),MATCH(K$6,F_Inputs!$A$2:$Z$2,0)),3),"-")</f>
        <v>-</v>
      </c>
      <c r="L35" s="45" t="str" cm="1">
        <f t="array" ref="L35">IFERROR(ROUND(INDEX(F_Inputs!$A$2:$Z$438,MATCH($B35&amp;$D35,F_Inputs!$A$2:$A$438&amp;F_Inputs!$B$2:$B$438,0),MATCH(L$6,F_Inputs!$A$2:$Z$2,0)),3),"-")</f>
        <v>-</v>
      </c>
      <c r="M35" s="45" t="str" cm="1">
        <f t="array" ref="M35">IFERROR(ROUND(INDEX(F_Inputs!$A$2:$Z$438,MATCH($B35&amp;$D35,F_Inputs!$A$2:$A$438&amp;F_Inputs!$B$2:$B$438,0),MATCH(M$6,F_Inputs!$A$2:$Z$2,0)),3),"-")</f>
        <v>-</v>
      </c>
      <c r="N35" s="45" t="str" cm="1">
        <f t="array" ref="N35">IFERROR(ROUND(INDEX(F_Inputs!$A$2:$Z$438,MATCH($B35&amp;$D35,F_Inputs!$A$2:$A$438&amp;F_Inputs!$B$2:$B$438,0),MATCH(N$6,F_Inputs!$A$2:$Z$2,0)),3),"-")</f>
        <v>-</v>
      </c>
      <c r="O35" s="45" t="str" cm="1">
        <f t="array" ref="O35">IFERROR(ROUND(INDEX(F_Inputs!$A$2:$Z$438,MATCH($B35&amp;$D35,F_Inputs!$A$2:$A$438&amp;F_Inputs!$B$2:$B$438,0),MATCH(O$6,F_Inputs!$A$2:$Z$2,0)),3),"-")</f>
        <v>-</v>
      </c>
      <c r="P35" s="45" t="str" cm="1">
        <f t="array" ref="P35">IFERROR(ROUND(INDEX(F_Inputs!$A$2:$Z$438,MATCH($B35&amp;$D35,F_Inputs!$A$2:$A$438&amp;F_Inputs!$B$2:$B$438,0),MATCH(P$6,F_Inputs!$A$2:$Z$2,0)),3),"-")</f>
        <v>-</v>
      </c>
      <c r="Q35" s="45" t="str" cm="1">
        <f t="array" ref="Q35">IFERROR(ROUND(INDEX(F_Inputs!$A$2:$Z$438,MATCH($B35&amp;$D35,F_Inputs!$A$2:$A$438&amp;F_Inputs!$B$2:$B$438,0),MATCH(Q$6,F_Inputs!$A$2:$Z$2,0)),3),"-")</f>
        <v>-</v>
      </c>
      <c r="R35" s="45" t="str" cm="1">
        <f t="array" ref="R35">IFERROR(ROUND(INDEX(F_Inputs!$A$2:$Z$438,MATCH($B35&amp;$D35,F_Inputs!$A$2:$A$438&amp;F_Inputs!$B$2:$B$438,0),MATCH(R$6,F_Inputs!$A$2:$Z$2,0)),3),"-")</f>
        <v>-</v>
      </c>
      <c r="S35" s="45" t="str" cm="1">
        <f t="array" ref="S35">IFERROR(ROUND(INDEX(F_Inputs!$A$2:$Z$438,MATCH($B35&amp;$D35,F_Inputs!$A$2:$A$438&amp;F_Inputs!$B$2:$B$438,0),MATCH(S$6,F_Inputs!$A$2:$Z$2,0)),3),"-")</f>
        <v>-</v>
      </c>
      <c r="T35" s="45" t="str" cm="1">
        <f t="array" ref="T35">IFERROR(ROUND(INDEX(F_Inputs!$A$2:$Z$438,MATCH($B35&amp;$D35,F_Inputs!$A$2:$A$438&amp;F_Inputs!$B$2:$B$438,0),MATCH(T$6,F_Inputs!$A$2:$Z$2,0)),3),"-")</f>
        <v>-</v>
      </c>
      <c r="U35" s="45" t="str" cm="1">
        <f t="array" ref="U35">IFERROR(ROUND(INDEX(F_Inputs!$A$2:$Z$438,MATCH($B35&amp;$D35,F_Inputs!$A$2:$A$438&amp;F_Inputs!$B$2:$B$438,0),MATCH(U$6,F_Inputs!$A$2:$Z$2,0)),3),"-")</f>
        <v>-</v>
      </c>
      <c r="V35" s="45" t="str" cm="1">
        <f t="array" ref="V35">IFERROR(ROUND(INDEX(F_Inputs!$A$2:$Z$438,MATCH($B35&amp;$D35,F_Inputs!$A$2:$A$438&amp;F_Inputs!$B$2:$B$438,0),MATCH(V$6,F_Inputs!$A$2:$Z$2,0)),3),"-")</f>
        <v>-</v>
      </c>
      <c r="W35" s="45" t="str" cm="1">
        <f t="array" ref="W35">IFERROR(ROUND(INDEX(F_Inputs!$A$2:$Z$438,MATCH($B35&amp;$D35,F_Inputs!$A$2:$A$438&amp;F_Inputs!$B$2:$B$438,0),MATCH(W$6,F_Inputs!$A$2:$Z$2,0)),3),"-")</f>
        <v>-</v>
      </c>
      <c r="X35" s="45" t="str" cm="1">
        <f t="array" ref="X35">IFERROR(ROUND(INDEX(F_Inputs!$A$2:$Z$438,MATCH($B35&amp;$D35,F_Inputs!$A$2:$A$438&amp;F_Inputs!$B$2:$B$438,0),MATCH(X$6,F_Inputs!$A$2:$Z$2,0)),3),"-")</f>
        <v>-</v>
      </c>
      <c r="Y35" s="45" t="str" cm="1">
        <f t="array" ref="Y35">IFERROR(ROUND(INDEX(F_Inputs!$A$2:$Z$438,MATCH($B35&amp;$D35,F_Inputs!$A$2:$A$438&amp;F_Inputs!$B$2:$B$438,0),MATCH(Y$6,F_Inputs!$A$2:$Z$2,0)),3),"-")</f>
        <v>-</v>
      </c>
      <c r="Z35" s="45" t="str" cm="1">
        <f t="array" ref="Z35">IFERROR(ROUND(INDEX(F_Inputs!$A$2:$Z$438,MATCH($B35&amp;$D35,F_Inputs!$A$2:$A$438&amp;F_Inputs!$B$2:$B$438,0),MATCH(Z$6,F_Inputs!$A$2:$Z$2,0)),3),"-")</f>
        <v>-</v>
      </c>
      <c r="AA35" s="45" t="str" cm="1">
        <f t="array" ref="AA35">IFERROR(ROUND(INDEX(F_Inputs!$A$2:$Z$438,MATCH($B35&amp;$D35,F_Inputs!$A$2:$A$438&amp;F_Inputs!$B$2:$B$438,0),MATCH(AA$6,F_Inputs!$A$2:$Z$2,0)),3),"-")</f>
        <v>-</v>
      </c>
      <c r="AB35" s="45" t="str" cm="1">
        <f t="array" ref="AB35">IFERROR(ROUND(INDEX(F_Inputs!$A$2:$Z$438,MATCH($B35&amp;$D35,F_Inputs!$A$2:$A$438&amp;F_Inputs!$B$2:$B$438,0),MATCH(AB$6,F_Inputs!$A$2:$Z$2,0)),3),"-")</f>
        <v>-</v>
      </c>
    </row>
    <row r="36" spans="2:28" ht="20.45">
      <c r="B36" s="41" t="s">
        <v>242</v>
      </c>
      <c r="C36" s="4" t="str">
        <f t="shared" si="2"/>
        <v>%</v>
      </c>
      <c r="D36" s="4" t="str">
        <f t="shared" si="3"/>
        <v>OUT2_15_PR24</v>
      </c>
      <c r="E36" s="45" t="str" cm="1">
        <f t="array" ref="E36">IFERROR(ROUND(INDEX(F_Inputs!$A$2:$Z$438,MATCH($B36&amp;$D36,F_Inputs!$A$2:$A$438&amp;F_Inputs!$B$2:$B$438,0),MATCH(E$6,F_Inputs!$A$2:$Z$2,0)),3),"-")</f>
        <v>-</v>
      </c>
      <c r="F36" s="45" t="str" cm="1">
        <f t="array" ref="F36">IFERROR(ROUND(INDEX(F_Inputs!$A$2:$Z$438,MATCH($B36&amp;$D36,F_Inputs!$A$2:$A$438&amp;F_Inputs!$B$2:$B$438,0),MATCH(F$6,F_Inputs!$A$2:$Z$2,0)),3),"-")</f>
        <v>-</v>
      </c>
      <c r="G36" s="45" t="str" cm="1">
        <f t="array" ref="G36">IFERROR(ROUND(INDEX(F_Inputs!$A$2:$Z$438,MATCH($B36&amp;$D36,F_Inputs!$A$2:$A$438&amp;F_Inputs!$B$2:$B$438,0),MATCH(G$6,F_Inputs!$A$2:$Z$2,0)),3),"-")</f>
        <v>-</v>
      </c>
      <c r="H36" s="45" t="str" cm="1">
        <f t="array" ref="H36">IFERROR(ROUND(INDEX(F_Inputs!$A$2:$Z$438,MATCH($B36&amp;$D36,F_Inputs!$A$2:$A$438&amp;F_Inputs!$B$2:$B$438,0),MATCH(H$6,F_Inputs!$A$2:$Z$2,0)),3),"-")</f>
        <v>-</v>
      </c>
      <c r="I36" s="45" cm="1">
        <f t="array" ref="I36">IFERROR(ROUND(INDEX(F_Inputs!$A$2:$Z$438,MATCH($B36&amp;$D36,F_Inputs!$A$2:$A$438&amp;F_Inputs!$B$2:$B$438,0),MATCH(I$6,F_Inputs!$A$2:$Z$2,0)),3),"-")</f>
        <v>0.84899999999999998</v>
      </c>
      <c r="J36" s="45" cm="1">
        <f t="array" ref="J36">IFERROR(ROUND(INDEX(F_Inputs!$A$2:$Z$438,MATCH($B36&amp;$D36,F_Inputs!$A$2:$A$438&amp;F_Inputs!$B$2:$B$438,0),MATCH(J$6,F_Inputs!$A$2:$Z$2,0)),3),"-")</f>
        <v>0.84899999999999998</v>
      </c>
      <c r="K36" s="45" cm="1">
        <f t="array" ref="K36">IFERROR(ROUND(INDEX(F_Inputs!$A$2:$Z$438,MATCH($B36&amp;$D36,F_Inputs!$A$2:$A$438&amp;F_Inputs!$B$2:$B$438,0),MATCH(K$6,F_Inputs!$A$2:$Z$2,0)),3),"-")</f>
        <v>0.85699999999999998</v>
      </c>
      <c r="L36" s="45" cm="1">
        <f t="array" ref="L36">IFERROR(ROUND(INDEX(F_Inputs!$A$2:$Z$438,MATCH($B36&amp;$D36,F_Inputs!$A$2:$A$438&amp;F_Inputs!$B$2:$B$438,0),MATCH(L$6,F_Inputs!$A$2:$Z$2,0)),3),"-")</f>
        <v>0.86499999999999999</v>
      </c>
      <c r="M36" s="45" cm="1">
        <f t="array" ref="M36">IFERROR(ROUND(INDEX(F_Inputs!$A$2:$Z$438,MATCH($B36&amp;$D36,F_Inputs!$A$2:$A$438&amp;F_Inputs!$B$2:$B$438,0),MATCH(M$6,F_Inputs!$A$2:$Z$2,0)),3),"-")</f>
        <v>0.88200000000000001</v>
      </c>
      <c r="N36" s="45" cm="1">
        <f t="array" ref="N36">IFERROR(ROUND(INDEX(F_Inputs!$A$2:$Z$438,MATCH($B36&amp;$D36,F_Inputs!$A$2:$A$438&amp;F_Inputs!$B$2:$B$438,0),MATCH(N$6,F_Inputs!$A$2:$Z$2,0)),3),"-")</f>
        <v>0.88200000000000001</v>
      </c>
      <c r="O36" s="45" cm="1">
        <f t="array" ref="O36">IFERROR(ROUND(INDEX(F_Inputs!$A$2:$Z$438,MATCH($B36&amp;$D36,F_Inputs!$A$2:$A$438&amp;F_Inputs!$B$2:$B$438,0),MATCH(O$6,F_Inputs!$A$2:$Z$2,0)),3),"-")</f>
        <v>0.89400000000000002</v>
      </c>
      <c r="P36" s="45" cm="1">
        <f t="array" ref="P36">IFERROR(ROUND(INDEX(F_Inputs!$A$2:$Z$438,MATCH($B36&amp;$D36,F_Inputs!$A$2:$A$438&amp;F_Inputs!$B$2:$B$438,0),MATCH(P$6,F_Inputs!$A$2:$Z$2,0)),3),"-")</f>
        <v>0.86299999999999999</v>
      </c>
      <c r="Q36" s="45" cm="1">
        <f t="array" ref="Q36">IFERROR(ROUND(INDEX(F_Inputs!$A$2:$Z$438,MATCH($B36&amp;$D36,F_Inputs!$A$2:$A$438&amp;F_Inputs!$B$2:$B$438,0),MATCH(Q$6,F_Inputs!$A$2:$Z$2,0)),3),"-")</f>
        <v>0.79900000000000004</v>
      </c>
      <c r="R36" s="45" cm="1">
        <f t="array" ref="R36">IFERROR(ROUND(INDEX(F_Inputs!$A$2:$Z$438,MATCH($B36&amp;$D36,F_Inputs!$A$2:$A$438&amp;F_Inputs!$B$2:$B$438,0),MATCH(R$6,F_Inputs!$A$2:$Z$2,0)),3),"-")</f>
        <v>0.81499999999999995</v>
      </c>
      <c r="S36" s="45" cm="1">
        <f t="array" ref="S36">IFERROR(ROUND(INDEX(F_Inputs!$A$2:$Z$438,MATCH($B36&amp;$D36,F_Inputs!$A$2:$A$438&amp;F_Inputs!$B$2:$B$438,0),MATCH(S$6,F_Inputs!$A$2:$Z$2,0)),3),"-")</f>
        <v>0.85899999999999999</v>
      </c>
      <c r="T36" s="45" cm="1">
        <f t="array" ref="T36">IFERROR(ROUND(INDEX(F_Inputs!$A$2:$Z$438,MATCH($B36&amp;$D36,F_Inputs!$A$2:$A$438&amp;F_Inputs!$B$2:$B$438,0),MATCH(T$6,F_Inputs!$A$2:$Z$2,0)),3),"-")</f>
        <v>0.86699999999999999</v>
      </c>
      <c r="U36" s="45" cm="1">
        <f t="array" ref="U36">IFERROR(ROUND(INDEX(F_Inputs!$A$2:$Z$438,MATCH($B36&amp;$D36,F_Inputs!$A$2:$A$438&amp;F_Inputs!$B$2:$B$438,0),MATCH(U$6,F_Inputs!$A$2:$Z$2,0)),3),"-")</f>
        <v>0.88300000000000001</v>
      </c>
      <c r="V36" s="45" cm="1">
        <f t="array" ref="V36">IFERROR(ROUND(INDEX(F_Inputs!$A$2:$Z$438,MATCH($B36&amp;$D36,F_Inputs!$A$2:$A$438&amp;F_Inputs!$B$2:$B$438,0),MATCH(V$6,F_Inputs!$A$2:$Z$2,0)),3),"-")</f>
        <v>0.88300000000000001</v>
      </c>
      <c r="W36" s="45" cm="1">
        <f t="array" ref="W36">IFERROR(ROUND(INDEX(F_Inputs!$A$2:$Z$438,MATCH($B36&amp;$D36,F_Inputs!$A$2:$A$438&amp;F_Inputs!$B$2:$B$438,0),MATCH(W$6,F_Inputs!$A$2:$Z$2,0)),3),"-")</f>
        <v>0.88300000000000001</v>
      </c>
      <c r="X36" s="45" cm="1">
        <f t="array" ref="X36">IFERROR(ROUND(INDEX(F_Inputs!$A$2:$Z$438,MATCH($B36&amp;$D36,F_Inputs!$A$2:$A$438&amp;F_Inputs!$B$2:$B$438,0),MATCH(X$6,F_Inputs!$A$2:$Z$2,0)),3),"-")</f>
        <v>0.88300000000000001</v>
      </c>
      <c r="Y36" s="45" cm="1">
        <f t="array" ref="Y36">IFERROR(ROUND(INDEX(F_Inputs!$A$2:$Z$438,MATCH($B36&amp;$D36,F_Inputs!$A$2:$A$438&amp;F_Inputs!$B$2:$B$438,0),MATCH(Y$6,F_Inputs!$A$2:$Z$2,0)),3),"-")</f>
        <v>0.88300000000000001</v>
      </c>
      <c r="Z36" s="45" cm="1">
        <f t="array" ref="Z36">IFERROR(ROUND(INDEX(F_Inputs!$A$2:$Z$438,MATCH($B36&amp;$D36,F_Inputs!$A$2:$A$438&amp;F_Inputs!$B$2:$B$438,0),MATCH(Z$6,F_Inputs!$A$2:$Z$2,0)),3),"-")</f>
        <v>0.88700000000000001</v>
      </c>
      <c r="AA36" s="45" cm="1">
        <f t="array" ref="AA36">IFERROR(ROUND(INDEX(F_Inputs!$A$2:$Z$438,MATCH($B36&amp;$D36,F_Inputs!$A$2:$A$438&amp;F_Inputs!$B$2:$B$438,0),MATCH(AA$6,F_Inputs!$A$2:$Z$2,0)),3),"-")</f>
        <v>0.89100000000000001</v>
      </c>
      <c r="AB36" s="45" cm="1">
        <f t="array" ref="AB36">IFERROR(ROUND(INDEX(F_Inputs!$A$2:$Z$438,MATCH($B36&amp;$D36,F_Inputs!$A$2:$A$438&amp;F_Inputs!$B$2:$B$438,0),MATCH(AB$6,F_Inputs!$A$2:$Z$2,0)),3),"-")</f>
        <v>0.89100000000000001</v>
      </c>
    </row>
    <row r="37" spans="2:28" ht="20.45">
      <c r="B37" s="41" t="s">
        <v>243</v>
      </c>
      <c r="C37" s="4" t="str">
        <f t="shared" si="2"/>
        <v>%</v>
      </c>
      <c r="D37" s="4" t="str">
        <f t="shared" si="3"/>
        <v>OUT2_15_PR24</v>
      </c>
      <c r="E37" s="45" t="str" cm="1">
        <f t="array" ref="E37">IFERROR(ROUND(INDEX(F_Inputs!$A$2:$Z$438,MATCH($B37&amp;$D37,F_Inputs!$A$2:$A$438&amp;F_Inputs!$B$2:$B$438,0),MATCH(E$6,F_Inputs!$A$2:$Z$2,0)),3),"-")</f>
        <v>-</v>
      </c>
      <c r="F37" s="45" t="str" cm="1">
        <f t="array" ref="F37">IFERROR(ROUND(INDEX(F_Inputs!$A$2:$Z$438,MATCH($B37&amp;$D37,F_Inputs!$A$2:$A$438&amp;F_Inputs!$B$2:$B$438,0),MATCH(F$6,F_Inputs!$A$2:$Z$2,0)),3),"-")</f>
        <v>-</v>
      </c>
      <c r="G37" s="45" t="str" cm="1">
        <f t="array" ref="G37">IFERROR(ROUND(INDEX(F_Inputs!$A$2:$Z$438,MATCH($B37&amp;$D37,F_Inputs!$A$2:$A$438&amp;F_Inputs!$B$2:$B$438,0),MATCH(G$6,F_Inputs!$A$2:$Z$2,0)),3),"-")</f>
        <v>-</v>
      </c>
      <c r="H37" s="45" t="str" cm="1">
        <f t="array" ref="H37">IFERROR(ROUND(INDEX(F_Inputs!$A$2:$Z$438,MATCH($B37&amp;$D37,F_Inputs!$A$2:$A$438&amp;F_Inputs!$B$2:$B$438,0),MATCH(H$6,F_Inputs!$A$2:$Z$2,0)),3),"-")</f>
        <v>-</v>
      </c>
      <c r="I37" s="45" cm="1">
        <f t="array" ref="I37">IFERROR(ROUND(INDEX(F_Inputs!$A$2:$Z$438,MATCH($B37&amp;$D37,F_Inputs!$A$2:$A$438&amp;F_Inputs!$B$2:$B$438,0),MATCH(I$6,F_Inputs!$A$2:$Z$2,0)),3),"-")</f>
        <v>0.66</v>
      </c>
      <c r="J37" s="45" cm="1">
        <f t="array" ref="J37">IFERROR(ROUND(INDEX(F_Inputs!$A$2:$Z$438,MATCH($B37&amp;$D37,F_Inputs!$A$2:$A$438&amp;F_Inputs!$B$2:$B$438,0),MATCH(J$6,F_Inputs!$A$2:$Z$2,0)),3),"-")</f>
        <v>1</v>
      </c>
      <c r="K37" s="45" cm="1">
        <f t="array" ref="K37">IFERROR(ROUND(INDEX(F_Inputs!$A$2:$Z$438,MATCH($B37&amp;$D37,F_Inputs!$A$2:$A$438&amp;F_Inputs!$B$2:$B$438,0),MATCH(K$6,F_Inputs!$A$2:$Z$2,0)),3),"-")</f>
        <v>1</v>
      </c>
      <c r="L37" s="45" cm="1">
        <f t="array" ref="L37">IFERROR(ROUND(INDEX(F_Inputs!$A$2:$Z$438,MATCH($B37&amp;$D37,F_Inputs!$A$2:$A$438&amp;F_Inputs!$B$2:$B$438,0),MATCH(L$6,F_Inputs!$A$2:$Z$2,0)),3),"-")</f>
        <v>1</v>
      </c>
      <c r="M37" s="45" cm="1">
        <f t="array" ref="M37">IFERROR(ROUND(INDEX(F_Inputs!$A$2:$Z$438,MATCH($B37&amp;$D37,F_Inputs!$A$2:$A$438&amp;F_Inputs!$B$2:$B$438,0),MATCH(M$6,F_Inputs!$A$2:$Z$2,0)),3),"-")</f>
        <v>1</v>
      </c>
      <c r="N37" s="45" cm="1">
        <f t="array" ref="N37">IFERROR(ROUND(INDEX(F_Inputs!$A$2:$Z$438,MATCH($B37&amp;$D37,F_Inputs!$A$2:$A$438&amp;F_Inputs!$B$2:$B$438,0),MATCH(N$6,F_Inputs!$A$2:$Z$2,0)),3),"-")</f>
        <v>0</v>
      </c>
      <c r="O37" s="45" cm="1">
        <f t="array" ref="O37">IFERROR(ROUND(INDEX(F_Inputs!$A$2:$Z$438,MATCH($B37&amp;$D37,F_Inputs!$A$2:$A$438&amp;F_Inputs!$B$2:$B$438,0),MATCH(O$6,F_Inputs!$A$2:$Z$2,0)),3),"-")</f>
        <v>1</v>
      </c>
      <c r="P37" s="45" cm="1">
        <f t="array" ref="P37">IFERROR(ROUND(INDEX(F_Inputs!$A$2:$Z$438,MATCH($B37&amp;$D37,F_Inputs!$A$2:$A$438&amp;F_Inputs!$B$2:$B$438,0),MATCH(P$6,F_Inputs!$A$2:$Z$2,0)),3),"-")</f>
        <v>0.5</v>
      </c>
      <c r="Q37" s="45" cm="1">
        <f t="array" ref="Q37">IFERROR(ROUND(INDEX(F_Inputs!$A$2:$Z$438,MATCH($B37&amp;$D37,F_Inputs!$A$2:$A$438&amp;F_Inputs!$B$2:$B$438,0),MATCH(Q$6,F_Inputs!$A$2:$Z$2,0)),3),"-")</f>
        <v>0.5</v>
      </c>
      <c r="R37" s="45" cm="1">
        <f t="array" ref="R37">IFERROR(ROUND(INDEX(F_Inputs!$A$2:$Z$438,MATCH($B37&amp;$D37,F_Inputs!$A$2:$A$438&amp;F_Inputs!$B$2:$B$438,0),MATCH(R$6,F_Inputs!$A$2:$Z$2,0)),3),"-")</f>
        <v>0.5</v>
      </c>
      <c r="S37" s="45" cm="1">
        <f t="array" ref="S37">IFERROR(ROUND(INDEX(F_Inputs!$A$2:$Z$438,MATCH($B37&amp;$D37,F_Inputs!$A$2:$A$438&amp;F_Inputs!$B$2:$B$438,0),MATCH(S$6,F_Inputs!$A$2:$Z$2,0)),3),"-")</f>
        <v>0.5</v>
      </c>
      <c r="T37" s="45" cm="1">
        <f t="array" ref="T37">IFERROR(ROUND(INDEX(F_Inputs!$A$2:$Z$438,MATCH($B37&amp;$D37,F_Inputs!$A$2:$A$438&amp;F_Inputs!$B$2:$B$438,0),MATCH(T$6,F_Inputs!$A$2:$Z$2,0)),3),"-")</f>
        <v>0.5</v>
      </c>
      <c r="U37" s="45" cm="1">
        <f t="array" ref="U37">IFERROR(ROUND(INDEX(F_Inputs!$A$2:$Z$438,MATCH($B37&amp;$D37,F_Inputs!$A$2:$A$438&amp;F_Inputs!$B$2:$B$438,0),MATCH(U$6,F_Inputs!$A$2:$Z$2,0)),3),"-")</f>
        <v>0.5</v>
      </c>
      <c r="V37" s="45" cm="1">
        <f t="array" ref="V37">IFERROR(ROUND(INDEX(F_Inputs!$A$2:$Z$438,MATCH($B37&amp;$D37,F_Inputs!$A$2:$A$438&amp;F_Inputs!$B$2:$B$438,0),MATCH(V$6,F_Inputs!$A$2:$Z$2,0)),3),"-")</f>
        <v>0.5</v>
      </c>
      <c r="W37" s="45" cm="1">
        <f t="array" ref="W37">IFERROR(ROUND(INDEX(F_Inputs!$A$2:$Z$438,MATCH($B37&amp;$D37,F_Inputs!$A$2:$A$438&amp;F_Inputs!$B$2:$B$438,0),MATCH(W$6,F_Inputs!$A$2:$Z$2,0)),3),"-")</f>
        <v>0.5</v>
      </c>
      <c r="X37" s="45" cm="1">
        <f t="array" ref="X37">IFERROR(ROUND(INDEX(F_Inputs!$A$2:$Z$438,MATCH($B37&amp;$D37,F_Inputs!$A$2:$A$438&amp;F_Inputs!$B$2:$B$438,0),MATCH(X$6,F_Inputs!$A$2:$Z$2,0)),3),"-")</f>
        <v>0.5</v>
      </c>
      <c r="Y37" s="45" cm="1">
        <f t="array" ref="Y37">IFERROR(ROUND(INDEX(F_Inputs!$A$2:$Z$438,MATCH($B37&amp;$D37,F_Inputs!$A$2:$A$438&amp;F_Inputs!$B$2:$B$438,0),MATCH(Y$6,F_Inputs!$A$2:$Z$2,0)),3),"-")</f>
        <v>0.5</v>
      </c>
      <c r="Z37" s="45" cm="1">
        <f t="array" ref="Z37">IFERROR(ROUND(INDEX(F_Inputs!$A$2:$Z$438,MATCH($B37&amp;$D37,F_Inputs!$A$2:$A$438&amp;F_Inputs!$B$2:$B$438,0),MATCH(Z$6,F_Inputs!$A$2:$Z$2,0)),3),"-")</f>
        <v>0.5</v>
      </c>
      <c r="AA37" s="45" cm="1">
        <f t="array" ref="AA37">IFERROR(ROUND(INDEX(F_Inputs!$A$2:$Z$438,MATCH($B37&amp;$D37,F_Inputs!$A$2:$A$438&amp;F_Inputs!$B$2:$B$438,0),MATCH(AA$6,F_Inputs!$A$2:$Z$2,0)),3),"-")</f>
        <v>0.5</v>
      </c>
      <c r="AB37" s="45" cm="1">
        <f t="array" ref="AB37">IFERROR(ROUND(INDEX(F_Inputs!$A$2:$Z$438,MATCH($B37&amp;$D37,F_Inputs!$A$2:$A$438&amp;F_Inputs!$B$2:$B$438,0),MATCH(AB$6,F_Inputs!$A$2:$Z$2,0)),3),"-")</f>
        <v>0.5</v>
      </c>
    </row>
    <row r="38" spans="2:28" ht="20.45">
      <c r="B38" s="41" t="s">
        <v>244</v>
      </c>
      <c r="C38" s="4" t="str">
        <f t="shared" si="2"/>
        <v>%</v>
      </c>
      <c r="D38" s="4" t="str">
        <f t="shared" si="3"/>
        <v>OUT2_15_PR24</v>
      </c>
      <c r="E38" s="45" t="str" cm="1">
        <f t="array" ref="E38">IFERROR(ROUND(INDEX(F_Inputs!$A$2:$Z$438,MATCH($B38&amp;$D38,F_Inputs!$A$2:$A$438&amp;F_Inputs!$B$2:$B$438,0),MATCH(E$6,F_Inputs!$A$2:$Z$2,0)),3),"-")</f>
        <v>-</v>
      </c>
      <c r="F38" s="45" t="str" cm="1">
        <f t="array" ref="F38">IFERROR(ROUND(INDEX(F_Inputs!$A$2:$Z$438,MATCH($B38&amp;$D38,F_Inputs!$A$2:$A$438&amp;F_Inputs!$B$2:$B$438,0),MATCH(F$6,F_Inputs!$A$2:$Z$2,0)),3),"-")</f>
        <v>-</v>
      </c>
      <c r="G38" s="45" t="str" cm="1">
        <f t="array" ref="G38">IFERROR(ROUND(INDEX(F_Inputs!$A$2:$Z$438,MATCH($B38&amp;$D38,F_Inputs!$A$2:$A$438&amp;F_Inputs!$B$2:$B$438,0),MATCH(G$6,F_Inputs!$A$2:$Z$2,0)),3),"-")</f>
        <v>-</v>
      </c>
      <c r="H38" s="45" t="str" cm="1">
        <f t="array" ref="H38">IFERROR(ROUND(INDEX(F_Inputs!$A$2:$Z$438,MATCH($B38&amp;$D38,F_Inputs!$A$2:$A$438&amp;F_Inputs!$B$2:$B$438,0),MATCH(H$6,F_Inputs!$A$2:$Z$2,0)),3),"-")</f>
        <v>-</v>
      </c>
      <c r="I38" s="45" t="str" cm="1">
        <f t="array" ref="I38">IFERROR(ROUND(INDEX(F_Inputs!$A$2:$Z$438,MATCH($B38&amp;$D38,F_Inputs!$A$2:$A$438&amp;F_Inputs!$B$2:$B$438,0),MATCH(I$6,F_Inputs!$A$2:$Z$2,0)),3),"-")</f>
        <v>-</v>
      </c>
      <c r="J38" s="45" t="str" cm="1">
        <f t="array" ref="J38">IFERROR(ROUND(INDEX(F_Inputs!$A$2:$Z$438,MATCH($B38&amp;$D38,F_Inputs!$A$2:$A$438&amp;F_Inputs!$B$2:$B$438,0),MATCH(J$6,F_Inputs!$A$2:$Z$2,0)),3),"-")</f>
        <v>-</v>
      </c>
      <c r="K38" s="45" t="str" cm="1">
        <f t="array" ref="K38">IFERROR(ROUND(INDEX(F_Inputs!$A$2:$Z$438,MATCH($B38&amp;$D38,F_Inputs!$A$2:$A$438&amp;F_Inputs!$B$2:$B$438,0),MATCH(K$6,F_Inputs!$A$2:$Z$2,0)),3),"-")</f>
        <v>-</v>
      </c>
      <c r="L38" s="45" t="str" cm="1">
        <f t="array" ref="L38">IFERROR(ROUND(INDEX(F_Inputs!$A$2:$Z$438,MATCH($B38&amp;$D38,F_Inputs!$A$2:$A$438&amp;F_Inputs!$B$2:$B$438,0),MATCH(L$6,F_Inputs!$A$2:$Z$2,0)),3),"-")</f>
        <v>-</v>
      </c>
      <c r="M38" s="45" t="str" cm="1">
        <f t="array" ref="M38">IFERROR(ROUND(INDEX(F_Inputs!$A$2:$Z$438,MATCH($B38&amp;$D38,F_Inputs!$A$2:$A$438&amp;F_Inputs!$B$2:$B$438,0),MATCH(M$6,F_Inputs!$A$2:$Z$2,0)),3),"-")</f>
        <v>-</v>
      </c>
      <c r="N38" s="45" t="str" cm="1">
        <f t="array" ref="N38">IFERROR(ROUND(INDEX(F_Inputs!$A$2:$Z$438,MATCH($B38&amp;$D38,F_Inputs!$A$2:$A$438&amp;F_Inputs!$B$2:$B$438,0),MATCH(N$6,F_Inputs!$A$2:$Z$2,0)),3),"-")</f>
        <v>-</v>
      </c>
      <c r="O38" s="45" t="str" cm="1">
        <f t="array" ref="O38">IFERROR(ROUND(INDEX(F_Inputs!$A$2:$Z$438,MATCH($B38&amp;$D38,F_Inputs!$A$2:$A$438&amp;F_Inputs!$B$2:$B$438,0),MATCH(O$6,F_Inputs!$A$2:$Z$2,0)),3),"-")</f>
        <v>-</v>
      </c>
      <c r="P38" s="45" t="str" cm="1">
        <f t="array" ref="P38">IFERROR(ROUND(INDEX(F_Inputs!$A$2:$Z$438,MATCH($B38&amp;$D38,F_Inputs!$A$2:$A$438&amp;F_Inputs!$B$2:$B$438,0),MATCH(P$6,F_Inputs!$A$2:$Z$2,0)),3),"-")</f>
        <v>-</v>
      </c>
      <c r="Q38" s="45" t="str" cm="1">
        <f t="array" ref="Q38">IFERROR(ROUND(INDEX(F_Inputs!$A$2:$Z$438,MATCH($B38&amp;$D38,F_Inputs!$A$2:$A$438&amp;F_Inputs!$B$2:$B$438,0),MATCH(Q$6,F_Inputs!$A$2:$Z$2,0)),3),"-")</f>
        <v>-</v>
      </c>
      <c r="R38" s="45" t="str" cm="1">
        <f t="array" ref="R38">IFERROR(ROUND(INDEX(F_Inputs!$A$2:$Z$438,MATCH($B38&amp;$D38,F_Inputs!$A$2:$A$438&amp;F_Inputs!$B$2:$B$438,0),MATCH(R$6,F_Inputs!$A$2:$Z$2,0)),3),"-")</f>
        <v>-</v>
      </c>
      <c r="S38" s="45" t="str" cm="1">
        <f t="array" ref="S38">IFERROR(ROUND(INDEX(F_Inputs!$A$2:$Z$438,MATCH($B38&amp;$D38,F_Inputs!$A$2:$A$438&amp;F_Inputs!$B$2:$B$438,0),MATCH(S$6,F_Inputs!$A$2:$Z$2,0)),3),"-")</f>
        <v>-</v>
      </c>
      <c r="T38" s="45" t="str" cm="1">
        <f t="array" ref="T38">IFERROR(ROUND(INDEX(F_Inputs!$A$2:$Z$438,MATCH($B38&amp;$D38,F_Inputs!$A$2:$A$438&amp;F_Inputs!$B$2:$B$438,0),MATCH(T$6,F_Inputs!$A$2:$Z$2,0)),3),"-")</f>
        <v>-</v>
      </c>
      <c r="U38" s="45" t="str" cm="1">
        <f t="array" ref="U38">IFERROR(ROUND(INDEX(F_Inputs!$A$2:$Z$438,MATCH($B38&amp;$D38,F_Inputs!$A$2:$A$438&amp;F_Inputs!$B$2:$B$438,0),MATCH(U$6,F_Inputs!$A$2:$Z$2,0)),3),"-")</f>
        <v>-</v>
      </c>
      <c r="V38" s="45" t="str" cm="1">
        <f t="array" ref="V38">IFERROR(ROUND(INDEX(F_Inputs!$A$2:$Z$438,MATCH($B38&amp;$D38,F_Inputs!$A$2:$A$438&amp;F_Inputs!$B$2:$B$438,0),MATCH(V$6,F_Inputs!$A$2:$Z$2,0)),3),"-")</f>
        <v>-</v>
      </c>
      <c r="W38" s="45" t="str" cm="1">
        <f t="array" ref="W38">IFERROR(ROUND(INDEX(F_Inputs!$A$2:$Z$438,MATCH($B38&amp;$D38,F_Inputs!$A$2:$A$438&amp;F_Inputs!$B$2:$B$438,0),MATCH(W$6,F_Inputs!$A$2:$Z$2,0)),3),"-")</f>
        <v>-</v>
      </c>
      <c r="X38" s="45" t="str" cm="1">
        <f t="array" ref="X38">IFERROR(ROUND(INDEX(F_Inputs!$A$2:$Z$438,MATCH($B38&amp;$D38,F_Inputs!$A$2:$A$438&amp;F_Inputs!$B$2:$B$438,0),MATCH(X$6,F_Inputs!$A$2:$Z$2,0)),3),"-")</f>
        <v>-</v>
      </c>
      <c r="Y38" s="45" t="str" cm="1">
        <f t="array" ref="Y38">IFERROR(ROUND(INDEX(F_Inputs!$A$2:$Z$438,MATCH($B38&amp;$D38,F_Inputs!$A$2:$A$438&amp;F_Inputs!$B$2:$B$438,0),MATCH(Y$6,F_Inputs!$A$2:$Z$2,0)),3),"-")</f>
        <v>-</v>
      </c>
      <c r="Z38" s="45" t="str" cm="1">
        <f t="array" ref="Z38">IFERROR(ROUND(INDEX(F_Inputs!$A$2:$Z$438,MATCH($B38&amp;$D38,F_Inputs!$A$2:$A$438&amp;F_Inputs!$B$2:$B$438,0),MATCH(Z$6,F_Inputs!$A$2:$Z$2,0)),3),"-")</f>
        <v>-</v>
      </c>
      <c r="AA38" s="45" t="str" cm="1">
        <f t="array" ref="AA38">IFERROR(ROUND(INDEX(F_Inputs!$A$2:$Z$438,MATCH($B38&amp;$D38,F_Inputs!$A$2:$A$438&amp;F_Inputs!$B$2:$B$438,0),MATCH(AA$6,F_Inputs!$A$2:$Z$2,0)),3),"-")</f>
        <v>-</v>
      </c>
      <c r="AB38" s="45" t="str" cm="1">
        <f t="array" ref="AB38">IFERROR(ROUND(INDEX(F_Inputs!$A$2:$Z$438,MATCH($B38&amp;$D38,F_Inputs!$A$2:$A$438&amp;F_Inputs!$B$2:$B$438,0),MATCH(AB$6,F_Inputs!$A$2:$Z$2,0)),3),"-")</f>
        <v>-</v>
      </c>
    </row>
    <row r="39" spans="2:28" ht="20.45">
      <c r="B39" s="41" t="s">
        <v>245</v>
      </c>
      <c r="C39" s="4" t="str">
        <f t="shared" si="2"/>
        <v>%</v>
      </c>
      <c r="D39" s="4" t="str">
        <f t="shared" si="3"/>
        <v>OUT2_15_PR24</v>
      </c>
      <c r="E39" s="45" t="str" cm="1">
        <f t="array" ref="E39">IFERROR(ROUND(INDEX(F_Inputs!$A$2:$Z$438,MATCH($B39&amp;$D39,F_Inputs!$A$2:$A$438&amp;F_Inputs!$B$2:$B$438,0),MATCH(E$6,F_Inputs!$A$2:$Z$2,0)),3),"-")</f>
        <v>-</v>
      </c>
      <c r="F39" s="45" t="str" cm="1">
        <f t="array" ref="F39">IFERROR(ROUND(INDEX(F_Inputs!$A$2:$Z$438,MATCH($B39&amp;$D39,F_Inputs!$A$2:$A$438&amp;F_Inputs!$B$2:$B$438,0),MATCH(F$6,F_Inputs!$A$2:$Z$2,0)),3),"-")</f>
        <v>-</v>
      </c>
      <c r="G39" s="45" t="str" cm="1">
        <f t="array" ref="G39">IFERROR(ROUND(INDEX(F_Inputs!$A$2:$Z$438,MATCH($B39&amp;$D39,F_Inputs!$A$2:$A$438&amp;F_Inputs!$B$2:$B$438,0),MATCH(G$6,F_Inputs!$A$2:$Z$2,0)),3),"-")</f>
        <v>-</v>
      </c>
      <c r="H39" s="45" t="str" cm="1">
        <f t="array" ref="H39">IFERROR(ROUND(INDEX(F_Inputs!$A$2:$Z$438,MATCH($B39&amp;$D39,F_Inputs!$A$2:$A$438&amp;F_Inputs!$B$2:$B$438,0),MATCH(H$6,F_Inputs!$A$2:$Z$2,0)),3),"-")</f>
        <v>-</v>
      </c>
      <c r="I39" s="45" cm="1">
        <f t="array" ref="I39">IFERROR(ROUND(INDEX(F_Inputs!$A$2:$Z$438,MATCH($B39&amp;$D39,F_Inputs!$A$2:$A$438&amp;F_Inputs!$B$2:$B$438,0),MATCH(I$6,F_Inputs!$A$2:$Z$2,0)),3),"-")</f>
        <v>0.85599999999999998</v>
      </c>
      <c r="J39" s="45" cm="1">
        <f t="array" ref="J39">IFERROR(ROUND(INDEX(F_Inputs!$A$2:$Z$438,MATCH($B39&amp;$D39,F_Inputs!$A$2:$A$438&amp;F_Inputs!$B$2:$B$438,0),MATCH(J$6,F_Inputs!$A$2:$Z$2,0)),3),"-")</f>
        <v>0.871</v>
      </c>
      <c r="K39" s="45" cm="1">
        <f t="array" ref="K39">IFERROR(ROUND(INDEX(F_Inputs!$A$2:$Z$438,MATCH($B39&amp;$D39,F_Inputs!$A$2:$A$438&amp;F_Inputs!$B$2:$B$438,0),MATCH(K$6,F_Inputs!$A$2:$Z$2,0)),3),"-")</f>
        <v>0.85699999999999998</v>
      </c>
      <c r="L39" s="45" cm="1">
        <f t="array" ref="L39">IFERROR(ROUND(INDEX(F_Inputs!$A$2:$Z$438,MATCH($B39&amp;$D39,F_Inputs!$A$2:$A$438&amp;F_Inputs!$B$2:$B$438,0),MATCH(L$6,F_Inputs!$A$2:$Z$2,0)),3),"-")</f>
        <v>0.85699999999999998</v>
      </c>
      <c r="M39" s="45" cm="1">
        <f t="array" ref="M39">IFERROR(ROUND(INDEX(F_Inputs!$A$2:$Z$438,MATCH($B39&amp;$D39,F_Inputs!$A$2:$A$438&amp;F_Inputs!$B$2:$B$438,0),MATCH(M$6,F_Inputs!$A$2:$Z$2,0)),3),"-")</f>
        <v>0.86699999999999999</v>
      </c>
      <c r="N39" s="45" cm="1">
        <f t="array" ref="N39">IFERROR(ROUND(INDEX(F_Inputs!$A$2:$Z$438,MATCH($B39&amp;$D39,F_Inputs!$A$2:$A$438&amp;F_Inputs!$B$2:$B$438,0),MATCH(N$6,F_Inputs!$A$2:$Z$2,0)),3),"-")</f>
        <v>0.86699999999999999</v>
      </c>
      <c r="O39" s="45" cm="1">
        <f t="array" ref="O39">IFERROR(ROUND(INDEX(F_Inputs!$A$2:$Z$438,MATCH($B39&amp;$D39,F_Inputs!$A$2:$A$438&amp;F_Inputs!$B$2:$B$438,0),MATCH(O$6,F_Inputs!$A$2:$Z$2,0)),3),"-")</f>
        <v>0.83199999999999996</v>
      </c>
      <c r="P39" s="45" cm="1">
        <f t="array" ref="P39">IFERROR(ROUND(INDEX(F_Inputs!$A$2:$Z$438,MATCH($B39&amp;$D39,F_Inputs!$A$2:$A$438&amp;F_Inputs!$B$2:$B$438,0),MATCH(P$6,F_Inputs!$A$2:$Z$2,0)),3),"-")</f>
        <v>0.85699999999999998</v>
      </c>
      <c r="Q39" s="45" cm="1">
        <f t="array" ref="Q39">IFERROR(ROUND(INDEX(F_Inputs!$A$2:$Z$438,MATCH($B39&amp;$D39,F_Inputs!$A$2:$A$438&amp;F_Inputs!$B$2:$B$438,0),MATCH(Q$6,F_Inputs!$A$2:$Z$2,0)),3),"-")</f>
        <v>0.85699999999999998</v>
      </c>
      <c r="R39" s="45" cm="1">
        <f t="array" ref="R39">IFERROR(ROUND(INDEX(F_Inputs!$A$2:$Z$438,MATCH($B39&amp;$D39,F_Inputs!$A$2:$A$438&amp;F_Inputs!$B$2:$B$438,0),MATCH(R$6,F_Inputs!$A$2:$Z$2,0)),3),"-")</f>
        <v>0.85699999999999998</v>
      </c>
      <c r="S39" s="45" cm="1">
        <f t="array" ref="S39">IFERROR(ROUND(INDEX(F_Inputs!$A$2:$Z$438,MATCH($B39&amp;$D39,F_Inputs!$A$2:$A$438&amp;F_Inputs!$B$2:$B$438,0),MATCH(S$6,F_Inputs!$A$2:$Z$2,0)),3),"-")</f>
        <v>0.85699999999999998</v>
      </c>
      <c r="T39" s="45" cm="1">
        <f t="array" ref="T39">IFERROR(ROUND(INDEX(F_Inputs!$A$2:$Z$438,MATCH($B39&amp;$D39,F_Inputs!$A$2:$A$438&amp;F_Inputs!$B$2:$B$438,0),MATCH(T$6,F_Inputs!$A$2:$Z$2,0)),3),"-")</f>
        <v>0.85699999999999998</v>
      </c>
      <c r="U39" s="45" cm="1">
        <f t="array" ref="U39">IFERROR(ROUND(INDEX(F_Inputs!$A$2:$Z$438,MATCH($B39&amp;$D39,F_Inputs!$A$2:$A$438&amp;F_Inputs!$B$2:$B$438,0),MATCH(U$6,F_Inputs!$A$2:$Z$2,0)),3),"-")</f>
        <v>0.85699999999999998</v>
      </c>
      <c r="V39" s="45" cm="1">
        <f t="array" ref="V39">IFERROR(ROUND(INDEX(F_Inputs!$A$2:$Z$438,MATCH($B39&amp;$D39,F_Inputs!$A$2:$A$438&amp;F_Inputs!$B$2:$B$438,0),MATCH(V$6,F_Inputs!$A$2:$Z$2,0)),3),"-")</f>
        <v>0.85699999999999998</v>
      </c>
      <c r="W39" s="45" cm="1">
        <f t="array" ref="W39">IFERROR(ROUND(INDEX(F_Inputs!$A$2:$Z$438,MATCH($B39&amp;$D39,F_Inputs!$A$2:$A$438&amp;F_Inputs!$B$2:$B$438,0),MATCH(W$6,F_Inputs!$A$2:$Z$2,0)),3),"-")</f>
        <v>0.85699999999999998</v>
      </c>
      <c r="X39" s="45" cm="1">
        <f t="array" ref="X39">IFERROR(ROUND(INDEX(F_Inputs!$A$2:$Z$438,MATCH($B39&amp;$D39,F_Inputs!$A$2:$A$438&amp;F_Inputs!$B$2:$B$438,0),MATCH(X$6,F_Inputs!$A$2:$Z$2,0)),3),"-")</f>
        <v>0.86399999999999999</v>
      </c>
      <c r="Y39" s="45" cm="1">
        <f t="array" ref="Y39">IFERROR(ROUND(INDEX(F_Inputs!$A$2:$Z$438,MATCH($B39&amp;$D39,F_Inputs!$A$2:$A$438&amp;F_Inputs!$B$2:$B$438,0),MATCH(Y$6,F_Inputs!$A$2:$Z$2,0)),3),"-")</f>
        <v>0.86399999999999999</v>
      </c>
      <c r="Z39" s="45" cm="1">
        <f t="array" ref="Z39">IFERROR(ROUND(INDEX(F_Inputs!$A$2:$Z$438,MATCH($B39&amp;$D39,F_Inputs!$A$2:$A$438&amp;F_Inputs!$B$2:$B$438,0),MATCH(Z$6,F_Inputs!$A$2:$Z$2,0)),3),"-")</f>
        <v>0.86399999999999999</v>
      </c>
      <c r="AA39" s="45" cm="1">
        <f t="array" ref="AA39">IFERROR(ROUND(INDEX(F_Inputs!$A$2:$Z$438,MATCH($B39&amp;$D39,F_Inputs!$A$2:$A$438&amp;F_Inputs!$B$2:$B$438,0),MATCH(AA$6,F_Inputs!$A$2:$Z$2,0)),3),"-")</f>
        <v>0.86399999999999999</v>
      </c>
      <c r="AB39" s="45" cm="1">
        <f t="array" ref="AB39">IFERROR(ROUND(INDEX(F_Inputs!$A$2:$Z$438,MATCH($B39&amp;$D39,F_Inputs!$A$2:$A$438&amp;F_Inputs!$B$2:$B$438,0),MATCH(AB$6,F_Inputs!$A$2:$Z$2,0)),3),"-")</f>
        <v>0.86399999999999999</v>
      </c>
    </row>
    <row r="40" spans="2:28" ht="20.45">
      <c r="B40" s="41" t="s">
        <v>246</v>
      </c>
      <c r="C40" s="4" t="str">
        <f t="shared" si="2"/>
        <v>%</v>
      </c>
      <c r="D40" s="4" t="str">
        <f t="shared" si="3"/>
        <v>OUT2_15_PR24</v>
      </c>
      <c r="E40" s="45" t="str" cm="1">
        <f t="array" ref="E40">IFERROR(ROUND(INDEX(F_Inputs!$A$2:$Z$438,MATCH($B40&amp;$D40,F_Inputs!$A$2:$A$438&amp;F_Inputs!$B$2:$B$438,0),MATCH(E$6,F_Inputs!$A$2:$Z$2,0)),3),"-")</f>
        <v>-</v>
      </c>
      <c r="F40" s="45" t="str" cm="1">
        <f t="array" ref="F40">IFERROR(ROUND(INDEX(F_Inputs!$A$2:$Z$438,MATCH($B40&amp;$D40,F_Inputs!$A$2:$A$438&amp;F_Inputs!$B$2:$B$438,0),MATCH(F$6,F_Inputs!$A$2:$Z$2,0)),3),"-")</f>
        <v>-</v>
      </c>
      <c r="G40" s="45" t="str" cm="1">
        <f t="array" ref="G40">IFERROR(ROUND(INDEX(F_Inputs!$A$2:$Z$438,MATCH($B40&amp;$D40,F_Inputs!$A$2:$A$438&amp;F_Inputs!$B$2:$B$438,0),MATCH(G$6,F_Inputs!$A$2:$Z$2,0)),3),"-")</f>
        <v>-</v>
      </c>
      <c r="H40" s="45" t="str" cm="1">
        <f t="array" ref="H40">IFERROR(ROUND(INDEX(F_Inputs!$A$2:$Z$438,MATCH($B40&amp;$D40,F_Inputs!$A$2:$A$438&amp;F_Inputs!$B$2:$B$438,0),MATCH(H$6,F_Inputs!$A$2:$Z$2,0)),3),"-")</f>
        <v>-</v>
      </c>
      <c r="I40" s="45" cm="1">
        <f t="array" ref="I40">IFERROR(ROUND(INDEX(F_Inputs!$A$2:$Z$438,MATCH($B40&amp;$D40,F_Inputs!$A$2:$A$438&amp;F_Inputs!$B$2:$B$438,0),MATCH(I$6,F_Inputs!$A$2:$Z$2,0)),3),"-")</f>
        <v>0.747</v>
      </c>
      <c r="J40" s="45" cm="1">
        <f t="array" ref="J40">IFERROR(ROUND(INDEX(F_Inputs!$A$2:$Z$438,MATCH($B40&amp;$D40,F_Inputs!$A$2:$A$438&amp;F_Inputs!$B$2:$B$438,0),MATCH(J$6,F_Inputs!$A$2:$Z$2,0)),3),"-")</f>
        <v>0.71399999999999997</v>
      </c>
      <c r="K40" s="45" cm="1">
        <f t="array" ref="K40">IFERROR(ROUND(INDEX(F_Inputs!$A$2:$Z$438,MATCH($B40&amp;$D40,F_Inputs!$A$2:$A$438&amp;F_Inputs!$B$2:$B$438,0),MATCH(K$6,F_Inputs!$A$2:$Z$2,0)),3),"-")</f>
        <v>0.64600000000000002</v>
      </c>
      <c r="L40" s="45" cm="1">
        <f t="array" ref="L40">IFERROR(ROUND(INDEX(F_Inputs!$A$2:$Z$438,MATCH($B40&amp;$D40,F_Inputs!$A$2:$A$438&amp;F_Inputs!$B$2:$B$438,0),MATCH(L$6,F_Inputs!$A$2:$Z$2,0)),3),"-")</f>
        <v>0.629</v>
      </c>
      <c r="M40" s="45" cm="1">
        <f t="array" ref="M40">IFERROR(ROUND(INDEX(F_Inputs!$A$2:$Z$438,MATCH($B40&amp;$D40,F_Inputs!$A$2:$A$438&amp;F_Inputs!$B$2:$B$438,0),MATCH(M$6,F_Inputs!$A$2:$Z$2,0)),3),"-")</f>
        <v>0.69699999999999995</v>
      </c>
      <c r="N40" s="45" cm="1">
        <f t="array" ref="N40">IFERROR(ROUND(INDEX(F_Inputs!$A$2:$Z$438,MATCH($B40&amp;$D40,F_Inputs!$A$2:$A$438&amp;F_Inputs!$B$2:$B$438,0),MATCH(N$6,F_Inputs!$A$2:$Z$2,0)),3),"-")</f>
        <v>0.73399999999999999</v>
      </c>
      <c r="O40" s="45" cm="1">
        <f t="array" ref="O40">IFERROR(ROUND(INDEX(F_Inputs!$A$2:$Z$438,MATCH($B40&amp;$D40,F_Inputs!$A$2:$A$438&amp;F_Inputs!$B$2:$B$438,0),MATCH(O$6,F_Inputs!$A$2:$Z$2,0)),3),"-")</f>
        <v>0.69799999999999995</v>
      </c>
      <c r="P40" s="45" cm="1">
        <f t="array" ref="P40">IFERROR(ROUND(INDEX(F_Inputs!$A$2:$Z$438,MATCH($B40&amp;$D40,F_Inputs!$A$2:$A$438&amp;F_Inputs!$B$2:$B$438,0),MATCH(P$6,F_Inputs!$A$2:$Z$2,0)),3),"-")</f>
        <v>0.80500000000000005</v>
      </c>
      <c r="Q40" s="45" cm="1">
        <f t="array" ref="Q40">IFERROR(ROUND(INDEX(F_Inputs!$A$2:$Z$438,MATCH($B40&amp;$D40,F_Inputs!$A$2:$A$438&amp;F_Inputs!$B$2:$B$438,0),MATCH(Q$6,F_Inputs!$A$2:$Z$2,0)),3),"-")</f>
        <v>0.71599999999999997</v>
      </c>
      <c r="R40" s="45" cm="1">
        <f t="array" ref="R40">IFERROR(ROUND(INDEX(F_Inputs!$A$2:$Z$438,MATCH($B40&amp;$D40,F_Inputs!$A$2:$A$438&amp;F_Inputs!$B$2:$B$438,0),MATCH(R$6,F_Inputs!$A$2:$Z$2,0)),3),"-")</f>
        <v>0.73799999999999999</v>
      </c>
      <c r="S40" s="45" cm="1">
        <f t="array" ref="S40">IFERROR(ROUND(INDEX(F_Inputs!$A$2:$Z$438,MATCH($B40&amp;$D40,F_Inputs!$A$2:$A$438&amp;F_Inputs!$B$2:$B$438,0),MATCH(S$6,F_Inputs!$A$2:$Z$2,0)),3),"-")</f>
        <v>0.73499999999999999</v>
      </c>
      <c r="T40" s="45" cm="1">
        <f t="array" ref="T40">IFERROR(ROUND(INDEX(F_Inputs!$A$2:$Z$438,MATCH($B40&amp;$D40,F_Inputs!$A$2:$A$438&amp;F_Inputs!$B$2:$B$438,0),MATCH(T$6,F_Inputs!$A$2:$Z$2,0)),3),"-")</f>
        <v>0.73499999999999999</v>
      </c>
      <c r="U40" s="45" cm="1">
        <f t="array" ref="U40">IFERROR(ROUND(INDEX(F_Inputs!$A$2:$Z$438,MATCH($B40&amp;$D40,F_Inputs!$A$2:$A$438&amp;F_Inputs!$B$2:$B$438,0),MATCH(U$6,F_Inputs!$A$2:$Z$2,0)),3),"-")</f>
        <v>0.73499999999999999</v>
      </c>
      <c r="V40" s="45" cm="1">
        <f t="array" ref="V40">IFERROR(ROUND(INDEX(F_Inputs!$A$2:$Z$438,MATCH($B40&amp;$D40,F_Inputs!$A$2:$A$438&amp;F_Inputs!$B$2:$B$438,0),MATCH(V$6,F_Inputs!$A$2:$Z$2,0)),3),"-")</f>
        <v>0.82299999999999995</v>
      </c>
      <c r="W40" s="45" cm="1">
        <f t="array" ref="W40">IFERROR(ROUND(INDEX(F_Inputs!$A$2:$Z$438,MATCH($B40&amp;$D40,F_Inputs!$A$2:$A$438&amp;F_Inputs!$B$2:$B$438,0),MATCH(W$6,F_Inputs!$A$2:$Z$2,0)),3),"-")</f>
        <v>0.82299999999999995</v>
      </c>
      <c r="X40" s="45" cm="1">
        <f t="array" ref="X40">IFERROR(ROUND(INDEX(F_Inputs!$A$2:$Z$438,MATCH($B40&amp;$D40,F_Inputs!$A$2:$A$438&amp;F_Inputs!$B$2:$B$438,0),MATCH(X$6,F_Inputs!$A$2:$Z$2,0)),3),"-")</f>
        <v>0.76100000000000001</v>
      </c>
      <c r="Y40" s="45" cm="1">
        <f t="array" ref="Y40">IFERROR(ROUND(INDEX(F_Inputs!$A$2:$Z$438,MATCH($B40&amp;$D40,F_Inputs!$A$2:$A$438&amp;F_Inputs!$B$2:$B$438,0),MATCH(Y$6,F_Inputs!$A$2:$Z$2,0)),3),"-")</f>
        <v>0.76100000000000001</v>
      </c>
      <c r="Z40" s="45" cm="1">
        <f t="array" ref="Z40">IFERROR(ROUND(INDEX(F_Inputs!$A$2:$Z$438,MATCH($B40&amp;$D40,F_Inputs!$A$2:$A$438&amp;F_Inputs!$B$2:$B$438,0),MATCH(Z$6,F_Inputs!$A$2:$Z$2,0)),3),"-")</f>
        <v>0.76100000000000001</v>
      </c>
      <c r="AA40" s="45" cm="1">
        <f t="array" ref="AA40">IFERROR(ROUND(INDEX(F_Inputs!$A$2:$Z$438,MATCH($B40&amp;$D40,F_Inputs!$A$2:$A$438&amp;F_Inputs!$B$2:$B$438,0),MATCH(AA$6,F_Inputs!$A$2:$Z$2,0)),3),"-")</f>
        <v>0.79200000000000004</v>
      </c>
      <c r="AB40" s="45" cm="1">
        <f t="array" ref="AB40">IFERROR(ROUND(INDEX(F_Inputs!$A$2:$Z$438,MATCH($B40&amp;$D40,F_Inputs!$A$2:$A$438&amp;F_Inputs!$B$2:$B$438,0),MATCH(AB$6,F_Inputs!$A$2:$Z$2,0)),3),"-")</f>
        <v>0.79200000000000004</v>
      </c>
    </row>
    <row r="41" spans="2:28" ht="20.45">
      <c r="B41" s="41" t="s">
        <v>247</v>
      </c>
      <c r="C41" s="4" t="str">
        <f t="shared" si="2"/>
        <v>%</v>
      </c>
      <c r="D41" s="4" t="str">
        <f t="shared" si="3"/>
        <v>OUT2_15_PR24</v>
      </c>
      <c r="E41" s="45" t="str" cm="1">
        <f t="array" ref="E41">IFERROR(ROUND(INDEX(F_Inputs!$A$2:$Z$438,MATCH($B41&amp;$D41,F_Inputs!$A$2:$A$438&amp;F_Inputs!$B$2:$B$438,0),MATCH(E$6,F_Inputs!$A$2:$Z$2,0)),3),"-")</f>
        <v>-</v>
      </c>
      <c r="F41" s="45" t="str" cm="1">
        <f t="array" ref="F41">IFERROR(ROUND(INDEX(F_Inputs!$A$2:$Z$438,MATCH($B41&amp;$D41,F_Inputs!$A$2:$A$438&amp;F_Inputs!$B$2:$B$438,0),MATCH(F$6,F_Inputs!$A$2:$Z$2,0)),3),"-")</f>
        <v>-</v>
      </c>
      <c r="G41" s="45" t="str" cm="1">
        <f t="array" ref="G41">IFERROR(ROUND(INDEX(F_Inputs!$A$2:$Z$438,MATCH($B41&amp;$D41,F_Inputs!$A$2:$A$438&amp;F_Inputs!$B$2:$B$438,0),MATCH(G$6,F_Inputs!$A$2:$Z$2,0)),3),"-")</f>
        <v>-</v>
      </c>
      <c r="H41" s="45" t="str" cm="1">
        <f t="array" ref="H41">IFERROR(ROUND(INDEX(F_Inputs!$A$2:$Z$438,MATCH($B41&amp;$D41,F_Inputs!$A$2:$A$438&amp;F_Inputs!$B$2:$B$438,0),MATCH(H$6,F_Inputs!$A$2:$Z$2,0)),3),"-")</f>
        <v>-</v>
      </c>
      <c r="I41" s="45" t="str" cm="1">
        <f t="array" ref="I41">IFERROR(ROUND(INDEX(F_Inputs!$A$2:$Z$438,MATCH($B41&amp;$D41,F_Inputs!$A$2:$A$438&amp;F_Inputs!$B$2:$B$438,0),MATCH(I$6,F_Inputs!$A$2:$Z$2,0)),3),"-")</f>
        <v>-</v>
      </c>
      <c r="J41" s="45" t="str" cm="1">
        <f t="array" ref="J41">IFERROR(ROUND(INDEX(F_Inputs!$A$2:$Z$438,MATCH($B41&amp;$D41,F_Inputs!$A$2:$A$438&amp;F_Inputs!$B$2:$B$438,0),MATCH(J$6,F_Inputs!$A$2:$Z$2,0)),3),"-")</f>
        <v>-</v>
      </c>
      <c r="K41" s="45" t="str" cm="1">
        <f t="array" ref="K41">IFERROR(ROUND(INDEX(F_Inputs!$A$2:$Z$438,MATCH($B41&amp;$D41,F_Inputs!$A$2:$A$438&amp;F_Inputs!$B$2:$B$438,0),MATCH(K$6,F_Inputs!$A$2:$Z$2,0)),3),"-")</f>
        <v>-</v>
      </c>
      <c r="L41" s="45" t="str" cm="1">
        <f t="array" ref="L41">IFERROR(ROUND(INDEX(F_Inputs!$A$2:$Z$438,MATCH($B41&amp;$D41,F_Inputs!$A$2:$A$438&amp;F_Inputs!$B$2:$B$438,0),MATCH(L$6,F_Inputs!$A$2:$Z$2,0)),3),"-")</f>
        <v>-</v>
      </c>
      <c r="M41" s="45" t="str" cm="1">
        <f t="array" ref="M41">IFERROR(ROUND(INDEX(F_Inputs!$A$2:$Z$438,MATCH($B41&amp;$D41,F_Inputs!$A$2:$A$438&amp;F_Inputs!$B$2:$B$438,0),MATCH(M$6,F_Inputs!$A$2:$Z$2,0)),3),"-")</f>
        <v>-</v>
      </c>
      <c r="N41" s="45" t="str" cm="1">
        <f t="array" ref="N41">IFERROR(ROUND(INDEX(F_Inputs!$A$2:$Z$438,MATCH($B41&amp;$D41,F_Inputs!$A$2:$A$438&amp;F_Inputs!$B$2:$B$438,0),MATCH(N$6,F_Inputs!$A$2:$Z$2,0)),3),"-")</f>
        <v>-</v>
      </c>
      <c r="O41" s="45" t="str" cm="1">
        <f t="array" ref="O41">IFERROR(ROUND(INDEX(F_Inputs!$A$2:$Z$438,MATCH($B41&amp;$D41,F_Inputs!$A$2:$A$438&amp;F_Inputs!$B$2:$B$438,0),MATCH(O$6,F_Inputs!$A$2:$Z$2,0)),3),"-")</f>
        <v>-</v>
      </c>
      <c r="P41" s="45" t="str" cm="1">
        <f t="array" ref="P41">IFERROR(ROUND(INDEX(F_Inputs!$A$2:$Z$438,MATCH($B41&amp;$D41,F_Inputs!$A$2:$A$438&amp;F_Inputs!$B$2:$B$438,0),MATCH(P$6,F_Inputs!$A$2:$Z$2,0)),3),"-")</f>
        <v>-</v>
      </c>
      <c r="Q41" s="45" t="str" cm="1">
        <f t="array" ref="Q41">IFERROR(ROUND(INDEX(F_Inputs!$A$2:$Z$438,MATCH($B41&amp;$D41,F_Inputs!$A$2:$A$438&amp;F_Inputs!$B$2:$B$438,0),MATCH(Q$6,F_Inputs!$A$2:$Z$2,0)),3),"-")</f>
        <v>-</v>
      </c>
      <c r="R41" s="45" t="str" cm="1">
        <f t="array" ref="R41">IFERROR(ROUND(INDEX(F_Inputs!$A$2:$Z$438,MATCH($B41&amp;$D41,F_Inputs!$A$2:$A$438&amp;F_Inputs!$B$2:$B$438,0),MATCH(R$6,F_Inputs!$A$2:$Z$2,0)),3),"-")</f>
        <v>-</v>
      </c>
      <c r="S41" s="45" t="str" cm="1">
        <f t="array" ref="S41">IFERROR(ROUND(INDEX(F_Inputs!$A$2:$Z$438,MATCH($B41&amp;$D41,F_Inputs!$A$2:$A$438&amp;F_Inputs!$B$2:$B$438,0),MATCH(S$6,F_Inputs!$A$2:$Z$2,0)),3),"-")</f>
        <v>-</v>
      </c>
      <c r="T41" s="45" t="str" cm="1">
        <f t="array" ref="T41">IFERROR(ROUND(INDEX(F_Inputs!$A$2:$Z$438,MATCH($B41&amp;$D41,F_Inputs!$A$2:$A$438&amp;F_Inputs!$B$2:$B$438,0),MATCH(T$6,F_Inputs!$A$2:$Z$2,0)),3),"-")</f>
        <v>-</v>
      </c>
      <c r="U41" s="45" t="str" cm="1">
        <f t="array" ref="U41">IFERROR(ROUND(INDEX(F_Inputs!$A$2:$Z$438,MATCH($B41&amp;$D41,F_Inputs!$A$2:$A$438&amp;F_Inputs!$B$2:$B$438,0),MATCH(U$6,F_Inputs!$A$2:$Z$2,0)),3),"-")</f>
        <v>-</v>
      </c>
      <c r="V41" s="45" t="str" cm="1">
        <f t="array" ref="V41">IFERROR(ROUND(INDEX(F_Inputs!$A$2:$Z$438,MATCH($B41&amp;$D41,F_Inputs!$A$2:$A$438&amp;F_Inputs!$B$2:$B$438,0),MATCH(V$6,F_Inputs!$A$2:$Z$2,0)),3),"-")</f>
        <v>-</v>
      </c>
      <c r="W41" s="45" t="str" cm="1">
        <f t="array" ref="W41">IFERROR(ROUND(INDEX(F_Inputs!$A$2:$Z$438,MATCH($B41&amp;$D41,F_Inputs!$A$2:$A$438&amp;F_Inputs!$B$2:$B$438,0),MATCH(W$6,F_Inputs!$A$2:$Z$2,0)),3),"-")</f>
        <v>-</v>
      </c>
      <c r="X41" s="45" t="str" cm="1">
        <f t="array" ref="X41">IFERROR(ROUND(INDEX(F_Inputs!$A$2:$Z$438,MATCH($B41&amp;$D41,F_Inputs!$A$2:$A$438&amp;F_Inputs!$B$2:$B$438,0),MATCH(X$6,F_Inputs!$A$2:$Z$2,0)),3),"-")</f>
        <v>-</v>
      </c>
      <c r="Y41" s="45" t="str" cm="1">
        <f t="array" ref="Y41">IFERROR(ROUND(INDEX(F_Inputs!$A$2:$Z$438,MATCH($B41&amp;$D41,F_Inputs!$A$2:$A$438&amp;F_Inputs!$B$2:$B$438,0),MATCH(Y$6,F_Inputs!$A$2:$Z$2,0)),3),"-")</f>
        <v>-</v>
      </c>
      <c r="Z41" s="45" t="str" cm="1">
        <f t="array" ref="Z41">IFERROR(ROUND(INDEX(F_Inputs!$A$2:$Z$438,MATCH($B41&amp;$D41,F_Inputs!$A$2:$A$438&amp;F_Inputs!$B$2:$B$438,0),MATCH(Z$6,F_Inputs!$A$2:$Z$2,0)),3),"-")</f>
        <v>-</v>
      </c>
      <c r="AA41" s="45" t="str" cm="1">
        <f t="array" ref="AA41">IFERROR(ROUND(INDEX(F_Inputs!$A$2:$Z$438,MATCH($B41&amp;$D41,F_Inputs!$A$2:$A$438&amp;F_Inputs!$B$2:$B$438,0),MATCH(AA$6,F_Inputs!$A$2:$Z$2,0)),3),"-")</f>
        <v>-</v>
      </c>
      <c r="AB41" s="45" t="str" cm="1">
        <f t="array" ref="AB41">IFERROR(ROUND(INDEX(F_Inputs!$A$2:$Z$438,MATCH($B41&amp;$D41,F_Inputs!$A$2:$A$438&amp;F_Inputs!$B$2:$B$438,0),MATCH(AB$6,F_Inputs!$A$2:$Z$2,0)),3),"-")</f>
        <v>-</v>
      </c>
    </row>
    <row r="42" spans="2:28" ht="20.45">
      <c r="B42" s="41" t="s">
        <v>253</v>
      </c>
      <c r="C42" s="4" t="str">
        <f t="shared" si="2"/>
        <v>%</v>
      </c>
      <c r="D42" s="4" t="str">
        <f t="shared" si="3"/>
        <v>OUT2_15_PR24</v>
      </c>
      <c r="E42" s="45" t="str" cm="1">
        <f t="array" ref="E42">IFERROR(ROUND(INDEX(F_Inputs!$A$2:$Z$438,MATCH($B42&amp;$D42,F_Inputs!$A$2:$A$438&amp;F_Inputs!$B$2:$B$438,0),MATCH(E$6,F_Inputs!$A$2:$Z$2,0)),3),"-")</f>
        <v>-</v>
      </c>
      <c r="F42" s="45" t="str" cm="1">
        <f t="array" ref="F42">IFERROR(ROUND(INDEX(F_Inputs!$A$2:$Z$438,MATCH($B42&amp;$D42,F_Inputs!$A$2:$A$438&amp;F_Inputs!$B$2:$B$438,0),MATCH(F$6,F_Inputs!$A$2:$Z$2,0)),3),"-")</f>
        <v>-</v>
      </c>
      <c r="G42" s="45" t="str" cm="1">
        <f t="array" ref="G42">IFERROR(ROUND(INDEX(F_Inputs!$A$2:$Z$438,MATCH($B42&amp;$D42,F_Inputs!$A$2:$A$438&amp;F_Inputs!$B$2:$B$438,0),MATCH(G$6,F_Inputs!$A$2:$Z$2,0)),3),"-")</f>
        <v>-</v>
      </c>
      <c r="H42" s="45" t="str" cm="1">
        <f t="array" ref="H42">IFERROR(ROUND(INDEX(F_Inputs!$A$2:$Z$438,MATCH($B42&amp;$D42,F_Inputs!$A$2:$A$438&amp;F_Inputs!$B$2:$B$438,0),MATCH(H$6,F_Inputs!$A$2:$Z$2,0)),3),"-")</f>
        <v>-</v>
      </c>
      <c r="I42" s="45" t="str" cm="1">
        <f t="array" ref="I42">IFERROR(ROUND(INDEX(F_Inputs!$A$2:$Z$438,MATCH($B42&amp;$D42,F_Inputs!$A$2:$A$438&amp;F_Inputs!$B$2:$B$438,0),MATCH(I$6,F_Inputs!$A$2:$Z$2,0)),3),"-")</f>
        <v>-</v>
      </c>
      <c r="J42" s="45" t="str" cm="1">
        <f t="array" ref="J42">IFERROR(ROUND(INDEX(F_Inputs!$A$2:$Z$438,MATCH($B42&amp;$D42,F_Inputs!$A$2:$A$438&amp;F_Inputs!$B$2:$B$438,0),MATCH(J$6,F_Inputs!$A$2:$Z$2,0)),3),"-")</f>
        <v>-</v>
      </c>
      <c r="K42" s="45" t="str" cm="1">
        <f t="array" ref="K42">IFERROR(ROUND(INDEX(F_Inputs!$A$2:$Z$438,MATCH($B42&amp;$D42,F_Inputs!$A$2:$A$438&amp;F_Inputs!$B$2:$B$438,0),MATCH(K$6,F_Inputs!$A$2:$Z$2,0)),3),"-")</f>
        <v>-</v>
      </c>
      <c r="L42" s="45" t="str" cm="1">
        <f t="array" ref="L42">IFERROR(ROUND(INDEX(F_Inputs!$A$2:$Z$438,MATCH($B42&amp;$D42,F_Inputs!$A$2:$A$438&amp;F_Inputs!$B$2:$B$438,0),MATCH(L$6,F_Inputs!$A$2:$Z$2,0)),3),"-")</f>
        <v>-</v>
      </c>
      <c r="M42" s="45" t="str" cm="1">
        <f t="array" ref="M42">IFERROR(ROUND(INDEX(F_Inputs!$A$2:$Z$438,MATCH($B42&amp;$D42,F_Inputs!$A$2:$A$438&amp;F_Inputs!$B$2:$B$438,0),MATCH(M$6,F_Inputs!$A$2:$Z$2,0)),3),"-")</f>
        <v>-</v>
      </c>
      <c r="N42" s="45" t="str" cm="1">
        <f t="array" ref="N42">IFERROR(ROUND(INDEX(F_Inputs!$A$2:$Z$438,MATCH($B42&amp;$D42,F_Inputs!$A$2:$A$438&amp;F_Inputs!$B$2:$B$438,0),MATCH(N$6,F_Inputs!$A$2:$Z$2,0)),3),"-")</f>
        <v>-</v>
      </c>
      <c r="O42" s="45" t="str" cm="1">
        <f t="array" ref="O42">IFERROR(ROUND(INDEX(F_Inputs!$A$2:$Z$438,MATCH($B42&amp;$D42,F_Inputs!$A$2:$A$438&amp;F_Inputs!$B$2:$B$438,0),MATCH(O$6,F_Inputs!$A$2:$Z$2,0)),3),"-")</f>
        <v>-</v>
      </c>
      <c r="P42" s="45" t="str" cm="1">
        <f t="array" ref="P42">IFERROR(ROUND(INDEX(F_Inputs!$A$2:$Z$438,MATCH($B42&amp;$D42,F_Inputs!$A$2:$A$438&amp;F_Inputs!$B$2:$B$438,0),MATCH(P$6,F_Inputs!$A$2:$Z$2,0)),3),"-")</f>
        <v>-</v>
      </c>
      <c r="Q42" s="45" t="str" cm="1">
        <f t="array" ref="Q42">IFERROR(ROUND(INDEX(F_Inputs!$A$2:$Z$438,MATCH($B42&amp;$D42,F_Inputs!$A$2:$A$438&amp;F_Inputs!$B$2:$B$438,0),MATCH(Q$6,F_Inputs!$A$2:$Z$2,0)),3),"-")</f>
        <v>-</v>
      </c>
      <c r="R42" s="45" t="str" cm="1">
        <f t="array" ref="R42">IFERROR(ROUND(INDEX(F_Inputs!$A$2:$Z$438,MATCH($B42&amp;$D42,F_Inputs!$A$2:$A$438&amp;F_Inputs!$B$2:$B$438,0),MATCH(R$6,F_Inputs!$A$2:$Z$2,0)),3),"-")</f>
        <v>-</v>
      </c>
      <c r="S42" s="45" t="str" cm="1">
        <f t="array" ref="S42">IFERROR(ROUND(INDEX(F_Inputs!$A$2:$Z$438,MATCH($B42&amp;$D42,F_Inputs!$A$2:$A$438&amp;F_Inputs!$B$2:$B$438,0),MATCH(S$6,F_Inputs!$A$2:$Z$2,0)),3),"-")</f>
        <v>-</v>
      </c>
      <c r="T42" s="45" t="str" cm="1">
        <f t="array" ref="T42">IFERROR(ROUND(INDEX(F_Inputs!$A$2:$Z$438,MATCH($B42&amp;$D42,F_Inputs!$A$2:$A$438&amp;F_Inputs!$B$2:$B$438,0),MATCH(T$6,F_Inputs!$A$2:$Z$2,0)),3),"-")</f>
        <v>-</v>
      </c>
      <c r="U42" s="45" t="str" cm="1">
        <f t="array" ref="U42">IFERROR(ROUND(INDEX(F_Inputs!$A$2:$Z$438,MATCH($B42&amp;$D42,F_Inputs!$A$2:$A$438&amp;F_Inputs!$B$2:$B$438,0),MATCH(U$6,F_Inputs!$A$2:$Z$2,0)),3),"-")</f>
        <v>-</v>
      </c>
      <c r="V42" s="45" t="str" cm="1">
        <f t="array" ref="V42">IFERROR(ROUND(INDEX(F_Inputs!$A$2:$Z$438,MATCH($B42&amp;$D42,F_Inputs!$A$2:$A$438&amp;F_Inputs!$B$2:$B$438,0),MATCH(V$6,F_Inputs!$A$2:$Z$2,0)),3),"-")</f>
        <v>-</v>
      </c>
      <c r="W42" s="45" t="str" cm="1">
        <f t="array" ref="W42">IFERROR(ROUND(INDEX(F_Inputs!$A$2:$Z$438,MATCH($B42&amp;$D42,F_Inputs!$A$2:$A$438&amp;F_Inputs!$B$2:$B$438,0),MATCH(W$6,F_Inputs!$A$2:$Z$2,0)),3),"-")</f>
        <v>-</v>
      </c>
      <c r="X42" s="45" t="str" cm="1">
        <f t="array" ref="X42">IFERROR(ROUND(INDEX(F_Inputs!$A$2:$Z$438,MATCH($B42&amp;$D42,F_Inputs!$A$2:$A$438&amp;F_Inputs!$B$2:$B$438,0),MATCH(X$6,F_Inputs!$A$2:$Z$2,0)),3),"-")</f>
        <v>-</v>
      </c>
      <c r="Y42" s="45" t="str" cm="1">
        <f t="array" ref="Y42">IFERROR(ROUND(INDEX(F_Inputs!$A$2:$Z$438,MATCH($B42&amp;$D42,F_Inputs!$A$2:$A$438&amp;F_Inputs!$B$2:$B$438,0),MATCH(Y$6,F_Inputs!$A$2:$Z$2,0)),3),"-")</f>
        <v>-</v>
      </c>
      <c r="Z42" s="45" t="str" cm="1">
        <f t="array" ref="Z42">IFERROR(ROUND(INDEX(F_Inputs!$A$2:$Z$438,MATCH($B42&amp;$D42,F_Inputs!$A$2:$A$438&amp;F_Inputs!$B$2:$B$438,0),MATCH(Z$6,F_Inputs!$A$2:$Z$2,0)),3),"-")</f>
        <v>-</v>
      </c>
      <c r="AA42" s="45" t="str" cm="1">
        <f t="array" ref="AA42">IFERROR(ROUND(INDEX(F_Inputs!$A$2:$Z$438,MATCH($B42&amp;$D42,F_Inputs!$A$2:$A$438&amp;F_Inputs!$B$2:$B$438,0),MATCH(AA$6,F_Inputs!$A$2:$Z$2,0)),3),"-")</f>
        <v>-</v>
      </c>
      <c r="AB42" s="45" t="str" cm="1">
        <f t="array" ref="AB42">IFERROR(ROUND(INDEX(F_Inputs!$A$2:$Z$438,MATCH($B42&amp;$D42,F_Inputs!$A$2:$A$438&amp;F_Inputs!$B$2:$B$438,0),MATCH(AB$6,F_Inputs!$A$2:$Z$2,0)),3),"-")</f>
        <v>-</v>
      </c>
    </row>
    <row r="43" spans="2:28" ht="20.45">
      <c r="B43" s="41" t="s">
        <v>254</v>
      </c>
      <c r="C43" s="4" t="str">
        <f t="shared" si="2"/>
        <v>%</v>
      </c>
      <c r="D43" s="4" t="str">
        <f t="shared" si="3"/>
        <v>OUT2_15_PR24</v>
      </c>
      <c r="E43" s="45" t="str" cm="1">
        <f t="array" ref="E43">IFERROR(ROUND(INDEX(F_Inputs!$A$2:$Z$438,MATCH($B43&amp;$D43,F_Inputs!$A$2:$A$438&amp;F_Inputs!$B$2:$B$438,0),MATCH(E$6,F_Inputs!$A$2:$Z$2,0)),3),"-")</f>
        <v>-</v>
      </c>
      <c r="F43" s="45" t="str" cm="1">
        <f t="array" ref="F43">IFERROR(ROUND(INDEX(F_Inputs!$A$2:$Z$438,MATCH($B43&amp;$D43,F_Inputs!$A$2:$A$438&amp;F_Inputs!$B$2:$B$438,0),MATCH(F$6,F_Inputs!$A$2:$Z$2,0)),3),"-")</f>
        <v>-</v>
      </c>
      <c r="G43" s="45" t="str" cm="1">
        <f t="array" ref="G43">IFERROR(ROUND(INDEX(F_Inputs!$A$2:$Z$438,MATCH($B43&amp;$D43,F_Inputs!$A$2:$A$438&amp;F_Inputs!$B$2:$B$438,0),MATCH(G$6,F_Inputs!$A$2:$Z$2,0)),3),"-")</f>
        <v>-</v>
      </c>
      <c r="H43" s="45" t="str" cm="1">
        <f t="array" ref="H43">IFERROR(ROUND(INDEX(F_Inputs!$A$2:$Z$438,MATCH($B43&amp;$D43,F_Inputs!$A$2:$A$438&amp;F_Inputs!$B$2:$B$438,0),MATCH(H$6,F_Inputs!$A$2:$Z$2,0)),3),"-")</f>
        <v>-</v>
      </c>
      <c r="I43" s="45" t="str" cm="1">
        <f t="array" ref="I43">IFERROR(ROUND(INDEX(F_Inputs!$A$2:$Z$438,MATCH($B43&amp;$D43,F_Inputs!$A$2:$A$438&amp;F_Inputs!$B$2:$B$438,0),MATCH(I$6,F_Inputs!$A$2:$Z$2,0)),3),"-")</f>
        <v>-</v>
      </c>
      <c r="J43" s="45" t="str" cm="1">
        <f t="array" ref="J43">IFERROR(ROUND(INDEX(F_Inputs!$A$2:$Z$438,MATCH($B43&amp;$D43,F_Inputs!$A$2:$A$438&amp;F_Inputs!$B$2:$B$438,0),MATCH(J$6,F_Inputs!$A$2:$Z$2,0)),3),"-")</f>
        <v>-</v>
      </c>
      <c r="K43" s="45" t="str" cm="1">
        <f t="array" ref="K43">IFERROR(ROUND(INDEX(F_Inputs!$A$2:$Z$438,MATCH($B43&amp;$D43,F_Inputs!$A$2:$A$438&amp;F_Inputs!$B$2:$B$438,0),MATCH(K$6,F_Inputs!$A$2:$Z$2,0)),3),"-")</f>
        <v>-</v>
      </c>
      <c r="L43" s="45" t="str" cm="1">
        <f t="array" ref="L43">IFERROR(ROUND(INDEX(F_Inputs!$A$2:$Z$438,MATCH($B43&amp;$D43,F_Inputs!$A$2:$A$438&amp;F_Inputs!$B$2:$B$438,0),MATCH(L$6,F_Inputs!$A$2:$Z$2,0)),3),"-")</f>
        <v>-</v>
      </c>
      <c r="M43" s="45" t="str" cm="1">
        <f t="array" ref="M43">IFERROR(ROUND(INDEX(F_Inputs!$A$2:$Z$438,MATCH($B43&amp;$D43,F_Inputs!$A$2:$A$438&amp;F_Inputs!$B$2:$B$438,0),MATCH(M$6,F_Inputs!$A$2:$Z$2,0)),3),"-")</f>
        <v>-</v>
      </c>
      <c r="N43" s="45" t="str" cm="1">
        <f t="array" ref="N43">IFERROR(ROUND(INDEX(F_Inputs!$A$2:$Z$438,MATCH($B43&amp;$D43,F_Inputs!$A$2:$A$438&amp;F_Inputs!$B$2:$B$438,0),MATCH(N$6,F_Inputs!$A$2:$Z$2,0)),3),"-")</f>
        <v>-</v>
      </c>
      <c r="O43" s="45" t="str" cm="1">
        <f t="array" ref="O43">IFERROR(ROUND(INDEX(F_Inputs!$A$2:$Z$438,MATCH($B43&amp;$D43,F_Inputs!$A$2:$A$438&amp;F_Inputs!$B$2:$B$438,0),MATCH(O$6,F_Inputs!$A$2:$Z$2,0)),3),"-")</f>
        <v>-</v>
      </c>
      <c r="P43" s="45" t="str" cm="1">
        <f t="array" ref="P43">IFERROR(ROUND(INDEX(F_Inputs!$A$2:$Z$438,MATCH($B43&amp;$D43,F_Inputs!$A$2:$A$438&amp;F_Inputs!$B$2:$B$438,0),MATCH(P$6,F_Inputs!$A$2:$Z$2,0)),3),"-")</f>
        <v>-</v>
      </c>
      <c r="Q43" s="45" t="str" cm="1">
        <f t="array" ref="Q43">IFERROR(ROUND(INDEX(F_Inputs!$A$2:$Z$438,MATCH($B43&amp;$D43,F_Inputs!$A$2:$A$438&amp;F_Inputs!$B$2:$B$438,0),MATCH(Q$6,F_Inputs!$A$2:$Z$2,0)),3),"-")</f>
        <v>-</v>
      </c>
      <c r="R43" s="45" t="str" cm="1">
        <f t="array" ref="R43">IFERROR(ROUND(INDEX(F_Inputs!$A$2:$Z$438,MATCH($B43&amp;$D43,F_Inputs!$A$2:$A$438&amp;F_Inputs!$B$2:$B$438,0),MATCH(R$6,F_Inputs!$A$2:$Z$2,0)),3),"-")</f>
        <v>-</v>
      </c>
      <c r="S43" s="45" t="str" cm="1">
        <f t="array" ref="S43">IFERROR(ROUND(INDEX(F_Inputs!$A$2:$Z$438,MATCH($B43&amp;$D43,F_Inputs!$A$2:$A$438&amp;F_Inputs!$B$2:$B$438,0),MATCH(S$6,F_Inputs!$A$2:$Z$2,0)),3),"-")</f>
        <v>-</v>
      </c>
      <c r="T43" s="45" t="str" cm="1">
        <f t="array" ref="T43">IFERROR(ROUND(INDEX(F_Inputs!$A$2:$Z$438,MATCH($B43&amp;$D43,F_Inputs!$A$2:$A$438&amp;F_Inputs!$B$2:$B$438,0),MATCH(T$6,F_Inputs!$A$2:$Z$2,0)),3),"-")</f>
        <v>-</v>
      </c>
      <c r="U43" s="45" t="str" cm="1">
        <f t="array" ref="U43">IFERROR(ROUND(INDEX(F_Inputs!$A$2:$Z$438,MATCH($B43&amp;$D43,F_Inputs!$A$2:$A$438&amp;F_Inputs!$B$2:$B$438,0),MATCH(U$6,F_Inputs!$A$2:$Z$2,0)),3),"-")</f>
        <v>-</v>
      </c>
      <c r="V43" s="45" t="str" cm="1">
        <f t="array" ref="V43">IFERROR(ROUND(INDEX(F_Inputs!$A$2:$Z$438,MATCH($B43&amp;$D43,F_Inputs!$A$2:$A$438&amp;F_Inputs!$B$2:$B$438,0),MATCH(V$6,F_Inputs!$A$2:$Z$2,0)),3),"-")</f>
        <v>-</v>
      </c>
      <c r="W43" s="45" t="str" cm="1">
        <f t="array" ref="W43">IFERROR(ROUND(INDEX(F_Inputs!$A$2:$Z$438,MATCH($B43&amp;$D43,F_Inputs!$A$2:$A$438&amp;F_Inputs!$B$2:$B$438,0),MATCH(W$6,F_Inputs!$A$2:$Z$2,0)),3),"-")</f>
        <v>-</v>
      </c>
      <c r="X43" s="45" t="str" cm="1">
        <f t="array" ref="X43">IFERROR(ROUND(INDEX(F_Inputs!$A$2:$Z$438,MATCH($B43&amp;$D43,F_Inputs!$A$2:$A$438&amp;F_Inputs!$B$2:$B$438,0),MATCH(X$6,F_Inputs!$A$2:$Z$2,0)),3),"-")</f>
        <v>-</v>
      </c>
      <c r="Y43" s="45" t="str" cm="1">
        <f t="array" ref="Y43">IFERROR(ROUND(INDEX(F_Inputs!$A$2:$Z$438,MATCH($B43&amp;$D43,F_Inputs!$A$2:$A$438&amp;F_Inputs!$B$2:$B$438,0),MATCH(Y$6,F_Inputs!$A$2:$Z$2,0)),3),"-")</f>
        <v>-</v>
      </c>
      <c r="Z43" s="45" t="str" cm="1">
        <f t="array" ref="Z43">IFERROR(ROUND(INDEX(F_Inputs!$A$2:$Z$438,MATCH($B43&amp;$D43,F_Inputs!$A$2:$A$438&amp;F_Inputs!$B$2:$B$438,0),MATCH(Z$6,F_Inputs!$A$2:$Z$2,0)),3),"-")</f>
        <v>-</v>
      </c>
      <c r="AA43" s="45" t="str" cm="1">
        <f t="array" ref="AA43">IFERROR(ROUND(INDEX(F_Inputs!$A$2:$Z$438,MATCH($B43&amp;$D43,F_Inputs!$A$2:$A$438&amp;F_Inputs!$B$2:$B$438,0),MATCH(AA$6,F_Inputs!$A$2:$Z$2,0)),3),"-")</f>
        <v>-</v>
      </c>
      <c r="AB43" s="45" t="str" cm="1">
        <f t="array" ref="AB43">IFERROR(ROUND(INDEX(F_Inputs!$A$2:$Z$438,MATCH($B43&amp;$D43,F_Inputs!$A$2:$A$438&amp;F_Inputs!$B$2:$B$438,0),MATCH(AB$6,F_Inputs!$A$2:$Z$2,0)),3),"-")</f>
        <v>-</v>
      </c>
    </row>
    <row r="44" spans="2:28" ht="20.45">
      <c r="B44" s="41" t="s">
        <v>255</v>
      </c>
      <c r="C44" s="4" t="str">
        <f t="shared" si="2"/>
        <v>%</v>
      </c>
      <c r="D44" s="4" t="str">
        <f t="shared" si="3"/>
        <v>OUT2_15_PR24</v>
      </c>
      <c r="E44" s="45" t="str" cm="1">
        <f t="array" ref="E44">IFERROR(ROUND(INDEX(F_Inputs!$A$2:$Z$438,MATCH($B44&amp;$D44,F_Inputs!$A$2:$A$438&amp;F_Inputs!$B$2:$B$438,0),MATCH(E$6,F_Inputs!$A$2:$Z$2,0)),3),"-")</f>
        <v>-</v>
      </c>
      <c r="F44" s="45" t="str" cm="1">
        <f t="array" ref="F44">IFERROR(ROUND(INDEX(F_Inputs!$A$2:$Z$438,MATCH($B44&amp;$D44,F_Inputs!$A$2:$A$438&amp;F_Inputs!$B$2:$B$438,0),MATCH(F$6,F_Inputs!$A$2:$Z$2,0)),3),"-")</f>
        <v>-</v>
      </c>
      <c r="G44" s="45" t="str" cm="1">
        <f t="array" ref="G44">IFERROR(ROUND(INDEX(F_Inputs!$A$2:$Z$438,MATCH($B44&amp;$D44,F_Inputs!$A$2:$A$438&amp;F_Inputs!$B$2:$B$438,0),MATCH(G$6,F_Inputs!$A$2:$Z$2,0)),3),"-")</f>
        <v>-</v>
      </c>
      <c r="H44" s="45" t="str" cm="1">
        <f t="array" ref="H44">IFERROR(ROUND(INDEX(F_Inputs!$A$2:$Z$438,MATCH($B44&amp;$D44,F_Inputs!$A$2:$A$438&amp;F_Inputs!$B$2:$B$438,0),MATCH(H$6,F_Inputs!$A$2:$Z$2,0)),3),"-")</f>
        <v>-</v>
      </c>
      <c r="I44" s="45" t="str" cm="1">
        <f t="array" ref="I44">IFERROR(ROUND(INDEX(F_Inputs!$A$2:$Z$438,MATCH($B44&amp;$D44,F_Inputs!$A$2:$A$438&amp;F_Inputs!$B$2:$B$438,0),MATCH(I$6,F_Inputs!$A$2:$Z$2,0)),3),"-")</f>
        <v>-</v>
      </c>
      <c r="J44" s="45" t="str" cm="1">
        <f t="array" ref="J44">IFERROR(ROUND(INDEX(F_Inputs!$A$2:$Z$438,MATCH($B44&amp;$D44,F_Inputs!$A$2:$A$438&amp;F_Inputs!$B$2:$B$438,0),MATCH(J$6,F_Inputs!$A$2:$Z$2,0)),3),"-")</f>
        <v>-</v>
      </c>
      <c r="K44" s="45" t="str" cm="1">
        <f t="array" ref="K44">IFERROR(ROUND(INDEX(F_Inputs!$A$2:$Z$438,MATCH($B44&amp;$D44,F_Inputs!$A$2:$A$438&amp;F_Inputs!$B$2:$B$438,0),MATCH(K$6,F_Inputs!$A$2:$Z$2,0)),3),"-")</f>
        <v>-</v>
      </c>
      <c r="L44" s="45" t="str" cm="1">
        <f t="array" ref="L44">IFERROR(ROUND(INDEX(F_Inputs!$A$2:$Z$438,MATCH($B44&amp;$D44,F_Inputs!$A$2:$A$438&amp;F_Inputs!$B$2:$B$438,0),MATCH(L$6,F_Inputs!$A$2:$Z$2,0)),3),"-")</f>
        <v>-</v>
      </c>
      <c r="M44" s="45" t="str" cm="1">
        <f t="array" ref="M44">IFERROR(ROUND(INDEX(F_Inputs!$A$2:$Z$438,MATCH($B44&amp;$D44,F_Inputs!$A$2:$A$438&amp;F_Inputs!$B$2:$B$438,0),MATCH(M$6,F_Inputs!$A$2:$Z$2,0)),3),"-")</f>
        <v>-</v>
      </c>
      <c r="N44" s="45" t="str" cm="1">
        <f t="array" ref="N44">IFERROR(ROUND(INDEX(F_Inputs!$A$2:$Z$438,MATCH($B44&amp;$D44,F_Inputs!$A$2:$A$438&amp;F_Inputs!$B$2:$B$438,0),MATCH(N$6,F_Inputs!$A$2:$Z$2,0)),3),"-")</f>
        <v>-</v>
      </c>
      <c r="O44" s="45" t="str" cm="1">
        <f t="array" ref="O44">IFERROR(ROUND(INDEX(F_Inputs!$A$2:$Z$438,MATCH($B44&amp;$D44,F_Inputs!$A$2:$A$438&amp;F_Inputs!$B$2:$B$438,0),MATCH(O$6,F_Inputs!$A$2:$Z$2,0)),3),"-")</f>
        <v>-</v>
      </c>
      <c r="P44" s="45" t="str" cm="1">
        <f t="array" ref="P44">IFERROR(ROUND(INDEX(F_Inputs!$A$2:$Z$438,MATCH($B44&amp;$D44,F_Inputs!$A$2:$A$438&amp;F_Inputs!$B$2:$B$438,0),MATCH(P$6,F_Inputs!$A$2:$Z$2,0)),3),"-")</f>
        <v>-</v>
      </c>
      <c r="Q44" s="45" t="str" cm="1">
        <f t="array" ref="Q44">IFERROR(ROUND(INDEX(F_Inputs!$A$2:$Z$438,MATCH($B44&amp;$D44,F_Inputs!$A$2:$A$438&amp;F_Inputs!$B$2:$B$438,0),MATCH(Q$6,F_Inputs!$A$2:$Z$2,0)),3),"-")</f>
        <v>-</v>
      </c>
      <c r="R44" s="45" t="str" cm="1">
        <f t="array" ref="R44">IFERROR(ROUND(INDEX(F_Inputs!$A$2:$Z$438,MATCH($B44&amp;$D44,F_Inputs!$A$2:$A$438&amp;F_Inputs!$B$2:$B$438,0),MATCH(R$6,F_Inputs!$A$2:$Z$2,0)),3),"-")</f>
        <v>-</v>
      </c>
      <c r="S44" s="45" t="str" cm="1">
        <f t="array" ref="S44">IFERROR(ROUND(INDEX(F_Inputs!$A$2:$Z$438,MATCH($B44&amp;$D44,F_Inputs!$A$2:$A$438&amp;F_Inputs!$B$2:$B$438,0),MATCH(S$6,F_Inputs!$A$2:$Z$2,0)),3),"-")</f>
        <v>-</v>
      </c>
      <c r="T44" s="45" t="str" cm="1">
        <f t="array" ref="T44">IFERROR(ROUND(INDEX(F_Inputs!$A$2:$Z$438,MATCH($B44&amp;$D44,F_Inputs!$A$2:$A$438&amp;F_Inputs!$B$2:$B$438,0),MATCH(T$6,F_Inputs!$A$2:$Z$2,0)),3),"-")</f>
        <v>-</v>
      </c>
      <c r="U44" s="45" t="str" cm="1">
        <f t="array" ref="U44">IFERROR(ROUND(INDEX(F_Inputs!$A$2:$Z$438,MATCH($B44&amp;$D44,F_Inputs!$A$2:$A$438&amp;F_Inputs!$B$2:$B$438,0),MATCH(U$6,F_Inputs!$A$2:$Z$2,0)),3),"-")</f>
        <v>-</v>
      </c>
      <c r="V44" s="45" t="str" cm="1">
        <f t="array" ref="V44">IFERROR(ROUND(INDEX(F_Inputs!$A$2:$Z$438,MATCH($B44&amp;$D44,F_Inputs!$A$2:$A$438&amp;F_Inputs!$B$2:$B$438,0),MATCH(V$6,F_Inputs!$A$2:$Z$2,0)),3),"-")</f>
        <v>-</v>
      </c>
      <c r="W44" s="45" t="str" cm="1">
        <f t="array" ref="W44">IFERROR(ROUND(INDEX(F_Inputs!$A$2:$Z$438,MATCH($B44&amp;$D44,F_Inputs!$A$2:$A$438&amp;F_Inputs!$B$2:$B$438,0),MATCH(W$6,F_Inputs!$A$2:$Z$2,0)),3),"-")</f>
        <v>-</v>
      </c>
      <c r="X44" s="45" t="str" cm="1">
        <f t="array" ref="X44">IFERROR(ROUND(INDEX(F_Inputs!$A$2:$Z$438,MATCH($B44&amp;$D44,F_Inputs!$A$2:$A$438&amp;F_Inputs!$B$2:$B$438,0),MATCH(X$6,F_Inputs!$A$2:$Z$2,0)),3),"-")</f>
        <v>-</v>
      </c>
      <c r="Y44" s="45" t="str" cm="1">
        <f t="array" ref="Y44">IFERROR(ROUND(INDEX(F_Inputs!$A$2:$Z$438,MATCH($B44&amp;$D44,F_Inputs!$A$2:$A$438&amp;F_Inputs!$B$2:$B$438,0),MATCH(Y$6,F_Inputs!$A$2:$Z$2,0)),3),"-")</f>
        <v>-</v>
      </c>
      <c r="Z44" s="45" t="str" cm="1">
        <f t="array" ref="Z44">IFERROR(ROUND(INDEX(F_Inputs!$A$2:$Z$438,MATCH($B44&amp;$D44,F_Inputs!$A$2:$A$438&amp;F_Inputs!$B$2:$B$438,0),MATCH(Z$6,F_Inputs!$A$2:$Z$2,0)),3),"-")</f>
        <v>-</v>
      </c>
      <c r="AA44" s="45" t="str" cm="1">
        <f t="array" ref="AA44">IFERROR(ROUND(INDEX(F_Inputs!$A$2:$Z$438,MATCH($B44&amp;$D44,F_Inputs!$A$2:$A$438&amp;F_Inputs!$B$2:$B$438,0),MATCH(AA$6,F_Inputs!$A$2:$Z$2,0)),3),"-")</f>
        <v>-</v>
      </c>
      <c r="AB44" s="45" t="str" cm="1">
        <f t="array" ref="AB44">IFERROR(ROUND(INDEX(F_Inputs!$A$2:$Z$438,MATCH($B44&amp;$D44,F_Inputs!$A$2:$A$438&amp;F_Inputs!$B$2:$B$438,0),MATCH(AB$6,F_Inputs!$A$2:$Z$2,0)),3),"-")</f>
        <v>-</v>
      </c>
    </row>
    <row r="45" spans="2:28" ht="20.45">
      <c r="B45" s="41" t="s">
        <v>257</v>
      </c>
      <c r="C45" s="4" t="str">
        <f t="shared" si="2"/>
        <v>%</v>
      </c>
      <c r="D45" s="4" t="str">
        <f t="shared" si="3"/>
        <v>OUT2_15_PR24</v>
      </c>
      <c r="E45" s="45" t="str" cm="1">
        <f t="array" ref="E45">IFERROR(ROUND(INDEX(F_Inputs!$A$2:$Z$438,MATCH($B45&amp;$D45,F_Inputs!$A$2:$A$438&amp;F_Inputs!$B$2:$B$438,0),MATCH(E$6,F_Inputs!$A$2:$Z$2,0)),3),"-")</f>
        <v>-</v>
      </c>
      <c r="F45" s="45" t="str" cm="1">
        <f t="array" ref="F45">IFERROR(ROUND(INDEX(F_Inputs!$A$2:$Z$438,MATCH($B45&amp;$D45,F_Inputs!$A$2:$A$438&amp;F_Inputs!$B$2:$B$438,0),MATCH(F$6,F_Inputs!$A$2:$Z$2,0)),3),"-")</f>
        <v>-</v>
      </c>
      <c r="G45" s="45" t="str" cm="1">
        <f t="array" ref="G45">IFERROR(ROUND(INDEX(F_Inputs!$A$2:$Z$438,MATCH($B45&amp;$D45,F_Inputs!$A$2:$A$438&amp;F_Inputs!$B$2:$B$438,0),MATCH(G$6,F_Inputs!$A$2:$Z$2,0)),3),"-")</f>
        <v>-</v>
      </c>
      <c r="H45" s="45" t="str" cm="1">
        <f t="array" ref="H45">IFERROR(ROUND(INDEX(F_Inputs!$A$2:$Z$438,MATCH($B45&amp;$D45,F_Inputs!$A$2:$A$438&amp;F_Inputs!$B$2:$B$438,0),MATCH(H$6,F_Inputs!$A$2:$Z$2,0)),3),"-")</f>
        <v>-</v>
      </c>
      <c r="I45" s="45" t="str" cm="1">
        <f t="array" ref="I45">IFERROR(ROUND(INDEX(F_Inputs!$A$2:$Z$438,MATCH($B45&amp;$D45,F_Inputs!$A$2:$A$438&amp;F_Inputs!$B$2:$B$438,0),MATCH(I$6,F_Inputs!$A$2:$Z$2,0)),3),"-")</f>
        <v>-</v>
      </c>
      <c r="J45" s="45" t="str" cm="1">
        <f t="array" ref="J45">IFERROR(ROUND(INDEX(F_Inputs!$A$2:$Z$438,MATCH($B45&amp;$D45,F_Inputs!$A$2:$A$438&amp;F_Inputs!$B$2:$B$438,0),MATCH(J$6,F_Inputs!$A$2:$Z$2,0)),3),"-")</f>
        <v>-</v>
      </c>
      <c r="K45" s="45" t="str" cm="1">
        <f t="array" ref="K45">IFERROR(ROUND(INDEX(F_Inputs!$A$2:$Z$438,MATCH($B45&amp;$D45,F_Inputs!$A$2:$A$438&amp;F_Inputs!$B$2:$B$438,0),MATCH(K$6,F_Inputs!$A$2:$Z$2,0)),3),"-")</f>
        <v>-</v>
      </c>
      <c r="L45" s="45" t="str" cm="1">
        <f t="array" ref="L45">IFERROR(ROUND(INDEX(F_Inputs!$A$2:$Z$438,MATCH($B45&amp;$D45,F_Inputs!$A$2:$A$438&amp;F_Inputs!$B$2:$B$438,0),MATCH(L$6,F_Inputs!$A$2:$Z$2,0)),3),"-")</f>
        <v>-</v>
      </c>
      <c r="M45" s="45" t="str" cm="1">
        <f t="array" ref="M45">IFERROR(ROUND(INDEX(F_Inputs!$A$2:$Z$438,MATCH($B45&amp;$D45,F_Inputs!$A$2:$A$438&amp;F_Inputs!$B$2:$B$438,0),MATCH(M$6,F_Inputs!$A$2:$Z$2,0)),3),"-")</f>
        <v>-</v>
      </c>
      <c r="N45" s="45" t="str" cm="1">
        <f t="array" ref="N45">IFERROR(ROUND(INDEX(F_Inputs!$A$2:$Z$438,MATCH($B45&amp;$D45,F_Inputs!$A$2:$A$438&amp;F_Inputs!$B$2:$B$438,0),MATCH(N$6,F_Inputs!$A$2:$Z$2,0)),3),"-")</f>
        <v>-</v>
      </c>
      <c r="O45" s="45" t="str" cm="1">
        <f t="array" ref="O45">IFERROR(ROUND(INDEX(F_Inputs!$A$2:$Z$438,MATCH($B45&amp;$D45,F_Inputs!$A$2:$A$438&amp;F_Inputs!$B$2:$B$438,0),MATCH(O$6,F_Inputs!$A$2:$Z$2,0)),3),"-")</f>
        <v>-</v>
      </c>
      <c r="P45" s="45" t="str" cm="1">
        <f t="array" ref="P45">IFERROR(ROUND(INDEX(F_Inputs!$A$2:$Z$438,MATCH($B45&amp;$D45,F_Inputs!$A$2:$A$438&amp;F_Inputs!$B$2:$B$438,0),MATCH(P$6,F_Inputs!$A$2:$Z$2,0)),3),"-")</f>
        <v>-</v>
      </c>
      <c r="Q45" s="45" t="str" cm="1">
        <f t="array" ref="Q45">IFERROR(ROUND(INDEX(F_Inputs!$A$2:$Z$438,MATCH($B45&amp;$D45,F_Inputs!$A$2:$A$438&amp;F_Inputs!$B$2:$B$438,0),MATCH(Q$6,F_Inputs!$A$2:$Z$2,0)),3),"-")</f>
        <v>-</v>
      </c>
      <c r="R45" s="45" t="str" cm="1">
        <f t="array" ref="R45">IFERROR(ROUND(INDEX(F_Inputs!$A$2:$Z$438,MATCH($B45&amp;$D45,F_Inputs!$A$2:$A$438&amp;F_Inputs!$B$2:$B$438,0),MATCH(R$6,F_Inputs!$A$2:$Z$2,0)),3),"-")</f>
        <v>-</v>
      </c>
      <c r="S45" s="45" t="str" cm="1">
        <f t="array" ref="S45">IFERROR(ROUND(INDEX(F_Inputs!$A$2:$Z$438,MATCH($B45&amp;$D45,F_Inputs!$A$2:$A$438&amp;F_Inputs!$B$2:$B$438,0),MATCH(S$6,F_Inputs!$A$2:$Z$2,0)),3),"-")</f>
        <v>-</v>
      </c>
      <c r="T45" s="45" t="str" cm="1">
        <f t="array" ref="T45">IFERROR(ROUND(INDEX(F_Inputs!$A$2:$Z$438,MATCH($B45&amp;$D45,F_Inputs!$A$2:$A$438&amp;F_Inputs!$B$2:$B$438,0),MATCH(T$6,F_Inputs!$A$2:$Z$2,0)),3),"-")</f>
        <v>-</v>
      </c>
      <c r="U45" s="45" t="str" cm="1">
        <f t="array" ref="U45">IFERROR(ROUND(INDEX(F_Inputs!$A$2:$Z$438,MATCH($B45&amp;$D45,F_Inputs!$A$2:$A$438&amp;F_Inputs!$B$2:$B$438,0),MATCH(U$6,F_Inputs!$A$2:$Z$2,0)),3),"-")</f>
        <v>-</v>
      </c>
      <c r="V45" s="45" t="str" cm="1">
        <f t="array" ref="V45">IFERROR(ROUND(INDEX(F_Inputs!$A$2:$Z$438,MATCH($B45&amp;$D45,F_Inputs!$A$2:$A$438&amp;F_Inputs!$B$2:$B$438,0),MATCH(V$6,F_Inputs!$A$2:$Z$2,0)),3),"-")</f>
        <v>-</v>
      </c>
      <c r="W45" s="45" t="str" cm="1">
        <f t="array" ref="W45">IFERROR(ROUND(INDEX(F_Inputs!$A$2:$Z$438,MATCH($B45&amp;$D45,F_Inputs!$A$2:$A$438&amp;F_Inputs!$B$2:$B$438,0),MATCH(W$6,F_Inputs!$A$2:$Z$2,0)),3),"-")</f>
        <v>-</v>
      </c>
      <c r="X45" s="45" t="str" cm="1">
        <f t="array" ref="X45">IFERROR(ROUND(INDEX(F_Inputs!$A$2:$Z$438,MATCH($B45&amp;$D45,F_Inputs!$A$2:$A$438&amp;F_Inputs!$B$2:$B$438,0),MATCH(X$6,F_Inputs!$A$2:$Z$2,0)),3),"-")</f>
        <v>-</v>
      </c>
      <c r="Y45" s="45" t="str" cm="1">
        <f t="array" ref="Y45">IFERROR(ROUND(INDEX(F_Inputs!$A$2:$Z$438,MATCH($B45&amp;$D45,F_Inputs!$A$2:$A$438&amp;F_Inputs!$B$2:$B$438,0),MATCH(Y$6,F_Inputs!$A$2:$Z$2,0)),3),"-")</f>
        <v>-</v>
      </c>
      <c r="Z45" s="45" t="str" cm="1">
        <f t="array" ref="Z45">IFERROR(ROUND(INDEX(F_Inputs!$A$2:$Z$438,MATCH($B45&amp;$D45,F_Inputs!$A$2:$A$438&amp;F_Inputs!$B$2:$B$438,0),MATCH(Z$6,F_Inputs!$A$2:$Z$2,0)),3),"-")</f>
        <v>-</v>
      </c>
      <c r="AA45" s="45" t="str" cm="1">
        <f t="array" ref="AA45">IFERROR(ROUND(INDEX(F_Inputs!$A$2:$Z$438,MATCH($B45&amp;$D45,F_Inputs!$A$2:$A$438&amp;F_Inputs!$B$2:$B$438,0),MATCH(AA$6,F_Inputs!$A$2:$Z$2,0)),3),"-")</f>
        <v>-</v>
      </c>
      <c r="AB45" s="45" t="str" cm="1">
        <f t="array" ref="AB45">IFERROR(ROUND(INDEX(F_Inputs!$A$2:$Z$438,MATCH($B45&amp;$D45,F_Inputs!$A$2:$A$438&amp;F_Inputs!$B$2:$B$438,0),MATCH(AB$6,F_Inputs!$A$2:$Z$2,0)),3),"-")</f>
        <v>-</v>
      </c>
    </row>
    <row r="47" spans="2:28" ht="20.45">
      <c r="B47" s="41" t="s">
        <v>239</v>
      </c>
      <c r="C47" s="4" t="str">
        <f t="shared" si="2"/>
        <v>%</v>
      </c>
      <c r="D47" s="4" t="str">
        <f t="shared" si="3"/>
        <v>OUT2_15_PR24</v>
      </c>
      <c r="E47" s="45" t="str" cm="1">
        <f t="array" ref="E47">IFERROR(ROUND(INDEX(F_Inputs!$A$2:$Z$438,MATCH($B47&amp;$D47,F_Inputs!$A$2:$A$438&amp;F_Inputs!$B$2:$B$438,0),MATCH(E$6,F_Inputs!$A$2:$Z$2,0)),3),"-")</f>
        <v>-</v>
      </c>
      <c r="F47" s="45" t="str" cm="1">
        <f t="array" ref="F47">IFERROR(ROUND(INDEX(F_Inputs!$A$2:$Z$438,MATCH($B47&amp;$D47,F_Inputs!$A$2:$A$438&amp;F_Inputs!$B$2:$B$438,0),MATCH(F$6,F_Inputs!$A$2:$Z$2,0)),3),"-")</f>
        <v>-</v>
      </c>
      <c r="G47" s="45" t="str" cm="1">
        <f t="array" ref="G47">IFERROR(ROUND(INDEX(F_Inputs!$A$2:$Z$438,MATCH($B47&amp;$D47,F_Inputs!$A$2:$A$438&amp;F_Inputs!$B$2:$B$438,0),MATCH(G$6,F_Inputs!$A$2:$Z$2,0)),3),"-")</f>
        <v>-</v>
      </c>
      <c r="H47" s="45" t="str" cm="1">
        <f t="array" ref="H47">IFERROR(ROUND(INDEX(F_Inputs!$A$2:$Z$438,MATCH($B47&amp;$D47,F_Inputs!$A$2:$A$438&amp;F_Inputs!$B$2:$B$438,0),MATCH(H$6,F_Inputs!$A$2:$Z$2,0)),3),"-")</f>
        <v>-</v>
      </c>
      <c r="I47" s="45" cm="1">
        <f t="array" ref="I47">IFERROR(ROUND(INDEX(F_Inputs!$A$2:$Z$438,MATCH($B47&amp;$D47,F_Inputs!$A$2:$A$438&amp;F_Inputs!$B$2:$B$438,0),MATCH(I$6,F_Inputs!$A$2:$Z$2,0)),3),"-")</f>
        <v>0</v>
      </c>
      <c r="J47" s="45" cm="1">
        <f t="array" ref="J47">IFERROR(ROUND(INDEX(F_Inputs!$A$2:$Z$438,MATCH($B47&amp;$D47,F_Inputs!$A$2:$A$438&amp;F_Inputs!$B$2:$B$438,0),MATCH(J$6,F_Inputs!$A$2:$Z$2,0)),3),"-")</f>
        <v>0</v>
      </c>
      <c r="K47" s="45" cm="1">
        <f t="array" ref="K47">IFERROR(ROUND(INDEX(F_Inputs!$A$2:$Z$438,MATCH($B47&amp;$D47,F_Inputs!$A$2:$A$438&amp;F_Inputs!$B$2:$B$438,0),MATCH(K$6,F_Inputs!$A$2:$Z$2,0)),3),"-")</f>
        <v>0</v>
      </c>
      <c r="L47" s="45" cm="1">
        <f t="array" ref="L47">IFERROR(ROUND(INDEX(F_Inputs!$A$2:$Z$438,MATCH($B47&amp;$D47,F_Inputs!$A$2:$A$438&amp;F_Inputs!$B$2:$B$438,0),MATCH(L$6,F_Inputs!$A$2:$Z$2,0)),3),"-")</f>
        <v>0</v>
      </c>
      <c r="M47" s="45" cm="1">
        <f t="array" ref="M47">IFERROR(ROUND(INDEX(F_Inputs!$A$2:$Z$438,MATCH($B47&amp;$D47,F_Inputs!$A$2:$A$438&amp;F_Inputs!$B$2:$B$438,0),MATCH(M$6,F_Inputs!$A$2:$Z$2,0)),3),"-")</f>
        <v>0</v>
      </c>
      <c r="N47" s="45" cm="1">
        <f t="array" ref="N47">IFERROR(ROUND(INDEX(F_Inputs!$A$2:$Z$438,MATCH($B47&amp;$D47,F_Inputs!$A$2:$A$438&amp;F_Inputs!$B$2:$B$438,0),MATCH(N$6,F_Inputs!$A$2:$Z$2,0)),3),"-")</f>
        <v>0</v>
      </c>
      <c r="O47" s="45" cm="1">
        <f t="array" ref="O47">IFERROR(ROUND(INDEX(F_Inputs!$A$2:$Z$438,MATCH($B47&amp;$D47,F_Inputs!$A$2:$A$438&amp;F_Inputs!$B$2:$B$438,0),MATCH(O$6,F_Inputs!$A$2:$Z$2,0)),3),"-")</f>
        <v>0</v>
      </c>
      <c r="P47" s="45" cm="1">
        <f t="array" ref="P47">IFERROR(ROUND(INDEX(F_Inputs!$A$2:$Z$438,MATCH($B47&amp;$D47,F_Inputs!$A$2:$A$438&amp;F_Inputs!$B$2:$B$438,0),MATCH(P$6,F_Inputs!$A$2:$Z$2,0)),3),"-")</f>
        <v>0</v>
      </c>
      <c r="Q47" s="45" cm="1">
        <f t="array" ref="Q47">IFERROR(ROUND(INDEX(F_Inputs!$A$2:$Z$438,MATCH($B47&amp;$D47,F_Inputs!$A$2:$A$438&amp;F_Inputs!$B$2:$B$438,0),MATCH(Q$6,F_Inputs!$A$2:$Z$2,0)),3),"-")</f>
        <v>0</v>
      </c>
      <c r="R47" s="45" cm="1">
        <f t="array" ref="R47">IFERROR(ROUND(INDEX(F_Inputs!$A$2:$Z$438,MATCH($B47&amp;$D47,F_Inputs!$A$2:$A$438&amp;F_Inputs!$B$2:$B$438,0),MATCH(R$6,F_Inputs!$A$2:$Z$2,0)),3),"-")</f>
        <v>0</v>
      </c>
      <c r="S47" s="45" cm="1">
        <f t="array" ref="S47">IFERROR(ROUND(INDEX(F_Inputs!$A$2:$Z$438,MATCH($B47&amp;$D47,F_Inputs!$A$2:$A$438&amp;F_Inputs!$B$2:$B$438,0),MATCH(S$6,F_Inputs!$A$2:$Z$2,0)),3),"-")</f>
        <v>0</v>
      </c>
      <c r="T47" s="45" cm="1">
        <f t="array" ref="T47">IFERROR(ROUND(INDEX(F_Inputs!$A$2:$Z$438,MATCH($B47&amp;$D47,F_Inputs!$A$2:$A$438&amp;F_Inputs!$B$2:$B$438,0),MATCH(T$6,F_Inputs!$A$2:$Z$2,0)),3),"-")</f>
        <v>0</v>
      </c>
      <c r="U47" s="45" cm="1">
        <f t="array" ref="U47">IFERROR(ROUND(INDEX(F_Inputs!$A$2:$Z$438,MATCH($B47&amp;$D47,F_Inputs!$A$2:$A$438&amp;F_Inputs!$B$2:$B$438,0),MATCH(U$6,F_Inputs!$A$2:$Z$2,0)),3),"-")</f>
        <v>0</v>
      </c>
      <c r="V47" s="45" cm="1">
        <f t="array" ref="V47">IFERROR(ROUND(INDEX(F_Inputs!$A$2:$Z$438,MATCH($B47&amp;$D47,F_Inputs!$A$2:$A$438&amp;F_Inputs!$B$2:$B$438,0),MATCH(V$6,F_Inputs!$A$2:$Z$2,0)),3),"-")</f>
        <v>0</v>
      </c>
      <c r="W47" s="45" cm="1">
        <f t="array" ref="W47">IFERROR(ROUND(INDEX(F_Inputs!$A$2:$Z$438,MATCH($B47&amp;$D47,F_Inputs!$A$2:$A$438&amp;F_Inputs!$B$2:$B$438,0),MATCH(W$6,F_Inputs!$A$2:$Z$2,0)),3),"-")</f>
        <v>0</v>
      </c>
      <c r="X47" s="45" cm="1">
        <f t="array" ref="X47">IFERROR(ROUND(INDEX(F_Inputs!$A$2:$Z$438,MATCH($B47&amp;$D47,F_Inputs!$A$2:$A$438&amp;F_Inputs!$B$2:$B$438,0),MATCH(X$6,F_Inputs!$A$2:$Z$2,0)),3),"-")</f>
        <v>0</v>
      </c>
      <c r="Y47" s="45" cm="1">
        <f t="array" ref="Y47">IFERROR(ROUND(INDEX(F_Inputs!$A$2:$Z$438,MATCH($B47&amp;$D47,F_Inputs!$A$2:$A$438&amp;F_Inputs!$B$2:$B$438,0),MATCH(Y$6,F_Inputs!$A$2:$Z$2,0)),3),"-")</f>
        <v>0</v>
      </c>
      <c r="Z47" s="45" cm="1">
        <f t="array" ref="Z47">IFERROR(ROUND(INDEX(F_Inputs!$A$2:$Z$438,MATCH($B47&amp;$D47,F_Inputs!$A$2:$A$438&amp;F_Inputs!$B$2:$B$438,0),MATCH(Z$6,F_Inputs!$A$2:$Z$2,0)),3),"-")</f>
        <v>0</v>
      </c>
      <c r="AA47" s="45" cm="1">
        <f t="array" ref="AA47">IFERROR(ROUND(INDEX(F_Inputs!$A$2:$Z$438,MATCH($B47&amp;$D47,F_Inputs!$A$2:$A$438&amp;F_Inputs!$B$2:$B$438,0),MATCH(AA$6,F_Inputs!$A$2:$Z$2,0)),3),"-")</f>
        <v>0</v>
      </c>
      <c r="AB47" s="45" cm="1">
        <f t="array" ref="AB47">IFERROR(ROUND(INDEX(F_Inputs!$A$2:$Z$438,MATCH($B47&amp;$D47,F_Inputs!$A$2:$A$438&amp;F_Inputs!$B$2:$B$438,0),MATCH(AB$6,F_Inputs!$A$2:$Z$2,0)),3),"-")</f>
        <v>0</v>
      </c>
    </row>
    <row r="48" spans="2:28" ht="20.45">
      <c r="B48" s="41" t="s">
        <v>249</v>
      </c>
      <c r="C48" s="4" t="str">
        <f t="shared" si="2"/>
        <v>%</v>
      </c>
      <c r="D48" s="4" t="str">
        <f t="shared" si="3"/>
        <v>OUT2_15_PR24</v>
      </c>
      <c r="E48" s="45" t="str" cm="1">
        <f t="array" ref="E48">IFERROR(ROUND(INDEX(F_Inputs!$A$2:$Z$438,MATCH($B48&amp;$D48,F_Inputs!$A$2:$A$438&amp;F_Inputs!$B$2:$B$438,0),MATCH(E$6,F_Inputs!$A$2:$Z$2,0)),3),"-")</f>
        <v>-</v>
      </c>
      <c r="F48" s="45" t="str" cm="1">
        <f t="array" ref="F48">IFERROR(ROUND(INDEX(F_Inputs!$A$2:$Z$438,MATCH($B48&amp;$D48,F_Inputs!$A$2:$A$438&amp;F_Inputs!$B$2:$B$438,0),MATCH(F$6,F_Inputs!$A$2:$Z$2,0)),3),"-")</f>
        <v>-</v>
      </c>
      <c r="G48" s="45" t="str" cm="1">
        <f t="array" ref="G48">IFERROR(ROUND(INDEX(F_Inputs!$A$2:$Z$438,MATCH($B48&amp;$D48,F_Inputs!$A$2:$A$438&amp;F_Inputs!$B$2:$B$438,0),MATCH(G$6,F_Inputs!$A$2:$Z$2,0)),3),"-")</f>
        <v>-</v>
      </c>
      <c r="H48" s="45" t="str" cm="1">
        <f t="array" ref="H48">IFERROR(ROUND(INDEX(F_Inputs!$A$2:$Z$438,MATCH($B48&amp;$D48,F_Inputs!$A$2:$A$438&amp;F_Inputs!$B$2:$B$438,0),MATCH(H$6,F_Inputs!$A$2:$Z$2,0)),3),"-")</f>
        <v>-</v>
      </c>
      <c r="I48" s="45" t="str" cm="1">
        <f t="array" ref="I48">IFERROR(ROUND(INDEX(F_Inputs!$A$2:$Z$438,MATCH($B48&amp;$D48,F_Inputs!$A$2:$A$438&amp;F_Inputs!$B$2:$B$438,0),MATCH(I$6,F_Inputs!$A$2:$Z$2,0)),3),"-")</f>
        <v>-</v>
      </c>
      <c r="J48" s="45" t="str" cm="1">
        <f t="array" ref="J48">IFERROR(ROUND(INDEX(F_Inputs!$A$2:$Z$438,MATCH($B48&amp;$D48,F_Inputs!$A$2:$A$438&amp;F_Inputs!$B$2:$B$438,0),MATCH(J$6,F_Inputs!$A$2:$Z$2,0)),3),"-")</f>
        <v>-</v>
      </c>
      <c r="K48" s="45" t="str" cm="1">
        <f t="array" ref="K48">IFERROR(ROUND(INDEX(F_Inputs!$A$2:$Z$438,MATCH($B48&amp;$D48,F_Inputs!$A$2:$A$438&amp;F_Inputs!$B$2:$B$438,0),MATCH(K$6,F_Inputs!$A$2:$Z$2,0)),3),"-")</f>
        <v>-</v>
      </c>
      <c r="L48" s="45" t="str" cm="1">
        <f t="array" ref="L48">IFERROR(ROUND(INDEX(F_Inputs!$A$2:$Z$438,MATCH($B48&amp;$D48,F_Inputs!$A$2:$A$438&amp;F_Inputs!$B$2:$B$438,0),MATCH(L$6,F_Inputs!$A$2:$Z$2,0)),3),"-")</f>
        <v>-</v>
      </c>
      <c r="M48" s="45" t="str" cm="1">
        <f t="array" ref="M48">IFERROR(ROUND(INDEX(F_Inputs!$A$2:$Z$438,MATCH($B48&amp;$D48,F_Inputs!$A$2:$A$438&amp;F_Inputs!$B$2:$B$438,0),MATCH(M$6,F_Inputs!$A$2:$Z$2,0)),3),"-")</f>
        <v>-</v>
      </c>
      <c r="N48" s="45" t="str" cm="1">
        <f t="array" ref="N48">IFERROR(ROUND(INDEX(F_Inputs!$A$2:$Z$438,MATCH($B48&amp;$D48,F_Inputs!$A$2:$A$438&amp;F_Inputs!$B$2:$B$438,0),MATCH(N$6,F_Inputs!$A$2:$Z$2,0)),3),"-")</f>
        <v>-</v>
      </c>
      <c r="O48" s="45" t="str" cm="1">
        <f t="array" ref="O48">IFERROR(ROUND(INDEX(F_Inputs!$A$2:$Z$438,MATCH($B48&amp;$D48,F_Inputs!$A$2:$A$438&amp;F_Inputs!$B$2:$B$438,0),MATCH(O$6,F_Inputs!$A$2:$Z$2,0)),3),"-")</f>
        <v>-</v>
      </c>
      <c r="P48" s="45" t="str" cm="1">
        <f t="array" ref="P48">IFERROR(ROUND(INDEX(F_Inputs!$A$2:$Z$438,MATCH($B48&amp;$D48,F_Inputs!$A$2:$A$438&amp;F_Inputs!$B$2:$B$438,0),MATCH(P$6,F_Inputs!$A$2:$Z$2,0)),3),"-")</f>
        <v>-</v>
      </c>
      <c r="Q48" s="45" t="str" cm="1">
        <f t="array" ref="Q48">IFERROR(ROUND(INDEX(F_Inputs!$A$2:$Z$438,MATCH($B48&amp;$D48,F_Inputs!$A$2:$A$438&amp;F_Inputs!$B$2:$B$438,0),MATCH(Q$6,F_Inputs!$A$2:$Z$2,0)),3),"-")</f>
        <v>-</v>
      </c>
      <c r="R48" s="45" t="str" cm="1">
        <f t="array" ref="R48">IFERROR(ROUND(INDEX(F_Inputs!$A$2:$Z$438,MATCH($B48&amp;$D48,F_Inputs!$A$2:$A$438&amp;F_Inputs!$B$2:$B$438,0),MATCH(R$6,F_Inputs!$A$2:$Z$2,0)),3),"-")</f>
        <v>-</v>
      </c>
      <c r="S48" s="45" t="str" cm="1">
        <f t="array" ref="S48">IFERROR(ROUND(INDEX(F_Inputs!$A$2:$Z$438,MATCH($B48&amp;$D48,F_Inputs!$A$2:$A$438&amp;F_Inputs!$B$2:$B$438,0),MATCH(S$6,F_Inputs!$A$2:$Z$2,0)),3),"-")</f>
        <v>-</v>
      </c>
      <c r="T48" s="45" t="str" cm="1">
        <f t="array" ref="T48">IFERROR(ROUND(INDEX(F_Inputs!$A$2:$Z$438,MATCH($B48&amp;$D48,F_Inputs!$A$2:$A$438&amp;F_Inputs!$B$2:$B$438,0),MATCH(T$6,F_Inputs!$A$2:$Z$2,0)),3),"-")</f>
        <v>-</v>
      </c>
      <c r="U48" s="45" t="str" cm="1">
        <f t="array" ref="U48">IFERROR(ROUND(INDEX(F_Inputs!$A$2:$Z$438,MATCH($B48&amp;$D48,F_Inputs!$A$2:$A$438&amp;F_Inputs!$B$2:$B$438,0),MATCH(U$6,F_Inputs!$A$2:$Z$2,0)),3),"-")</f>
        <v>-</v>
      </c>
      <c r="V48" s="45" t="str" cm="1">
        <f t="array" ref="V48">IFERROR(ROUND(INDEX(F_Inputs!$A$2:$Z$438,MATCH($B48&amp;$D48,F_Inputs!$A$2:$A$438&amp;F_Inputs!$B$2:$B$438,0),MATCH(V$6,F_Inputs!$A$2:$Z$2,0)),3),"-")</f>
        <v>-</v>
      </c>
      <c r="W48" s="45" t="str" cm="1">
        <f t="array" ref="W48">IFERROR(ROUND(INDEX(F_Inputs!$A$2:$Z$438,MATCH($B48&amp;$D48,F_Inputs!$A$2:$A$438&amp;F_Inputs!$B$2:$B$438,0),MATCH(W$6,F_Inputs!$A$2:$Z$2,0)),3),"-")</f>
        <v>-</v>
      </c>
      <c r="X48" s="45" t="str" cm="1">
        <f t="array" ref="X48">IFERROR(ROUND(INDEX(F_Inputs!$A$2:$Z$438,MATCH($B48&amp;$D48,F_Inputs!$A$2:$A$438&amp;F_Inputs!$B$2:$B$438,0),MATCH(X$6,F_Inputs!$A$2:$Z$2,0)),3),"-")</f>
        <v>-</v>
      </c>
      <c r="Y48" s="45" t="str" cm="1">
        <f t="array" ref="Y48">IFERROR(ROUND(INDEX(F_Inputs!$A$2:$Z$438,MATCH($B48&amp;$D48,F_Inputs!$A$2:$A$438&amp;F_Inputs!$B$2:$B$438,0),MATCH(Y$6,F_Inputs!$A$2:$Z$2,0)),3),"-")</f>
        <v>-</v>
      </c>
      <c r="Z48" s="45" t="str" cm="1">
        <f t="array" ref="Z48">IFERROR(ROUND(INDEX(F_Inputs!$A$2:$Z$438,MATCH($B48&amp;$D48,F_Inputs!$A$2:$A$438&amp;F_Inputs!$B$2:$B$438,0),MATCH(Z$6,F_Inputs!$A$2:$Z$2,0)),3),"-")</f>
        <v>-</v>
      </c>
      <c r="AA48" s="45" t="str" cm="1">
        <f t="array" ref="AA48">IFERROR(ROUND(INDEX(F_Inputs!$A$2:$Z$438,MATCH($B48&amp;$D48,F_Inputs!$A$2:$A$438&amp;F_Inputs!$B$2:$B$438,0),MATCH(AA$6,F_Inputs!$A$2:$Z$2,0)),3),"-")</f>
        <v>-</v>
      </c>
      <c r="AB48" s="45" t="str" cm="1">
        <f t="array" ref="AB48">IFERROR(ROUND(INDEX(F_Inputs!$A$2:$Z$438,MATCH($B48&amp;$D48,F_Inputs!$A$2:$A$438&amp;F_Inputs!$B$2:$B$438,0),MATCH(AB$6,F_Inputs!$A$2:$Z$2,0)),3),"-")</f>
        <v>-</v>
      </c>
    </row>
    <row r="50" spans="2:28" s="74" customFormat="1">
      <c r="B50" s="43" t="s">
        <v>271</v>
      </c>
      <c r="E50" s="43" t="s">
        <v>264</v>
      </c>
      <c r="F50" s="43" t="s">
        <v>215</v>
      </c>
      <c r="G50" s="43"/>
      <c r="M50" s="43" t="s">
        <v>265</v>
      </c>
      <c r="N50" s="43">
        <v>0</v>
      </c>
    </row>
    <row r="52" spans="2:28" ht="21.95">
      <c r="B52" s="59" t="s">
        <v>259</v>
      </c>
      <c r="C52" s="75" t="s">
        <v>4</v>
      </c>
      <c r="D52" s="75" t="s">
        <v>266</v>
      </c>
      <c r="E52" s="60" t="s">
        <v>267</v>
      </c>
      <c r="F52" s="60" t="s">
        <v>268</v>
      </c>
      <c r="G52" s="60" t="s">
        <v>269</v>
      </c>
      <c r="H52" s="60" t="s">
        <v>270</v>
      </c>
      <c r="I52" s="60" t="s">
        <v>25</v>
      </c>
      <c r="J52" s="60" t="s">
        <v>26</v>
      </c>
      <c r="K52" s="60" t="s">
        <v>27</v>
      </c>
      <c r="L52" s="60" t="s">
        <v>28</v>
      </c>
      <c r="M52" s="60" t="s">
        <v>29</v>
      </c>
      <c r="N52" s="60" t="s">
        <v>30</v>
      </c>
      <c r="O52" s="60" t="s">
        <v>31</v>
      </c>
      <c r="P52" s="60" t="s">
        <v>32</v>
      </c>
      <c r="Q52" s="60" t="s">
        <v>33</v>
      </c>
      <c r="R52" s="60" t="s">
        <v>34</v>
      </c>
      <c r="S52" s="60" t="s">
        <v>35</v>
      </c>
      <c r="T52" s="60" t="s">
        <v>36</v>
      </c>
      <c r="U52" s="60" t="s">
        <v>37</v>
      </c>
      <c r="V52" s="60" t="s">
        <v>38</v>
      </c>
      <c r="W52" s="60" t="s">
        <v>39</v>
      </c>
      <c r="X52" s="60" t="s">
        <v>188</v>
      </c>
      <c r="Y52" s="60" t="s">
        <v>189</v>
      </c>
      <c r="Z52" s="60" t="s">
        <v>190</v>
      </c>
      <c r="AA52" s="60" t="s">
        <v>191</v>
      </c>
      <c r="AB52" s="60" t="s">
        <v>192</v>
      </c>
    </row>
    <row r="53" spans="2:28" ht="20.45">
      <c r="B53" s="41" t="s">
        <v>0</v>
      </c>
      <c r="C53" s="4" t="str">
        <f>$F$50</f>
        <v>Number</v>
      </c>
      <c r="D53" s="4" t="s">
        <v>222</v>
      </c>
      <c r="E53" s="77" t="str" cm="1">
        <f t="array" ref="E53">IFERROR(ROUND(INDEX(F_Inputs!$A$2:$Z$438,MATCH($B53&amp;$D53,F_Inputs!$A$2:$A$438&amp;F_Inputs!$B$2:$B$438,0),MATCH(E$6,F_Inputs!$A$2:$Z$2,0)),3),"-")</f>
        <v>-</v>
      </c>
      <c r="F53" s="77" t="str" cm="1">
        <f t="array" ref="F53">IFERROR(ROUND(INDEX(F_Inputs!$A$2:$Z$438,MATCH($B53&amp;$D53,F_Inputs!$A$2:$A$438&amp;F_Inputs!$B$2:$B$438,0),MATCH(F$6,F_Inputs!$A$2:$Z$2,0)),3),"-")</f>
        <v>-</v>
      </c>
      <c r="G53" s="77" t="str" cm="1">
        <f t="array" ref="G53">IFERROR(ROUND(INDEX(F_Inputs!$A$2:$Z$438,MATCH($B53&amp;$D53,F_Inputs!$A$2:$A$438&amp;F_Inputs!$B$2:$B$438,0),MATCH(G$6,F_Inputs!$A$2:$Z$2,0)),3),"-")</f>
        <v>-</v>
      </c>
      <c r="H53" s="77" t="str" cm="1">
        <f t="array" ref="H53">IFERROR(ROUND(INDEX(F_Inputs!$A$2:$Z$438,MATCH($B53&amp;$D53,F_Inputs!$A$2:$A$438&amp;F_Inputs!$B$2:$B$438,0),MATCH(H$6,F_Inputs!$A$2:$Z$2,0)),3),"-")</f>
        <v>-</v>
      </c>
      <c r="I53" s="77" cm="1">
        <f t="array" ref="I53">IFERROR(ROUND(INDEX(F_Inputs!$A$2:$Z$438,MATCH($B53&amp;$D53,F_Inputs!$A$2:$A$438&amp;F_Inputs!$B$2:$B$438,0),MATCH(I$6,F_Inputs!$A$2:$Z$2,0)),3),"-")</f>
        <v>48</v>
      </c>
      <c r="J53" s="77" cm="1">
        <f t="array" ref="J53">IFERROR(ROUND(INDEX(F_Inputs!$A$2:$Z$438,MATCH($B53&amp;$D53,F_Inputs!$A$2:$A$438&amp;F_Inputs!$B$2:$B$438,0),MATCH(J$6,F_Inputs!$A$2:$Z$2,0)),3),"-")</f>
        <v>49</v>
      </c>
      <c r="K53" s="77" cm="1">
        <f t="array" ref="K53">IFERROR(ROUND(INDEX(F_Inputs!$A$2:$Z$438,MATCH($B53&amp;$D53,F_Inputs!$A$2:$A$438&amp;F_Inputs!$B$2:$B$438,0),MATCH(K$6,F_Inputs!$A$2:$Z$2,0)),3),"-")</f>
        <v>49</v>
      </c>
      <c r="L53" s="77" cm="1">
        <f t="array" ref="L53">IFERROR(ROUND(INDEX(F_Inputs!$A$2:$Z$438,MATCH($B53&amp;$D53,F_Inputs!$A$2:$A$438&amp;F_Inputs!$B$2:$B$438,0),MATCH(L$6,F_Inputs!$A$2:$Z$2,0)),3),"-")</f>
        <v>49</v>
      </c>
      <c r="M53" s="77" cm="1">
        <f t="array" ref="M53">IFERROR(ROUND(INDEX(F_Inputs!$A$2:$Z$438,MATCH($B53&amp;$D53,F_Inputs!$A$2:$A$438&amp;F_Inputs!$B$2:$B$438,0),MATCH(M$6,F_Inputs!$A$2:$Z$2,0)),3),"-")</f>
        <v>49</v>
      </c>
      <c r="N53" s="77" cm="1">
        <f t="array" ref="N53">IFERROR(ROUND(INDEX(F_Inputs!$A$2:$Z$438,MATCH($B53&amp;$D53,F_Inputs!$A$2:$A$438&amp;F_Inputs!$B$2:$B$438,0),MATCH(N$6,F_Inputs!$A$2:$Z$2,0)),3),"-")</f>
        <v>49</v>
      </c>
      <c r="O53" s="77" cm="1">
        <f t="array" ref="O53">IFERROR(ROUND(INDEX(F_Inputs!$A$2:$Z$438,MATCH($B53&amp;$D53,F_Inputs!$A$2:$A$438&amp;F_Inputs!$B$2:$B$438,0),MATCH(O$6,F_Inputs!$A$2:$Z$2,0)),3),"-")</f>
        <v>48</v>
      </c>
      <c r="P53" s="77" cm="1">
        <f t="array" ref="P53">IFERROR(ROUND(INDEX(F_Inputs!$A$2:$Z$438,MATCH($B53&amp;$D53,F_Inputs!$A$2:$A$438&amp;F_Inputs!$B$2:$B$438,0),MATCH(P$6,F_Inputs!$A$2:$Z$2,0)),3),"-")</f>
        <v>48</v>
      </c>
      <c r="Q53" s="77" cm="1">
        <f t="array" ref="Q53">IFERROR(ROUND(INDEX(F_Inputs!$A$2:$Z$438,MATCH($B53&amp;$D53,F_Inputs!$A$2:$A$438&amp;F_Inputs!$B$2:$B$438,0),MATCH(Q$6,F_Inputs!$A$2:$Z$2,0)),3),"-")</f>
        <v>51</v>
      </c>
      <c r="R53" s="77" cm="1">
        <f t="array" ref="R53">IFERROR(ROUND(INDEX(F_Inputs!$A$2:$Z$438,MATCH($B53&amp;$D53,F_Inputs!$A$2:$A$438&amp;F_Inputs!$B$2:$B$438,0),MATCH(R$6,F_Inputs!$A$2:$Z$2,0)),3),"-")</f>
        <v>51</v>
      </c>
      <c r="S53" s="77" cm="1">
        <f t="array" ref="S53">IFERROR(ROUND(INDEX(F_Inputs!$A$2:$Z$438,MATCH($B53&amp;$D53,F_Inputs!$A$2:$A$438&amp;F_Inputs!$B$2:$B$438,0),MATCH(S$6,F_Inputs!$A$2:$Z$2,0)),3),"-")</f>
        <v>51</v>
      </c>
      <c r="T53" s="77" cm="1">
        <f t="array" ref="T53">IFERROR(ROUND(INDEX(F_Inputs!$A$2:$Z$438,MATCH($B53&amp;$D53,F_Inputs!$A$2:$A$438&amp;F_Inputs!$B$2:$B$438,0),MATCH(T$6,F_Inputs!$A$2:$Z$2,0)),3),"-")</f>
        <v>51</v>
      </c>
      <c r="U53" s="77" cm="1">
        <f t="array" ref="U53">IFERROR(ROUND(INDEX(F_Inputs!$A$2:$Z$438,MATCH($B53&amp;$D53,F_Inputs!$A$2:$A$438&amp;F_Inputs!$B$2:$B$438,0),MATCH(U$6,F_Inputs!$A$2:$Z$2,0)),3),"-")</f>
        <v>51</v>
      </c>
      <c r="V53" s="77" cm="1">
        <f t="array" ref="V53">IFERROR(ROUND(INDEX(F_Inputs!$A$2:$Z$438,MATCH($B53&amp;$D53,F_Inputs!$A$2:$A$438&amp;F_Inputs!$B$2:$B$438,0),MATCH(V$6,F_Inputs!$A$2:$Z$2,0)),3),"-")</f>
        <v>51</v>
      </c>
      <c r="W53" s="77" cm="1">
        <f t="array" ref="W53">IFERROR(ROUND(INDEX(F_Inputs!$A$2:$Z$438,MATCH($B53&amp;$D53,F_Inputs!$A$2:$A$438&amp;F_Inputs!$B$2:$B$438,0),MATCH(W$6,F_Inputs!$A$2:$Z$2,0)),3),"-")</f>
        <v>51</v>
      </c>
      <c r="X53" s="77" cm="1">
        <f t="array" ref="X53">IFERROR(ROUND(INDEX(F_Inputs!$A$2:$Z$438,MATCH($B53&amp;$D53,F_Inputs!$A$2:$A$438&amp;F_Inputs!$B$2:$B$438,0),MATCH(X$6,F_Inputs!$A$2:$Z$2,0)),3),"-")</f>
        <v>51</v>
      </c>
      <c r="Y53" s="77" cm="1">
        <f t="array" ref="Y53">IFERROR(ROUND(INDEX(F_Inputs!$A$2:$Z$438,MATCH($B53&amp;$D53,F_Inputs!$A$2:$A$438&amp;F_Inputs!$B$2:$B$438,0),MATCH(Y$6,F_Inputs!$A$2:$Z$2,0)),3),"-")</f>
        <v>51</v>
      </c>
      <c r="Z53" s="77" cm="1">
        <f t="array" ref="Z53">IFERROR(ROUND(INDEX(F_Inputs!$A$2:$Z$438,MATCH($B53&amp;$D53,F_Inputs!$A$2:$A$438&amp;F_Inputs!$B$2:$B$438,0),MATCH(Z$6,F_Inputs!$A$2:$Z$2,0)),3),"-")</f>
        <v>51</v>
      </c>
      <c r="AA53" s="77" cm="1">
        <f t="array" ref="AA53">IFERROR(ROUND(INDEX(F_Inputs!$A$2:$Z$438,MATCH($B53&amp;$D53,F_Inputs!$A$2:$A$438&amp;F_Inputs!$B$2:$B$438,0),MATCH(AA$6,F_Inputs!$A$2:$Z$2,0)),3),"-")</f>
        <v>51</v>
      </c>
      <c r="AB53" s="77" cm="1">
        <f t="array" ref="AB53">IFERROR(ROUND(INDEX(F_Inputs!$A$2:$Z$438,MATCH($B53&amp;$D53,F_Inputs!$A$2:$A$438&amp;F_Inputs!$B$2:$B$438,0),MATCH(AB$6,F_Inputs!$A$2:$Z$2,0)),3),"-")</f>
        <v>51</v>
      </c>
    </row>
    <row r="54" spans="2:28" ht="20.45">
      <c r="B54" s="41" t="s">
        <v>232</v>
      </c>
      <c r="C54" s="4" t="str">
        <f t="shared" ref="C54:C71" si="4">$F$50</f>
        <v>Number</v>
      </c>
      <c r="D54" s="4" t="str">
        <f>$D$53</f>
        <v>OUT5_08_I_PR24</v>
      </c>
      <c r="E54" s="77" t="str" cm="1">
        <f t="array" ref="E54">IFERROR(ROUND(INDEX(F_Inputs!$A$2:$Z$438,MATCH($B54&amp;$D54,F_Inputs!$A$2:$A$438&amp;F_Inputs!$B$2:$B$438,0),MATCH(E$6,F_Inputs!$A$2:$Z$2,0)),3),"-")</f>
        <v>-</v>
      </c>
      <c r="F54" s="77" t="str" cm="1">
        <f t="array" ref="F54">IFERROR(ROUND(INDEX(F_Inputs!$A$2:$Z$438,MATCH($B54&amp;$D54,F_Inputs!$A$2:$A$438&amp;F_Inputs!$B$2:$B$438,0),MATCH(F$6,F_Inputs!$A$2:$Z$2,0)),3),"-")</f>
        <v>-</v>
      </c>
      <c r="G54" s="77" t="str" cm="1">
        <f t="array" ref="G54">IFERROR(ROUND(INDEX(F_Inputs!$A$2:$Z$438,MATCH($B54&amp;$D54,F_Inputs!$A$2:$A$438&amp;F_Inputs!$B$2:$B$438,0),MATCH(G$6,F_Inputs!$A$2:$Z$2,0)),3),"-")</f>
        <v>-</v>
      </c>
      <c r="H54" s="77" t="str" cm="1">
        <f t="array" ref="H54">IFERROR(ROUND(INDEX(F_Inputs!$A$2:$Z$438,MATCH($B54&amp;$D54,F_Inputs!$A$2:$A$438&amp;F_Inputs!$B$2:$B$438,0),MATCH(H$6,F_Inputs!$A$2:$Z$2,0)),3),"-")</f>
        <v>-</v>
      </c>
      <c r="I54" s="77" cm="1">
        <f t="array" ref="I54">IFERROR(ROUND(INDEX(F_Inputs!$A$2:$Z$438,MATCH($B54&amp;$D54,F_Inputs!$A$2:$A$438&amp;F_Inputs!$B$2:$B$438,0),MATCH(I$6,F_Inputs!$A$2:$Z$2,0)),3),"-")</f>
        <v>102</v>
      </c>
      <c r="J54" s="77" cm="1">
        <f t="array" ref="J54">IFERROR(ROUND(INDEX(F_Inputs!$A$2:$Z$438,MATCH($B54&amp;$D54,F_Inputs!$A$2:$A$438&amp;F_Inputs!$B$2:$B$438,0),MATCH(J$6,F_Inputs!$A$2:$Z$2,0)),3),"-")</f>
        <v>103</v>
      </c>
      <c r="K54" s="77" cm="1">
        <f t="array" ref="K54">IFERROR(ROUND(INDEX(F_Inputs!$A$2:$Z$438,MATCH($B54&amp;$D54,F_Inputs!$A$2:$A$438&amp;F_Inputs!$B$2:$B$438,0),MATCH(K$6,F_Inputs!$A$2:$Z$2,0)),3),"-")</f>
        <v>104</v>
      </c>
      <c r="L54" s="77" cm="1">
        <f t="array" ref="L54">IFERROR(ROUND(INDEX(F_Inputs!$A$2:$Z$438,MATCH($B54&amp;$D54,F_Inputs!$A$2:$A$438&amp;F_Inputs!$B$2:$B$438,0),MATCH(L$6,F_Inputs!$A$2:$Z$2,0)),3),"-")</f>
        <v>104</v>
      </c>
      <c r="M54" s="77" cm="1">
        <f t="array" ref="M54">IFERROR(ROUND(INDEX(F_Inputs!$A$2:$Z$438,MATCH($B54&amp;$D54,F_Inputs!$A$2:$A$438&amp;F_Inputs!$B$2:$B$438,0),MATCH(M$6,F_Inputs!$A$2:$Z$2,0)),3),"-")</f>
        <v>105</v>
      </c>
      <c r="N54" s="77" cm="1">
        <f t="array" ref="N54">IFERROR(ROUND(INDEX(F_Inputs!$A$2:$Z$438,MATCH($B54&amp;$D54,F_Inputs!$A$2:$A$438&amp;F_Inputs!$B$2:$B$438,0),MATCH(N$6,F_Inputs!$A$2:$Z$2,0)),3),"-")</f>
        <v>105</v>
      </c>
      <c r="O54" s="77" cm="1">
        <f t="array" ref="O54">IFERROR(ROUND(INDEX(F_Inputs!$A$2:$Z$438,MATCH($B54&amp;$D54,F_Inputs!$A$2:$A$438&amp;F_Inputs!$B$2:$B$438,0),MATCH(O$6,F_Inputs!$A$2:$Z$2,0)),3),"-")</f>
        <v>105</v>
      </c>
      <c r="P54" s="77" cm="1">
        <f t="array" ref="P54">IFERROR(ROUND(INDEX(F_Inputs!$A$2:$Z$438,MATCH($B54&amp;$D54,F_Inputs!$A$2:$A$438&amp;F_Inputs!$B$2:$B$438,0),MATCH(P$6,F_Inputs!$A$2:$Z$2,0)),3),"-")</f>
        <v>107</v>
      </c>
      <c r="Q54" s="77" cm="1">
        <f t="array" ref="Q54">IFERROR(ROUND(INDEX(F_Inputs!$A$2:$Z$438,MATCH($B54&amp;$D54,F_Inputs!$A$2:$A$438&amp;F_Inputs!$B$2:$B$438,0),MATCH(Q$6,F_Inputs!$A$2:$Z$2,0)),3),"-")</f>
        <v>109</v>
      </c>
      <c r="R54" s="77" cm="1">
        <f t="array" ref="R54">IFERROR(ROUND(INDEX(F_Inputs!$A$2:$Z$438,MATCH($B54&amp;$D54,F_Inputs!$A$2:$A$438&amp;F_Inputs!$B$2:$B$438,0),MATCH(R$6,F_Inputs!$A$2:$Z$2,0)),3),"-")</f>
        <v>109</v>
      </c>
      <c r="S54" s="77" cm="1">
        <f t="array" ref="S54">IFERROR(ROUND(INDEX(F_Inputs!$A$2:$Z$438,MATCH($B54&amp;$D54,F_Inputs!$A$2:$A$438&amp;F_Inputs!$B$2:$B$438,0),MATCH(S$6,F_Inputs!$A$2:$Z$2,0)),3),"-")</f>
        <v>109</v>
      </c>
      <c r="T54" s="77" cm="1">
        <f t="array" ref="T54">IFERROR(ROUND(INDEX(F_Inputs!$A$2:$Z$438,MATCH($B54&amp;$D54,F_Inputs!$A$2:$A$438&amp;F_Inputs!$B$2:$B$438,0),MATCH(T$6,F_Inputs!$A$2:$Z$2,0)),3),"-")</f>
        <v>109</v>
      </c>
      <c r="U54" s="77" cm="1">
        <f t="array" ref="U54">IFERROR(ROUND(INDEX(F_Inputs!$A$2:$Z$438,MATCH($B54&amp;$D54,F_Inputs!$A$2:$A$438&amp;F_Inputs!$B$2:$B$438,0),MATCH(U$6,F_Inputs!$A$2:$Z$2,0)),3),"-")</f>
        <v>109</v>
      </c>
      <c r="V54" s="77" cm="1">
        <f t="array" ref="V54">IFERROR(ROUND(INDEX(F_Inputs!$A$2:$Z$438,MATCH($B54&amp;$D54,F_Inputs!$A$2:$A$438&amp;F_Inputs!$B$2:$B$438,0),MATCH(V$6,F_Inputs!$A$2:$Z$2,0)),3),"-")</f>
        <v>109</v>
      </c>
      <c r="W54" s="77" cm="1">
        <f t="array" ref="W54">IFERROR(ROUND(INDEX(F_Inputs!$A$2:$Z$438,MATCH($B54&amp;$D54,F_Inputs!$A$2:$A$438&amp;F_Inputs!$B$2:$B$438,0),MATCH(W$6,F_Inputs!$A$2:$Z$2,0)),3),"-")</f>
        <v>109</v>
      </c>
      <c r="X54" s="77" cm="1">
        <f t="array" ref="X54">IFERROR(ROUND(INDEX(F_Inputs!$A$2:$Z$438,MATCH($B54&amp;$D54,F_Inputs!$A$2:$A$438&amp;F_Inputs!$B$2:$B$438,0),MATCH(X$6,F_Inputs!$A$2:$Z$2,0)),3),"-")</f>
        <v>109</v>
      </c>
      <c r="Y54" s="77" cm="1">
        <f t="array" ref="Y54">IFERROR(ROUND(INDEX(F_Inputs!$A$2:$Z$438,MATCH($B54&amp;$D54,F_Inputs!$A$2:$A$438&amp;F_Inputs!$B$2:$B$438,0),MATCH(Y$6,F_Inputs!$A$2:$Z$2,0)),3),"-")</f>
        <v>109</v>
      </c>
      <c r="Z54" s="77" cm="1">
        <f t="array" ref="Z54">IFERROR(ROUND(INDEX(F_Inputs!$A$2:$Z$438,MATCH($B54&amp;$D54,F_Inputs!$A$2:$A$438&amp;F_Inputs!$B$2:$B$438,0),MATCH(Z$6,F_Inputs!$A$2:$Z$2,0)),3),"-")</f>
        <v>109</v>
      </c>
      <c r="AA54" s="77" cm="1">
        <f t="array" ref="AA54">IFERROR(ROUND(INDEX(F_Inputs!$A$2:$Z$438,MATCH($B54&amp;$D54,F_Inputs!$A$2:$A$438&amp;F_Inputs!$B$2:$B$438,0),MATCH(AA$6,F_Inputs!$A$2:$Z$2,0)),3),"-")</f>
        <v>109</v>
      </c>
      <c r="AB54" s="77" cm="1">
        <f t="array" ref="AB54">IFERROR(ROUND(INDEX(F_Inputs!$A$2:$Z$438,MATCH($B54&amp;$D54,F_Inputs!$A$2:$A$438&amp;F_Inputs!$B$2:$B$438,0),MATCH(AB$6,F_Inputs!$A$2:$Z$2,0)),3),"-")</f>
        <v>109</v>
      </c>
    </row>
    <row r="55" spans="2:28" ht="20.45">
      <c r="B55" s="41" t="s">
        <v>233</v>
      </c>
      <c r="C55" s="4" t="str">
        <f t="shared" si="4"/>
        <v>Number</v>
      </c>
      <c r="D55" s="4" t="str">
        <f t="shared" ref="D55:D71" si="5">$D$53</f>
        <v>OUT5_08_I_PR24</v>
      </c>
      <c r="E55" s="77" t="str" cm="1">
        <f t="array" ref="E55">IFERROR(ROUND(INDEX(F_Inputs!$A$2:$Z$438,MATCH($B55&amp;$D55,F_Inputs!$A$2:$A$438&amp;F_Inputs!$B$2:$B$438,0),MATCH(E$6,F_Inputs!$A$2:$Z$2,0)),3),"-")</f>
        <v>-</v>
      </c>
      <c r="F55" s="77" t="str" cm="1">
        <f t="array" ref="F55">IFERROR(ROUND(INDEX(F_Inputs!$A$2:$Z$438,MATCH($B55&amp;$D55,F_Inputs!$A$2:$A$438&amp;F_Inputs!$B$2:$B$438,0),MATCH(F$6,F_Inputs!$A$2:$Z$2,0)),3),"-")</f>
        <v>-</v>
      </c>
      <c r="G55" s="77" t="str" cm="1">
        <f t="array" ref="G55">IFERROR(ROUND(INDEX(F_Inputs!$A$2:$Z$438,MATCH($B55&amp;$D55,F_Inputs!$A$2:$A$438&amp;F_Inputs!$B$2:$B$438,0),MATCH(G$6,F_Inputs!$A$2:$Z$2,0)),3),"-")</f>
        <v>-</v>
      </c>
      <c r="H55" s="77" t="str" cm="1">
        <f t="array" ref="H55">IFERROR(ROUND(INDEX(F_Inputs!$A$2:$Z$438,MATCH($B55&amp;$D55,F_Inputs!$A$2:$A$438&amp;F_Inputs!$B$2:$B$438,0),MATCH(H$6,F_Inputs!$A$2:$Z$2,0)),3),"-")</f>
        <v>-</v>
      </c>
      <c r="I55" s="77" cm="1">
        <f t="array" ref="I55">IFERROR(ROUND(INDEX(F_Inputs!$A$2:$Z$438,MATCH($B55&amp;$D55,F_Inputs!$A$2:$A$438&amp;F_Inputs!$B$2:$B$438,0),MATCH(I$6,F_Inputs!$A$2:$Z$2,0)),3),"-")</f>
        <v>0</v>
      </c>
      <c r="J55" s="77" cm="1">
        <f t="array" ref="J55">IFERROR(ROUND(INDEX(F_Inputs!$A$2:$Z$438,MATCH($B55&amp;$D55,F_Inputs!$A$2:$A$438&amp;F_Inputs!$B$2:$B$438,0),MATCH(J$6,F_Inputs!$A$2:$Z$2,0)),3),"-")</f>
        <v>0</v>
      </c>
      <c r="K55" s="77" cm="1">
        <f t="array" ref="K55">IFERROR(ROUND(INDEX(F_Inputs!$A$2:$Z$438,MATCH($B55&amp;$D55,F_Inputs!$A$2:$A$438&amp;F_Inputs!$B$2:$B$438,0),MATCH(K$6,F_Inputs!$A$2:$Z$2,0)),3),"-")</f>
        <v>0</v>
      </c>
      <c r="L55" s="77" cm="1">
        <f t="array" ref="L55">IFERROR(ROUND(INDEX(F_Inputs!$A$2:$Z$438,MATCH($B55&amp;$D55,F_Inputs!$A$2:$A$438&amp;F_Inputs!$B$2:$B$438,0),MATCH(L$6,F_Inputs!$A$2:$Z$2,0)),3),"-")</f>
        <v>0</v>
      </c>
      <c r="M55" s="77" cm="1">
        <f t="array" ref="M55">IFERROR(ROUND(INDEX(F_Inputs!$A$2:$Z$438,MATCH($B55&amp;$D55,F_Inputs!$A$2:$A$438&amp;F_Inputs!$B$2:$B$438,0),MATCH(M$6,F_Inputs!$A$2:$Z$2,0)),3),"-")</f>
        <v>0</v>
      </c>
      <c r="N55" s="77" cm="1">
        <f t="array" ref="N55">IFERROR(ROUND(INDEX(F_Inputs!$A$2:$Z$438,MATCH($B55&amp;$D55,F_Inputs!$A$2:$A$438&amp;F_Inputs!$B$2:$B$438,0),MATCH(N$6,F_Inputs!$A$2:$Z$2,0)),3),"-")</f>
        <v>0</v>
      </c>
      <c r="O55" s="77" cm="1">
        <f t="array" ref="O55">IFERROR(ROUND(INDEX(F_Inputs!$A$2:$Z$438,MATCH($B55&amp;$D55,F_Inputs!$A$2:$A$438&amp;F_Inputs!$B$2:$B$438,0),MATCH(O$6,F_Inputs!$A$2:$Z$2,0)),3),"-")</f>
        <v>0</v>
      </c>
      <c r="P55" s="77" cm="1">
        <f t="array" ref="P55">IFERROR(ROUND(INDEX(F_Inputs!$A$2:$Z$438,MATCH($B55&amp;$D55,F_Inputs!$A$2:$A$438&amp;F_Inputs!$B$2:$B$438,0),MATCH(P$6,F_Inputs!$A$2:$Z$2,0)),3),"-")</f>
        <v>0</v>
      </c>
      <c r="Q55" s="77" cm="1">
        <f t="array" ref="Q55">IFERROR(ROUND(INDEX(F_Inputs!$A$2:$Z$438,MATCH($B55&amp;$D55,F_Inputs!$A$2:$A$438&amp;F_Inputs!$B$2:$B$438,0),MATCH(Q$6,F_Inputs!$A$2:$Z$2,0)),3),"-")</f>
        <v>0</v>
      </c>
      <c r="R55" s="77" cm="1">
        <f t="array" ref="R55">IFERROR(ROUND(INDEX(F_Inputs!$A$2:$Z$438,MATCH($B55&amp;$D55,F_Inputs!$A$2:$A$438&amp;F_Inputs!$B$2:$B$438,0),MATCH(R$6,F_Inputs!$A$2:$Z$2,0)),3),"-")</f>
        <v>0</v>
      </c>
      <c r="S55" s="77" cm="1">
        <f t="array" ref="S55">IFERROR(ROUND(INDEX(F_Inputs!$A$2:$Z$438,MATCH($B55&amp;$D55,F_Inputs!$A$2:$A$438&amp;F_Inputs!$B$2:$B$438,0),MATCH(S$6,F_Inputs!$A$2:$Z$2,0)),3),"-")</f>
        <v>0</v>
      </c>
      <c r="T55" s="77" cm="1">
        <f t="array" ref="T55">IFERROR(ROUND(INDEX(F_Inputs!$A$2:$Z$438,MATCH($B55&amp;$D55,F_Inputs!$A$2:$A$438&amp;F_Inputs!$B$2:$B$438,0),MATCH(T$6,F_Inputs!$A$2:$Z$2,0)),3),"-")</f>
        <v>0</v>
      </c>
      <c r="U55" s="77" cm="1">
        <f t="array" ref="U55">IFERROR(ROUND(INDEX(F_Inputs!$A$2:$Z$438,MATCH($B55&amp;$D55,F_Inputs!$A$2:$A$438&amp;F_Inputs!$B$2:$B$438,0),MATCH(U$6,F_Inputs!$A$2:$Z$2,0)),3),"-")</f>
        <v>0</v>
      </c>
      <c r="V55" s="77" cm="1">
        <f t="array" ref="V55">IFERROR(ROUND(INDEX(F_Inputs!$A$2:$Z$438,MATCH($B55&amp;$D55,F_Inputs!$A$2:$A$438&amp;F_Inputs!$B$2:$B$438,0),MATCH(V$6,F_Inputs!$A$2:$Z$2,0)),3),"-")</f>
        <v>0</v>
      </c>
      <c r="W55" s="77" cm="1">
        <f t="array" ref="W55">IFERROR(ROUND(INDEX(F_Inputs!$A$2:$Z$438,MATCH($B55&amp;$D55,F_Inputs!$A$2:$A$438&amp;F_Inputs!$B$2:$B$438,0),MATCH(W$6,F_Inputs!$A$2:$Z$2,0)),3),"-")</f>
        <v>0</v>
      </c>
      <c r="X55" s="77" cm="1">
        <f t="array" ref="X55">IFERROR(ROUND(INDEX(F_Inputs!$A$2:$Z$438,MATCH($B55&amp;$D55,F_Inputs!$A$2:$A$438&amp;F_Inputs!$B$2:$B$438,0),MATCH(X$6,F_Inputs!$A$2:$Z$2,0)),3),"-")</f>
        <v>0</v>
      </c>
      <c r="Y55" s="77" cm="1">
        <f t="array" ref="Y55">IFERROR(ROUND(INDEX(F_Inputs!$A$2:$Z$438,MATCH($B55&amp;$D55,F_Inputs!$A$2:$A$438&amp;F_Inputs!$B$2:$B$438,0),MATCH(Y$6,F_Inputs!$A$2:$Z$2,0)),3),"-")</f>
        <v>0</v>
      </c>
      <c r="Z55" s="77" cm="1">
        <f t="array" ref="Z55">IFERROR(ROUND(INDEX(F_Inputs!$A$2:$Z$438,MATCH($B55&amp;$D55,F_Inputs!$A$2:$A$438&amp;F_Inputs!$B$2:$B$438,0),MATCH(Z$6,F_Inputs!$A$2:$Z$2,0)),3),"-")</f>
        <v>0</v>
      </c>
      <c r="AA55" s="77" cm="1">
        <f t="array" ref="AA55">IFERROR(ROUND(INDEX(F_Inputs!$A$2:$Z$438,MATCH($B55&amp;$D55,F_Inputs!$A$2:$A$438&amp;F_Inputs!$B$2:$B$438,0),MATCH(AA$6,F_Inputs!$A$2:$Z$2,0)),3),"-")</f>
        <v>0</v>
      </c>
      <c r="AB55" s="77" cm="1">
        <f t="array" ref="AB55">IFERROR(ROUND(INDEX(F_Inputs!$A$2:$Z$438,MATCH($B55&amp;$D55,F_Inputs!$A$2:$A$438&amp;F_Inputs!$B$2:$B$438,0),MATCH(AB$6,F_Inputs!$A$2:$Z$2,0)),3),"-")</f>
        <v>0</v>
      </c>
    </row>
    <row r="56" spans="2:28" ht="20.45">
      <c r="B56" s="41" t="s">
        <v>236</v>
      </c>
      <c r="C56" s="4" t="str">
        <f t="shared" si="4"/>
        <v>Number</v>
      </c>
      <c r="D56" s="4" t="str">
        <f t="shared" si="5"/>
        <v>OUT5_08_I_PR24</v>
      </c>
      <c r="E56" s="77" t="str" cm="1">
        <f t="array" ref="E56">IFERROR(ROUND(INDEX(F_Inputs!$A$2:$Z$438,MATCH($B56&amp;$D56,F_Inputs!$A$2:$A$438&amp;F_Inputs!$B$2:$B$438,0),MATCH(E$6,F_Inputs!$A$2:$Z$2,0)),3),"-")</f>
        <v>-</v>
      </c>
      <c r="F56" s="77" t="str" cm="1">
        <f t="array" ref="F56">IFERROR(ROUND(INDEX(F_Inputs!$A$2:$Z$438,MATCH($B56&amp;$D56,F_Inputs!$A$2:$A$438&amp;F_Inputs!$B$2:$B$438,0),MATCH(F$6,F_Inputs!$A$2:$Z$2,0)),3),"-")</f>
        <v>-</v>
      </c>
      <c r="G56" s="77" t="str" cm="1">
        <f t="array" ref="G56">IFERROR(ROUND(INDEX(F_Inputs!$A$2:$Z$438,MATCH($B56&amp;$D56,F_Inputs!$A$2:$A$438&amp;F_Inputs!$B$2:$B$438,0),MATCH(G$6,F_Inputs!$A$2:$Z$2,0)),3),"-")</f>
        <v>-</v>
      </c>
      <c r="H56" s="77" t="str" cm="1">
        <f t="array" ref="H56">IFERROR(ROUND(INDEX(F_Inputs!$A$2:$Z$438,MATCH($B56&amp;$D56,F_Inputs!$A$2:$A$438&amp;F_Inputs!$B$2:$B$438,0),MATCH(H$6,F_Inputs!$A$2:$Z$2,0)),3),"-")</f>
        <v>-</v>
      </c>
      <c r="I56" s="77" cm="1">
        <f t="array" ref="I56">IFERROR(ROUND(INDEX(F_Inputs!$A$2:$Z$438,MATCH($B56&amp;$D56,F_Inputs!$A$2:$A$438&amp;F_Inputs!$B$2:$B$438,0),MATCH(I$6,F_Inputs!$A$2:$Z$2,0)),3),"-")</f>
        <v>33</v>
      </c>
      <c r="J56" s="77" cm="1">
        <f t="array" ref="J56">IFERROR(ROUND(INDEX(F_Inputs!$A$2:$Z$438,MATCH($B56&amp;$D56,F_Inputs!$A$2:$A$438&amp;F_Inputs!$B$2:$B$438,0),MATCH(J$6,F_Inputs!$A$2:$Z$2,0)),3),"-")</f>
        <v>33</v>
      </c>
      <c r="K56" s="77" cm="1">
        <f t="array" ref="K56">IFERROR(ROUND(INDEX(F_Inputs!$A$2:$Z$438,MATCH($B56&amp;$D56,F_Inputs!$A$2:$A$438&amp;F_Inputs!$B$2:$B$438,0),MATCH(K$6,F_Inputs!$A$2:$Z$2,0)),3),"-")</f>
        <v>33</v>
      </c>
      <c r="L56" s="77" cm="1">
        <f t="array" ref="L56">IFERROR(ROUND(INDEX(F_Inputs!$A$2:$Z$438,MATCH($B56&amp;$D56,F_Inputs!$A$2:$A$438&amp;F_Inputs!$B$2:$B$438,0),MATCH(L$6,F_Inputs!$A$2:$Z$2,0)),3),"-")</f>
        <v>33</v>
      </c>
      <c r="M56" s="77" cm="1">
        <f t="array" ref="M56">IFERROR(ROUND(INDEX(F_Inputs!$A$2:$Z$438,MATCH($B56&amp;$D56,F_Inputs!$A$2:$A$438&amp;F_Inputs!$B$2:$B$438,0),MATCH(M$6,F_Inputs!$A$2:$Z$2,0)),3),"-")</f>
        <v>33</v>
      </c>
      <c r="N56" s="77" cm="1">
        <f t="array" ref="N56">IFERROR(ROUND(INDEX(F_Inputs!$A$2:$Z$438,MATCH($B56&amp;$D56,F_Inputs!$A$2:$A$438&amp;F_Inputs!$B$2:$B$438,0),MATCH(N$6,F_Inputs!$A$2:$Z$2,0)),3),"-")</f>
        <v>0</v>
      </c>
      <c r="O56" s="77" cm="1">
        <f t="array" ref="O56">IFERROR(ROUND(INDEX(F_Inputs!$A$2:$Z$438,MATCH($B56&amp;$D56,F_Inputs!$A$2:$A$438&amp;F_Inputs!$B$2:$B$438,0),MATCH(O$6,F_Inputs!$A$2:$Z$2,0)),3),"-")</f>
        <v>33</v>
      </c>
      <c r="P56" s="77" cm="1">
        <f t="array" ref="P56">IFERROR(ROUND(INDEX(F_Inputs!$A$2:$Z$438,MATCH($B56&amp;$D56,F_Inputs!$A$2:$A$438&amp;F_Inputs!$B$2:$B$438,0),MATCH(P$6,F_Inputs!$A$2:$Z$2,0)),3),"-")</f>
        <v>33</v>
      </c>
      <c r="Q56" s="77" cm="1">
        <f t="array" ref="Q56">IFERROR(ROUND(INDEX(F_Inputs!$A$2:$Z$438,MATCH($B56&amp;$D56,F_Inputs!$A$2:$A$438&amp;F_Inputs!$B$2:$B$438,0),MATCH(Q$6,F_Inputs!$A$2:$Z$2,0)),3),"-")</f>
        <v>33</v>
      </c>
      <c r="R56" s="77" cm="1">
        <f t="array" ref="R56">IFERROR(ROUND(INDEX(F_Inputs!$A$2:$Z$438,MATCH($B56&amp;$D56,F_Inputs!$A$2:$A$438&amp;F_Inputs!$B$2:$B$438,0),MATCH(R$6,F_Inputs!$A$2:$Z$2,0)),3),"-")</f>
        <v>33</v>
      </c>
      <c r="S56" s="77" cm="1">
        <f t="array" ref="S56">IFERROR(ROUND(INDEX(F_Inputs!$A$2:$Z$438,MATCH($B56&amp;$D56,F_Inputs!$A$2:$A$438&amp;F_Inputs!$B$2:$B$438,0),MATCH(S$6,F_Inputs!$A$2:$Z$2,0)),3),"-")</f>
        <v>33</v>
      </c>
      <c r="T56" s="77" cm="1">
        <f t="array" ref="T56">IFERROR(ROUND(INDEX(F_Inputs!$A$2:$Z$438,MATCH($B56&amp;$D56,F_Inputs!$A$2:$A$438&amp;F_Inputs!$B$2:$B$438,0),MATCH(T$6,F_Inputs!$A$2:$Z$2,0)),3),"-")</f>
        <v>33</v>
      </c>
      <c r="U56" s="77" cm="1">
        <f t="array" ref="U56">IFERROR(ROUND(INDEX(F_Inputs!$A$2:$Z$438,MATCH($B56&amp;$D56,F_Inputs!$A$2:$A$438&amp;F_Inputs!$B$2:$B$438,0),MATCH(U$6,F_Inputs!$A$2:$Z$2,0)),3),"-")</f>
        <v>33</v>
      </c>
      <c r="V56" s="77" cm="1">
        <f t="array" ref="V56">IFERROR(ROUND(INDEX(F_Inputs!$A$2:$Z$438,MATCH($B56&amp;$D56,F_Inputs!$A$2:$A$438&amp;F_Inputs!$B$2:$B$438,0),MATCH(V$6,F_Inputs!$A$2:$Z$2,0)),3),"-")</f>
        <v>33</v>
      </c>
      <c r="W56" s="77" cm="1">
        <f t="array" ref="W56">IFERROR(ROUND(INDEX(F_Inputs!$A$2:$Z$438,MATCH($B56&amp;$D56,F_Inputs!$A$2:$A$438&amp;F_Inputs!$B$2:$B$438,0),MATCH(W$6,F_Inputs!$A$2:$Z$2,0)),3),"-")</f>
        <v>33</v>
      </c>
      <c r="X56" s="77" cm="1">
        <f t="array" ref="X56">IFERROR(ROUND(INDEX(F_Inputs!$A$2:$Z$438,MATCH($B56&amp;$D56,F_Inputs!$A$2:$A$438&amp;F_Inputs!$B$2:$B$438,0),MATCH(X$6,F_Inputs!$A$2:$Z$2,0)),3),"-")</f>
        <v>32</v>
      </c>
      <c r="Y56" s="77" cm="1">
        <f t="array" ref="Y56">IFERROR(ROUND(INDEX(F_Inputs!$A$2:$Z$438,MATCH($B56&amp;$D56,F_Inputs!$A$2:$A$438&amp;F_Inputs!$B$2:$B$438,0),MATCH(Y$6,F_Inputs!$A$2:$Z$2,0)),3),"-")</f>
        <v>32</v>
      </c>
      <c r="Z56" s="77" cm="1">
        <f t="array" ref="Z56">IFERROR(ROUND(INDEX(F_Inputs!$A$2:$Z$438,MATCH($B56&amp;$D56,F_Inputs!$A$2:$A$438&amp;F_Inputs!$B$2:$B$438,0),MATCH(Z$6,F_Inputs!$A$2:$Z$2,0)),3),"-")</f>
        <v>32</v>
      </c>
      <c r="AA56" s="77" cm="1">
        <f t="array" ref="AA56">IFERROR(ROUND(INDEX(F_Inputs!$A$2:$Z$438,MATCH($B56&amp;$D56,F_Inputs!$A$2:$A$438&amp;F_Inputs!$B$2:$B$438,0),MATCH(AA$6,F_Inputs!$A$2:$Z$2,0)),3),"-")</f>
        <v>32</v>
      </c>
      <c r="AB56" s="77" cm="1">
        <f t="array" ref="AB56">IFERROR(ROUND(INDEX(F_Inputs!$A$2:$Z$438,MATCH($B56&amp;$D56,F_Inputs!$A$2:$A$438&amp;F_Inputs!$B$2:$B$438,0),MATCH(AB$6,F_Inputs!$A$2:$Z$2,0)),3),"-")</f>
        <v>32</v>
      </c>
    </row>
    <row r="57" spans="2:28" ht="20.45">
      <c r="B57" s="41" t="s">
        <v>237</v>
      </c>
      <c r="C57" s="4" t="str">
        <f t="shared" si="4"/>
        <v>Number</v>
      </c>
      <c r="D57" s="4" t="str">
        <f t="shared" si="5"/>
        <v>OUT5_08_I_PR24</v>
      </c>
      <c r="E57" s="77" t="str" cm="1">
        <f t="array" ref="E57">IFERROR(ROUND(INDEX(F_Inputs!$A$2:$Z$438,MATCH($B57&amp;$D57,F_Inputs!$A$2:$A$438&amp;F_Inputs!$B$2:$B$438,0),MATCH(E$6,F_Inputs!$A$2:$Z$2,0)),3),"-")</f>
        <v>-</v>
      </c>
      <c r="F57" s="77" t="str" cm="1">
        <f t="array" ref="F57">IFERROR(ROUND(INDEX(F_Inputs!$A$2:$Z$438,MATCH($B57&amp;$D57,F_Inputs!$A$2:$A$438&amp;F_Inputs!$B$2:$B$438,0),MATCH(F$6,F_Inputs!$A$2:$Z$2,0)),3),"-")</f>
        <v>-</v>
      </c>
      <c r="G57" s="77" t="str" cm="1">
        <f t="array" ref="G57">IFERROR(ROUND(INDEX(F_Inputs!$A$2:$Z$438,MATCH($B57&amp;$D57,F_Inputs!$A$2:$A$438&amp;F_Inputs!$B$2:$B$438,0),MATCH(G$6,F_Inputs!$A$2:$Z$2,0)),3),"-")</f>
        <v>-</v>
      </c>
      <c r="H57" s="77" t="str" cm="1">
        <f t="array" ref="H57">IFERROR(ROUND(INDEX(F_Inputs!$A$2:$Z$438,MATCH($B57&amp;$D57,F_Inputs!$A$2:$A$438&amp;F_Inputs!$B$2:$B$438,0),MATCH(H$6,F_Inputs!$A$2:$Z$2,0)),3),"-")</f>
        <v>-</v>
      </c>
      <c r="I57" s="77" cm="1">
        <f t="array" ref="I57">IFERROR(ROUND(INDEX(F_Inputs!$A$2:$Z$438,MATCH($B57&amp;$D57,F_Inputs!$A$2:$A$438&amp;F_Inputs!$B$2:$B$438,0),MATCH(I$6,F_Inputs!$A$2:$Z$2,0)),3),"-")</f>
        <v>0</v>
      </c>
      <c r="J57" s="77" cm="1">
        <f t="array" ref="J57">IFERROR(ROUND(INDEX(F_Inputs!$A$2:$Z$438,MATCH($B57&amp;$D57,F_Inputs!$A$2:$A$438&amp;F_Inputs!$B$2:$B$438,0),MATCH(J$6,F_Inputs!$A$2:$Z$2,0)),3),"-")</f>
        <v>0</v>
      </c>
      <c r="K57" s="77" cm="1">
        <f t="array" ref="K57">IFERROR(ROUND(INDEX(F_Inputs!$A$2:$Z$438,MATCH($B57&amp;$D57,F_Inputs!$A$2:$A$438&amp;F_Inputs!$B$2:$B$438,0),MATCH(K$6,F_Inputs!$A$2:$Z$2,0)),3),"-")</f>
        <v>0</v>
      </c>
      <c r="L57" s="77" cm="1">
        <f t="array" ref="L57">IFERROR(ROUND(INDEX(F_Inputs!$A$2:$Z$438,MATCH($B57&amp;$D57,F_Inputs!$A$2:$A$438&amp;F_Inputs!$B$2:$B$438,0),MATCH(L$6,F_Inputs!$A$2:$Z$2,0)),3),"-")</f>
        <v>0</v>
      </c>
      <c r="M57" s="77" cm="1">
        <f t="array" ref="M57">IFERROR(ROUND(INDEX(F_Inputs!$A$2:$Z$438,MATCH($B57&amp;$D57,F_Inputs!$A$2:$A$438&amp;F_Inputs!$B$2:$B$438,0),MATCH(M$6,F_Inputs!$A$2:$Z$2,0)),3),"-")</f>
        <v>0</v>
      </c>
      <c r="N57" s="77" cm="1">
        <f t="array" ref="N57">IFERROR(ROUND(INDEX(F_Inputs!$A$2:$Z$438,MATCH($B57&amp;$D57,F_Inputs!$A$2:$A$438&amp;F_Inputs!$B$2:$B$438,0),MATCH(N$6,F_Inputs!$A$2:$Z$2,0)),3),"-")</f>
        <v>0</v>
      </c>
      <c r="O57" s="77" cm="1">
        <f t="array" ref="O57">IFERROR(ROUND(INDEX(F_Inputs!$A$2:$Z$438,MATCH($B57&amp;$D57,F_Inputs!$A$2:$A$438&amp;F_Inputs!$B$2:$B$438,0),MATCH(O$6,F_Inputs!$A$2:$Z$2,0)),3),"-")</f>
        <v>0</v>
      </c>
      <c r="P57" s="77" cm="1">
        <f t="array" ref="P57">IFERROR(ROUND(INDEX(F_Inputs!$A$2:$Z$438,MATCH($B57&amp;$D57,F_Inputs!$A$2:$A$438&amp;F_Inputs!$B$2:$B$438,0),MATCH(P$6,F_Inputs!$A$2:$Z$2,0)),3),"-")</f>
        <v>0</v>
      </c>
      <c r="Q57" s="77" cm="1">
        <f t="array" ref="Q57">IFERROR(ROUND(INDEX(F_Inputs!$A$2:$Z$438,MATCH($B57&amp;$D57,F_Inputs!$A$2:$A$438&amp;F_Inputs!$B$2:$B$438,0),MATCH(Q$6,F_Inputs!$A$2:$Z$2,0)),3),"-")</f>
        <v>0</v>
      </c>
      <c r="R57" s="77" cm="1">
        <f t="array" ref="R57">IFERROR(ROUND(INDEX(F_Inputs!$A$2:$Z$438,MATCH($B57&amp;$D57,F_Inputs!$A$2:$A$438&amp;F_Inputs!$B$2:$B$438,0),MATCH(R$6,F_Inputs!$A$2:$Z$2,0)),3),"-")</f>
        <v>0</v>
      </c>
      <c r="S57" s="77" cm="1">
        <f t="array" ref="S57">IFERROR(ROUND(INDEX(F_Inputs!$A$2:$Z$438,MATCH($B57&amp;$D57,F_Inputs!$A$2:$A$438&amp;F_Inputs!$B$2:$B$438,0),MATCH(S$6,F_Inputs!$A$2:$Z$2,0)),3),"-")</f>
        <v>0</v>
      </c>
      <c r="T57" s="77" cm="1">
        <f t="array" ref="T57">IFERROR(ROUND(INDEX(F_Inputs!$A$2:$Z$438,MATCH($B57&amp;$D57,F_Inputs!$A$2:$A$438&amp;F_Inputs!$B$2:$B$438,0),MATCH(T$6,F_Inputs!$A$2:$Z$2,0)),3),"-")</f>
        <v>0</v>
      </c>
      <c r="U57" s="77" cm="1">
        <f t="array" ref="U57">IFERROR(ROUND(INDEX(F_Inputs!$A$2:$Z$438,MATCH($B57&amp;$D57,F_Inputs!$A$2:$A$438&amp;F_Inputs!$B$2:$B$438,0),MATCH(U$6,F_Inputs!$A$2:$Z$2,0)),3),"-")</f>
        <v>0</v>
      </c>
      <c r="V57" s="77" cm="1">
        <f t="array" ref="V57">IFERROR(ROUND(INDEX(F_Inputs!$A$2:$Z$438,MATCH($B57&amp;$D57,F_Inputs!$A$2:$A$438&amp;F_Inputs!$B$2:$B$438,0),MATCH(V$6,F_Inputs!$A$2:$Z$2,0)),3),"-")</f>
        <v>0</v>
      </c>
      <c r="W57" s="77" cm="1">
        <f t="array" ref="W57">IFERROR(ROUND(INDEX(F_Inputs!$A$2:$Z$438,MATCH($B57&amp;$D57,F_Inputs!$A$2:$A$438&amp;F_Inputs!$B$2:$B$438,0),MATCH(W$6,F_Inputs!$A$2:$Z$2,0)),3),"-")</f>
        <v>0</v>
      </c>
      <c r="X57" s="77" cm="1">
        <f t="array" ref="X57">IFERROR(ROUND(INDEX(F_Inputs!$A$2:$Z$438,MATCH($B57&amp;$D57,F_Inputs!$A$2:$A$438&amp;F_Inputs!$B$2:$B$438,0),MATCH(X$6,F_Inputs!$A$2:$Z$2,0)),3),"-")</f>
        <v>0</v>
      </c>
      <c r="Y57" s="77" cm="1">
        <f t="array" ref="Y57">IFERROR(ROUND(INDEX(F_Inputs!$A$2:$Z$438,MATCH($B57&amp;$D57,F_Inputs!$A$2:$A$438&amp;F_Inputs!$B$2:$B$438,0),MATCH(Y$6,F_Inputs!$A$2:$Z$2,0)),3),"-")</f>
        <v>0</v>
      </c>
      <c r="Z57" s="77" cm="1">
        <f t="array" ref="Z57">IFERROR(ROUND(INDEX(F_Inputs!$A$2:$Z$438,MATCH($B57&amp;$D57,F_Inputs!$A$2:$A$438&amp;F_Inputs!$B$2:$B$438,0),MATCH(Z$6,F_Inputs!$A$2:$Z$2,0)),3),"-")</f>
        <v>0</v>
      </c>
      <c r="AA57" s="77" cm="1">
        <f t="array" ref="AA57">IFERROR(ROUND(INDEX(F_Inputs!$A$2:$Z$438,MATCH($B57&amp;$D57,F_Inputs!$A$2:$A$438&amp;F_Inputs!$B$2:$B$438,0),MATCH(AA$6,F_Inputs!$A$2:$Z$2,0)),3),"-")</f>
        <v>0</v>
      </c>
      <c r="AB57" s="77" cm="1">
        <f t="array" ref="AB57">IFERROR(ROUND(INDEX(F_Inputs!$A$2:$Z$438,MATCH($B57&amp;$D57,F_Inputs!$A$2:$A$438&amp;F_Inputs!$B$2:$B$438,0),MATCH(AB$6,F_Inputs!$A$2:$Z$2,0)),3),"-")</f>
        <v>0</v>
      </c>
    </row>
    <row r="58" spans="2:28" ht="20.45">
      <c r="B58" s="41" t="s">
        <v>241</v>
      </c>
      <c r="C58" s="4" t="str">
        <f t="shared" si="4"/>
        <v>Number</v>
      </c>
      <c r="D58" s="4" t="str">
        <f t="shared" si="5"/>
        <v>OUT5_08_I_PR24</v>
      </c>
      <c r="E58" s="77" t="str" cm="1">
        <f t="array" ref="E58">IFERROR(ROUND(INDEX(F_Inputs!$A$2:$Z$438,MATCH($B58&amp;$D58,F_Inputs!$A$2:$A$438&amp;F_Inputs!$B$2:$B$438,0),MATCH(E$6,F_Inputs!$A$2:$Z$2,0)),3),"-")</f>
        <v>-</v>
      </c>
      <c r="F58" s="77" t="str" cm="1">
        <f t="array" ref="F58">IFERROR(ROUND(INDEX(F_Inputs!$A$2:$Z$438,MATCH($B58&amp;$D58,F_Inputs!$A$2:$A$438&amp;F_Inputs!$B$2:$B$438,0),MATCH(F$6,F_Inputs!$A$2:$Z$2,0)),3),"-")</f>
        <v>-</v>
      </c>
      <c r="G58" s="77" t="str" cm="1">
        <f t="array" ref="G58">IFERROR(ROUND(INDEX(F_Inputs!$A$2:$Z$438,MATCH($B58&amp;$D58,F_Inputs!$A$2:$A$438&amp;F_Inputs!$B$2:$B$438,0),MATCH(G$6,F_Inputs!$A$2:$Z$2,0)),3),"-")</f>
        <v>-</v>
      </c>
      <c r="H58" s="77" t="str" cm="1">
        <f t="array" ref="H58">IFERROR(ROUND(INDEX(F_Inputs!$A$2:$Z$438,MATCH($B58&amp;$D58,F_Inputs!$A$2:$A$438&amp;F_Inputs!$B$2:$B$438,0),MATCH(H$6,F_Inputs!$A$2:$Z$2,0)),3),"-")</f>
        <v>-</v>
      </c>
      <c r="I58" s="77" cm="1">
        <f t="array" ref="I58">IFERROR(ROUND(INDEX(F_Inputs!$A$2:$Z$438,MATCH($B58&amp;$D58,F_Inputs!$A$2:$A$438&amp;F_Inputs!$B$2:$B$438,0),MATCH(I$6,F_Inputs!$A$2:$Z$2,0)),3),"-")</f>
        <v>0</v>
      </c>
      <c r="J58" s="77" cm="1">
        <f t="array" ref="J58">IFERROR(ROUND(INDEX(F_Inputs!$A$2:$Z$438,MATCH($B58&amp;$D58,F_Inputs!$A$2:$A$438&amp;F_Inputs!$B$2:$B$438,0),MATCH(J$6,F_Inputs!$A$2:$Z$2,0)),3),"-")</f>
        <v>0</v>
      </c>
      <c r="K58" s="77" cm="1">
        <f t="array" ref="K58">IFERROR(ROUND(INDEX(F_Inputs!$A$2:$Z$438,MATCH($B58&amp;$D58,F_Inputs!$A$2:$A$438&amp;F_Inputs!$B$2:$B$438,0),MATCH(K$6,F_Inputs!$A$2:$Z$2,0)),3),"-")</f>
        <v>0</v>
      </c>
      <c r="L58" s="77" cm="1">
        <f t="array" ref="L58">IFERROR(ROUND(INDEX(F_Inputs!$A$2:$Z$438,MATCH($B58&amp;$D58,F_Inputs!$A$2:$A$438&amp;F_Inputs!$B$2:$B$438,0),MATCH(L$6,F_Inputs!$A$2:$Z$2,0)),3),"-")</f>
        <v>0</v>
      </c>
      <c r="M58" s="77" cm="1">
        <f t="array" ref="M58">IFERROR(ROUND(INDEX(F_Inputs!$A$2:$Z$438,MATCH($B58&amp;$D58,F_Inputs!$A$2:$A$438&amp;F_Inputs!$B$2:$B$438,0),MATCH(M$6,F_Inputs!$A$2:$Z$2,0)),3),"-")</f>
        <v>0</v>
      </c>
      <c r="N58" s="77" cm="1">
        <f t="array" ref="N58">IFERROR(ROUND(INDEX(F_Inputs!$A$2:$Z$438,MATCH($B58&amp;$D58,F_Inputs!$A$2:$A$438&amp;F_Inputs!$B$2:$B$438,0),MATCH(N$6,F_Inputs!$A$2:$Z$2,0)),3),"-")</f>
        <v>0</v>
      </c>
      <c r="O58" s="77" cm="1">
        <f t="array" ref="O58">IFERROR(ROUND(INDEX(F_Inputs!$A$2:$Z$438,MATCH($B58&amp;$D58,F_Inputs!$A$2:$A$438&amp;F_Inputs!$B$2:$B$438,0),MATCH(O$6,F_Inputs!$A$2:$Z$2,0)),3),"-")</f>
        <v>0</v>
      </c>
      <c r="P58" s="77" cm="1">
        <f t="array" ref="P58">IFERROR(ROUND(INDEX(F_Inputs!$A$2:$Z$438,MATCH($B58&amp;$D58,F_Inputs!$A$2:$A$438&amp;F_Inputs!$B$2:$B$438,0),MATCH(P$6,F_Inputs!$A$2:$Z$2,0)),3),"-")</f>
        <v>0</v>
      </c>
      <c r="Q58" s="77" cm="1">
        <f t="array" ref="Q58">IFERROR(ROUND(INDEX(F_Inputs!$A$2:$Z$438,MATCH($B58&amp;$D58,F_Inputs!$A$2:$A$438&amp;F_Inputs!$B$2:$B$438,0),MATCH(Q$6,F_Inputs!$A$2:$Z$2,0)),3),"-")</f>
        <v>0</v>
      </c>
      <c r="R58" s="77" cm="1">
        <f t="array" ref="R58">IFERROR(ROUND(INDEX(F_Inputs!$A$2:$Z$438,MATCH($B58&amp;$D58,F_Inputs!$A$2:$A$438&amp;F_Inputs!$B$2:$B$438,0),MATCH(R$6,F_Inputs!$A$2:$Z$2,0)),3),"-")</f>
        <v>0</v>
      </c>
      <c r="S58" s="77" cm="1">
        <f t="array" ref="S58">IFERROR(ROUND(INDEX(F_Inputs!$A$2:$Z$438,MATCH($B58&amp;$D58,F_Inputs!$A$2:$A$438&amp;F_Inputs!$B$2:$B$438,0),MATCH(S$6,F_Inputs!$A$2:$Z$2,0)),3),"-")</f>
        <v>0</v>
      </c>
      <c r="T58" s="77" cm="1">
        <f t="array" ref="T58">IFERROR(ROUND(INDEX(F_Inputs!$A$2:$Z$438,MATCH($B58&amp;$D58,F_Inputs!$A$2:$A$438&amp;F_Inputs!$B$2:$B$438,0),MATCH(T$6,F_Inputs!$A$2:$Z$2,0)),3),"-")</f>
        <v>0</v>
      </c>
      <c r="U58" s="77" cm="1">
        <f t="array" ref="U58">IFERROR(ROUND(INDEX(F_Inputs!$A$2:$Z$438,MATCH($B58&amp;$D58,F_Inputs!$A$2:$A$438&amp;F_Inputs!$B$2:$B$438,0),MATCH(U$6,F_Inputs!$A$2:$Z$2,0)),3),"-")</f>
        <v>0</v>
      </c>
      <c r="V58" s="77" cm="1">
        <f t="array" ref="V58">IFERROR(ROUND(INDEX(F_Inputs!$A$2:$Z$438,MATCH($B58&amp;$D58,F_Inputs!$A$2:$A$438&amp;F_Inputs!$B$2:$B$438,0),MATCH(V$6,F_Inputs!$A$2:$Z$2,0)),3),"-")</f>
        <v>0</v>
      </c>
      <c r="W58" s="77" cm="1">
        <f t="array" ref="W58">IFERROR(ROUND(INDEX(F_Inputs!$A$2:$Z$438,MATCH($B58&amp;$D58,F_Inputs!$A$2:$A$438&amp;F_Inputs!$B$2:$B$438,0),MATCH(W$6,F_Inputs!$A$2:$Z$2,0)),3),"-")</f>
        <v>0</v>
      </c>
      <c r="X58" s="77" cm="1">
        <f t="array" ref="X58">IFERROR(ROUND(INDEX(F_Inputs!$A$2:$Z$438,MATCH($B58&amp;$D58,F_Inputs!$A$2:$A$438&amp;F_Inputs!$B$2:$B$438,0),MATCH(X$6,F_Inputs!$A$2:$Z$2,0)),3),"-")</f>
        <v>0</v>
      </c>
      <c r="Y58" s="77" cm="1">
        <f t="array" ref="Y58">IFERROR(ROUND(INDEX(F_Inputs!$A$2:$Z$438,MATCH($B58&amp;$D58,F_Inputs!$A$2:$A$438&amp;F_Inputs!$B$2:$B$438,0),MATCH(Y$6,F_Inputs!$A$2:$Z$2,0)),3),"-")</f>
        <v>0</v>
      </c>
      <c r="Z58" s="77" cm="1">
        <f t="array" ref="Z58">IFERROR(ROUND(INDEX(F_Inputs!$A$2:$Z$438,MATCH($B58&amp;$D58,F_Inputs!$A$2:$A$438&amp;F_Inputs!$B$2:$B$438,0),MATCH(Z$6,F_Inputs!$A$2:$Z$2,0)),3),"-")</f>
        <v>0</v>
      </c>
      <c r="AA58" s="77" cm="1">
        <f t="array" ref="AA58">IFERROR(ROUND(INDEX(F_Inputs!$A$2:$Z$438,MATCH($B58&amp;$D58,F_Inputs!$A$2:$A$438&amp;F_Inputs!$B$2:$B$438,0),MATCH(AA$6,F_Inputs!$A$2:$Z$2,0)),3),"-")</f>
        <v>0</v>
      </c>
      <c r="AB58" s="77" cm="1">
        <f t="array" ref="AB58">IFERROR(ROUND(INDEX(F_Inputs!$A$2:$Z$438,MATCH($B58&amp;$D58,F_Inputs!$A$2:$A$438&amp;F_Inputs!$B$2:$B$438,0),MATCH(AB$6,F_Inputs!$A$2:$Z$2,0)),3),"-")</f>
        <v>0</v>
      </c>
    </row>
    <row r="59" spans="2:28" ht="20.45">
      <c r="B59" s="41" t="s">
        <v>242</v>
      </c>
      <c r="C59" s="4" t="str">
        <f t="shared" si="4"/>
        <v>Number</v>
      </c>
      <c r="D59" s="4" t="str">
        <f t="shared" si="5"/>
        <v>OUT5_08_I_PR24</v>
      </c>
      <c r="E59" s="77" t="str" cm="1">
        <f t="array" ref="E59">IFERROR(ROUND(INDEX(F_Inputs!$A$2:$Z$438,MATCH($B59&amp;$D59,F_Inputs!$A$2:$A$438&amp;F_Inputs!$B$2:$B$438,0),MATCH(E$6,F_Inputs!$A$2:$Z$2,0)),3),"-")</f>
        <v>-</v>
      </c>
      <c r="F59" s="77" t="str" cm="1">
        <f t="array" ref="F59">IFERROR(ROUND(INDEX(F_Inputs!$A$2:$Z$438,MATCH($B59&amp;$D59,F_Inputs!$A$2:$A$438&amp;F_Inputs!$B$2:$B$438,0),MATCH(F$6,F_Inputs!$A$2:$Z$2,0)),3),"-")</f>
        <v>-</v>
      </c>
      <c r="G59" s="77" t="str" cm="1">
        <f t="array" ref="G59">IFERROR(ROUND(INDEX(F_Inputs!$A$2:$Z$438,MATCH($B59&amp;$D59,F_Inputs!$A$2:$A$438&amp;F_Inputs!$B$2:$B$438,0),MATCH(G$6,F_Inputs!$A$2:$Z$2,0)),3),"-")</f>
        <v>-</v>
      </c>
      <c r="H59" s="77" t="str" cm="1">
        <f t="array" ref="H59">IFERROR(ROUND(INDEX(F_Inputs!$A$2:$Z$438,MATCH($B59&amp;$D59,F_Inputs!$A$2:$A$438&amp;F_Inputs!$B$2:$B$438,0),MATCH(H$6,F_Inputs!$A$2:$Z$2,0)),3),"-")</f>
        <v>-</v>
      </c>
      <c r="I59" s="77" cm="1">
        <f t="array" ref="I59">IFERROR(ROUND(INDEX(F_Inputs!$A$2:$Z$438,MATCH($B59&amp;$D59,F_Inputs!$A$2:$A$438&amp;F_Inputs!$B$2:$B$438,0),MATCH(I$6,F_Inputs!$A$2:$Z$2,0)),3),"-")</f>
        <v>83</v>
      </c>
      <c r="J59" s="77" cm="1">
        <f t="array" ref="J59">IFERROR(ROUND(INDEX(F_Inputs!$A$2:$Z$438,MATCH($B59&amp;$D59,F_Inputs!$A$2:$A$438&amp;F_Inputs!$B$2:$B$438,0),MATCH(J$6,F_Inputs!$A$2:$Z$2,0)),3),"-")</f>
        <v>83</v>
      </c>
      <c r="K59" s="77" cm="1">
        <f t="array" ref="K59">IFERROR(ROUND(INDEX(F_Inputs!$A$2:$Z$438,MATCH($B59&amp;$D59,F_Inputs!$A$2:$A$438&amp;F_Inputs!$B$2:$B$438,0),MATCH(K$6,F_Inputs!$A$2:$Z$2,0)),3),"-")</f>
        <v>83</v>
      </c>
      <c r="L59" s="77" cm="1">
        <f t="array" ref="L59">IFERROR(ROUND(INDEX(F_Inputs!$A$2:$Z$438,MATCH($B59&amp;$D59,F_Inputs!$A$2:$A$438&amp;F_Inputs!$B$2:$B$438,0),MATCH(L$6,F_Inputs!$A$2:$Z$2,0)),3),"-")</f>
        <v>83</v>
      </c>
      <c r="M59" s="77" cm="1">
        <f t="array" ref="M59">IFERROR(ROUND(INDEX(F_Inputs!$A$2:$Z$438,MATCH($B59&amp;$D59,F_Inputs!$A$2:$A$438&amp;F_Inputs!$B$2:$B$438,0),MATCH(M$6,F_Inputs!$A$2:$Z$2,0)),3),"-")</f>
        <v>83</v>
      </c>
      <c r="N59" s="77" cm="1">
        <f t="array" ref="N59">IFERROR(ROUND(INDEX(F_Inputs!$A$2:$Z$438,MATCH($B59&amp;$D59,F_Inputs!$A$2:$A$438&amp;F_Inputs!$B$2:$B$438,0),MATCH(N$6,F_Inputs!$A$2:$Z$2,0)),3),"-")</f>
        <v>83</v>
      </c>
      <c r="O59" s="77" cm="1">
        <f t="array" ref="O59">IFERROR(ROUND(INDEX(F_Inputs!$A$2:$Z$438,MATCH($B59&amp;$D59,F_Inputs!$A$2:$A$438&amp;F_Inputs!$B$2:$B$438,0),MATCH(O$6,F_Inputs!$A$2:$Z$2,0)),3),"-")</f>
        <v>83</v>
      </c>
      <c r="P59" s="77" cm="1">
        <f t="array" ref="P59">IFERROR(ROUND(INDEX(F_Inputs!$A$2:$Z$438,MATCH($B59&amp;$D59,F_Inputs!$A$2:$A$438&amp;F_Inputs!$B$2:$B$438,0),MATCH(P$6,F_Inputs!$A$2:$Z$2,0)),3),"-")</f>
        <v>84</v>
      </c>
      <c r="Q59" s="77" cm="1">
        <f t="array" ref="Q59">IFERROR(ROUND(INDEX(F_Inputs!$A$2:$Z$438,MATCH($B59&amp;$D59,F_Inputs!$A$2:$A$438&amp;F_Inputs!$B$2:$B$438,0),MATCH(Q$6,F_Inputs!$A$2:$Z$2,0)),3),"-")</f>
        <v>84</v>
      </c>
      <c r="R59" s="77" cm="1">
        <f t="array" ref="R59">IFERROR(ROUND(INDEX(F_Inputs!$A$2:$Z$438,MATCH($B59&amp;$D59,F_Inputs!$A$2:$A$438&amp;F_Inputs!$B$2:$B$438,0),MATCH(R$6,F_Inputs!$A$2:$Z$2,0)),3),"-")</f>
        <v>84</v>
      </c>
      <c r="S59" s="77" cm="1">
        <f t="array" ref="S59">IFERROR(ROUND(INDEX(F_Inputs!$A$2:$Z$438,MATCH($B59&amp;$D59,F_Inputs!$A$2:$A$438&amp;F_Inputs!$B$2:$B$438,0),MATCH(S$6,F_Inputs!$A$2:$Z$2,0)),3),"-")</f>
        <v>84</v>
      </c>
      <c r="T59" s="77" cm="1">
        <f t="array" ref="T59">IFERROR(ROUND(INDEX(F_Inputs!$A$2:$Z$438,MATCH($B59&amp;$D59,F_Inputs!$A$2:$A$438&amp;F_Inputs!$B$2:$B$438,0),MATCH(T$6,F_Inputs!$A$2:$Z$2,0)),3),"-")</f>
        <v>84</v>
      </c>
      <c r="U59" s="77" cm="1">
        <f t="array" ref="U59">IFERROR(ROUND(INDEX(F_Inputs!$A$2:$Z$438,MATCH($B59&amp;$D59,F_Inputs!$A$2:$A$438&amp;F_Inputs!$B$2:$B$438,0),MATCH(U$6,F_Inputs!$A$2:$Z$2,0)),3),"-")</f>
        <v>84</v>
      </c>
      <c r="V59" s="77" cm="1">
        <f t="array" ref="V59">IFERROR(ROUND(INDEX(F_Inputs!$A$2:$Z$438,MATCH($B59&amp;$D59,F_Inputs!$A$2:$A$438&amp;F_Inputs!$B$2:$B$438,0),MATCH(V$6,F_Inputs!$A$2:$Z$2,0)),3),"-")</f>
        <v>84</v>
      </c>
      <c r="W59" s="77" cm="1">
        <f t="array" ref="W59">IFERROR(ROUND(INDEX(F_Inputs!$A$2:$Z$438,MATCH($B59&amp;$D59,F_Inputs!$A$2:$A$438&amp;F_Inputs!$B$2:$B$438,0),MATCH(W$6,F_Inputs!$A$2:$Z$2,0)),3),"-")</f>
        <v>84</v>
      </c>
      <c r="X59" s="77" cm="1">
        <f t="array" ref="X59">IFERROR(ROUND(INDEX(F_Inputs!$A$2:$Z$438,MATCH($B59&amp;$D59,F_Inputs!$A$2:$A$438&amp;F_Inputs!$B$2:$B$438,0),MATCH(X$6,F_Inputs!$A$2:$Z$2,0)),3),"-")</f>
        <v>84</v>
      </c>
      <c r="Y59" s="77" cm="1">
        <f t="array" ref="Y59">IFERROR(ROUND(INDEX(F_Inputs!$A$2:$Z$438,MATCH($B59&amp;$D59,F_Inputs!$A$2:$A$438&amp;F_Inputs!$B$2:$B$438,0),MATCH(Y$6,F_Inputs!$A$2:$Z$2,0)),3),"-")</f>
        <v>84</v>
      </c>
      <c r="Z59" s="77" cm="1">
        <f t="array" ref="Z59">IFERROR(ROUND(INDEX(F_Inputs!$A$2:$Z$438,MATCH($B59&amp;$D59,F_Inputs!$A$2:$A$438&amp;F_Inputs!$B$2:$B$438,0),MATCH(Z$6,F_Inputs!$A$2:$Z$2,0)),3),"-")</f>
        <v>84</v>
      </c>
      <c r="AA59" s="77" cm="1">
        <f t="array" ref="AA59">IFERROR(ROUND(INDEX(F_Inputs!$A$2:$Z$438,MATCH($B59&amp;$D59,F_Inputs!$A$2:$A$438&amp;F_Inputs!$B$2:$B$438,0),MATCH(AA$6,F_Inputs!$A$2:$Z$2,0)),3),"-")</f>
        <v>84</v>
      </c>
      <c r="AB59" s="77" cm="1">
        <f t="array" ref="AB59">IFERROR(ROUND(INDEX(F_Inputs!$A$2:$Z$438,MATCH($B59&amp;$D59,F_Inputs!$A$2:$A$438&amp;F_Inputs!$B$2:$B$438,0),MATCH(AB$6,F_Inputs!$A$2:$Z$2,0)),3),"-")</f>
        <v>84</v>
      </c>
    </row>
    <row r="60" spans="2:28" ht="20.45">
      <c r="B60" s="41" t="s">
        <v>243</v>
      </c>
      <c r="C60" s="4" t="str">
        <f t="shared" si="4"/>
        <v>Number</v>
      </c>
      <c r="D60" s="4" t="str">
        <f t="shared" si="5"/>
        <v>OUT5_08_I_PR24</v>
      </c>
      <c r="E60" s="77" t="str" cm="1">
        <f t="array" ref="E60">IFERROR(ROUND(INDEX(F_Inputs!$A$2:$Z$438,MATCH($B60&amp;$D60,F_Inputs!$A$2:$A$438&amp;F_Inputs!$B$2:$B$438,0),MATCH(E$6,F_Inputs!$A$2:$Z$2,0)),3),"-")</f>
        <v>-</v>
      </c>
      <c r="F60" s="77" t="str" cm="1">
        <f t="array" ref="F60">IFERROR(ROUND(INDEX(F_Inputs!$A$2:$Z$438,MATCH($B60&amp;$D60,F_Inputs!$A$2:$A$438&amp;F_Inputs!$B$2:$B$438,0),MATCH(F$6,F_Inputs!$A$2:$Z$2,0)),3),"-")</f>
        <v>-</v>
      </c>
      <c r="G60" s="77" t="str" cm="1">
        <f t="array" ref="G60">IFERROR(ROUND(INDEX(F_Inputs!$A$2:$Z$438,MATCH($B60&amp;$D60,F_Inputs!$A$2:$A$438&amp;F_Inputs!$B$2:$B$438,0),MATCH(G$6,F_Inputs!$A$2:$Z$2,0)),3),"-")</f>
        <v>-</v>
      </c>
      <c r="H60" s="77" t="str" cm="1">
        <f t="array" ref="H60">IFERROR(ROUND(INDEX(F_Inputs!$A$2:$Z$438,MATCH($B60&amp;$D60,F_Inputs!$A$2:$A$438&amp;F_Inputs!$B$2:$B$438,0),MATCH(H$6,F_Inputs!$A$2:$Z$2,0)),3),"-")</f>
        <v>-</v>
      </c>
      <c r="I60" s="77" cm="1">
        <f t="array" ref="I60">IFERROR(ROUND(INDEX(F_Inputs!$A$2:$Z$438,MATCH($B60&amp;$D60,F_Inputs!$A$2:$A$438&amp;F_Inputs!$B$2:$B$438,0),MATCH(I$6,F_Inputs!$A$2:$Z$2,0)),3),"-")</f>
        <v>1</v>
      </c>
      <c r="J60" s="77" cm="1">
        <f t="array" ref="J60">IFERROR(ROUND(INDEX(F_Inputs!$A$2:$Z$438,MATCH($B60&amp;$D60,F_Inputs!$A$2:$A$438&amp;F_Inputs!$B$2:$B$438,0),MATCH(J$6,F_Inputs!$A$2:$Z$2,0)),3),"-")</f>
        <v>1</v>
      </c>
      <c r="K60" s="77" cm="1">
        <f t="array" ref="K60">IFERROR(ROUND(INDEX(F_Inputs!$A$2:$Z$438,MATCH($B60&amp;$D60,F_Inputs!$A$2:$A$438&amp;F_Inputs!$B$2:$B$438,0),MATCH(K$6,F_Inputs!$A$2:$Z$2,0)),3),"-")</f>
        <v>1</v>
      </c>
      <c r="L60" s="77" cm="1">
        <f t="array" ref="L60">IFERROR(ROUND(INDEX(F_Inputs!$A$2:$Z$438,MATCH($B60&amp;$D60,F_Inputs!$A$2:$A$438&amp;F_Inputs!$B$2:$B$438,0),MATCH(L$6,F_Inputs!$A$2:$Z$2,0)),3),"-")</f>
        <v>1</v>
      </c>
      <c r="M60" s="77" cm="1">
        <f t="array" ref="M60">IFERROR(ROUND(INDEX(F_Inputs!$A$2:$Z$438,MATCH($B60&amp;$D60,F_Inputs!$A$2:$A$438&amp;F_Inputs!$B$2:$B$438,0),MATCH(M$6,F_Inputs!$A$2:$Z$2,0)),3),"-")</f>
        <v>1</v>
      </c>
      <c r="N60" s="77" cm="1">
        <f t="array" ref="N60">IFERROR(ROUND(INDEX(F_Inputs!$A$2:$Z$438,MATCH($B60&amp;$D60,F_Inputs!$A$2:$A$438&amp;F_Inputs!$B$2:$B$438,0),MATCH(N$6,F_Inputs!$A$2:$Z$2,0)),3),"-")</f>
        <v>0</v>
      </c>
      <c r="O60" s="77" cm="1">
        <f t="array" ref="O60">IFERROR(ROUND(INDEX(F_Inputs!$A$2:$Z$438,MATCH($B60&amp;$D60,F_Inputs!$A$2:$A$438&amp;F_Inputs!$B$2:$B$438,0),MATCH(O$6,F_Inputs!$A$2:$Z$2,0)),3),"-")</f>
        <v>1</v>
      </c>
      <c r="P60" s="77" cm="1">
        <f t="array" ref="P60">IFERROR(ROUND(INDEX(F_Inputs!$A$2:$Z$438,MATCH($B60&amp;$D60,F_Inputs!$A$2:$A$438&amp;F_Inputs!$B$2:$B$438,0),MATCH(P$6,F_Inputs!$A$2:$Z$2,0)),3),"-")</f>
        <v>2</v>
      </c>
      <c r="Q60" s="77" cm="1">
        <f t="array" ref="Q60">IFERROR(ROUND(INDEX(F_Inputs!$A$2:$Z$438,MATCH($B60&amp;$D60,F_Inputs!$A$2:$A$438&amp;F_Inputs!$B$2:$B$438,0),MATCH(Q$6,F_Inputs!$A$2:$Z$2,0)),3),"-")</f>
        <v>2</v>
      </c>
      <c r="R60" s="77" cm="1">
        <f t="array" ref="R60">IFERROR(ROUND(INDEX(F_Inputs!$A$2:$Z$438,MATCH($B60&amp;$D60,F_Inputs!$A$2:$A$438&amp;F_Inputs!$B$2:$B$438,0),MATCH(R$6,F_Inputs!$A$2:$Z$2,0)),3),"-")</f>
        <v>2</v>
      </c>
      <c r="S60" s="77" cm="1">
        <f t="array" ref="S60">IFERROR(ROUND(INDEX(F_Inputs!$A$2:$Z$438,MATCH($B60&amp;$D60,F_Inputs!$A$2:$A$438&amp;F_Inputs!$B$2:$B$438,0),MATCH(S$6,F_Inputs!$A$2:$Z$2,0)),3),"-")</f>
        <v>2</v>
      </c>
      <c r="T60" s="77" cm="1">
        <f t="array" ref="T60">IFERROR(ROUND(INDEX(F_Inputs!$A$2:$Z$438,MATCH($B60&amp;$D60,F_Inputs!$A$2:$A$438&amp;F_Inputs!$B$2:$B$438,0),MATCH(T$6,F_Inputs!$A$2:$Z$2,0)),3),"-")</f>
        <v>2</v>
      </c>
      <c r="U60" s="77" cm="1">
        <f t="array" ref="U60">IFERROR(ROUND(INDEX(F_Inputs!$A$2:$Z$438,MATCH($B60&amp;$D60,F_Inputs!$A$2:$A$438&amp;F_Inputs!$B$2:$B$438,0),MATCH(U$6,F_Inputs!$A$2:$Z$2,0)),3),"-")</f>
        <v>2</v>
      </c>
      <c r="V60" s="77" cm="1">
        <f t="array" ref="V60">IFERROR(ROUND(INDEX(F_Inputs!$A$2:$Z$438,MATCH($B60&amp;$D60,F_Inputs!$A$2:$A$438&amp;F_Inputs!$B$2:$B$438,0),MATCH(V$6,F_Inputs!$A$2:$Z$2,0)),3),"-")</f>
        <v>2</v>
      </c>
      <c r="W60" s="77" cm="1">
        <f t="array" ref="W60">IFERROR(ROUND(INDEX(F_Inputs!$A$2:$Z$438,MATCH($B60&amp;$D60,F_Inputs!$A$2:$A$438&amp;F_Inputs!$B$2:$B$438,0),MATCH(W$6,F_Inputs!$A$2:$Z$2,0)),3),"-")</f>
        <v>2</v>
      </c>
      <c r="X60" s="77" cm="1">
        <f t="array" ref="X60">IFERROR(ROUND(INDEX(F_Inputs!$A$2:$Z$438,MATCH($B60&amp;$D60,F_Inputs!$A$2:$A$438&amp;F_Inputs!$B$2:$B$438,0),MATCH(X$6,F_Inputs!$A$2:$Z$2,0)),3),"-")</f>
        <v>2</v>
      </c>
      <c r="Y60" s="77" cm="1">
        <f t="array" ref="Y60">IFERROR(ROUND(INDEX(F_Inputs!$A$2:$Z$438,MATCH($B60&amp;$D60,F_Inputs!$A$2:$A$438&amp;F_Inputs!$B$2:$B$438,0),MATCH(Y$6,F_Inputs!$A$2:$Z$2,0)),3),"-")</f>
        <v>2</v>
      </c>
      <c r="Z60" s="77" cm="1">
        <f t="array" ref="Z60">IFERROR(ROUND(INDEX(F_Inputs!$A$2:$Z$438,MATCH($B60&amp;$D60,F_Inputs!$A$2:$A$438&amp;F_Inputs!$B$2:$B$438,0),MATCH(Z$6,F_Inputs!$A$2:$Z$2,0)),3),"-")</f>
        <v>2</v>
      </c>
      <c r="AA60" s="77" cm="1">
        <f t="array" ref="AA60">IFERROR(ROUND(INDEX(F_Inputs!$A$2:$Z$438,MATCH($B60&amp;$D60,F_Inputs!$A$2:$A$438&amp;F_Inputs!$B$2:$B$438,0),MATCH(AA$6,F_Inputs!$A$2:$Z$2,0)),3),"-")</f>
        <v>2</v>
      </c>
      <c r="AB60" s="77" cm="1">
        <f t="array" ref="AB60">IFERROR(ROUND(INDEX(F_Inputs!$A$2:$Z$438,MATCH($B60&amp;$D60,F_Inputs!$A$2:$A$438&amp;F_Inputs!$B$2:$B$438,0),MATCH(AB$6,F_Inputs!$A$2:$Z$2,0)),3),"-")</f>
        <v>2</v>
      </c>
    </row>
    <row r="61" spans="2:28" ht="20.45">
      <c r="B61" s="41" t="s">
        <v>244</v>
      </c>
      <c r="C61" s="4" t="str">
        <f t="shared" si="4"/>
        <v>Number</v>
      </c>
      <c r="D61" s="4" t="str">
        <f t="shared" si="5"/>
        <v>OUT5_08_I_PR24</v>
      </c>
      <c r="E61" s="77" t="str" cm="1">
        <f t="array" ref="E61">IFERROR(ROUND(INDEX(F_Inputs!$A$2:$Z$438,MATCH($B61&amp;$D61,F_Inputs!$A$2:$A$438&amp;F_Inputs!$B$2:$B$438,0),MATCH(E$6,F_Inputs!$A$2:$Z$2,0)),3),"-")</f>
        <v>-</v>
      </c>
      <c r="F61" s="77" t="str" cm="1">
        <f t="array" ref="F61">IFERROR(ROUND(INDEX(F_Inputs!$A$2:$Z$438,MATCH($B61&amp;$D61,F_Inputs!$A$2:$A$438&amp;F_Inputs!$B$2:$B$438,0),MATCH(F$6,F_Inputs!$A$2:$Z$2,0)),3),"-")</f>
        <v>-</v>
      </c>
      <c r="G61" s="77" t="str" cm="1">
        <f t="array" ref="G61">IFERROR(ROUND(INDEX(F_Inputs!$A$2:$Z$438,MATCH($B61&amp;$D61,F_Inputs!$A$2:$A$438&amp;F_Inputs!$B$2:$B$438,0),MATCH(G$6,F_Inputs!$A$2:$Z$2,0)),3),"-")</f>
        <v>-</v>
      </c>
      <c r="H61" s="77" t="str" cm="1">
        <f t="array" ref="H61">IFERROR(ROUND(INDEX(F_Inputs!$A$2:$Z$438,MATCH($B61&amp;$D61,F_Inputs!$A$2:$A$438&amp;F_Inputs!$B$2:$B$438,0),MATCH(H$6,F_Inputs!$A$2:$Z$2,0)),3),"-")</f>
        <v>-</v>
      </c>
      <c r="I61" s="77" cm="1">
        <f t="array" ref="I61">IFERROR(ROUND(INDEX(F_Inputs!$A$2:$Z$438,MATCH($B61&amp;$D61,F_Inputs!$A$2:$A$438&amp;F_Inputs!$B$2:$B$438,0),MATCH(I$6,F_Inputs!$A$2:$Z$2,0)),3),"-")</f>
        <v>31</v>
      </c>
      <c r="J61" s="77" cm="1">
        <f t="array" ref="J61">IFERROR(ROUND(INDEX(F_Inputs!$A$2:$Z$438,MATCH($B61&amp;$D61,F_Inputs!$A$2:$A$438&amp;F_Inputs!$B$2:$B$438,0),MATCH(J$6,F_Inputs!$A$2:$Z$2,0)),3),"-")</f>
        <v>31</v>
      </c>
      <c r="K61" s="77" cm="1">
        <f t="array" ref="K61">IFERROR(ROUND(INDEX(F_Inputs!$A$2:$Z$438,MATCH($B61&amp;$D61,F_Inputs!$A$2:$A$438&amp;F_Inputs!$B$2:$B$438,0),MATCH(K$6,F_Inputs!$A$2:$Z$2,0)),3),"-")</f>
        <v>31</v>
      </c>
      <c r="L61" s="77" cm="1">
        <f t="array" ref="L61">IFERROR(ROUND(INDEX(F_Inputs!$A$2:$Z$438,MATCH($B61&amp;$D61,F_Inputs!$A$2:$A$438&amp;F_Inputs!$B$2:$B$438,0),MATCH(L$6,F_Inputs!$A$2:$Z$2,0)),3),"-")</f>
        <v>30</v>
      </c>
      <c r="M61" s="77" cm="1">
        <f t="array" ref="M61">IFERROR(ROUND(INDEX(F_Inputs!$A$2:$Z$438,MATCH($B61&amp;$D61,F_Inputs!$A$2:$A$438&amp;F_Inputs!$B$2:$B$438,0),MATCH(M$6,F_Inputs!$A$2:$Z$2,0)),3),"-")</f>
        <v>29</v>
      </c>
      <c r="N61" s="77" cm="1">
        <f t="array" ref="N61">IFERROR(ROUND(INDEX(F_Inputs!$A$2:$Z$438,MATCH($B61&amp;$D61,F_Inputs!$A$2:$A$438&amp;F_Inputs!$B$2:$B$438,0),MATCH(N$6,F_Inputs!$A$2:$Z$2,0)),3),"-")</f>
        <v>0</v>
      </c>
      <c r="O61" s="77" cm="1">
        <f t="array" ref="O61">IFERROR(ROUND(INDEX(F_Inputs!$A$2:$Z$438,MATCH($B61&amp;$D61,F_Inputs!$A$2:$A$438&amp;F_Inputs!$B$2:$B$438,0),MATCH(O$6,F_Inputs!$A$2:$Z$2,0)),3),"-")</f>
        <v>29</v>
      </c>
      <c r="P61" s="77" cm="1">
        <f t="array" ref="P61">IFERROR(ROUND(INDEX(F_Inputs!$A$2:$Z$438,MATCH($B61&amp;$D61,F_Inputs!$A$2:$A$438&amp;F_Inputs!$B$2:$B$438,0),MATCH(P$6,F_Inputs!$A$2:$Z$2,0)),3),"-")</f>
        <v>29</v>
      </c>
      <c r="Q61" s="77" cm="1">
        <f t="array" ref="Q61">IFERROR(ROUND(INDEX(F_Inputs!$A$2:$Z$438,MATCH($B61&amp;$D61,F_Inputs!$A$2:$A$438&amp;F_Inputs!$B$2:$B$438,0),MATCH(Q$6,F_Inputs!$A$2:$Z$2,0)),3),"-")</f>
        <v>29</v>
      </c>
      <c r="R61" s="77" cm="1">
        <f t="array" ref="R61">IFERROR(ROUND(INDEX(F_Inputs!$A$2:$Z$438,MATCH($B61&amp;$D61,F_Inputs!$A$2:$A$438&amp;F_Inputs!$B$2:$B$438,0),MATCH(R$6,F_Inputs!$A$2:$Z$2,0)),3),"-")</f>
        <v>29</v>
      </c>
      <c r="S61" s="77" cm="1">
        <f t="array" ref="S61">IFERROR(ROUND(INDEX(F_Inputs!$A$2:$Z$438,MATCH($B61&amp;$D61,F_Inputs!$A$2:$A$438&amp;F_Inputs!$B$2:$B$438,0),MATCH(S$6,F_Inputs!$A$2:$Z$2,0)),3),"-")</f>
        <v>29</v>
      </c>
      <c r="T61" s="77" cm="1">
        <f t="array" ref="T61">IFERROR(ROUND(INDEX(F_Inputs!$A$2:$Z$438,MATCH($B61&amp;$D61,F_Inputs!$A$2:$A$438&amp;F_Inputs!$B$2:$B$438,0),MATCH(T$6,F_Inputs!$A$2:$Z$2,0)),3),"-")</f>
        <v>29</v>
      </c>
      <c r="U61" s="77" cm="1">
        <f t="array" ref="U61">IFERROR(ROUND(INDEX(F_Inputs!$A$2:$Z$438,MATCH($B61&amp;$D61,F_Inputs!$A$2:$A$438&amp;F_Inputs!$B$2:$B$438,0),MATCH(U$6,F_Inputs!$A$2:$Z$2,0)),3),"-")</f>
        <v>29</v>
      </c>
      <c r="V61" s="77" cm="1">
        <f t="array" ref="V61">IFERROR(ROUND(INDEX(F_Inputs!$A$2:$Z$438,MATCH($B61&amp;$D61,F_Inputs!$A$2:$A$438&amp;F_Inputs!$B$2:$B$438,0),MATCH(V$6,F_Inputs!$A$2:$Z$2,0)),3),"-")</f>
        <v>29</v>
      </c>
      <c r="W61" s="77" cm="1">
        <f t="array" ref="W61">IFERROR(ROUND(INDEX(F_Inputs!$A$2:$Z$438,MATCH($B61&amp;$D61,F_Inputs!$A$2:$A$438&amp;F_Inputs!$B$2:$B$438,0),MATCH(W$6,F_Inputs!$A$2:$Z$2,0)),3),"-")</f>
        <v>29</v>
      </c>
      <c r="X61" s="77" cm="1">
        <f t="array" ref="X61">IFERROR(ROUND(INDEX(F_Inputs!$A$2:$Z$438,MATCH($B61&amp;$D61,F_Inputs!$A$2:$A$438&amp;F_Inputs!$B$2:$B$438,0),MATCH(X$6,F_Inputs!$A$2:$Z$2,0)),3),"-")</f>
        <v>29</v>
      </c>
      <c r="Y61" s="77" cm="1">
        <f t="array" ref="Y61">IFERROR(ROUND(INDEX(F_Inputs!$A$2:$Z$438,MATCH($B61&amp;$D61,F_Inputs!$A$2:$A$438&amp;F_Inputs!$B$2:$B$438,0),MATCH(Y$6,F_Inputs!$A$2:$Z$2,0)),3),"-")</f>
        <v>29</v>
      </c>
      <c r="Z61" s="77" cm="1">
        <f t="array" ref="Z61">IFERROR(ROUND(INDEX(F_Inputs!$A$2:$Z$438,MATCH($B61&amp;$D61,F_Inputs!$A$2:$A$438&amp;F_Inputs!$B$2:$B$438,0),MATCH(Z$6,F_Inputs!$A$2:$Z$2,0)),3),"-")</f>
        <v>29</v>
      </c>
      <c r="AA61" s="77" cm="1">
        <f t="array" ref="AA61">IFERROR(ROUND(INDEX(F_Inputs!$A$2:$Z$438,MATCH($B61&amp;$D61,F_Inputs!$A$2:$A$438&amp;F_Inputs!$B$2:$B$438,0),MATCH(AA$6,F_Inputs!$A$2:$Z$2,0)),3),"-")</f>
        <v>29</v>
      </c>
      <c r="AB61" s="77" cm="1">
        <f t="array" ref="AB61">IFERROR(ROUND(INDEX(F_Inputs!$A$2:$Z$438,MATCH($B61&amp;$D61,F_Inputs!$A$2:$A$438&amp;F_Inputs!$B$2:$B$438,0),MATCH(AB$6,F_Inputs!$A$2:$Z$2,0)),3),"-")</f>
        <v>29</v>
      </c>
    </row>
    <row r="62" spans="2:28" ht="20.45">
      <c r="B62" s="41" t="s">
        <v>245</v>
      </c>
      <c r="C62" s="4" t="str">
        <f t="shared" si="4"/>
        <v>Number</v>
      </c>
      <c r="D62" s="4" t="str">
        <f t="shared" si="5"/>
        <v>OUT5_08_I_PR24</v>
      </c>
      <c r="E62" s="77" t="str" cm="1">
        <f t="array" ref="E62">IFERROR(ROUND(INDEX(F_Inputs!$A$2:$Z$438,MATCH($B62&amp;$D62,F_Inputs!$A$2:$A$438&amp;F_Inputs!$B$2:$B$438,0),MATCH(E$6,F_Inputs!$A$2:$Z$2,0)),3),"-")</f>
        <v>-</v>
      </c>
      <c r="F62" s="77" t="str" cm="1">
        <f t="array" ref="F62">IFERROR(ROUND(INDEX(F_Inputs!$A$2:$Z$438,MATCH($B62&amp;$D62,F_Inputs!$A$2:$A$438&amp;F_Inputs!$B$2:$B$438,0),MATCH(F$6,F_Inputs!$A$2:$Z$2,0)),3),"-")</f>
        <v>-</v>
      </c>
      <c r="G62" s="77" t="str" cm="1">
        <f t="array" ref="G62">IFERROR(ROUND(INDEX(F_Inputs!$A$2:$Z$438,MATCH($B62&amp;$D62,F_Inputs!$A$2:$A$438&amp;F_Inputs!$B$2:$B$438,0),MATCH(G$6,F_Inputs!$A$2:$Z$2,0)),3),"-")</f>
        <v>-</v>
      </c>
      <c r="H62" s="77" t="str" cm="1">
        <f t="array" ref="H62">IFERROR(ROUND(INDEX(F_Inputs!$A$2:$Z$438,MATCH($B62&amp;$D62,F_Inputs!$A$2:$A$438&amp;F_Inputs!$B$2:$B$438,0),MATCH(H$6,F_Inputs!$A$2:$Z$2,0)),3),"-")</f>
        <v>-</v>
      </c>
      <c r="I62" s="77" cm="1">
        <f t="array" ref="I62">IFERROR(ROUND(INDEX(F_Inputs!$A$2:$Z$438,MATCH($B62&amp;$D62,F_Inputs!$A$2:$A$438&amp;F_Inputs!$B$2:$B$438,0),MATCH(I$6,F_Inputs!$A$2:$Z$2,0)),3),"-")</f>
        <v>47</v>
      </c>
      <c r="J62" s="77" cm="1">
        <f t="array" ref="J62">IFERROR(ROUND(INDEX(F_Inputs!$A$2:$Z$438,MATCH($B62&amp;$D62,F_Inputs!$A$2:$A$438&amp;F_Inputs!$B$2:$B$438,0),MATCH(J$6,F_Inputs!$A$2:$Z$2,0)),3),"-")</f>
        <v>47</v>
      </c>
      <c r="K62" s="77" cm="1">
        <f t="array" ref="K62">IFERROR(ROUND(INDEX(F_Inputs!$A$2:$Z$438,MATCH($B62&amp;$D62,F_Inputs!$A$2:$A$438&amp;F_Inputs!$B$2:$B$438,0),MATCH(K$6,F_Inputs!$A$2:$Z$2,0)),3),"-")</f>
        <v>47</v>
      </c>
      <c r="L62" s="77" cm="1">
        <f t="array" ref="L62">IFERROR(ROUND(INDEX(F_Inputs!$A$2:$Z$438,MATCH($B62&amp;$D62,F_Inputs!$A$2:$A$438&amp;F_Inputs!$B$2:$B$438,0),MATCH(L$6,F_Inputs!$A$2:$Z$2,0)),3),"-")</f>
        <v>47</v>
      </c>
      <c r="M62" s="77" cm="1">
        <f t="array" ref="M62">IFERROR(ROUND(INDEX(F_Inputs!$A$2:$Z$438,MATCH($B62&amp;$D62,F_Inputs!$A$2:$A$438&amp;F_Inputs!$B$2:$B$438,0),MATCH(M$6,F_Inputs!$A$2:$Z$2,0)),3),"-")</f>
        <v>48</v>
      </c>
      <c r="N62" s="77" cm="1">
        <f t="array" ref="N62">IFERROR(ROUND(INDEX(F_Inputs!$A$2:$Z$438,MATCH($B62&amp;$D62,F_Inputs!$A$2:$A$438&amp;F_Inputs!$B$2:$B$438,0),MATCH(N$6,F_Inputs!$A$2:$Z$2,0)),3),"-")</f>
        <v>0</v>
      </c>
      <c r="O62" s="77" cm="1">
        <f t="array" ref="O62">IFERROR(ROUND(INDEX(F_Inputs!$A$2:$Z$438,MATCH($B62&amp;$D62,F_Inputs!$A$2:$A$438&amp;F_Inputs!$B$2:$B$438,0),MATCH(O$6,F_Inputs!$A$2:$Z$2,0)),3),"-")</f>
        <v>48</v>
      </c>
      <c r="P62" s="77" cm="1">
        <f t="array" ref="P62">IFERROR(ROUND(INDEX(F_Inputs!$A$2:$Z$438,MATCH($B62&amp;$D62,F_Inputs!$A$2:$A$438&amp;F_Inputs!$B$2:$B$438,0),MATCH(P$6,F_Inputs!$A$2:$Z$2,0)),3),"-")</f>
        <v>47</v>
      </c>
      <c r="Q62" s="77" cm="1">
        <f t="array" ref="Q62">IFERROR(ROUND(INDEX(F_Inputs!$A$2:$Z$438,MATCH($B62&amp;$D62,F_Inputs!$A$2:$A$438&amp;F_Inputs!$B$2:$B$438,0),MATCH(Q$6,F_Inputs!$A$2:$Z$2,0)),3),"-")</f>
        <v>47</v>
      </c>
      <c r="R62" s="77" cm="1">
        <f t="array" ref="R62">IFERROR(ROUND(INDEX(F_Inputs!$A$2:$Z$438,MATCH($B62&amp;$D62,F_Inputs!$A$2:$A$438&amp;F_Inputs!$B$2:$B$438,0),MATCH(R$6,F_Inputs!$A$2:$Z$2,0)),3),"-")</f>
        <v>47</v>
      </c>
      <c r="S62" s="77" cm="1">
        <f t="array" ref="S62">IFERROR(ROUND(INDEX(F_Inputs!$A$2:$Z$438,MATCH($B62&amp;$D62,F_Inputs!$A$2:$A$438&amp;F_Inputs!$B$2:$B$438,0),MATCH(S$6,F_Inputs!$A$2:$Z$2,0)),3),"-")</f>
        <v>47</v>
      </c>
      <c r="T62" s="77" cm="1">
        <f t="array" ref="T62">IFERROR(ROUND(INDEX(F_Inputs!$A$2:$Z$438,MATCH($B62&amp;$D62,F_Inputs!$A$2:$A$438&amp;F_Inputs!$B$2:$B$438,0),MATCH(T$6,F_Inputs!$A$2:$Z$2,0)),3),"-")</f>
        <v>47</v>
      </c>
      <c r="U62" s="77" cm="1">
        <f t="array" ref="U62">IFERROR(ROUND(INDEX(F_Inputs!$A$2:$Z$438,MATCH($B62&amp;$D62,F_Inputs!$A$2:$A$438&amp;F_Inputs!$B$2:$B$438,0),MATCH(U$6,F_Inputs!$A$2:$Z$2,0)),3),"-")</f>
        <v>47</v>
      </c>
      <c r="V62" s="77" cm="1">
        <f t="array" ref="V62">IFERROR(ROUND(INDEX(F_Inputs!$A$2:$Z$438,MATCH($B62&amp;$D62,F_Inputs!$A$2:$A$438&amp;F_Inputs!$B$2:$B$438,0),MATCH(V$6,F_Inputs!$A$2:$Z$2,0)),3),"-")</f>
        <v>47</v>
      </c>
      <c r="W62" s="77" cm="1">
        <f t="array" ref="W62">IFERROR(ROUND(INDEX(F_Inputs!$A$2:$Z$438,MATCH($B62&amp;$D62,F_Inputs!$A$2:$A$438&amp;F_Inputs!$B$2:$B$438,0),MATCH(W$6,F_Inputs!$A$2:$Z$2,0)),3),"-")</f>
        <v>47</v>
      </c>
      <c r="X62" s="77" cm="1">
        <f t="array" ref="X62">IFERROR(ROUND(INDEX(F_Inputs!$A$2:$Z$438,MATCH($B62&amp;$D62,F_Inputs!$A$2:$A$438&amp;F_Inputs!$B$2:$B$438,0),MATCH(X$6,F_Inputs!$A$2:$Z$2,0)),3),"-")</f>
        <v>47</v>
      </c>
      <c r="Y62" s="77" cm="1">
        <f t="array" ref="Y62">IFERROR(ROUND(INDEX(F_Inputs!$A$2:$Z$438,MATCH($B62&amp;$D62,F_Inputs!$A$2:$A$438&amp;F_Inputs!$B$2:$B$438,0),MATCH(Y$6,F_Inputs!$A$2:$Z$2,0)),3),"-")</f>
        <v>47</v>
      </c>
      <c r="Z62" s="77" cm="1">
        <f t="array" ref="Z62">IFERROR(ROUND(INDEX(F_Inputs!$A$2:$Z$438,MATCH($B62&amp;$D62,F_Inputs!$A$2:$A$438&amp;F_Inputs!$B$2:$B$438,0),MATCH(Z$6,F_Inputs!$A$2:$Z$2,0)),3),"-")</f>
        <v>47</v>
      </c>
      <c r="AA62" s="77" cm="1">
        <f t="array" ref="AA62">IFERROR(ROUND(INDEX(F_Inputs!$A$2:$Z$438,MATCH($B62&amp;$D62,F_Inputs!$A$2:$A$438&amp;F_Inputs!$B$2:$B$438,0),MATCH(AA$6,F_Inputs!$A$2:$Z$2,0)),3),"-")</f>
        <v>47</v>
      </c>
      <c r="AB62" s="77" cm="1">
        <f t="array" ref="AB62">IFERROR(ROUND(INDEX(F_Inputs!$A$2:$Z$438,MATCH($B62&amp;$D62,F_Inputs!$A$2:$A$438&amp;F_Inputs!$B$2:$B$438,0),MATCH(AB$6,F_Inputs!$A$2:$Z$2,0)),3),"-")</f>
        <v>47</v>
      </c>
    </row>
    <row r="63" spans="2:28" ht="20.45">
      <c r="B63" s="41" t="s">
        <v>246</v>
      </c>
      <c r="C63" s="4" t="str">
        <f t="shared" si="4"/>
        <v>Number</v>
      </c>
      <c r="D63" s="4" t="str">
        <f t="shared" si="5"/>
        <v>OUT5_08_I_PR24</v>
      </c>
      <c r="E63" s="77" t="str" cm="1">
        <f t="array" ref="E63">IFERROR(ROUND(INDEX(F_Inputs!$A$2:$Z$438,MATCH($B63&amp;$D63,F_Inputs!$A$2:$A$438&amp;F_Inputs!$B$2:$B$438,0),MATCH(E$6,F_Inputs!$A$2:$Z$2,0)),3),"-")</f>
        <v>-</v>
      </c>
      <c r="F63" s="77" t="str" cm="1">
        <f t="array" ref="F63">IFERROR(ROUND(INDEX(F_Inputs!$A$2:$Z$438,MATCH($B63&amp;$D63,F_Inputs!$A$2:$A$438&amp;F_Inputs!$B$2:$B$438,0),MATCH(F$6,F_Inputs!$A$2:$Z$2,0)),3),"-")</f>
        <v>-</v>
      </c>
      <c r="G63" s="77" t="str" cm="1">
        <f t="array" ref="G63">IFERROR(ROUND(INDEX(F_Inputs!$A$2:$Z$438,MATCH($B63&amp;$D63,F_Inputs!$A$2:$A$438&amp;F_Inputs!$B$2:$B$438,0),MATCH(G$6,F_Inputs!$A$2:$Z$2,0)),3),"-")</f>
        <v>-</v>
      </c>
      <c r="H63" s="77" t="str" cm="1">
        <f t="array" ref="H63">IFERROR(ROUND(INDEX(F_Inputs!$A$2:$Z$438,MATCH($B63&amp;$D63,F_Inputs!$A$2:$A$438&amp;F_Inputs!$B$2:$B$438,0),MATCH(H$6,F_Inputs!$A$2:$Z$2,0)),3),"-")</f>
        <v>-</v>
      </c>
      <c r="I63" s="77" cm="1">
        <f t="array" ref="I63">IFERROR(ROUND(INDEX(F_Inputs!$A$2:$Z$438,MATCH($B63&amp;$D63,F_Inputs!$A$2:$A$438&amp;F_Inputs!$B$2:$B$438,0),MATCH(I$6,F_Inputs!$A$2:$Z$2,0)),3),"-")</f>
        <v>20</v>
      </c>
      <c r="J63" s="77" cm="1">
        <f t="array" ref="J63">IFERROR(ROUND(INDEX(F_Inputs!$A$2:$Z$438,MATCH($B63&amp;$D63,F_Inputs!$A$2:$A$438&amp;F_Inputs!$B$2:$B$438,0),MATCH(J$6,F_Inputs!$A$2:$Z$2,0)),3),"-")</f>
        <v>20</v>
      </c>
      <c r="K63" s="77" cm="1">
        <f t="array" ref="K63">IFERROR(ROUND(INDEX(F_Inputs!$A$2:$Z$438,MATCH($B63&amp;$D63,F_Inputs!$A$2:$A$438&amp;F_Inputs!$B$2:$B$438,0),MATCH(K$6,F_Inputs!$A$2:$Z$2,0)),3),"-")</f>
        <v>20</v>
      </c>
      <c r="L63" s="77" cm="1">
        <f t="array" ref="L63">IFERROR(ROUND(INDEX(F_Inputs!$A$2:$Z$438,MATCH($B63&amp;$D63,F_Inputs!$A$2:$A$438&amp;F_Inputs!$B$2:$B$438,0),MATCH(L$6,F_Inputs!$A$2:$Z$2,0)),3),"-")</f>
        <v>20</v>
      </c>
      <c r="M63" s="77" cm="1">
        <f t="array" ref="M63">IFERROR(ROUND(INDEX(F_Inputs!$A$2:$Z$438,MATCH($B63&amp;$D63,F_Inputs!$A$2:$A$438&amp;F_Inputs!$B$2:$B$438,0),MATCH(M$6,F_Inputs!$A$2:$Z$2,0)),3),"-")</f>
        <v>20</v>
      </c>
      <c r="N63" s="77" cm="1">
        <f t="array" ref="N63">IFERROR(ROUND(INDEX(F_Inputs!$A$2:$Z$438,MATCH($B63&amp;$D63,F_Inputs!$A$2:$A$438&amp;F_Inputs!$B$2:$B$438,0),MATCH(N$6,F_Inputs!$A$2:$Z$2,0)),3),"-")</f>
        <v>19</v>
      </c>
      <c r="O63" s="77" cm="1">
        <f t="array" ref="O63">IFERROR(ROUND(INDEX(F_Inputs!$A$2:$Z$438,MATCH($B63&amp;$D63,F_Inputs!$A$2:$A$438&amp;F_Inputs!$B$2:$B$438,0),MATCH(O$6,F_Inputs!$A$2:$Z$2,0)),3),"-")</f>
        <v>19</v>
      </c>
      <c r="P63" s="77" cm="1">
        <f t="array" ref="P63">IFERROR(ROUND(INDEX(F_Inputs!$A$2:$Z$438,MATCH($B63&amp;$D63,F_Inputs!$A$2:$A$438&amp;F_Inputs!$B$2:$B$438,0),MATCH(P$6,F_Inputs!$A$2:$Z$2,0)),3),"-")</f>
        <v>19</v>
      </c>
      <c r="Q63" s="77" cm="1">
        <f t="array" ref="Q63">IFERROR(ROUND(INDEX(F_Inputs!$A$2:$Z$438,MATCH($B63&amp;$D63,F_Inputs!$A$2:$A$438&amp;F_Inputs!$B$2:$B$438,0),MATCH(Q$6,F_Inputs!$A$2:$Z$2,0)),3),"-")</f>
        <v>19</v>
      </c>
      <c r="R63" s="77" cm="1">
        <f t="array" ref="R63">IFERROR(ROUND(INDEX(F_Inputs!$A$2:$Z$438,MATCH($B63&amp;$D63,F_Inputs!$A$2:$A$438&amp;F_Inputs!$B$2:$B$438,0),MATCH(R$6,F_Inputs!$A$2:$Z$2,0)),3),"-")</f>
        <v>19</v>
      </c>
      <c r="S63" s="77" cm="1">
        <f t="array" ref="S63">IFERROR(ROUND(INDEX(F_Inputs!$A$2:$Z$438,MATCH($B63&amp;$D63,F_Inputs!$A$2:$A$438&amp;F_Inputs!$B$2:$B$438,0),MATCH(S$6,F_Inputs!$A$2:$Z$2,0)),3),"-")</f>
        <v>19</v>
      </c>
      <c r="T63" s="77" cm="1">
        <f t="array" ref="T63">IFERROR(ROUND(INDEX(F_Inputs!$A$2:$Z$438,MATCH($B63&amp;$D63,F_Inputs!$A$2:$A$438&amp;F_Inputs!$B$2:$B$438,0),MATCH(T$6,F_Inputs!$A$2:$Z$2,0)),3),"-")</f>
        <v>19</v>
      </c>
      <c r="U63" s="77" cm="1">
        <f t="array" ref="U63">IFERROR(ROUND(INDEX(F_Inputs!$A$2:$Z$438,MATCH($B63&amp;$D63,F_Inputs!$A$2:$A$438&amp;F_Inputs!$B$2:$B$438,0),MATCH(U$6,F_Inputs!$A$2:$Z$2,0)),3),"-")</f>
        <v>19</v>
      </c>
      <c r="V63" s="77" cm="1">
        <f t="array" ref="V63">IFERROR(ROUND(INDEX(F_Inputs!$A$2:$Z$438,MATCH($B63&amp;$D63,F_Inputs!$A$2:$A$438&amp;F_Inputs!$B$2:$B$438,0),MATCH(V$6,F_Inputs!$A$2:$Z$2,0)),3),"-")</f>
        <v>19</v>
      </c>
      <c r="W63" s="77" cm="1">
        <f t="array" ref="W63">IFERROR(ROUND(INDEX(F_Inputs!$A$2:$Z$438,MATCH($B63&amp;$D63,F_Inputs!$A$2:$A$438&amp;F_Inputs!$B$2:$B$438,0),MATCH(W$6,F_Inputs!$A$2:$Z$2,0)),3),"-")</f>
        <v>19</v>
      </c>
      <c r="X63" s="77" cm="1">
        <f t="array" ref="X63">IFERROR(ROUND(INDEX(F_Inputs!$A$2:$Z$438,MATCH($B63&amp;$D63,F_Inputs!$A$2:$A$438&amp;F_Inputs!$B$2:$B$438,0),MATCH(X$6,F_Inputs!$A$2:$Z$2,0)),3),"-")</f>
        <v>21</v>
      </c>
      <c r="Y63" s="77" cm="1">
        <f t="array" ref="Y63">IFERROR(ROUND(INDEX(F_Inputs!$A$2:$Z$438,MATCH($B63&amp;$D63,F_Inputs!$A$2:$A$438&amp;F_Inputs!$B$2:$B$438,0),MATCH(Y$6,F_Inputs!$A$2:$Z$2,0)),3),"-")</f>
        <v>21</v>
      </c>
      <c r="Z63" s="77" cm="1">
        <f t="array" ref="Z63">IFERROR(ROUND(INDEX(F_Inputs!$A$2:$Z$438,MATCH($B63&amp;$D63,F_Inputs!$A$2:$A$438&amp;F_Inputs!$B$2:$B$438,0),MATCH(Z$6,F_Inputs!$A$2:$Z$2,0)),3),"-")</f>
        <v>21</v>
      </c>
      <c r="AA63" s="77" cm="1">
        <f t="array" ref="AA63">IFERROR(ROUND(INDEX(F_Inputs!$A$2:$Z$438,MATCH($B63&amp;$D63,F_Inputs!$A$2:$A$438&amp;F_Inputs!$B$2:$B$438,0),MATCH(AA$6,F_Inputs!$A$2:$Z$2,0)),3),"-")</f>
        <v>21</v>
      </c>
      <c r="AB63" s="77" cm="1">
        <f t="array" ref="AB63">IFERROR(ROUND(INDEX(F_Inputs!$A$2:$Z$438,MATCH($B63&amp;$D63,F_Inputs!$A$2:$A$438&amp;F_Inputs!$B$2:$B$438,0),MATCH(AB$6,F_Inputs!$A$2:$Z$2,0)),3),"-")</f>
        <v>21</v>
      </c>
    </row>
    <row r="64" spans="2:28" ht="20.45">
      <c r="B64" s="41" t="s">
        <v>247</v>
      </c>
      <c r="C64" s="4" t="str">
        <f t="shared" si="4"/>
        <v>Number</v>
      </c>
      <c r="D64" s="4" t="str">
        <f t="shared" si="5"/>
        <v>OUT5_08_I_PR24</v>
      </c>
      <c r="E64" s="77" t="str" cm="1">
        <f t="array" ref="E64">IFERROR(ROUND(INDEX(F_Inputs!$A$2:$Z$438,MATCH($B64&amp;$D64,F_Inputs!$A$2:$A$438&amp;F_Inputs!$B$2:$B$438,0),MATCH(E$6,F_Inputs!$A$2:$Z$2,0)),3),"-")</f>
        <v>-</v>
      </c>
      <c r="F64" s="77" t="str" cm="1">
        <f t="array" ref="F64">IFERROR(ROUND(INDEX(F_Inputs!$A$2:$Z$438,MATCH($B64&amp;$D64,F_Inputs!$A$2:$A$438&amp;F_Inputs!$B$2:$B$438,0),MATCH(F$6,F_Inputs!$A$2:$Z$2,0)),3),"-")</f>
        <v>-</v>
      </c>
      <c r="G64" s="77" t="str" cm="1">
        <f t="array" ref="G64">IFERROR(ROUND(INDEX(F_Inputs!$A$2:$Z$438,MATCH($B64&amp;$D64,F_Inputs!$A$2:$A$438&amp;F_Inputs!$B$2:$B$438,0),MATCH(G$6,F_Inputs!$A$2:$Z$2,0)),3),"-")</f>
        <v>-</v>
      </c>
      <c r="H64" s="77" t="str" cm="1">
        <f t="array" ref="H64">IFERROR(ROUND(INDEX(F_Inputs!$A$2:$Z$438,MATCH($B64&amp;$D64,F_Inputs!$A$2:$A$438&amp;F_Inputs!$B$2:$B$438,0),MATCH(H$6,F_Inputs!$A$2:$Z$2,0)),3),"-")</f>
        <v>-</v>
      </c>
      <c r="I64" s="77" cm="1">
        <f t="array" ref="I64">IFERROR(ROUND(INDEX(F_Inputs!$A$2:$Z$438,MATCH($B64&amp;$D64,F_Inputs!$A$2:$A$438&amp;F_Inputs!$B$2:$B$438,0),MATCH(I$6,F_Inputs!$A$2:$Z$2,0)),3),"-")</f>
        <v>0</v>
      </c>
      <c r="J64" s="77" cm="1">
        <f t="array" ref="J64">IFERROR(ROUND(INDEX(F_Inputs!$A$2:$Z$438,MATCH($B64&amp;$D64,F_Inputs!$A$2:$A$438&amp;F_Inputs!$B$2:$B$438,0),MATCH(J$6,F_Inputs!$A$2:$Z$2,0)),3),"-")</f>
        <v>0</v>
      </c>
      <c r="K64" s="77" cm="1">
        <f t="array" ref="K64">IFERROR(ROUND(INDEX(F_Inputs!$A$2:$Z$438,MATCH($B64&amp;$D64,F_Inputs!$A$2:$A$438&amp;F_Inputs!$B$2:$B$438,0),MATCH(K$6,F_Inputs!$A$2:$Z$2,0)),3),"-")</f>
        <v>0</v>
      </c>
      <c r="L64" s="77" cm="1">
        <f t="array" ref="L64">IFERROR(ROUND(INDEX(F_Inputs!$A$2:$Z$438,MATCH($B64&amp;$D64,F_Inputs!$A$2:$A$438&amp;F_Inputs!$B$2:$B$438,0),MATCH(L$6,F_Inputs!$A$2:$Z$2,0)),3),"-")</f>
        <v>0</v>
      </c>
      <c r="M64" s="77" cm="1">
        <f t="array" ref="M64">IFERROR(ROUND(INDEX(F_Inputs!$A$2:$Z$438,MATCH($B64&amp;$D64,F_Inputs!$A$2:$A$438&amp;F_Inputs!$B$2:$B$438,0),MATCH(M$6,F_Inputs!$A$2:$Z$2,0)),3),"-")</f>
        <v>0</v>
      </c>
      <c r="N64" s="77" cm="1">
        <f t="array" ref="N64">IFERROR(ROUND(INDEX(F_Inputs!$A$2:$Z$438,MATCH($B64&amp;$D64,F_Inputs!$A$2:$A$438&amp;F_Inputs!$B$2:$B$438,0),MATCH(N$6,F_Inputs!$A$2:$Z$2,0)),3),"-")</f>
        <v>0</v>
      </c>
      <c r="O64" s="77" cm="1">
        <f t="array" ref="O64">IFERROR(ROUND(INDEX(F_Inputs!$A$2:$Z$438,MATCH($B64&amp;$D64,F_Inputs!$A$2:$A$438&amp;F_Inputs!$B$2:$B$438,0),MATCH(O$6,F_Inputs!$A$2:$Z$2,0)),3),"-")</f>
        <v>0</v>
      </c>
      <c r="P64" s="77" cm="1">
        <f t="array" ref="P64">IFERROR(ROUND(INDEX(F_Inputs!$A$2:$Z$438,MATCH($B64&amp;$D64,F_Inputs!$A$2:$A$438&amp;F_Inputs!$B$2:$B$438,0),MATCH(P$6,F_Inputs!$A$2:$Z$2,0)),3),"-")</f>
        <v>0</v>
      </c>
      <c r="Q64" s="77" cm="1">
        <f t="array" ref="Q64">IFERROR(ROUND(INDEX(F_Inputs!$A$2:$Z$438,MATCH($B64&amp;$D64,F_Inputs!$A$2:$A$438&amp;F_Inputs!$B$2:$B$438,0),MATCH(Q$6,F_Inputs!$A$2:$Z$2,0)),3),"-")</f>
        <v>0</v>
      </c>
      <c r="R64" s="77" cm="1">
        <f t="array" ref="R64">IFERROR(ROUND(INDEX(F_Inputs!$A$2:$Z$438,MATCH($B64&amp;$D64,F_Inputs!$A$2:$A$438&amp;F_Inputs!$B$2:$B$438,0),MATCH(R$6,F_Inputs!$A$2:$Z$2,0)),3),"-")</f>
        <v>0</v>
      </c>
      <c r="S64" s="77" cm="1">
        <f t="array" ref="S64">IFERROR(ROUND(INDEX(F_Inputs!$A$2:$Z$438,MATCH($B64&amp;$D64,F_Inputs!$A$2:$A$438&amp;F_Inputs!$B$2:$B$438,0),MATCH(S$6,F_Inputs!$A$2:$Z$2,0)),3),"-")</f>
        <v>0</v>
      </c>
      <c r="T64" s="77" cm="1">
        <f t="array" ref="T64">IFERROR(ROUND(INDEX(F_Inputs!$A$2:$Z$438,MATCH($B64&amp;$D64,F_Inputs!$A$2:$A$438&amp;F_Inputs!$B$2:$B$438,0),MATCH(T$6,F_Inputs!$A$2:$Z$2,0)),3),"-")</f>
        <v>0</v>
      </c>
      <c r="U64" s="77" cm="1">
        <f t="array" ref="U64">IFERROR(ROUND(INDEX(F_Inputs!$A$2:$Z$438,MATCH($B64&amp;$D64,F_Inputs!$A$2:$A$438&amp;F_Inputs!$B$2:$B$438,0),MATCH(U$6,F_Inputs!$A$2:$Z$2,0)),3),"-")</f>
        <v>0</v>
      </c>
      <c r="V64" s="77" cm="1">
        <f t="array" ref="V64">IFERROR(ROUND(INDEX(F_Inputs!$A$2:$Z$438,MATCH($B64&amp;$D64,F_Inputs!$A$2:$A$438&amp;F_Inputs!$B$2:$B$438,0),MATCH(V$6,F_Inputs!$A$2:$Z$2,0)),3),"-")</f>
        <v>0</v>
      </c>
      <c r="W64" s="77" cm="1">
        <f t="array" ref="W64">IFERROR(ROUND(INDEX(F_Inputs!$A$2:$Z$438,MATCH($B64&amp;$D64,F_Inputs!$A$2:$A$438&amp;F_Inputs!$B$2:$B$438,0),MATCH(W$6,F_Inputs!$A$2:$Z$2,0)),3),"-")</f>
        <v>0</v>
      </c>
      <c r="X64" s="77" cm="1">
        <f t="array" ref="X64">IFERROR(ROUND(INDEX(F_Inputs!$A$2:$Z$438,MATCH($B64&amp;$D64,F_Inputs!$A$2:$A$438&amp;F_Inputs!$B$2:$B$438,0),MATCH(X$6,F_Inputs!$A$2:$Z$2,0)),3),"-")</f>
        <v>0</v>
      </c>
      <c r="Y64" s="77" cm="1">
        <f t="array" ref="Y64">IFERROR(ROUND(INDEX(F_Inputs!$A$2:$Z$438,MATCH($B64&amp;$D64,F_Inputs!$A$2:$A$438&amp;F_Inputs!$B$2:$B$438,0),MATCH(Y$6,F_Inputs!$A$2:$Z$2,0)),3),"-")</f>
        <v>0</v>
      </c>
      <c r="Z64" s="77" cm="1">
        <f t="array" ref="Z64">IFERROR(ROUND(INDEX(F_Inputs!$A$2:$Z$438,MATCH($B64&amp;$D64,F_Inputs!$A$2:$A$438&amp;F_Inputs!$B$2:$B$438,0),MATCH(Z$6,F_Inputs!$A$2:$Z$2,0)),3),"-")</f>
        <v>0</v>
      </c>
      <c r="AA64" s="77" cm="1">
        <f t="array" ref="AA64">IFERROR(ROUND(INDEX(F_Inputs!$A$2:$Z$438,MATCH($B64&amp;$D64,F_Inputs!$A$2:$A$438&amp;F_Inputs!$B$2:$B$438,0),MATCH(AA$6,F_Inputs!$A$2:$Z$2,0)),3),"-")</f>
        <v>0</v>
      </c>
      <c r="AB64" s="77" cm="1">
        <f t="array" ref="AB64">IFERROR(ROUND(INDEX(F_Inputs!$A$2:$Z$438,MATCH($B64&amp;$D64,F_Inputs!$A$2:$A$438&amp;F_Inputs!$B$2:$B$438,0),MATCH(AB$6,F_Inputs!$A$2:$Z$2,0)),3),"-")</f>
        <v>0</v>
      </c>
    </row>
    <row r="65" spans="2:28" ht="20.45">
      <c r="B65" s="41" t="s">
        <v>253</v>
      </c>
      <c r="C65" s="4" t="str">
        <f t="shared" si="4"/>
        <v>Number</v>
      </c>
      <c r="D65" s="4" t="str">
        <f t="shared" si="5"/>
        <v>OUT5_08_I_PR24</v>
      </c>
      <c r="E65" s="77" t="str" cm="1">
        <f t="array" ref="E65">IFERROR(ROUND(INDEX(F_Inputs!$A$2:$Z$438,MATCH($B65&amp;$D65,F_Inputs!$A$2:$A$438&amp;F_Inputs!$B$2:$B$438,0),MATCH(E$6,F_Inputs!$A$2:$Z$2,0)),3),"-")</f>
        <v>-</v>
      </c>
      <c r="F65" s="77" t="str" cm="1">
        <f t="array" ref="F65">IFERROR(ROUND(INDEX(F_Inputs!$A$2:$Z$438,MATCH($B65&amp;$D65,F_Inputs!$A$2:$A$438&amp;F_Inputs!$B$2:$B$438,0),MATCH(F$6,F_Inputs!$A$2:$Z$2,0)),3),"-")</f>
        <v>-</v>
      </c>
      <c r="G65" s="77" t="str" cm="1">
        <f t="array" ref="G65">IFERROR(ROUND(INDEX(F_Inputs!$A$2:$Z$438,MATCH($B65&amp;$D65,F_Inputs!$A$2:$A$438&amp;F_Inputs!$B$2:$B$438,0),MATCH(G$6,F_Inputs!$A$2:$Z$2,0)),3),"-")</f>
        <v>-</v>
      </c>
      <c r="H65" s="77" t="str" cm="1">
        <f t="array" ref="H65">IFERROR(ROUND(INDEX(F_Inputs!$A$2:$Z$438,MATCH($B65&amp;$D65,F_Inputs!$A$2:$A$438&amp;F_Inputs!$B$2:$B$438,0),MATCH(H$6,F_Inputs!$A$2:$Z$2,0)),3),"-")</f>
        <v>-</v>
      </c>
      <c r="I65" s="77" cm="1">
        <f t="array" ref="I65">IFERROR(ROUND(INDEX(F_Inputs!$A$2:$Z$438,MATCH($B65&amp;$D65,F_Inputs!$A$2:$A$438&amp;F_Inputs!$B$2:$B$438,0),MATCH(I$6,F_Inputs!$A$2:$Z$2,0)),3),"-")</f>
        <v>0</v>
      </c>
      <c r="J65" s="77" cm="1">
        <f t="array" ref="J65">IFERROR(ROUND(INDEX(F_Inputs!$A$2:$Z$438,MATCH($B65&amp;$D65,F_Inputs!$A$2:$A$438&amp;F_Inputs!$B$2:$B$438,0),MATCH(J$6,F_Inputs!$A$2:$Z$2,0)),3),"-")</f>
        <v>0</v>
      </c>
      <c r="K65" s="77" cm="1">
        <f t="array" ref="K65">IFERROR(ROUND(INDEX(F_Inputs!$A$2:$Z$438,MATCH($B65&amp;$D65,F_Inputs!$A$2:$A$438&amp;F_Inputs!$B$2:$B$438,0),MATCH(K$6,F_Inputs!$A$2:$Z$2,0)),3),"-")</f>
        <v>0</v>
      </c>
      <c r="L65" s="77" cm="1">
        <f t="array" ref="L65">IFERROR(ROUND(INDEX(F_Inputs!$A$2:$Z$438,MATCH($B65&amp;$D65,F_Inputs!$A$2:$A$438&amp;F_Inputs!$B$2:$B$438,0),MATCH(L$6,F_Inputs!$A$2:$Z$2,0)),3),"-")</f>
        <v>0</v>
      </c>
      <c r="M65" s="77" cm="1">
        <f t="array" ref="M65">IFERROR(ROUND(INDEX(F_Inputs!$A$2:$Z$438,MATCH($B65&amp;$D65,F_Inputs!$A$2:$A$438&amp;F_Inputs!$B$2:$B$438,0),MATCH(M$6,F_Inputs!$A$2:$Z$2,0)),3),"-")</f>
        <v>0</v>
      </c>
      <c r="N65" s="77" cm="1">
        <f t="array" ref="N65">IFERROR(ROUND(INDEX(F_Inputs!$A$2:$Z$438,MATCH($B65&amp;$D65,F_Inputs!$A$2:$A$438&amp;F_Inputs!$B$2:$B$438,0),MATCH(N$6,F_Inputs!$A$2:$Z$2,0)),3),"-")</f>
        <v>0</v>
      </c>
      <c r="O65" s="77" cm="1">
        <f t="array" ref="O65">IFERROR(ROUND(INDEX(F_Inputs!$A$2:$Z$438,MATCH($B65&amp;$D65,F_Inputs!$A$2:$A$438&amp;F_Inputs!$B$2:$B$438,0),MATCH(O$6,F_Inputs!$A$2:$Z$2,0)),3),"-")</f>
        <v>0</v>
      </c>
      <c r="P65" s="77" cm="1">
        <f t="array" ref="P65">IFERROR(ROUND(INDEX(F_Inputs!$A$2:$Z$438,MATCH($B65&amp;$D65,F_Inputs!$A$2:$A$438&amp;F_Inputs!$B$2:$B$438,0),MATCH(P$6,F_Inputs!$A$2:$Z$2,0)),3),"-")</f>
        <v>0</v>
      </c>
      <c r="Q65" s="77" cm="1">
        <f t="array" ref="Q65">IFERROR(ROUND(INDEX(F_Inputs!$A$2:$Z$438,MATCH($B65&amp;$D65,F_Inputs!$A$2:$A$438&amp;F_Inputs!$B$2:$B$438,0),MATCH(Q$6,F_Inputs!$A$2:$Z$2,0)),3),"-")</f>
        <v>0</v>
      </c>
      <c r="R65" s="77" cm="1">
        <f t="array" ref="R65">IFERROR(ROUND(INDEX(F_Inputs!$A$2:$Z$438,MATCH($B65&amp;$D65,F_Inputs!$A$2:$A$438&amp;F_Inputs!$B$2:$B$438,0),MATCH(R$6,F_Inputs!$A$2:$Z$2,0)),3),"-")</f>
        <v>0</v>
      </c>
      <c r="S65" s="77" cm="1">
        <f t="array" ref="S65">IFERROR(ROUND(INDEX(F_Inputs!$A$2:$Z$438,MATCH($B65&amp;$D65,F_Inputs!$A$2:$A$438&amp;F_Inputs!$B$2:$B$438,0),MATCH(S$6,F_Inputs!$A$2:$Z$2,0)),3),"-")</f>
        <v>0</v>
      </c>
      <c r="T65" s="77" cm="1">
        <f t="array" ref="T65">IFERROR(ROUND(INDEX(F_Inputs!$A$2:$Z$438,MATCH($B65&amp;$D65,F_Inputs!$A$2:$A$438&amp;F_Inputs!$B$2:$B$438,0),MATCH(T$6,F_Inputs!$A$2:$Z$2,0)),3),"-")</f>
        <v>0</v>
      </c>
      <c r="U65" s="77" cm="1">
        <f t="array" ref="U65">IFERROR(ROUND(INDEX(F_Inputs!$A$2:$Z$438,MATCH($B65&amp;$D65,F_Inputs!$A$2:$A$438&amp;F_Inputs!$B$2:$B$438,0),MATCH(U$6,F_Inputs!$A$2:$Z$2,0)),3),"-")</f>
        <v>0</v>
      </c>
      <c r="V65" s="77" cm="1">
        <f t="array" ref="V65">IFERROR(ROUND(INDEX(F_Inputs!$A$2:$Z$438,MATCH($B65&amp;$D65,F_Inputs!$A$2:$A$438&amp;F_Inputs!$B$2:$B$438,0),MATCH(V$6,F_Inputs!$A$2:$Z$2,0)),3),"-")</f>
        <v>0</v>
      </c>
      <c r="W65" s="77" cm="1">
        <f t="array" ref="W65">IFERROR(ROUND(INDEX(F_Inputs!$A$2:$Z$438,MATCH($B65&amp;$D65,F_Inputs!$A$2:$A$438&amp;F_Inputs!$B$2:$B$438,0),MATCH(W$6,F_Inputs!$A$2:$Z$2,0)),3),"-")</f>
        <v>0</v>
      </c>
      <c r="X65" s="77" cm="1">
        <f t="array" ref="X65">IFERROR(ROUND(INDEX(F_Inputs!$A$2:$Z$438,MATCH($B65&amp;$D65,F_Inputs!$A$2:$A$438&amp;F_Inputs!$B$2:$B$438,0),MATCH(X$6,F_Inputs!$A$2:$Z$2,0)),3),"-")</f>
        <v>0</v>
      </c>
      <c r="Y65" s="77" cm="1">
        <f t="array" ref="Y65">IFERROR(ROUND(INDEX(F_Inputs!$A$2:$Z$438,MATCH($B65&amp;$D65,F_Inputs!$A$2:$A$438&amp;F_Inputs!$B$2:$B$438,0),MATCH(Y$6,F_Inputs!$A$2:$Z$2,0)),3),"-")</f>
        <v>0</v>
      </c>
      <c r="Z65" s="77" cm="1">
        <f t="array" ref="Z65">IFERROR(ROUND(INDEX(F_Inputs!$A$2:$Z$438,MATCH($B65&amp;$D65,F_Inputs!$A$2:$A$438&amp;F_Inputs!$B$2:$B$438,0),MATCH(Z$6,F_Inputs!$A$2:$Z$2,0)),3),"-")</f>
        <v>0</v>
      </c>
      <c r="AA65" s="77" cm="1">
        <f t="array" ref="AA65">IFERROR(ROUND(INDEX(F_Inputs!$A$2:$Z$438,MATCH($B65&amp;$D65,F_Inputs!$A$2:$A$438&amp;F_Inputs!$B$2:$B$438,0),MATCH(AA$6,F_Inputs!$A$2:$Z$2,0)),3),"-")</f>
        <v>0</v>
      </c>
      <c r="AB65" s="77" cm="1">
        <f t="array" ref="AB65">IFERROR(ROUND(INDEX(F_Inputs!$A$2:$Z$438,MATCH($B65&amp;$D65,F_Inputs!$A$2:$A$438&amp;F_Inputs!$B$2:$B$438,0),MATCH(AB$6,F_Inputs!$A$2:$Z$2,0)),3),"-")</f>
        <v>0</v>
      </c>
    </row>
    <row r="66" spans="2:28" ht="20.45">
      <c r="B66" s="41" t="s">
        <v>254</v>
      </c>
      <c r="C66" s="4" t="str">
        <f t="shared" si="4"/>
        <v>Number</v>
      </c>
      <c r="D66" s="4" t="str">
        <f t="shared" si="5"/>
        <v>OUT5_08_I_PR24</v>
      </c>
      <c r="E66" s="77" t="str" cm="1">
        <f t="array" ref="E66">IFERROR(ROUND(INDEX(F_Inputs!$A$2:$Z$438,MATCH($B66&amp;$D66,F_Inputs!$A$2:$A$438&amp;F_Inputs!$B$2:$B$438,0),MATCH(E$6,F_Inputs!$A$2:$Z$2,0)),3),"-")</f>
        <v>-</v>
      </c>
      <c r="F66" s="77" t="str" cm="1">
        <f t="array" ref="F66">IFERROR(ROUND(INDEX(F_Inputs!$A$2:$Z$438,MATCH($B66&amp;$D66,F_Inputs!$A$2:$A$438&amp;F_Inputs!$B$2:$B$438,0),MATCH(F$6,F_Inputs!$A$2:$Z$2,0)),3),"-")</f>
        <v>-</v>
      </c>
      <c r="G66" s="77" t="str" cm="1">
        <f t="array" ref="G66">IFERROR(ROUND(INDEX(F_Inputs!$A$2:$Z$438,MATCH($B66&amp;$D66,F_Inputs!$A$2:$A$438&amp;F_Inputs!$B$2:$B$438,0),MATCH(G$6,F_Inputs!$A$2:$Z$2,0)),3),"-")</f>
        <v>-</v>
      </c>
      <c r="H66" s="77" t="str" cm="1">
        <f t="array" ref="H66">IFERROR(ROUND(INDEX(F_Inputs!$A$2:$Z$438,MATCH($B66&amp;$D66,F_Inputs!$A$2:$A$438&amp;F_Inputs!$B$2:$B$438,0),MATCH(H$6,F_Inputs!$A$2:$Z$2,0)),3),"-")</f>
        <v>-</v>
      </c>
      <c r="I66" s="77" cm="1">
        <f t="array" ref="I66">IFERROR(ROUND(INDEX(F_Inputs!$A$2:$Z$438,MATCH($B66&amp;$D66,F_Inputs!$A$2:$A$438&amp;F_Inputs!$B$2:$B$438,0),MATCH(I$6,F_Inputs!$A$2:$Z$2,0)),3),"-")</f>
        <v>0</v>
      </c>
      <c r="J66" s="77" cm="1">
        <f t="array" ref="J66">IFERROR(ROUND(INDEX(F_Inputs!$A$2:$Z$438,MATCH($B66&amp;$D66,F_Inputs!$A$2:$A$438&amp;F_Inputs!$B$2:$B$438,0),MATCH(J$6,F_Inputs!$A$2:$Z$2,0)),3),"-")</f>
        <v>0</v>
      </c>
      <c r="K66" s="77" cm="1">
        <f t="array" ref="K66">IFERROR(ROUND(INDEX(F_Inputs!$A$2:$Z$438,MATCH($B66&amp;$D66,F_Inputs!$A$2:$A$438&amp;F_Inputs!$B$2:$B$438,0),MATCH(K$6,F_Inputs!$A$2:$Z$2,0)),3),"-")</f>
        <v>0</v>
      </c>
      <c r="L66" s="77" cm="1">
        <f t="array" ref="L66">IFERROR(ROUND(INDEX(F_Inputs!$A$2:$Z$438,MATCH($B66&amp;$D66,F_Inputs!$A$2:$A$438&amp;F_Inputs!$B$2:$B$438,0),MATCH(L$6,F_Inputs!$A$2:$Z$2,0)),3),"-")</f>
        <v>0</v>
      </c>
      <c r="M66" s="77" cm="1">
        <f t="array" ref="M66">IFERROR(ROUND(INDEX(F_Inputs!$A$2:$Z$438,MATCH($B66&amp;$D66,F_Inputs!$A$2:$A$438&amp;F_Inputs!$B$2:$B$438,0),MATCH(M$6,F_Inputs!$A$2:$Z$2,0)),3),"-")</f>
        <v>0</v>
      </c>
      <c r="N66" s="77" cm="1">
        <f t="array" ref="N66">IFERROR(ROUND(INDEX(F_Inputs!$A$2:$Z$438,MATCH($B66&amp;$D66,F_Inputs!$A$2:$A$438&amp;F_Inputs!$B$2:$B$438,0),MATCH(N$6,F_Inputs!$A$2:$Z$2,0)),3),"-")</f>
        <v>0</v>
      </c>
      <c r="O66" s="77" cm="1">
        <f t="array" ref="O66">IFERROR(ROUND(INDEX(F_Inputs!$A$2:$Z$438,MATCH($B66&amp;$D66,F_Inputs!$A$2:$A$438&amp;F_Inputs!$B$2:$B$438,0),MATCH(O$6,F_Inputs!$A$2:$Z$2,0)),3),"-")</f>
        <v>0</v>
      </c>
      <c r="P66" s="77" cm="1">
        <f t="array" ref="P66">IFERROR(ROUND(INDEX(F_Inputs!$A$2:$Z$438,MATCH($B66&amp;$D66,F_Inputs!$A$2:$A$438&amp;F_Inputs!$B$2:$B$438,0),MATCH(P$6,F_Inputs!$A$2:$Z$2,0)),3),"-")</f>
        <v>0</v>
      </c>
      <c r="Q66" s="77" cm="1">
        <f t="array" ref="Q66">IFERROR(ROUND(INDEX(F_Inputs!$A$2:$Z$438,MATCH($B66&amp;$D66,F_Inputs!$A$2:$A$438&amp;F_Inputs!$B$2:$B$438,0),MATCH(Q$6,F_Inputs!$A$2:$Z$2,0)),3),"-")</f>
        <v>0</v>
      </c>
      <c r="R66" s="77" cm="1">
        <f t="array" ref="R66">IFERROR(ROUND(INDEX(F_Inputs!$A$2:$Z$438,MATCH($B66&amp;$D66,F_Inputs!$A$2:$A$438&amp;F_Inputs!$B$2:$B$438,0),MATCH(R$6,F_Inputs!$A$2:$Z$2,0)),3),"-")</f>
        <v>0</v>
      </c>
      <c r="S66" s="77" cm="1">
        <f t="array" ref="S66">IFERROR(ROUND(INDEX(F_Inputs!$A$2:$Z$438,MATCH($B66&amp;$D66,F_Inputs!$A$2:$A$438&amp;F_Inputs!$B$2:$B$438,0),MATCH(S$6,F_Inputs!$A$2:$Z$2,0)),3),"-")</f>
        <v>0</v>
      </c>
      <c r="T66" s="77" cm="1">
        <f t="array" ref="T66">IFERROR(ROUND(INDEX(F_Inputs!$A$2:$Z$438,MATCH($B66&amp;$D66,F_Inputs!$A$2:$A$438&amp;F_Inputs!$B$2:$B$438,0),MATCH(T$6,F_Inputs!$A$2:$Z$2,0)),3),"-")</f>
        <v>0</v>
      </c>
      <c r="U66" s="77" cm="1">
        <f t="array" ref="U66">IFERROR(ROUND(INDEX(F_Inputs!$A$2:$Z$438,MATCH($B66&amp;$D66,F_Inputs!$A$2:$A$438&amp;F_Inputs!$B$2:$B$438,0),MATCH(U$6,F_Inputs!$A$2:$Z$2,0)),3),"-")</f>
        <v>0</v>
      </c>
      <c r="V66" s="77" cm="1">
        <f t="array" ref="V66">IFERROR(ROUND(INDEX(F_Inputs!$A$2:$Z$438,MATCH($B66&amp;$D66,F_Inputs!$A$2:$A$438&amp;F_Inputs!$B$2:$B$438,0),MATCH(V$6,F_Inputs!$A$2:$Z$2,0)),3),"-")</f>
        <v>0</v>
      </c>
      <c r="W66" s="77" cm="1">
        <f t="array" ref="W66">IFERROR(ROUND(INDEX(F_Inputs!$A$2:$Z$438,MATCH($B66&amp;$D66,F_Inputs!$A$2:$A$438&amp;F_Inputs!$B$2:$B$438,0),MATCH(W$6,F_Inputs!$A$2:$Z$2,0)),3),"-")</f>
        <v>0</v>
      </c>
      <c r="X66" s="77" cm="1">
        <f t="array" ref="X66">IFERROR(ROUND(INDEX(F_Inputs!$A$2:$Z$438,MATCH($B66&amp;$D66,F_Inputs!$A$2:$A$438&amp;F_Inputs!$B$2:$B$438,0),MATCH(X$6,F_Inputs!$A$2:$Z$2,0)),3),"-")</f>
        <v>0</v>
      </c>
      <c r="Y66" s="77" cm="1">
        <f t="array" ref="Y66">IFERROR(ROUND(INDEX(F_Inputs!$A$2:$Z$438,MATCH($B66&amp;$D66,F_Inputs!$A$2:$A$438&amp;F_Inputs!$B$2:$B$438,0),MATCH(Y$6,F_Inputs!$A$2:$Z$2,0)),3),"-")</f>
        <v>0</v>
      </c>
      <c r="Z66" s="77" cm="1">
        <f t="array" ref="Z66">IFERROR(ROUND(INDEX(F_Inputs!$A$2:$Z$438,MATCH($B66&amp;$D66,F_Inputs!$A$2:$A$438&amp;F_Inputs!$B$2:$B$438,0),MATCH(Z$6,F_Inputs!$A$2:$Z$2,0)),3),"-")</f>
        <v>0</v>
      </c>
      <c r="AA66" s="77" cm="1">
        <f t="array" ref="AA66">IFERROR(ROUND(INDEX(F_Inputs!$A$2:$Z$438,MATCH($B66&amp;$D66,F_Inputs!$A$2:$A$438&amp;F_Inputs!$B$2:$B$438,0),MATCH(AA$6,F_Inputs!$A$2:$Z$2,0)),3),"-")</f>
        <v>0</v>
      </c>
      <c r="AB66" s="77" cm="1">
        <f t="array" ref="AB66">IFERROR(ROUND(INDEX(F_Inputs!$A$2:$Z$438,MATCH($B66&amp;$D66,F_Inputs!$A$2:$A$438&amp;F_Inputs!$B$2:$B$438,0),MATCH(AB$6,F_Inputs!$A$2:$Z$2,0)),3),"-")</f>
        <v>0</v>
      </c>
    </row>
    <row r="67" spans="2:28" ht="20.45">
      <c r="B67" s="41" t="s">
        <v>255</v>
      </c>
      <c r="C67" s="4" t="str">
        <f t="shared" si="4"/>
        <v>Number</v>
      </c>
      <c r="D67" s="4" t="str">
        <f t="shared" si="5"/>
        <v>OUT5_08_I_PR24</v>
      </c>
      <c r="E67" s="77" t="str" cm="1">
        <f t="array" ref="E67">IFERROR(ROUND(INDEX(F_Inputs!$A$2:$Z$438,MATCH($B67&amp;$D67,F_Inputs!$A$2:$A$438&amp;F_Inputs!$B$2:$B$438,0),MATCH(E$6,F_Inputs!$A$2:$Z$2,0)),3),"-")</f>
        <v>-</v>
      </c>
      <c r="F67" s="77" t="str" cm="1">
        <f t="array" ref="F67">IFERROR(ROUND(INDEX(F_Inputs!$A$2:$Z$438,MATCH($B67&amp;$D67,F_Inputs!$A$2:$A$438&amp;F_Inputs!$B$2:$B$438,0),MATCH(F$6,F_Inputs!$A$2:$Z$2,0)),3),"-")</f>
        <v>-</v>
      </c>
      <c r="G67" s="77" t="str" cm="1">
        <f t="array" ref="G67">IFERROR(ROUND(INDEX(F_Inputs!$A$2:$Z$438,MATCH($B67&amp;$D67,F_Inputs!$A$2:$A$438&amp;F_Inputs!$B$2:$B$438,0),MATCH(G$6,F_Inputs!$A$2:$Z$2,0)),3),"-")</f>
        <v>-</v>
      </c>
      <c r="H67" s="77" t="str" cm="1">
        <f t="array" ref="H67">IFERROR(ROUND(INDEX(F_Inputs!$A$2:$Z$438,MATCH($B67&amp;$D67,F_Inputs!$A$2:$A$438&amp;F_Inputs!$B$2:$B$438,0),MATCH(H$6,F_Inputs!$A$2:$Z$2,0)),3),"-")</f>
        <v>-</v>
      </c>
      <c r="I67" s="77" cm="1">
        <f t="array" ref="I67">IFERROR(ROUND(INDEX(F_Inputs!$A$2:$Z$438,MATCH($B67&amp;$D67,F_Inputs!$A$2:$A$438&amp;F_Inputs!$B$2:$B$438,0),MATCH(I$6,F_Inputs!$A$2:$Z$2,0)),3),"-")</f>
        <v>0</v>
      </c>
      <c r="J67" s="77" cm="1">
        <f t="array" ref="J67">IFERROR(ROUND(INDEX(F_Inputs!$A$2:$Z$438,MATCH($B67&amp;$D67,F_Inputs!$A$2:$A$438&amp;F_Inputs!$B$2:$B$438,0),MATCH(J$6,F_Inputs!$A$2:$Z$2,0)),3),"-")</f>
        <v>0</v>
      </c>
      <c r="K67" s="77" cm="1">
        <f t="array" ref="K67">IFERROR(ROUND(INDEX(F_Inputs!$A$2:$Z$438,MATCH($B67&amp;$D67,F_Inputs!$A$2:$A$438&amp;F_Inputs!$B$2:$B$438,0),MATCH(K$6,F_Inputs!$A$2:$Z$2,0)),3),"-")</f>
        <v>0</v>
      </c>
      <c r="L67" s="77" cm="1">
        <f t="array" ref="L67">IFERROR(ROUND(INDEX(F_Inputs!$A$2:$Z$438,MATCH($B67&amp;$D67,F_Inputs!$A$2:$A$438&amp;F_Inputs!$B$2:$B$438,0),MATCH(L$6,F_Inputs!$A$2:$Z$2,0)),3),"-")</f>
        <v>0</v>
      </c>
      <c r="M67" s="77" cm="1">
        <f t="array" ref="M67">IFERROR(ROUND(INDEX(F_Inputs!$A$2:$Z$438,MATCH($B67&amp;$D67,F_Inputs!$A$2:$A$438&amp;F_Inputs!$B$2:$B$438,0),MATCH(M$6,F_Inputs!$A$2:$Z$2,0)),3),"-")</f>
        <v>0</v>
      </c>
      <c r="N67" s="77" cm="1">
        <f t="array" ref="N67">IFERROR(ROUND(INDEX(F_Inputs!$A$2:$Z$438,MATCH($B67&amp;$D67,F_Inputs!$A$2:$A$438&amp;F_Inputs!$B$2:$B$438,0),MATCH(N$6,F_Inputs!$A$2:$Z$2,0)),3),"-")</f>
        <v>0</v>
      </c>
      <c r="O67" s="77" cm="1">
        <f t="array" ref="O67">IFERROR(ROUND(INDEX(F_Inputs!$A$2:$Z$438,MATCH($B67&amp;$D67,F_Inputs!$A$2:$A$438&amp;F_Inputs!$B$2:$B$438,0),MATCH(O$6,F_Inputs!$A$2:$Z$2,0)),3),"-")</f>
        <v>0</v>
      </c>
      <c r="P67" s="77" cm="1">
        <f t="array" ref="P67">IFERROR(ROUND(INDEX(F_Inputs!$A$2:$Z$438,MATCH($B67&amp;$D67,F_Inputs!$A$2:$A$438&amp;F_Inputs!$B$2:$B$438,0),MATCH(P$6,F_Inputs!$A$2:$Z$2,0)),3),"-")</f>
        <v>0</v>
      </c>
      <c r="Q67" s="77" cm="1">
        <f t="array" ref="Q67">IFERROR(ROUND(INDEX(F_Inputs!$A$2:$Z$438,MATCH($B67&amp;$D67,F_Inputs!$A$2:$A$438&amp;F_Inputs!$B$2:$B$438,0),MATCH(Q$6,F_Inputs!$A$2:$Z$2,0)),3),"-")</f>
        <v>0</v>
      </c>
      <c r="R67" s="77" cm="1">
        <f t="array" ref="R67">IFERROR(ROUND(INDEX(F_Inputs!$A$2:$Z$438,MATCH($B67&amp;$D67,F_Inputs!$A$2:$A$438&amp;F_Inputs!$B$2:$B$438,0),MATCH(R$6,F_Inputs!$A$2:$Z$2,0)),3),"-")</f>
        <v>0</v>
      </c>
      <c r="S67" s="77" cm="1">
        <f t="array" ref="S67">IFERROR(ROUND(INDEX(F_Inputs!$A$2:$Z$438,MATCH($B67&amp;$D67,F_Inputs!$A$2:$A$438&amp;F_Inputs!$B$2:$B$438,0),MATCH(S$6,F_Inputs!$A$2:$Z$2,0)),3),"-")</f>
        <v>0</v>
      </c>
      <c r="T67" s="77" cm="1">
        <f t="array" ref="T67">IFERROR(ROUND(INDEX(F_Inputs!$A$2:$Z$438,MATCH($B67&amp;$D67,F_Inputs!$A$2:$A$438&amp;F_Inputs!$B$2:$B$438,0),MATCH(T$6,F_Inputs!$A$2:$Z$2,0)),3),"-")</f>
        <v>0</v>
      </c>
      <c r="U67" s="77" cm="1">
        <f t="array" ref="U67">IFERROR(ROUND(INDEX(F_Inputs!$A$2:$Z$438,MATCH($B67&amp;$D67,F_Inputs!$A$2:$A$438&amp;F_Inputs!$B$2:$B$438,0),MATCH(U$6,F_Inputs!$A$2:$Z$2,0)),3),"-")</f>
        <v>0</v>
      </c>
      <c r="V67" s="77" cm="1">
        <f t="array" ref="V67">IFERROR(ROUND(INDEX(F_Inputs!$A$2:$Z$438,MATCH($B67&amp;$D67,F_Inputs!$A$2:$A$438&amp;F_Inputs!$B$2:$B$438,0),MATCH(V$6,F_Inputs!$A$2:$Z$2,0)),3),"-")</f>
        <v>0</v>
      </c>
      <c r="W67" s="77" cm="1">
        <f t="array" ref="W67">IFERROR(ROUND(INDEX(F_Inputs!$A$2:$Z$438,MATCH($B67&amp;$D67,F_Inputs!$A$2:$A$438&amp;F_Inputs!$B$2:$B$438,0),MATCH(W$6,F_Inputs!$A$2:$Z$2,0)),3),"-")</f>
        <v>0</v>
      </c>
      <c r="X67" s="77" cm="1">
        <f t="array" ref="X67">IFERROR(ROUND(INDEX(F_Inputs!$A$2:$Z$438,MATCH($B67&amp;$D67,F_Inputs!$A$2:$A$438&amp;F_Inputs!$B$2:$B$438,0),MATCH(X$6,F_Inputs!$A$2:$Z$2,0)),3),"-")</f>
        <v>0</v>
      </c>
      <c r="Y67" s="77" cm="1">
        <f t="array" ref="Y67">IFERROR(ROUND(INDEX(F_Inputs!$A$2:$Z$438,MATCH($B67&amp;$D67,F_Inputs!$A$2:$A$438&amp;F_Inputs!$B$2:$B$438,0),MATCH(Y$6,F_Inputs!$A$2:$Z$2,0)),3),"-")</f>
        <v>0</v>
      </c>
      <c r="Z67" s="77" cm="1">
        <f t="array" ref="Z67">IFERROR(ROUND(INDEX(F_Inputs!$A$2:$Z$438,MATCH($B67&amp;$D67,F_Inputs!$A$2:$A$438&amp;F_Inputs!$B$2:$B$438,0),MATCH(Z$6,F_Inputs!$A$2:$Z$2,0)),3),"-")</f>
        <v>0</v>
      </c>
      <c r="AA67" s="77" cm="1">
        <f t="array" ref="AA67">IFERROR(ROUND(INDEX(F_Inputs!$A$2:$Z$438,MATCH($B67&amp;$D67,F_Inputs!$A$2:$A$438&amp;F_Inputs!$B$2:$B$438,0),MATCH(AA$6,F_Inputs!$A$2:$Z$2,0)),3),"-")</f>
        <v>0</v>
      </c>
      <c r="AB67" s="77" cm="1">
        <f t="array" ref="AB67">IFERROR(ROUND(INDEX(F_Inputs!$A$2:$Z$438,MATCH($B67&amp;$D67,F_Inputs!$A$2:$A$438&amp;F_Inputs!$B$2:$B$438,0),MATCH(AB$6,F_Inputs!$A$2:$Z$2,0)),3),"-")</f>
        <v>0</v>
      </c>
    </row>
    <row r="68" spans="2:28" ht="20.45">
      <c r="B68" s="41" t="s">
        <v>257</v>
      </c>
      <c r="C68" s="4" t="str">
        <f t="shared" si="4"/>
        <v>Number</v>
      </c>
      <c r="D68" s="4" t="str">
        <f t="shared" si="5"/>
        <v>OUT5_08_I_PR24</v>
      </c>
      <c r="E68" s="77" t="str" cm="1">
        <f t="array" ref="E68">IFERROR(ROUND(INDEX(F_Inputs!$A$2:$Z$438,MATCH($B68&amp;$D68,F_Inputs!$A$2:$A$438&amp;F_Inputs!$B$2:$B$438,0),MATCH(E$6,F_Inputs!$A$2:$Z$2,0)),3),"-")</f>
        <v>-</v>
      </c>
      <c r="F68" s="77" t="str" cm="1">
        <f t="array" ref="F68">IFERROR(ROUND(INDEX(F_Inputs!$A$2:$Z$438,MATCH($B68&amp;$D68,F_Inputs!$A$2:$A$438&amp;F_Inputs!$B$2:$B$438,0),MATCH(F$6,F_Inputs!$A$2:$Z$2,0)),3),"-")</f>
        <v>-</v>
      </c>
      <c r="G68" s="77" t="str" cm="1">
        <f t="array" ref="G68">IFERROR(ROUND(INDEX(F_Inputs!$A$2:$Z$438,MATCH($B68&amp;$D68,F_Inputs!$A$2:$A$438&amp;F_Inputs!$B$2:$B$438,0),MATCH(G$6,F_Inputs!$A$2:$Z$2,0)),3),"-")</f>
        <v>-</v>
      </c>
      <c r="H68" s="77" t="str" cm="1">
        <f t="array" ref="H68">IFERROR(ROUND(INDEX(F_Inputs!$A$2:$Z$438,MATCH($B68&amp;$D68,F_Inputs!$A$2:$A$438&amp;F_Inputs!$B$2:$B$438,0),MATCH(H$6,F_Inputs!$A$2:$Z$2,0)),3),"-")</f>
        <v>-</v>
      </c>
      <c r="I68" s="77" cm="1">
        <f t="array" ref="I68">IFERROR(ROUND(INDEX(F_Inputs!$A$2:$Z$438,MATCH($B68&amp;$D68,F_Inputs!$A$2:$A$438&amp;F_Inputs!$B$2:$B$438,0),MATCH(I$6,F_Inputs!$A$2:$Z$2,0)),3),"-")</f>
        <v>0</v>
      </c>
      <c r="J68" s="77" cm="1">
        <f t="array" ref="J68">IFERROR(ROUND(INDEX(F_Inputs!$A$2:$Z$438,MATCH($B68&amp;$D68,F_Inputs!$A$2:$A$438&amp;F_Inputs!$B$2:$B$438,0),MATCH(J$6,F_Inputs!$A$2:$Z$2,0)),3),"-")</f>
        <v>0</v>
      </c>
      <c r="K68" s="77" cm="1">
        <f t="array" ref="K68">IFERROR(ROUND(INDEX(F_Inputs!$A$2:$Z$438,MATCH($B68&amp;$D68,F_Inputs!$A$2:$A$438&amp;F_Inputs!$B$2:$B$438,0),MATCH(K$6,F_Inputs!$A$2:$Z$2,0)),3),"-")</f>
        <v>0</v>
      </c>
      <c r="L68" s="77" cm="1">
        <f t="array" ref="L68">IFERROR(ROUND(INDEX(F_Inputs!$A$2:$Z$438,MATCH($B68&amp;$D68,F_Inputs!$A$2:$A$438&amp;F_Inputs!$B$2:$B$438,0),MATCH(L$6,F_Inputs!$A$2:$Z$2,0)),3),"-")</f>
        <v>0</v>
      </c>
      <c r="M68" s="77" cm="1">
        <f t="array" ref="M68">IFERROR(ROUND(INDEX(F_Inputs!$A$2:$Z$438,MATCH($B68&amp;$D68,F_Inputs!$A$2:$A$438&amp;F_Inputs!$B$2:$B$438,0),MATCH(M$6,F_Inputs!$A$2:$Z$2,0)),3),"-")</f>
        <v>0</v>
      </c>
      <c r="N68" s="77" cm="1">
        <f t="array" ref="N68">IFERROR(ROUND(INDEX(F_Inputs!$A$2:$Z$438,MATCH($B68&amp;$D68,F_Inputs!$A$2:$A$438&amp;F_Inputs!$B$2:$B$438,0),MATCH(N$6,F_Inputs!$A$2:$Z$2,0)),3),"-")</f>
        <v>0</v>
      </c>
      <c r="O68" s="77" cm="1">
        <f t="array" ref="O68">IFERROR(ROUND(INDEX(F_Inputs!$A$2:$Z$438,MATCH($B68&amp;$D68,F_Inputs!$A$2:$A$438&amp;F_Inputs!$B$2:$B$438,0),MATCH(O$6,F_Inputs!$A$2:$Z$2,0)),3),"-")</f>
        <v>0</v>
      </c>
      <c r="P68" s="77" cm="1">
        <f t="array" ref="P68">IFERROR(ROUND(INDEX(F_Inputs!$A$2:$Z$438,MATCH($B68&amp;$D68,F_Inputs!$A$2:$A$438&amp;F_Inputs!$B$2:$B$438,0),MATCH(P$6,F_Inputs!$A$2:$Z$2,0)),3),"-")</f>
        <v>0</v>
      </c>
      <c r="Q68" s="77" cm="1">
        <f t="array" ref="Q68">IFERROR(ROUND(INDEX(F_Inputs!$A$2:$Z$438,MATCH($B68&amp;$D68,F_Inputs!$A$2:$A$438&amp;F_Inputs!$B$2:$B$438,0),MATCH(Q$6,F_Inputs!$A$2:$Z$2,0)),3),"-")</f>
        <v>0</v>
      </c>
      <c r="R68" s="77" cm="1">
        <f t="array" ref="R68">IFERROR(ROUND(INDEX(F_Inputs!$A$2:$Z$438,MATCH($B68&amp;$D68,F_Inputs!$A$2:$A$438&amp;F_Inputs!$B$2:$B$438,0),MATCH(R$6,F_Inputs!$A$2:$Z$2,0)),3),"-")</f>
        <v>0</v>
      </c>
      <c r="S68" s="77" cm="1">
        <f t="array" ref="S68">IFERROR(ROUND(INDEX(F_Inputs!$A$2:$Z$438,MATCH($B68&amp;$D68,F_Inputs!$A$2:$A$438&amp;F_Inputs!$B$2:$B$438,0),MATCH(S$6,F_Inputs!$A$2:$Z$2,0)),3),"-")</f>
        <v>0</v>
      </c>
      <c r="T68" s="77" cm="1">
        <f t="array" ref="T68">IFERROR(ROUND(INDEX(F_Inputs!$A$2:$Z$438,MATCH($B68&amp;$D68,F_Inputs!$A$2:$A$438&amp;F_Inputs!$B$2:$B$438,0),MATCH(T$6,F_Inputs!$A$2:$Z$2,0)),3),"-")</f>
        <v>0</v>
      </c>
      <c r="U68" s="77" cm="1">
        <f t="array" ref="U68">IFERROR(ROUND(INDEX(F_Inputs!$A$2:$Z$438,MATCH($B68&amp;$D68,F_Inputs!$A$2:$A$438&amp;F_Inputs!$B$2:$B$438,0),MATCH(U$6,F_Inputs!$A$2:$Z$2,0)),3),"-")</f>
        <v>0</v>
      </c>
      <c r="V68" s="77" cm="1">
        <f t="array" ref="V68">IFERROR(ROUND(INDEX(F_Inputs!$A$2:$Z$438,MATCH($B68&amp;$D68,F_Inputs!$A$2:$A$438&amp;F_Inputs!$B$2:$B$438,0),MATCH(V$6,F_Inputs!$A$2:$Z$2,0)),3),"-")</f>
        <v>0</v>
      </c>
      <c r="W68" s="77" cm="1">
        <f t="array" ref="W68">IFERROR(ROUND(INDEX(F_Inputs!$A$2:$Z$438,MATCH($B68&amp;$D68,F_Inputs!$A$2:$A$438&amp;F_Inputs!$B$2:$B$438,0),MATCH(W$6,F_Inputs!$A$2:$Z$2,0)),3),"-")</f>
        <v>0</v>
      </c>
      <c r="X68" s="77" cm="1">
        <f t="array" ref="X68">IFERROR(ROUND(INDEX(F_Inputs!$A$2:$Z$438,MATCH($B68&amp;$D68,F_Inputs!$A$2:$A$438&amp;F_Inputs!$B$2:$B$438,0),MATCH(X$6,F_Inputs!$A$2:$Z$2,0)),3),"-")</f>
        <v>0</v>
      </c>
      <c r="Y68" s="77" cm="1">
        <f t="array" ref="Y68">IFERROR(ROUND(INDEX(F_Inputs!$A$2:$Z$438,MATCH($B68&amp;$D68,F_Inputs!$A$2:$A$438&amp;F_Inputs!$B$2:$B$438,0),MATCH(Y$6,F_Inputs!$A$2:$Z$2,0)),3),"-")</f>
        <v>0</v>
      </c>
      <c r="Z68" s="77" cm="1">
        <f t="array" ref="Z68">IFERROR(ROUND(INDEX(F_Inputs!$A$2:$Z$438,MATCH($B68&amp;$D68,F_Inputs!$A$2:$A$438&amp;F_Inputs!$B$2:$B$438,0),MATCH(Z$6,F_Inputs!$A$2:$Z$2,0)),3),"-")</f>
        <v>0</v>
      </c>
      <c r="AA68" s="77" cm="1">
        <f t="array" ref="AA68">IFERROR(ROUND(INDEX(F_Inputs!$A$2:$Z$438,MATCH($B68&amp;$D68,F_Inputs!$A$2:$A$438&amp;F_Inputs!$B$2:$B$438,0),MATCH(AA$6,F_Inputs!$A$2:$Z$2,0)),3),"-")</f>
        <v>0</v>
      </c>
      <c r="AB68" s="77" cm="1">
        <f t="array" ref="AB68">IFERROR(ROUND(INDEX(F_Inputs!$A$2:$Z$438,MATCH($B68&amp;$D68,F_Inputs!$A$2:$A$438&amp;F_Inputs!$B$2:$B$438,0),MATCH(AB$6,F_Inputs!$A$2:$Z$2,0)),3),"-")</f>
        <v>0</v>
      </c>
    </row>
    <row r="69" spans="2:28">
      <c r="E69" s="46"/>
      <c r="F69" s="46"/>
      <c r="G69" s="46"/>
      <c r="H69" s="46"/>
      <c r="I69" s="46"/>
      <c r="J69" s="46"/>
      <c r="K69" s="46"/>
      <c r="L69" s="46"/>
      <c r="M69" s="46"/>
      <c r="N69" s="46"/>
      <c r="O69" s="46"/>
      <c r="P69" s="46"/>
      <c r="Q69" s="46"/>
      <c r="R69" s="46"/>
      <c r="S69" s="46"/>
      <c r="T69" s="46"/>
      <c r="U69" s="46"/>
      <c r="V69" s="46"/>
      <c r="W69" s="46"/>
      <c r="X69" s="46"/>
      <c r="Y69" s="46"/>
      <c r="Z69" s="46"/>
      <c r="AA69" s="46"/>
      <c r="AB69" s="46"/>
    </row>
    <row r="70" spans="2:28" ht="20.45">
      <c r="B70" s="41" t="s">
        <v>239</v>
      </c>
      <c r="C70" s="4" t="str">
        <f t="shared" si="4"/>
        <v>Number</v>
      </c>
      <c r="D70" s="4" t="str">
        <f t="shared" si="5"/>
        <v>OUT5_08_I_PR24</v>
      </c>
      <c r="E70" s="77" t="str" cm="1">
        <f t="array" ref="E70">IFERROR(ROUND(INDEX(F_Inputs!$A$2:$Z$438,MATCH($B70&amp;$D70,F_Inputs!$A$2:$A$438&amp;F_Inputs!$B$2:$B$438,0),MATCH(E$6,F_Inputs!$A$2:$Z$2,0)),3),"-")</f>
        <v>-</v>
      </c>
      <c r="F70" s="77" t="str" cm="1">
        <f t="array" ref="F70">IFERROR(ROUND(INDEX(F_Inputs!$A$2:$Z$438,MATCH($B70&amp;$D70,F_Inputs!$A$2:$A$438&amp;F_Inputs!$B$2:$B$438,0),MATCH(F$6,F_Inputs!$A$2:$Z$2,0)),3),"-")</f>
        <v>-</v>
      </c>
      <c r="G70" s="77" t="str" cm="1">
        <f t="array" ref="G70">IFERROR(ROUND(INDEX(F_Inputs!$A$2:$Z$438,MATCH($B70&amp;$D70,F_Inputs!$A$2:$A$438&amp;F_Inputs!$B$2:$B$438,0),MATCH(G$6,F_Inputs!$A$2:$Z$2,0)),3),"-")</f>
        <v>-</v>
      </c>
      <c r="H70" s="77" t="str" cm="1">
        <f t="array" ref="H70">IFERROR(ROUND(INDEX(F_Inputs!$A$2:$Z$438,MATCH($B70&amp;$D70,F_Inputs!$A$2:$A$438&amp;F_Inputs!$B$2:$B$438,0),MATCH(H$6,F_Inputs!$A$2:$Z$2,0)),3),"-")</f>
        <v>-</v>
      </c>
      <c r="I70" s="77" cm="1">
        <f t="array" ref="I70">IFERROR(ROUND(INDEX(F_Inputs!$A$2:$Z$438,MATCH($B70&amp;$D70,F_Inputs!$A$2:$A$438&amp;F_Inputs!$B$2:$B$438,0),MATCH(I$6,F_Inputs!$A$2:$Z$2,0)),3),"-")</f>
        <v>143</v>
      </c>
      <c r="J70" s="77" cm="1">
        <f t="array" ref="J70">IFERROR(ROUND(INDEX(F_Inputs!$A$2:$Z$438,MATCH($B70&amp;$D70,F_Inputs!$A$2:$A$438&amp;F_Inputs!$B$2:$B$438,0),MATCH(J$6,F_Inputs!$A$2:$Z$2,0)),3),"-")</f>
        <v>143</v>
      </c>
      <c r="K70" s="77" cm="1">
        <f t="array" ref="K70">IFERROR(ROUND(INDEX(F_Inputs!$A$2:$Z$438,MATCH($B70&amp;$D70,F_Inputs!$A$2:$A$438&amp;F_Inputs!$B$2:$B$438,0),MATCH(K$6,F_Inputs!$A$2:$Z$2,0)),3),"-")</f>
        <v>143</v>
      </c>
      <c r="L70" s="77" cm="1">
        <f t="array" ref="L70">IFERROR(ROUND(INDEX(F_Inputs!$A$2:$Z$438,MATCH($B70&amp;$D70,F_Inputs!$A$2:$A$438&amp;F_Inputs!$B$2:$B$438,0),MATCH(L$6,F_Inputs!$A$2:$Z$2,0)),3),"-")</f>
        <v>151</v>
      </c>
      <c r="M70" s="77" cm="1">
        <f t="array" ref="M70">IFERROR(ROUND(INDEX(F_Inputs!$A$2:$Z$438,MATCH($B70&amp;$D70,F_Inputs!$A$2:$A$438&amp;F_Inputs!$B$2:$B$438,0),MATCH(M$6,F_Inputs!$A$2:$Z$2,0)),3),"-")</f>
        <v>151</v>
      </c>
      <c r="N70" s="77" cm="1">
        <f t="array" ref="N70">IFERROR(ROUND(INDEX(F_Inputs!$A$2:$Z$438,MATCH($B70&amp;$D70,F_Inputs!$A$2:$A$438&amp;F_Inputs!$B$2:$B$438,0),MATCH(N$6,F_Inputs!$A$2:$Z$2,0)),3),"-")</f>
        <v>0</v>
      </c>
      <c r="O70" s="77" cm="1">
        <f t="array" ref="O70">IFERROR(ROUND(INDEX(F_Inputs!$A$2:$Z$438,MATCH($B70&amp;$D70,F_Inputs!$A$2:$A$438&amp;F_Inputs!$B$2:$B$438,0),MATCH(O$6,F_Inputs!$A$2:$Z$2,0)),3),"-")</f>
        <v>149</v>
      </c>
      <c r="P70" s="77" cm="1">
        <f t="array" ref="P70">IFERROR(ROUND(INDEX(F_Inputs!$A$2:$Z$438,MATCH($B70&amp;$D70,F_Inputs!$A$2:$A$438&amp;F_Inputs!$B$2:$B$438,0),MATCH(P$6,F_Inputs!$A$2:$Z$2,0)),3),"-")</f>
        <v>150</v>
      </c>
      <c r="Q70" s="77" cm="1">
        <f t="array" ref="Q70">IFERROR(ROUND(INDEX(F_Inputs!$A$2:$Z$438,MATCH($B70&amp;$D70,F_Inputs!$A$2:$A$438&amp;F_Inputs!$B$2:$B$438,0),MATCH(Q$6,F_Inputs!$A$2:$Z$2,0)),3),"-")</f>
        <v>151</v>
      </c>
      <c r="R70" s="77" cm="1">
        <f t="array" ref="R70">IFERROR(ROUND(INDEX(F_Inputs!$A$2:$Z$438,MATCH($B70&amp;$D70,F_Inputs!$A$2:$A$438&amp;F_Inputs!$B$2:$B$438,0),MATCH(R$6,F_Inputs!$A$2:$Z$2,0)),3),"-")</f>
        <v>151</v>
      </c>
      <c r="S70" s="77" cm="1">
        <f t="array" ref="S70">IFERROR(ROUND(INDEX(F_Inputs!$A$2:$Z$438,MATCH($B70&amp;$D70,F_Inputs!$A$2:$A$438&amp;F_Inputs!$B$2:$B$438,0),MATCH(S$6,F_Inputs!$A$2:$Z$2,0)),3),"-")</f>
        <v>151</v>
      </c>
      <c r="T70" s="77" cm="1">
        <f t="array" ref="T70">IFERROR(ROUND(INDEX(F_Inputs!$A$2:$Z$438,MATCH($B70&amp;$D70,F_Inputs!$A$2:$A$438&amp;F_Inputs!$B$2:$B$438,0),MATCH(T$6,F_Inputs!$A$2:$Z$2,0)),3),"-")</f>
        <v>151</v>
      </c>
      <c r="U70" s="77" cm="1">
        <f t="array" ref="U70">IFERROR(ROUND(INDEX(F_Inputs!$A$2:$Z$438,MATCH($B70&amp;$D70,F_Inputs!$A$2:$A$438&amp;F_Inputs!$B$2:$B$438,0),MATCH(U$6,F_Inputs!$A$2:$Z$2,0)),3),"-")</f>
        <v>151</v>
      </c>
      <c r="V70" s="77" cm="1">
        <f t="array" ref="V70">IFERROR(ROUND(INDEX(F_Inputs!$A$2:$Z$438,MATCH($B70&amp;$D70,F_Inputs!$A$2:$A$438&amp;F_Inputs!$B$2:$B$438,0),MATCH(V$6,F_Inputs!$A$2:$Z$2,0)),3),"-")</f>
        <v>151</v>
      </c>
      <c r="W70" s="77" cm="1">
        <f t="array" ref="W70">IFERROR(ROUND(INDEX(F_Inputs!$A$2:$Z$438,MATCH($B70&amp;$D70,F_Inputs!$A$2:$A$438&amp;F_Inputs!$B$2:$B$438,0),MATCH(W$6,F_Inputs!$A$2:$Z$2,0)),3),"-")</f>
        <v>151</v>
      </c>
      <c r="X70" s="77" cm="1">
        <f t="array" ref="X70">IFERROR(ROUND(INDEX(F_Inputs!$A$2:$Z$438,MATCH($B70&amp;$D70,F_Inputs!$A$2:$A$438&amp;F_Inputs!$B$2:$B$438,0),MATCH(X$6,F_Inputs!$A$2:$Z$2,0)),3),"-")</f>
        <v>151</v>
      </c>
      <c r="Y70" s="77" cm="1">
        <f t="array" ref="Y70">IFERROR(ROUND(INDEX(F_Inputs!$A$2:$Z$438,MATCH($B70&amp;$D70,F_Inputs!$A$2:$A$438&amp;F_Inputs!$B$2:$B$438,0),MATCH(Y$6,F_Inputs!$A$2:$Z$2,0)),3),"-")</f>
        <v>151</v>
      </c>
      <c r="Z70" s="77" cm="1">
        <f t="array" ref="Z70">IFERROR(ROUND(INDEX(F_Inputs!$A$2:$Z$438,MATCH($B70&amp;$D70,F_Inputs!$A$2:$A$438&amp;F_Inputs!$B$2:$B$438,0),MATCH(Z$6,F_Inputs!$A$2:$Z$2,0)),3),"-")</f>
        <v>151</v>
      </c>
      <c r="AA70" s="77" cm="1">
        <f t="array" ref="AA70">IFERROR(ROUND(INDEX(F_Inputs!$A$2:$Z$438,MATCH($B70&amp;$D70,F_Inputs!$A$2:$A$438&amp;F_Inputs!$B$2:$B$438,0),MATCH(AA$6,F_Inputs!$A$2:$Z$2,0)),3),"-")</f>
        <v>151</v>
      </c>
      <c r="AB70" s="77" cm="1">
        <f t="array" ref="AB70">IFERROR(ROUND(INDEX(F_Inputs!$A$2:$Z$438,MATCH($B70&amp;$D70,F_Inputs!$A$2:$A$438&amp;F_Inputs!$B$2:$B$438,0),MATCH(AB$6,F_Inputs!$A$2:$Z$2,0)),3),"-")</f>
        <v>151</v>
      </c>
    </row>
    <row r="71" spans="2:28" ht="20.45">
      <c r="B71" s="41" t="s">
        <v>249</v>
      </c>
      <c r="C71" s="4" t="str">
        <f t="shared" si="4"/>
        <v>Number</v>
      </c>
      <c r="D71" s="4" t="str">
        <f t="shared" si="5"/>
        <v>OUT5_08_I_PR24</v>
      </c>
      <c r="E71" s="77" t="str" cm="1">
        <f t="array" ref="E71">IFERROR(ROUND(INDEX(F_Inputs!$A$2:$Z$438,MATCH($B71&amp;$D71,F_Inputs!$A$2:$A$438&amp;F_Inputs!$B$2:$B$438,0),MATCH(E$6,F_Inputs!$A$2:$Z$2,0)),3),"-")</f>
        <v>-</v>
      </c>
      <c r="F71" s="77" t="str" cm="1">
        <f t="array" ref="F71">IFERROR(ROUND(INDEX(F_Inputs!$A$2:$Z$438,MATCH($B71&amp;$D71,F_Inputs!$A$2:$A$438&amp;F_Inputs!$B$2:$B$438,0),MATCH(F$6,F_Inputs!$A$2:$Z$2,0)),3),"-")</f>
        <v>-</v>
      </c>
      <c r="G71" s="77" t="str" cm="1">
        <f t="array" ref="G71">IFERROR(ROUND(INDEX(F_Inputs!$A$2:$Z$438,MATCH($B71&amp;$D71,F_Inputs!$A$2:$A$438&amp;F_Inputs!$B$2:$B$438,0),MATCH(G$6,F_Inputs!$A$2:$Z$2,0)),3),"-")</f>
        <v>-</v>
      </c>
      <c r="H71" s="77" t="str" cm="1">
        <f t="array" ref="H71">IFERROR(ROUND(INDEX(F_Inputs!$A$2:$Z$438,MATCH($B71&amp;$D71,F_Inputs!$A$2:$A$438&amp;F_Inputs!$B$2:$B$438,0),MATCH(H$6,F_Inputs!$A$2:$Z$2,0)),3),"-")</f>
        <v>-</v>
      </c>
      <c r="I71" s="77" cm="1">
        <f t="array" ref="I71">IFERROR(ROUND(INDEX(F_Inputs!$A$2:$Z$438,MATCH($B71&amp;$D71,F_Inputs!$A$2:$A$438&amp;F_Inputs!$B$2:$B$438,0),MATCH(I$6,F_Inputs!$A$2:$Z$2,0)),3),"-")</f>
        <v>0</v>
      </c>
      <c r="J71" s="77" cm="1">
        <f t="array" ref="J71">IFERROR(ROUND(INDEX(F_Inputs!$A$2:$Z$438,MATCH($B71&amp;$D71,F_Inputs!$A$2:$A$438&amp;F_Inputs!$B$2:$B$438,0),MATCH(J$6,F_Inputs!$A$2:$Z$2,0)),3),"-")</f>
        <v>0</v>
      </c>
      <c r="K71" s="77" cm="1">
        <f t="array" ref="K71">IFERROR(ROUND(INDEX(F_Inputs!$A$2:$Z$438,MATCH($B71&amp;$D71,F_Inputs!$A$2:$A$438&amp;F_Inputs!$B$2:$B$438,0),MATCH(K$6,F_Inputs!$A$2:$Z$2,0)),3),"-")</f>
        <v>0</v>
      </c>
      <c r="L71" s="77" cm="1">
        <f t="array" ref="L71">IFERROR(ROUND(INDEX(F_Inputs!$A$2:$Z$438,MATCH($B71&amp;$D71,F_Inputs!$A$2:$A$438&amp;F_Inputs!$B$2:$B$438,0),MATCH(L$6,F_Inputs!$A$2:$Z$2,0)),3),"-")</f>
        <v>0</v>
      </c>
      <c r="M71" s="77" cm="1">
        <f t="array" ref="M71">IFERROR(ROUND(INDEX(F_Inputs!$A$2:$Z$438,MATCH($B71&amp;$D71,F_Inputs!$A$2:$A$438&amp;F_Inputs!$B$2:$B$438,0),MATCH(M$6,F_Inputs!$A$2:$Z$2,0)),3),"-")</f>
        <v>0</v>
      </c>
      <c r="N71" s="77" cm="1">
        <f t="array" ref="N71">IFERROR(ROUND(INDEX(F_Inputs!$A$2:$Z$438,MATCH($B71&amp;$D71,F_Inputs!$A$2:$A$438&amp;F_Inputs!$B$2:$B$438,0),MATCH(N$6,F_Inputs!$A$2:$Z$2,0)),3),"-")</f>
        <v>0</v>
      </c>
      <c r="O71" s="77" cm="1">
        <f t="array" ref="O71">IFERROR(ROUND(INDEX(F_Inputs!$A$2:$Z$438,MATCH($B71&amp;$D71,F_Inputs!$A$2:$A$438&amp;F_Inputs!$B$2:$B$438,0),MATCH(O$6,F_Inputs!$A$2:$Z$2,0)),3),"-")</f>
        <v>0</v>
      </c>
      <c r="P71" s="77" cm="1">
        <f t="array" ref="P71">IFERROR(ROUND(INDEX(F_Inputs!$A$2:$Z$438,MATCH($B71&amp;$D71,F_Inputs!$A$2:$A$438&amp;F_Inputs!$B$2:$B$438,0),MATCH(P$6,F_Inputs!$A$2:$Z$2,0)),3),"-")</f>
        <v>0</v>
      </c>
      <c r="Q71" s="77" cm="1">
        <f t="array" ref="Q71">IFERROR(ROUND(INDEX(F_Inputs!$A$2:$Z$438,MATCH($B71&amp;$D71,F_Inputs!$A$2:$A$438&amp;F_Inputs!$B$2:$B$438,0),MATCH(Q$6,F_Inputs!$A$2:$Z$2,0)),3),"-")</f>
        <v>0</v>
      </c>
      <c r="R71" s="77" cm="1">
        <f t="array" ref="R71">IFERROR(ROUND(INDEX(F_Inputs!$A$2:$Z$438,MATCH($B71&amp;$D71,F_Inputs!$A$2:$A$438&amp;F_Inputs!$B$2:$B$438,0),MATCH(R$6,F_Inputs!$A$2:$Z$2,0)),3),"-")</f>
        <v>0</v>
      </c>
      <c r="S71" s="77" cm="1">
        <f t="array" ref="S71">IFERROR(ROUND(INDEX(F_Inputs!$A$2:$Z$438,MATCH($B71&amp;$D71,F_Inputs!$A$2:$A$438&amp;F_Inputs!$B$2:$B$438,0),MATCH(S$6,F_Inputs!$A$2:$Z$2,0)),3),"-")</f>
        <v>0</v>
      </c>
      <c r="T71" s="77" cm="1">
        <f t="array" ref="T71">IFERROR(ROUND(INDEX(F_Inputs!$A$2:$Z$438,MATCH($B71&amp;$D71,F_Inputs!$A$2:$A$438&amp;F_Inputs!$B$2:$B$438,0),MATCH(T$6,F_Inputs!$A$2:$Z$2,0)),3),"-")</f>
        <v>0</v>
      </c>
      <c r="U71" s="77" cm="1">
        <f t="array" ref="U71">IFERROR(ROUND(INDEX(F_Inputs!$A$2:$Z$438,MATCH($B71&amp;$D71,F_Inputs!$A$2:$A$438&amp;F_Inputs!$B$2:$B$438,0),MATCH(U$6,F_Inputs!$A$2:$Z$2,0)),3),"-")</f>
        <v>0</v>
      </c>
      <c r="V71" s="77" cm="1">
        <f t="array" ref="V71">IFERROR(ROUND(INDEX(F_Inputs!$A$2:$Z$438,MATCH($B71&amp;$D71,F_Inputs!$A$2:$A$438&amp;F_Inputs!$B$2:$B$438,0),MATCH(V$6,F_Inputs!$A$2:$Z$2,0)),3),"-")</f>
        <v>0</v>
      </c>
      <c r="W71" s="77" cm="1">
        <f t="array" ref="W71">IFERROR(ROUND(INDEX(F_Inputs!$A$2:$Z$438,MATCH($B71&amp;$D71,F_Inputs!$A$2:$A$438&amp;F_Inputs!$B$2:$B$438,0),MATCH(W$6,F_Inputs!$A$2:$Z$2,0)),3),"-")</f>
        <v>0</v>
      </c>
      <c r="X71" s="77" cm="1">
        <f t="array" ref="X71">IFERROR(ROUND(INDEX(F_Inputs!$A$2:$Z$438,MATCH($B71&amp;$D71,F_Inputs!$A$2:$A$438&amp;F_Inputs!$B$2:$B$438,0),MATCH(X$6,F_Inputs!$A$2:$Z$2,0)),3),"-")</f>
        <v>0</v>
      </c>
      <c r="Y71" s="77" cm="1">
        <f t="array" ref="Y71">IFERROR(ROUND(INDEX(F_Inputs!$A$2:$Z$438,MATCH($B71&amp;$D71,F_Inputs!$A$2:$A$438&amp;F_Inputs!$B$2:$B$438,0),MATCH(Y$6,F_Inputs!$A$2:$Z$2,0)),3),"-")</f>
        <v>0</v>
      </c>
      <c r="Z71" s="77" cm="1">
        <f t="array" ref="Z71">IFERROR(ROUND(INDEX(F_Inputs!$A$2:$Z$438,MATCH($B71&amp;$D71,F_Inputs!$A$2:$A$438&amp;F_Inputs!$B$2:$B$438,0),MATCH(Z$6,F_Inputs!$A$2:$Z$2,0)),3),"-")</f>
        <v>0</v>
      </c>
      <c r="AA71" s="77" cm="1">
        <f t="array" ref="AA71">IFERROR(ROUND(INDEX(F_Inputs!$A$2:$Z$438,MATCH($B71&amp;$D71,F_Inputs!$A$2:$A$438&amp;F_Inputs!$B$2:$B$438,0),MATCH(AA$6,F_Inputs!$A$2:$Z$2,0)),3),"-")</f>
        <v>0</v>
      </c>
      <c r="AB71" s="77" cm="1">
        <f t="array" ref="AB71">IFERROR(ROUND(INDEX(F_Inputs!$A$2:$Z$438,MATCH($B71&amp;$D71,F_Inputs!$A$2:$A$438&amp;F_Inputs!$B$2:$B$438,0),MATCH(AB$6,F_Inputs!$A$2:$Z$2,0)),3),"-")</f>
        <v>0</v>
      </c>
    </row>
    <row r="74" spans="2:28" s="74" customFormat="1">
      <c r="B74" s="43" t="s">
        <v>272</v>
      </c>
      <c r="E74" s="43" t="s">
        <v>264</v>
      </c>
      <c r="F74" s="43" t="s">
        <v>215</v>
      </c>
      <c r="G74" s="43"/>
      <c r="H74" s="43" t="s">
        <v>265</v>
      </c>
      <c r="I74" s="43">
        <v>0</v>
      </c>
    </row>
    <row r="76" spans="2:28" ht="21.95">
      <c r="B76" s="59" t="s">
        <v>259</v>
      </c>
      <c r="C76" s="75" t="s">
        <v>4</v>
      </c>
      <c r="D76" s="75" t="s">
        <v>266</v>
      </c>
      <c r="E76" s="60" t="s">
        <v>267</v>
      </c>
      <c r="F76" s="60" t="s">
        <v>268</v>
      </c>
      <c r="G76" s="60" t="s">
        <v>269</v>
      </c>
      <c r="H76" s="60" t="s">
        <v>270</v>
      </c>
      <c r="I76" s="60" t="s">
        <v>25</v>
      </c>
      <c r="J76" s="60" t="s">
        <v>26</v>
      </c>
      <c r="K76" s="60" t="s">
        <v>27</v>
      </c>
      <c r="L76" s="60" t="s">
        <v>28</v>
      </c>
      <c r="M76" s="60" t="s">
        <v>29</v>
      </c>
      <c r="N76" s="60" t="s">
        <v>30</v>
      </c>
      <c r="O76" s="60" t="s">
        <v>31</v>
      </c>
      <c r="P76" s="60" t="s">
        <v>32</v>
      </c>
      <c r="Q76" s="60" t="s">
        <v>33</v>
      </c>
      <c r="R76" s="60" t="s">
        <v>34</v>
      </c>
      <c r="S76" s="60" t="s">
        <v>35</v>
      </c>
      <c r="T76" s="60" t="s">
        <v>36</v>
      </c>
      <c r="U76" s="60" t="s">
        <v>37</v>
      </c>
      <c r="V76" s="60" t="s">
        <v>38</v>
      </c>
      <c r="W76" s="60" t="s">
        <v>39</v>
      </c>
      <c r="X76" s="60" t="s">
        <v>188</v>
      </c>
      <c r="Y76" s="60" t="s">
        <v>189</v>
      </c>
      <c r="Z76" s="60" t="s">
        <v>190</v>
      </c>
      <c r="AA76" s="60" t="s">
        <v>191</v>
      </c>
      <c r="AB76" s="60" t="s">
        <v>192</v>
      </c>
    </row>
    <row r="77" spans="2:28" ht="20.45">
      <c r="B77" s="41" t="s">
        <v>0</v>
      </c>
      <c r="C77" s="4" t="str">
        <f>$F$97</f>
        <v>Number</v>
      </c>
      <c r="D77" s="4" t="s">
        <v>213</v>
      </c>
      <c r="E77" s="77" t="str" cm="1">
        <f t="array" ref="E77">IFERROR(ROUND(INDEX(F_Inputs!$A$2:$Z$438,MATCH($B77&amp;$D77,F_Inputs!$A$2:$A$438&amp;F_Inputs!$B$2:$B$438,0),MATCH(E$6,F_Inputs!$A$2:$Z$2,0)),3),"-")</f>
        <v>-</v>
      </c>
      <c r="F77" s="77" t="str" cm="1">
        <f t="array" ref="F77">IFERROR(ROUND(INDEX(F_Inputs!$A$2:$Z$438,MATCH($B77&amp;$D77,F_Inputs!$A$2:$A$438&amp;F_Inputs!$B$2:$B$438,0),MATCH(F$6,F_Inputs!$A$2:$Z$2,0)),3),"-")</f>
        <v>-</v>
      </c>
      <c r="G77" s="77" t="str" cm="1">
        <f t="array" ref="G77">IFERROR(ROUND(INDEX(F_Inputs!$A$2:$Z$438,MATCH($B77&amp;$D77,F_Inputs!$A$2:$A$438&amp;F_Inputs!$B$2:$B$438,0),MATCH(G$6,F_Inputs!$A$2:$Z$2,0)),3),"-")</f>
        <v>-</v>
      </c>
      <c r="H77" s="77" t="str" cm="1">
        <f t="array" ref="H77">IFERROR(ROUND(INDEX(F_Inputs!$A$2:$Z$438,MATCH($B77&amp;$D77,F_Inputs!$A$2:$A$438&amp;F_Inputs!$B$2:$B$438,0),MATCH(H$6,F_Inputs!$A$2:$Z$2,0)),3),"-")</f>
        <v>-</v>
      </c>
      <c r="I77" s="77" cm="1">
        <f t="array" ref="I77">IFERROR(ROUND(INDEX(F_Inputs!$A$2:$Z$438,MATCH($B77&amp;$D77,F_Inputs!$A$2:$A$438&amp;F_Inputs!$B$2:$B$438,0),MATCH(I$6,F_Inputs!$A$2:$Z$2,0)),3),"-")</f>
        <v>1</v>
      </c>
      <c r="J77" s="77" cm="1">
        <f t="array" ref="J77">IFERROR(ROUND(INDEX(F_Inputs!$A$2:$Z$438,MATCH($B77&amp;$D77,F_Inputs!$A$2:$A$438&amp;F_Inputs!$B$2:$B$438,0),MATCH(J$6,F_Inputs!$A$2:$Z$2,0)),3),"-")</f>
        <v>1</v>
      </c>
      <c r="K77" s="77" cm="1">
        <f t="array" ref="K77">IFERROR(ROUND(INDEX(F_Inputs!$A$2:$Z$438,MATCH($B77&amp;$D77,F_Inputs!$A$2:$A$438&amp;F_Inputs!$B$2:$B$438,0),MATCH(K$6,F_Inputs!$A$2:$Z$2,0)),3),"-")</f>
        <v>1</v>
      </c>
      <c r="L77" s="77" cm="1">
        <f t="array" ref="L77">IFERROR(ROUND(INDEX(F_Inputs!$A$2:$Z$438,MATCH($B77&amp;$D77,F_Inputs!$A$2:$A$438&amp;F_Inputs!$B$2:$B$438,0),MATCH(L$6,F_Inputs!$A$2:$Z$2,0)),3),"-")</f>
        <v>2</v>
      </c>
      <c r="M77" s="77" cm="1">
        <f t="array" ref="M77">IFERROR(ROUND(INDEX(F_Inputs!$A$2:$Z$438,MATCH($B77&amp;$D77,F_Inputs!$A$2:$A$438&amp;F_Inputs!$B$2:$B$438,0),MATCH(M$6,F_Inputs!$A$2:$Z$2,0)),3),"-")</f>
        <v>1</v>
      </c>
      <c r="N77" s="77" cm="1">
        <f t="array" ref="N77">IFERROR(ROUND(INDEX(F_Inputs!$A$2:$Z$438,MATCH($B77&amp;$D77,F_Inputs!$A$2:$A$438&amp;F_Inputs!$B$2:$B$438,0),MATCH(N$6,F_Inputs!$A$2:$Z$2,0)),3),"-")</f>
        <v>1</v>
      </c>
      <c r="O77" s="77" cm="1">
        <f t="array" ref="O77">IFERROR(ROUND(INDEX(F_Inputs!$A$2:$Z$438,MATCH($B77&amp;$D77,F_Inputs!$A$2:$A$438&amp;F_Inputs!$B$2:$B$438,0),MATCH(O$6,F_Inputs!$A$2:$Z$2,0)),3),"-")</f>
        <v>2</v>
      </c>
      <c r="P77" s="77" cm="1">
        <f t="array" ref="P77">IFERROR(ROUND(INDEX(F_Inputs!$A$2:$Z$438,MATCH($B77&amp;$D77,F_Inputs!$A$2:$A$438&amp;F_Inputs!$B$2:$B$438,0),MATCH(P$6,F_Inputs!$A$2:$Z$2,0)),3),"-")</f>
        <v>2</v>
      </c>
      <c r="Q77" s="77" cm="1">
        <f t="array" ref="Q77">IFERROR(ROUND(INDEX(F_Inputs!$A$2:$Z$438,MATCH($B77&amp;$D77,F_Inputs!$A$2:$A$438&amp;F_Inputs!$B$2:$B$438,0),MATCH(Q$6,F_Inputs!$A$2:$Z$2,0)),3),"-")</f>
        <v>2</v>
      </c>
      <c r="R77" s="77" cm="1">
        <f t="array" ref="R77">IFERROR(ROUND(INDEX(F_Inputs!$A$2:$Z$438,MATCH($B77&amp;$D77,F_Inputs!$A$2:$A$438&amp;F_Inputs!$B$2:$B$438,0),MATCH(R$6,F_Inputs!$A$2:$Z$2,0)),3),"-")</f>
        <v>3</v>
      </c>
      <c r="S77" s="77" cm="1">
        <f t="array" ref="S77">IFERROR(ROUND(INDEX(F_Inputs!$A$2:$Z$438,MATCH($B77&amp;$D77,F_Inputs!$A$2:$A$438&amp;F_Inputs!$B$2:$B$438,0),MATCH(S$6,F_Inputs!$A$2:$Z$2,0)),3),"-")</f>
        <v>2</v>
      </c>
      <c r="T77" s="77" cm="1">
        <f t="array" ref="T77">IFERROR(ROUND(INDEX(F_Inputs!$A$2:$Z$438,MATCH($B77&amp;$D77,F_Inputs!$A$2:$A$438&amp;F_Inputs!$B$2:$B$438,0),MATCH(T$6,F_Inputs!$A$2:$Z$2,0)),3),"-")</f>
        <v>2</v>
      </c>
      <c r="U77" s="77" cm="1">
        <f t="array" ref="U77">IFERROR(ROUND(INDEX(F_Inputs!$A$2:$Z$438,MATCH($B77&amp;$D77,F_Inputs!$A$2:$A$438&amp;F_Inputs!$B$2:$B$438,0),MATCH(U$6,F_Inputs!$A$2:$Z$2,0)),3),"-")</f>
        <v>3</v>
      </c>
      <c r="V77" s="77" cm="1">
        <f t="array" ref="V77">IFERROR(ROUND(INDEX(F_Inputs!$A$2:$Z$438,MATCH($B77&amp;$D77,F_Inputs!$A$2:$A$438&amp;F_Inputs!$B$2:$B$438,0),MATCH(V$6,F_Inputs!$A$2:$Z$2,0)),3),"-")</f>
        <v>3</v>
      </c>
      <c r="W77" s="77" cm="1">
        <f t="array" ref="W77">IFERROR(ROUND(INDEX(F_Inputs!$A$2:$Z$438,MATCH($B77&amp;$D77,F_Inputs!$A$2:$A$438&amp;F_Inputs!$B$2:$B$438,0),MATCH(W$6,F_Inputs!$A$2:$Z$2,0)),3),"-")</f>
        <v>2</v>
      </c>
      <c r="X77" s="77" cm="1">
        <f t="array" ref="X77">IFERROR(ROUND(INDEX(F_Inputs!$A$2:$Z$438,MATCH($B77&amp;$D77,F_Inputs!$A$2:$A$438&amp;F_Inputs!$B$2:$B$438,0),MATCH(X$6,F_Inputs!$A$2:$Z$2,0)),3),"-")</f>
        <v>2</v>
      </c>
      <c r="Y77" s="77" cm="1">
        <f t="array" ref="Y77">IFERROR(ROUND(INDEX(F_Inputs!$A$2:$Z$438,MATCH($B77&amp;$D77,F_Inputs!$A$2:$A$438&amp;F_Inputs!$B$2:$B$438,0),MATCH(Y$6,F_Inputs!$A$2:$Z$2,0)),3),"-")</f>
        <v>2</v>
      </c>
      <c r="Z77" s="77" cm="1">
        <f t="array" ref="Z77">IFERROR(ROUND(INDEX(F_Inputs!$A$2:$Z$438,MATCH($B77&amp;$D77,F_Inputs!$A$2:$A$438&amp;F_Inputs!$B$2:$B$438,0),MATCH(Z$6,F_Inputs!$A$2:$Z$2,0)),3),"-")</f>
        <v>1</v>
      </c>
      <c r="AA77" s="77" cm="1">
        <f t="array" ref="AA77">IFERROR(ROUND(INDEX(F_Inputs!$A$2:$Z$438,MATCH($B77&amp;$D77,F_Inputs!$A$2:$A$438&amp;F_Inputs!$B$2:$B$438,0),MATCH(AA$6,F_Inputs!$A$2:$Z$2,0)),3),"-")</f>
        <v>2</v>
      </c>
      <c r="AB77" s="77" cm="1">
        <f t="array" ref="AB77">IFERROR(ROUND(INDEX(F_Inputs!$A$2:$Z$438,MATCH($B77&amp;$D77,F_Inputs!$A$2:$A$438&amp;F_Inputs!$B$2:$B$438,0),MATCH(AB$6,F_Inputs!$A$2:$Z$2,0)),3),"-")</f>
        <v>2</v>
      </c>
    </row>
    <row r="78" spans="2:28" ht="20.45">
      <c r="B78" s="41" t="s">
        <v>232</v>
      </c>
      <c r="C78" s="4" t="str">
        <f t="shared" ref="C78:C95" si="6">$F$97</f>
        <v>Number</v>
      </c>
      <c r="D78" s="4" t="str">
        <f>$D$77</f>
        <v>OUT5_08_E_PR24</v>
      </c>
      <c r="E78" s="77" t="str" cm="1">
        <f t="array" ref="E78">IFERROR(ROUND(INDEX(F_Inputs!$A$2:$Z$438,MATCH($B78&amp;$D78,F_Inputs!$A$2:$A$438&amp;F_Inputs!$B$2:$B$438,0),MATCH(E$6,F_Inputs!$A$2:$Z$2,0)),3),"-")</f>
        <v>-</v>
      </c>
      <c r="F78" s="77" t="str" cm="1">
        <f t="array" ref="F78">IFERROR(ROUND(INDEX(F_Inputs!$A$2:$Z$438,MATCH($B78&amp;$D78,F_Inputs!$A$2:$A$438&amp;F_Inputs!$B$2:$B$438,0),MATCH(F$6,F_Inputs!$A$2:$Z$2,0)),3),"-")</f>
        <v>-</v>
      </c>
      <c r="G78" s="77" t="str" cm="1">
        <f t="array" ref="G78">IFERROR(ROUND(INDEX(F_Inputs!$A$2:$Z$438,MATCH($B78&amp;$D78,F_Inputs!$A$2:$A$438&amp;F_Inputs!$B$2:$B$438,0),MATCH(G$6,F_Inputs!$A$2:$Z$2,0)),3),"-")</f>
        <v>-</v>
      </c>
      <c r="H78" s="77" t="str" cm="1">
        <f t="array" ref="H78">IFERROR(ROUND(INDEX(F_Inputs!$A$2:$Z$438,MATCH($B78&amp;$D78,F_Inputs!$A$2:$A$438&amp;F_Inputs!$B$2:$B$438,0),MATCH(H$6,F_Inputs!$A$2:$Z$2,0)),3),"-")</f>
        <v>-</v>
      </c>
      <c r="I78" s="77" cm="1">
        <f t="array" ref="I78">IFERROR(ROUND(INDEX(F_Inputs!$A$2:$Z$438,MATCH($B78&amp;$D78,F_Inputs!$A$2:$A$438&amp;F_Inputs!$B$2:$B$438,0),MATCH(I$6,F_Inputs!$A$2:$Z$2,0)),3),"-")</f>
        <v>2</v>
      </c>
      <c r="J78" s="77" cm="1">
        <f t="array" ref="J78">IFERROR(ROUND(INDEX(F_Inputs!$A$2:$Z$438,MATCH($B78&amp;$D78,F_Inputs!$A$2:$A$438&amp;F_Inputs!$B$2:$B$438,0),MATCH(J$6,F_Inputs!$A$2:$Z$2,0)),3),"-")</f>
        <v>1</v>
      </c>
      <c r="K78" s="77" cm="1">
        <f t="array" ref="K78">IFERROR(ROUND(INDEX(F_Inputs!$A$2:$Z$438,MATCH($B78&amp;$D78,F_Inputs!$A$2:$A$438&amp;F_Inputs!$B$2:$B$438,0),MATCH(K$6,F_Inputs!$A$2:$Z$2,0)),3),"-")</f>
        <v>2</v>
      </c>
      <c r="L78" s="77" cm="1">
        <f t="array" ref="L78">IFERROR(ROUND(INDEX(F_Inputs!$A$2:$Z$438,MATCH($B78&amp;$D78,F_Inputs!$A$2:$A$438&amp;F_Inputs!$B$2:$B$438,0),MATCH(L$6,F_Inputs!$A$2:$Z$2,0)),3),"-")</f>
        <v>2</v>
      </c>
      <c r="M78" s="77" cm="1">
        <f t="array" ref="M78">IFERROR(ROUND(INDEX(F_Inputs!$A$2:$Z$438,MATCH($B78&amp;$D78,F_Inputs!$A$2:$A$438&amp;F_Inputs!$B$2:$B$438,0),MATCH(M$6,F_Inputs!$A$2:$Z$2,0)),3),"-")</f>
        <v>1</v>
      </c>
      <c r="N78" s="77" cm="1">
        <f t="array" ref="N78">IFERROR(ROUND(INDEX(F_Inputs!$A$2:$Z$438,MATCH($B78&amp;$D78,F_Inputs!$A$2:$A$438&amp;F_Inputs!$B$2:$B$438,0),MATCH(N$6,F_Inputs!$A$2:$Z$2,0)),3),"-")</f>
        <v>1</v>
      </c>
      <c r="O78" s="77" cm="1">
        <f t="array" ref="O78">IFERROR(ROUND(INDEX(F_Inputs!$A$2:$Z$438,MATCH($B78&amp;$D78,F_Inputs!$A$2:$A$438&amp;F_Inputs!$B$2:$B$438,0),MATCH(O$6,F_Inputs!$A$2:$Z$2,0)),3),"-")</f>
        <v>0</v>
      </c>
      <c r="P78" s="77" cm="1">
        <f t="array" ref="P78">IFERROR(ROUND(INDEX(F_Inputs!$A$2:$Z$438,MATCH($B78&amp;$D78,F_Inputs!$A$2:$A$438&amp;F_Inputs!$B$2:$B$438,0),MATCH(P$6,F_Inputs!$A$2:$Z$2,0)),3),"-")</f>
        <v>2</v>
      </c>
      <c r="Q78" s="77" cm="1">
        <f t="array" ref="Q78">IFERROR(ROUND(INDEX(F_Inputs!$A$2:$Z$438,MATCH($B78&amp;$D78,F_Inputs!$A$2:$A$438&amp;F_Inputs!$B$2:$B$438,0),MATCH(Q$6,F_Inputs!$A$2:$Z$2,0)),3),"-")</f>
        <v>3</v>
      </c>
      <c r="R78" s="77" cm="1">
        <f t="array" ref="R78">IFERROR(ROUND(INDEX(F_Inputs!$A$2:$Z$438,MATCH($B78&amp;$D78,F_Inputs!$A$2:$A$438&amp;F_Inputs!$B$2:$B$438,0),MATCH(R$6,F_Inputs!$A$2:$Z$2,0)),3),"-")</f>
        <v>3</v>
      </c>
      <c r="S78" s="77" cm="1">
        <f t="array" ref="S78">IFERROR(ROUND(INDEX(F_Inputs!$A$2:$Z$438,MATCH($B78&amp;$D78,F_Inputs!$A$2:$A$438&amp;F_Inputs!$B$2:$B$438,0),MATCH(S$6,F_Inputs!$A$2:$Z$2,0)),3),"-")</f>
        <v>3</v>
      </c>
      <c r="T78" s="77" cm="1">
        <f t="array" ref="T78">IFERROR(ROUND(INDEX(F_Inputs!$A$2:$Z$438,MATCH($B78&amp;$D78,F_Inputs!$A$2:$A$438&amp;F_Inputs!$B$2:$B$438,0),MATCH(T$6,F_Inputs!$A$2:$Z$2,0)),3),"-")</f>
        <v>3</v>
      </c>
      <c r="U78" s="77" cm="1">
        <f t="array" ref="U78">IFERROR(ROUND(INDEX(F_Inputs!$A$2:$Z$438,MATCH($B78&amp;$D78,F_Inputs!$A$2:$A$438&amp;F_Inputs!$B$2:$B$438,0),MATCH(U$6,F_Inputs!$A$2:$Z$2,0)),3),"-")</f>
        <v>3</v>
      </c>
      <c r="V78" s="77" cm="1">
        <f t="array" ref="V78">IFERROR(ROUND(INDEX(F_Inputs!$A$2:$Z$438,MATCH($B78&amp;$D78,F_Inputs!$A$2:$A$438&amp;F_Inputs!$B$2:$B$438,0),MATCH(V$6,F_Inputs!$A$2:$Z$2,0)),3),"-")</f>
        <v>3</v>
      </c>
      <c r="W78" s="77" cm="1">
        <f t="array" ref="W78">IFERROR(ROUND(INDEX(F_Inputs!$A$2:$Z$438,MATCH($B78&amp;$D78,F_Inputs!$A$2:$A$438&amp;F_Inputs!$B$2:$B$438,0),MATCH(W$6,F_Inputs!$A$2:$Z$2,0)),3),"-")</f>
        <v>3</v>
      </c>
      <c r="X78" s="77" cm="1">
        <f t="array" ref="X78">IFERROR(ROUND(INDEX(F_Inputs!$A$2:$Z$438,MATCH($B78&amp;$D78,F_Inputs!$A$2:$A$438&amp;F_Inputs!$B$2:$B$438,0),MATCH(X$6,F_Inputs!$A$2:$Z$2,0)),3),"-")</f>
        <v>3</v>
      </c>
      <c r="Y78" s="77" cm="1">
        <f t="array" ref="Y78">IFERROR(ROUND(INDEX(F_Inputs!$A$2:$Z$438,MATCH($B78&amp;$D78,F_Inputs!$A$2:$A$438&amp;F_Inputs!$B$2:$B$438,0),MATCH(Y$6,F_Inputs!$A$2:$Z$2,0)),3),"-")</f>
        <v>3</v>
      </c>
      <c r="Z78" s="77" cm="1">
        <f t="array" ref="Z78">IFERROR(ROUND(INDEX(F_Inputs!$A$2:$Z$438,MATCH($B78&amp;$D78,F_Inputs!$A$2:$A$438&amp;F_Inputs!$B$2:$B$438,0),MATCH(Z$6,F_Inputs!$A$2:$Z$2,0)),3),"-")</f>
        <v>3</v>
      </c>
      <c r="AA78" s="77" cm="1">
        <f t="array" ref="AA78">IFERROR(ROUND(INDEX(F_Inputs!$A$2:$Z$438,MATCH($B78&amp;$D78,F_Inputs!$A$2:$A$438&amp;F_Inputs!$B$2:$B$438,0),MATCH(AA$6,F_Inputs!$A$2:$Z$2,0)),3),"-")</f>
        <v>3</v>
      </c>
      <c r="AB78" s="77" cm="1">
        <f t="array" ref="AB78">IFERROR(ROUND(INDEX(F_Inputs!$A$2:$Z$438,MATCH($B78&amp;$D78,F_Inputs!$A$2:$A$438&amp;F_Inputs!$B$2:$B$438,0),MATCH(AB$6,F_Inputs!$A$2:$Z$2,0)),3),"-")</f>
        <v>3</v>
      </c>
    </row>
    <row r="79" spans="2:28" ht="20.45">
      <c r="B79" s="41" t="s">
        <v>233</v>
      </c>
      <c r="C79" s="4" t="str">
        <f t="shared" si="6"/>
        <v>Number</v>
      </c>
      <c r="D79" s="4" t="str">
        <f t="shared" ref="D79:D95" si="7">$D$77</f>
        <v>OUT5_08_E_PR24</v>
      </c>
      <c r="E79" s="77" t="str" cm="1">
        <f t="array" ref="E79">IFERROR(ROUND(INDEX(F_Inputs!$A$2:$Z$438,MATCH($B79&amp;$D79,F_Inputs!$A$2:$A$438&amp;F_Inputs!$B$2:$B$438,0),MATCH(E$6,F_Inputs!$A$2:$Z$2,0)),3),"-")</f>
        <v>-</v>
      </c>
      <c r="F79" s="77" t="str" cm="1">
        <f t="array" ref="F79">IFERROR(ROUND(INDEX(F_Inputs!$A$2:$Z$438,MATCH($B79&amp;$D79,F_Inputs!$A$2:$A$438&amp;F_Inputs!$B$2:$B$438,0),MATCH(F$6,F_Inputs!$A$2:$Z$2,0)),3),"-")</f>
        <v>-</v>
      </c>
      <c r="G79" s="77" t="str" cm="1">
        <f t="array" ref="G79">IFERROR(ROUND(INDEX(F_Inputs!$A$2:$Z$438,MATCH($B79&amp;$D79,F_Inputs!$A$2:$A$438&amp;F_Inputs!$B$2:$B$438,0),MATCH(G$6,F_Inputs!$A$2:$Z$2,0)),3),"-")</f>
        <v>-</v>
      </c>
      <c r="H79" s="77" t="str" cm="1">
        <f t="array" ref="H79">IFERROR(ROUND(INDEX(F_Inputs!$A$2:$Z$438,MATCH($B79&amp;$D79,F_Inputs!$A$2:$A$438&amp;F_Inputs!$B$2:$B$438,0),MATCH(H$6,F_Inputs!$A$2:$Z$2,0)),3),"-")</f>
        <v>-</v>
      </c>
      <c r="I79" s="77" cm="1">
        <f t="array" ref="I79">IFERROR(ROUND(INDEX(F_Inputs!$A$2:$Z$438,MATCH($B79&amp;$D79,F_Inputs!$A$2:$A$438&amp;F_Inputs!$B$2:$B$438,0),MATCH(I$6,F_Inputs!$A$2:$Z$2,0)),3),"-")</f>
        <v>0</v>
      </c>
      <c r="J79" s="77" cm="1">
        <f t="array" ref="J79">IFERROR(ROUND(INDEX(F_Inputs!$A$2:$Z$438,MATCH($B79&amp;$D79,F_Inputs!$A$2:$A$438&amp;F_Inputs!$B$2:$B$438,0),MATCH(J$6,F_Inputs!$A$2:$Z$2,0)),3),"-")</f>
        <v>0</v>
      </c>
      <c r="K79" s="77" cm="1">
        <f t="array" ref="K79">IFERROR(ROUND(INDEX(F_Inputs!$A$2:$Z$438,MATCH($B79&amp;$D79,F_Inputs!$A$2:$A$438&amp;F_Inputs!$B$2:$B$438,0),MATCH(K$6,F_Inputs!$A$2:$Z$2,0)),3),"-")</f>
        <v>0</v>
      </c>
      <c r="L79" s="77" cm="1">
        <f t="array" ref="L79">IFERROR(ROUND(INDEX(F_Inputs!$A$2:$Z$438,MATCH($B79&amp;$D79,F_Inputs!$A$2:$A$438&amp;F_Inputs!$B$2:$B$438,0),MATCH(L$6,F_Inputs!$A$2:$Z$2,0)),3),"-")</f>
        <v>0</v>
      </c>
      <c r="M79" s="77" cm="1">
        <f t="array" ref="M79">IFERROR(ROUND(INDEX(F_Inputs!$A$2:$Z$438,MATCH($B79&amp;$D79,F_Inputs!$A$2:$A$438&amp;F_Inputs!$B$2:$B$438,0),MATCH(M$6,F_Inputs!$A$2:$Z$2,0)),3),"-")</f>
        <v>0</v>
      </c>
      <c r="N79" s="77" cm="1">
        <f t="array" ref="N79">IFERROR(ROUND(INDEX(F_Inputs!$A$2:$Z$438,MATCH($B79&amp;$D79,F_Inputs!$A$2:$A$438&amp;F_Inputs!$B$2:$B$438,0),MATCH(N$6,F_Inputs!$A$2:$Z$2,0)),3),"-")</f>
        <v>0</v>
      </c>
      <c r="O79" s="77" cm="1">
        <f t="array" ref="O79">IFERROR(ROUND(INDEX(F_Inputs!$A$2:$Z$438,MATCH($B79&amp;$D79,F_Inputs!$A$2:$A$438&amp;F_Inputs!$B$2:$B$438,0),MATCH(O$6,F_Inputs!$A$2:$Z$2,0)),3),"-")</f>
        <v>0</v>
      </c>
      <c r="P79" s="77" cm="1">
        <f t="array" ref="P79">IFERROR(ROUND(INDEX(F_Inputs!$A$2:$Z$438,MATCH($B79&amp;$D79,F_Inputs!$A$2:$A$438&amp;F_Inputs!$B$2:$B$438,0),MATCH(P$6,F_Inputs!$A$2:$Z$2,0)),3),"-")</f>
        <v>0</v>
      </c>
      <c r="Q79" s="77" cm="1">
        <f t="array" ref="Q79">IFERROR(ROUND(INDEX(F_Inputs!$A$2:$Z$438,MATCH($B79&amp;$D79,F_Inputs!$A$2:$A$438&amp;F_Inputs!$B$2:$B$438,0),MATCH(Q$6,F_Inputs!$A$2:$Z$2,0)),3),"-")</f>
        <v>0</v>
      </c>
      <c r="R79" s="77" cm="1">
        <f t="array" ref="R79">IFERROR(ROUND(INDEX(F_Inputs!$A$2:$Z$438,MATCH($B79&amp;$D79,F_Inputs!$A$2:$A$438&amp;F_Inputs!$B$2:$B$438,0),MATCH(R$6,F_Inputs!$A$2:$Z$2,0)),3),"-")</f>
        <v>0</v>
      </c>
      <c r="S79" s="77" cm="1">
        <f t="array" ref="S79">IFERROR(ROUND(INDEX(F_Inputs!$A$2:$Z$438,MATCH($B79&amp;$D79,F_Inputs!$A$2:$A$438&amp;F_Inputs!$B$2:$B$438,0),MATCH(S$6,F_Inputs!$A$2:$Z$2,0)),3),"-")</f>
        <v>0</v>
      </c>
      <c r="T79" s="77" cm="1">
        <f t="array" ref="T79">IFERROR(ROUND(INDEX(F_Inputs!$A$2:$Z$438,MATCH($B79&amp;$D79,F_Inputs!$A$2:$A$438&amp;F_Inputs!$B$2:$B$438,0),MATCH(T$6,F_Inputs!$A$2:$Z$2,0)),3),"-")</f>
        <v>0</v>
      </c>
      <c r="U79" s="77" cm="1">
        <f t="array" ref="U79">IFERROR(ROUND(INDEX(F_Inputs!$A$2:$Z$438,MATCH($B79&amp;$D79,F_Inputs!$A$2:$A$438&amp;F_Inputs!$B$2:$B$438,0),MATCH(U$6,F_Inputs!$A$2:$Z$2,0)),3),"-")</f>
        <v>0</v>
      </c>
      <c r="V79" s="77" cm="1">
        <f t="array" ref="V79">IFERROR(ROUND(INDEX(F_Inputs!$A$2:$Z$438,MATCH($B79&amp;$D79,F_Inputs!$A$2:$A$438&amp;F_Inputs!$B$2:$B$438,0),MATCH(V$6,F_Inputs!$A$2:$Z$2,0)),3),"-")</f>
        <v>0</v>
      </c>
      <c r="W79" s="77" cm="1">
        <f t="array" ref="W79">IFERROR(ROUND(INDEX(F_Inputs!$A$2:$Z$438,MATCH($B79&amp;$D79,F_Inputs!$A$2:$A$438&amp;F_Inputs!$B$2:$B$438,0),MATCH(W$6,F_Inputs!$A$2:$Z$2,0)),3),"-")</f>
        <v>0</v>
      </c>
      <c r="X79" s="77" cm="1">
        <f t="array" ref="X79">IFERROR(ROUND(INDEX(F_Inputs!$A$2:$Z$438,MATCH($B79&amp;$D79,F_Inputs!$A$2:$A$438&amp;F_Inputs!$B$2:$B$438,0),MATCH(X$6,F_Inputs!$A$2:$Z$2,0)),3),"-")</f>
        <v>0</v>
      </c>
      <c r="Y79" s="77" cm="1">
        <f t="array" ref="Y79">IFERROR(ROUND(INDEX(F_Inputs!$A$2:$Z$438,MATCH($B79&amp;$D79,F_Inputs!$A$2:$A$438&amp;F_Inputs!$B$2:$B$438,0),MATCH(Y$6,F_Inputs!$A$2:$Z$2,0)),3),"-")</f>
        <v>0</v>
      </c>
      <c r="Z79" s="77" cm="1">
        <f t="array" ref="Z79">IFERROR(ROUND(INDEX(F_Inputs!$A$2:$Z$438,MATCH($B79&amp;$D79,F_Inputs!$A$2:$A$438&amp;F_Inputs!$B$2:$B$438,0),MATCH(Z$6,F_Inputs!$A$2:$Z$2,0)),3),"-")</f>
        <v>0</v>
      </c>
      <c r="AA79" s="77" cm="1">
        <f t="array" ref="AA79">IFERROR(ROUND(INDEX(F_Inputs!$A$2:$Z$438,MATCH($B79&amp;$D79,F_Inputs!$A$2:$A$438&amp;F_Inputs!$B$2:$B$438,0),MATCH(AA$6,F_Inputs!$A$2:$Z$2,0)),3),"-")</f>
        <v>0</v>
      </c>
      <c r="AB79" s="77" cm="1">
        <f t="array" ref="AB79">IFERROR(ROUND(INDEX(F_Inputs!$A$2:$Z$438,MATCH($B79&amp;$D79,F_Inputs!$A$2:$A$438&amp;F_Inputs!$B$2:$B$438,0),MATCH(AB$6,F_Inputs!$A$2:$Z$2,0)),3),"-")</f>
        <v>0</v>
      </c>
    </row>
    <row r="80" spans="2:28" ht="20.45">
      <c r="B80" s="41" t="s">
        <v>236</v>
      </c>
      <c r="C80" s="4" t="str">
        <f t="shared" si="6"/>
        <v>Number</v>
      </c>
      <c r="D80" s="4" t="str">
        <f t="shared" si="7"/>
        <v>OUT5_08_E_PR24</v>
      </c>
      <c r="E80" s="77" t="str" cm="1">
        <f t="array" ref="E80">IFERROR(ROUND(INDEX(F_Inputs!$A$2:$Z$438,MATCH($B80&amp;$D80,F_Inputs!$A$2:$A$438&amp;F_Inputs!$B$2:$B$438,0),MATCH(E$6,F_Inputs!$A$2:$Z$2,0)),3),"-")</f>
        <v>-</v>
      </c>
      <c r="F80" s="77" t="str" cm="1">
        <f t="array" ref="F80">IFERROR(ROUND(INDEX(F_Inputs!$A$2:$Z$438,MATCH($B80&amp;$D80,F_Inputs!$A$2:$A$438&amp;F_Inputs!$B$2:$B$438,0),MATCH(F$6,F_Inputs!$A$2:$Z$2,0)),3),"-")</f>
        <v>-</v>
      </c>
      <c r="G80" s="77" t="str" cm="1">
        <f t="array" ref="G80">IFERROR(ROUND(INDEX(F_Inputs!$A$2:$Z$438,MATCH($B80&amp;$D80,F_Inputs!$A$2:$A$438&amp;F_Inputs!$B$2:$B$438,0),MATCH(G$6,F_Inputs!$A$2:$Z$2,0)),3),"-")</f>
        <v>-</v>
      </c>
      <c r="H80" s="77" t="str" cm="1">
        <f t="array" ref="H80">IFERROR(ROUND(INDEX(F_Inputs!$A$2:$Z$438,MATCH($B80&amp;$D80,F_Inputs!$A$2:$A$438&amp;F_Inputs!$B$2:$B$438,0),MATCH(H$6,F_Inputs!$A$2:$Z$2,0)),3),"-")</f>
        <v>-</v>
      </c>
      <c r="I80" s="77" cm="1">
        <f t="array" ref="I80">IFERROR(ROUND(INDEX(F_Inputs!$A$2:$Z$438,MATCH($B80&amp;$D80,F_Inputs!$A$2:$A$438&amp;F_Inputs!$B$2:$B$438,0),MATCH(I$6,F_Inputs!$A$2:$Z$2,0)),3),"-")</f>
        <v>1</v>
      </c>
      <c r="J80" s="77" cm="1">
        <f t="array" ref="J80">IFERROR(ROUND(INDEX(F_Inputs!$A$2:$Z$438,MATCH($B80&amp;$D80,F_Inputs!$A$2:$A$438&amp;F_Inputs!$B$2:$B$438,0),MATCH(J$6,F_Inputs!$A$2:$Z$2,0)),3),"-")</f>
        <v>0</v>
      </c>
      <c r="K80" s="77" cm="1">
        <f t="array" ref="K80">IFERROR(ROUND(INDEX(F_Inputs!$A$2:$Z$438,MATCH($B80&amp;$D80,F_Inputs!$A$2:$A$438&amp;F_Inputs!$B$2:$B$438,0),MATCH(K$6,F_Inputs!$A$2:$Z$2,0)),3),"-")</f>
        <v>0</v>
      </c>
      <c r="L80" s="77" cm="1">
        <f t="array" ref="L80">IFERROR(ROUND(INDEX(F_Inputs!$A$2:$Z$438,MATCH($B80&amp;$D80,F_Inputs!$A$2:$A$438&amp;F_Inputs!$B$2:$B$438,0),MATCH(L$6,F_Inputs!$A$2:$Z$2,0)),3),"-")</f>
        <v>1</v>
      </c>
      <c r="M80" s="77" cm="1">
        <f t="array" ref="M80">IFERROR(ROUND(INDEX(F_Inputs!$A$2:$Z$438,MATCH($B80&amp;$D80,F_Inputs!$A$2:$A$438&amp;F_Inputs!$B$2:$B$438,0),MATCH(M$6,F_Inputs!$A$2:$Z$2,0)),3),"-")</f>
        <v>1</v>
      </c>
      <c r="N80" s="77" t="str" cm="1">
        <f t="array" ref="N80">IFERROR(ROUND(INDEX(F_Inputs!$A$2:$Z$438,MATCH($B80&amp;$D80,F_Inputs!$A$2:$A$438&amp;F_Inputs!$B$2:$B$438,0),MATCH(N$6,F_Inputs!$A$2:$Z$2,0)),3),"-")</f>
        <v>-</v>
      </c>
      <c r="O80" s="77" cm="1">
        <f t="array" ref="O80">IFERROR(ROUND(INDEX(F_Inputs!$A$2:$Z$438,MATCH($B80&amp;$D80,F_Inputs!$A$2:$A$438&amp;F_Inputs!$B$2:$B$438,0),MATCH(O$6,F_Inputs!$A$2:$Z$2,0)),3),"-")</f>
        <v>1</v>
      </c>
      <c r="P80" s="77" cm="1">
        <f t="array" ref="P80">IFERROR(ROUND(INDEX(F_Inputs!$A$2:$Z$438,MATCH($B80&amp;$D80,F_Inputs!$A$2:$A$438&amp;F_Inputs!$B$2:$B$438,0),MATCH(P$6,F_Inputs!$A$2:$Z$2,0)),3),"-")</f>
        <v>1</v>
      </c>
      <c r="Q80" s="77" cm="1">
        <f t="array" ref="Q80">IFERROR(ROUND(INDEX(F_Inputs!$A$2:$Z$438,MATCH($B80&amp;$D80,F_Inputs!$A$2:$A$438&amp;F_Inputs!$B$2:$B$438,0),MATCH(Q$6,F_Inputs!$A$2:$Z$2,0)),3),"-")</f>
        <v>1</v>
      </c>
      <c r="R80" s="77" cm="1">
        <f t="array" ref="R80">IFERROR(ROUND(INDEX(F_Inputs!$A$2:$Z$438,MATCH($B80&amp;$D80,F_Inputs!$A$2:$A$438&amp;F_Inputs!$B$2:$B$438,0),MATCH(R$6,F_Inputs!$A$2:$Z$2,0)),3),"-")</f>
        <v>1</v>
      </c>
      <c r="S80" s="77" cm="1">
        <f t="array" ref="S80">IFERROR(ROUND(INDEX(F_Inputs!$A$2:$Z$438,MATCH($B80&amp;$D80,F_Inputs!$A$2:$A$438&amp;F_Inputs!$B$2:$B$438,0),MATCH(S$6,F_Inputs!$A$2:$Z$2,0)),3),"-")</f>
        <v>1</v>
      </c>
      <c r="T80" s="77" cm="1">
        <f t="array" ref="T80">IFERROR(ROUND(INDEX(F_Inputs!$A$2:$Z$438,MATCH($B80&amp;$D80,F_Inputs!$A$2:$A$438&amp;F_Inputs!$B$2:$B$438,0),MATCH(T$6,F_Inputs!$A$2:$Z$2,0)),3),"-")</f>
        <v>1</v>
      </c>
      <c r="U80" s="77" cm="1">
        <f t="array" ref="U80">IFERROR(ROUND(INDEX(F_Inputs!$A$2:$Z$438,MATCH($B80&amp;$D80,F_Inputs!$A$2:$A$438&amp;F_Inputs!$B$2:$B$438,0),MATCH(U$6,F_Inputs!$A$2:$Z$2,0)),3),"-")</f>
        <v>1</v>
      </c>
      <c r="V80" s="77" cm="1">
        <f t="array" ref="V80">IFERROR(ROUND(INDEX(F_Inputs!$A$2:$Z$438,MATCH($B80&amp;$D80,F_Inputs!$A$2:$A$438&amp;F_Inputs!$B$2:$B$438,0),MATCH(V$6,F_Inputs!$A$2:$Z$2,0)),3),"-")</f>
        <v>1</v>
      </c>
      <c r="W80" s="77" cm="1">
        <f t="array" ref="W80">IFERROR(ROUND(INDEX(F_Inputs!$A$2:$Z$438,MATCH($B80&amp;$D80,F_Inputs!$A$2:$A$438&amp;F_Inputs!$B$2:$B$438,0),MATCH(W$6,F_Inputs!$A$2:$Z$2,0)),3),"-")</f>
        <v>1</v>
      </c>
      <c r="X80" s="77" cm="1">
        <f t="array" ref="X80">IFERROR(ROUND(INDEX(F_Inputs!$A$2:$Z$438,MATCH($B80&amp;$D80,F_Inputs!$A$2:$A$438&amp;F_Inputs!$B$2:$B$438,0),MATCH(X$6,F_Inputs!$A$2:$Z$2,0)),3),"-")</f>
        <v>0</v>
      </c>
      <c r="Y80" s="77" cm="1">
        <f t="array" ref="Y80">IFERROR(ROUND(INDEX(F_Inputs!$A$2:$Z$438,MATCH($B80&amp;$D80,F_Inputs!$A$2:$A$438&amp;F_Inputs!$B$2:$B$438,0),MATCH(Y$6,F_Inputs!$A$2:$Z$2,0)),3),"-")</f>
        <v>0</v>
      </c>
      <c r="Z80" s="77" cm="1">
        <f t="array" ref="Z80">IFERROR(ROUND(INDEX(F_Inputs!$A$2:$Z$438,MATCH($B80&amp;$D80,F_Inputs!$A$2:$A$438&amp;F_Inputs!$B$2:$B$438,0),MATCH(Z$6,F_Inputs!$A$2:$Z$2,0)),3),"-")</f>
        <v>0</v>
      </c>
      <c r="AA80" s="77" cm="1">
        <f t="array" ref="AA80">IFERROR(ROUND(INDEX(F_Inputs!$A$2:$Z$438,MATCH($B80&amp;$D80,F_Inputs!$A$2:$A$438&amp;F_Inputs!$B$2:$B$438,0),MATCH(AA$6,F_Inputs!$A$2:$Z$2,0)),3),"-")</f>
        <v>0</v>
      </c>
      <c r="AB80" s="77" cm="1">
        <f t="array" ref="AB80">IFERROR(ROUND(INDEX(F_Inputs!$A$2:$Z$438,MATCH($B80&amp;$D80,F_Inputs!$A$2:$A$438&amp;F_Inputs!$B$2:$B$438,0),MATCH(AB$6,F_Inputs!$A$2:$Z$2,0)),3),"-")</f>
        <v>0</v>
      </c>
    </row>
    <row r="81" spans="2:28" ht="20.45">
      <c r="B81" s="41" t="s">
        <v>237</v>
      </c>
      <c r="C81" s="4" t="str">
        <f t="shared" si="6"/>
        <v>Number</v>
      </c>
      <c r="D81" s="4" t="str">
        <f t="shared" si="7"/>
        <v>OUT5_08_E_PR24</v>
      </c>
      <c r="E81" s="77" t="str" cm="1">
        <f t="array" ref="E81">IFERROR(ROUND(INDEX(F_Inputs!$A$2:$Z$438,MATCH($B81&amp;$D81,F_Inputs!$A$2:$A$438&amp;F_Inputs!$B$2:$B$438,0),MATCH(E$6,F_Inputs!$A$2:$Z$2,0)),3),"-")</f>
        <v>-</v>
      </c>
      <c r="F81" s="77" t="str" cm="1">
        <f t="array" ref="F81">IFERROR(ROUND(INDEX(F_Inputs!$A$2:$Z$438,MATCH($B81&amp;$D81,F_Inputs!$A$2:$A$438&amp;F_Inputs!$B$2:$B$438,0),MATCH(F$6,F_Inputs!$A$2:$Z$2,0)),3),"-")</f>
        <v>-</v>
      </c>
      <c r="G81" s="77" t="str" cm="1">
        <f t="array" ref="G81">IFERROR(ROUND(INDEX(F_Inputs!$A$2:$Z$438,MATCH($B81&amp;$D81,F_Inputs!$A$2:$A$438&amp;F_Inputs!$B$2:$B$438,0),MATCH(G$6,F_Inputs!$A$2:$Z$2,0)),3),"-")</f>
        <v>-</v>
      </c>
      <c r="H81" s="77" t="str" cm="1">
        <f t="array" ref="H81">IFERROR(ROUND(INDEX(F_Inputs!$A$2:$Z$438,MATCH($B81&amp;$D81,F_Inputs!$A$2:$A$438&amp;F_Inputs!$B$2:$B$438,0),MATCH(H$6,F_Inputs!$A$2:$Z$2,0)),3),"-")</f>
        <v>-</v>
      </c>
      <c r="I81" s="77" cm="1">
        <f t="array" ref="I81">IFERROR(ROUND(INDEX(F_Inputs!$A$2:$Z$438,MATCH($B81&amp;$D81,F_Inputs!$A$2:$A$438&amp;F_Inputs!$B$2:$B$438,0),MATCH(I$6,F_Inputs!$A$2:$Z$2,0)),3),"-")</f>
        <v>0</v>
      </c>
      <c r="J81" s="77" cm="1">
        <f t="array" ref="J81">IFERROR(ROUND(INDEX(F_Inputs!$A$2:$Z$438,MATCH($B81&amp;$D81,F_Inputs!$A$2:$A$438&amp;F_Inputs!$B$2:$B$438,0),MATCH(J$6,F_Inputs!$A$2:$Z$2,0)),3),"-")</f>
        <v>0</v>
      </c>
      <c r="K81" s="77" cm="1">
        <f t="array" ref="K81">IFERROR(ROUND(INDEX(F_Inputs!$A$2:$Z$438,MATCH($B81&amp;$D81,F_Inputs!$A$2:$A$438&amp;F_Inputs!$B$2:$B$438,0),MATCH(K$6,F_Inputs!$A$2:$Z$2,0)),3),"-")</f>
        <v>0</v>
      </c>
      <c r="L81" s="77" cm="1">
        <f t="array" ref="L81">IFERROR(ROUND(INDEX(F_Inputs!$A$2:$Z$438,MATCH($B81&amp;$D81,F_Inputs!$A$2:$A$438&amp;F_Inputs!$B$2:$B$438,0),MATCH(L$6,F_Inputs!$A$2:$Z$2,0)),3),"-")</f>
        <v>0</v>
      </c>
      <c r="M81" s="77" cm="1">
        <f t="array" ref="M81">IFERROR(ROUND(INDEX(F_Inputs!$A$2:$Z$438,MATCH($B81&amp;$D81,F_Inputs!$A$2:$A$438&amp;F_Inputs!$B$2:$B$438,0),MATCH(M$6,F_Inputs!$A$2:$Z$2,0)),3),"-")</f>
        <v>0</v>
      </c>
      <c r="N81" s="77" cm="1">
        <f t="array" ref="N81">IFERROR(ROUND(INDEX(F_Inputs!$A$2:$Z$438,MATCH($B81&amp;$D81,F_Inputs!$A$2:$A$438&amp;F_Inputs!$B$2:$B$438,0),MATCH(N$6,F_Inputs!$A$2:$Z$2,0)),3),"-")</f>
        <v>0</v>
      </c>
      <c r="O81" s="77" cm="1">
        <f t="array" ref="O81">IFERROR(ROUND(INDEX(F_Inputs!$A$2:$Z$438,MATCH($B81&amp;$D81,F_Inputs!$A$2:$A$438&amp;F_Inputs!$B$2:$B$438,0),MATCH(O$6,F_Inputs!$A$2:$Z$2,0)),3),"-")</f>
        <v>0</v>
      </c>
      <c r="P81" s="77" cm="1">
        <f t="array" ref="P81">IFERROR(ROUND(INDEX(F_Inputs!$A$2:$Z$438,MATCH($B81&amp;$D81,F_Inputs!$A$2:$A$438&amp;F_Inputs!$B$2:$B$438,0),MATCH(P$6,F_Inputs!$A$2:$Z$2,0)),3),"-")</f>
        <v>0</v>
      </c>
      <c r="Q81" s="77" cm="1">
        <f t="array" ref="Q81">IFERROR(ROUND(INDEX(F_Inputs!$A$2:$Z$438,MATCH($B81&amp;$D81,F_Inputs!$A$2:$A$438&amp;F_Inputs!$B$2:$B$438,0),MATCH(Q$6,F_Inputs!$A$2:$Z$2,0)),3),"-")</f>
        <v>0</v>
      </c>
      <c r="R81" s="77" cm="1">
        <f t="array" ref="R81">IFERROR(ROUND(INDEX(F_Inputs!$A$2:$Z$438,MATCH($B81&amp;$D81,F_Inputs!$A$2:$A$438&amp;F_Inputs!$B$2:$B$438,0),MATCH(R$6,F_Inputs!$A$2:$Z$2,0)),3),"-")</f>
        <v>0</v>
      </c>
      <c r="S81" s="77" cm="1">
        <f t="array" ref="S81">IFERROR(ROUND(INDEX(F_Inputs!$A$2:$Z$438,MATCH($B81&amp;$D81,F_Inputs!$A$2:$A$438&amp;F_Inputs!$B$2:$B$438,0),MATCH(S$6,F_Inputs!$A$2:$Z$2,0)),3),"-")</f>
        <v>0</v>
      </c>
      <c r="T81" s="77" cm="1">
        <f t="array" ref="T81">IFERROR(ROUND(INDEX(F_Inputs!$A$2:$Z$438,MATCH($B81&amp;$D81,F_Inputs!$A$2:$A$438&amp;F_Inputs!$B$2:$B$438,0),MATCH(T$6,F_Inputs!$A$2:$Z$2,0)),3),"-")</f>
        <v>0</v>
      </c>
      <c r="U81" s="77" cm="1">
        <f t="array" ref="U81">IFERROR(ROUND(INDEX(F_Inputs!$A$2:$Z$438,MATCH($B81&amp;$D81,F_Inputs!$A$2:$A$438&amp;F_Inputs!$B$2:$B$438,0),MATCH(U$6,F_Inputs!$A$2:$Z$2,0)),3),"-")</f>
        <v>0</v>
      </c>
      <c r="V81" s="77" cm="1">
        <f t="array" ref="V81">IFERROR(ROUND(INDEX(F_Inputs!$A$2:$Z$438,MATCH($B81&amp;$D81,F_Inputs!$A$2:$A$438&amp;F_Inputs!$B$2:$B$438,0),MATCH(V$6,F_Inputs!$A$2:$Z$2,0)),3),"-")</f>
        <v>0</v>
      </c>
      <c r="W81" s="77" cm="1">
        <f t="array" ref="W81">IFERROR(ROUND(INDEX(F_Inputs!$A$2:$Z$438,MATCH($B81&amp;$D81,F_Inputs!$A$2:$A$438&amp;F_Inputs!$B$2:$B$438,0),MATCH(W$6,F_Inputs!$A$2:$Z$2,0)),3),"-")</f>
        <v>0</v>
      </c>
      <c r="X81" s="77" cm="1">
        <f t="array" ref="X81">IFERROR(ROUND(INDEX(F_Inputs!$A$2:$Z$438,MATCH($B81&amp;$D81,F_Inputs!$A$2:$A$438&amp;F_Inputs!$B$2:$B$438,0),MATCH(X$6,F_Inputs!$A$2:$Z$2,0)),3),"-")</f>
        <v>0</v>
      </c>
      <c r="Y81" s="77" cm="1">
        <f t="array" ref="Y81">IFERROR(ROUND(INDEX(F_Inputs!$A$2:$Z$438,MATCH($B81&amp;$D81,F_Inputs!$A$2:$A$438&amp;F_Inputs!$B$2:$B$438,0),MATCH(Y$6,F_Inputs!$A$2:$Z$2,0)),3),"-")</f>
        <v>0</v>
      </c>
      <c r="Z81" s="77" cm="1">
        <f t="array" ref="Z81">IFERROR(ROUND(INDEX(F_Inputs!$A$2:$Z$438,MATCH($B81&amp;$D81,F_Inputs!$A$2:$A$438&amp;F_Inputs!$B$2:$B$438,0),MATCH(Z$6,F_Inputs!$A$2:$Z$2,0)),3),"-")</f>
        <v>0</v>
      </c>
      <c r="AA81" s="77" cm="1">
        <f t="array" ref="AA81">IFERROR(ROUND(INDEX(F_Inputs!$A$2:$Z$438,MATCH($B81&amp;$D81,F_Inputs!$A$2:$A$438&amp;F_Inputs!$B$2:$B$438,0),MATCH(AA$6,F_Inputs!$A$2:$Z$2,0)),3),"-")</f>
        <v>0</v>
      </c>
      <c r="AB81" s="77" cm="1">
        <f t="array" ref="AB81">IFERROR(ROUND(INDEX(F_Inputs!$A$2:$Z$438,MATCH($B81&amp;$D81,F_Inputs!$A$2:$A$438&amp;F_Inputs!$B$2:$B$438,0),MATCH(AB$6,F_Inputs!$A$2:$Z$2,0)),3),"-")</f>
        <v>0</v>
      </c>
    </row>
    <row r="82" spans="2:28" ht="20.45">
      <c r="B82" s="41" t="s">
        <v>241</v>
      </c>
      <c r="C82" s="4" t="str">
        <f t="shared" si="6"/>
        <v>Number</v>
      </c>
      <c r="D82" s="4" t="str">
        <f t="shared" si="7"/>
        <v>OUT5_08_E_PR24</v>
      </c>
      <c r="E82" s="77" t="str" cm="1">
        <f t="array" ref="E82">IFERROR(ROUND(INDEX(F_Inputs!$A$2:$Z$438,MATCH($B82&amp;$D82,F_Inputs!$A$2:$A$438&amp;F_Inputs!$B$2:$B$438,0),MATCH(E$6,F_Inputs!$A$2:$Z$2,0)),3),"-")</f>
        <v>-</v>
      </c>
      <c r="F82" s="77" t="str" cm="1">
        <f t="array" ref="F82">IFERROR(ROUND(INDEX(F_Inputs!$A$2:$Z$438,MATCH($B82&amp;$D82,F_Inputs!$A$2:$A$438&amp;F_Inputs!$B$2:$B$438,0),MATCH(F$6,F_Inputs!$A$2:$Z$2,0)),3),"-")</f>
        <v>-</v>
      </c>
      <c r="G82" s="77" t="str" cm="1">
        <f t="array" ref="G82">IFERROR(ROUND(INDEX(F_Inputs!$A$2:$Z$438,MATCH($B82&amp;$D82,F_Inputs!$A$2:$A$438&amp;F_Inputs!$B$2:$B$438,0),MATCH(G$6,F_Inputs!$A$2:$Z$2,0)),3),"-")</f>
        <v>-</v>
      </c>
      <c r="H82" s="77" t="str" cm="1">
        <f t="array" ref="H82">IFERROR(ROUND(INDEX(F_Inputs!$A$2:$Z$438,MATCH($B82&amp;$D82,F_Inputs!$A$2:$A$438&amp;F_Inputs!$B$2:$B$438,0),MATCH(H$6,F_Inputs!$A$2:$Z$2,0)),3),"-")</f>
        <v>-</v>
      </c>
      <c r="I82" s="77" t="str" cm="1">
        <f t="array" ref="I82">IFERROR(ROUND(INDEX(F_Inputs!$A$2:$Z$438,MATCH($B82&amp;$D82,F_Inputs!$A$2:$A$438&amp;F_Inputs!$B$2:$B$438,0),MATCH(I$6,F_Inputs!$A$2:$Z$2,0)),3),"-")</f>
        <v>-</v>
      </c>
      <c r="J82" s="77" t="str" cm="1">
        <f t="array" ref="J82">IFERROR(ROUND(INDEX(F_Inputs!$A$2:$Z$438,MATCH($B82&amp;$D82,F_Inputs!$A$2:$A$438&amp;F_Inputs!$B$2:$B$438,0),MATCH(J$6,F_Inputs!$A$2:$Z$2,0)),3),"-")</f>
        <v>-</v>
      </c>
      <c r="K82" s="77" t="str" cm="1">
        <f t="array" ref="K82">IFERROR(ROUND(INDEX(F_Inputs!$A$2:$Z$438,MATCH($B82&amp;$D82,F_Inputs!$A$2:$A$438&amp;F_Inputs!$B$2:$B$438,0),MATCH(K$6,F_Inputs!$A$2:$Z$2,0)),3),"-")</f>
        <v>-</v>
      </c>
      <c r="L82" s="77" t="str" cm="1">
        <f t="array" ref="L82">IFERROR(ROUND(INDEX(F_Inputs!$A$2:$Z$438,MATCH($B82&amp;$D82,F_Inputs!$A$2:$A$438&amp;F_Inputs!$B$2:$B$438,0),MATCH(L$6,F_Inputs!$A$2:$Z$2,0)),3),"-")</f>
        <v>-</v>
      </c>
      <c r="M82" s="77" t="str" cm="1">
        <f t="array" ref="M82">IFERROR(ROUND(INDEX(F_Inputs!$A$2:$Z$438,MATCH($B82&amp;$D82,F_Inputs!$A$2:$A$438&amp;F_Inputs!$B$2:$B$438,0),MATCH(M$6,F_Inputs!$A$2:$Z$2,0)),3),"-")</f>
        <v>-</v>
      </c>
      <c r="N82" s="77" t="str" cm="1">
        <f t="array" ref="N82">IFERROR(ROUND(INDEX(F_Inputs!$A$2:$Z$438,MATCH($B82&amp;$D82,F_Inputs!$A$2:$A$438&amp;F_Inputs!$B$2:$B$438,0),MATCH(N$6,F_Inputs!$A$2:$Z$2,0)),3),"-")</f>
        <v>-</v>
      </c>
      <c r="O82" s="77" t="str" cm="1">
        <f t="array" ref="O82">IFERROR(ROUND(INDEX(F_Inputs!$A$2:$Z$438,MATCH($B82&amp;$D82,F_Inputs!$A$2:$A$438&amp;F_Inputs!$B$2:$B$438,0),MATCH(O$6,F_Inputs!$A$2:$Z$2,0)),3),"-")</f>
        <v>-</v>
      </c>
      <c r="P82" s="77" t="str" cm="1">
        <f t="array" ref="P82">IFERROR(ROUND(INDEX(F_Inputs!$A$2:$Z$438,MATCH($B82&amp;$D82,F_Inputs!$A$2:$A$438&amp;F_Inputs!$B$2:$B$438,0),MATCH(P$6,F_Inputs!$A$2:$Z$2,0)),3),"-")</f>
        <v>-</v>
      </c>
      <c r="Q82" s="77" t="str" cm="1">
        <f t="array" ref="Q82">IFERROR(ROUND(INDEX(F_Inputs!$A$2:$Z$438,MATCH($B82&amp;$D82,F_Inputs!$A$2:$A$438&amp;F_Inputs!$B$2:$B$438,0),MATCH(Q$6,F_Inputs!$A$2:$Z$2,0)),3),"-")</f>
        <v>-</v>
      </c>
      <c r="R82" s="77" t="str" cm="1">
        <f t="array" ref="R82">IFERROR(ROUND(INDEX(F_Inputs!$A$2:$Z$438,MATCH($B82&amp;$D82,F_Inputs!$A$2:$A$438&amp;F_Inputs!$B$2:$B$438,0),MATCH(R$6,F_Inputs!$A$2:$Z$2,0)),3),"-")</f>
        <v>-</v>
      </c>
      <c r="S82" s="77" t="str" cm="1">
        <f t="array" ref="S82">IFERROR(ROUND(INDEX(F_Inputs!$A$2:$Z$438,MATCH($B82&amp;$D82,F_Inputs!$A$2:$A$438&amp;F_Inputs!$B$2:$B$438,0),MATCH(S$6,F_Inputs!$A$2:$Z$2,0)),3),"-")</f>
        <v>-</v>
      </c>
      <c r="T82" s="77" t="str" cm="1">
        <f t="array" ref="T82">IFERROR(ROUND(INDEX(F_Inputs!$A$2:$Z$438,MATCH($B82&amp;$D82,F_Inputs!$A$2:$A$438&amp;F_Inputs!$B$2:$B$438,0),MATCH(T$6,F_Inputs!$A$2:$Z$2,0)),3),"-")</f>
        <v>-</v>
      </c>
      <c r="U82" s="77" t="str" cm="1">
        <f t="array" ref="U82">IFERROR(ROUND(INDEX(F_Inputs!$A$2:$Z$438,MATCH($B82&amp;$D82,F_Inputs!$A$2:$A$438&amp;F_Inputs!$B$2:$B$438,0),MATCH(U$6,F_Inputs!$A$2:$Z$2,0)),3),"-")</f>
        <v>-</v>
      </c>
      <c r="V82" s="77" t="str" cm="1">
        <f t="array" ref="V82">IFERROR(ROUND(INDEX(F_Inputs!$A$2:$Z$438,MATCH($B82&amp;$D82,F_Inputs!$A$2:$A$438&amp;F_Inputs!$B$2:$B$438,0),MATCH(V$6,F_Inputs!$A$2:$Z$2,0)),3),"-")</f>
        <v>-</v>
      </c>
      <c r="W82" s="77" t="str" cm="1">
        <f t="array" ref="W82">IFERROR(ROUND(INDEX(F_Inputs!$A$2:$Z$438,MATCH($B82&amp;$D82,F_Inputs!$A$2:$A$438&amp;F_Inputs!$B$2:$B$438,0),MATCH(W$6,F_Inputs!$A$2:$Z$2,0)),3),"-")</f>
        <v>-</v>
      </c>
      <c r="X82" s="77" t="str" cm="1">
        <f t="array" ref="X82">IFERROR(ROUND(INDEX(F_Inputs!$A$2:$Z$438,MATCH($B82&amp;$D82,F_Inputs!$A$2:$A$438&amp;F_Inputs!$B$2:$B$438,0),MATCH(X$6,F_Inputs!$A$2:$Z$2,0)),3),"-")</f>
        <v>-</v>
      </c>
      <c r="Y82" s="77" t="str" cm="1">
        <f t="array" ref="Y82">IFERROR(ROUND(INDEX(F_Inputs!$A$2:$Z$438,MATCH($B82&amp;$D82,F_Inputs!$A$2:$A$438&amp;F_Inputs!$B$2:$B$438,0),MATCH(Y$6,F_Inputs!$A$2:$Z$2,0)),3),"-")</f>
        <v>-</v>
      </c>
      <c r="Z82" s="77" t="str" cm="1">
        <f t="array" ref="Z82">IFERROR(ROUND(INDEX(F_Inputs!$A$2:$Z$438,MATCH($B82&amp;$D82,F_Inputs!$A$2:$A$438&amp;F_Inputs!$B$2:$B$438,0),MATCH(Z$6,F_Inputs!$A$2:$Z$2,0)),3),"-")</f>
        <v>-</v>
      </c>
      <c r="AA82" s="77" t="str" cm="1">
        <f t="array" ref="AA82">IFERROR(ROUND(INDEX(F_Inputs!$A$2:$Z$438,MATCH($B82&amp;$D82,F_Inputs!$A$2:$A$438&amp;F_Inputs!$B$2:$B$438,0),MATCH(AA$6,F_Inputs!$A$2:$Z$2,0)),3),"-")</f>
        <v>-</v>
      </c>
      <c r="AB82" s="77" t="str" cm="1">
        <f t="array" ref="AB82">IFERROR(ROUND(INDEX(F_Inputs!$A$2:$Z$438,MATCH($B82&amp;$D82,F_Inputs!$A$2:$A$438&amp;F_Inputs!$B$2:$B$438,0),MATCH(AB$6,F_Inputs!$A$2:$Z$2,0)),3),"-")</f>
        <v>-</v>
      </c>
    </row>
    <row r="83" spans="2:28" ht="20.45">
      <c r="B83" s="41" t="s">
        <v>242</v>
      </c>
      <c r="C83" s="4" t="str">
        <f t="shared" si="6"/>
        <v>Number</v>
      </c>
      <c r="D83" s="4" t="str">
        <f t="shared" si="7"/>
        <v>OUT5_08_E_PR24</v>
      </c>
      <c r="E83" s="77" t="str" cm="1">
        <f t="array" ref="E83">IFERROR(ROUND(INDEX(F_Inputs!$A$2:$Z$438,MATCH($B83&amp;$D83,F_Inputs!$A$2:$A$438&amp;F_Inputs!$B$2:$B$438,0),MATCH(E$6,F_Inputs!$A$2:$Z$2,0)),3),"-")</f>
        <v>-</v>
      </c>
      <c r="F83" s="77" t="str" cm="1">
        <f t="array" ref="F83">IFERROR(ROUND(INDEX(F_Inputs!$A$2:$Z$438,MATCH($B83&amp;$D83,F_Inputs!$A$2:$A$438&amp;F_Inputs!$B$2:$B$438,0),MATCH(F$6,F_Inputs!$A$2:$Z$2,0)),3),"-")</f>
        <v>-</v>
      </c>
      <c r="G83" s="77" t="str" cm="1">
        <f t="array" ref="G83">IFERROR(ROUND(INDEX(F_Inputs!$A$2:$Z$438,MATCH($B83&amp;$D83,F_Inputs!$A$2:$A$438&amp;F_Inputs!$B$2:$B$438,0),MATCH(G$6,F_Inputs!$A$2:$Z$2,0)),3),"-")</f>
        <v>-</v>
      </c>
      <c r="H83" s="77" t="str" cm="1">
        <f t="array" ref="H83">IFERROR(ROUND(INDEX(F_Inputs!$A$2:$Z$438,MATCH($B83&amp;$D83,F_Inputs!$A$2:$A$438&amp;F_Inputs!$B$2:$B$438,0),MATCH(H$6,F_Inputs!$A$2:$Z$2,0)),3),"-")</f>
        <v>-</v>
      </c>
      <c r="I83" s="77" cm="1">
        <f t="array" ref="I83">IFERROR(ROUND(INDEX(F_Inputs!$A$2:$Z$438,MATCH($B83&amp;$D83,F_Inputs!$A$2:$A$438&amp;F_Inputs!$B$2:$B$438,0),MATCH(I$6,F_Inputs!$A$2:$Z$2,0)),3),"-")</f>
        <v>1</v>
      </c>
      <c r="J83" s="77" cm="1">
        <f t="array" ref="J83">IFERROR(ROUND(INDEX(F_Inputs!$A$2:$Z$438,MATCH($B83&amp;$D83,F_Inputs!$A$2:$A$438&amp;F_Inputs!$B$2:$B$438,0),MATCH(J$6,F_Inputs!$A$2:$Z$2,0)),3),"-")</f>
        <v>1</v>
      </c>
      <c r="K83" s="77" cm="1">
        <f t="array" ref="K83">IFERROR(ROUND(INDEX(F_Inputs!$A$2:$Z$438,MATCH($B83&amp;$D83,F_Inputs!$A$2:$A$438&amp;F_Inputs!$B$2:$B$438,0),MATCH(K$6,F_Inputs!$A$2:$Z$2,0)),3),"-")</f>
        <v>0</v>
      </c>
      <c r="L83" s="77" cm="1">
        <f t="array" ref="L83">IFERROR(ROUND(INDEX(F_Inputs!$A$2:$Z$438,MATCH($B83&amp;$D83,F_Inputs!$A$2:$A$438&amp;F_Inputs!$B$2:$B$438,0),MATCH(L$6,F_Inputs!$A$2:$Z$2,0)),3),"-")</f>
        <v>0</v>
      </c>
      <c r="M83" s="77" cm="1">
        <f t="array" ref="M83">IFERROR(ROUND(INDEX(F_Inputs!$A$2:$Z$438,MATCH($B83&amp;$D83,F_Inputs!$A$2:$A$438&amp;F_Inputs!$B$2:$B$438,0),MATCH(M$6,F_Inputs!$A$2:$Z$2,0)),3),"-")</f>
        <v>0</v>
      </c>
      <c r="N83" s="77" cm="1">
        <f t="array" ref="N83">IFERROR(ROUND(INDEX(F_Inputs!$A$2:$Z$438,MATCH($B83&amp;$D83,F_Inputs!$A$2:$A$438&amp;F_Inputs!$B$2:$B$438,0),MATCH(N$6,F_Inputs!$A$2:$Z$2,0)),3),"-")</f>
        <v>0</v>
      </c>
      <c r="O83" s="77" cm="1">
        <f t="array" ref="O83">IFERROR(ROUND(INDEX(F_Inputs!$A$2:$Z$438,MATCH($B83&amp;$D83,F_Inputs!$A$2:$A$438&amp;F_Inputs!$B$2:$B$438,0),MATCH(O$6,F_Inputs!$A$2:$Z$2,0)),3),"-")</f>
        <v>0</v>
      </c>
      <c r="P83" s="77" cm="1">
        <f t="array" ref="P83">IFERROR(ROUND(INDEX(F_Inputs!$A$2:$Z$438,MATCH($B83&amp;$D83,F_Inputs!$A$2:$A$438&amp;F_Inputs!$B$2:$B$438,0),MATCH(P$6,F_Inputs!$A$2:$Z$2,0)),3),"-")</f>
        <v>2</v>
      </c>
      <c r="Q83" s="77" cm="1">
        <f t="array" ref="Q83">IFERROR(ROUND(INDEX(F_Inputs!$A$2:$Z$438,MATCH($B83&amp;$D83,F_Inputs!$A$2:$A$438&amp;F_Inputs!$B$2:$B$438,0),MATCH(Q$6,F_Inputs!$A$2:$Z$2,0)),3),"-")</f>
        <v>4</v>
      </c>
      <c r="R83" s="77" cm="1">
        <f t="array" ref="R83">IFERROR(ROUND(INDEX(F_Inputs!$A$2:$Z$438,MATCH($B83&amp;$D83,F_Inputs!$A$2:$A$438&amp;F_Inputs!$B$2:$B$438,0),MATCH(R$6,F_Inputs!$A$2:$Z$2,0)),3),"-")</f>
        <v>4</v>
      </c>
      <c r="S83" s="77" cm="1">
        <f t="array" ref="S83">IFERROR(ROUND(INDEX(F_Inputs!$A$2:$Z$438,MATCH($B83&amp;$D83,F_Inputs!$A$2:$A$438&amp;F_Inputs!$B$2:$B$438,0),MATCH(S$6,F_Inputs!$A$2:$Z$2,0)),3),"-")</f>
        <v>2</v>
      </c>
      <c r="T83" s="77" cm="1">
        <f t="array" ref="T83">IFERROR(ROUND(INDEX(F_Inputs!$A$2:$Z$438,MATCH($B83&amp;$D83,F_Inputs!$A$2:$A$438&amp;F_Inputs!$B$2:$B$438,0),MATCH(T$6,F_Inputs!$A$2:$Z$2,0)),3),"-")</f>
        <v>2</v>
      </c>
      <c r="U83" s="77" cm="1">
        <f t="array" ref="U83">IFERROR(ROUND(INDEX(F_Inputs!$A$2:$Z$438,MATCH($B83&amp;$D83,F_Inputs!$A$2:$A$438&amp;F_Inputs!$B$2:$B$438,0),MATCH(U$6,F_Inputs!$A$2:$Z$2,0)),3),"-")</f>
        <v>0</v>
      </c>
      <c r="V83" s="77" cm="1">
        <f t="array" ref="V83">IFERROR(ROUND(INDEX(F_Inputs!$A$2:$Z$438,MATCH($B83&amp;$D83,F_Inputs!$A$2:$A$438&amp;F_Inputs!$B$2:$B$438,0),MATCH(V$6,F_Inputs!$A$2:$Z$2,0)),3),"-")</f>
        <v>0</v>
      </c>
      <c r="W83" s="77" cm="1">
        <f t="array" ref="W83">IFERROR(ROUND(INDEX(F_Inputs!$A$2:$Z$438,MATCH($B83&amp;$D83,F_Inputs!$A$2:$A$438&amp;F_Inputs!$B$2:$B$438,0),MATCH(W$6,F_Inputs!$A$2:$Z$2,0)),3),"-")</f>
        <v>0</v>
      </c>
      <c r="X83" s="77" cm="1">
        <f t="array" ref="X83">IFERROR(ROUND(INDEX(F_Inputs!$A$2:$Z$438,MATCH($B83&amp;$D83,F_Inputs!$A$2:$A$438&amp;F_Inputs!$B$2:$B$438,0),MATCH(X$6,F_Inputs!$A$2:$Z$2,0)),3),"-")</f>
        <v>0</v>
      </c>
      <c r="Y83" s="77" cm="1">
        <f t="array" ref="Y83">IFERROR(ROUND(INDEX(F_Inputs!$A$2:$Z$438,MATCH($B83&amp;$D83,F_Inputs!$A$2:$A$438&amp;F_Inputs!$B$2:$B$438,0),MATCH(Y$6,F_Inputs!$A$2:$Z$2,0)),3),"-")</f>
        <v>0</v>
      </c>
      <c r="Z83" s="77" cm="1">
        <f t="array" ref="Z83">IFERROR(ROUND(INDEX(F_Inputs!$A$2:$Z$438,MATCH($B83&amp;$D83,F_Inputs!$A$2:$A$438&amp;F_Inputs!$B$2:$B$438,0),MATCH(Z$6,F_Inputs!$A$2:$Z$2,0)),3),"-")</f>
        <v>0</v>
      </c>
      <c r="AA83" s="77" cm="1">
        <f t="array" ref="AA83">IFERROR(ROUND(INDEX(F_Inputs!$A$2:$Z$438,MATCH($B83&amp;$D83,F_Inputs!$A$2:$A$438&amp;F_Inputs!$B$2:$B$438,0),MATCH(AA$6,F_Inputs!$A$2:$Z$2,0)),3),"-")</f>
        <v>0</v>
      </c>
      <c r="AB83" s="77" cm="1">
        <f t="array" ref="AB83">IFERROR(ROUND(INDEX(F_Inputs!$A$2:$Z$438,MATCH($B83&amp;$D83,F_Inputs!$A$2:$A$438&amp;F_Inputs!$B$2:$B$438,0),MATCH(AB$6,F_Inputs!$A$2:$Z$2,0)),3),"-")</f>
        <v>0</v>
      </c>
    </row>
    <row r="84" spans="2:28" ht="20.45">
      <c r="B84" s="41" t="s">
        <v>243</v>
      </c>
      <c r="C84" s="4" t="str">
        <f t="shared" si="6"/>
        <v>Number</v>
      </c>
      <c r="D84" s="4" t="str">
        <f t="shared" si="7"/>
        <v>OUT5_08_E_PR24</v>
      </c>
      <c r="E84" s="77" t="str" cm="1">
        <f t="array" ref="E84">IFERROR(ROUND(INDEX(F_Inputs!$A$2:$Z$438,MATCH($B84&amp;$D84,F_Inputs!$A$2:$A$438&amp;F_Inputs!$B$2:$B$438,0),MATCH(E$6,F_Inputs!$A$2:$Z$2,0)),3),"-")</f>
        <v>-</v>
      </c>
      <c r="F84" s="77" t="str" cm="1">
        <f t="array" ref="F84">IFERROR(ROUND(INDEX(F_Inputs!$A$2:$Z$438,MATCH($B84&amp;$D84,F_Inputs!$A$2:$A$438&amp;F_Inputs!$B$2:$B$438,0),MATCH(F$6,F_Inputs!$A$2:$Z$2,0)),3),"-")</f>
        <v>-</v>
      </c>
      <c r="G84" s="77" t="str" cm="1">
        <f t="array" ref="G84">IFERROR(ROUND(INDEX(F_Inputs!$A$2:$Z$438,MATCH($B84&amp;$D84,F_Inputs!$A$2:$A$438&amp;F_Inputs!$B$2:$B$438,0),MATCH(G$6,F_Inputs!$A$2:$Z$2,0)),3),"-")</f>
        <v>-</v>
      </c>
      <c r="H84" s="77" t="str" cm="1">
        <f t="array" ref="H84">IFERROR(ROUND(INDEX(F_Inputs!$A$2:$Z$438,MATCH($B84&amp;$D84,F_Inputs!$A$2:$A$438&amp;F_Inputs!$B$2:$B$438,0),MATCH(H$6,F_Inputs!$A$2:$Z$2,0)),3),"-")</f>
        <v>-</v>
      </c>
      <c r="I84" s="77" cm="1">
        <f t="array" ref="I84">IFERROR(ROUND(INDEX(F_Inputs!$A$2:$Z$438,MATCH($B84&amp;$D84,F_Inputs!$A$2:$A$438&amp;F_Inputs!$B$2:$B$438,0),MATCH(I$6,F_Inputs!$A$2:$Z$2,0)),3),"-")</f>
        <v>0</v>
      </c>
      <c r="J84" s="77" cm="1">
        <f t="array" ref="J84">IFERROR(ROUND(INDEX(F_Inputs!$A$2:$Z$438,MATCH($B84&amp;$D84,F_Inputs!$A$2:$A$438&amp;F_Inputs!$B$2:$B$438,0),MATCH(J$6,F_Inputs!$A$2:$Z$2,0)),3),"-")</f>
        <v>0</v>
      </c>
      <c r="K84" s="77" cm="1">
        <f t="array" ref="K84">IFERROR(ROUND(INDEX(F_Inputs!$A$2:$Z$438,MATCH($B84&amp;$D84,F_Inputs!$A$2:$A$438&amp;F_Inputs!$B$2:$B$438,0),MATCH(K$6,F_Inputs!$A$2:$Z$2,0)),3),"-")</f>
        <v>0</v>
      </c>
      <c r="L84" s="77" cm="1">
        <f t="array" ref="L84">IFERROR(ROUND(INDEX(F_Inputs!$A$2:$Z$438,MATCH($B84&amp;$D84,F_Inputs!$A$2:$A$438&amp;F_Inputs!$B$2:$B$438,0),MATCH(L$6,F_Inputs!$A$2:$Z$2,0)),3),"-")</f>
        <v>0</v>
      </c>
      <c r="M84" s="77" cm="1">
        <f t="array" ref="M84">IFERROR(ROUND(INDEX(F_Inputs!$A$2:$Z$438,MATCH($B84&amp;$D84,F_Inputs!$A$2:$A$438&amp;F_Inputs!$B$2:$B$438,0),MATCH(M$6,F_Inputs!$A$2:$Z$2,0)),3),"-")</f>
        <v>0</v>
      </c>
      <c r="N84" s="77" cm="1">
        <f t="array" ref="N84">IFERROR(ROUND(INDEX(F_Inputs!$A$2:$Z$438,MATCH($B84&amp;$D84,F_Inputs!$A$2:$A$438&amp;F_Inputs!$B$2:$B$438,0),MATCH(N$6,F_Inputs!$A$2:$Z$2,0)),3),"-")</f>
        <v>0</v>
      </c>
      <c r="O84" s="77" cm="1">
        <f t="array" ref="O84">IFERROR(ROUND(INDEX(F_Inputs!$A$2:$Z$438,MATCH($B84&amp;$D84,F_Inputs!$A$2:$A$438&amp;F_Inputs!$B$2:$B$438,0),MATCH(O$6,F_Inputs!$A$2:$Z$2,0)),3),"-")</f>
        <v>0</v>
      </c>
      <c r="P84" s="77" cm="1">
        <f t="array" ref="P84">IFERROR(ROUND(INDEX(F_Inputs!$A$2:$Z$438,MATCH($B84&amp;$D84,F_Inputs!$A$2:$A$438&amp;F_Inputs!$B$2:$B$438,0),MATCH(P$6,F_Inputs!$A$2:$Z$2,0)),3),"-")</f>
        <v>1</v>
      </c>
      <c r="Q84" s="77" cm="1">
        <f t="array" ref="Q84">IFERROR(ROUND(INDEX(F_Inputs!$A$2:$Z$438,MATCH($B84&amp;$D84,F_Inputs!$A$2:$A$438&amp;F_Inputs!$B$2:$B$438,0),MATCH(Q$6,F_Inputs!$A$2:$Z$2,0)),3),"-")</f>
        <v>1</v>
      </c>
      <c r="R84" s="77" cm="1">
        <f t="array" ref="R84">IFERROR(ROUND(INDEX(F_Inputs!$A$2:$Z$438,MATCH($B84&amp;$D84,F_Inputs!$A$2:$A$438&amp;F_Inputs!$B$2:$B$438,0),MATCH(R$6,F_Inputs!$A$2:$Z$2,0)),3),"-")</f>
        <v>1</v>
      </c>
      <c r="S84" s="77" cm="1">
        <f t="array" ref="S84">IFERROR(ROUND(INDEX(F_Inputs!$A$2:$Z$438,MATCH($B84&amp;$D84,F_Inputs!$A$2:$A$438&amp;F_Inputs!$B$2:$B$438,0),MATCH(S$6,F_Inputs!$A$2:$Z$2,0)),3),"-")</f>
        <v>1</v>
      </c>
      <c r="T84" s="77" cm="1">
        <f t="array" ref="T84">IFERROR(ROUND(INDEX(F_Inputs!$A$2:$Z$438,MATCH($B84&amp;$D84,F_Inputs!$A$2:$A$438&amp;F_Inputs!$B$2:$B$438,0),MATCH(T$6,F_Inputs!$A$2:$Z$2,0)),3),"-")</f>
        <v>1</v>
      </c>
      <c r="U84" s="77" cm="1">
        <f t="array" ref="U84">IFERROR(ROUND(INDEX(F_Inputs!$A$2:$Z$438,MATCH($B84&amp;$D84,F_Inputs!$A$2:$A$438&amp;F_Inputs!$B$2:$B$438,0),MATCH(U$6,F_Inputs!$A$2:$Z$2,0)),3),"-")</f>
        <v>1</v>
      </c>
      <c r="V84" s="77" cm="1">
        <f t="array" ref="V84">IFERROR(ROUND(INDEX(F_Inputs!$A$2:$Z$438,MATCH($B84&amp;$D84,F_Inputs!$A$2:$A$438&amp;F_Inputs!$B$2:$B$438,0),MATCH(V$6,F_Inputs!$A$2:$Z$2,0)),3),"-")</f>
        <v>1</v>
      </c>
      <c r="W84" s="77" cm="1">
        <f t="array" ref="W84">IFERROR(ROUND(INDEX(F_Inputs!$A$2:$Z$438,MATCH($B84&amp;$D84,F_Inputs!$A$2:$A$438&amp;F_Inputs!$B$2:$B$438,0),MATCH(W$6,F_Inputs!$A$2:$Z$2,0)),3),"-")</f>
        <v>0</v>
      </c>
      <c r="X84" s="77" cm="1">
        <f t="array" ref="X84">IFERROR(ROUND(INDEX(F_Inputs!$A$2:$Z$438,MATCH($B84&amp;$D84,F_Inputs!$A$2:$A$438&amp;F_Inputs!$B$2:$B$438,0),MATCH(X$6,F_Inputs!$A$2:$Z$2,0)),3),"-")</f>
        <v>0</v>
      </c>
      <c r="Y84" s="77" cm="1">
        <f t="array" ref="Y84">IFERROR(ROUND(INDEX(F_Inputs!$A$2:$Z$438,MATCH($B84&amp;$D84,F_Inputs!$A$2:$A$438&amp;F_Inputs!$B$2:$B$438,0),MATCH(Y$6,F_Inputs!$A$2:$Z$2,0)),3),"-")</f>
        <v>0</v>
      </c>
      <c r="Z84" s="77" cm="1">
        <f t="array" ref="Z84">IFERROR(ROUND(INDEX(F_Inputs!$A$2:$Z$438,MATCH($B84&amp;$D84,F_Inputs!$A$2:$A$438&amp;F_Inputs!$B$2:$B$438,0),MATCH(Z$6,F_Inputs!$A$2:$Z$2,0)),3),"-")</f>
        <v>0</v>
      </c>
      <c r="AA84" s="77" cm="1">
        <f t="array" ref="AA84">IFERROR(ROUND(INDEX(F_Inputs!$A$2:$Z$438,MATCH($B84&amp;$D84,F_Inputs!$A$2:$A$438&amp;F_Inputs!$B$2:$B$438,0),MATCH(AA$6,F_Inputs!$A$2:$Z$2,0)),3),"-")</f>
        <v>0</v>
      </c>
      <c r="AB84" s="77" cm="1">
        <f t="array" ref="AB84">IFERROR(ROUND(INDEX(F_Inputs!$A$2:$Z$438,MATCH($B84&amp;$D84,F_Inputs!$A$2:$A$438&amp;F_Inputs!$B$2:$B$438,0),MATCH(AB$6,F_Inputs!$A$2:$Z$2,0)),3),"-")</f>
        <v>0</v>
      </c>
    </row>
    <row r="85" spans="2:28" ht="20.45">
      <c r="B85" s="41" t="s">
        <v>244</v>
      </c>
      <c r="C85" s="4" t="str">
        <f t="shared" si="6"/>
        <v>Number</v>
      </c>
      <c r="D85" s="4" t="str">
        <f t="shared" si="7"/>
        <v>OUT5_08_E_PR24</v>
      </c>
      <c r="E85" s="77" t="str" cm="1">
        <f t="array" ref="E85">IFERROR(ROUND(INDEX(F_Inputs!$A$2:$Z$438,MATCH($B85&amp;$D85,F_Inputs!$A$2:$A$438&amp;F_Inputs!$B$2:$B$438,0),MATCH(E$6,F_Inputs!$A$2:$Z$2,0)),3),"-")</f>
        <v>-</v>
      </c>
      <c r="F85" s="77" t="str" cm="1">
        <f t="array" ref="F85">IFERROR(ROUND(INDEX(F_Inputs!$A$2:$Z$438,MATCH($B85&amp;$D85,F_Inputs!$A$2:$A$438&amp;F_Inputs!$B$2:$B$438,0),MATCH(F$6,F_Inputs!$A$2:$Z$2,0)),3),"-")</f>
        <v>-</v>
      </c>
      <c r="G85" s="77" t="str" cm="1">
        <f t="array" ref="G85">IFERROR(ROUND(INDEX(F_Inputs!$A$2:$Z$438,MATCH($B85&amp;$D85,F_Inputs!$A$2:$A$438&amp;F_Inputs!$B$2:$B$438,0),MATCH(G$6,F_Inputs!$A$2:$Z$2,0)),3),"-")</f>
        <v>-</v>
      </c>
      <c r="H85" s="77" t="str" cm="1">
        <f t="array" ref="H85">IFERROR(ROUND(INDEX(F_Inputs!$A$2:$Z$438,MATCH($B85&amp;$D85,F_Inputs!$A$2:$A$438&amp;F_Inputs!$B$2:$B$438,0),MATCH(H$6,F_Inputs!$A$2:$Z$2,0)),3),"-")</f>
        <v>-</v>
      </c>
      <c r="I85" s="77" cm="1">
        <f t="array" ref="I85">IFERROR(ROUND(INDEX(F_Inputs!$A$2:$Z$438,MATCH($B85&amp;$D85,F_Inputs!$A$2:$A$438&amp;F_Inputs!$B$2:$B$438,0),MATCH(I$6,F_Inputs!$A$2:$Z$2,0)),3),"-")</f>
        <v>8</v>
      </c>
      <c r="J85" s="77" cm="1">
        <f t="array" ref="J85">IFERROR(ROUND(INDEX(F_Inputs!$A$2:$Z$438,MATCH($B85&amp;$D85,F_Inputs!$A$2:$A$438&amp;F_Inputs!$B$2:$B$438,0),MATCH(J$6,F_Inputs!$A$2:$Z$2,0)),3),"-")</f>
        <v>2</v>
      </c>
      <c r="K85" s="77" cm="1">
        <f t="array" ref="K85">IFERROR(ROUND(INDEX(F_Inputs!$A$2:$Z$438,MATCH($B85&amp;$D85,F_Inputs!$A$2:$A$438&amp;F_Inputs!$B$2:$B$438,0),MATCH(K$6,F_Inputs!$A$2:$Z$2,0)),3),"-")</f>
        <v>3</v>
      </c>
      <c r="L85" s="77" cm="1">
        <f t="array" ref="L85">IFERROR(ROUND(INDEX(F_Inputs!$A$2:$Z$438,MATCH($B85&amp;$D85,F_Inputs!$A$2:$A$438&amp;F_Inputs!$B$2:$B$438,0),MATCH(L$6,F_Inputs!$A$2:$Z$2,0)),3),"-")</f>
        <v>2</v>
      </c>
      <c r="M85" s="77" cm="1">
        <f t="array" ref="M85">IFERROR(ROUND(INDEX(F_Inputs!$A$2:$Z$438,MATCH($B85&amp;$D85,F_Inputs!$A$2:$A$438&amp;F_Inputs!$B$2:$B$438,0),MATCH(M$6,F_Inputs!$A$2:$Z$2,0)),3),"-")</f>
        <v>3</v>
      </c>
      <c r="N85" s="77" t="str" cm="1">
        <f t="array" ref="N85">IFERROR(ROUND(INDEX(F_Inputs!$A$2:$Z$438,MATCH($B85&amp;$D85,F_Inputs!$A$2:$A$438&amp;F_Inputs!$B$2:$B$438,0),MATCH(N$6,F_Inputs!$A$2:$Z$2,0)),3),"-")</f>
        <v>-</v>
      </c>
      <c r="O85" s="77" cm="1">
        <f t="array" ref="O85">IFERROR(ROUND(INDEX(F_Inputs!$A$2:$Z$438,MATCH($B85&amp;$D85,F_Inputs!$A$2:$A$438&amp;F_Inputs!$B$2:$B$438,0),MATCH(O$6,F_Inputs!$A$2:$Z$2,0)),3),"-")</f>
        <v>3</v>
      </c>
      <c r="P85" s="77" cm="1">
        <f t="array" ref="P85">IFERROR(ROUND(INDEX(F_Inputs!$A$2:$Z$438,MATCH($B85&amp;$D85,F_Inputs!$A$2:$A$438&amp;F_Inputs!$B$2:$B$438,0),MATCH(P$6,F_Inputs!$A$2:$Z$2,0)),3),"-")</f>
        <v>5</v>
      </c>
      <c r="Q85" s="77" cm="1">
        <f t="array" ref="Q85">IFERROR(ROUND(INDEX(F_Inputs!$A$2:$Z$438,MATCH($B85&amp;$D85,F_Inputs!$A$2:$A$438&amp;F_Inputs!$B$2:$B$438,0),MATCH(Q$6,F_Inputs!$A$2:$Z$2,0)),3),"-")</f>
        <v>6</v>
      </c>
      <c r="R85" s="77" cm="1">
        <f t="array" ref="R85">IFERROR(ROUND(INDEX(F_Inputs!$A$2:$Z$438,MATCH($B85&amp;$D85,F_Inputs!$A$2:$A$438&amp;F_Inputs!$B$2:$B$438,0),MATCH(R$6,F_Inputs!$A$2:$Z$2,0)),3),"-")</f>
        <v>6</v>
      </c>
      <c r="S85" s="77" cm="1">
        <f t="array" ref="S85">IFERROR(ROUND(INDEX(F_Inputs!$A$2:$Z$438,MATCH($B85&amp;$D85,F_Inputs!$A$2:$A$438&amp;F_Inputs!$B$2:$B$438,0),MATCH(S$6,F_Inputs!$A$2:$Z$2,0)),3),"-")</f>
        <v>6</v>
      </c>
      <c r="T85" s="77" cm="1">
        <f t="array" ref="T85">IFERROR(ROUND(INDEX(F_Inputs!$A$2:$Z$438,MATCH($B85&amp;$D85,F_Inputs!$A$2:$A$438&amp;F_Inputs!$B$2:$B$438,0),MATCH(T$6,F_Inputs!$A$2:$Z$2,0)),3),"-")</f>
        <v>6</v>
      </c>
      <c r="U85" s="77" cm="1">
        <f t="array" ref="U85">IFERROR(ROUND(INDEX(F_Inputs!$A$2:$Z$438,MATCH($B85&amp;$D85,F_Inputs!$A$2:$A$438&amp;F_Inputs!$B$2:$B$438,0),MATCH(U$6,F_Inputs!$A$2:$Z$2,0)),3),"-")</f>
        <v>6</v>
      </c>
      <c r="V85" s="77" cm="1">
        <f t="array" ref="V85">IFERROR(ROUND(INDEX(F_Inputs!$A$2:$Z$438,MATCH($B85&amp;$D85,F_Inputs!$A$2:$A$438&amp;F_Inputs!$B$2:$B$438,0),MATCH(V$6,F_Inputs!$A$2:$Z$2,0)),3),"-")</f>
        <v>6</v>
      </c>
      <c r="W85" s="77" cm="1">
        <f t="array" ref="W85">IFERROR(ROUND(INDEX(F_Inputs!$A$2:$Z$438,MATCH($B85&amp;$D85,F_Inputs!$A$2:$A$438&amp;F_Inputs!$B$2:$B$438,0),MATCH(W$6,F_Inputs!$A$2:$Z$2,0)),3),"-")</f>
        <v>5</v>
      </c>
      <c r="X85" s="77" cm="1">
        <f t="array" ref="X85">IFERROR(ROUND(INDEX(F_Inputs!$A$2:$Z$438,MATCH($B85&amp;$D85,F_Inputs!$A$2:$A$438&amp;F_Inputs!$B$2:$B$438,0),MATCH(X$6,F_Inputs!$A$2:$Z$2,0)),3),"-")</f>
        <v>5</v>
      </c>
      <c r="Y85" s="77" cm="1">
        <f t="array" ref="Y85">IFERROR(ROUND(INDEX(F_Inputs!$A$2:$Z$438,MATCH($B85&amp;$D85,F_Inputs!$A$2:$A$438&amp;F_Inputs!$B$2:$B$438,0),MATCH(Y$6,F_Inputs!$A$2:$Z$2,0)),3),"-")</f>
        <v>5</v>
      </c>
      <c r="Z85" s="77" cm="1">
        <f t="array" ref="Z85">IFERROR(ROUND(INDEX(F_Inputs!$A$2:$Z$438,MATCH($B85&amp;$D85,F_Inputs!$A$2:$A$438&amp;F_Inputs!$B$2:$B$438,0),MATCH(Z$6,F_Inputs!$A$2:$Z$2,0)),3),"-")</f>
        <v>5</v>
      </c>
      <c r="AA85" s="77" cm="1">
        <f t="array" ref="AA85">IFERROR(ROUND(INDEX(F_Inputs!$A$2:$Z$438,MATCH($B85&amp;$D85,F_Inputs!$A$2:$A$438&amp;F_Inputs!$B$2:$B$438,0),MATCH(AA$6,F_Inputs!$A$2:$Z$2,0)),3),"-")</f>
        <v>5</v>
      </c>
      <c r="AB85" s="77" cm="1">
        <f t="array" ref="AB85">IFERROR(ROUND(INDEX(F_Inputs!$A$2:$Z$438,MATCH($B85&amp;$D85,F_Inputs!$A$2:$A$438&amp;F_Inputs!$B$2:$B$438,0),MATCH(AB$6,F_Inputs!$A$2:$Z$2,0)),3),"-")</f>
        <v>5</v>
      </c>
    </row>
    <row r="86" spans="2:28" ht="20.45">
      <c r="B86" s="41" t="s">
        <v>245</v>
      </c>
      <c r="C86" s="4" t="str">
        <f t="shared" si="6"/>
        <v>Number</v>
      </c>
      <c r="D86" s="4" t="str">
        <f t="shared" si="7"/>
        <v>OUT5_08_E_PR24</v>
      </c>
      <c r="E86" s="77" t="str" cm="1">
        <f t="array" ref="E86">IFERROR(ROUND(INDEX(F_Inputs!$A$2:$Z$438,MATCH($B86&amp;$D86,F_Inputs!$A$2:$A$438&amp;F_Inputs!$B$2:$B$438,0),MATCH(E$6,F_Inputs!$A$2:$Z$2,0)),3),"-")</f>
        <v>-</v>
      </c>
      <c r="F86" s="77" t="str" cm="1">
        <f t="array" ref="F86">IFERROR(ROUND(INDEX(F_Inputs!$A$2:$Z$438,MATCH($B86&amp;$D86,F_Inputs!$A$2:$A$438&amp;F_Inputs!$B$2:$B$438,0),MATCH(F$6,F_Inputs!$A$2:$Z$2,0)),3),"-")</f>
        <v>-</v>
      </c>
      <c r="G86" s="77" t="str" cm="1">
        <f t="array" ref="G86">IFERROR(ROUND(INDEX(F_Inputs!$A$2:$Z$438,MATCH($B86&amp;$D86,F_Inputs!$A$2:$A$438&amp;F_Inputs!$B$2:$B$438,0),MATCH(G$6,F_Inputs!$A$2:$Z$2,0)),3),"-")</f>
        <v>-</v>
      </c>
      <c r="H86" s="77" t="str" cm="1">
        <f t="array" ref="H86">IFERROR(ROUND(INDEX(F_Inputs!$A$2:$Z$438,MATCH($B86&amp;$D86,F_Inputs!$A$2:$A$438&amp;F_Inputs!$B$2:$B$438,0),MATCH(H$6,F_Inputs!$A$2:$Z$2,0)),3),"-")</f>
        <v>-</v>
      </c>
      <c r="I86" s="77" cm="1">
        <f t="array" ref="I86">IFERROR(ROUND(INDEX(F_Inputs!$A$2:$Z$438,MATCH($B86&amp;$D86,F_Inputs!$A$2:$A$438&amp;F_Inputs!$B$2:$B$438,0),MATCH(I$6,F_Inputs!$A$2:$Z$2,0)),3),"-")</f>
        <v>1</v>
      </c>
      <c r="J86" s="77" cm="1">
        <f t="array" ref="J86">IFERROR(ROUND(INDEX(F_Inputs!$A$2:$Z$438,MATCH($B86&amp;$D86,F_Inputs!$A$2:$A$438&amp;F_Inputs!$B$2:$B$438,0),MATCH(J$6,F_Inputs!$A$2:$Z$2,0)),3),"-")</f>
        <v>1</v>
      </c>
      <c r="K86" s="77" cm="1">
        <f t="array" ref="K86">IFERROR(ROUND(INDEX(F_Inputs!$A$2:$Z$438,MATCH($B86&amp;$D86,F_Inputs!$A$2:$A$438&amp;F_Inputs!$B$2:$B$438,0),MATCH(K$6,F_Inputs!$A$2:$Z$2,0)),3),"-")</f>
        <v>2</v>
      </c>
      <c r="L86" s="77" cm="1">
        <f t="array" ref="L86">IFERROR(ROUND(INDEX(F_Inputs!$A$2:$Z$438,MATCH($B86&amp;$D86,F_Inputs!$A$2:$A$438&amp;F_Inputs!$B$2:$B$438,0),MATCH(L$6,F_Inputs!$A$2:$Z$2,0)),3),"-")</f>
        <v>3</v>
      </c>
      <c r="M86" s="77" cm="1">
        <f t="array" ref="M86">IFERROR(ROUND(INDEX(F_Inputs!$A$2:$Z$438,MATCH($B86&amp;$D86,F_Inputs!$A$2:$A$438&amp;F_Inputs!$B$2:$B$438,0),MATCH(M$6,F_Inputs!$A$2:$Z$2,0)),3),"-")</f>
        <v>3</v>
      </c>
      <c r="N86" s="77" cm="1">
        <f t="array" ref="N86">IFERROR(ROUND(INDEX(F_Inputs!$A$2:$Z$438,MATCH($B86&amp;$D86,F_Inputs!$A$2:$A$438&amp;F_Inputs!$B$2:$B$438,0),MATCH(N$6,F_Inputs!$A$2:$Z$2,0)),3),"-")</f>
        <v>0</v>
      </c>
      <c r="O86" s="77" cm="1">
        <f t="array" ref="O86">IFERROR(ROUND(INDEX(F_Inputs!$A$2:$Z$438,MATCH($B86&amp;$D86,F_Inputs!$A$2:$A$438&amp;F_Inputs!$B$2:$B$438,0),MATCH(O$6,F_Inputs!$A$2:$Z$2,0)),3),"-")</f>
        <v>4</v>
      </c>
      <c r="P86" s="77" cm="1">
        <f t="array" ref="P86">IFERROR(ROUND(INDEX(F_Inputs!$A$2:$Z$438,MATCH($B86&amp;$D86,F_Inputs!$A$2:$A$438&amp;F_Inputs!$B$2:$B$438,0),MATCH(P$6,F_Inputs!$A$2:$Z$2,0)),3),"-")</f>
        <v>3</v>
      </c>
      <c r="Q86" s="77" cm="1">
        <f t="array" ref="Q86">IFERROR(ROUND(INDEX(F_Inputs!$A$2:$Z$438,MATCH($B86&amp;$D86,F_Inputs!$A$2:$A$438&amp;F_Inputs!$B$2:$B$438,0),MATCH(Q$6,F_Inputs!$A$2:$Z$2,0)),3),"-")</f>
        <v>3</v>
      </c>
      <c r="R86" s="77" cm="1">
        <f t="array" ref="R86">IFERROR(ROUND(INDEX(F_Inputs!$A$2:$Z$438,MATCH($B86&amp;$D86,F_Inputs!$A$2:$A$438&amp;F_Inputs!$B$2:$B$438,0),MATCH(R$6,F_Inputs!$A$2:$Z$2,0)),3),"-")</f>
        <v>3</v>
      </c>
      <c r="S86" s="77" cm="1">
        <f t="array" ref="S86">IFERROR(ROUND(INDEX(F_Inputs!$A$2:$Z$438,MATCH($B86&amp;$D86,F_Inputs!$A$2:$A$438&amp;F_Inputs!$B$2:$B$438,0),MATCH(S$6,F_Inputs!$A$2:$Z$2,0)),3),"-")</f>
        <v>3</v>
      </c>
      <c r="T86" s="77" cm="1">
        <f t="array" ref="T86">IFERROR(ROUND(INDEX(F_Inputs!$A$2:$Z$438,MATCH($B86&amp;$D86,F_Inputs!$A$2:$A$438&amp;F_Inputs!$B$2:$B$438,0),MATCH(T$6,F_Inputs!$A$2:$Z$2,0)),3),"-")</f>
        <v>3</v>
      </c>
      <c r="U86" s="77" cm="1">
        <f t="array" ref="U86">IFERROR(ROUND(INDEX(F_Inputs!$A$2:$Z$438,MATCH($B86&amp;$D86,F_Inputs!$A$2:$A$438&amp;F_Inputs!$B$2:$B$438,0),MATCH(U$6,F_Inputs!$A$2:$Z$2,0)),3),"-")</f>
        <v>3</v>
      </c>
      <c r="V86" s="77" cm="1">
        <f t="array" ref="V86">IFERROR(ROUND(INDEX(F_Inputs!$A$2:$Z$438,MATCH($B86&amp;$D86,F_Inputs!$A$2:$A$438&amp;F_Inputs!$B$2:$B$438,0),MATCH(V$6,F_Inputs!$A$2:$Z$2,0)),3),"-")</f>
        <v>3</v>
      </c>
      <c r="W86" s="77" cm="1">
        <f t="array" ref="W86">IFERROR(ROUND(INDEX(F_Inputs!$A$2:$Z$438,MATCH($B86&amp;$D86,F_Inputs!$A$2:$A$438&amp;F_Inputs!$B$2:$B$438,0),MATCH(W$6,F_Inputs!$A$2:$Z$2,0)),3),"-")</f>
        <v>3</v>
      </c>
      <c r="X86" s="77" cm="1">
        <f t="array" ref="X86">IFERROR(ROUND(INDEX(F_Inputs!$A$2:$Z$438,MATCH($B86&amp;$D86,F_Inputs!$A$2:$A$438&amp;F_Inputs!$B$2:$B$438,0),MATCH(X$6,F_Inputs!$A$2:$Z$2,0)),3),"-")</f>
        <v>3</v>
      </c>
      <c r="Y86" s="77" cm="1">
        <f t="array" ref="Y86">IFERROR(ROUND(INDEX(F_Inputs!$A$2:$Z$438,MATCH($B86&amp;$D86,F_Inputs!$A$2:$A$438&amp;F_Inputs!$B$2:$B$438,0),MATCH(Y$6,F_Inputs!$A$2:$Z$2,0)),3),"-")</f>
        <v>3</v>
      </c>
      <c r="Z86" s="77" cm="1">
        <f t="array" ref="Z86">IFERROR(ROUND(INDEX(F_Inputs!$A$2:$Z$438,MATCH($B86&amp;$D86,F_Inputs!$A$2:$A$438&amp;F_Inputs!$B$2:$B$438,0),MATCH(Z$6,F_Inputs!$A$2:$Z$2,0)),3),"-")</f>
        <v>3</v>
      </c>
      <c r="AA86" s="77" cm="1">
        <f t="array" ref="AA86">IFERROR(ROUND(INDEX(F_Inputs!$A$2:$Z$438,MATCH($B86&amp;$D86,F_Inputs!$A$2:$A$438&amp;F_Inputs!$B$2:$B$438,0),MATCH(AA$6,F_Inputs!$A$2:$Z$2,0)),3),"-")</f>
        <v>3</v>
      </c>
      <c r="AB86" s="77" cm="1">
        <f t="array" ref="AB86">IFERROR(ROUND(INDEX(F_Inputs!$A$2:$Z$438,MATCH($B86&amp;$D86,F_Inputs!$A$2:$A$438&amp;F_Inputs!$B$2:$B$438,0),MATCH(AB$6,F_Inputs!$A$2:$Z$2,0)),3),"-")</f>
        <v>3</v>
      </c>
    </row>
    <row r="87" spans="2:28" ht="20.45">
      <c r="B87" s="41" t="s">
        <v>246</v>
      </c>
      <c r="C87" s="4" t="str">
        <f t="shared" si="6"/>
        <v>Number</v>
      </c>
      <c r="D87" s="4" t="str">
        <f t="shared" si="7"/>
        <v>OUT5_08_E_PR24</v>
      </c>
      <c r="E87" s="77" t="str" cm="1">
        <f t="array" ref="E87">IFERROR(ROUND(INDEX(F_Inputs!$A$2:$Z$438,MATCH($B87&amp;$D87,F_Inputs!$A$2:$A$438&amp;F_Inputs!$B$2:$B$438,0),MATCH(E$6,F_Inputs!$A$2:$Z$2,0)),3),"-")</f>
        <v>-</v>
      </c>
      <c r="F87" s="77" t="str" cm="1">
        <f t="array" ref="F87">IFERROR(ROUND(INDEX(F_Inputs!$A$2:$Z$438,MATCH($B87&amp;$D87,F_Inputs!$A$2:$A$438&amp;F_Inputs!$B$2:$B$438,0),MATCH(F$6,F_Inputs!$A$2:$Z$2,0)),3),"-")</f>
        <v>-</v>
      </c>
      <c r="G87" s="77" t="str" cm="1">
        <f t="array" ref="G87">IFERROR(ROUND(INDEX(F_Inputs!$A$2:$Z$438,MATCH($B87&amp;$D87,F_Inputs!$A$2:$A$438&amp;F_Inputs!$B$2:$B$438,0),MATCH(G$6,F_Inputs!$A$2:$Z$2,0)),3),"-")</f>
        <v>-</v>
      </c>
      <c r="H87" s="77" t="str" cm="1">
        <f t="array" ref="H87">IFERROR(ROUND(INDEX(F_Inputs!$A$2:$Z$438,MATCH($B87&amp;$D87,F_Inputs!$A$2:$A$438&amp;F_Inputs!$B$2:$B$438,0),MATCH(H$6,F_Inputs!$A$2:$Z$2,0)),3),"-")</f>
        <v>-</v>
      </c>
      <c r="I87" s="77" cm="1">
        <f t="array" ref="I87">IFERROR(ROUND(INDEX(F_Inputs!$A$2:$Z$438,MATCH($B87&amp;$D87,F_Inputs!$A$2:$A$438&amp;F_Inputs!$B$2:$B$438,0),MATCH(I$6,F_Inputs!$A$2:$Z$2,0)),3),"-")</f>
        <v>1</v>
      </c>
      <c r="J87" s="77" cm="1">
        <f t="array" ref="J87">IFERROR(ROUND(INDEX(F_Inputs!$A$2:$Z$438,MATCH($B87&amp;$D87,F_Inputs!$A$2:$A$438&amp;F_Inputs!$B$2:$B$438,0),MATCH(J$6,F_Inputs!$A$2:$Z$2,0)),3),"-")</f>
        <v>2</v>
      </c>
      <c r="K87" s="77" cm="1">
        <f t="array" ref="K87">IFERROR(ROUND(INDEX(F_Inputs!$A$2:$Z$438,MATCH($B87&amp;$D87,F_Inputs!$A$2:$A$438&amp;F_Inputs!$B$2:$B$438,0),MATCH(K$6,F_Inputs!$A$2:$Z$2,0)),3),"-")</f>
        <v>2</v>
      </c>
      <c r="L87" s="77" cm="1">
        <f t="array" ref="L87">IFERROR(ROUND(INDEX(F_Inputs!$A$2:$Z$438,MATCH($B87&amp;$D87,F_Inputs!$A$2:$A$438&amp;F_Inputs!$B$2:$B$438,0),MATCH(L$6,F_Inputs!$A$2:$Z$2,0)),3),"-")</f>
        <v>2</v>
      </c>
      <c r="M87" s="77" cm="1">
        <f t="array" ref="M87">IFERROR(ROUND(INDEX(F_Inputs!$A$2:$Z$438,MATCH($B87&amp;$D87,F_Inputs!$A$2:$A$438&amp;F_Inputs!$B$2:$B$438,0),MATCH(M$6,F_Inputs!$A$2:$Z$2,0)),3),"-")</f>
        <v>2</v>
      </c>
      <c r="N87" s="77" cm="1">
        <f t="array" ref="N87">IFERROR(ROUND(INDEX(F_Inputs!$A$2:$Z$438,MATCH($B87&amp;$D87,F_Inputs!$A$2:$A$438&amp;F_Inputs!$B$2:$B$438,0),MATCH(N$6,F_Inputs!$A$2:$Z$2,0)),3),"-")</f>
        <v>1</v>
      </c>
      <c r="O87" s="77" cm="1">
        <f t="array" ref="O87">IFERROR(ROUND(INDEX(F_Inputs!$A$2:$Z$438,MATCH($B87&amp;$D87,F_Inputs!$A$2:$A$438&amp;F_Inputs!$B$2:$B$438,0),MATCH(O$6,F_Inputs!$A$2:$Z$2,0)),3),"-")</f>
        <v>1</v>
      </c>
      <c r="P87" s="77" cm="1">
        <f t="array" ref="P87">IFERROR(ROUND(INDEX(F_Inputs!$A$2:$Z$438,MATCH($B87&amp;$D87,F_Inputs!$A$2:$A$438&amp;F_Inputs!$B$2:$B$438,0),MATCH(P$6,F_Inputs!$A$2:$Z$2,0)),3),"-")</f>
        <v>2</v>
      </c>
      <c r="Q87" s="77" cm="1">
        <f t="array" ref="Q87">IFERROR(ROUND(INDEX(F_Inputs!$A$2:$Z$438,MATCH($B87&amp;$D87,F_Inputs!$A$2:$A$438&amp;F_Inputs!$B$2:$B$438,0),MATCH(Q$6,F_Inputs!$A$2:$Z$2,0)),3),"-")</f>
        <v>2</v>
      </c>
      <c r="R87" s="77" cm="1">
        <f t="array" ref="R87">IFERROR(ROUND(INDEX(F_Inputs!$A$2:$Z$438,MATCH($B87&amp;$D87,F_Inputs!$A$2:$A$438&amp;F_Inputs!$B$2:$B$438,0),MATCH(R$6,F_Inputs!$A$2:$Z$2,0)),3),"-")</f>
        <v>1.5</v>
      </c>
      <c r="S87" s="77" cm="1">
        <f t="array" ref="S87">IFERROR(ROUND(INDEX(F_Inputs!$A$2:$Z$438,MATCH($B87&amp;$D87,F_Inputs!$A$2:$A$438&amp;F_Inputs!$B$2:$B$438,0),MATCH(S$6,F_Inputs!$A$2:$Z$2,0)),3),"-")</f>
        <v>3</v>
      </c>
      <c r="T87" s="77" cm="1">
        <f t="array" ref="T87">IFERROR(ROUND(INDEX(F_Inputs!$A$2:$Z$438,MATCH($B87&amp;$D87,F_Inputs!$A$2:$A$438&amp;F_Inputs!$B$2:$B$438,0),MATCH(T$6,F_Inputs!$A$2:$Z$2,0)),3),"-")</f>
        <v>3</v>
      </c>
      <c r="U87" s="77" cm="1">
        <f t="array" ref="U87">IFERROR(ROUND(INDEX(F_Inputs!$A$2:$Z$438,MATCH($B87&amp;$D87,F_Inputs!$A$2:$A$438&amp;F_Inputs!$B$2:$B$438,0),MATCH(U$6,F_Inputs!$A$2:$Z$2,0)),3),"-")</f>
        <v>3</v>
      </c>
      <c r="V87" s="77" cm="1">
        <f t="array" ref="V87">IFERROR(ROUND(INDEX(F_Inputs!$A$2:$Z$438,MATCH($B87&amp;$D87,F_Inputs!$A$2:$A$438&amp;F_Inputs!$B$2:$B$438,0),MATCH(V$6,F_Inputs!$A$2:$Z$2,0)),3),"-")</f>
        <v>1</v>
      </c>
      <c r="W87" s="77" cm="1">
        <f t="array" ref="W87">IFERROR(ROUND(INDEX(F_Inputs!$A$2:$Z$438,MATCH($B87&amp;$D87,F_Inputs!$A$2:$A$438&amp;F_Inputs!$B$2:$B$438,0),MATCH(W$6,F_Inputs!$A$2:$Z$2,0)),3),"-")</f>
        <v>1</v>
      </c>
      <c r="X87" s="77" cm="1">
        <f t="array" ref="X87">IFERROR(ROUND(INDEX(F_Inputs!$A$2:$Z$438,MATCH($B87&amp;$D87,F_Inputs!$A$2:$A$438&amp;F_Inputs!$B$2:$B$438,0),MATCH(X$6,F_Inputs!$A$2:$Z$2,0)),3),"-")</f>
        <v>3</v>
      </c>
      <c r="Y87" s="77" cm="1">
        <f t="array" ref="Y87">IFERROR(ROUND(INDEX(F_Inputs!$A$2:$Z$438,MATCH($B87&amp;$D87,F_Inputs!$A$2:$A$438&amp;F_Inputs!$B$2:$B$438,0),MATCH(Y$6,F_Inputs!$A$2:$Z$2,0)),3),"-")</f>
        <v>3</v>
      </c>
      <c r="Z87" s="77" cm="1">
        <f t="array" ref="Z87">IFERROR(ROUND(INDEX(F_Inputs!$A$2:$Z$438,MATCH($B87&amp;$D87,F_Inputs!$A$2:$A$438&amp;F_Inputs!$B$2:$B$438,0),MATCH(Z$6,F_Inputs!$A$2:$Z$2,0)),3),"-")</f>
        <v>3</v>
      </c>
      <c r="AA87" s="77" cm="1">
        <f t="array" ref="AA87">IFERROR(ROUND(INDEX(F_Inputs!$A$2:$Z$438,MATCH($B87&amp;$D87,F_Inputs!$A$2:$A$438&amp;F_Inputs!$B$2:$B$438,0),MATCH(AA$6,F_Inputs!$A$2:$Z$2,0)),3),"-")</f>
        <v>2</v>
      </c>
      <c r="AB87" s="77" cm="1">
        <f t="array" ref="AB87">IFERROR(ROUND(INDEX(F_Inputs!$A$2:$Z$438,MATCH($B87&amp;$D87,F_Inputs!$A$2:$A$438&amp;F_Inputs!$B$2:$B$438,0),MATCH(AB$6,F_Inputs!$A$2:$Z$2,0)),3),"-")</f>
        <v>2</v>
      </c>
    </row>
    <row r="88" spans="2:28" ht="20.45">
      <c r="B88" s="41" t="s">
        <v>247</v>
      </c>
      <c r="C88" s="4" t="str">
        <f t="shared" si="6"/>
        <v>Number</v>
      </c>
      <c r="D88" s="4" t="str">
        <f t="shared" si="7"/>
        <v>OUT5_08_E_PR24</v>
      </c>
      <c r="E88" s="77" t="str" cm="1">
        <f t="array" ref="E88">IFERROR(ROUND(INDEX(F_Inputs!$A$2:$Z$438,MATCH($B88&amp;$D88,F_Inputs!$A$2:$A$438&amp;F_Inputs!$B$2:$B$438,0),MATCH(E$6,F_Inputs!$A$2:$Z$2,0)),3),"-")</f>
        <v>-</v>
      </c>
      <c r="F88" s="77" t="str" cm="1">
        <f t="array" ref="F88">IFERROR(ROUND(INDEX(F_Inputs!$A$2:$Z$438,MATCH($B88&amp;$D88,F_Inputs!$A$2:$A$438&amp;F_Inputs!$B$2:$B$438,0),MATCH(F$6,F_Inputs!$A$2:$Z$2,0)),3),"-")</f>
        <v>-</v>
      </c>
      <c r="G88" s="77" t="str" cm="1">
        <f t="array" ref="G88">IFERROR(ROUND(INDEX(F_Inputs!$A$2:$Z$438,MATCH($B88&amp;$D88,F_Inputs!$A$2:$A$438&amp;F_Inputs!$B$2:$B$438,0),MATCH(G$6,F_Inputs!$A$2:$Z$2,0)),3),"-")</f>
        <v>-</v>
      </c>
      <c r="H88" s="77" t="str" cm="1">
        <f t="array" ref="H88">IFERROR(ROUND(INDEX(F_Inputs!$A$2:$Z$438,MATCH($B88&amp;$D88,F_Inputs!$A$2:$A$438&amp;F_Inputs!$B$2:$B$438,0),MATCH(H$6,F_Inputs!$A$2:$Z$2,0)),3),"-")</f>
        <v>-</v>
      </c>
      <c r="I88" s="77" t="str" cm="1">
        <f t="array" ref="I88">IFERROR(ROUND(INDEX(F_Inputs!$A$2:$Z$438,MATCH($B88&amp;$D88,F_Inputs!$A$2:$A$438&amp;F_Inputs!$B$2:$B$438,0),MATCH(I$6,F_Inputs!$A$2:$Z$2,0)),3),"-")</f>
        <v>-</v>
      </c>
      <c r="J88" s="77" t="str" cm="1">
        <f t="array" ref="J88">IFERROR(ROUND(INDEX(F_Inputs!$A$2:$Z$438,MATCH($B88&amp;$D88,F_Inputs!$A$2:$A$438&amp;F_Inputs!$B$2:$B$438,0),MATCH(J$6,F_Inputs!$A$2:$Z$2,0)),3),"-")</f>
        <v>-</v>
      </c>
      <c r="K88" s="77" t="str" cm="1">
        <f t="array" ref="K88">IFERROR(ROUND(INDEX(F_Inputs!$A$2:$Z$438,MATCH($B88&amp;$D88,F_Inputs!$A$2:$A$438&amp;F_Inputs!$B$2:$B$438,0),MATCH(K$6,F_Inputs!$A$2:$Z$2,0)),3),"-")</f>
        <v>-</v>
      </c>
      <c r="L88" s="77" t="str" cm="1">
        <f t="array" ref="L88">IFERROR(ROUND(INDEX(F_Inputs!$A$2:$Z$438,MATCH($B88&amp;$D88,F_Inputs!$A$2:$A$438&amp;F_Inputs!$B$2:$B$438,0),MATCH(L$6,F_Inputs!$A$2:$Z$2,0)),3),"-")</f>
        <v>-</v>
      </c>
      <c r="M88" s="77" t="str" cm="1">
        <f t="array" ref="M88">IFERROR(ROUND(INDEX(F_Inputs!$A$2:$Z$438,MATCH($B88&amp;$D88,F_Inputs!$A$2:$A$438&amp;F_Inputs!$B$2:$B$438,0),MATCH(M$6,F_Inputs!$A$2:$Z$2,0)),3),"-")</f>
        <v>-</v>
      </c>
      <c r="N88" s="77" t="str" cm="1">
        <f t="array" ref="N88">IFERROR(ROUND(INDEX(F_Inputs!$A$2:$Z$438,MATCH($B88&amp;$D88,F_Inputs!$A$2:$A$438&amp;F_Inputs!$B$2:$B$438,0),MATCH(N$6,F_Inputs!$A$2:$Z$2,0)),3),"-")</f>
        <v>-</v>
      </c>
      <c r="O88" s="77" t="str" cm="1">
        <f t="array" ref="O88">IFERROR(ROUND(INDEX(F_Inputs!$A$2:$Z$438,MATCH($B88&amp;$D88,F_Inputs!$A$2:$A$438&amp;F_Inputs!$B$2:$B$438,0),MATCH(O$6,F_Inputs!$A$2:$Z$2,0)),3),"-")</f>
        <v>-</v>
      </c>
      <c r="P88" s="77" t="str" cm="1">
        <f t="array" ref="P88">IFERROR(ROUND(INDEX(F_Inputs!$A$2:$Z$438,MATCH($B88&amp;$D88,F_Inputs!$A$2:$A$438&amp;F_Inputs!$B$2:$B$438,0),MATCH(P$6,F_Inputs!$A$2:$Z$2,0)),3),"-")</f>
        <v>-</v>
      </c>
      <c r="Q88" s="77" t="str" cm="1">
        <f t="array" ref="Q88">IFERROR(ROUND(INDEX(F_Inputs!$A$2:$Z$438,MATCH($B88&amp;$D88,F_Inputs!$A$2:$A$438&amp;F_Inputs!$B$2:$B$438,0),MATCH(Q$6,F_Inputs!$A$2:$Z$2,0)),3),"-")</f>
        <v>-</v>
      </c>
      <c r="R88" s="77" t="str" cm="1">
        <f t="array" ref="R88">IFERROR(ROUND(INDEX(F_Inputs!$A$2:$Z$438,MATCH($B88&amp;$D88,F_Inputs!$A$2:$A$438&amp;F_Inputs!$B$2:$B$438,0),MATCH(R$6,F_Inputs!$A$2:$Z$2,0)),3),"-")</f>
        <v>-</v>
      </c>
      <c r="S88" s="77" t="str" cm="1">
        <f t="array" ref="S88">IFERROR(ROUND(INDEX(F_Inputs!$A$2:$Z$438,MATCH($B88&amp;$D88,F_Inputs!$A$2:$A$438&amp;F_Inputs!$B$2:$B$438,0),MATCH(S$6,F_Inputs!$A$2:$Z$2,0)),3),"-")</f>
        <v>-</v>
      </c>
      <c r="T88" s="77" t="str" cm="1">
        <f t="array" ref="T88">IFERROR(ROUND(INDEX(F_Inputs!$A$2:$Z$438,MATCH($B88&amp;$D88,F_Inputs!$A$2:$A$438&amp;F_Inputs!$B$2:$B$438,0),MATCH(T$6,F_Inputs!$A$2:$Z$2,0)),3),"-")</f>
        <v>-</v>
      </c>
      <c r="U88" s="77" t="str" cm="1">
        <f t="array" ref="U88">IFERROR(ROUND(INDEX(F_Inputs!$A$2:$Z$438,MATCH($B88&amp;$D88,F_Inputs!$A$2:$A$438&amp;F_Inputs!$B$2:$B$438,0),MATCH(U$6,F_Inputs!$A$2:$Z$2,0)),3),"-")</f>
        <v>-</v>
      </c>
      <c r="V88" s="77" t="str" cm="1">
        <f t="array" ref="V88">IFERROR(ROUND(INDEX(F_Inputs!$A$2:$Z$438,MATCH($B88&amp;$D88,F_Inputs!$A$2:$A$438&amp;F_Inputs!$B$2:$B$438,0),MATCH(V$6,F_Inputs!$A$2:$Z$2,0)),3),"-")</f>
        <v>-</v>
      </c>
      <c r="W88" s="77" t="str" cm="1">
        <f t="array" ref="W88">IFERROR(ROUND(INDEX(F_Inputs!$A$2:$Z$438,MATCH($B88&amp;$D88,F_Inputs!$A$2:$A$438&amp;F_Inputs!$B$2:$B$438,0),MATCH(W$6,F_Inputs!$A$2:$Z$2,0)),3),"-")</f>
        <v>-</v>
      </c>
      <c r="X88" s="77" t="str" cm="1">
        <f t="array" ref="X88">IFERROR(ROUND(INDEX(F_Inputs!$A$2:$Z$438,MATCH($B88&amp;$D88,F_Inputs!$A$2:$A$438&amp;F_Inputs!$B$2:$B$438,0),MATCH(X$6,F_Inputs!$A$2:$Z$2,0)),3),"-")</f>
        <v>-</v>
      </c>
      <c r="Y88" s="77" t="str" cm="1">
        <f t="array" ref="Y88">IFERROR(ROUND(INDEX(F_Inputs!$A$2:$Z$438,MATCH($B88&amp;$D88,F_Inputs!$A$2:$A$438&amp;F_Inputs!$B$2:$B$438,0),MATCH(Y$6,F_Inputs!$A$2:$Z$2,0)),3),"-")</f>
        <v>-</v>
      </c>
      <c r="Z88" s="77" t="str" cm="1">
        <f t="array" ref="Z88">IFERROR(ROUND(INDEX(F_Inputs!$A$2:$Z$438,MATCH($B88&amp;$D88,F_Inputs!$A$2:$A$438&amp;F_Inputs!$B$2:$B$438,0),MATCH(Z$6,F_Inputs!$A$2:$Z$2,0)),3),"-")</f>
        <v>-</v>
      </c>
      <c r="AA88" s="77" t="str" cm="1">
        <f t="array" ref="AA88">IFERROR(ROUND(INDEX(F_Inputs!$A$2:$Z$438,MATCH($B88&amp;$D88,F_Inputs!$A$2:$A$438&amp;F_Inputs!$B$2:$B$438,0),MATCH(AA$6,F_Inputs!$A$2:$Z$2,0)),3),"-")</f>
        <v>-</v>
      </c>
      <c r="AB88" s="77" t="str" cm="1">
        <f t="array" ref="AB88">IFERROR(ROUND(INDEX(F_Inputs!$A$2:$Z$438,MATCH($B88&amp;$D88,F_Inputs!$A$2:$A$438&amp;F_Inputs!$B$2:$B$438,0),MATCH(AB$6,F_Inputs!$A$2:$Z$2,0)),3),"-")</f>
        <v>-</v>
      </c>
    </row>
    <row r="89" spans="2:28" ht="20.45">
      <c r="B89" s="41" t="s">
        <v>253</v>
      </c>
      <c r="C89" s="4" t="str">
        <f t="shared" si="6"/>
        <v>Number</v>
      </c>
      <c r="D89" s="4" t="str">
        <f t="shared" si="7"/>
        <v>OUT5_08_E_PR24</v>
      </c>
      <c r="E89" s="77" t="str" cm="1">
        <f t="array" ref="E89">IFERROR(ROUND(INDEX(F_Inputs!$A$2:$Z$438,MATCH($B89&amp;$D89,F_Inputs!$A$2:$A$438&amp;F_Inputs!$B$2:$B$438,0),MATCH(E$6,F_Inputs!$A$2:$Z$2,0)),3),"-")</f>
        <v>-</v>
      </c>
      <c r="F89" s="77" t="str" cm="1">
        <f t="array" ref="F89">IFERROR(ROUND(INDEX(F_Inputs!$A$2:$Z$438,MATCH($B89&amp;$D89,F_Inputs!$A$2:$A$438&amp;F_Inputs!$B$2:$B$438,0),MATCH(F$6,F_Inputs!$A$2:$Z$2,0)),3),"-")</f>
        <v>-</v>
      </c>
      <c r="G89" s="77" t="str" cm="1">
        <f t="array" ref="G89">IFERROR(ROUND(INDEX(F_Inputs!$A$2:$Z$438,MATCH($B89&amp;$D89,F_Inputs!$A$2:$A$438&amp;F_Inputs!$B$2:$B$438,0),MATCH(G$6,F_Inputs!$A$2:$Z$2,0)),3),"-")</f>
        <v>-</v>
      </c>
      <c r="H89" s="77" t="str" cm="1">
        <f t="array" ref="H89">IFERROR(ROUND(INDEX(F_Inputs!$A$2:$Z$438,MATCH($B89&amp;$D89,F_Inputs!$A$2:$A$438&amp;F_Inputs!$B$2:$B$438,0),MATCH(H$6,F_Inputs!$A$2:$Z$2,0)),3),"-")</f>
        <v>-</v>
      </c>
      <c r="I89" s="77" t="str" cm="1">
        <f t="array" ref="I89">IFERROR(ROUND(INDEX(F_Inputs!$A$2:$Z$438,MATCH($B89&amp;$D89,F_Inputs!$A$2:$A$438&amp;F_Inputs!$B$2:$B$438,0),MATCH(I$6,F_Inputs!$A$2:$Z$2,0)),3),"-")</f>
        <v>-</v>
      </c>
      <c r="J89" s="77" t="str" cm="1">
        <f t="array" ref="J89">IFERROR(ROUND(INDEX(F_Inputs!$A$2:$Z$438,MATCH($B89&amp;$D89,F_Inputs!$A$2:$A$438&amp;F_Inputs!$B$2:$B$438,0),MATCH(J$6,F_Inputs!$A$2:$Z$2,0)),3),"-")</f>
        <v>-</v>
      </c>
      <c r="K89" s="77" t="str" cm="1">
        <f t="array" ref="K89">IFERROR(ROUND(INDEX(F_Inputs!$A$2:$Z$438,MATCH($B89&amp;$D89,F_Inputs!$A$2:$A$438&amp;F_Inputs!$B$2:$B$438,0),MATCH(K$6,F_Inputs!$A$2:$Z$2,0)),3),"-")</f>
        <v>-</v>
      </c>
      <c r="L89" s="77" t="str" cm="1">
        <f t="array" ref="L89">IFERROR(ROUND(INDEX(F_Inputs!$A$2:$Z$438,MATCH($B89&amp;$D89,F_Inputs!$A$2:$A$438&amp;F_Inputs!$B$2:$B$438,0),MATCH(L$6,F_Inputs!$A$2:$Z$2,0)),3),"-")</f>
        <v>-</v>
      </c>
      <c r="M89" s="77" t="str" cm="1">
        <f t="array" ref="M89">IFERROR(ROUND(INDEX(F_Inputs!$A$2:$Z$438,MATCH($B89&amp;$D89,F_Inputs!$A$2:$A$438&amp;F_Inputs!$B$2:$B$438,0),MATCH(M$6,F_Inputs!$A$2:$Z$2,0)),3),"-")</f>
        <v>-</v>
      </c>
      <c r="N89" s="77" t="str" cm="1">
        <f t="array" ref="N89">IFERROR(ROUND(INDEX(F_Inputs!$A$2:$Z$438,MATCH($B89&amp;$D89,F_Inputs!$A$2:$A$438&amp;F_Inputs!$B$2:$B$438,0),MATCH(N$6,F_Inputs!$A$2:$Z$2,0)),3),"-")</f>
        <v>-</v>
      </c>
      <c r="O89" s="77" t="str" cm="1">
        <f t="array" ref="O89">IFERROR(ROUND(INDEX(F_Inputs!$A$2:$Z$438,MATCH($B89&amp;$D89,F_Inputs!$A$2:$A$438&amp;F_Inputs!$B$2:$B$438,0),MATCH(O$6,F_Inputs!$A$2:$Z$2,0)),3),"-")</f>
        <v>-</v>
      </c>
      <c r="P89" s="77" t="str" cm="1">
        <f t="array" ref="P89">IFERROR(ROUND(INDEX(F_Inputs!$A$2:$Z$438,MATCH($B89&amp;$D89,F_Inputs!$A$2:$A$438&amp;F_Inputs!$B$2:$B$438,0),MATCH(P$6,F_Inputs!$A$2:$Z$2,0)),3),"-")</f>
        <v>-</v>
      </c>
      <c r="Q89" s="77" t="str" cm="1">
        <f t="array" ref="Q89">IFERROR(ROUND(INDEX(F_Inputs!$A$2:$Z$438,MATCH($B89&amp;$D89,F_Inputs!$A$2:$A$438&amp;F_Inputs!$B$2:$B$438,0),MATCH(Q$6,F_Inputs!$A$2:$Z$2,0)),3),"-")</f>
        <v>-</v>
      </c>
      <c r="R89" s="77" t="str" cm="1">
        <f t="array" ref="R89">IFERROR(ROUND(INDEX(F_Inputs!$A$2:$Z$438,MATCH($B89&amp;$D89,F_Inputs!$A$2:$A$438&amp;F_Inputs!$B$2:$B$438,0),MATCH(R$6,F_Inputs!$A$2:$Z$2,0)),3),"-")</f>
        <v>-</v>
      </c>
      <c r="S89" s="77" t="str" cm="1">
        <f t="array" ref="S89">IFERROR(ROUND(INDEX(F_Inputs!$A$2:$Z$438,MATCH($B89&amp;$D89,F_Inputs!$A$2:$A$438&amp;F_Inputs!$B$2:$B$438,0),MATCH(S$6,F_Inputs!$A$2:$Z$2,0)),3),"-")</f>
        <v>-</v>
      </c>
      <c r="T89" s="77" t="str" cm="1">
        <f t="array" ref="T89">IFERROR(ROUND(INDEX(F_Inputs!$A$2:$Z$438,MATCH($B89&amp;$D89,F_Inputs!$A$2:$A$438&amp;F_Inputs!$B$2:$B$438,0),MATCH(T$6,F_Inputs!$A$2:$Z$2,0)),3),"-")</f>
        <v>-</v>
      </c>
      <c r="U89" s="77" t="str" cm="1">
        <f t="array" ref="U89">IFERROR(ROUND(INDEX(F_Inputs!$A$2:$Z$438,MATCH($B89&amp;$D89,F_Inputs!$A$2:$A$438&amp;F_Inputs!$B$2:$B$438,0),MATCH(U$6,F_Inputs!$A$2:$Z$2,0)),3),"-")</f>
        <v>-</v>
      </c>
      <c r="V89" s="77" t="str" cm="1">
        <f t="array" ref="V89">IFERROR(ROUND(INDEX(F_Inputs!$A$2:$Z$438,MATCH($B89&amp;$D89,F_Inputs!$A$2:$A$438&amp;F_Inputs!$B$2:$B$438,0),MATCH(V$6,F_Inputs!$A$2:$Z$2,0)),3),"-")</f>
        <v>-</v>
      </c>
      <c r="W89" s="77" t="str" cm="1">
        <f t="array" ref="W89">IFERROR(ROUND(INDEX(F_Inputs!$A$2:$Z$438,MATCH($B89&amp;$D89,F_Inputs!$A$2:$A$438&amp;F_Inputs!$B$2:$B$438,0),MATCH(W$6,F_Inputs!$A$2:$Z$2,0)),3),"-")</f>
        <v>-</v>
      </c>
      <c r="X89" s="77" t="str" cm="1">
        <f t="array" ref="X89">IFERROR(ROUND(INDEX(F_Inputs!$A$2:$Z$438,MATCH($B89&amp;$D89,F_Inputs!$A$2:$A$438&amp;F_Inputs!$B$2:$B$438,0),MATCH(X$6,F_Inputs!$A$2:$Z$2,0)),3),"-")</f>
        <v>-</v>
      </c>
      <c r="Y89" s="77" t="str" cm="1">
        <f t="array" ref="Y89">IFERROR(ROUND(INDEX(F_Inputs!$A$2:$Z$438,MATCH($B89&amp;$D89,F_Inputs!$A$2:$A$438&amp;F_Inputs!$B$2:$B$438,0),MATCH(Y$6,F_Inputs!$A$2:$Z$2,0)),3),"-")</f>
        <v>-</v>
      </c>
      <c r="Z89" s="77" t="str" cm="1">
        <f t="array" ref="Z89">IFERROR(ROUND(INDEX(F_Inputs!$A$2:$Z$438,MATCH($B89&amp;$D89,F_Inputs!$A$2:$A$438&amp;F_Inputs!$B$2:$B$438,0),MATCH(Z$6,F_Inputs!$A$2:$Z$2,0)),3),"-")</f>
        <v>-</v>
      </c>
      <c r="AA89" s="77" t="str" cm="1">
        <f t="array" ref="AA89">IFERROR(ROUND(INDEX(F_Inputs!$A$2:$Z$438,MATCH($B89&amp;$D89,F_Inputs!$A$2:$A$438&amp;F_Inputs!$B$2:$B$438,0),MATCH(AA$6,F_Inputs!$A$2:$Z$2,0)),3),"-")</f>
        <v>-</v>
      </c>
      <c r="AB89" s="77" t="str" cm="1">
        <f t="array" ref="AB89">IFERROR(ROUND(INDEX(F_Inputs!$A$2:$Z$438,MATCH($B89&amp;$D89,F_Inputs!$A$2:$A$438&amp;F_Inputs!$B$2:$B$438,0),MATCH(AB$6,F_Inputs!$A$2:$Z$2,0)),3),"-")</f>
        <v>-</v>
      </c>
    </row>
    <row r="90" spans="2:28" ht="20.45">
      <c r="B90" s="41" t="s">
        <v>254</v>
      </c>
      <c r="C90" s="4" t="str">
        <f t="shared" si="6"/>
        <v>Number</v>
      </c>
      <c r="D90" s="4" t="str">
        <f t="shared" si="7"/>
        <v>OUT5_08_E_PR24</v>
      </c>
      <c r="E90" s="77" t="str" cm="1">
        <f t="array" ref="E90">IFERROR(ROUND(INDEX(F_Inputs!$A$2:$Z$438,MATCH($B90&amp;$D90,F_Inputs!$A$2:$A$438&amp;F_Inputs!$B$2:$B$438,0),MATCH(E$6,F_Inputs!$A$2:$Z$2,0)),3),"-")</f>
        <v>-</v>
      </c>
      <c r="F90" s="77" t="str" cm="1">
        <f t="array" ref="F90">IFERROR(ROUND(INDEX(F_Inputs!$A$2:$Z$438,MATCH($B90&amp;$D90,F_Inputs!$A$2:$A$438&amp;F_Inputs!$B$2:$B$438,0),MATCH(F$6,F_Inputs!$A$2:$Z$2,0)),3),"-")</f>
        <v>-</v>
      </c>
      <c r="G90" s="77" t="str" cm="1">
        <f t="array" ref="G90">IFERROR(ROUND(INDEX(F_Inputs!$A$2:$Z$438,MATCH($B90&amp;$D90,F_Inputs!$A$2:$A$438&amp;F_Inputs!$B$2:$B$438,0),MATCH(G$6,F_Inputs!$A$2:$Z$2,0)),3),"-")</f>
        <v>-</v>
      </c>
      <c r="H90" s="77" t="str" cm="1">
        <f t="array" ref="H90">IFERROR(ROUND(INDEX(F_Inputs!$A$2:$Z$438,MATCH($B90&amp;$D90,F_Inputs!$A$2:$A$438&amp;F_Inputs!$B$2:$B$438,0),MATCH(H$6,F_Inputs!$A$2:$Z$2,0)),3),"-")</f>
        <v>-</v>
      </c>
      <c r="I90" s="77" t="str" cm="1">
        <f t="array" ref="I90">IFERROR(ROUND(INDEX(F_Inputs!$A$2:$Z$438,MATCH($B90&amp;$D90,F_Inputs!$A$2:$A$438&amp;F_Inputs!$B$2:$B$438,0),MATCH(I$6,F_Inputs!$A$2:$Z$2,0)),3),"-")</f>
        <v>-</v>
      </c>
      <c r="J90" s="77" t="str" cm="1">
        <f t="array" ref="J90">IFERROR(ROUND(INDEX(F_Inputs!$A$2:$Z$438,MATCH($B90&amp;$D90,F_Inputs!$A$2:$A$438&amp;F_Inputs!$B$2:$B$438,0),MATCH(J$6,F_Inputs!$A$2:$Z$2,0)),3),"-")</f>
        <v>-</v>
      </c>
      <c r="K90" s="77" t="str" cm="1">
        <f t="array" ref="K90">IFERROR(ROUND(INDEX(F_Inputs!$A$2:$Z$438,MATCH($B90&amp;$D90,F_Inputs!$A$2:$A$438&amp;F_Inputs!$B$2:$B$438,0),MATCH(K$6,F_Inputs!$A$2:$Z$2,0)),3),"-")</f>
        <v>-</v>
      </c>
      <c r="L90" s="77" t="str" cm="1">
        <f t="array" ref="L90">IFERROR(ROUND(INDEX(F_Inputs!$A$2:$Z$438,MATCH($B90&amp;$D90,F_Inputs!$A$2:$A$438&amp;F_Inputs!$B$2:$B$438,0),MATCH(L$6,F_Inputs!$A$2:$Z$2,0)),3),"-")</f>
        <v>-</v>
      </c>
      <c r="M90" s="77" t="str" cm="1">
        <f t="array" ref="M90">IFERROR(ROUND(INDEX(F_Inputs!$A$2:$Z$438,MATCH($B90&amp;$D90,F_Inputs!$A$2:$A$438&amp;F_Inputs!$B$2:$B$438,0),MATCH(M$6,F_Inputs!$A$2:$Z$2,0)),3),"-")</f>
        <v>-</v>
      </c>
      <c r="N90" s="77" t="str" cm="1">
        <f t="array" ref="N90">IFERROR(ROUND(INDEX(F_Inputs!$A$2:$Z$438,MATCH($B90&amp;$D90,F_Inputs!$A$2:$A$438&amp;F_Inputs!$B$2:$B$438,0),MATCH(N$6,F_Inputs!$A$2:$Z$2,0)),3),"-")</f>
        <v>-</v>
      </c>
      <c r="O90" s="77" t="str" cm="1">
        <f t="array" ref="O90">IFERROR(ROUND(INDEX(F_Inputs!$A$2:$Z$438,MATCH($B90&amp;$D90,F_Inputs!$A$2:$A$438&amp;F_Inputs!$B$2:$B$438,0),MATCH(O$6,F_Inputs!$A$2:$Z$2,0)),3),"-")</f>
        <v>-</v>
      </c>
      <c r="P90" s="77" t="str" cm="1">
        <f t="array" ref="P90">IFERROR(ROUND(INDEX(F_Inputs!$A$2:$Z$438,MATCH($B90&amp;$D90,F_Inputs!$A$2:$A$438&amp;F_Inputs!$B$2:$B$438,0),MATCH(P$6,F_Inputs!$A$2:$Z$2,0)),3),"-")</f>
        <v>-</v>
      </c>
      <c r="Q90" s="77" t="str" cm="1">
        <f t="array" ref="Q90">IFERROR(ROUND(INDEX(F_Inputs!$A$2:$Z$438,MATCH($B90&amp;$D90,F_Inputs!$A$2:$A$438&amp;F_Inputs!$B$2:$B$438,0),MATCH(Q$6,F_Inputs!$A$2:$Z$2,0)),3),"-")</f>
        <v>-</v>
      </c>
      <c r="R90" s="77" t="str" cm="1">
        <f t="array" ref="R90">IFERROR(ROUND(INDEX(F_Inputs!$A$2:$Z$438,MATCH($B90&amp;$D90,F_Inputs!$A$2:$A$438&amp;F_Inputs!$B$2:$B$438,0),MATCH(R$6,F_Inputs!$A$2:$Z$2,0)),3),"-")</f>
        <v>-</v>
      </c>
      <c r="S90" s="77" t="str" cm="1">
        <f t="array" ref="S90">IFERROR(ROUND(INDEX(F_Inputs!$A$2:$Z$438,MATCH($B90&amp;$D90,F_Inputs!$A$2:$A$438&amp;F_Inputs!$B$2:$B$438,0),MATCH(S$6,F_Inputs!$A$2:$Z$2,0)),3),"-")</f>
        <v>-</v>
      </c>
      <c r="T90" s="77" t="str" cm="1">
        <f t="array" ref="T90">IFERROR(ROUND(INDEX(F_Inputs!$A$2:$Z$438,MATCH($B90&amp;$D90,F_Inputs!$A$2:$A$438&amp;F_Inputs!$B$2:$B$438,0),MATCH(T$6,F_Inputs!$A$2:$Z$2,0)),3),"-")</f>
        <v>-</v>
      </c>
      <c r="U90" s="77" t="str" cm="1">
        <f t="array" ref="U90">IFERROR(ROUND(INDEX(F_Inputs!$A$2:$Z$438,MATCH($B90&amp;$D90,F_Inputs!$A$2:$A$438&amp;F_Inputs!$B$2:$B$438,0),MATCH(U$6,F_Inputs!$A$2:$Z$2,0)),3),"-")</f>
        <v>-</v>
      </c>
      <c r="V90" s="77" t="str" cm="1">
        <f t="array" ref="V90">IFERROR(ROUND(INDEX(F_Inputs!$A$2:$Z$438,MATCH($B90&amp;$D90,F_Inputs!$A$2:$A$438&amp;F_Inputs!$B$2:$B$438,0),MATCH(V$6,F_Inputs!$A$2:$Z$2,0)),3),"-")</f>
        <v>-</v>
      </c>
      <c r="W90" s="77" t="str" cm="1">
        <f t="array" ref="W90">IFERROR(ROUND(INDEX(F_Inputs!$A$2:$Z$438,MATCH($B90&amp;$D90,F_Inputs!$A$2:$A$438&amp;F_Inputs!$B$2:$B$438,0),MATCH(W$6,F_Inputs!$A$2:$Z$2,0)),3),"-")</f>
        <v>-</v>
      </c>
      <c r="X90" s="77" t="str" cm="1">
        <f t="array" ref="X90">IFERROR(ROUND(INDEX(F_Inputs!$A$2:$Z$438,MATCH($B90&amp;$D90,F_Inputs!$A$2:$A$438&amp;F_Inputs!$B$2:$B$438,0),MATCH(X$6,F_Inputs!$A$2:$Z$2,0)),3),"-")</f>
        <v>-</v>
      </c>
      <c r="Y90" s="77" t="str" cm="1">
        <f t="array" ref="Y90">IFERROR(ROUND(INDEX(F_Inputs!$A$2:$Z$438,MATCH($B90&amp;$D90,F_Inputs!$A$2:$A$438&amp;F_Inputs!$B$2:$B$438,0),MATCH(Y$6,F_Inputs!$A$2:$Z$2,0)),3),"-")</f>
        <v>-</v>
      </c>
      <c r="Z90" s="77" t="str" cm="1">
        <f t="array" ref="Z90">IFERROR(ROUND(INDEX(F_Inputs!$A$2:$Z$438,MATCH($B90&amp;$D90,F_Inputs!$A$2:$A$438&amp;F_Inputs!$B$2:$B$438,0),MATCH(Z$6,F_Inputs!$A$2:$Z$2,0)),3),"-")</f>
        <v>-</v>
      </c>
      <c r="AA90" s="77" t="str" cm="1">
        <f t="array" ref="AA90">IFERROR(ROUND(INDEX(F_Inputs!$A$2:$Z$438,MATCH($B90&amp;$D90,F_Inputs!$A$2:$A$438&amp;F_Inputs!$B$2:$B$438,0),MATCH(AA$6,F_Inputs!$A$2:$Z$2,0)),3),"-")</f>
        <v>-</v>
      </c>
      <c r="AB90" s="77" t="str" cm="1">
        <f t="array" ref="AB90">IFERROR(ROUND(INDEX(F_Inputs!$A$2:$Z$438,MATCH($B90&amp;$D90,F_Inputs!$A$2:$A$438&amp;F_Inputs!$B$2:$B$438,0),MATCH(AB$6,F_Inputs!$A$2:$Z$2,0)),3),"-")</f>
        <v>-</v>
      </c>
    </row>
    <row r="91" spans="2:28" ht="20.45">
      <c r="B91" s="41" t="s">
        <v>255</v>
      </c>
      <c r="C91" s="4" t="str">
        <f t="shared" si="6"/>
        <v>Number</v>
      </c>
      <c r="D91" s="4" t="str">
        <f t="shared" si="7"/>
        <v>OUT5_08_E_PR24</v>
      </c>
      <c r="E91" s="77" t="str" cm="1">
        <f t="array" ref="E91">IFERROR(ROUND(INDEX(F_Inputs!$A$2:$Z$438,MATCH($B91&amp;$D91,F_Inputs!$A$2:$A$438&amp;F_Inputs!$B$2:$B$438,0),MATCH(E$6,F_Inputs!$A$2:$Z$2,0)),3),"-")</f>
        <v>-</v>
      </c>
      <c r="F91" s="77" t="str" cm="1">
        <f t="array" ref="F91">IFERROR(ROUND(INDEX(F_Inputs!$A$2:$Z$438,MATCH($B91&amp;$D91,F_Inputs!$A$2:$A$438&amp;F_Inputs!$B$2:$B$438,0),MATCH(F$6,F_Inputs!$A$2:$Z$2,0)),3),"-")</f>
        <v>-</v>
      </c>
      <c r="G91" s="77" t="str" cm="1">
        <f t="array" ref="G91">IFERROR(ROUND(INDEX(F_Inputs!$A$2:$Z$438,MATCH($B91&amp;$D91,F_Inputs!$A$2:$A$438&amp;F_Inputs!$B$2:$B$438,0),MATCH(G$6,F_Inputs!$A$2:$Z$2,0)),3),"-")</f>
        <v>-</v>
      </c>
      <c r="H91" s="77" t="str" cm="1">
        <f t="array" ref="H91">IFERROR(ROUND(INDEX(F_Inputs!$A$2:$Z$438,MATCH($B91&amp;$D91,F_Inputs!$A$2:$A$438&amp;F_Inputs!$B$2:$B$438,0),MATCH(H$6,F_Inputs!$A$2:$Z$2,0)),3),"-")</f>
        <v>-</v>
      </c>
      <c r="I91" s="77" t="str" cm="1">
        <f t="array" ref="I91">IFERROR(ROUND(INDEX(F_Inputs!$A$2:$Z$438,MATCH($B91&amp;$D91,F_Inputs!$A$2:$A$438&amp;F_Inputs!$B$2:$B$438,0),MATCH(I$6,F_Inputs!$A$2:$Z$2,0)),3),"-")</f>
        <v>-</v>
      </c>
      <c r="J91" s="77" t="str" cm="1">
        <f t="array" ref="J91">IFERROR(ROUND(INDEX(F_Inputs!$A$2:$Z$438,MATCH($B91&amp;$D91,F_Inputs!$A$2:$A$438&amp;F_Inputs!$B$2:$B$438,0),MATCH(J$6,F_Inputs!$A$2:$Z$2,0)),3),"-")</f>
        <v>-</v>
      </c>
      <c r="K91" s="77" t="str" cm="1">
        <f t="array" ref="K91">IFERROR(ROUND(INDEX(F_Inputs!$A$2:$Z$438,MATCH($B91&amp;$D91,F_Inputs!$A$2:$A$438&amp;F_Inputs!$B$2:$B$438,0),MATCH(K$6,F_Inputs!$A$2:$Z$2,0)),3),"-")</f>
        <v>-</v>
      </c>
      <c r="L91" s="77" t="str" cm="1">
        <f t="array" ref="L91">IFERROR(ROUND(INDEX(F_Inputs!$A$2:$Z$438,MATCH($B91&amp;$D91,F_Inputs!$A$2:$A$438&amp;F_Inputs!$B$2:$B$438,0),MATCH(L$6,F_Inputs!$A$2:$Z$2,0)),3),"-")</f>
        <v>-</v>
      </c>
      <c r="M91" s="77" t="str" cm="1">
        <f t="array" ref="M91">IFERROR(ROUND(INDEX(F_Inputs!$A$2:$Z$438,MATCH($B91&amp;$D91,F_Inputs!$A$2:$A$438&amp;F_Inputs!$B$2:$B$438,0),MATCH(M$6,F_Inputs!$A$2:$Z$2,0)),3),"-")</f>
        <v>-</v>
      </c>
      <c r="N91" s="77" t="str" cm="1">
        <f t="array" ref="N91">IFERROR(ROUND(INDEX(F_Inputs!$A$2:$Z$438,MATCH($B91&amp;$D91,F_Inputs!$A$2:$A$438&amp;F_Inputs!$B$2:$B$438,0),MATCH(N$6,F_Inputs!$A$2:$Z$2,0)),3),"-")</f>
        <v>-</v>
      </c>
      <c r="O91" s="77" t="str" cm="1">
        <f t="array" ref="O91">IFERROR(ROUND(INDEX(F_Inputs!$A$2:$Z$438,MATCH($B91&amp;$D91,F_Inputs!$A$2:$A$438&amp;F_Inputs!$B$2:$B$438,0),MATCH(O$6,F_Inputs!$A$2:$Z$2,0)),3),"-")</f>
        <v>-</v>
      </c>
      <c r="P91" s="77" t="str" cm="1">
        <f t="array" ref="P91">IFERROR(ROUND(INDEX(F_Inputs!$A$2:$Z$438,MATCH($B91&amp;$D91,F_Inputs!$A$2:$A$438&amp;F_Inputs!$B$2:$B$438,0),MATCH(P$6,F_Inputs!$A$2:$Z$2,0)),3),"-")</f>
        <v>-</v>
      </c>
      <c r="Q91" s="77" t="str" cm="1">
        <f t="array" ref="Q91">IFERROR(ROUND(INDEX(F_Inputs!$A$2:$Z$438,MATCH($B91&amp;$D91,F_Inputs!$A$2:$A$438&amp;F_Inputs!$B$2:$B$438,0),MATCH(Q$6,F_Inputs!$A$2:$Z$2,0)),3),"-")</f>
        <v>-</v>
      </c>
      <c r="R91" s="77" t="str" cm="1">
        <f t="array" ref="R91">IFERROR(ROUND(INDEX(F_Inputs!$A$2:$Z$438,MATCH($B91&amp;$D91,F_Inputs!$A$2:$A$438&amp;F_Inputs!$B$2:$B$438,0),MATCH(R$6,F_Inputs!$A$2:$Z$2,0)),3),"-")</f>
        <v>-</v>
      </c>
      <c r="S91" s="77" t="str" cm="1">
        <f t="array" ref="S91">IFERROR(ROUND(INDEX(F_Inputs!$A$2:$Z$438,MATCH($B91&amp;$D91,F_Inputs!$A$2:$A$438&amp;F_Inputs!$B$2:$B$438,0),MATCH(S$6,F_Inputs!$A$2:$Z$2,0)),3),"-")</f>
        <v>-</v>
      </c>
      <c r="T91" s="77" t="str" cm="1">
        <f t="array" ref="T91">IFERROR(ROUND(INDEX(F_Inputs!$A$2:$Z$438,MATCH($B91&amp;$D91,F_Inputs!$A$2:$A$438&amp;F_Inputs!$B$2:$B$438,0),MATCH(T$6,F_Inputs!$A$2:$Z$2,0)),3),"-")</f>
        <v>-</v>
      </c>
      <c r="U91" s="77" t="str" cm="1">
        <f t="array" ref="U91">IFERROR(ROUND(INDEX(F_Inputs!$A$2:$Z$438,MATCH($B91&amp;$D91,F_Inputs!$A$2:$A$438&amp;F_Inputs!$B$2:$B$438,0),MATCH(U$6,F_Inputs!$A$2:$Z$2,0)),3),"-")</f>
        <v>-</v>
      </c>
      <c r="V91" s="77" t="str" cm="1">
        <f t="array" ref="V91">IFERROR(ROUND(INDEX(F_Inputs!$A$2:$Z$438,MATCH($B91&amp;$D91,F_Inputs!$A$2:$A$438&amp;F_Inputs!$B$2:$B$438,0),MATCH(V$6,F_Inputs!$A$2:$Z$2,0)),3),"-")</f>
        <v>-</v>
      </c>
      <c r="W91" s="77" t="str" cm="1">
        <f t="array" ref="W91">IFERROR(ROUND(INDEX(F_Inputs!$A$2:$Z$438,MATCH($B91&amp;$D91,F_Inputs!$A$2:$A$438&amp;F_Inputs!$B$2:$B$438,0),MATCH(W$6,F_Inputs!$A$2:$Z$2,0)),3),"-")</f>
        <v>-</v>
      </c>
      <c r="X91" s="77" t="str" cm="1">
        <f t="array" ref="X91">IFERROR(ROUND(INDEX(F_Inputs!$A$2:$Z$438,MATCH($B91&amp;$D91,F_Inputs!$A$2:$A$438&amp;F_Inputs!$B$2:$B$438,0),MATCH(X$6,F_Inputs!$A$2:$Z$2,0)),3),"-")</f>
        <v>-</v>
      </c>
      <c r="Y91" s="77" t="str" cm="1">
        <f t="array" ref="Y91">IFERROR(ROUND(INDEX(F_Inputs!$A$2:$Z$438,MATCH($B91&amp;$D91,F_Inputs!$A$2:$A$438&amp;F_Inputs!$B$2:$B$438,0),MATCH(Y$6,F_Inputs!$A$2:$Z$2,0)),3),"-")</f>
        <v>-</v>
      </c>
      <c r="Z91" s="77" t="str" cm="1">
        <f t="array" ref="Z91">IFERROR(ROUND(INDEX(F_Inputs!$A$2:$Z$438,MATCH($B91&amp;$D91,F_Inputs!$A$2:$A$438&amp;F_Inputs!$B$2:$B$438,0),MATCH(Z$6,F_Inputs!$A$2:$Z$2,0)),3),"-")</f>
        <v>-</v>
      </c>
      <c r="AA91" s="77" t="str" cm="1">
        <f t="array" ref="AA91">IFERROR(ROUND(INDEX(F_Inputs!$A$2:$Z$438,MATCH($B91&amp;$D91,F_Inputs!$A$2:$A$438&amp;F_Inputs!$B$2:$B$438,0),MATCH(AA$6,F_Inputs!$A$2:$Z$2,0)),3),"-")</f>
        <v>-</v>
      </c>
      <c r="AB91" s="77" t="str" cm="1">
        <f t="array" ref="AB91">IFERROR(ROUND(INDEX(F_Inputs!$A$2:$Z$438,MATCH($B91&amp;$D91,F_Inputs!$A$2:$A$438&amp;F_Inputs!$B$2:$B$438,0),MATCH(AB$6,F_Inputs!$A$2:$Z$2,0)),3),"-")</f>
        <v>-</v>
      </c>
    </row>
    <row r="92" spans="2:28" ht="20.45">
      <c r="B92" s="41" t="s">
        <v>257</v>
      </c>
      <c r="C92" s="4" t="str">
        <f t="shared" si="6"/>
        <v>Number</v>
      </c>
      <c r="D92" s="4" t="str">
        <f t="shared" si="7"/>
        <v>OUT5_08_E_PR24</v>
      </c>
      <c r="E92" s="77" t="str" cm="1">
        <f t="array" ref="E92">IFERROR(ROUND(INDEX(F_Inputs!$A$2:$Z$438,MATCH($B92&amp;$D92,F_Inputs!$A$2:$A$438&amp;F_Inputs!$B$2:$B$438,0),MATCH(E$6,F_Inputs!$A$2:$Z$2,0)),3),"-")</f>
        <v>-</v>
      </c>
      <c r="F92" s="77" t="str" cm="1">
        <f t="array" ref="F92">IFERROR(ROUND(INDEX(F_Inputs!$A$2:$Z$438,MATCH($B92&amp;$D92,F_Inputs!$A$2:$A$438&amp;F_Inputs!$B$2:$B$438,0),MATCH(F$6,F_Inputs!$A$2:$Z$2,0)),3),"-")</f>
        <v>-</v>
      </c>
      <c r="G92" s="77" t="str" cm="1">
        <f t="array" ref="G92">IFERROR(ROUND(INDEX(F_Inputs!$A$2:$Z$438,MATCH($B92&amp;$D92,F_Inputs!$A$2:$A$438&amp;F_Inputs!$B$2:$B$438,0),MATCH(G$6,F_Inputs!$A$2:$Z$2,0)),3),"-")</f>
        <v>-</v>
      </c>
      <c r="H92" s="77" t="str" cm="1">
        <f t="array" ref="H92">IFERROR(ROUND(INDEX(F_Inputs!$A$2:$Z$438,MATCH($B92&amp;$D92,F_Inputs!$A$2:$A$438&amp;F_Inputs!$B$2:$B$438,0),MATCH(H$6,F_Inputs!$A$2:$Z$2,0)),3),"-")</f>
        <v>-</v>
      </c>
      <c r="I92" s="77" cm="1">
        <f t="array" ref="I92">IFERROR(ROUND(INDEX(F_Inputs!$A$2:$Z$438,MATCH($B92&amp;$D92,F_Inputs!$A$2:$A$438&amp;F_Inputs!$B$2:$B$438,0),MATCH(I$6,F_Inputs!$A$2:$Z$2,0)),3),"-")</f>
        <v>0</v>
      </c>
      <c r="J92" s="77" cm="1">
        <f t="array" ref="J92">IFERROR(ROUND(INDEX(F_Inputs!$A$2:$Z$438,MATCH($B92&amp;$D92,F_Inputs!$A$2:$A$438&amp;F_Inputs!$B$2:$B$438,0),MATCH(J$6,F_Inputs!$A$2:$Z$2,0)),3),"-")</f>
        <v>0</v>
      </c>
      <c r="K92" s="77" cm="1">
        <f t="array" ref="K92">IFERROR(ROUND(INDEX(F_Inputs!$A$2:$Z$438,MATCH($B92&amp;$D92,F_Inputs!$A$2:$A$438&amp;F_Inputs!$B$2:$B$438,0),MATCH(K$6,F_Inputs!$A$2:$Z$2,0)),3),"-")</f>
        <v>0</v>
      </c>
      <c r="L92" s="77" cm="1">
        <f t="array" ref="L92">IFERROR(ROUND(INDEX(F_Inputs!$A$2:$Z$438,MATCH($B92&amp;$D92,F_Inputs!$A$2:$A$438&amp;F_Inputs!$B$2:$B$438,0),MATCH(L$6,F_Inputs!$A$2:$Z$2,0)),3),"-")</f>
        <v>0</v>
      </c>
      <c r="M92" s="77" cm="1">
        <f t="array" ref="M92">IFERROR(ROUND(INDEX(F_Inputs!$A$2:$Z$438,MATCH($B92&amp;$D92,F_Inputs!$A$2:$A$438&amp;F_Inputs!$B$2:$B$438,0),MATCH(M$6,F_Inputs!$A$2:$Z$2,0)),3),"-")</f>
        <v>0</v>
      </c>
      <c r="N92" s="77" cm="1">
        <f t="array" ref="N92">IFERROR(ROUND(INDEX(F_Inputs!$A$2:$Z$438,MATCH($B92&amp;$D92,F_Inputs!$A$2:$A$438&amp;F_Inputs!$B$2:$B$438,0),MATCH(N$6,F_Inputs!$A$2:$Z$2,0)),3),"-")</f>
        <v>0</v>
      </c>
      <c r="O92" s="77" cm="1">
        <f t="array" ref="O92">IFERROR(ROUND(INDEX(F_Inputs!$A$2:$Z$438,MATCH($B92&amp;$D92,F_Inputs!$A$2:$A$438&amp;F_Inputs!$B$2:$B$438,0),MATCH(O$6,F_Inputs!$A$2:$Z$2,0)),3),"-")</f>
        <v>0</v>
      </c>
      <c r="P92" s="77" cm="1">
        <f t="array" ref="P92">IFERROR(ROUND(INDEX(F_Inputs!$A$2:$Z$438,MATCH($B92&amp;$D92,F_Inputs!$A$2:$A$438&amp;F_Inputs!$B$2:$B$438,0),MATCH(P$6,F_Inputs!$A$2:$Z$2,0)),3),"-")</f>
        <v>0</v>
      </c>
      <c r="Q92" s="77" cm="1">
        <f t="array" ref="Q92">IFERROR(ROUND(INDEX(F_Inputs!$A$2:$Z$438,MATCH($B92&amp;$D92,F_Inputs!$A$2:$A$438&amp;F_Inputs!$B$2:$B$438,0),MATCH(Q$6,F_Inputs!$A$2:$Z$2,0)),3),"-")</f>
        <v>0</v>
      </c>
      <c r="R92" s="77" cm="1">
        <f t="array" ref="R92">IFERROR(ROUND(INDEX(F_Inputs!$A$2:$Z$438,MATCH($B92&amp;$D92,F_Inputs!$A$2:$A$438&amp;F_Inputs!$B$2:$B$438,0),MATCH(R$6,F_Inputs!$A$2:$Z$2,0)),3),"-")</f>
        <v>0</v>
      </c>
      <c r="S92" s="77" cm="1">
        <f t="array" ref="S92">IFERROR(ROUND(INDEX(F_Inputs!$A$2:$Z$438,MATCH($B92&amp;$D92,F_Inputs!$A$2:$A$438&amp;F_Inputs!$B$2:$B$438,0),MATCH(S$6,F_Inputs!$A$2:$Z$2,0)),3),"-")</f>
        <v>0</v>
      </c>
      <c r="T92" s="77" cm="1">
        <f t="array" ref="T92">IFERROR(ROUND(INDEX(F_Inputs!$A$2:$Z$438,MATCH($B92&amp;$D92,F_Inputs!$A$2:$A$438&amp;F_Inputs!$B$2:$B$438,0),MATCH(T$6,F_Inputs!$A$2:$Z$2,0)),3),"-")</f>
        <v>0</v>
      </c>
      <c r="U92" s="77" cm="1">
        <f t="array" ref="U92">IFERROR(ROUND(INDEX(F_Inputs!$A$2:$Z$438,MATCH($B92&amp;$D92,F_Inputs!$A$2:$A$438&amp;F_Inputs!$B$2:$B$438,0),MATCH(U$6,F_Inputs!$A$2:$Z$2,0)),3),"-")</f>
        <v>0</v>
      </c>
      <c r="V92" s="77" cm="1">
        <f t="array" ref="V92">IFERROR(ROUND(INDEX(F_Inputs!$A$2:$Z$438,MATCH($B92&amp;$D92,F_Inputs!$A$2:$A$438&amp;F_Inputs!$B$2:$B$438,0),MATCH(V$6,F_Inputs!$A$2:$Z$2,0)),3),"-")</f>
        <v>0</v>
      </c>
      <c r="W92" s="77" cm="1">
        <f t="array" ref="W92">IFERROR(ROUND(INDEX(F_Inputs!$A$2:$Z$438,MATCH($B92&amp;$D92,F_Inputs!$A$2:$A$438&amp;F_Inputs!$B$2:$B$438,0),MATCH(W$6,F_Inputs!$A$2:$Z$2,0)),3),"-")</f>
        <v>0</v>
      </c>
      <c r="X92" s="77" cm="1">
        <f t="array" ref="X92">IFERROR(ROUND(INDEX(F_Inputs!$A$2:$Z$438,MATCH($B92&amp;$D92,F_Inputs!$A$2:$A$438&amp;F_Inputs!$B$2:$B$438,0),MATCH(X$6,F_Inputs!$A$2:$Z$2,0)),3),"-")</f>
        <v>0</v>
      </c>
      <c r="Y92" s="77" cm="1">
        <f t="array" ref="Y92">IFERROR(ROUND(INDEX(F_Inputs!$A$2:$Z$438,MATCH($B92&amp;$D92,F_Inputs!$A$2:$A$438&amp;F_Inputs!$B$2:$B$438,0),MATCH(Y$6,F_Inputs!$A$2:$Z$2,0)),3),"-")</f>
        <v>0</v>
      </c>
      <c r="Z92" s="77" cm="1">
        <f t="array" ref="Z92">IFERROR(ROUND(INDEX(F_Inputs!$A$2:$Z$438,MATCH($B92&amp;$D92,F_Inputs!$A$2:$A$438&amp;F_Inputs!$B$2:$B$438,0),MATCH(Z$6,F_Inputs!$A$2:$Z$2,0)),3),"-")</f>
        <v>0</v>
      </c>
      <c r="AA92" s="77" cm="1">
        <f t="array" ref="AA92">IFERROR(ROUND(INDEX(F_Inputs!$A$2:$Z$438,MATCH($B92&amp;$D92,F_Inputs!$A$2:$A$438&amp;F_Inputs!$B$2:$B$438,0),MATCH(AA$6,F_Inputs!$A$2:$Z$2,0)),3),"-")</f>
        <v>0</v>
      </c>
      <c r="AB92" s="77" cm="1">
        <f t="array" ref="AB92">IFERROR(ROUND(INDEX(F_Inputs!$A$2:$Z$438,MATCH($B92&amp;$D92,F_Inputs!$A$2:$A$438&amp;F_Inputs!$B$2:$B$438,0),MATCH(AB$6,F_Inputs!$A$2:$Z$2,0)),3),"-")</f>
        <v>0</v>
      </c>
    </row>
    <row r="94" spans="2:28" ht="20.45">
      <c r="B94" s="41" t="s">
        <v>239</v>
      </c>
      <c r="C94" s="4" t="str">
        <f t="shared" si="6"/>
        <v>Number</v>
      </c>
      <c r="D94" s="4" t="str">
        <f t="shared" si="7"/>
        <v>OUT5_08_E_PR24</v>
      </c>
      <c r="E94" s="77" t="str" cm="1">
        <f t="array" ref="E94">IFERROR(ROUND(INDEX(F_Inputs!$A$2:$Z$438,MATCH($B94&amp;$D94,F_Inputs!$A$2:$A$438&amp;F_Inputs!$B$2:$B$438,0),MATCH(E$6,F_Inputs!$A$2:$Z$2,0)),3),"-")</f>
        <v>-</v>
      </c>
      <c r="F94" s="77" t="str" cm="1">
        <f t="array" ref="F94">IFERROR(ROUND(INDEX(F_Inputs!$A$2:$Z$438,MATCH($B94&amp;$D94,F_Inputs!$A$2:$A$438&amp;F_Inputs!$B$2:$B$438,0),MATCH(F$6,F_Inputs!$A$2:$Z$2,0)),3),"-")</f>
        <v>-</v>
      </c>
      <c r="G94" s="77" t="str" cm="1">
        <f t="array" ref="G94">IFERROR(ROUND(INDEX(F_Inputs!$A$2:$Z$438,MATCH($B94&amp;$D94,F_Inputs!$A$2:$A$438&amp;F_Inputs!$B$2:$B$438,0),MATCH(G$6,F_Inputs!$A$2:$Z$2,0)),3),"-")</f>
        <v>-</v>
      </c>
      <c r="H94" s="77" t="str" cm="1">
        <f t="array" ref="H94">IFERROR(ROUND(INDEX(F_Inputs!$A$2:$Z$438,MATCH($B94&amp;$D94,F_Inputs!$A$2:$A$438&amp;F_Inputs!$B$2:$B$438,0),MATCH(H$6,F_Inputs!$A$2:$Z$2,0)),3),"-")</f>
        <v>-</v>
      </c>
      <c r="I94" s="77" cm="1">
        <f t="array" ref="I94">IFERROR(ROUND(INDEX(F_Inputs!$A$2:$Z$438,MATCH($B94&amp;$D94,F_Inputs!$A$2:$A$438&amp;F_Inputs!$B$2:$B$438,0),MATCH(I$6,F_Inputs!$A$2:$Z$2,0)),3),"-")</f>
        <v>3</v>
      </c>
      <c r="J94" s="77" cm="1">
        <f t="array" ref="J94">IFERROR(ROUND(INDEX(F_Inputs!$A$2:$Z$438,MATCH($B94&amp;$D94,F_Inputs!$A$2:$A$438&amp;F_Inputs!$B$2:$B$438,0),MATCH(J$6,F_Inputs!$A$2:$Z$2,0)),3),"-")</f>
        <v>2</v>
      </c>
      <c r="K94" s="77" cm="1">
        <f t="array" ref="K94">IFERROR(ROUND(INDEX(F_Inputs!$A$2:$Z$438,MATCH($B94&amp;$D94,F_Inputs!$A$2:$A$438&amp;F_Inputs!$B$2:$B$438,0),MATCH(K$6,F_Inputs!$A$2:$Z$2,0)),3),"-")</f>
        <v>3</v>
      </c>
      <c r="L94" s="77" cm="1">
        <f t="array" ref="L94">IFERROR(ROUND(INDEX(F_Inputs!$A$2:$Z$438,MATCH($B94&amp;$D94,F_Inputs!$A$2:$A$438&amp;F_Inputs!$B$2:$B$438,0),MATCH(L$6,F_Inputs!$A$2:$Z$2,0)),3),"-")</f>
        <v>2</v>
      </c>
      <c r="M94" s="77" cm="1">
        <f t="array" ref="M94">IFERROR(ROUND(INDEX(F_Inputs!$A$2:$Z$438,MATCH($B94&amp;$D94,F_Inputs!$A$2:$A$438&amp;F_Inputs!$B$2:$B$438,0),MATCH(M$6,F_Inputs!$A$2:$Z$2,0)),3),"-")</f>
        <v>2</v>
      </c>
      <c r="N94" s="77" cm="1">
        <f t="array" ref="N94">IFERROR(ROUND(INDEX(F_Inputs!$A$2:$Z$438,MATCH($B94&amp;$D94,F_Inputs!$A$2:$A$438&amp;F_Inputs!$B$2:$B$438,0),MATCH(N$6,F_Inputs!$A$2:$Z$2,0)),3),"-")</f>
        <v>0</v>
      </c>
      <c r="O94" s="77" cm="1">
        <f t="array" ref="O94">IFERROR(ROUND(INDEX(F_Inputs!$A$2:$Z$438,MATCH($B94&amp;$D94,F_Inputs!$A$2:$A$438&amp;F_Inputs!$B$2:$B$438,0),MATCH(O$6,F_Inputs!$A$2:$Z$2,0)),3),"-")</f>
        <v>0</v>
      </c>
      <c r="P94" s="77" cm="1">
        <f t="array" ref="P94">IFERROR(ROUND(INDEX(F_Inputs!$A$2:$Z$438,MATCH($B94&amp;$D94,F_Inputs!$A$2:$A$438&amp;F_Inputs!$B$2:$B$438,0),MATCH(P$6,F_Inputs!$A$2:$Z$2,0)),3),"-")</f>
        <v>0</v>
      </c>
      <c r="Q94" s="77" cm="1">
        <f t="array" ref="Q94">IFERROR(ROUND(INDEX(F_Inputs!$A$2:$Z$438,MATCH($B94&amp;$D94,F_Inputs!$A$2:$A$438&amp;F_Inputs!$B$2:$B$438,0),MATCH(Q$6,F_Inputs!$A$2:$Z$2,0)),3),"-")</f>
        <v>0</v>
      </c>
      <c r="R94" s="77" cm="1">
        <f t="array" ref="R94">IFERROR(ROUND(INDEX(F_Inputs!$A$2:$Z$438,MATCH($B94&amp;$D94,F_Inputs!$A$2:$A$438&amp;F_Inputs!$B$2:$B$438,0),MATCH(R$6,F_Inputs!$A$2:$Z$2,0)),3),"-")</f>
        <v>0</v>
      </c>
      <c r="S94" s="77" cm="1">
        <f t="array" ref="S94">IFERROR(ROUND(INDEX(F_Inputs!$A$2:$Z$438,MATCH($B94&amp;$D94,F_Inputs!$A$2:$A$438&amp;F_Inputs!$B$2:$B$438,0),MATCH(S$6,F_Inputs!$A$2:$Z$2,0)),3),"-")</f>
        <v>0</v>
      </c>
      <c r="T94" s="77" cm="1">
        <f t="array" ref="T94">IFERROR(ROUND(INDEX(F_Inputs!$A$2:$Z$438,MATCH($B94&amp;$D94,F_Inputs!$A$2:$A$438&amp;F_Inputs!$B$2:$B$438,0),MATCH(T$6,F_Inputs!$A$2:$Z$2,0)),3),"-")</f>
        <v>0</v>
      </c>
      <c r="U94" s="77" cm="1">
        <f t="array" ref="U94">IFERROR(ROUND(INDEX(F_Inputs!$A$2:$Z$438,MATCH($B94&amp;$D94,F_Inputs!$A$2:$A$438&amp;F_Inputs!$B$2:$B$438,0),MATCH(U$6,F_Inputs!$A$2:$Z$2,0)),3),"-")</f>
        <v>0</v>
      </c>
      <c r="V94" s="77" cm="1">
        <f t="array" ref="V94">IFERROR(ROUND(INDEX(F_Inputs!$A$2:$Z$438,MATCH($B94&amp;$D94,F_Inputs!$A$2:$A$438&amp;F_Inputs!$B$2:$B$438,0),MATCH(V$6,F_Inputs!$A$2:$Z$2,0)),3),"-")</f>
        <v>0</v>
      </c>
      <c r="W94" s="77" cm="1">
        <f t="array" ref="W94">IFERROR(ROUND(INDEX(F_Inputs!$A$2:$Z$438,MATCH($B94&amp;$D94,F_Inputs!$A$2:$A$438&amp;F_Inputs!$B$2:$B$438,0),MATCH(W$6,F_Inputs!$A$2:$Z$2,0)),3),"-")</f>
        <v>0</v>
      </c>
      <c r="X94" s="77" cm="1">
        <f t="array" ref="X94">IFERROR(ROUND(INDEX(F_Inputs!$A$2:$Z$438,MATCH($B94&amp;$D94,F_Inputs!$A$2:$A$438&amp;F_Inputs!$B$2:$B$438,0),MATCH(X$6,F_Inputs!$A$2:$Z$2,0)),3),"-")</f>
        <v>0</v>
      </c>
      <c r="Y94" s="77" cm="1">
        <f t="array" ref="Y94">IFERROR(ROUND(INDEX(F_Inputs!$A$2:$Z$438,MATCH($B94&amp;$D94,F_Inputs!$A$2:$A$438&amp;F_Inputs!$B$2:$B$438,0),MATCH(Y$6,F_Inputs!$A$2:$Z$2,0)),3),"-")</f>
        <v>0</v>
      </c>
      <c r="Z94" s="77" cm="1">
        <f t="array" ref="Z94">IFERROR(ROUND(INDEX(F_Inputs!$A$2:$Z$438,MATCH($B94&amp;$D94,F_Inputs!$A$2:$A$438&amp;F_Inputs!$B$2:$B$438,0),MATCH(Z$6,F_Inputs!$A$2:$Z$2,0)),3),"-")</f>
        <v>0</v>
      </c>
      <c r="AA94" s="77" cm="1">
        <f t="array" ref="AA94">IFERROR(ROUND(INDEX(F_Inputs!$A$2:$Z$438,MATCH($B94&amp;$D94,F_Inputs!$A$2:$A$438&amp;F_Inputs!$B$2:$B$438,0),MATCH(AA$6,F_Inputs!$A$2:$Z$2,0)),3),"-")</f>
        <v>0</v>
      </c>
      <c r="AB94" s="77" cm="1">
        <f t="array" ref="AB94">IFERROR(ROUND(INDEX(F_Inputs!$A$2:$Z$438,MATCH($B94&amp;$D94,F_Inputs!$A$2:$A$438&amp;F_Inputs!$B$2:$B$438,0),MATCH(AB$6,F_Inputs!$A$2:$Z$2,0)),3),"-")</f>
        <v>0</v>
      </c>
    </row>
    <row r="95" spans="2:28" ht="20.45">
      <c r="B95" s="41" t="s">
        <v>249</v>
      </c>
      <c r="C95" s="4" t="str">
        <f t="shared" si="6"/>
        <v>Number</v>
      </c>
      <c r="D95" s="4" t="str">
        <f t="shared" si="7"/>
        <v>OUT5_08_E_PR24</v>
      </c>
      <c r="E95" s="77" t="str" cm="1">
        <f t="array" ref="E95">IFERROR(ROUND(INDEX(F_Inputs!$A$2:$Z$438,MATCH($B95&amp;$D95,F_Inputs!$A$2:$A$438&amp;F_Inputs!$B$2:$B$438,0),MATCH(E$6,F_Inputs!$A$2:$Z$2,0)),3),"-")</f>
        <v>-</v>
      </c>
      <c r="F95" s="77" t="str" cm="1">
        <f t="array" ref="F95">IFERROR(ROUND(INDEX(F_Inputs!$A$2:$Z$438,MATCH($B95&amp;$D95,F_Inputs!$A$2:$A$438&amp;F_Inputs!$B$2:$B$438,0),MATCH(F$6,F_Inputs!$A$2:$Z$2,0)),3),"-")</f>
        <v>-</v>
      </c>
      <c r="G95" s="77" t="str" cm="1">
        <f t="array" ref="G95">IFERROR(ROUND(INDEX(F_Inputs!$A$2:$Z$438,MATCH($B95&amp;$D95,F_Inputs!$A$2:$A$438&amp;F_Inputs!$B$2:$B$438,0),MATCH(G$6,F_Inputs!$A$2:$Z$2,0)),3),"-")</f>
        <v>-</v>
      </c>
      <c r="H95" s="77" t="str" cm="1">
        <f t="array" ref="H95">IFERROR(ROUND(INDEX(F_Inputs!$A$2:$Z$438,MATCH($B95&amp;$D95,F_Inputs!$A$2:$A$438&amp;F_Inputs!$B$2:$B$438,0),MATCH(H$6,F_Inputs!$A$2:$Z$2,0)),3),"-")</f>
        <v>-</v>
      </c>
      <c r="I95" s="77" t="str" cm="1">
        <f t="array" ref="I95">IFERROR(ROUND(INDEX(F_Inputs!$A$2:$Z$438,MATCH($B95&amp;$D95,F_Inputs!$A$2:$A$438&amp;F_Inputs!$B$2:$B$438,0),MATCH(I$6,F_Inputs!$A$2:$Z$2,0)),3),"-")</f>
        <v>-</v>
      </c>
      <c r="J95" s="77" t="str" cm="1">
        <f t="array" ref="J95">IFERROR(ROUND(INDEX(F_Inputs!$A$2:$Z$438,MATCH($B95&amp;$D95,F_Inputs!$A$2:$A$438&amp;F_Inputs!$B$2:$B$438,0),MATCH(J$6,F_Inputs!$A$2:$Z$2,0)),3),"-")</f>
        <v>-</v>
      </c>
      <c r="K95" s="77" t="str" cm="1">
        <f t="array" ref="K95">IFERROR(ROUND(INDEX(F_Inputs!$A$2:$Z$438,MATCH($B95&amp;$D95,F_Inputs!$A$2:$A$438&amp;F_Inputs!$B$2:$B$438,0),MATCH(K$6,F_Inputs!$A$2:$Z$2,0)),3),"-")</f>
        <v>-</v>
      </c>
      <c r="L95" s="77" t="str" cm="1">
        <f t="array" ref="L95">IFERROR(ROUND(INDEX(F_Inputs!$A$2:$Z$438,MATCH($B95&amp;$D95,F_Inputs!$A$2:$A$438&amp;F_Inputs!$B$2:$B$438,0),MATCH(L$6,F_Inputs!$A$2:$Z$2,0)),3),"-")</f>
        <v>-</v>
      </c>
      <c r="M95" s="77" t="str" cm="1">
        <f t="array" ref="M95">IFERROR(ROUND(INDEX(F_Inputs!$A$2:$Z$438,MATCH($B95&amp;$D95,F_Inputs!$A$2:$A$438&amp;F_Inputs!$B$2:$B$438,0),MATCH(M$6,F_Inputs!$A$2:$Z$2,0)),3),"-")</f>
        <v>-</v>
      </c>
      <c r="N95" s="77" t="str" cm="1">
        <f t="array" ref="N95">IFERROR(ROUND(INDEX(F_Inputs!$A$2:$Z$438,MATCH($B95&amp;$D95,F_Inputs!$A$2:$A$438&amp;F_Inputs!$B$2:$B$438,0),MATCH(N$6,F_Inputs!$A$2:$Z$2,0)),3),"-")</f>
        <v>-</v>
      </c>
      <c r="O95" s="77" t="str" cm="1">
        <f t="array" ref="O95">IFERROR(ROUND(INDEX(F_Inputs!$A$2:$Z$438,MATCH($B95&amp;$D95,F_Inputs!$A$2:$A$438&amp;F_Inputs!$B$2:$B$438,0),MATCH(O$6,F_Inputs!$A$2:$Z$2,0)),3),"-")</f>
        <v>-</v>
      </c>
      <c r="P95" s="77" t="str" cm="1">
        <f t="array" ref="P95">IFERROR(ROUND(INDEX(F_Inputs!$A$2:$Z$438,MATCH($B95&amp;$D95,F_Inputs!$A$2:$A$438&amp;F_Inputs!$B$2:$B$438,0),MATCH(P$6,F_Inputs!$A$2:$Z$2,0)),3),"-")</f>
        <v>-</v>
      </c>
      <c r="Q95" s="77" t="str" cm="1">
        <f t="array" ref="Q95">IFERROR(ROUND(INDEX(F_Inputs!$A$2:$Z$438,MATCH($B95&amp;$D95,F_Inputs!$A$2:$A$438&amp;F_Inputs!$B$2:$B$438,0),MATCH(Q$6,F_Inputs!$A$2:$Z$2,0)),3),"-")</f>
        <v>-</v>
      </c>
      <c r="R95" s="77" t="str" cm="1">
        <f t="array" ref="R95">IFERROR(ROUND(INDEX(F_Inputs!$A$2:$Z$438,MATCH($B95&amp;$D95,F_Inputs!$A$2:$A$438&amp;F_Inputs!$B$2:$B$438,0),MATCH(R$6,F_Inputs!$A$2:$Z$2,0)),3),"-")</f>
        <v>-</v>
      </c>
      <c r="S95" s="77" t="str" cm="1">
        <f t="array" ref="S95">IFERROR(ROUND(INDEX(F_Inputs!$A$2:$Z$438,MATCH($B95&amp;$D95,F_Inputs!$A$2:$A$438&amp;F_Inputs!$B$2:$B$438,0),MATCH(S$6,F_Inputs!$A$2:$Z$2,0)),3),"-")</f>
        <v>-</v>
      </c>
      <c r="T95" s="77" t="str" cm="1">
        <f t="array" ref="T95">IFERROR(ROUND(INDEX(F_Inputs!$A$2:$Z$438,MATCH($B95&amp;$D95,F_Inputs!$A$2:$A$438&amp;F_Inputs!$B$2:$B$438,0),MATCH(T$6,F_Inputs!$A$2:$Z$2,0)),3),"-")</f>
        <v>-</v>
      </c>
      <c r="U95" s="77" t="str" cm="1">
        <f t="array" ref="U95">IFERROR(ROUND(INDEX(F_Inputs!$A$2:$Z$438,MATCH($B95&amp;$D95,F_Inputs!$A$2:$A$438&amp;F_Inputs!$B$2:$B$438,0),MATCH(U$6,F_Inputs!$A$2:$Z$2,0)),3),"-")</f>
        <v>-</v>
      </c>
      <c r="V95" s="77" t="str" cm="1">
        <f t="array" ref="V95">IFERROR(ROUND(INDEX(F_Inputs!$A$2:$Z$438,MATCH($B95&amp;$D95,F_Inputs!$A$2:$A$438&amp;F_Inputs!$B$2:$B$438,0),MATCH(V$6,F_Inputs!$A$2:$Z$2,0)),3),"-")</f>
        <v>-</v>
      </c>
      <c r="W95" s="77" t="str" cm="1">
        <f t="array" ref="W95">IFERROR(ROUND(INDEX(F_Inputs!$A$2:$Z$438,MATCH($B95&amp;$D95,F_Inputs!$A$2:$A$438&amp;F_Inputs!$B$2:$B$438,0),MATCH(W$6,F_Inputs!$A$2:$Z$2,0)),3),"-")</f>
        <v>-</v>
      </c>
      <c r="X95" s="77" t="str" cm="1">
        <f t="array" ref="X95">IFERROR(ROUND(INDEX(F_Inputs!$A$2:$Z$438,MATCH($B95&amp;$D95,F_Inputs!$A$2:$A$438&amp;F_Inputs!$B$2:$B$438,0),MATCH(X$6,F_Inputs!$A$2:$Z$2,0)),3),"-")</f>
        <v>-</v>
      </c>
      <c r="Y95" s="77" t="str" cm="1">
        <f t="array" ref="Y95">IFERROR(ROUND(INDEX(F_Inputs!$A$2:$Z$438,MATCH($B95&amp;$D95,F_Inputs!$A$2:$A$438&amp;F_Inputs!$B$2:$B$438,0),MATCH(Y$6,F_Inputs!$A$2:$Z$2,0)),3),"-")</f>
        <v>-</v>
      </c>
      <c r="Z95" s="77" t="str" cm="1">
        <f t="array" ref="Z95">IFERROR(ROUND(INDEX(F_Inputs!$A$2:$Z$438,MATCH($B95&amp;$D95,F_Inputs!$A$2:$A$438&amp;F_Inputs!$B$2:$B$438,0),MATCH(Z$6,F_Inputs!$A$2:$Z$2,0)),3),"-")</f>
        <v>-</v>
      </c>
      <c r="AA95" s="77" t="str" cm="1">
        <f t="array" ref="AA95">IFERROR(ROUND(INDEX(F_Inputs!$A$2:$Z$438,MATCH($B95&amp;$D95,F_Inputs!$A$2:$A$438&amp;F_Inputs!$B$2:$B$438,0),MATCH(AA$6,F_Inputs!$A$2:$Z$2,0)),3),"-")</f>
        <v>-</v>
      </c>
      <c r="AB95" s="77" t="str" cm="1">
        <f t="array" ref="AB95">IFERROR(ROUND(INDEX(F_Inputs!$A$2:$Z$438,MATCH($B95&amp;$D95,F_Inputs!$A$2:$A$438&amp;F_Inputs!$B$2:$B$438,0),MATCH(AB$6,F_Inputs!$A$2:$Z$2,0)),3),"-")</f>
        <v>-</v>
      </c>
    </row>
    <row r="97" spans="2:28" s="74" customFormat="1">
      <c r="B97" s="43" t="s">
        <v>273</v>
      </c>
      <c r="E97" s="43" t="s">
        <v>264</v>
      </c>
      <c r="F97" s="43" t="s">
        <v>215</v>
      </c>
      <c r="G97" s="43"/>
      <c r="H97" s="43" t="s">
        <v>265</v>
      </c>
      <c r="I97" s="43">
        <v>0</v>
      </c>
    </row>
    <row r="99" spans="2:28" ht="21.95">
      <c r="B99" s="59" t="s">
        <v>259</v>
      </c>
      <c r="C99" s="75" t="s">
        <v>4</v>
      </c>
      <c r="D99" s="75" t="s">
        <v>266</v>
      </c>
      <c r="E99" s="60" t="s">
        <v>267</v>
      </c>
      <c r="F99" s="60" t="s">
        <v>268</v>
      </c>
      <c r="G99" s="60" t="s">
        <v>269</v>
      </c>
      <c r="H99" s="60" t="s">
        <v>270</v>
      </c>
      <c r="I99" s="60" t="s">
        <v>25</v>
      </c>
      <c r="J99" s="60" t="s">
        <v>26</v>
      </c>
      <c r="K99" s="60" t="s">
        <v>27</v>
      </c>
      <c r="L99" s="60" t="s">
        <v>28</v>
      </c>
      <c r="M99" s="60" t="s">
        <v>29</v>
      </c>
      <c r="N99" s="60" t="s">
        <v>30</v>
      </c>
      <c r="O99" s="60" t="s">
        <v>31</v>
      </c>
      <c r="P99" s="60" t="s">
        <v>32</v>
      </c>
      <c r="Q99" s="60" t="s">
        <v>33</v>
      </c>
      <c r="R99" s="60" t="s">
        <v>34</v>
      </c>
      <c r="S99" s="60" t="s">
        <v>35</v>
      </c>
      <c r="T99" s="60" t="s">
        <v>36</v>
      </c>
      <c r="U99" s="60" t="s">
        <v>37</v>
      </c>
      <c r="V99" s="60" t="s">
        <v>38</v>
      </c>
      <c r="W99" s="60" t="s">
        <v>39</v>
      </c>
      <c r="X99" s="60" t="s">
        <v>188</v>
      </c>
      <c r="Y99" s="60" t="s">
        <v>189</v>
      </c>
      <c r="Z99" s="60" t="s">
        <v>190</v>
      </c>
      <c r="AA99" s="60" t="s">
        <v>191</v>
      </c>
      <c r="AB99" s="60" t="s">
        <v>192</v>
      </c>
    </row>
    <row r="100" spans="2:28" ht="20.45">
      <c r="B100" s="41" t="s">
        <v>0</v>
      </c>
      <c r="C100" s="4" t="str">
        <f>$F$97</f>
        <v>Number</v>
      </c>
      <c r="D100" s="4" t="s">
        <v>216</v>
      </c>
      <c r="E100" s="77" t="str" cm="1">
        <f t="array" ref="E100">IFERROR(ROUND(INDEX(F_Inputs!$A$2:$Z$438,MATCH($B100&amp;$D100,F_Inputs!$A$2:$A$438&amp;F_Inputs!$B$2:$B$438,0),MATCH(E$6,F_Inputs!$A$2:$Z$2,0)),3),"-")</f>
        <v>-</v>
      </c>
      <c r="F100" s="77" t="str" cm="1">
        <f t="array" ref="F100">IFERROR(ROUND(INDEX(F_Inputs!$A$2:$Z$438,MATCH($B100&amp;$D100,F_Inputs!$A$2:$A$438&amp;F_Inputs!$B$2:$B$438,0),MATCH(F$6,F_Inputs!$A$2:$Z$2,0)),3),"-")</f>
        <v>-</v>
      </c>
      <c r="G100" s="77" t="str" cm="1">
        <f t="array" ref="G100">IFERROR(ROUND(INDEX(F_Inputs!$A$2:$Z$438,MATCH($B100&amp;$D100,F_Inputs!$A$2:$A$438&amp;F_Inputs!$B$2:$B$438,0),MATCH(G$6,F_Inputs!$A$2:$Z$2,0)),3),"-")</f>
        <v>-</v>
      </c>
      <c r="H100" s="77" t="str" cm="1">
        <f t="array" ref="H100">IFERROR(ROUND(INDEX(F_Inputs!$A$2:$Z$438,MATCH($B100&amp;$D100,F_Inputs!$A$2:$A$438&amp;F_Inputs!$B$2:$B$438,0),MATCH(H$6,F_Inputs!$A$2:$Z$2,0)),3),"-")</f>
        <v>-</v>
      </c>
      <c r="I100" s="77" cm="1">
        <f t="array" ref="I100">IFERROR(ROUND(INDEX(F_Inputs!$A$2:$Z$438,MATCH($B100&amp;$D100,F_Inputs!$A$2:$A$438&amp;F_Inputs!$B$2:$B$438,0),MATCH(I$6,F_Inputs!$A$2:$Z$2,0)),3),"-")</f>
        <v>2</v>
      </c>
      <c r="J100" s="77" cm="1">
        <f t="array" ref="J100">IFERROR(ROUND(INDEX(F_Inputs!$A$2:$Z$438,MATCH($B100&amp;$D100,F_Inputs!$A$2:$A$438&amp;F_Inputs!$B$2:$B$438,0),MATCH(J$6,F_Inputs!$A$2:$Z$2,0)),3),"-")</f>
        <v>1</v>
      </c>
      <c r="K100" s="77" cm="1">
        <f t="array" ref="K100">IFERROR(ROUND(INDEX(F_Inputs!$A$2:$Z$438,MATCH($B100&amp;$D100,F_Inputs!$A$2:$A$438&amp;F_Inputs!$B$2:$B$438,0),MATCH(K$6,F_Inputs!$A$2:$Z$2,0)),3),"-")</f>
        <v>5</v>
      </c>
      <c r="L100" s="77" cm="1">
        <f t="array" ref="L100">IFERROR(ROUND(INDEX(F_Inputs!$A$2:$Z$438,MATCH($B100&amp;$D100,F_Inputs!$A$2:$A$438&amp;F_Inputs!$B$2:$B$438,0),MATCH(L$6,F_Inputs!$A$2:$Z$2,0)),3),"-")</f>
        <v>6</v>
      </c>
      <c r="M100" s="77" cm="1">
        <f t="array" ref="M100">IFERROR(ROUND(INDEX(F_Inputs!$A$2:$Z$438,MATCH($B100&amp;$D100,F_Inputs!$A$2:$A$438&amp;F_Inputs!$B$2:$B$438,0),MATCH(M$6,F_Inputs!$A$2:$Z$2,0)),3),"-")</f>
        <v>5</v>
      </c>
      <c r="N100" s="77" cm="1">
        <f t="array" ref="N100">IFERROR(ROUND(INDEX(F_Inputs!$A$2:$Z$438,MATCH($B100&amp;$D100,F_Inputs!$A$2:$A$438&amp;F_Inputs!$B$2:$B$438,0),MATCH(N$6,F_Inputs!$A$2:$Z$2,0)),3),"-")</f>
        <v>5</v>
      </c>
      <c r="O100" s="77" cm="1">
        <f t="array" ref="O100">IFERROR(ROUND(INDEX(F_Inputs!$A$2:$Z$438,MATCH($B100&amp;$D100,F_Inputs!$A$2:$A$438&amp;F_Inputs!$B$2:$B$438,0),MATCH(O$6,F_Inputs!$A$2:$Z$2,0)),3),"-")</f>
        <v>2</v>
      </c>
      <c r="P100" s="77" cm="1">
        <f t="array" ref="P100">IFERROR(ROUND(INDEX(F_Inputs!$A$2:$Z$438,MATCH($B100&amp;$D100,F_Inputs!$A$2:$A$438&amp;F_Inputs!$B$2:$B$438,0),MATCH(P$6,F_Inputs!$A$2:$Z$2,0)),3),"-")</f>
        <v>2</v>
      </c>
      <c r="Q100" s="77" cm="1">
        <f t="array" ref="Q100">IFERROR(ROUND(INDEX(F_Inputs!$A$2:$Z$438,MATCH($B100&amp;$D100,F_Inputs!$A$2:$A$438&amp;F_Inputs!$B$2:$B$438,0),MATCH(Q$6,F_Inputs!$A$2:$Z$2,0)),3),"-")</f>
        <v>3</v>
      </c>
      <c r="R100" s="77" cm="1">
        <f t="array" ref="R100">IFERROR(ROUND(INDEX(F_Inputs!$A$2:$Z$438,MATCH($B100&amp;$D100,F_Inputs!$A$2:$A$438&amp;F_Inputs!$B$2:$B$438,0),MATCH(R$6,F_Inputs!$A$2:$Z$2,0)),3),"-")</f>
        <v>2</v>
      </c>
      <c r="S100" s="77" cm="1">
        <f t="array" ref="S100">IFERROR(ROUND(INDEX(F_Inputs!$A$2:$Z$438,MATCH($B100&amp;$D100,F_Inputs!$A$2:$A$438&amp;F_Inputs!$B$2:$B$438,0),MATCH(S$6,F_Inputs!$A$2:$Z$2,0)),3),"-")</f>
        <v>3</v>
      </c>
      <c r="T100" s="77" cm="1">
        <f t="array" ref="T100">IFERROR(ROUND(INDEX(F_Inputs!$A$2:$Z$438,MATCH($B100&amp;$D100,F_Inputs!$A$2:$A$438&amp;F_Inputs!$B$2:$B$438,0),MATCH(T$6,F_Inputs!$A$2:$Z$2,0)),3),"-")</f>
        <v>1</v>
      </c>
      <c r="U100" s="77" cm="1">
        <f t="array" ref="U100">IFERROR(ROUND(INDEX(F_Inputs!$A$2:$Z$438,MATCH($B100&amp;$D100,F_Inputs!$A$2:$A$438&amp;F_Inputs!$B$2:$B$438,0),MATCH(U$6,F_Inputs!$A$2:$Z$2,0)),3),"-")</f>
        <v>0</v>
      </c>
      <c r="V100" s="77" cm="1">
        <f t="array" ref="V100">IFERROR(ROUND(INDEX(F_Inputs!$A$2:$Z$438,MATCH($B100&amp;$D100,F_Inputs!$A$2:$A$438&amp;F_Inputs!$B$2:$B$438,0),MATCH(V$6,F_Inputs!$A$2:$Z$2,0)),3),"-")</f>
        <v>0</v>
      </c>
      <c r="W100" s="77" cm="1">
        <f t="array" ref="W100">IFERROR(ROUND(INDEX(F_Inputs!$A$2:$Z$438,MATCH($B100&amp;$D100,F_Inputs!$A$2:$A$438&amp;F_Inputs!$B$2:$B$438,0),MATCH(W$6,F_Inputs!$A$2:$Z$2,0)),3),"-")</f>
        <v>1</v>
      </c>
      <c r="X100" s="77" cm="1">
        <f t="array" ref="X100">IFERROR(ROUND(INDEX(F_Inputs!$A$2:$Z$438,MATCH($B100&amp;$D100,F_Inputs!$A$2:$A$438&amp;F_Inputs!$B$2:$B$438,0),MATCH(X$6,F_Inputs!$A$2:$Z$2,0)),3),"-")</f>
        <v>2</v>
      </c>
      <c r="Y100" s="77" cm="1">
        <f t="array" ref="Y100">IFERROR(ROUND(INDEX(F_Inputs!$A$2:$Z$438,MATCH($B100&amp;$D100,F_Inputs!$A$2:$A$438&amp;F_Inputs!$B$2:$B$438,0),MATCH(Y$6,F_Inputs!$A$2:$Z$2,0)),3),"-")</f>
        <v>2</v>
      </c>
      <c r="Z100" s="77" cm="1">
        <f t="array" ref="Z100">IFERROR(ROUND(INDEX(F_Inputs!$A$2:$Z$438,MATCH($B100&amp;$D100,F_Inputs!$A$2:$A$438&amp;F_Inputs!$B$2:$B$438,0),MATCH(Z$6,F_Inputs!$A$2:$Z$2,0)),3),"-")</f>
        <v>3</v>
      </c>
      <c r="AA100" s="77" cm="1">
        <f t="array" ref="AA100">IFERROR(ROUND(INDEX(F_Inputs!$A$2:$Z$438,MATCH($B100&amp;$D100,F_Inputs!$A$2:$A$438&amp;F_Inputs!$B$2:$B$438,0),MATCH(AA$6,F_Inputs!$A$2:$Z$2,0)),3),"-")</f>
        <v>2</v>
      </c>
      <c r="AB100" s="77" cm="1">
        <f t="array" ref="AB100">IFERROR(ROUND(INDEX(F_Inputs!$A$2:$Z$438,MATCH($B100&amp;$D100,F_Inputs!$A$2:$A$438&amp;F_Inputs!$B$2:$B$438,0),MATCH(AB$6,F_Inputs!$A$2:$Z$2,0)),3),"-")</f>
        <v>2</v>
      </c>
    </row>
    <row r="101" spans="2:28" ht="20.45">
      <c r="B101" s="41" t="s">
        <v>232</v>
      </c>
      <c r="C101" s="4" t="str">
        <f t="shared" ref="C101:C118" si="8">$F$97</f>
        <v>Number</v>
      </c>
      <c r="D101" s="4" t="str">
        <f t="shared" ref="D101:D115" si="9">$D$100</f>
        <v>OUT5_08_F_PR24</v>
      </c>
      <c r="E101" s="77" t="str" cm="1">
        <f t="array" ref="E101">IFERROR(ROUND(INDEX(F_Inputs!$A$2:$Z$438,MATCH($B101&amp;$D101,F_Inputs!$A$2:$A$438&amp;F_Inputs!$B$2:$B$438,0),MATCH(E$6,F_Inputs!$A$2:$Z$2,0)),3),"-")</f>
        <v>-</v>
      </c>
      <c r="F101" s="77" t="str" cm="1">
        <f t="array" ref="F101">IFERROR(ROUND(INDEX(F_Inputs!$A$2:$Z$438,MATCH($B101&amp;$D101,F_Inputs!$A$2:$A$438&amp;F_Inputs!$B$2:$B$438,0),MATCH(F$6,F_Inputs!$A$2:$Z$2,0)),3),"-")</f>
        <v>-</v>
      </c>
      <c r="G101" s="77" t="str" cm="1">
        <f t="array" ref="G101">IFERROR(ROUND(INDEX(F_Inputs!$A$2:$Z$438,MATCH($B101&amp;$D101,F_Inputs!$A$2:$A$438&amp;F_Inputs!$B$2:$B$438,0),MATCH(G$6,F_Inputs!$A$2:$Z$2,0)),3),"-")</f>
        <v>-</v>
      </c>
      <c r="H101" s="77" t="str" cm="1">
        <f t="array" ref="H101">IFERROR(ROUND(INDEX(F_Inputs!$A$2:$Z$438,MATCH($B101&amp;$D101,F_Inputs!$A$2:$A$438&amp;F_Inputs!$B$2:$B$438,0),MATCH(H$6,F_Inputs!$A$2:$Z$2,0)),3),"-")</f>
        <v>-</v>
      </c>
      <c r="I101" s="77" cm="1">
        <f t="array" ref="I101">IFERROR(ROUND(INDEX(F_Inputs!$A$2:$Z$438,MATCH($B101&amp;$D101,F_Inputs!$A$2:$A$438&amp;F_Inputs!$B$2:$B$438,0),MATCH(I$6,F_Inputs!$A$2:$Z$2,0)),3),"-")</f>
        <v>4</v>
      </c>
      <c r="J101" s="77" cm="1">
        <f t="array" ref="J101">IFERROR(ROUND(INDEX(F_Inputs!$A$2:$Z$438,MATCH($B101&amp;$D101,F_Inputs!$A$2:$A$438&amp;F_Inputs!$B$2:$B$438,0),MATCH(J$6,F_Inputs!$A$2:$Z$2,0)),3),"-")</f>
        <v>6</v>
      </c>
      <c r="K101" s="77" cm="1">
        <f t="array" ref="K101">IFERROR(ROUND(INDEX(F_Inputs!$A$2:$Z$438,MATCH($B101&amp;$D101,F_Inputs!$A$2:$A$438&amp;F_Inputs!$B$2:$B$438,0),MATCH(K$6,F_Inputs!$A$2:$Z$2,0)),3),"-")</f>
        <v>6</v>
      </c>
      <c r="L101" s="77" cm="1">
        <f t="array" ref="L101">IFERROR(ROUND(INDEX(F_Inputs!$A$2:$Z$438,MATCH($B101&amp;$D101,F_Inputs!$A$2:$A$438&amp;F_Inputs!$B$2:$B$438,0),MATCH(L$6,F_Inputs!$A$2:$Z$2,0)),3),"-")</f>
        <v>3</v>
      </c>
      <c r="M101" s="77" cm="1">
        <f t="array" ref="M101">IFERROR(ROUND(INDEX(F_Inputs!$A$2:$Z$438,MATCH($B101&amp;$D101,F_Inputs!$A$2:$A$438&amp;F_Inputs!$B$2:$B$438,0),MATCH(M$6,F_Inputs!$A$2:$Z$2,0)),3),"-")</f>
        <v>5</v>
      </c>
      <c r="N101" s="77" cm="1">
        <f t="array" ref="N101">IFERROR(ROUND(INDEX(F_Inputs!$A$2:$Z$438,MATCH($B101&amp;$D101,F_Inputs!$A$2:$A$438&amp;F_Inputs!$B$2:$B$438,0),MATCH(N$6,F_Inputs!$A$2:$Z$2,0)),3),"-")</f>
        <v>9</v>
      </c>
      <c r="O101" s="77" cm="1">
        <f t="array" ref="O101">IFERROR(ROUND(INDEX(F_Inputs!$A$2:$Z$438,MATCH($B101&amp;$D101,F_Inputs!$A$2:$A$438&amp;F_Inputs!$B$2:$B$438,0),MATCH(O$6,F_Inputs!$A$2:$Z$2,0)),3),"-")</f>
        <v>8</v>
      </c>
      <c r="P101" s="77" cm="1">
        <f t="array" ref="P101">IFERROR(ROUND(INDEX(F_Inputs!$A$2:$Z$438,MATCH($B101&amp;$D101,F_Inputs!$A$2:$A$438&amp;F_Inputs!$B$2:$B$438,0),MATCH(P$6,F_Inputs!$A$2:$Z$2,0)),3),"-")</f>
        <v>5</v>
      </c>
      <c r="Q101" s="77" cm="1">
        <f t="array" ref="Q101">IFERROR(ROUND(INDEX(F_Inputs!$A$2:$Z$438,MATCH($B101&amp;$D101,F_Inputs!$A$2:$A$438&amp;F_Inputs!$B$2:$B$438,0),MATCH(Q$6,F_Inputs!$A$2:$Z$2,0)),3),"-")</f>
        <v>8</v>
      </c>
      <c r="R101" s="77" cm="1">
        <f t="array" ref="R101">IFERROR(ROUND(INDEX(F_Inputs!$A$2:$Z$438,MATCH($B101&amp;$D101,F_Inputs!$A$2:$A$438&amp;F_Inputs!$B$2:$B$438,0),MATCH(R$6,F_Inputs!$A$2:$Z$2,0)),3),"-")</f>
        <v>8</v>
      </c>
      <c r="S101" s="77" cm="1">
        <f t="array" ref="S101">IFERROR(ROUND(INDEX(F_Inputs!$A$2:$Z$438,MATCH($B101&amp;$D101,F_Inputs!$A$2:$A$438&amp;F_Inputs!$B$2:$B$438,0),MATCH(S$6,F_Inputs!$A$2:$Z$2,0)),3),"-")</f>
        <v>8</v>
      </c>
      <c r="T101" s="77" cm="1">
        <f t="array" ref="T101">IFERROR(ROUND(INDEX(F_Inputs!$A$2:$Z$438,MATCH($B101&amp;$D101,F_Inputs!$A$2:$A$438&amp;F_Inputs!$B$2:$B$438,0),MATCH(T$6,F_Inputs!$A$2:$Z$2,0)),3),"-")</f>
        <v>8</v>
      </c>
      <c r="U101" s="77" cm="1">
        <f t="array" ref="U101">IFERROR(ROUND(INDEX(F_Inputs!$A$2:$Z$438,MATCH($B101&amp;$D101,F_Inputs!$A$2:$A$438&amp;F_Inputs!$B$2:$B$438,0),MATCH(U$6,F_Inputs!$A$2:$Z$2,0)),3),"-")</f>
        <v>8</v>
      </c>
      <c r="V101" s="77" cm="1">
        <f t="array" ref="V101">IFERROR(ROUND(INDEX(F_Inputs!$A$2:$Z$438,MATCH($B101&amp;$D101,F_Inputs!$A$2:$A$438&amp;F_Inputs!$B$2:$B$438,0),MATCH(V$6,F_Inputs!$A$2:$Z$2,0)),3),"-")</f>
        <v>8</v>
      </c>
      <c r="W101" s="77" cm="1">
        <f t="array" ref="W101">IFERROR(ROUND(INDEX(F_Inputs!$A$2:$Z$438,MATCH($B101&amp;$D101,F_Inputs!$A$2:$A$438&amp;F_Inputs!$B$2:$B$438,0),MATCH(W$6,F_Inputs!$A$2:$Z$2,0)),3),"-")</f>
        <v>8</v>
      </c>
      <c r="X101" s="77" cm="1">
        <f t="array" ref="X101">IFERROR(ROUND(INDEX(F_Inputs!$A$2:$Z$438,MATCH($B101&amp;$D101,F_Inputs!$A$2:$A$438&amp;F_Inputs!$B$2:$B$438,0),MATCH(X$6,F_Inputs!$A$2:$Z$2,0)),3),"-")</f>
        <v>8</v>
      </c>
      <c r="Y101" s="77" cm="1">
        <f t="array" ref="Y101">IFERROR(ROUND(INDEX(F_Inputs!$A$2:$Z$438,MATCH($B101&amp;$D101,F_Inputs!$A$2:$A$438&amp;F_Inputs!$B$2:$B$438,0),MATCH(Y$6,F_Inputs!$A$2:$Z$2,0)),3),"-")</f>
        <v>8</v>
      </c>
      <c r="Z101" s="77" cm="1">
        <f t="array" ref="Z101">IFERROR(ROUND(INDEX(F_Inputs!$A$2:$Z$438,MATCH($B101&amp;$D101,F_Inputs!$A$2:$A$438&amp;F_Inputs!$B$2:$B$438,0),MATCH(Z$6,F_Inputs!$A$2:$Z$2,0)),3),"-")</f>
        <v>8</v>
      </c>
      <c r="AA101" s="77" cm="1">
        <f t="array" ref="AA101">IFERROR(ROUND(INDEX(F_Inputs!$A$2:$Z$438,MATCH($B101&amp;$D101,F_Inputs!$A$2:$A$438&amp;F_Inputs!$B$2:$B$438,0),MATCH(AA$6,F_Inputs!$A$2:$Z$2,0)),3),"-")</f>
        <v>8</v>
      </c>
      <c r="AB101" s="77" cm="1">
        <f t="array" ref="AB101">IFERROR(ROUND(INDEX(F_Inputs!$A$2:$Z$438,MATCH($B101&amp;$D101,F_Inputs!$A$2:$A$438&amp;F_Inputs!$B$2:$B$438,0),MATCH(AB$6,F_Inputs!$A$2:$Z$2,0)),3),"-")</f>
        <v>8</v>
      </c>
    </row>
    <row r="102" spans="2:28" ht="20.45">
      <c r="B102" s="41" t="s">
        <v>233</v>
      </c>
      <c r="C102" s="4" t="str">
        <f t="shared" si="8"/>
        <v>Number</v>
      </c>
      <c r="D102" s="4" t="str">
        <f t="shared" si="9"/>
        <v>OUT5_08_F_PR24</v>
      </c>
      <c r="E102" s="77" t="str" cm="1">
        <f t="array" ref="E102">IFERROR(ROUND(INDEX(F_Inputs!$A$2:$Z$438,MATCH($B102&amp;$D102,F_Inputs!$A$2:$A$438&amp;F_Inputs!$B$2:$B$438,0),MATCH(E$6,F_Inputs!$A$2:$Z$2,0)),3),"-")</f>
        <v>-</v>
      </c>
      <c r="F102" s="77" t="str" cm="1">
        <f t="array" ref="F102">IFERROR(ROUND(INDEX(F_Inputs!$A$2:$Z$438,MATCH($B102&amp;$D102,F_Inputs!$A$2:$A$438&amp;F_Inputs!$B$2:$B$438,0),MATCH(F$6,F_Inputs!$A$2:$Z$2,0)),3),"-")</f>
        <v>-</v>
      </c>
      <c r="G102" s="77" t="str" cm="1">
        <f t="array" ref="G102">IFERROR(ROUND(INDEX(F_Inputs!$A$2:$Z$438,MATCH($B102&amp;$D102,F_Inputs!$A$2:$A$438&amp;F_Inputs!$B$2:$B$438,0),MATCH(G$6,F_Inputs!$A$2:$Z$2,0)),3),"-")</f>
        <v>-</v>
      </c>
      <c r="H102" s="77" t="str" cm="1">
        <f t="array" ref="H102">IFERROR(ROUND(INDEX(F_Inputs!$A$2:$Z$438,MATCH($B102&amp;$D102,F_Inputs!$A$2:$A$438&amp;F_Inputs!$B$2:$B$438,0),MATCH(H$6,F_Inputs!$A$2:$Z$2,0)),3),"-")</f>
        <v>-</v>
      </c>
      <c r="I102" s="77" cm="1">
        <f t="array" ref="I102">IFERROR(ROUND(INDEX(F_Inputs!$A$2:$Z$438,MATCH($B102&amp;$D102,F_Inputs!$A$2:$A$438&amp;F_Inputs!$B$2:$B$438,0),MATCH(I$6,F_Inputs!$A$2:$Z$2,0)),3),"-")</f>
        <v>0</v>
      </c>
      <c r="J102" s="77" cm="1">
        <f t="array" ref="J102">IFERROR(ROUND(INDEX(F_Inputs!$A$2:$Z$438,MATCH($B102&amp;$D102,F_Inputs!$A$2:$A$438&amp;F_Inputs!$B$2:$B$438,0),MATCH(J$6,F_Inputs!$A$2:$Z$2,0)),3),"-")</f>
        <v>0</v>
      </c>
      <c r="K102" s="77" cm="1">
        <f t="array" ref="K102">IFERROR(ROUND(INDEX(F_Inputs!$A$2:$Z$438,MATCH($B102&amp;$D102,F_Inputs!$A$2:$A$438&amp;F_Inputs!$B$2:$B$438,0),MATCH(K$6,F_Inputs!$A$2:$Z$2,0)),3),"-")</f>
        <v>0</v>
      </c>
      <c r="L102" s="77" cm="1">
        <f t="array" ref="L102">IFERROR(ROUND(INDEX(F_Inputs!$A$2:$Z$438,MATCH($B102&amp;$D102,F_Inputs!$A$2:$A$438&amp;F_Inputs!$B$2:$B$438,0),MATCH(L$6,F_Inputs!$A$2:$Z$2,0)),3),"-")</f>
        <v>0</v>
      </c>
      <c r="M102" s="77" cm="1">
        <f t="array" ref="M102">IFERROR(ROUND(INDEX(F_Inputs!$A$2:$Z$438,MATCH($B102&amp;$D102,F_Inputs!$A$2:$A$438&amp;F_Inputs!$B$2:$B$438,0),MATCH(M$6,F_Inputs!$A$2:$Z$2,0)),3),"-")</f>
        <v>0</v>
      </c>
      <c r="N102" s="77" cm="1">
        <f t="array" ref="N102">IFERROR(ROUND(INDEX(F_Inputs!$A$2:$Z$438,MATCH($B102&amp;$D102,F_Inputs!$A$2:$A$438&amp;F_Inputs!$B$2:$B$438,0),MATCH(N$6,F_Inputs!$A$2:$Z$2,0)),3),"-")</f>
        <v>0</v>
      </c>
      <c r="O102" s="77" cm="1">
        <f t="array" ref="O102">IFERROR(ROUND(INDEX(F_Inputs!$A$2:$Z$438,MATCH($B102&amp;$D102,F_Inputs!$A$2:$A$438&amp;F_Inputs!$B$2:$B$438,0),MATCH(O$6,F_Inputs!$A$2:$Z$2,0)),3),"-")</f>
        <v>0</v>
      </c>
      <c r="P102" s="77" cm="1">
        <f t="array" ref="P102">IFERROR(ROUND(INDEX(F_Inputs!$A$2:$Z$438,MATCH($B102&amp;$D102,F_Inputs!$A$2:$A$438&amp;F_Inputs!$B$2:$B$438,0),MATCH(P$6,F_Inputs!$A$2:$Z$2,0)),3),"-")</f>
        <v>0</v>
      </c>
      <c r="Q102" s="77" cm="1">
        <f t="array" ref="Q102">IFERROR(ROUND(INDEX(F_Inputs!$A$2:$Z$438,MATCH($B102&amp;$D102,F_Inputs!$A$2:$A$438&amp;F_Inputs!$B$2:$B$438,0),MATCH(Q$6,F_Inputs!$A$2:$Z$2,0)),3),"-")</f>
        <v>0</v>
      </c>
      <c r="R102" s="77" cm="1">
        <f t="array" ref="R102">IFERROR(ROUND(INDEX(F_Inputs!$A$2:$Z$438,MATCH($B102&amp;$D102,F_Inputs!$A$2:$A$438&amp;F_Inputs!$B$2:$B$438,0),MATCH(R$6,F_Inputs!$A$2:$Z$2,0)),3),"-")</f>
        <v>0</v>
      </c>
      <c r="S102" s="77" cm="1">
        <f t="array" ref="S102">IFERROR(ROUND(INDEX(F_Inputs!$A$2:$Z$438,MATCH($B102&amp;$D102,F_Inputs!$A$2:$A$438&amp;F_Inputs!$B$2:$B$438,0),MATCH(S$6,F_Inputs!$A$2:$Z$2,0)),3),"-")</f>
        <v>0</v>
      </c>
      <c r="T102" s="77" cm="1">
        <f t="array" ref="T102">IFERROR(ROUND(INDEX(F_Inputs!$A$2:$Z$438,MATCH($B102&amp;$D102,F_Inputs!$A$2:$A$438&amp;F_Inputs!$B$2:$B$438,0),MATCH(T$6,F_Inputs!$A$2:$Z$2,0)),3),"-")</f>
        <v>0</v>
      </c>
      <c r="U102" s="77" cm="1">
        <f t="array" ref="U102">IFERROR(ROUND(INDEX(F_Inputs!$A$2:$Z$438,MATCH($B102&amp;$D102,F_Inputs!$A$2:$A$438&amp;F_Inputs!$B$2:$B$438,0),MATCH(U$6,F_Inputs!$A$2:$Z$2,0)),3),"-")</f>
        <v>0</v>
      </c>
      <c r="V102" s="77" cm="1">
        <f t="array" ref="V102">IFERROR(ROUND(INDEX(F_Inputs!$A$2:$Z$438,MATCH($B102&amp;$D102,F_Inputs!$A$2:$A$438&amp;F_Inputs!$B$2:$B$438,0),MATCH(V$6,F_Inputs!$A$2:$Z$2,0)),3),"-")</f>
        <v>0</v>
      </c>
      <c r="W102" s="77" cm="1">
        <f t="array" ref="W102">IFERROR(ROUND(INDEX(F_Inputs!$A$2:$Z$438,MATCH($B102&amp;$D102,F_Inputs!$A$2:$A$438&amp;F_Inputs!$B$2:$B$438,0),MATCH(W$6,F_Inputs!$A$2:$Z$2,0)),3),"-")</f>
        <v>0</v>
      </c>
      <c r="X102" s="77" cm="1">
        <f t="array" ref="X102">IFERROR(ROUND(INDEX(F_Inputs!$A$2:$Z$438,MATCH($B102&amp;$D102,F_Inputs!$A$2:$A$438&amp;F_Inputs!$B$2:$B$438,0),MATCH(X$6,F_Inputs!$A$2:$Z$2,0)),3),"-")</f>
        <v>0</v>
      </c>
      <c r="Y102" s="77" cm="1">
        <f t="array" ref="Y102">IFERROR(ROUND(INDEX(F_Inputs!$A$2:$Z$438,MATCH($B102&amp;$D102,F_Inputs!$A$2:$A$438&amp;F_Inputs!$B$2:$B$438,0),MATCH(Y$6,F_Inputs!$A$2:$Z$2,0)),3),"-")</f>
        <v>0</v>
      </c>
      <c r="Z102" s="77" cm="1">
        <f t="array" ref="Z102">IFERROR(ROUND(INDEX(F_Inputs!$A$2:$Z$438,MATCH($B102&amp;$D102,F_Inputs!$A$2:$A$438&amp;F_Inputs!$B$2:$B$438,0),MATCH(Z$6,F_Inputs!$A$2:$Z$2,0)),3),"-")</f>
        <v>0</v>
      </c>
      <c r="AA102" s="77" cm="1">
        <f t="array" ref="AA102">IFERROR(ROUND(INDEX(F_Inputs!$A$2:$Z$438,MATCH($B102&amp;$D102,F_Inputs!$A$2:$A$438&amp;F_Inputs!$B$2:$B$438,0),MATCH(AA$6,F_Inputs!$A$2:$Z$2,0)),3),"-")</f>
        <v>0</v>
      </c>
      <c r="AB102" s="77" cm="1">
        <f t="array" ref="AB102">IFERROR(ROUND(INDEX(F_Inputs!$A$2:$Z$438,MATCH($B102&amp;$D102,F_Inputs!$A$2:$A$438&amp;F_Inputs!$B$2:$B$438,0),MATCH(AB$6,F_Inputs!$A$2:$Z$2,0)),3),"-")</f>
        <v>0</v>
      </c>
    </row>
    <row r="103" spans="2:28" ht="20.45">
      <c r="B103" s="41" t="s">
        <v>236</v>
      </c>
      <c r="C103" s="4" t="str">
        <f t="shared" si="8"/>
        <v>Number</v>
      </c>
      <c r="D103" s="4" t="str">
        <f t="shared" si="9"/>
        <v>OUT5_08_F_PR24</v>
      </c>
      <c r="E103" s="77" t="str" cm="1">
        <f t="array" ref="E103">IFERROR(ROUND(INDEX(F_Inputs!$A$2:$Z$438,MATCH($B103&amp;$D103,F_Inputs!$A$2:$A$438&amp;F_Inputs!$B$2:$B$438,0),MATCH(E$6,F_Inputs!$A$2:$Z$2,0)),3),"-")</f>
        <v>-</v>
      </c>
      <c r="F103" s="77" t="str" cm="1">
        <f t="array" ref="F103">IFERROR(ROUND(INDEX(F_Inputs!$A$2:$Z$438,MATCH($B103&amp;$D103,F_Inputs!$A$2:$A$438&amp;F_Inputs!$B$2:$B$438,0),MATCH(F$6,F_Inputs!$A$2:$Z$2,0)),3),"-")</f>
        <v>-</v>
      </c>
      <c r="G103" s="77" t="str" cm="1">
        <f t="array" ref="G103">IFERROR(ROUND(INDEX(F_Inputs!$A$2:$Z$438,MATCH($B103&amp;$D103,F_Inputs!$A$2:$A$438&amp;F_Inputs!$B$2:$B$438,0),MATCH(G$6,F_Inputs!$A$2:$Z$2,0)),3),"-")</f>
        <v>-</v>
      </c>
      <c r="H103" s="77" t="str" cm="1">
        <f t="array" ref="H103">IFERROR(ROUND(INDEX(F_Inputs!$A$2:$Z$438,MATCH($B103&amp;$D103,F_Inputs!$A$2:$A$438&amp;F_Inputs!$B$2:$B$438,0),MATCH(H$6,F_Inputs!$A$2:$Z$2,0)),3),"-")</f>
        <v>-</v>
      </c>
      <c r="I103" s="77" cm="1">
        <f t="array" ref="I103">IFERROR(ROUND(INDEX(F_Inputs!$A$2:$Z$438,MATCH($B103&amp;$D103,F_Inputs!$A$2:$A$438&amp;F_Inputs!$B$2:$B$438,0),MATCH(I$6,F_Inputs!$A$2:$Z$2,0)),3),"-")</f>
        <v>6</v>
      </c>
      <c r="J103" s="77" cm="1">
        <f t="array" ref="J103">IFERROR(ROUND(INDEX(F_Inputs!$A$2:$Z$438,MATCH($B103&amp;$D103,F_Inputs!$A$2:$A$438&amp;F_Inputs!$B$2:$B$438,0),MATCH(J$6,F_Inputs!$A$2:$Z$2,0)),3),"-")</f>
        <v>2</v>
      </c>
      <c r="K103" s="77" cm="1">
        <f t="array" ref="K103">IFERROR(ROUND(INDEX(F_Inputs!$A$2:$Z$438,MATCH($B103&amp;$D103,F_Inputs!$A$2:$A$438&amp;F_Inputs!$B$2:$B$438,0),MATCH(K$6,F_Inputs!$A$2:$Z$2,0)),3),"-")</f>
        <v>3</v>
      </c>
      <c r="L103" s="77" cm="1">
        <f t="array" ref="L103">IFERROR(ROUND(INDEX(F_Inputs!$A$2:$Z$438,MATCH($B103&amp;$D103,F_Inputs!$A$2:$A$438&amp;F_Inputs!$B$2:$B$438,0),MATCH(L$6,F_Inputs!$A$2:$Z$2,0)),3),"-")</f>
        <v>1</v>
      </c>
      <c r="M103" s="77" cm="1">
        <f t="array" ref="M103">IFERROR(ROUND(INDEX(F_Inputs!$A$2:$Z$438,MATCH($B103&amp;$D103,F_Inputs!$A$2:$A$438&amp;F_Inputs!$B$2:$B$438,0),MATCH(M$6,F_Inputs!$A$2:$Z$2,0)),3),"-")</f>
        <v>3</v>
      </c>
      <c r="N103" s="77" t="str" cm="1">
        <f t="array" ref="N103">IFERROR(ROUND(INDEX(F_Inputs!$A$2:$Z$438,MATCH($B103&amp;$D103,F_Inputs!$A$2:$A$438&amp;F_Inputs!$B$2:$B$438,0),MATCH(N$6,F_Inputs!$A$2:$Z$2,0)),3),"-")</f>
        <v>-</v>
      </c>
      <c r="O103" s="77" cm="1">
        <f t="array" ref="O103">IFERROR(ROUND(INDEX(F_Inputs!$A$2:$Z$438,MATCH($B103&amp;$D103,F_Inputs!$A$2:$A$438&amp;F_Inputs!$B$2:$B$438,0),MATCH(O$6,F_Inputs!$A$2:$Z$2,0)),3),"-")</f>
        <v>1</v>
      </c>
      <c r="P103" s="77" cm="1">
        <f t="array" ref="P103">IFERROR(ROUND(INDEX(F_Inputs!$A$2:$Z$438,MATCH($B103&amp;$D103,F_Inputs!$A$2:$A$438&amp;F_Inputs!$B$2:$B$438,0),MATCH(P$6,F_Inputs!$A$2:$Z$2,0)),3),"-")</f>
        <v>2</v>
      </c>
      <c r="Q103" s="77" cm="1">
        <f t="array" ref="Q103">IFERROR(ROUND(INDEX(F_Inputs!$A$2:$Z$438,MATCH($B103&amp;$D103,F_Inputs!$A$2:$A$438&amp;F_Inputs!$B$2:$B$438,0),MATCH(Q$6,F_Inputs!$A$2:$Z$2,0)),3),"-")</f>
        <v>2</v>
      </c>
      <c r="R103" s="77" cm="1">
        <f t="array" ref="R103">IFERROR(ROUND(INDEX(F_Inputs!$A$2:$Z$438,MATCH($B103&amp;$D103,F_Inputs!$A$2:$A$438&amp;F_Inputs!$B$2:$B$438,0),MATCH(R$6,F_Inputs!$A$2:$Z$2,0)),3),"-")</f>
        <v>2</v>
      </c>
      <c r="S103" s="77" cm="1">
        <f t="array" ref="S103">IFERROR(ROUND(INDEX(F_Inputs!$A$2:$Z$438,MATCH($B103&amp;$D103,F_Inputs!$A$2:$A$438&amp;F_Inputs!$B$2:$B$438,0),MATCH(S$6,F_Inputs!$A$2:$Z$2,0)),3),"-")</f>
        <v>2</v>
      </c>
      <c r="T103" s="77" cm="1">
        <f t="array" ref="T103">IFERROR(ROUND(INDEX(F_Inputs!$A$2:$Z$438,MATCH($B103&amp;$D103,F_Inputs!$A$2:$A$438&amp;F_Inputs!$B$2:$B$438,0),MATCH(T$6,F_Inputs!$A$2:$Z$2,0)),3),"-")</f>
        <v>2</v>
      </c>
      <c r="U103" s="77" cm="1">
        <f t="array" ref="U103">IFERROR(ROUND(INDEX(F_Inputs!$A$2:$Z$438,MATCH($B103&amp;$D103,F_Inputs!$A$2:$A$438&amp;F_Inputs!$B$2:$B$438,0),MATCH(U$6,F_Inputs!$A$2:$Z$2,0)),3),"-")</f>
        <v>1</v>
      </c>
      <c r="V103" s="77" cm="1">
        <f t="array" ref="V103">IFERROR(ROUND(INDEX(F_Inputs!$A$2:$Z$438,MATCH($B103&amp;$D103,F_Inputs!$A$2:$A$438&amp;F_Inputs!$B$2:$B$438,0),MATCH(V$6,F_Inputs!$A$2:$Z$2,0)),3),"-")</f>
        <v>1</v>
      </c>
      <c r="W103" s="77" cm="1">
        <f t="array" ref="W103">IFERROR(ROUND(INDEX(F_Inputs!$A$2:$Z$438,MATCH($B103&amp;$D103,F_Inputs!$A$2:$A$438&amp;F_Inputs!$B$2:$B$438,0),MATCH(W$6,F_Inputs!$A$2:$Z$2,0)),3),"-")</f>
        <v>0</v>
      </c>
      <c r="X103" s="77" cm="1">
        <f t="array" ref="X103">IFERROR(ROUND(INDEX(F_Inputs!$A$2:$Z$438,MATCH($B103&amp;$D103,F_Inputs!$A$2:$A$438&amp;F_Inputs!$B$2:$B$438,0),MATCH(X$6,F_Inputs!$A$2:$Z$2,0)),3),"-")</f>
        <v>0</v>
      </c>
      <c r="Y103" s="77" cm="1">
        <f t="array" ref="Y103">IFERROR(ROUND(INDEX(F_Inputs!$A$2:$Z$438,MATCH($B103&amp;$D103,F_Inputs!$A$2:$A$438&amp;F_Inputs!$B$2:$B$438,0),MATCH(Y$6,F_Inputs!$A$2:$Z$2,0)),3),"-")</f>
        <v>0</v>
      </c>
      <c r="Z103" s="77" cm="1">
        <f t="array" ref="Z103">IFERROR(ROUND(INDEX(F_Inputs!$A$2:$Z$438,MATCH($B103&amp;$D103,F_Inputs!$A$2:$A$438&amp;F_Inputs!$B$2:$B$438,0),MATCH(Z$6,F_Inputs!$A$2:$Z$2,0)),3),"-")</f>
        <v>0</v>
      </c>
      <c r="AA103" s="77" cm="1">
        <f t="array" ref="AA103">IFERROR(ROUND(INDEX(F_Inputs!$A$2:$Z$438,MATCH($B103&amp;$D103,F_Inputs!$A$2:$A$438&amp;F_Inputs!$B$2:$B$438,0),MATCH(AA$6,F_Inputs!$A$2:$Z$2,0)),3),"-")</f>
        <v>0</v>
      </c>
      <c r="AB103" s="77" cm="1">
        <f t="array" ref="AB103">IFERROR(ROUND(INDEX(F_Inputs!$A$2:$Z$438,MATCH($B103&amp;$D103,F_Inputs!$A$2:$A$438&amp;F_Inputs!$B$2:$B$438,0),MATCH(AB$6,F_Inputs!$A$2:$Z$2,0)),3),"-")</f>
        <v>0</v>
      </c>
    </row>
    <row r="104" spans="2:28" ht="20.45">
      <c r="B104" s="41" t="s">
        <v>237</v>
      </c>
      <c r="C104" s="4" t="str">
        <f t="shared" si="8"/>
        <v>Number</v>
      </c>
      <c r="D104" s="4" t="str">
        <f t="shared" si="9"/>
        <v>OUT5_08_F_PR24</v>
      </c>
      <c r="E104" s="77" t="str" cm="1">
        <f t="array" ref="E104">IFERROR(ROUND(INDEX(F_Inputs!$A$2:$Z$438,MATCH($B104&amp;$D104,F_Inputs!$A$2:$A$438&amp;F_Inputs!$B$2:$B$438,0),MATCH(E$6,F_Inputs!$A$2:$Z$2,0)),3),"-")</f>
        <v>-</v>
      </c>
      <c r="F104" s="77" t="str" cm="1">
        <f t="array" ref="F104">IFERROR(ROUND(INDEX(F_Inputs!$A$2:$Z$438,MATCH($B104&amp;$D104,F_Inputs!$A$2:$A$438&amp;F_Inputs!$B$2:$B$438,0),MATCH(F$6,F_Inputs!$A$2:$Z$2,0)),3),"-")</f>
        <v>-</v>
      </c>
      <c r="G104" s="77" t="str" cm="1">
        <f t="array" ref="G104">IFERROR(ROUND(INDEX(F_Inputs!$A$2:$Z$438,MATCH($B104&amp;$D104,F_Inputs!$A$2:$A$438&amp;F_Inputs!$B$2:$B$438,0),MATCH(G$6,F_Inputs!$A$2:$Z$2,0)),3),"-")</f>
        <v>-</v>
      </c>
      <c r="H104" s="77" t="str" cm="1">
        <f t="array" ref="H104">IFERROR(ROUND(INDEX(F_Inputs!$A$2:$Z$438,MATCH($B104&amp;$D104,F_Inputs!$A$2:$A$438&amp;F_Inputs!$B$2:$B$438,0),MATCH(H$6,F_Inputs!$A$2:$Z$2,0)),3),"-")</f>
        <v>-</v>
      </c>
      <c r="I104" s="77" cm="1">
        <f t="array" ref="I104">IFERROR(ROUND(INDEX(F_Inputs!$A$2:$Z$438,MATCH($B104&amp;$D104,F_Inputs!$A$2:$A$438&amp;F_Inputs!$B$2:$B$438,0),MATCH(I$6,F_Inputs!$A$2:$Z$2,0)),3),"-")</f>
        <v>0</v>
      </c>
      <c r="J104" s="77" cm="1">
        <f t="array" ref="J104">IFERROR(ROUND(INDEX(F_Inputs!$A$2:$Z$438,MATCH($B104&amp;$D104,F_Inputs!$A$2:$A$438&amp;F_Inputs!$B$2:$B$438,0),MATCH(J$6,F_Inputs!$A$2:$Z$2,0)),3),"-")</f>
        <v>0</v>
      </c>
      <c r="K104" s="77" cm="1">
        <f t="array" ref="K104">IFERROR(ROUND(INDEX(F_Inputs!$A$2:$Z$438,MATCH($B104&amp;$D104,F_Inputs!$A$2:$A$438&amp;F_Inputs!$B$2:$B$438,0),MATCH(K$6,F_Inputs!$A$2:$Z$2,0)),3),"-")</f>
        <v>0</v>
      </c>
      <c r="L104" s="77" cm="1">
        <f t="array" ref="L104">IFERROR(ROUND(INDEX(F_Inputs!$A$2:$Z$438,MATCH($B104&amp;$D104,F_Inputs!$A$2:$A$438&amp;F_Inputs!$B$2:$B$438,0),MATCH(L$6,F_Inputs!$A$2:$Z$2,0)),3),"-")</f>
        <v>0</v>
      </c>
      <c r="M104" s="77" cm="1">
        <f t="array" ref="M104">IFERROR(ROUND(INDEX(F_Inputs!$A$2:$Z$438,MATCH($B104&amp;$D104,F_Inputs!$A$2:$A$438&amp;F_Inputs!$B$2:$B$438,0),MATCH(M$6,F_Inputs!$A$2:$Z$2,0)),3),"-")</f>
        <v>0</v>
      </c>
      <c r="N104" s="77" cm="1">
        <f t="array" ref="N104">IFERROR(ROUND(INDEX(F_Inputs!$A$2:$Z$438,MATCH($B104&amp;$D104,F_Inputs!$A$2:$A$438&amp;F_Inputs!$B$2:$B$438,0),MATCH(N$6,F_Inputs!$A$2:$Z$2,0)),3),"-")</f>
        <v>0</v>
      </c>
      <c r="O104" s="77" cm="1">
        <f t="array" ref="O104">IFERROR(ROUND(INDEX(F_Inputs!$A$2:$Z$438,MATCH($B104&amp;$D104,F_Inputs!$A$2:$A$438&amp;F_Inputs!$B$2:$B$438,0),MATCH(O$6,F_Inputs!$A$2:$Z$2,0)),3),"-")</f>
        <v>0</v>
      </c>
      <c r="P104" s="77" cm="1">
        <f t="array" ref="P104">IFERROR(ROUND(INDEX(F_Inputs!$A$2:$Z$438,MATCH($B104&amp;$D104,F_Inputs!$A$2:$A$438&amp;F_Inputs!$B$2:$B$438,0),MATCH(P$6,F_Inputs!$A$2:$Z$2,0)),3),"-")</f>
        <v>0</v>
      </c>
      <c r="Q104" s="77" cm="1">
        <f t="array" ref="Q104">IFERROR(ROUND(INDEX(F_Inputs!$A$2:$Z$438,MATCH($B104&amp;$D104,F_Inputs!$A$2:$A$438&amp;F_Inputs!$B$2:$B$438,0),MATCH(Q$6,F_Inputs!$A$2:$Z$2,0)),3),"-")</f>
        <v>0</v>
      </c>
      <c r="R104" s="77" cm="1">
        <f t="array" ref="R104">IFERROR(ROUND(INDEX(F_Inputs!$A$2:$Z$438,MATCH($B104&amp;$D104,F_Inputs!$A$2:$A$438&amp;F_Inputs!$B$2:$B$438,0),MATCH(R$6,F_Inputs!$A$2:$Z$2,0)),3),"-")</f>
        <v>0</v>
      </c>
      <c r="S104" s="77" cm="1">
        <f t="array" ref="S104">IFERROR(ROUND(INDEX(F_Inputs!$A$2:$Z$438,MATCH($B104&amp;$D104,F_Inputs!$A$2:$A$438&amp;F_Inputs!$B$2:$B$438,0),MATCH(S$6,F_Inputs!$A$2:$Z$2,0)),3),"-")</f>
        <v>0</v>
      </c>
      <c r="T104" s="77" cm="1">
        <f t="array" ref="T104">IFERROR(ROUND(INDEX(F_Inputs!$A$2:$Z$438,MATCH($B104&amp;$D104,F_Inputs!$A$2:$A$438&amp;F_Inputs!$B$2:$B$438,0),MATCH(T$6,F_Inputs!$A$2:$Z$2,0)),3),"-")</f>
        <v>0</v>
      </c>
      <c r="U104" s="77" cm="1">
        <f t="array" ref="U104">IFERROR(ROUND(INDEX(F_Inputs!$A$2:$Z$438,MATCH($B104&amp;$D104,F_Inputs!$A$2:$A$438&amp;F_Inputs!$B$2:$B$438,0),MATCH(U$6,F_Inputs!$A$2:$Z$2,0)),3),"-")</f>
        <v>0</v>
      </c>
      <c r="V104" s="77" cm="1">
        <f t="array" ref="V104">IFERROR(ROUND(INDEX(F_Inputs!$A$2:$Z$438,MATCH($B104&amp;$D104,F_Inputs!$A$2:$A$438&amp;F_Inputs!$B$2:$B$438,0),MATCH(V$6,F_Inputs!$A$2:$Z$2,0)),3),"-")</f>
        <v>0</v>
      </c>
      <c r="W104" s="77" cm="1">
        <f t="array" ref="W104">IFERROR(ROUND(INDEX(F_Inputs!$A$2:$Z$438,MATCH($B104&amp;$D104,F_Inputs!$A$2:$A$438&amp;F_Inputs!$B$2:$B$438,0),MATCH(W$6,F_Inputs!$A$2:$Z$2,0)),3),"-")</f>
        <v>0</v>
      </c>
      <c r="X104" s="77" cm="1">
        <f t="array" ref="X104">IFERROR(ROUND(INDEX(F_Inputs!$A$2:$Z$438,MATCH($B104&amp;$D104,F_Inputs!$A$2:$A$438&amp;F_Inputs!$B$2:$B$438,0),MATCH(X$6,F_Inputs!$A$2:$Z$2,0)),3),"-")</f>
        <v>0</v>
      </c>
      <c r="Y104" s="77" cm="1">
        <f t="array" ref="Y104">IFERROR(ROUND(INDEX(F_Inputs!$A$2:$Z$438,MATCH($B104&amp;$D104,F_Inputs!$A$2:$A$438&amp;F_Inputs!$B$2:$B$438,0),MATCH(Y$6,F_Inputs!$A$2:$Z$2,0)),3),"-")</f>
        <v>0</v>
      </c>
      <c r="Z104" s="77" cm="1">
        <f t="array" ref="Z104">IFERROR(ROUND(INDEX(F_Inputs!$A$2:$Z$438,MATCH($B104&amp;$D104,F_Inputs!$A$2:$A$438&amp;F_Inputs!$B$2:$B$438,0),MATCH(Z$6,F_Inputs!$A$2:$Z$2,0)),3),"-")</f>
        <v>0</v>
      </c>
      <c r="AA104" s="77" cm="1">
        <f t="array" ref="AA104">IFERROR(ROUND(INDEX(F_Inputs!$A$2:$Z$438,MATCH($B104&amp;$D104,F_Inputs!$A$2:$A$438&amp;F_Inputs!$B$2:$B$438,0),MATCH(AA$6,F_Inputs!$A$2:$Z$2,0)),3),"-")</f>
        <v>0</v>
      </c>
      <c r="AB104" s="77" cm="1">
        <f t="array" ref="AB104">IFERROR(ROUND(INDEX(F_Inputs!$A$2:$Z$438,MATCH($B104&amp;$D104,F_Inputs!$A$2:$A$438&amp;F_Inputs!$B$2:$B$438,0),MATCH(AB$6,F_Inputs!$A$2:$Z$2,0)),3),"-")</f>
        <v>0</v>
      </c>
    </row>
    <row r="105" spans="2:28" ht="20.45">
      <c r="B105" s="41" t="s">
        <v>241</v>
      </c>
      <c r="C105" s="4" t="str">
        <f t="shared" si="8"/>
        <v>Number</v>
      </c>
      <c r="D105" s="4" t="str">
        <f t="shared" si="9"/>
        <v>OUT5_08_F_PR24</v>
      </c>
      <c r="E105" s="77" t="str" cm="1">
        <f t="array" ref="E105">IFERROR(ROUND(INDEX(F_Inputs!$A$2:$Z$438,MATCH($B105&amp;$D105,F_Inputs!$A$2:$A$438&amp;F_Inputs!$B$2:$B$438,0),MATCH(E$6,F_Inputs!$A$2:$Z$2,0)),3),"-")</f>
        <v>-</v>
      </c>
      <c r="F105" s="77" t="str" cm="1">
        <f t="array" ref="F105">IFERROR(ROUND(INDEX(F_Inputs!$A$2:$Z$438,MATCH($B105&amp;$D105,F_Inputs!$A$2:$A$438&amp;F_Inputs!$B$2:$B$438,0),MATCH(F$6,F_Inputs!$A$2:$Z$2,0)),3),"-")</f>
        <v>-</v>
      </c>
      <c r="G105" s="77" t="str" cm="1">
        <f t="array" ref="G105">IFERROR(ROUND(INDEX(F_Inputs!$A$2:$Z$438,MATCH($B105&amp;$D105,F_Inputs!$A$2:$A$438&amp;F_Inputs!$B$2:$B$438,0),MATCH(G$6,F_Inputs!$A$2:$Z$2,0)),3),"-")</f>
        <v>-</v>
      </c>
      <c r="H105" s="77" t="str" cm="1">
        <f t="array" ref="H105">IFERROR(ROUND(INDEX(F_Inputs!$A$2:$Z$438,MATCH($B105&amp;$D105,F_Inputs!$A$2:$A$438&amp;F_Inputs!$B$2:$B$438,0),MATCH(H$6,F_Inputs!$A$2:$Z$2,0)),3),"-")</f>
        <v>-</v>
      </c>
      <c r="I105" s="77" t="str" cm="1">
        <f t="array" ref="I105">IFERROR(ROUND(INDEX(F_Inputs!$A$2:$Z$438,MATCH($B105&amp;$D105,F_Inputs!$A$2:$A$438&amp;F_Inputs!$B$2:$B$438,0),MATCH(I$6,F_Inputs!$A$2:$Z$2,0)),3),"-")</f>
        <v>-</v>
      </c>
      <c r="J105" s="77" t="str" cm="1">
        <f t="array" ref="J105">IFERROR(ROUND(INDEX(F_Inputs!$A$2:$Z$438,MATCH($B105&amp;$D105,F_Inputs!$A$2:$A$438&amp;F_Inputs!$B$2:$B$438,0),MATCH(J$6,F_Inputs!$A$2:$Z$2,0)),3),"-")</f>
        <v>-</v>
      </c>
      <c r="K105" s="77" t="str" cm="1">
        <f t="array" ref="K105">IFERROR(ROUND(INDEX(F_Inputs!$A$2:$Z$438,MATCH($B105&amp;$D105,F_Inputs!$A$2:$A$438&amp;F_Inputs!$B$2:$B$438,0),MATCH(K$6,F_Inputs!$A$2:$Z$2,0)),3),"-")</f>
        <v>-</v>
      </c>
      <c r="L105" s="77" t="str" cm="1">
        <f t="array" ref="L105">IFERROR(ROUND(INDEX(F_Inputs!$A$2:$Z$438,MATCH($B105&amp;$D105,F_Inputs!$A$2:$A$438&amp;F_Inputs!$B$2:$B$438,0),MATCH(L$6,F_Inputs!$A$2:$Z$2,0)),3),"-")</f>
        <v>-</v>
      </c>
      <c r="M105" s="77" t="str" cm="1">
        <f t="array" ref="M105">IFERROR(ROUND(INDEX(F_Inputs!$A$2:$Z$438,MATCH($B105&amp;$D105,F_Inputs!$A$2:$A$438&amp;F_Inputs!$B$2:$B$438,0),MATCH(M$6,F_Inputs!$A$2:$Z$2,0)),3),"-")</f>
        <v>-</v>
      </c>
      <c r="N105" s="77" t="str" cm="1">
        <f t="array" ref="N105">IFERROR(ROUND(INDEX(F_Inputs!$A$2:$Z$438,MATCH($B105&amp;$D105,F_Inputs!$A$2:$A$438&amp;F_Inputs!$B$2:$B$438,0),MATCH(N$6,F_Inputs!$A$2:$Z$2,0)),3),"-")</f>
        <v>-</v>
      </c>
      <c r="O105" s="77" t="str" cm="1">
        <f t="array" ref="O105">IFERROR(ROUND(INDEX(F_Inputs!$A$2:$Z$438,MATCH($B105&amp;$D105,F_Inputs!$A$2:$A$438&amp;F_Inputs!$B$2:$B$438,0),MATCH(O$6,F_Inputs!$A$2:$Z$2,0)),3),"-")</f>
        <v>-</v>
      </c>
      <c r="P105" s="77" t="str" cm="1">
        <f t="array" ref="P105">IFERROR(ROUND(INDEX(F_Inputs!$A$2:$Z$438,MATCH($B105&amp;$D105,F_Inputs!$A$2:$A$438&amp;F_Inputs!$B$2:$B$438,0),MATCH(P$6,F_Inputs!$A$2:$Z$2,0)),3),"-")</f>
        <v>-</v>
      </c>
      <c r="Q105" s="77" t="str" cm="1">
        <f t="array" ref="Q105">IFERROR(ROUND(INDEX(F_Inputs!$A$2:$Z$438,MATCH($B105&amp;$D105,F_Inputs!$A$2:$A$438&amp;F_Inputs!$B$2:$B$438,0),MATCH(Q$6,F_Inputs!$A$2:$Z$2,0)),3),"-")</f>
        <v>-</v>
      </c>
      <c r="R105" s="77" t="str" cm="1">
        <f t="array" ref="R105">IFERROR(ROUND(INDEX(F_Inputs!$A$2:$Z$438,MATCH($B105&amp;$D105,F_Inputs!$A$2:$A$438&amp;F_Inputs!$B$2:$B$438,0),MATCH(R$6,F_Inputs!$A$2:$Z$2,0)),3),"-")</f>
        <v>-</v>
      </c>
      <c r="S105" s="77" t="str" cm="1">
        <f t="array" ref="S105">IFERROR(ROUND(INDEX(F_Inputs!$A$2:$Z$438,MATCH($B105&amp;$D105,F_Inputs!$A$2:$A$438&amp;F_Inputs!$B$2:$B$438,0),MATCH(S$6,F_Inputs!$A$2:$Z$2,0)),3),"-")</f>
        <v>-</v>
      </c>
      <c r="T105" s="77" t="str" cm="1">
        <f t="array" ref="T105">IFERROR(ROUND(INDEX(F_Inputs!$A$2:$Z$438,MATCH($B105&amp;$D105,F_Inputs!$A$2:$A$438&amp;F_Inputs!$B$2:$B$438,0),MATCH(T$6,F_Inputs!$A$2:$Z$2,0)),3),"-")</f>
        <v>-</v>
      </c>
      <c r="U105" s="77" t="str" cm="1">
        <f t="array" ref="U105">IFERROR(ROUND(INDEX(F_Inputs!$A$2:$Z$438,MATCH($B105&amp;$D105,F_Inputs!$A$2:$A$438&amp;F_Inputs!$B$2:$B$438,0),MATCH(U$6,F_Inputs!$A$2:$Z$2,0)),3),"-")</f>
        <v>-</v>
      </c>
      <c r="V105" s="77" t="str" cm="1">
        <f t="array" ref="V105">IFERROR(ROUND(INDEX(F_Inputs!$A$2:$Z$438,MATCH($B105&amp;$D105,F_Inputs!$A$2:$A$438&amp;F_Inputs!$B$2:$B$438,0),MATCH(V$6,F_Inputs!$A$2:$Z$2,0)),3),"-")</f>
        <v>-</v>
      </c>
      <c r="W105" s="77" t="str" cm="1">
        <f t="array" ref="W105">IFERROR(ROUND(INDEX(F_Inputs!$A$2:$Z$438,MATCH($B105&amp;$D105,F_Inputs!$A$2:$A$438&amp;F_Inputs!$B$2:$B$438,0),MATCH(W$6,F_Inputs!$A$2:$Z$2,0)),3),"-")</f>
        <v>-</v>
      </c>
      <c r="X105" s="77" t="str" cm="1">
        <f t="array" ref="X105">IFERROR(ROUND(INDEX(F_Inputs!$A$2:$Z$438,MATCH($B105&amp;$D105,F_Inputs!$A$2:$A$438&amp;F_Inputs!$B$2:$B$438,0),MATCH(X$6,F_Inputs!$A$2:$Z$2,0)),3),"-")</f>
        <v>-</v>
      </c>
      <c r="Y105" s="77" t="str" cm="1">
        <f t="array" ref="Y105">IFERROR(ROUND(INDEX(F_Inputs!$A$2:$Z$438,MATCH($B105&amp;$D105,F_Inputs!$A$2:$A$438&amp;F_Inputs!$B$2:$B$438,0),MATCH(Y$6,F_Inputs!$A$2:$Z$2,0)),3),"-")</f>
        <v>-</v>
      </c>
      <c r="Z105" s="77" t="str" cm="1">
        <f t="array" ref="Z105">IFERROR(ROUND(INDEX(F_Inputs!$A$2:$Z$438,MATCH($B105&amp;$D105,F_Inputs!$A$2:$A$438&amp;F_Inputs!$B$2:$B$438,0),MATCH(Z$6,F_Inputs!$A$2:$Z$2,0)),3),"-")</f>
        <v>-</v>
      </c>
      <c r="AA105" s="77" t="str" cm="1">
        <f t="array" ref="AA105">IFERROR(ROUND(INDEX(F_Inputs!$A$2:$Z$438,MATCH($B105&amp;$D105,F_Inputs!$A$2:$A$438&amp;F_Inputs!$B$2:$B$438,0),MATCH(AA$6,F_Inputs!$A$2:$Z$2,0)),3),"-")</f>
        <v>-</v>
      </c>
      <c r="AB105" s="77" t="str" cm="1">
        <f t="array" ref="AB105">IFERROR(ROUND(INDEX(F_Inputs!$A$2:$Z$438,MATCH($B105&amp;$D105,F_Inputs!$A$2:$A$438&amp;F_Inputs!$B$2:$B$438,0),MATCH(AB$6,F_Inputs!$A$2:$Z$2,0)),3),"-")</f>
        <v>-</v>
      </c>
    </row>
    <row r="106" spans="2:28" ht="20.45">
      <c r="B106" s="41" t="s">
        <v>242</v>
      </c>
      <c r="C106" s="4" t="str">
        <f t="shared" si="8"/>
        <v>Number</v>
      </c>
      <c r="D106" s="4" t="str">
        <f t="shared" si="9"/>
        <v>OUT5_08_F_PR24</v>
      </c>
      <c r="E106" s="77" t="str" cm="1">
        <f t="array" ref="E106">IFERROR(ROUND(INDEX(F_Inputs!$A$2:$Z$438,MATCH($B106&amp;$D106,F_Inputs!$A$2:$A$438&amp;F_Inputs!$B$2:$B$438,0),MATCH(E$6,F_Inputs!$A$2:$Z$2,0)),3),"-")</f>
        <v>-</v>
      </c>
      <c r="F106" s="77" t="str" cm="1">
        <f t="array" ref="F106">IFERROR(ROUND(INDEX(F_Inputs!$A$2:$Z$438,MATCH($B106&amp;$D106,F_Inputs!$A$2:$A$438&amp;F_Inputs!$B$2:$B$438,0),MATCH(F$6,F_Inputs!$A$2:$Z$2,0)),3),"-")</f>
        <v>-</v>
      </c>
      <c r="G106" s="77" t="str" cm="1">
        <f t="array" ref="G106">IFERROR(ROUND(INDEX(F_Inputs!$A$2:$Z$438,MATCH($B106&amp;$D106,F_Inputs!$A$2:$A$438&amp;F_Inputs!$B$2:$B$438,0),MATCH(G$6,F_Inputs!$A$2:$Z$2,0)),3),"-")</f>
        <v>-</v>
      </c>
      <c r="H106" s="77" t="str" cm="1">
        <f t="array" ref="H106">IFERROR(ROUND(INDEX(F_Inputs!$A$2:$Z$438,MATCH($B106&amp;$D106,F_Inputs!$A$2:$A$438&amp;F_Inputs!$B$2:$B$438,0),MATCH(H$6,F_Inputs!$A$2:$Z$2,0)),3),"-")</f>
        <v>-</v>
      </c>
      <c r="I106" s="77" cm="1">
        <f t="array" ref="I106">IFERROR(ROUND(INDEX(F_Inputs!$A$2:$Z$438,MATCH($B106&amp;$D106,F_Inputs!$A$2:$A$438&amp;F_Inputs!$B$2:$B$438,0),MATCH(I$6,F_Inputs!$A$2:$Z$2,0)),3),"-")</f>
        <v>5</v>
      </c>
      <c r="J106" s="77" cm="1">
        <f t="array" ref="J106">IFERROR(ROUND(INDEX(F_Inputs!$A$2:$Z$438,MATCH($B106&amp;$D106,F_Inputs!$A$2:$A$438&amp;F_Inputs!$B$2:$B$438,0),MATCH(J$6,F_Inputs!$A$2:$Z$2,0)),3),"-")</f>
        <v>3</v>
      </c>
      <c r="K106" s="77" cm="1">
        <f t="array" ref="K106">IFERROR(ROUND(INDEX(F_Inputs!$A$2:$Z$438,MATCH($B106&amp;$D106,F_Inputs!$A$2:$A$438&amp;F_Inputs!$B$2:$B$438,0),MATCH(K$6,F_Inputs!$A$2:$Z$2,0)),3),"-")</f>
        <v>5</v>
      </c>
      <c r="L106" s="77" cm="1">
        <f t="array" ref="L106">IFERROR(ROUND(INDEX(F_Inputs!$A$2:$Z$438,MATCH($B106&amp;$D106,F_Inputs!$A$2:$A$438&amp;F_Inputs!$B$2:$B$438,0),MATCH(L$6,F_Inputs!$A$2:$Z$2,0)),3),"-")</f>
        <v>5</v>
      </c>
      <c r="M106" s="77" cm="1">
        <f t="array" ref="M106">IFERROR(ROUND(INDEX(F_Inputs!$A$2:$Z$438,MATCH($B106&amp;$D106,F_Inputs!$A$2:$A$438&amp;F_Inputs!$B$2:$B$438,0),MATCH(M$6,F_Inputs!$A$2:$Z$2,0)),3),"-")</f>
        <v>4</v>
      </c>
      <c r="N106" s="77" cm="1">
        <f t="array" ref="N106">IFERROR(ROUND(INDEX(F_Inputs!$A$2:$Z$438,MATCH($B106&amp;$D106,F_Inputs!$A$2:$A$438&amp;F_Inputs!$B$2:$B$438,0),MATCH(N$6,F_Inputs!$A$2:$Z$2,0)),3),"-")</f>
        <v>4</v>
      </c>
      <c r="O106" s="77" cm="1">
        <f t="array" ref="O106">IFERROR(ROUND(INDEX(F_Inputs!$A$2:$Z$438,MATCH($B106&amp;$D106,F_Inputs!$A$2:$A$438&amp;F_Inputs!$B$2:$B$438,0),MATCH(O$6,F_Inputs!$A$2:$Z$2,0)),3),"-")</f>
        <v>3</v>
      </c>
      <c r="P106" s="77" cm="1">
        <f t="array" ref="P106">IFERROR(ROUND(INDEX(F_Inputs!$A$2:$Z$438,MATCH($B106&amp;$D106,F_Inputs!$A$2:$A$438&amp;F_Inputs!$B$2:$B$438,0),MATCH(P$6,F_Inputs!$A$2:$Z$2,0)),3),"-")</f>
        <v>3</v>
      </c>
      <c r="Q106" s="77" cm="1">
        <f t="array" ref="Q106">IFERROR(ROUND(INDEX(F_Inputs!$A$2:$Z$438,MATCH($B106&amp;$D106,F_Inputs!$A$2:$A$438&amp;F_Inputs!$B$2:$B$438,0),MATCH(Q$6,F_Inputs!$A$2:$Z$2,0)),3),"-")</f>
        <v>6</v>
      </c>
      <c r="R106" s="77" cm="1">
        <f t="array" ref="R106">IFERROR(ROUND(INDEX(F_Inputs!$A$2:$Z$438,MATCH($B106&amp;$D106,F_Inputs!$A$2:$A$438&amp;F_Inputs!$B$2:$B$438,0),MATCH(R$6,F_Inputs!$A$2:$Z$2,0)),3),"-")</f>
        <v>4</v>
      </c>
      <c r="S106" s="77" cm="1">
        <f t="array" ref="S106">IFERROR(ROUND(INDEX(F_Inputs!$A$2:$Z$438,MATCH($B106&amp;$D106,F_Inputs!$A$2:$A$438&amp;F_Inputs!$B$2:$B$438,0),MATCH(S$6,F_Inputs!$A$2:$Z$2,0)),3),"-")</f>
        <v>3</v>
      </c>
      <c r="T106" s="77" cm="1">
        <f t="array" ref="T106">IFERROR(ROUND(INDEX(F_Inputs!$A$2:$Z$438,MATCH($B106&amp;$D106,F_Inputs!$A$2:$A$438&amp;F_Inputs!$B$2:$B$438,0),MATCH(T$6,F_Inputs!$A$2:$Z$2,0)),3),"-")</f>
        <v>2</v>
      </c>
      <c r="U106" s="77" cm="1">
        <f t="array" ref="U106">IFERROR(ROUND(INDEX(F_Inputs!$A$2:$Z$438,MATCH($B106&amp;$D106,F_Inputs!$A$2:$A$438&amp;F_Inputs!$B$2:$B$438,0),MATCH(U$6,F_Inputs!$A$2:$Z$2,0)),3),"-")</f>
        <v>3</v>
      </c>
      <c r="V106" s="77" cm="1">
        <f t="array" ref="V106">IFERROR(ROUND(INDEX(F_Inputs!$A$2:$Z$438,MATCH($B106&amp;$D106,F_Inputs!$A$2:$A$438&amp;F_Inputs!$B$2:$B$438,0),MATCH(V$6,F_Inputs!$A$2:$Z$2,0)),3),"-")</f>
        <v>3</v>
      </c>
      <c r="W106" s="77" cm="1">
        <f t="array" ref="W106">IFERROR(ROUND(INDEX(F_Inputs!$A$2:$Z$438,MATCH($B106&amp;$D106,F_Inputs!$A$2:$A$438&amp;F_Inputs!$B$2:$B$438,0),MATCH(W$6,F_Inputs!$A$2:$Z$2,0)),3),"-")</f>
        <v>3</v>
      </c>
      <c r="X106" s="77" cm="1">
        <f t="array" ref="X106">IFERROR(ROUND(INDEX(F_Inputs!$A$2:$Z$438,MATCH($B106&amp;$D106,F_Inputs!$A$2:$A$438&amp;F_Inputs!$B$2:$B$438,0),MATCH(X$6,F_Inputs!$A$2:$Z$2,0)),3),"-")</f>
        <v>3</v>
      </c>
      <c r="Y106" s="77" cm="1">
        <f t="array" ref="Y106">IFERROR(ROUND(INDEX(F_Inputs!$A$2:$Z$438,MATCH($B106&amp;$D106,F_Inputs!$A$2:$A$438&amp;F_Inputs!$B$2:$B$438,0),MATCH(Y$6,F_Inputs!$A$2:$Z$2,0)),3),"-")</f>
        <v>3</v>
      </c>
      <c r="Z106" s="77" cm="1">
        <f t="array" ref="Z106">IFERROR(ROUND(INDEX(F_Inputs!$A$2:$Z$438,MATCH($B106&amp;$D106,F_Inputs!$A$2:$A$438&amp;F_Inputs!$B$2:$B$438,0),MATCH(Z$6,F_Inputs!$A$2:$Z$2,0)),3),"-")</f>
        <v>2</v>
      </c>
      <c r="AA106" s="77" cm="1">
        <f t="array" ref="AA106">IFERROR(ROUND(INDEX(F_Inputs!$A$2:$Z$438,MATCH($B106&amp;$D106,F_Inputs!$A$2:$A$438&amp;F_Inputs!$B$2:$B$438,0),MATCH(AA$6,F_Inputs!$A$2:$Z$2,0)),3),"-")</f>
        <v>1</v>
      </c>
      <c r="AB106" s="77" cm="1">
        <f t="array" ref="AB106">IFERROR(ROUND(INDEX(F_Inputs!$A$2:$Z$438,MATCH($B106&amp;$D106,F_Inputs!$A$2:$A$438&amp;F_Inputs!$B$2:$B$438,0),MATCH(AB$6,F_Inputs!$A$2:$Z$2,0)),3),"-")</f>
        <v>1</v>
      </c>
    </row>
    <row r="107" spans="2:28" ht="20.45">
      <c r="B107" s="41" t="s">
        <v>243</v>
      </c>
      <c r="C107" s="4" t="str">
        <f t="shared" si="8"/>
        <v>Number</v>
      </c>
      <c r="D107" s="4" t="str">
        <f t="shared" si="9"/>
        <v>OUT5_08_F_PR24</v>
      </c>
      <c r="E107" s="77" t="str" cm="1">
        <f t="array" ref="E107">IFERROR(ROUND(INDEX(F_Inputs!$A$2:$Z$438,MATCH($B107&amp;$D107,F_Inputs!$A$2:$A$438&amp;F_Inputs!$B$2:$B$438,0),MATCH(E$6,F_Inputs!$A$2:$Z$2,0)),3),"-")</f>
        <v>-</v>
      </c>
      <c r="F107" s="77" t="str" cm="1">
        <f t="array" ref="F107">IFERROR(ROUND(INDEX(F_Inputs!$A$2:$Z$438,MATCH($B107&amp;$D107,F_Inputs!$A$2:$A$438&amp;F_Inputs!$B$2:$B$438,0),MATCH(F$6,F_Inputs!$A$2:$Z$2,0)),3),"-")</f>
        <v>-</v>
      </c>
      <c r="G107" s="77" t="str" cm="1">
        <f t="array" ref="G107">IFERROR(ROUND(INDEX(F_Inputs!$A$2:$Z$438,MATCH($B107&amp;$D107,F_Inputs!$A$2:$A$438&amp;F_Inputs!$B$2:$B$438,0),MATCH(G$6,F_Inputs!$A$2:$Z$2,0)),3),"-")</f>
        <v>-</v>
      </c>
      <c r="H107" s="77" t="str" cm="1">
        <f t="array" ref="H107">IFERROR(ROUND(INDEX(F_Inputs!$A$2:$Z$438,MATCH($B107&amp;$D107,F_Inputs!$A$2:$A$438&amp;F_Inputs!$B$2:$B$438,0),MATCH(H$6,F_Inputs!$A$2:$Z$2,0)),3),"-")</f>
        <v>-</v>
      </c>
      <c r="I107" s="77" cm="1">
        <f t="array" ref="I107">IFERROR(ROUND(INDEX(F_Inputs!$A$2:$Z$438,MATCH($B107&amp;$D107,F_Inputs!$A$2:$A$438&amp;F_Inputs!$B$2:$B$438,0),MATCH(I$6,F_Inputs!$A$2:$Z$2,0)),3),"-")</f>
        <v>0</v>
      </c>
      <c r="J107" s="77" cm="1">
        <f t="array" ref="J107">IFERROR(ROUND(INDEX(F_Inputs!$A$2:$Z$438,MATCH($B107&amp;$D107,F_Inputs!$A$2:$A$438&amp;F_Inputs!$B$2:$B$438,0),MATCH(J$6,F_Inputs!$A$2:$Z$2,0)),3),"-")</f>
        <v>0</v>
      </c>
      <c r="K107" s="77" cm="1">
        <f t="array" ref="K107">IFERROR(ROUND(INDEX(F_Inputs!$A$2:$Z$438,MATCH($B107&amp;$D107,F_Inputs!$A$2:$A$438&amp;F_Inputs!$B$2:$B$438,0),MATCH(K$6,F_Inputs!$A$2:$Z$2,0)),3),"-")</f>
        <v>0</v>
      </c>
      <c r="L107" s="77" cm="1">
        <f t="array" ref="L107">IFERROR(ROUND(INDEX(F_Inputs!$A$2:$Z$438,MATCH($B107&amp;$D107,F_Inputs!$A$2:$A$438&amp;F_Inputs!$B$2:$B$438,0),MATCH(L$6,F_Inputs!$A$2:$Z$2,0)),3),"-")</f>
        <v>0</v>
      </c>
      <c r="M107" s="77" cm="1">
        <f t="array" ref="M107">IFERROR(ROUND(INDEX(F_Inputs!$A$2:$Z$438,MATCH($B107&amp;$D107,F_Inputs!$A$2:$A$438&amp;F_Inputs!$B$2:$B$438,0),MATCH(M$6,F_Inputs!$A$2:$Z$2,0)),3),"-")</f>
        <v>0</v>
      </c>
      <c r="N107" s="77" cm="1">
        <f t="array" ref="N107">IFERROR(ROUND(INDEX(F_Inputs!$A$2:$Z$438,MATCH($B107&amp;$D107,F_Inputs!$A$2:$A$438&amp;F_Inputs!$B$2:$B$438,0),MATCH(N$6,F_Inputs!$A$2:$Z$2,0)),3),"-")</f>
        <v>0</v>
      </c>
      <c r="O107" s="77" cm="1">
        <f t="array" ref="O107">IFERROR(ROUND(INDEX(F_Inputs!$A$2:$Z$438,MATCH($B107&amp;$D107,F_Inputs!$A$2:$A$438&amp;F_Inputs!$B$2:$B$438,0),MATCH(O$6,F_Inputs!$A$2:$Z$2,0)),3),"-")</f>
        <v>0</v>
      </c>
      <c r="P107" s="77" cm="1">
        <f t="array" ref="P107">IFERROR(ROUND(INDEX(F_Inputs!$A$2:$Z$438,MATCH($B107&amp;$D107,F_Inputs!$A$2:$A$438&amp;F_Inputs!$B$2:$B$438,0),MATCH(P$6,F_Inputs!$A$2:$Z$2,0)),3),"-")</f>
        <v>0</v>
      </c>
      <c r="Q107" s="77" cm="1">
        <f t="array" ref="Q107">IFERROR(ROUND(INDEX(F_Inputs!$A$2:$Z$438,MATCH($B107&amp;$D107,F_Inputs!$A$2:$A$438&amp;F_Inputs!$B$2:$B$438,0),MATCH(Q$6,F_Inputs!$A$2:$Z$2,0)),3),"-")</f>
        <v>0</v>
      </c>
      <c r="R107" s="77" cm="1">
        <f t="array" ref="R107">IFERROR(ROUND(INDEX(F_Inputs!$A$2:$Z$438,MATCH($B107&amp;$D107,F_Inputs!$A$2:$A$438&amp;F_Inputs!$B$2:$B$438,0),MATCH(R$6,F_Inputs!$A$2:$Z$2,0)),3),"-")</f>
        <v>0</v>
      </c>
      <c r="S107" s="77" cm="1">
        <f t="array" ref="S107">IFERROR(ROUND(INDEX(F_Inputs!$A$2:$Z$438,MATCH($B107&amp;$D107,F_Inputs!$A$2:$A$438&amp;F_Inputs!$B$2:$B$438,0),MATCH(S$6,F_Inputs!$A$2:$Z$2,0)),3),"-")</f>
        <v>0</v>
      </c>
      <c r="T107" s="77" cm="1">
        <f t="array" ref="T107">IFERROR(ROUND(INDEX(F_Inputs!$A$2:$Z$438,MATCH($B107&amp;$D107,F_Inputs!$A$2:$A$438&amp;F_Inputs!$B$2:$B$438,0),MATCH(T$6,F_Inputs!$A$2:$Z$2,0)),3),"-")</f>
        <v>0</v>
      </c>
      <c r="U107" s="77" cm="1">
        <f t="array" ref="U107">IFERROR(ROUND(INDEX(F_Inputs!$A$2:$Z$438,MATCH($B107&amp;$D107,F_Inputs!$A$2:$A$438&amp;F_Inputs!$B$2:$B$438,0),MATCH(U$6,F_Inputs!$A$2:$Z$2,0)),3),"-")</f>
        <v>0</v>
      </c>
      <c r="V107" s="77" cm="1">
        <f t="array" ref="V107">IFERROR(ROUND(INDEX(F_Inputs!$A$2:$Z$438,MATCH($B107&amp;$D107,F_Inputs!$A$2:$A$438&amp;F_Inputs!$B$2:$B$438,0),MATCH(V$6,F_Inputs!$A$2:$Z$2,0)),3),"-")</f>
        <v>0</v>
      </c>
      <c r="W107" s="77" cm="1">
        <f t="array" ref="W107">IFERROR(ROUND(INDEX(F_Inputs!$A$2:$Z$438,MATCH($B107&amp;$D107,F_Inputs!$A$2:$A$438&amp;F_Inputs!$B$2:$B$438,0),MATCH(W$6,F_Inputs!$A$2:$Z$2,0)),3),"-")</f>
        <v>1</v>
      </c>
      <c r="X107" s="77" cm="1">
        <f t="array" ref="X107">IFERROR(ROUND(INDEX(F_Inputs!$A$2:$Z$438,MATCH($B107&amp;$D107,F_Inputs!$A$2:$A$438&amp;F_Inputs!$B$2:$B$438,0),MATCH(X$6,F_Inputs!$A$2:$Z$2,0)),3),"-")</f>
        <v>1</v>
      </c>
      <c r="Y107" s="77" cm="1">
        <f t="array" ref="Y107">IFERROR(ROUND(INDEX(F_Inputs!$A$2:$Z$438,MATCH($B107&amp;$D107,F_Inputs!$A$2:$A$438&amp;F_Inputs!$B$2:$B$438,0),MATCH(Y$6,F_Inputs!$A$2:$Z$2,0)),3),"-")</f>
        <v>1</v>
      </c>
      <c r="Z107" s="77" cm="1">
        <f t="array" ref="Z107">IFERROR(ROUND(INDEX(F_Inputs!$A$2:$Z$438,MATCH($B107&amp;$D107,F_Inputs!$A$2:$A$438&amp;F_Inputs!$B$2:$B$438,0),MATCH(Z$6,F_Inputs!$A$2:$Z$2,0)),3),"-")</f>
        <v>1</v>
      </c>
      <c r="AA107" s="77" cm="1">
        <f t="array" ref="AA107">IFERROR(ROUND(INDEX(F_Inputs!$A$2:$Z$438,MATCH($B107&amp;$D107,F_Inputs!$A$2:$A$438&amp;F_Inputs!$B$2:$B$438,0),MATCH(AA$6,F_Inputs!$A$2:$Z$2,0)),3),"-")</f>
        <v>1</v>
      </c>
      <c r="AB107" s="77" cm="1">
        <f t="array" ref="AB107">IFERROR(ROUND(INDEX(F_Inputs!$A$2:$Z$438,MATCH($B107&amp;$D107,F_Inputs!$A$2:$A$438&amp;F_Inputs!$B$2:$B$438,0),MATCH(AB$6,F_Inputs!$A$2:$Z$2,0)),3),"-")</f>
        <v>1</v>
      </c>
    </row>
    <row r="108" spans="2:28" ht="20.45">
      <c r="B108" s="41" t="s">
        <v>244</v>
      </c>
      <c r="C108" s="4" t="str">
        <f t="shared" si="8"/>
        <v>Number</v>
      </c>
      <c r="D108" s="4" t="str">
        <f t="shared" si="9"/>
        <v>OUT5_08_F_PR24</v>
      </c>
      <c r="E108" s="77" t="str" cm="1">
        <f t="array" ref="E108">IFERROR(ROUND(INDEX(F_Inputs!$A$2:$Z$438,MATCH($B108&amp;$D108,F_Inputs!$A$2:$A$438&amp;F_Inputs!$B$2:$B$438,0),MATCH(E$6,F_Inputs!$A$2:$Z$2,0)),3),"-")</f>
        <v>-</v>
      </c>
      <c r="F108" s="77" t="str" cm="1">
        <f t="array" ref="F108">IFERROR(ROUND(INDEX(F_Inputs!$A$2:$Z$438,MATCH($B108&amp;$D108,F_Inputs!$A$2:$A$438&amp;F_Inputs!$B$2:$B$438,0),MATCH(F$6,F_Inputs!$A$2:$Z$2,0)),3),"-")</f>
        <v>-</v>
      </c>
      <c r="G108" s="77" t="str" cm="1">
        <f t="array" ref="G108">IFERROR(ROUND(INDEX(F_Inputs!$A$2:$Z$438,MATCH($B108&amp;$D108,F_Inputs!$A$2:$A$438&amp;F_Inputs!$B$2:$B$438,0),MATCH(G$6,F_Inputs!$A$2:$Z$2,0)),3),"-")</f>
        <v>-</v>
      </c>
      <c r="H108" s="77" t="str" cm="1">
        <f t="array" ref="H108">IFERROR(ROUND(INDEX(F_Inputs!$A$2:$Z$438,MATCH($B108&amp;$D108,F_Inputs!$A$2:$A$438&amp;F_Inputs!$B$2:$B$438,0),MATCH(H$6,F_Inputs!$A$2:$Z$2,0)),3),"-")</f>
        <v>-</v>
      </c>
      <c r="I108" s="77" cm="1">
        <f t="array" ref="I108">IFERROR(ROUND(INDEX(F_Inputs!$A$2:$Z$438,MATCH($B108&amp;$D108,F_Inputs!$A$2:$A$438&amp;F_Inputs!$B$2:$B$438,0),MATCH(I$6,F_Inputs!$A$2:$Z$2,0)),3),"-")</f>
        <v>11</v>
      </c>
      <c r="J108" s="77" cm="1">
        <f t="array" ref="J108">IFERROR(ROUND(INDEX(F_Inputs!$A$2:$Z$438,MATCH($B108&amp;$D108,F_Inputs!$A$2:$A$438&amp;F_Inputs!$B$2:$B$438,0),MATCH(J$6,F_Inputs!$A$2:$Z$2,0)),3),"-")</f>
        <v>10</v>
      </c>
      <c r="K108" s="77" cm="1">
        <f t="array" ref="K108">IFERROR(ROUND(INDEX(F_Inputs!$A$2:$Z$438,MATCH($B108&amp;$D108,F_Inputs!$A$2:$A$438&amp;F_Inputs!$B$2:$B$438,0),MATCH(K$6,F_Inputs!$A$2:$Z$2,0)),3),"-")</f>
        <v>10</v>
      </c>
      <c r="L108" s="77" cm="1">
        <f t="array" ref="L108">IFERROR(ROUND(INDEX(F_Inputs!$A$2:$Z$438,MATCH($B108&amp;$D108,F_Inputs!$A$2:$A$438&amp;F_Inputs!$B$2:$B$438,0),MATCH(L$6,F_Inputs!$A$2:$Z$2,0)),3),"-")</f>
        <v>12</v>
      </c>
      <c r="M108" s="77" cm="1">
        <f t="array" ref="M108">IFERROR(ROUND(INDEX(F_Inputs!$A$2:$Z$438,MATCH($B108&amp;$D108,F_Inputs!$A$2:$A$438&amp;F_Inputs!$B$2:$B$438,0),MATCH(M$6,F_Inputs!$A$2:$Z$2,0)),3),"-")</f>
        <v>11</v>
      </c>
      <c r="N108" s="77" t="str" cm="1">
        <f t="array" ref="N108">IFERROR(ROUND(INDEX(F_Inputs!$A$2:$Z$438,MATCH($B108&amp;$D108,F_Inputs!$A$2:$A$438&amp;F_Inputs!$B$2:$B$438,0),MATCH(N$6,F_Inputs!$A$2:$Z$2,0)),3),"-")</f>
        <v>-</v>
      </c>
      <c r="O108" s="77" cm="1">
        <f t="array" ref="O108">IFERROR(ROUND(INDEX(F_Inputs!$A$2:$Z$438,MATCH($B108&amp;$D108,F_Inputs!$A$2:$A$438&amp;F_Inputs!$B$2:$B$438,0),MATCH(O$6,F_Inputs!$A$2:$Z$2,0)),3),"-")</f>
        <v>9</v>
      </c>
      <c r="P108" s="77" cm="1">
        <f t="array" ref="P108">IFERROR(ROUND(INDEX(F_Inputs!$A$2:$Z$438,MATCH($B108&amp;$D108,F_Inputs!$A$2:$A$438&amp;F_Inputs!$B$2:$B$438,0),MATCH(P$6,F_Inputs!$A$2:$Z$2,0)),3),"-")</f>
        <v>5</v>
      </c>
      <c r="Q108" s="77" cm="1">
        <f t="array" ref="Q108">IFERROR(ROUND(INDEX(F_Inputs!$A$2:$Z$438,MATCH($B108&amp;$D108,F_Inputs!$A$2:$A$438&amp;F_Inputs!$B$2:$B$438,0),MATCH(Q$6,F_Inputs!$A$2:$Z$2,0)),3),"-")</f>
        <v>5</v>
      </c>
      <c r="R108" s="77" cm="1">
        <f t="array" ref="R108">IFERROR(ROUND(INDEX(F_Inputs!$A$2:$Z$438,MATCH($B108&amp;$D108,F_Inputs!$A$2:$A$438&amp;F_Inputs!$B$2:$B$438,0),MATCH(R$6,F_Inputs!$A$2:$Z$2,0)),3),"-")</f>
        <v>5</v>
      </c>
      <c r="S108" s="77" cm="1">
        <f t="array" ref="S108">IFERROR(ROUND(INDEX(F_Inputs!$A$2:$Z$438,MATCH($B108&amp;$D108,F_Inputs!$A$2:$A$438&amp;F_Inputs!$B$2:$B$438,0),MATCH(S$6,F_Inputs!$A$2:$Z$2,0)),3),"-")</f>
        <v>5</v>
      </c>
      <c r="T108" s="77" cm="1">
        <f t="array" ref="T108">IFERROR(ROUND(INDEX(F_Inputs!$A$2:$Z$438,MATCH($B108&amp;$D108,F_Inputs!$A$2:$A$438&amp;F_Inputs!$B$2:$B$438,0),MATCH(T$6,F_Inputs!$A$2:$Z$2,0)),3),"-")</f>
        <v>5</v>
      </c>
      <c r="U108" s="77" cm="1">
        <f t="array" ref="U108">IFERROR(ROUND(INDEX(F_Inputs!$A$2:$Z$438,MATCH($B108&amp;$D108,F_Inputs!$A$2:$A$438&amp;F_Inputs!$B$2:$B$438,0),MATCH(U$6,F_Inputs!$A$2:$Z$2,0)),3),"-")</f>
        <v>5</v>
      </c>
      <c r="V108" s="77" cm="1">
        <f t="array" ref="V108">IFERROR(ROUND(INDEX(F_Inputs!$A$2:$Z$438,MATCH($B108&amp;$D108,F_Inputs!$A$2:$A$438&amp;F_Inputs!$B$2:$B$438,0),MATCH(V$6,F_Inputs!$A$2:$Z$2,0)),3),"-")</f>
        <v>5</v>
      </c>
      <c r="W108" s="77" cm="1">
        <f t="array" ref="W108">IFERROR(ROUND(INDEX(F_Inputs!$A$2:$Z$438,MATCH($B108&amp;$D108,F_Inputs!$A$2:$A$438&amp;F_Inputs!$B$2:$B$438,0),MATCH(W$6,F_Inputs!$A$2:$Z$2,0)),3),"-")</f>
        <v>6</v>
      </c>
      <c r="X108" s="77" cm="1">
        <f t="array" ref="X108">IFERROR(ROUND(INDEX(F_Inputs!$A$2:$Z$438,MATCH($B108&amp;$D108,F_Inputs!$A$2:$A$438&amp;F_Inputs!$B$2:$B$438,0),MATCH(X$6,F_Inputs!$A$2:$Z$2,0)),3),"-")</f>
        <v>6</v>
      </c>
      <c r="Y108" s="77" cm="1">
        <f t="array" ref="Y108">IFERROR(ROUND(INDEX(F_Inputs!$A$2:$Z$438,MATCH($B108&amp;$D108,F_Inputs!$A$2:$A$438&amp;F_Inputs!$B$2:$B$438,0),MATCH(Y$6,F_Inputs!$A$2:$Z$2,0)),3),"-")</f>
        <v>6</v>
      </c>
      <c r="Z108" s="77" cm="1">
        <f t="array" ref="Z108">IFERROR(ROUND(INDEX(F_Inputs!$A$2:$Z$438,MATCH($B108&amp;$D108,F_Inputs!$A$2:$A$438&amp;F_Inputs!$B$2:$B$438,0),MATCH(Z$6,F_Inputs!$A$2:$Z$2,0)),3),"-")</f>
        <v>6</v>
      </c>
      <c r="AA108" s="77" cm="1">
        <f t="array" ref="AA108">IFERROR(ROUND(INDEX(F_Inputs!$A$2:$Z$438,MATCH($B108&amp;$D108,F_Inputs!$A$2:$A$438&amp;F_Inputs!$B$2:$B$438,0),MATCH(AA$6,F_Inputs!$A$2:$Z$2,0)),3),"-")</f>
        <v>6</v>
      </c>
      <c r="AB108" s="77" cm="1">
        <f t="array" ref="AB108">IFERROR(ROUND(INDEX(F_Inputs!$A$2:$Z$438,MATCH($B108&amp;$D108,F_Inputs!$A$2:$A$438&amp;F_Inputs!$B$2:$B$438,0),MATCH(AB$6,F_Inputs!$A$2:$Z$2,0)),3),"-")</f>
        <v>6</v>
      </c>
    </row>
    <row r="109" spans="2:28" ht="20.45">
      <c r="B109" s="41" t="s">
        <v>245</v>
      </c>
      <c r="C109" s="4" t="str">
        <f t="shared" si="8"/>
        <v>Number</v>
      </c>
      <c r="D109" s="4" t="str">
        <f t="shared" si="9"/>
        <v>OUT5_08_F_PR24</v>
      </c>
      <c r="E109" s="77" t="str" cm="1">
        <f t="array" ref="E109">IFERROR(ROUND(INDEX(F_Inputs!$A$2:$Z$438,MATCH($B109&amp;$D109,F_Inputs!$A$2:$A$438&amp;F_Inputs!$B$2:$B$438,0),MATCH(E$6,F_Inputs!$A$2:$Z$2,0)),3),"-")</f>
        <v>-</v>
      </c>
      <c r="F109" s="77" t="str" cm="1">
        <f t="array" ref="F109">IFERROR(ROUND(INDEX(F_Inputs!$A$2:$Z$438,MATCH($B109&amp;$D109,F_Inputs!$A$2:$A$438&amp;F_Inputs!$B$2:$B$438,0),MATCH(F$6,F_Inputs!$A$2:$Z$2,0)),3),"-")</f>
        <v>-</v>
      </c>
      <c r="G109" s="77" t="str" cm="1">
        <f t="array" ref="G109">IFERROR(ROUND(INDEX(F_Inputs!$A$2:$Z$438,MATCH($B109&amp;$D109,F_Inputs!$A$2:$A$438&amp;F_Inputs!$B$2:$B$438,0),MATCH(G$6,F_Inputs!$A$2:$Z$2,0)),3),"-")</f>
        <v>-</v>
      </c>
      <c r="H109" s="77" t="str" cm="1">
        <f t="array" ref="H109">IFERROR(ROUND(INDEX(F_Inputs!$A$2:$Z$438,MATCH($B109&amp;$D109,F_Inputs!$A$2:$A$438&amp;F_Inputs!$B$2:$B$438,0),MATCH(H$6,F_Inputs!$A$2:$Z$2,0)),3),"-")</f>
        <v>-</v>
      </c>
      <c r="I109" s="77" cm="1">
        <f t="array" ref="I109">IFERROR(ROUND(INDEX(F_Inputs!$A$2:$Z$438,MATCH($B109&amp;$D109,F_Inputs!$A$2:$A$438&amp;F_Inputs!$B$2:$B$438,0),MATCH(I$6,F_Inputs!$A$2:$Z$2,0)),3),"-")</f>
        <v>1</v>
      </c>
      <c r="J109" s="77" cm="1">
        <f t="array" ref="J109">IFERROR(ROUND(INDEX(F_Inputs!$A$2:$Z$438,MATCH($B109&amp;$D109,F_Inputs!$A$2:$A$438&amp;F_Inputs!$B$2:$B$438,0),MATCH(J$6,F_Inputs!$A$2:$Z$2,0)),3),"-")</f>
        <v>3</v>
      </c>
      <c r="K109" s="77" cm="1">
        <f t="array" ref="K109">IFERROR(ROUND(INDEX(F_Inputs!$A$2:$Z$438,MATCH($B109&amp;$D109,F_Inputs!$A$2:$A$438&amp;F_Inputs!$B$2:$B$438,0),MATCH(K$6,F_Inputs!$A$2:$Z$2,0)),3),"-")</f>
        <v>2</v>
      </c>
      <c r="L109" s="77" cm="1">
        <f t="array" ref="L109">IFERROR(ROUND(INDEX(F_Inputs!$A$2:$Z$438,MATCH($B109&amp;$D109,F_Inputs!$A$2:$A$438&amp;F_Inputs!$B$2:$B$438,0),MATCH(L$6,F_Inputs!$A$2:$Z$2,0)),3),"-")</f>
        <v>2</v>
      </c>
      <c r="M109" s="77" cm="1">
        <f t="array" ref="M109">IFERROR(ROUND(INDEX(F_Inputs!$A$2:$Z$438,MATCH($B109&amp;$D109,F_Inputs!$A$2:$A$438&amp;F_Inputs!$B$2:$B$438,0),MATCH(M$6,F_Inputs!$A$2:$Z$2,0)),3),"-")</f>
        <v>3</v>
      </c>
      <c r="N109" s="77" cm="1">
        <f t="array" ref="N109">IFERROR(ROUND(INDEX(F_Inputs!$A$2:$Z$438,MATCH($B109&amp;$D109,F_Inputs!$A$2:$A$438&amp;F_Inputs!$B$2:$B$438,0),MATCH(N$6,F_Inputs!$A$2:$Z$2,0)),3),"-")</f>
        <v>0</v>
      </c>
      <c r="O109" s="77" cm="1">
        <f t="array" ref="O109">IFERROR(ROUND(INDEX(F_Inputs!$A$2:$Z$438,MATCH($B109&amp;$D109,F_Inputs!$A$2:$A$438&amp;F_Inputs!$B$2:$B$438,0),MATCH(O$6,F_Inputs!$A$2:$Z$2,0)),3),"-")</f>
        <v>3</v>
      </c>
      <c r="P109" s="77" cm="1">
        <f t="array" ref="P109">IFERROR(ROUND(INDEX(F_Inputs!$A$2:$Z$438,MATCH($B109&amp;$D109,F_Inputs!$A$2:$A$438&amp;F_Inputs!$B$2:$B$438,0),MATCH(P$6,F_Inputs!$A$2:$Z$2,0)),3),"-")</f>
        <v>3</v>
      </c>
      <c r="Q109" s="77" cm="1">
        <f t="array" ref="Q109">IFERROR(ROUND(INDEX(F_Inputs!$A$2:$Z$438,MATCH($B109&amp;$D109,F_Inputs!$A$2:$A$438&amp;F_Inputs!$B$2:$B$438,0),MATCH(Q$6,F_Inputs!$A$2:$Z$2,0)),3),"-")</f>
        <v>3</v>
      </c>
      <c r="R109" s="77" cm="1">
        <f t="array" ref="R109">IFERROR(ROUND(INDEX(F_Inputs!$A$2:$Z$438,MATCH($B109&amp;$D109,F_Inputs!$A$2:$A$438&amp;F_Inputs!$B$2:$B$438,0),MATCH(R$6,F_Inputs!$A$2:$Z$2,0)),3),"-")</f>
        <v>3</v>
      </c>
      <c r="S109" s="77" cm="1">
        <f t="array" ref="S109">IFERROR(ROUND(INDEX(F_Inputs!$A$2:$Z$438,MATCH($B109&amp;$D109,F_Inputs!$A$2:$A$438&amp;F_Inputs!$B$2:$B$438,0),MATCH(S$6,F_Inputs!$A$2:$Z$2,0)),3),"-")</f>
        <v>3</v>
      </c>
      <c r="T109" s="77" cm="1">
        <f t="array" ref="T109">IFERROR(ROUND(INDEX(F_Inputs!$A$2:$Z$438,MATCH($B109&amp;$D109,F_Inputs!$A$2:$A$438&amp;F_Inputs!$B$2:$B$438,0),MATCH(T$6,F_Inputs!$A$2:$Z$2,0)),3),"-")</f>
        <v>3</v>
      </c>
      <c r="U109" s="77" cm="1">
        <f t="array" ref="U109">IFERROR(ROUND(INDEX(F_Inputs!$A$2:$Z$438,MATCH($B109&amp;$D109,F_Inputs!$A$2:$A$438&amp;F_Inputs!$B$2:$B$438,0),MATCH(U$6,F_Inputs!$A$2:$Z$2,0)),3),"-")</f>
        <v>3</v>
      </c>
      <c r="V109" s="77" cm="1">
        <f t="array" ref="V109">IFERROR(ROUND(INDEX(F_Inputs!$A$2:$Z$438,MATCH($B109&amp;$D109,F_Inputs!$A$2:$A$438&amp;F_Inputs!$B$2:$B$438,0),MATCH(V$6,F_Inputs!$A$2:$Z$2,0)),3),"-")</f>
        <v>3</v>
      </c>
      <c r="W109" s="77" cm="1">
        <f t="array" ref="W109">IFERROR(ROUND(INDEX(F_Inputs!$A$2:$Z$438,MATCH($B109&amp;$D109,F_Inputs!$A$2:$A$438&amp;F_Inputs!$B$2:$B$438,0),MATCH(W$6,F_Inputs!$A$2:$Z$2,0)),3),"-")</f>
        <v>3</v>
      </c>
      <c r="X109" s="77" cm="1">
        <f t="array" ref="X109">IFERROR(ROUND(INDEX(F_Inputs!$A$2:$Z$438,MATCH($B109&amp;$D109,F_Inputs!$A$2:$A$438&amp;F_Inputs!$B$2:$B$438,0),MATCH(X$6,F_Inputs!$A$2:$Z$2,0)),3),"-")</f>
        <v>2</v>
      </c>
      <c r="Y109" s="77" cm="1">
        <f t="array" ref="Y109">IFERROR(ROUND(INDEX(F_Inputs!$A$2:$Z$438,MATCH($B109&amp;$D109,F_Inputs!$A$2:$A$438&amp;F_Inputs!$B$2:$B$438,0),MATCH(Y$6,F_Inputs!$A$2:$Z$2,0)),3),"-")</f>
        <v>2</v>
      </c>
      <c r="Z109" s="77" cm="1">
        <f t="array" ref="Z109">IFERROR(ROUND(INDEX(F_Inputs!$A$2:$Z$438,MATCH($B109&amp;$D109,F_Inputs!$A$2:$A$438&amp;F_Inputs!$B$2:$B$438,0),MATCH(Z$6,F_Inputs!$A$2:$Z$2,0)),3),"-")</f>
        <v>2</v>
      </c>
      <c r="AA109" s="77" cm="1">
        <f t="array" ref="AA109">IFERROR(ROUND(INDEX(F_Inputs!$A$2:$Z$438,MATCH($B109&amp;$D109,F_Inputs!$A$2:$A$438&amp;F_Inputs!$B$2:$B$438,0),MATCH(AA$6,F_Inputs!$A$2:$Z$2,0)),3),"-")</f>
        <v>2</v>
      </c>
      <c r="AB109" s="77" cm="1">
        <f t="array" ref="AB109">IFERROR(ROUND(INDEX(F_Inputs!$A$2:$Z$438,MATCH($B109&amp;$D109,F_Inputs!$A$2:$A$438&amp;F_Inputs!$B$2:$B$438,0),MATCH(AB$6,F_Inputs!$A$2:$Z$2,0)),3),"-")</f>
        <v>2</v>
      </c>
    </row>
    <row r="110" spans="2:28" ht="20.45">
      <c r="B110" s="41" t="s">
        <v>246</v>
      </c>
      <c r="C110" s="4" t="str">
        <f t="shared" si="8"/>
        <v>Number</v>
      </c>
      <c r="D110" s="4" t="str">
        <f t="shared" si="9"/>
        <v>OUT5_08_F_PR24</v>
      </c>
      <c r="E110" s="77" t="str" cm="1">
        <f t="array" ref="E110">IFERROR(ROUND(INDEX(F_Inputs!$A$2:$Z$438,MATCH($B110&amp;$D110,F_Inputs!$A$2:$A$438&amp;F_Inputs!$B$2:$B$438,0),MATCH(E$6,F_Inputs!$A$2:$Z$2,0)),3),"-")</f>
        <v>-</v>
      </c>
      <c r="F110" s="77" t="str" cm="1">
        <f t="array" ref="F110">IFERROR(ROUND(INDEX(F_Inputs!$A$2:$Z$438,MATCH($B110&amp;$D110,F_Inputs!$A$2:$A$438&amp;F_Inputs!$B$2:$B$438,0),MATCH(F$6,F_Inputs!$A$2:$Z$2,0)),3),"-")</f>
        <v>-</v>
      </c>
      <c r="G110" s="77" t="str" cm="1">
        <f t="array" ref="G110">IFERROR(ROUND(INDEX(F_Inputs!$A$2:$Z$438,MATCH($B110&amp;$D110,F_Inputs!$A$2:$A$438&amp;F_Inputs!$B$2:$B$438,0),MATCH(G$6,F_Inputs!$A$2:$Z$2,0)),3),"-")</f>
        <v>-</v>
      </c>
      <c r="H110" s="77" t="str" cm="1">
        <f t="array" ref="H110">IFERROR(ROUND(INDEX(F_Inputs!$A$2:$Z$438,MATCH($B110&amp;$D110,F_Inputs!$A$2:$A$438&amp;F_Inputs!$B$2:$B$438,0),MATCH(H$6,F_Inputs!$A$2:$Z$2,0)),3),"-")</f>
        <v>-</v>
      </c>
      <c r="I110" s="77" cm="1">
        <f t="array" ref="I110">IFERROR(ROUND(INDEX(F_Inputs!$A$2:$Z$438,MATCH($B110&amp;$D110,F_Inputs!$A$2:$A$438&amp;F_Inputs!$B$2:$B$438,0),MATCH(I$6,F_Inputs!$A$2:$Z$2,0)),3),"-")</f>
        <v>1</v>
      </c>
      <c r="J110" s="77" cm="1">
        <f t="array" ref="J110">IFERROR(ROUND(INDEX(F_Inputs!$A$2:$Z$438,MATCH($B110&amp;$D110,F_Inputs!$A$2:$A$438&amp;F_Inputs!$B$2:$B$438,0),MATCH(J$6,F_Inputs!$A$2:$Z$2,0)),3),"-")</f>
        <v>1</v>
      </c>
      <c r="K110" s="77" cm="1">
        <f t="array" ref="K110">IFERROR(ROUND(INDEX(F_Inputs!$A$2:$Z$438,MATCH($B110&amp;$D110,F_Inputs!$A$2:$A$438&amp;F_Inputs!$B$2:$B$438,0),MATCH(K$6,F_Inputs!$A$2:$Z$2,0)),3),"-")</f>
        <v>1</v>
      </c>
      <c r="L110" s="77" cm="1">
        <f t="array" ref="L110">IFERROR(ROUND(INDEX(F_Inputs!$A$2:$Z$438,MATCH($B110&amp;$D110,F_Inputs!$A$2:$A$438&amp;F_Inputs!$B$2:$B$438,0),MATCH(L$6,F_Inputs!$A$2:$Z$2,0)),3),"-")</f>
        <v>2</v>
      </c>
      <c r="M110" s="77" cm="1">
        <f t="array" ref="M110">IFERROR(ROUND(INDEX(F_Inputs!$A$2:$Z$438,MATCH($B110&amp;$D110,F_Inputs!$A$2:$A$438&amp;F_Inputs!$B$2:$B$438,0),MATCH(M$6,F_Inputs!$A$2:$Z$2,0)),3),"-")</f>
        <v>2</v>
      </c>
      <c r="N110" s="77" cm="1">
        <f t="array" ref="N110">IFERROR(ROUND(INDEX(F_Inputs!$A$2:$Z$438,MATCH($B110&amp;$D110,F_Inputs!$A$2:$A$438&amp;F_Inputs!$B$2:$B$438,0),MATCH(N$6,F_Inputs!$A$2:$Z$2,0)),3),"-")</f>
        <v>2</v>
      </c>
      <c r="O110" s="77" cm="1">
        <f t="array" ref="O110">IFERROR(ROUND(INDEX(F_Inputs!$A$2:$Z$438,MATCH($B110&amp;$D110,F_Inputs!$A$2:$A$438&amp;F_Inputs!$B$2:$B$438,0),MATCH(O$6,F_Inputs!$A$2:$Z$2,0)),3),"-")</f>
        <v>3</v>
      </c>
      <c r="P110" s="77" cm="1">
        <f t="array" ref="P110">IFERROR(ROUND(INDEX(F_Inputs!$A$2:$Z$438,MATCH($B110&amp;$D110,F_Inputs!$A$2:$A$438&amp;F_Inputs!$B$2:$B$438,0),MATCH(P$6,F_Inputs!$A$2:$Z$2,0)),3),"-")</f>
        <v>0</v>
      </c>
      <c r="Q110" s="77" cm="1">
        <f t="array" ref="Q110">IFERROR(ROUND(INDEX(F_Inputs!$A$2:$Z$438,MATCH($B110&amp;$D110,F_Inputs!$A$2:$A$438&amp;F_Inputs!$B$2:$B$438,0),MATCH(Q$6,F_Inputs!$A$2:$Z$2,0)),3),"-")</f>
        <v>1</v>
      </c>
      <c r="R110" s="77" cm="1">
        <f t="array" ref="R110">IFERROR(ROUND(INDEX(F_Inputs!$A$2:$Z$438,MATCH($B110&amp;$D110,F_Inputs!$A$2:$A$438&amp;F_Inputs!$B$2:$B$438,0),MATCH(R$6,F_Inputs!$A$2:$Z$2,0)),3),"-")</f>
        <v>1.5</v>
      </c>
      <c r="S110" s="77" cm="1">
        <f t="array" ref="S110">IFERROR(ROUND(INDEX(F_Inputs!$A$2:$Z$438,MATCH($B110&amp;$D110,F_Inputs!$A$2:$A$438&amp;F_Inputs!$B$2:$B$438,0),MATCH(S$6,F_Inputs!$A$2:$Z$2,0)),3),"-")</f>
        <v>0</v>
      </c>
      <c r="T110" s="77" cm="1">
        <f t="array" ref="T110">IFERROR(ROUND(INDEX(F_Inputs!$A$2:$Z$438,MATCH($B110&amp;$D110,F_Inputs!$A$2:$A$438&amp;F_Inputs!$B$2:$B$438,0),MATCH(T$6,F_Inputs!$A$2:$Z$2,0)),3),"-")</f>
        <v>0</v>
      </c>
      <c r="U110" s="77" cm="1">
        <f t="array" ref="U110">IFERROR(ROUND(INDEX(F_Inputs!$A$2:$Z$438,MATCH($B110&amp;$D110,F_Inputs!$A$2:$A$438&amp;F_Inputs!$B$2:$B$438,0),MATCH(U$6,F_Inputs!$A$2:$Z$2,0)),3),"-")</f>
        <v>0</v>
      </c>
      <c r="V110" s="77" cm="1">
        <f t="array" ref="V110">IFERROR(ROUND(INDEX(F_Inputs!$A$2:$Z$438,MATCH($B110&amp;$D110,F_Inputs!$A$2:$A$438&amp;F_Inputs!$B$2:$B$438,0),MATCH(V$6,F_Inputs!$A$2:$Z$2,0)),3),"-")</f>
        <v>2</v>
      </c>
      <c r="W110" s="77" cm="1">
        <f t="array" ref="W110">IFERROR(ROUND(INDEX(F_Inputs!$A$2:$Z$438,MATCH($B110&amp;$D110,F_Inputs!$A$2:$A$438&amp;F_Inputs!$B$2:$B$438,0),MATCH(W$6,F_Inputs!$A$2:$Z$2,0)),3),"-")</f>
        <v>2</v>
      </c>
      <c r="X110" s="77" cm="1">
        <f t="array" ref="X110">IFERROR(ROUND(INDEX(F_Inputs!$A$2:$Z$438,MATCH($B110&amp;$D110,F_Inputs!$A$2:$A$438&amp;F_Inputs!$B$2:$B$438,0),MATCH(X$6,F_Inputs!$A$2:$Z$2,0)),3),"-")</f>
        <v>2</v>
      </c>
      <c r="Y110" s="77" cm="1">
        <f t="array" ref="Y110">IFERROR(ROUND(INDEX(F_Inputs!$A$2:$Z$438,MATCH($B110&amp;$D110,F_Inputs!$A$2:$A$438&amp;F_Inputs!$B$2:$B$438,0),MATCH(Y$6,F_Inputs!$A$2:$Z$2,0)),3),"-")</f>
        <v>2</v>
      </c>
      <c r="Z110" s="77" cm="1">
        <f t="array" ref="Z110">IFERROR(ROUND(INDEX(F_Inputs!$A$2:$Z$438,MATCH($B110&amp;$D110,F_Inputs!$A$2:$A$438&amp;F_Inputs!$B$2:$B$438,0),MATCH(Z$6,F_Inputs!$A$2:$Z$2,0)),3),"-")</f>
        <v>2</v>
      </c>
      <c r="AA110" s="77" cm="1">
        <f t="array" ref="AA110">IFERROR(ROUND(INDEX(F_Inputs!$A$2:$Z$438,MATCH($B110&amp;$D110,F_Inputs!$A$2:$A$438&amp;F_Inputs!$B$2:$B$438,0),MATCH(AA$6,F_Inputs!$A$2:$Z$2,0)),3),"-")</f>
        <v>2</v>
      </c>
      <c r="AB110" s="77" cm="1">
        <f t="array" ref="AB110">IFERROR(ROUND(INDEX(F_Inputs!$A$2:$Z$438,MATCH($B110&amp;$D110,F_Inputs!$A$2:$A$438&amp;F_Inputs!$B$2:$B$438,0),MATCH(AB$6,F_Inputs!$A$2:$Z$2,0)),3),"-")</f>
        <v>2</v>
      </c>
    </row>
    <row r="111" spans="2:28" ht="20.45">
      <c r="B111" s="41" t="s">
        <v>247</v>
      </c>
      <c r="C111" s="4" t="str">
        <f t="shared" si="8"/>
        <v>Number</v>
      </c>
      <c r="D111" s="4" t="str">
        <f t="shared" si="9"/>
        <v>OUT5_08_F_PR24</v>
      </c>
      <c r="E111" s="77" t="str" cm="1">
        <f t="array" ref="E111">IFERROR(ROUND(INDEX(F_Inputs!$A$2:$Z$438,MATCH($B111&amp;$D111,F_Inputs!$A$2:$A$438&amp;F_Inputs!$B$2:$B$438,0),MATCH(E$6,F_Inputs!$A$2:$Z$2,0)),3),"-")</f>
        <v>-</v>
      </c>
      <c r="F111" s="77" t="str" cm="1">
        <f t="array" ref="F111">IFERROR(ROUND(INDEX(F_Inputs!$A$2:$Z$438,MATCH($B111&amp;$D111,F_Inputs!$A$2:$A$438&amp;F_Inputs!$B$2:$B$438,0),MATCH(F$6,F_Inputs!$A$2:$Z$2,0)),3),"-")</f>
        <v>-</v>
      </c>
      <c r="G111" s="77" t="str" cm="1">
        <f t="array" ref="G111">IFERROR(ROUND(INDEX(F_Inputs!$A$2:$Z$438,MATCH($B111&amp;$D111,F_Inputs!$A$2:$A$438&amp;F_Inputs!$B$2:$B$438,0),MATCH(G$6,F_Inputs!$A$2:$Z$2,0)),3),"-")</f>
        <v>-</v>
      </c>
      <c r="H111" s="77" t="str" cm="1">
        <f t="array" ref="H111">IFERROR(ROUND(INDEX(F_Inputs!$A$2:$Z$438,MATCH($B111&amp;$D111,F_Inputs!$A$2:$A$438&amp;F_Inputs!$B$2:$B$438,0),MATCH(H$6,F_Inputs!$A$2:$Z$2,0)),3),"-")</f>
        <v>-</v>
      </c>
      <c r="I111" s="77" t="str" cm="1">
        <f t="array" ref="I111">IFERROR(ROUND(INDEX(F_Inputs!$A$2:$Z$438,MATCH($B111&amp;$D111,F_Inputs!$A$2:$A$438&amp;F_Inputs!$B$2:$B$438,0),MATCH(I$6,F_Inputs!$A$2:$Z$2,0)),3),"-")</f>
        <v>-</v>
      </c>
      <c r="J111" s="77" t="str" cm="1">
        <f t="array" ref="J111">IFERROR(ROUND(INDEX(F_Inputs!$A$2:$Z$438,MATCH($B111&amp;$D111,F_Inputs!$A$2:$A$438&amp;F_Inputs!$B$2:$B$438,0),MATCH(J$6,F_Inputs!$A$2:$Z$2,0)),3),"-")</f>
        <v>-</v>
      </c>
      <c r="K111" s="77" t="str" cm="1">
        <f t="array" ref="K111">IFERROR(ROUND(INDEX(F_Inputs!$A$2:$Z$438,MATCH($B111&amp;$D111,F_Inputs!$A$2:$A$438&amp;F_Inputs!$B$2:$B$438,0),MATCH(K$6,F_Inputs!$A$2:$Z$2,0)),3),"-")</f>
        <v>-</v>
      </c>
      <c r="L111" s="77" t="str" cm="1">
        <f t="array" ref="L111">IFERROR(ROUND(INDEX(F_Inputs!$A$2:$Z$438,MATCH($B111&amp;$D111,F_Inputs!$A$2:$A$438&amp;F_Inputs!$B$2:$B$438,0),MATCH(L$6,F_Inputs!$A$2:$Z$2,0)),3),"-")</f>
        <v>-</v>
      </c>
      <c r="M111" s="77" t="str" cm="1">
        <f t="array" ref="M111">IFERROR(ROUND(INDEX(F_Inputs!$A$2:$Z$438,MATCH($B111&amp;$D111,F_Inputs!$A$2:$A$438&amp;F_Inputs!$B$2:$B$438,0),MATCH(M$6,F_Inputs!$A$2:$Z$2,0)),3),"-")</f>
        <v>-</v>
      </c>
      <c r="N111" s="77" t="str" cm="1">
        <f t="array" ref="N111">IFERROR(ROUND(INDEX(F_Inputs!$A$2:$Z$438,MATCH($B111&amp;$D111,F_Inputs!$A$2:$A$438&amp;F_Inputs!$B$2:$B$438,0),MATCH(N$6,F_Inputs!$A$2:$Z$2,0)),3),"-")</f>
        <v>-</v>
      </c>
      <c r="O111" s="77" t="str" cm="1">
        <f t="array" ref="O111">IFERROR(ROUND(INDEX(F_Inputs!$A$2:$Z$438,MATCH($B111&amp;$D111,F_Inputs!$A$2:$A$438&amp;F_Inputs!$B$2:$B$438,0),MATCH(O$6,F_Inputs!$A$2:$Z$2,0)),3),"-")</f>
        <v>-</v>
      </c>
      <c r="P111" s="77" t="str" cm="1">
        <f t="array" ref="P111">IFERROR(ROUND(INDEX(F_Inputs!$A$2:$Z$438,MATCH($B111&amp;$D111,F_Inputs!$A$2:$A$438&amp;F_Inputs!$B$2:$B$438,0),MATCH(P$6,F_Inputs!$A$2:$Z$2,0)),3),"-")</f>
        <v>-</v>
      </c>
      <c r="Q111" s="77" t="str" cm="1">
        <f t="array" ref="Q111">IFERROR(ROUND(INDEX(F_Inputs!$A$2:$Z$438,MATCH($B111&amp;$D111,F_Inputs!$A$2:$A$438&amp;F_Inputs!$B$2:$B$438,0),MATCH(Q$6,F_Inputs!$A$2:$Z$2,0)),3),"-")</f>
        <v>-</v>
      </c>
      <c r="R111" s="77" t="str" cm="1">
        <f t="array" ref="R111">IFERROR(ROUND(INDEX(F_Inputs!$A$2:$Z$438,MATCH($B111&amp;$D111,F_Inputs!$A$2:$A$438&amp;F_Inputs!$B$2:$B$438,0),MATCH(R$6,F_Inputs!$A$2:$Z$2,0)),3),"-")</f>
        <v>-</v>
      </c>
      <c r="S111" s="77" t="str" cm="1">
        <f t="array" ref="S111">IFERROR(ROUND(INDEX(F_Inputs!$A$2:$Z$438,MATCH($B111&amp;$D111,F_Inputs!$A$2:$A$438&amp;F_Inputs!$B$2:$B$438,0),MATCH(S$6,F_Inputs!$A$2:$Z$2,0)),3),"-")</f>
        <v>-</v>
      </c>
      <c r="T111" s="77" t="str" cm="1">
        <f t="array" ref="T111">IFERROR(ROUND(INDEX(F_Inputs!$A$2:$Z$438,MATCH($B111&amp;$D111,F_Inputs!$A$2:$A$438&amp;F_Inputs!$B$2:$B$438,0),MATCH(T$6,F_Inputs!$A$2:$Z$2,0)),3),"-")</f>
        <v>-</v>
      </c>
      <c r="U111" s="77" t="str" cm="1">
        <f t="array" ref="U111">IFERROR(ROUND(INDEX(F_Inputs!$A$2:$Z$438,MATCH($B111&amp;$D111,F_Inputs!$A$2:$A$438&amp;F_Inputs!$B$2:$B$438,0),MATCH(U$6,F_Inputs!$A$2:$Z$2,0)),3),"-")</f>
        <v>-</v>
      </c>
      <c r="V111" s="77" t="str" cm="1">
        <f t="array" ref="V111">IFERROR(ROUND(INDEX(F_Inputs!$A$2:$Z$438,MATCH($B111&amp;$D111,F_Inputs!$A$2:$A$438&amp;F_Inputs!$B$2:$B$438,0),MATCH(V$6,F_Inputs!$A$2:$Z$2,0)),3),"-")</f>
        <v>-</v>
      </c>
      <c r="W111" s="77" t="str" cm="1">
        <f t="array" ref="W111">IFERROR(ROUND(INDEX(F_Inputs!$A$2:$Z$438,MATCH($B111&amp;$D111,F_Inputs!$A$2:$A$438&amp;F_Inputs!$B$2:$B$438,0),MATCH(W$6,F_Inputs!$A$2:$Z$2,0)),3),"-")</f>
        <v>-</v>
      </c>
      <c r="X111" s="77" t="str" cm="1">
        <f t="array" ref="X111">IFERROR(ROUND(INDEX(F_Inputs!$A$2:$Z$438,MATCH($B111&amp;$D111,F_Inputs!$A$2:$A$438&amp;F_Inputs!$B$2:$B$438,0),MATCH(X$6,F_Inputs!$A$2:$Z$2,0)),3),"-")</f>
        <v>-</v>
      </c>
      <c r="Y111" s="77" t="str" cm="1">
        <f t="array" ref="Y111">IFERROR(ROUND(INDEX(F_Inputs!$A$2:$Z$438,MATCH($B111&amp;$D111,F_Inputs!$A$2:$A$438&amp;F_Inputs!$B$2:$B$438,0),MATCH(Y$6,F_Inputs!$A$2:$Z$2,0)),3),"-")</f>
        <v>-</v>
      </c>
      <c r="Z111" s="77" t="str" cm="1">
        <f t="array" ref="Z111">IFERROR(ROUND(INDEX(F_Inputs!$A$2:$Z$438,MATCH($B111&amp;$D111,F_Inputs!$A$2:$A$438&amp;F_Inputs!$B$2:$B$438,0),MATCH(Z$6,F_Inputs!$A$2:$Z$2,0)),3),"-")</f>
        <v>-</v>
      </c>
      <c r="AA111" s="77" t="str" cm="1">
        <f t="array" ref="AA111">IFERROR(ROUND(INDEX(F_Inputs!$A$2:$Z$438,MATCH($B111&amp;$D111,F_Inputs!$A$2:$A$438&amp;F_Inputs!$B$2:$B$438,0),MATCH(AA$6,F_Inputs!$A$2:$Z$2,0)),3),"-")</f>
        <v>-</v>
      </c>
      <c r="AB111" s="77" t="str" cm="1">
        <f t="array" ref="AB111">IFERROR(ROUND(INDEX(F_Inputs!$A$2:$Z$438,MATCH($B111&amp;$D111,F_Inputs!$A$2:$A$438&amp;F_Inputs!$B$2:$B$438,0),MATCH(AB$6,F_Inputs!$A$2:$Z$2,0)),3),"-")</f>
        <v>-</v>
      </c>
    </row>
    <row r="112" spans="2:28" ht="20.45">
      <c r="B112" s="41" t="s">
        <v>253</v>
      </c>
      <c r="C112" s="4" t="str">
        <f t="shared" si="8"/>
        <v>Number</v>
      </c>
      <c r="D112" s="4" t="str">
        <f t="shared" si="9"/>
        <v>OUT5_08_F_PR24</v>
      </c>
      <c r="E112" s="77" t="str" cm="1">
        <f t="array" ref="E112">IFERROR(ROUND(INDEX(F_Inputs!$A$2:$Z$438,MATCH($B112&amp;$D112,F_Inputs!$A$2:$A$438&amp;F_Inputs!$B$2:$B$438,0),MATCH(E$6,F_Inputs!$A$2:$Z$2,0)),3),"-")</f>
        <v>-</v>
      </c>
      <c r="F112" s="77" t="str" cm="1">
        <f t="array" ref="F112">IFERROR(ROUND(INDEX(F_Inputs!$A$2:$Z$438,MATCH($B112&amp;$D112,F_Inputs!$A$2:$A$438&amp;F_Inputs!$B$2:$B$438,0),MATCH(F$6,F_Inputs!$A$2:$Z$2,0)),3),"-")</f>
        <v>-</v>
      </c>
      <c r="G112" s="77" t="str" cm="1">
        <f t="array" ref="G112">IFERROR(ROUND(INDEX(F_Inputs!$A$2:$Z$438,MATCH($B112&amp;$D112,F_Inputs!$A$2:$A$438&amp;F_Inputs!$B$2:$B$438,0),MATCH(G$6,F_Inputs!$A$2:$Z$2,0)),3),"-")</f>
        <v>-</v>
      </c>
      <c r="H112" s="77" t="str" cm="1">
        <f t="array" ref="H112">IFERROR(ROUND(INDEX(F_Inputs!$A$2:$Z$438,MATCH($B112&amp;$D112,F_Inputs!$A$2:$A$438&amp;F_Inputs!$B$2:$B$438,0),MATCH(H$6,F_Inputs!$A$2:$Z$2,0)),3),"-")</f>
        <v>-</v>
      </c>
      <c r="I112" s="77" t="str" cm="1">
        <f t="array" ref="I112">IFERROR(ROUND(INDEX(F_Inputs!$A$2:$Z$438,MATCH($B112&amp;$D112,F_Inputs!$A$2:$A$438&amp;F_Inputs!$B$2:$B$438,0),MATCH(I$6,F_Inputs!$A$2:$Z$2,0)),3),"-")</f>
        <v>-</v>
      </c>
      <c r="J112" s="77" t="str" cm="1">
        <f t="array" ref="J112">IFERROR(ROUND(INDEX(F_Inputs!$A$2:$Z$438,MATCH($B112&amp;$D112,F_Inputs!$A$2:$A$438&amp;F_Inputs!$B$2:$B$438,0),MATCH(J$6,F_Inputs!$A$2:$Z$2,0)),3),"-")</f>
        <v>-</v>
      </c>
      <c r="K112" s="77" t="str" cm="1">
        <f t="array" ref="K112">IFERROR(ROUND(INDEX(F_Inputs!$A$2:$Z$438,MATCH($B112&amp;$D112,F_Inputs!$A$2:$A$438&amp;F_Inputs!$B$2:$B$438,0),MATCH(K$6,F_Inputs!$A$2:$Z$2,0)),3),"-")</f>
        <v>-</v>
      </c>
      <c r="L112" s="77" t="str" cm="1">
        <f t="array" ref="L112">IFERROR(ROUND(INDEX(F_Inputs!$A$2:$Z$438,MATCH($B112&amp;$D112,F_Inputs!$A$2:$A$438&amp;F_Inputs!$B$2:$B$438,0),MATCH(L$6,F_Inputs!$A$2:$Z$2,0)),3),"-")</f>
        <v>-</v>
      </c>
      <c r="M112" s="77" t="str" cm="1">
        <f t="array" ref="M112">IFERROR(ROUND(INDEX(F_Inputs!$A$2:$Z$438,MATCH($B112&amp;$D112,F_Inputs!$A$2:$A$438&amp;F_Inputs!$B$2:$B$438,0),MATCH(M$6,F_Inputs!$A$2:$Z$2,0)),3),"-")</f>
        <v>-</v>
      </c>
      <c r="N112" s="77" t="str" cm="1">
        <f t="array" ref="N112">IFERROR(ROUND(INDEX(F_Inputs!$A$2:$Z$438,MATCH($B112&amp;$D112,F_Inputs!$A$2:$A$438&amp;F_Inputs!$B$2:$B$438,0),MATCH(N$6,F_Inputs!$A$2:$Z$2,0)),3),"-")</f>
        <v>-</v>
      </c>
      <c r="O112" s="77" t="str" cm="1">
        <f t="array" ref="O112">IFERROR(ROUND(INDEX(F_Inputs!$A$2:$Z$438,MATCH($B112&amp;$D112,F_Inputs!$A$2:$A$438&amp;F_Inputs!$B$2:$B$438,0),MATCH(O$6,F_Inputs!$A$2:$Z$2,0)),3),"-")</f>
        <v>-</v>
      </c>
      <c r="P112" s="77" t="str" cm="1">
        <f t="array" ref="P112">IFERROR(ROUND(INDEX(F_Inputs!$A$2:$Z$438,MATCH($B112&amp;$D112,F_Inputs!$A$2:$A$438&amp;F_Inputs!$B$2:$B$438,0),MATCH(P$6,F_Inputs!$A$2:$Z$2,0)),3),"-")</f>
        <v>-</v>
      </c>
      <c r="Q112" s="77" t="str" cm="1">
        <f t="array" ref="Q112">IFERROR(ROUND(INDEX(F_Inputs!$A$2:$Z$438,MATCH($B112&amp;$D112,F_Inputs!$A$2:$A$438&amp;F_Inputs!$B$2:$B$438,0),MATCH(Q$6,F_Inputs!$A$2:$Z$2,0)),3),"-")</f>
        <v>-</v>
      </c>
      <c r="R112" s="77" t="str" cm="1">
        <f t="array" ref="R112">IFERROR(ROUND(INDEX(F_Inputs!$A$2:$Z$438,MATCH($B112&amp;$D112,F_Inputs!$A$2:$A$438&amp;F_Inputs!$B$2:$B$438,0),MATCH(R$6,F_Inputs!$A$2:$Z$2,0)),3),"-")</f>
        <v>-</v>
      </c>
      <c r="S112" s="77" t="str" cm="1">
        <f t="array" ref="S112">IFERROR(ROUND(INDEX(F_Inputs!$A$2:$Z$438,MATCH($B112&amp;$D112,F_Inputs!$A$2:$A$438&amp;F_Inputs!$B$2:$B$438,0),MATCH(S$6,F_Inputs!$A$2:$Z$2,0)),3),"-")</f>
        <v>-</v>
      </c>
      <c r="T112" s="77" t="str" cm="1">
        <f t="array" ref="T112">IFERROR(ROUND(INDEX(F_Inputs!$A$2:$Z$438,MATCH($B112&amp;$D112,F_Inputs!$A$2:$A$438&amp;F_Inputs!$B$2:$B$438,0),MATCH(T$6,F_Inputs!$A$2:$Z$2,0)),3),"-")</f>
        <v>-</v>
      </c>
      <c r="U112" s="77" t="str" cm="1">
        <f t="array" ref="U112">IFERROR(ROUND(INDEX(F_Inputs!$A$2:$Z$438,MATCH($B112&amp;$D112,F_Inputs!$A$2:$A$438&amp;F_Inputs!$B$2:$B$438,0),MATCH(U$6,F_Inputs!$A$2:$Z$2,0)),3),"-")</f>
        <v>-</v>
      </c>
      <c r="V112" s="77" t="str" cm="1">
        <f t="array" ref="V112">IFERROR(ROUND(INDEX(F_Inputs!$A$2:$Z$438,MATCH($B112&amp;$D112,F_Inputs!$A$2:$A$438&amp;F_Inputs!$B$2:$B$438,0),MATCH(V$6,F_Inputs!$A$2:$Z$2,0)),3),"-")</f>
        <v>-</v>
      </c>
      <c r="W112" s="77" t="str" cm="1">
        <f t="array" ref="W112">IFERROR(ROUND(INDEX(F_Inputs!$A$2:$Z$438,MATCH($B112&amp;$D112,F_Inputs!$A$2:$A$438&amp;F_Inputs!$B$2:$B$438,0),MATCH(W$6,F_Inputs!$A$2:$Z$2,0)),3),"-")</f>
        <v>-</v>
      </c>
      <c r="X112" s="77" t="str" cm="1">
        <f t="array" ref="X112">IFERROR(ROUND(INDEX(F_Inputs!$A$2:$Z$438,MATCH($B112&amp;$D112,F_Inputs!$A$2:$A$438&amp;F_Inputs!$B$2:$B$438,0),MATCH(X$6,F_Inputs!$A$2:$Z$2,0)),3),"-")</f>
        <v>-</v>
      </c>
      <c r="Y112" s="77" t="str" cm="1">
        <f t="array" ref="Y112">IFERROR(ROUND(INDEX(F_Inputs!$A$2:$Z$438,MATCH($B112&amp;$D112,F_Inputs!$A$2:$A$438&amp;F_Inputs!$B$2:$B$438,0),MATCH(Y$6,F_Inputs!$A$2:$Z$2,0)),3),"-")</f>
        <v>-</v>
      </c>
      <c r="Z112" s="77" t="str" cm="1">
        <f t="array" ref="Z112">IFERROR(ROUND(INDEX(F_Inputs!$A$2:$Z$438,MATCH($B112&amp;$D112,F_Inputs!$A$2:$A$438&amp;F_Inputs!$B$2:$B$438,0),MATCH(Z$6,F_Inputs!$A$2:$Z$2,0)),3),"-")</f>
        <v>-</v>
      </c>
      <c r="AA112" s="77" t="str" cm="1">
        <f t="array" ref="AA112">IFERROR(ROUND(INDEX(F_Inputs!$A$2:$Z$438,MATCH($B112&amp;$D112,F_Inputs!$A$2:$A$438&amp;F_Inputs!$B$2:$B$438,0),MATCH(AA$6,F_Inputs!$A$2:$Z$2,0)),3),"-")</f>
        <v>-</v>
      </c>
      <c r="AB112" s="77" t="str" cm="1">
        <f t="array" ref="AB112">IFERROR(ROUND(INDEX(F_Inputs!$A$2:$Z$438,MATCH($B112&amp;$D112,F_Inputs!$A$2:$A$438&amp;F_Inputs!$B$2:$B$438,0),MATCH(AB$6,F_Inputs!$A$2:$Z$2,0)),3),"-")</f>
        <v>-</v>
      </c>
    </row>
    <row r="113" spans="2:28" ht="20.45">
      <c r="B113" s="41" t="s">
        <v>254</v>
      </c>
      <c r="C113" s="4" t="str">
        <f t="shared" si="8"/>
        <v>Number</v>
      </c>
      <c r="D113" s="4" t="str">
        <f t="shared" si="9"/>
        <v>OUT5_08_F_PR24</v>
      </c>
      <c r="E113" s="77" t="str" cm="1">
        <f t="array" ref="E113">IFERROR(ROUND(INDEX(F_Inputs!$A$2:$Z$438,MATCH($B113&amp;$D113,F_Inputs!$A$2:$A$438&amp;F_Inputs!$B$2:$B$438,0),MATCH(E$6,F_Inputs!$A$2:$Z$2,0)),3),"-")</f>
        <v>-</v>
      </c>
      <c r="F113" s="77" t="str" cm="1">
        <f t="array" ref="F113">IFERROR(ROUND(INDEX(F_Inputs!$A$2:$Z$438,MATCH($B113&amp;$D113,F_Inputs!$A$2:$A$438&amp;F_Inputs!$B$2:$B$438,0),MATCH(F$6,F_Inputs!$A$2:$Z$2,0)),3),"-")</f>
        <v>-</v>
      </c>
      <c r="G113" s="77" t="str" cm="1">
        <f t="array" ref="G113">IFERROR(ROUND(INDEX(F_Inputs!$A$2:$Z$438,MATCH($B113&amp;$D113,F_Inputs!$A$2:$A$438&amp;F_Inputs!$B$2:$B$438,0),MATCH(G$6,F_Inputs!$A$2:$Z$2,0)),3),"-")</f>
        <v>-</v>
      </c>
      <c r="H113" s="77" t="str" cm="1">
        <f t="array" ref="H113">IFERROR(ROUND(INDEX(F_Inputs!$A$2:$Z$438,MATCH($B113&amp;$D113,F_Inputs!$A$2:$A$438&amp;F_Inputs!$B$2:$B$438,0),MATCH(H$6,F_Inputs!$A$2:$Z$2,0)),3),"-")</f>
        <v>-</v>
      </c>
      <c r="I113" s="77" t="str" cm="1">
        <f t="array" ref="I113">IFERROR(ROUND(INDEX(F_Inputs!$A$2:$Z$438,MATCH($B113&amp;$D113,F_Inputs!$A$2:$A$438&amp;F_Inputs!$B$2:$B$438,0),MATCH(I$6,F_Inputs!$A$2:$Z$2,0)),3),"-")</f>
        <v>-</v>
      </c>
      <c r="J113" s="77" t="str" cm="1">
        <f t="array" ref="J113">IFERROR(ROUND(INDEX(F_Inputs!$A$2:$Z$438,MATCH($B113&amp;$D113,F_Inputs!$A$2:$A$438&amp;F_Inputs!$B$2:$B$438,0),MATCH(J$6,F_Inputs!$A$2:$Z$2,0)),3),"-")</f>
        <v>-</v>
      </c>
      <c r="K113" s="77" t="str" cm="1">
        <f t="array" ref="K113">IFERROR(ROUND(INDEX(F_Inputs!$A$2:$Z$438,MATCH($B113&amp;$D113,F_Inputs!$A$2:$A$438&amp;F_Inputs!$B$2:$B$438,0),MATCH(K$6,F_Inputs!$A$2:$Z$2,0)),3),"-")</f>
        <v>-</v>
      </c>
      <c r="L113" s="77" t="str" cm="1">
        <f t="array" ref="L113">IFERROR(ROUND(INDEX(F_Inputs!$A$2:$Z$438,MATCH($B113&amp;$D113,F_Inputs!$A$2:$A$438&amp;F_Inputs!$B$2:$B$438,0),MATCH(L$6,F_Inputs!$A$2:$Z$2,0)),3),"-")</f>
        <v>-</v>
      </c>
      <c r="M113" s="77" t="str" cm="1">
        <f t="array" ref="M113">IFERROR(ROUND(INDEX(F_Inputs!$A$2:$Z$438,MATCH($B113&amp;$D113,F_Inputs!$A$2:$A$438&amp;F_Inputs!$B$2:$B$438,0),MATCH(M$6,F_Inputs!$A$2:$Z$2,0)),3),"-")</f>
        <v>-</v>
      </c>
      <c r="N113" s="77" t="str" cm="1">
        <f t="array" ref="N113">IFERROR(ROUND(INDEX(F_Inputs!$A$2:$Z$438,MATCH($B113&amp;$D113,F_Inputs!$A$2:$A$438&amp;F_Inputs!$B$2:$B$438,0),MATCH(N$6,F_Inputs!$A$2:$Z$2,0)),3),"-")</f>
        <v>-</v>
      </c>
      <c r="O113" s="77" t="str" cm="1">
        <f t="array" ref="O113">IFERROR(ROUND(INDEX(F_Inputs!$A$2:$Z$438,MATCH($B113&amp;$D113,F_Inputs!$A$2:$A$438&amp;F_Inputs!$B$2:$B$438,0),MATCH(O$6,F_Inputs!$A$2:$Z$2,0)),3),"-")</f>
        <v>-</v>
      </c>
      <c r="P113" s="77" t="str" cm="1">
        <f t="array" ref="P113">IFERROR(ROUND(INDEX(F_Inputs!$A$2:$Z$438,MATCH($B113&amp;$D113,F_Inputs!$A$2:$A$438&amp;F_Inputs!$B$2:$B$438,0),MATCH(P$6,F_Inputs!$A$2:$Z$2,0)),3),"-")</f>
        <v>-</v>
      </c>
      <c r="Q113" s="77" t="str" cm="1">
        <f t="array" ref="Q113">IFERROR(ROUND(INDEX(F_Inputs!$A$2:$Z$438,MATCH($B113&amp;$D113,F_Inputs!$A$2:$A$438&amp;F_Inputs!$B$2:$B$438,0),MATCH(Q$6,F_Inputs!$A$2:$Z$2,0)),3),"-")</f>
        <v>-</v>
      </c>
      <c r="R113" s="77" t="str" cm="1">
        <f t="array" ref="R113">IFERROR(ROUND(INDEX(F_Inputs!$A$2:$Z$438,MATCH($B113&amp;$D113,F_Inputs!$A$2:$A$438&amp;F_Inputs!$B$2:$B$438,0),MATCH(R$6,F_Inputs!$A$2:$Z$2,0)),3),"-")</f>
        <v>-</v>
      </c>
      <c r="S113" s="77" t="str" cm="1">
        <f t="array" ref="S113">IFERROR(ROUND(INDEX(F_Inputs!$A$2:$Z$438,MATCH($B113&amp;$D113,F_Inputs!$A$2:$A$438&amp;F_Inputs!$B$2:$B$438,0),MATCH(S$6,F_Inputs!$A$2:$Z$2,0)),3),"-")</f>
        <v>-</v>
      </c>
      <c r="T113" s="77" t="str" cm="1">
        <f t="array" ref="T113">IFERROR(ROUND(INDEX(F_Inputs!$A$2:$Z$438,MATCH($B113&amp;$D113,F_Inputs!$A$2:$A$438&amp;F_Inputs!$B$2:$B$438,0),MATCH(T$6,F_Inputs!$A$2:$Z$2,0)),3),"-")</f>
        <v>-</v>
      </c>
      <c r="U113" s="77" t="str" cm="1">
        <f t="array" ref="U113">IFERROR(ROUND(INDEX(F_Inputs!$A$2:$Z$438,MATCH($B113&amp;$D113,F_Inputs!$A$2:$A$438&amp;F_Inputs!$B$2:$B$438,0),MATCH(U$6,F_Inputs!$A$2:$Z$2,0)),3),"-")</f>
        <v>-</v>
      </c>
      <c r="V113" s="77" t="str" cm="1">
        <f t="array" ref="V113">IFERROR(ROUND(INDEX(F_Inputs!$A$2:$Z$438,MATCH($B113&amp;$D113,F_Inputs!$A$2:$A$438&amp;F_Inputs!$B$2:$B$438,0),MATCH(V$6,F_Inputs!$A$2:$Z$2,0)),3),"-")</f>
        <v>-</v>
      </c>
      <c r="W113" s="77" t="str" cm="1">
        <f t="array" ref="W113">IFERROR(ROUND(INDEX(F_Inputs!$A$2:$Z$438,MATCH($B113&amp;$D113,F_Inputs!$A$2:$A$438&amp;F_Inputs!$B$2:$B$438,0),MATCH(W$6,F_Inputs!$A$2:$Z$2,0)),3),"-")</f>
        <v>-</v>
      </c>
      <c r="X113" s="77" t="str" cm="1">
        <f t="array" ref="X113">IFERROR(ROUND(INDEX(F_Inputs!$A$2:$Z$438,MATCH($B113&amp;$D113,F_Inputs!$A$2:$A$438&amp;F_Inputs!$B$2:$B$438,0),MATCH(X$6,F_Inputs!$A$2:$Z$2,0)),3),"-")</f>
        <v>-</v>
      </c>
      <c r="Y113" s="77" t="str" cm="1">
        <f t="array" ref="Y113">IFERROR(ROUND(INDEX(F_Inputs!$A$2:$Z$438,MATCH($B113&amp;$D113,F_Inputs!$A$2:$A$438&amp;F_Inputs!$B$2:$B$438,0),MATCH(Y$6,F_Inputs!$A$2:$Z$2,0)),3),"-")</f>
        <v>-</v>
      </c>
      <c r="Z113" s="77" t="str" cm="1">
        <f t="array" ref="Z113">IFERROR(ROUND(INDEX(F_Inputs!$A$2:$Z$438,MATCH($B113&amp;$D113,F_Inputs!$A$2:$A$438&amp;F_Inputs!$B$2:$B$438,0),MATCH(Z$6,F_Inputs!$A$2:$Z$2,0)),3),"-")</f>
        <v>-</v>
      </c>
      <c r="AA113" s="77" t="str" cm="1">
        <f t="array" ref="AA113">IFERROR(ROUND(INDEX(F_Inputs!$A$2:$Z$438,MATCH($B113&amp;$D113,F_Inputs!$A$2:$A$438&amp;F_Inputs!$B$2:$B$438,0),MATCH(AA$6,F_Inputs!$A$2:$Z$2,0)),3),"-")</f>
        <v>-</v>
      </c>
      <c r="AB113" s="77" t="str" cm="1">
        <f t="array" ref="AB113">IFERROR(ROUND(INDEX(F_Inputs!$A$2:$Z$438,MATCH($B113&amp;$D113,F_Inputs!$A$2:$A$438&amp;F_Inputs!$B$2:$B$438,0),MATCH(AB$6,F_Inputs!$A$2:$Z$2,0)),3),"-")</f>
        <v>-</v>
      </c>
    </row>
    <row r="114" spans="2:28" ht="20.45">
      <c r="B114" s="41" t="s">
        <v>255</v>
      </c>
      <c r="C114" s="4" t="str">
        <f t="shared" si="8"/>
        <v>Number</v>
      </c>
      <c r="D114" s="4" t="str">
        <f t="shared" si="9"/>
        <v>OUT5_08_F_PR24</v>
      </c>
      <c r="E114" s="77" t="str" cm="1">
        <f t="array" ref="E114">IFERROR(ROUND(INDEX(F_Inputs!$A$2:$Z$438,MATCH($B114&amp;$D114,F_Inputs!$A$2:$A$438&amp;F_Inputs!$B$2:$B$438,0),MATCH(E$6,F_Inputs!$A$2:$Z$2,0)),3),"-")</f>
        <v>-</v>
      </c>
      <c r="F114" s="77" t="str" cm="1">
        <f t="array" ref="F114">IFERROR(ROUND(INDEX(F_Inputs!$A$2:$Z$438,MATCH($B114&amp;$D114,F_Inputs!$A$2:$A$438&amp;F_Inputs!$B$2:$B$438,0),MATCH(F$6,F_Inputs!$A$2:$Z$2,0)),3),"-")</f>
        <v>-</v>
      </c>
      <c r="G114" s="77" t="str" cm="1">
        <f t="array" ref="G114">IFERROR(ROUND(INDEX(F_Inputs!$A$2:$Z$438,MATCH($B114&amp;$D114,F_Inputs!$A$2:$A$438&amp;F_Inputs!$B$2:$B$438,0),MATCH(G$6,F_Inputs!$A$2:$Z$2,0)),3),"-")</f>
        <v>-</v>
      </c>
      <c r="H114" s="77" t="str" cm="1">
        <f t="array" ref="H114">IFERROR(ROUND(INDEX(F_Inputs!$A$2:$Z$438,MATCH($B114&amp;$D114,F_Inputs!$A$2:$A$438&amp;F_Inputs!$B$2:$B$438,0),MATCH(H$6,F_Inputs!$A$2:$Z$2,0)),3),"-")</f>
        <v>-</v>
      </c>
      <c r="I114" s="77" t="str" cm="1">
        <f t="array" ref="I114">IFERROR(ROUND(INDEX(F_Inputs!$A$2:$Z$438,MATCH($B114&amp;$D114,F_Inputs!$A$2:$A$438&amp;F_Inputs!$B$2:$B$438,0),MATCH(I$6,F_Inputs!$A$2:$Z$2,0)),3),"-")</f>
        <v>-</v>
      </c>
      <c r="J114" s="77" t="str" cm="1">
        <f t="array" ref="J114">IFERROR(ROUND(INDEX(F_Inputs!$A$2:$Z$438,MATCH($B114&amp;$D114,F_Inputs!$A$2:$A$438&amp;F_Inputs!$B$2:$B$438,0),MATCH(J$6,F_Inputs!$A$2:$Z$2,0)),3),"-")</f>
        <v>-</v>
      </c>
      <c r="K114" s="77" t="str" cm="1">
        <f t="array" ref="K114">IFERROR(ROUND(INDEX(F_Inputs!$A$2:$Z$438,MATCH($B114&amp;$D114,F_Inputs!$A$2:$A$438&amp;F_Inputs!$B$2:$B$438,0),MATCH(K$6,F_Inputs!$A$2:$Z$2,0)),3),"-")</f>
        <v>-</v>
      </c>
      <c r="L114" s="77" t="str" cm="1">
        <f t="array" ref="L114">IFERROR(ROUND(INDEX(F_Inputs!$A$2:$Z$438,MATCH($B114&amp;$D114,F_Inputs!$A$2:$A$438&amp;F_Inputs!$B$2:$B$438,0),MATCH(L$6,F_Inputs!$A$2:$Z$2,0)),3),"-")</f>
        <v>-</v>
      </c>
      <c r="M114" s="77" t="str" cm="1">
        <f t="array" ref="M114">IFERROR(ROUND(INDEX(F_Inputs!$A$2:$Z$438,MATCH($B114&amp;$D114,F_Inputs!$A$2:$A$438&amp;F_Inputs!$B$2:$B$438,0),MATCH(M$6,F_Inputs!$A$2:$Z$2,0)),3),"-")</f>
        <v>-</v>
      </c>
      <c r="N114" s="77" t="str" cm="1">
        <f t="array" ref="N114">IFERROR(ROUND(INDEX(F_Inputs!$A$2:$Z$438,MATCH($B114&amp;$D114,F_Inputs!$A$2:$A$438&amp;F_Inputs!$B$2:$B$438,0),MATCH(N$6,F_Inputs!$A$2:$Z$2,0)),3),"-")</f>
        <v>-</v>
      </c>
      <c r="O114" s="77" t="str" cm="1">
        <f t="array" ref="O114">IFERROR(ROUND(INDEX(F_Inputs!$A$2:$Z$438,MATCH($B114&amp;$D114,F_Inputs!$A$2:$A$438&amp;F_Inputs!$B$2:$B$438,0),MATCH(O$6,F_Inputs!$A$2:$Z$2,0)),3),"-")</f>
        <v>-</v>
      </c>
      <c r="P114" s="77" t="str" cm="1">
        <f t="array" ref="P114">IFERROR(ROUND(INDEX(F_Inputs!$A$2:$Z$438,MATCH($B114&amp;$D114,F_Inputs!$A$2:$A$438&amp;F_Inputs!$B$2:$B$438,0),MATCH(P$6,F_Inputs!$A$2:$Z$2,0)),3),"-")</f>
        <v>-</v>
      </c>
      <c r="Q114" s="77" t="str" cm="1">
        <f t="array" ref="Q114">IFERROR(ROUND(INDEX(F_Inputs!$A$2:$Z$438,MATCH($B114&amp;$D114,F_Inputs!$A$2:$A$438&amp;F_Inputs!$B$2:$B$438,0),MATCH(Q$6,F_Inputs!$A$2:$Z$2,0)),3),"-")</f>
        <v>-</v>
      </c>
      <c r="R114" s="77" t="str" cm="1">
        <f t="array" ref="R114">IFERROR(ROUND(INDEX(F_Inputs!$A$2:$Z$438,MATCH($B114&amp;$D114,F_Inputs!$A$2:$A$438&amp;F_Inputs!$B$2:$B$438,0),MATCH(R$6,F_Inputs!$A$2:$Z$2,0)),3),"-")</f>
        <v>-</v>
      </c>
      <c r="S114" s="77" t="str" cm="1">
        <f t="array" ref="S114">IFERROR(ROUND(INDEX(F_Inputs!$A$2:$Z$438,MATCH($B114&amp;$D114,F_Inputs!$A$2:$A$438&amp;F_Inputs!$B$2:$B$438,0),MATCH(S$6,F_Inputs!$A$2:$Z$2,0)),3),"-")</f>
        <v>-</v>
      </c>
      <c r="T114" s="77" t="str" cm="1">
        <f t="array" ref="T114">IFERROR(ROUND(INDEX(F_Inputs!$A$2:$Z$438,MATCH($B114&amp;$D114,F_Inputs!$A$2:$A$438&amp;F_Inputs!$B$2:$B$438,0),MATCH(T$6,F_Inputs!$A$2:$Z$2,0)),3),"-")</f>
        <v>-</v>
      </c>
      <c r="U114" s="77" t="str" cm="1">
        <f t="array" ref="U114">IFERROR(ROUND(INDEX(F_Inputs!$A$2:$Z$438,MATCH($B114&amp;$D114,F_Inputs!$A$2:$A$438&amp;F_Inputs!$B$2:$B$438,0),MATCH(U$6,F_Inputs!$A$2:$Z$2,0)),3),"-")</f>
        <v>-</v>
      </c>
      <c r="V114" s="77" t="str" cm="1">
        <f t="array" ref="V114">IFERROR(ROUND(INDEX(F_Inputs!$A$2:$Z$438,MATCH($B114&amp;$D114,F_Inputs!$A$2:$A$438&amp;F_Inputs!$B$2:$B$438,0),MATCH(V$6,F_Inputs!$A$2:$Z$2,0)),3),"-")</f>
        <v>-</v>
      </c>
      <c r="W114" s="77" t="str" cm="1">
        <f t="array" ref="W114">IFERROR(ROUND(INDEX(F_Inputs!$A$2:$Z$438,MATCH($B114&amp;$D114,F_Inputs!$A$2:$A$438&amp;F_Inputs!$B$2:$B$438,0),MATCH(W$6,F_Inputs!$A$2:$Z$2,0)),3),"-")</f>
        <v>-</v>
      </c>
      <c r="X114" s="77" t="str" cm="1">
        <f t="array" ref="X114">IFERROR(ROUND(INDEX(F_Inputs!$A$2:$Z$438,MATCH($B114&amp;$D114,F_Inputs!$A$2:$A$438&amp;F_Inputs!$B$2:$B$438,0),MATCH(X$6,F_Inputs!$A$2:$Z$2,0)),3),"-")</f>
        <v>-</v>
      </c>
      <c r="Y114" s="77" t="str" cm="1">
        <f t="array" ref="Y114">IFERROR(ROUND(INDEX(F_Inputs!$A$2:$Z$438,MATCH($B114&amp;$D114,F_Inputs!$A$2:$A$438&amp;F_Inputs!$B$2:$B$438,0),MATCH(Y$6,F_Inputs!$A$2:$Z$2,0)),3),"-")</f>
        <v>-</v>
      </c>
      <c r="Z114" s="77" t="str" cm="1">
        <f t="array" ref="Z114">IFERROR(ROUND(INDEX(F_Inputs!$A$2:$Z$438,MATCH($B114&amp;$D114,F_Inputs!$A$2:$A$438&amp;F_Inputs!$B$2:$B$438,0),MATCH(Z$6,F_Inputs!$A$2:$Z$2,0)),3),"-")</f>
        <v>-</v>
      </c>
      <c r="AA114" s="77" t="str" cm="1">
        <f t="array" ref="AA114">IFERROR(ROUND(INDEX(F_Inputs!$A$2:$Z$438,MATCH($B114&amp;$D114,F_Inputs!$A$2:$A$438&amp;F_Inputs!$B$2:$B$438,0),MATCH(AA$6,F_Inputs!$A$2:$Z$2,0)),3),"-")</f>
        <v>-</v>
      </c>
      <c r="AB114" s="77" t="str" cm="1">
        <f t="array" ref="AB114">IFERROR(ROUND(INDEX(F_Inputs!$A$2:$Z$438,MATCH($B114&amp;$D114,F_Inputs!$A$2:$A$438&amp;F_Inputs!$B$2:$B$438,0),MATCH(AB$6,F_Inputs!$A$2:$Z$2,0)),3),"-")</f>
        <v>-</v>
      </c>
    </row>
    <row r="115" spans="2:28" ht="20.45">
      <c r="B115" s="41" t="s">
        <v>257</v>
      </c>
      <c r="C115" s="4" t="str">
        <f t="shared" si="8"/>
        <v>Number</v>
      </c>
      <c r="D115" s="4" t="str">
        <f t="shared" si="9"/>
        <v>OUT5_08_F_PR24</v>
      </c>
      <c r="E115" s="77" t="str" cm="1">
        <f t="array" ref="E115">IFERROR(ROUND(INDEX(F_Inputs!$A$2:$Z$438,MATCH($B115&amp;$D115,F_Inputs!$A$2:$A$438&amp;F_Inputs!$B$2:$B$438,0),MATCH(E$6,F_Inputs!$A$2:$Z$2,0)),3),"-")</f>
        <v>-</v>
      </c>
      <c r="F115" s="77" t="str" cm="1">
        <f t="array" ref="F115">IFERROR(ROUND(INDEX(F_Inputs!$A$2:$Z$438,MATCH($B115&amp;$D115,F_Inputs!$A$2:$A$438&amp;F_Inputs!$B$2:$B$438,0),MATCH(F$6,F_Inputs!$A$2:$Z$2,0)),3),"-")</f>
        <v>-</v>
      </c>
      <c r="G115" s="77" t="str" cm="1">
        <f t="array" ref="G115">IFERROR(ROUND(INDEX(F_Inputs!$A$2:$Z$438,MATCH($B115&amp;$D115,F_Inputs!$A$2:$A$438&amp;F_Inputs!$B$2:$B$438,0),MATCH(G$6,F_Inputs!$A$2:$Z$2,0)),3),"-")</f>
        <v>-</v>
      </c>
      <c r="H115" s="77" t="str" cm="1">
        <f t="array" ref="H115">IFERROR(ROUND(INDEX(F_Inputs!$A$2:$Z$438,MATCH($B115&amp;$D115,F_Inputs!$A$2:$A$438&amp;F_Inputs!$B$2:$B$438,0),MATCH(H$6,F_Inputs!$A$2:$Z$2,0)),3),"-")</f>
        <v>-</v>
      </c>
      <c r="I115" s="77" cm="1">
        <f t="array" ref="I115">IFERROR(ROUND(INDEX(F_Inputs!$A$2:$Z$438,MATCH($B115&amp;$D115,F_Inputs!$A$2:$A$438&amp;F_Inputs!$B$2:$B$438,0),MATCH(I$6,F_Inputs!$A$2:$Z$2,0)),3),"-")</f>
        <v>0</v>
      </c>
      <c r="J115" s="77" cm="1">
        <f t="array" ref="J115">IFERROR(ROUND(INDEX(F_Inputs!$A$2:$Z$438,MATCH($B115&amp;$D115,F_Inputs!$A$2:$A$438&amp;F_Inputs!$B$2:$B$438,0),MATCH(J$6,F_Inputs!$A$2:$Z$2,0)),3),"-")</f>
        <v>0</v>
      </c>
      <c r="K115" s="77" cm="1">
        <f t="array" ref="K115">IFERROR(ROUND(INDEX(F_Inputs!$A$2:$Z$438,MATCH($B115&amp;$D115,F_Inputs!$A$2:$A$438&amp;F_Inputs!$B$2:$B$438,0),MATCH(K$6,F_Inputs!$A$2:$Z$2,0)),3),"-")</f>
        <v>0</v>
      </c>
      <c r="L115" s="77" cm="1">
        <f t="array" ref="L115">IFERROR(ROUND(INDEX(F_Inputs!$A$2:$Z$438,MATCH($B115&amp;$D115,F_Inputs!$A$2:$A$438&amp;F_Inputs!$B$2:$B$438,0),MATCH(L$6,F_Inputs!$A$2:$Z$2,0)),3),"-")</f>
        <v>0</v>
      </c>
      <c r="M115" s="77" cm="1">
        <f t="array" ref="M115">IFERROR(ROUND(INDEX(F_Inputs!$A$2:$Z$438,MATCH($B115&amp;$D115,F_Inputs!$A$2:$A$438&amp;F_Inputs!$B$2:$B$438,0),MATCH(M$6,F_Inputs!$A$2:$Z$2,0)),3),"-")</f>
        <v>0</v>
      </c>
      <c r="N115" s="77" cm="1">
        <f t="array" ref="N115">IFERROR(ROUND(INDEX(F_Inputs!$A$2:$Z$438,MATCH($B115&amp;$D115,F_Inputs!$A$2:$A$438&amp;F_Inputs!$B$2:$B$438,0),MATCH(N$6,F_Inputs!$A$2:$Z$2,0)),3),"-")</f>
        <v>0</v>
      </c>
      <c r="O115" s="77" cm="1">
        <f t="array" ref="O115">IFERROR(ROUND(INDEX(F_Inputs!$A$2:$Z$438,MATCH($B115&amp;$D115,F_Inputs!$A$2:$A$438&amp;F_Inputs!$B$2:$B$438,0),MATCH(O$6,F_Inputs!$A$2:$Z$2,0)),3),"-")</f>
        <v>0</v>
      </c>
      <c r="P115" s="77" cm="1">
        <f t="array" ref="P115">IFERROR(ROUND(INDEX(F_Inputs!$A$2:$Z$438,MATCH($B115&amp;$D115,F_Inputs!$A$2:$A$438&amp;F_Inputs!$B$2:$B$438,0),MATCH(P$6,F_Inputs!$A$2:$Z$2,0)),3),"-")</f>
        <v>0</v>
      </c>
      <c r="Q115" s="77" cm="1">
        <f t="array" ref="Q115">IFERROR(ROUND(INDEX(F_Inputs!$A$2:$Z$438,MATCH($B115&amp;$D115,F_Inputs!$A$2:$A$438&amp;F_Inputs!$B$2:$B$438,0),MATCH(Q$6,F_Inputs!$A$2:$Z$2,0)),3),"-")</f>
        <v>0</v>
      </c>
      <c r="R115" s="77" cm="1">
        <f t="array" ref="R115">IFERROR(ROUND(INDEX(F_Inputs!$A$2:$Z$438,MATCH($B115&amp;$D115,F_Inputs!$A$2:$A$438&amp;F_Inputs!$B$2:$B$438,0),MATCH(R$6,F_Inputs!$A$2:$Z$2,0)),3),"-")</f>
        <v>0</v>
      </c>
      <c r="S115" s="77" cm="1">
        <f t="array" ref="S115">IFERROR(ROUND(INDEX(F_Inputs!$A$2:$Z$438,MATCH($B115&amp;$D115,F_Inputs!$A$2:$A$438&amp;F_Inputs!$B$2:$B$438,0),MATCH(S$6,F_Inputs!$A$2:$Z$2,0)),3),"-")</f>
        <v>0</v>
      </c>
      <c r="T115" s="77" cm="1">
        <f t="array" ref="T115">IFERROR(ROUND(INDEX(F_Inputs!$A$2:$Z$438,MATCH($B115&amp;$D115,F_Inputs!$A$2:$A$438&amp;F_Inputs!$B$2:$B$438,0),MATCH(T$6,F_Inputs!$A$2:$Z$2,0)),3),"-")</f>
        <v>0</v>
      </c>
      <c r="U115" s="77" cm="1">
        <f t="array" ref="U115">IFERROR(ROUND(INDEX(F_Inputs!$A$2:$Z$438,MATCH($B115&amp;$D115,F_Inputs!$A$2:$A$438&amp;F_Inputs!$B$2:$B$438,0),MATCH(U$6,F_Inputs!$A$2:$Z$2,0)),3),"-")</f>
        <v>0</v>
      </c>
      <c r="V115" s="77" cm="1">
        <f t="array" ref="V115">IFERROR(ROUND(INDEX(F_Inputs!$A$2:$Z$438,MATCH($B115&amp;$D115,F_Inputs!$A$2:$A$438&amp;F_Inputs!$B$2:$B$438,0),MATCH(V$6,F_Inputs!$A$2:$Z$2,0)),3),"-")</f>
        <v>0</v>
      </c>
      <c r="W115" s="77" cm="1">
        <f t="array" ref="W115">IFERROR(ROUND(INDEX(F_Inputs!$A$2:$Z$438,MATCH($B115&amp;$D115,F_Inputs!$A$2:$A$438&amp;F_Inputs!$B$2:$B$438,0),MATCH(W$6,F_Inputs!$A$2:$Z$2,0)),3),"-")</f>
        <v>0</v>
      </c>
      <c r="X115" s="77" cm="1">
        <f t="array" ref="X115">IFERROR(ROUND(INDEX(F_Inputs!$A$2:$Z$438,MATCH($B115&amp;$D115,F_Inputs!$A$2:$A$438&amp;F_Inputs!$B$2:$B$438,0),MATCH(X$6,F_Inputs!$A$2:$Z$2,0)),3),"-")</f>
        <v>0</v>
      </c>
      <c r="Y115" s="77" cm="1">
        <f t="array" ref="Y115">IFERROR(ROUND(INDEX(F_Inputs!$A$2:$Z$438,MATCH($B115&amp;$D115,F_Inputs!$A$2:$A$438&amp;F_Inputs!$B$2:$B$438,0),MATCH(Y$6,F_Inputs!$A$2:$Z$2,0)),3),"-")</f>
        <v>0</v>
      </c>
      <c r="Z115" s="77" cm="1">
        <f t="array" ref="Z115">IFERROR(ROUND(INDEX(F_Inputs!$A$2:$Z$438,MATCH($B115&amp;$D115,F_Inputs!$A$2:$A$438&amp;F_Inputs!$B$2:$B$438,0),MATCH(Z$6,F_Inputs!$A$2:$Z$2,0)),3),"-")</f>
        <v>0</v>
      </c>
      <c r="AA115" s="77" cm="1">
        <f t="array" ref="AA115">IFERROR(ROUND(INDEX(F_Inputs!$A$2:$Z$438,MATCH($B115&amp;$D115,F_Inputs!$A$2:$A$438&amp;F_Inputs!$B$2:$B$438,0),MATCH(AA$6,F_Inputs!$A$2:$Z$2,0)),3),"-")</f>
        <v>0</v>
      </c>
      <c r="AB115" s="77" cm="1">
        <f t="array" ref="AB115">IFERROR(ROUND(INDEX(F_Inputs!$A$2:$Z$438,MATCH($B115&amp;$D115,F_Inputs!$A$2:$A$438&amp;F_Inputs!$B$2:$B$438,0),MATCH(AB$6,F_Inputs!$A$2:$Z$2,0)),3),"-")</f>
        <v>0</v>
      </c>
    </row>
    <row r="117" spans="2:28" ht="20.45">
      <c r="B117" s="41" t="s">
        <v>239</v>
      </c>
      <c r="C117" s="4" t="str">
        <f t="shared" si="8"/>
        <v>Number</v>
      </c>
      <c r="D117" s="4" t="str">
        <f>$D$100</f>
        <v>OUT5_08_F_PR24</v>
      </c>
      <c r="E117" s="77" t="str" cm="1">
        <f t="array" ref="E117">IFERROR(ROUND(INDEX(F_Inputs!$A$2:$Z$438,MATCH($B117&amp;$D117,F_Inputs!$A$2:$A$438&amp;F_Inputs!$B$2:$B$438,0),MATCH(E$6,F_Inputs!$A$2:$Z$2,0)),3),"-")</f>
        <v>-</v>
      </c>
      <c r="F117" s="77" t="str" cm="1">
        <f t="array" ref="F117">IFERROR(ROUND(INDEX(F_Inputs!$A$2:$Z$438,MATCH($B117&amp;$D117,F_Inputs!$A$2:$A$438&amp;F_Inputs!$B$2:$B$438,0),MATCH(F$6,F_Inputs!$A$2:$Z$2,0)),3),"-")</f>
        <v>-</v>
      </c>
      <c r="G117" s="77" t="str" cm="1">
        <f t="array" ref="G117">IFERROR(ROUND(INDEX(F_Inputs!$A$2:$Z$438,MATCH($B117&amp;$D117,F_Inputs!$A$2:$A$438&amp;F_Inputs!$B$2:$B$438,0),MATCH(G$6,F_Inputs!$A$2:$Z$2,0)),3),"-")</f>
        <v>-</v>
      </c>
      <c r="H117" s="77" t="str" cm="1">
        <f t="array" ref="H117">IFERROR(ROUND(INDEX(F_Inputs!$A$2:$Z$438,MATCH($B117&amp;$D117,F_Inputs!$A$2:$A$438&amp;F_Inputs!$B$2:$B$438,0),MATCH(H$6,F_Inputs!$A$2:$Z$2,0)),3),"-")</f>
        <v>-</v>
      </c>
      <c r="I117" s="77" cm="1">
        <f t="array" ref="I117">IFERROR(ROUND(INDEX(F_Inputs!$A$2:$Z$438,MATCH($B117&amp;$D117,F_Inputs!$A$2:$A$438&amp;F_Inputs!$B$2:$B$438,0),MATCH(I$6,F_Inputs!$A$2:$Z$2,0)),3),"-")</f>
        <v>10</v>
      </c>
      <c r="J117" s="77" cm="1">
        <f t="array" ref="J117">IFERROR(ROUND(INDEX(F_Inputs!$A$2:$Z$438,MATCH($B117&amp;$D117,F_Inputs!$A$2:$A$438&amp;F_Inputs!$B$2:$B$438,0),MATCH(J$6,F_Inputs!$A$2:$Z$2,0)),3),"-")</f>
        <v>4</v>
      </c>
      <c r="K117" s="77" cm="1">
        <f t="array" ref="K117">IFERROR(ROUND(INDEX(F_Inputs!$A$2:$Z$438,MATCH($B117&amp;$D117,F_Inputs!$A$2:$A$438&amp;F_Inputs!$B$2:$B$438,0),MATCH(K$6,F_Inputs!$A$2:$Z$2,0)),3),"-")</f>
        <v>5</v>
      </c>
      <c r="L117" s="77" cm="1">
        <f t="array" ref="L117">IFERROR(ROUND(INDEX(F_Inputs!$A$2:$Z$438,MATCH($B117&amp;$D117,F_Inputs!$A$2:$A$438&amp;F_Inputs!$B$2:$B$438,0),MATCH(L$6,F_Inputs!$A$2:$Z$2,0)),3),"-")</f>
        <v>4</v>
      </c>
      <c r="M117" s="77" cm="1">
        <f t="array" ref="M117">IFERROR(ROUND(INDEX(F_Inputs!$A$2:$Z$438,MATCH($B117&amp;$D117,F_Inputs!$A$2:$A$438&amp;F_Inputs!$B$2:$B$438,0),MATCH(M$6,F_Inputs!$A$2:$Z$2,0)),3),"-")</f>
        <v>2</v>
      </c>
      <c r="N117" s="77" cm="1">
        <f t="array" ref="N117">IFERROR(ROUND(INDEX(F_Inputs!$A$2:$Z$438,MATCH($B117&amp;$D117,F_Inputs!$A$2:$A$438&amp;F_Inputs!$B$2:$B$438,0),MATCH(N$6,F_Inputs!$A$2:$Z$2,0)),3),"-")</f>
        <v>0</v>
      </c>
      <c r="O117" s="77" cm="1">
        <f t="array" ref="O117">IFERROR(ROUND(INDEX(F_Inputs!$A$2:$Z$438,MATCH($B117&amp;$D117,F_Inputs!$A$2:$A$438&amp;F_Inputs!$B$2:$B$438,0),MATCH(O$6,F_Inputs!$A$2:$Z$2,0)),3),"-")</f>
        <v>3</v>
      </c>
      <c r="P117" s="77" cm="1">
        <f t="array" ref="P117">IFERROR(ROUND(INDEX(F_Inputs!$A$2:$Z$438,MATCH($B117&amp;$D117,F_Inputs!$A$2:$A$438&amp;F_Inputs!$B$2:$B$438,0),MATCH(P$6,F_Inputs!$A$2:$Z$2,0)),3),"-")</f>
        <v>1</v>
      </c>
      <c r="Q117" s="77" cm="1">
        <f t="array" ref="Q117">IFERROR(ROUND(INDEX(F_Inputs!$A$2:$Z$438,MATCH($B117&amp;$D117,F_Inputs!$A$2:$A$438&amp;F_Inputs!$B$2:$B$438,0),MATCH(Q$6,F_Inputs!$A$2:$Z$2,0)),3),"-")</f>
        <v>1</v>
      </c>
      <c r="R117" s="77" cm="1">
        <f t="array" ref="R117">IFERROR(ROUND(INDEX(F_Inputs!$A$2:$Z$438,MATCH($B117&amp;$D117,F_Inputs!$A$2:$A$438&amp;F_Inputs!$B$2:$B$438,0),MATCH(R$6,F_Inputs!$A$2:$Z$2,0)),3),"-")</f>
        <v>1</v>
      </c>
      <c r="S117" s="77" cm="1">
        <f t="array" ref="S117">IFERROR(ROUND(INDEX(F_Inputs!$A$2:$Z$438,MATCH($B117&amp;$D117,F_Inputs!$A$2:$A$438&amp;F_Inputs!$B$2:$B$438,0),MATCH(S$6,F_Inputs!$A$2:$Z$2,0)),3),"-")</f>
        <v>1</v>
      </c>
      <c r="T117" s="77" cm="1">
        <f t="array" ref="T117">IFERROR(ROUND(INDEX(F_Inputs!$A$2:$Z$438,MATCH($B117&amp;$D117,F_Inputs!$A$2:$A$438&amp;F_Inputs!$B$2:$B$438,0),MATCH(T$6,F_Inputs!$A$2:$Z$2,0)),3),"-")</f>
        <v>1</v>
      </c>
      <c r="U117" s="77" cm="1">
        <f t="array" ref="U117">IFERROR(ROUND(INDEX(F_Inputs!$A$2:$Z$438,MATCH($B117&amp;$D117,F_Inputs!$A$2:$A$438&amp;F_Inputs!$B$2:$B$438,0),MATCH(U$6,F_Inputs!$A$2:$Z$2,0)),3),"-")</f>
        <v>1</v>
      </c>
      <c r="V117" s="77" cm="1">
        <f t="array" ref="V117">IFERROR(ROUND(INDEX(F_Inputs!$A$2:$Z$438,MATCH($B117&amp;$D117,F_Inputs!$A$2:$A$438&amp;F_Inputs!$B$2:$B$438,0),MATCH(V$6,F_Inputs!$A$2:$Z$2,0)),3),"-")</f>
        <v>1</v>
      </c>
      <c r="W117" s="77" cm="1">
        <f t="array" ref="W117">IFERROR(ROUND(INDEX(F_Inputs!$A$2:$Z$438,MATCH($B117&amp;$D117,F_Inputs!$A$2:$A$438&amp;F_Inputs!$B$2:$B$438,0),MATCH(W$6,F_Inputs!$A$2:$Z$2,0)),3),"-")</f>
        <v>1</v>
      </c>
      <c r="X117" s="77" cm="1">
        <f t="array" ref="X117">IFERROR(ROUND(INDEX(F_Inputs!$A$2:$Z$438,MATCH($B117&amp;$D117,F_Inputs!$A$2:$A$438&amp;F_Inputs!$B$2:$B$438,0),MATCH(X$6,F_Inputs!$A$2:$Z$2,0)),3),"-")</f>
        <v>1</v>
      </c>
      <c r="Y117" s="77" cm="1">
        <f t="array" ref="Y117">IFERROR(ROUND(INDEX(F_Inputs!$A$2:$Z$438,MATCH($B117&amp;$D117,F_Inputs!$A$2:$A$438&amp;F_Inputs!$B$2:$B$438,0),MATCH(Y$6,F_Inputs!$A$2:$Z$2,0)),3),"-")</f>
        <v>1</v>
      </c>
      <c r="Z117" s="77" cm="1">
        <f t="array" ref="Z117">IFERROR(ROUND(INDEX(F_Inputs!$A$2:$Z$438,MATCH($B117&amp;$D117,F_Inputs!$A$2:$A$438&amp;F_Inputs!$B$2:$B$438,0),MATCH(Z$6,F_Inputs!$A$2:$Z$2,0)),3),"-")</f>
        <v>1</v>
      </c>
      <c r="AA117" s="77" cm="1">
        <f t="array" ref="AA117">IFERROR(ROUND(INDEX(F_Inputs!$A$2:$Z$438,MATCH($B117&amp;$D117,F_Inputs!$A$2:$A$438&amp;F_Inputs!$B$2:$B$438,0),MATCH(AA$6,F_Inputs!$A$2:$Z$2,0)),3),"-")</f>
        <v>1</v>
      </c>
      <c r="AB117" s="77" cm="1">
        <f t="array" ref="AB117">IFERROR(ROUND(INDEX(F_Inputs!$A$2:$Z$438,MATCH($B117&amp;$D117,F_Inputs!$A$2:$A$438&amp;F_Inputs!$B$2:$B$438,0),MATCH(AB$6,F_Inputs!$A$2:$Z$2,0)),3),"-")</f>
        <v>1</v>
      </c>
    </row>
    <row r="118" spans="2:28" ht="20.45">
      <c r="B118" s="41" t="s">
        <v>249</v>
      </c>
      <c r="C118" s="4" t="str">
        <f t="shared" si="8"/>
        <v>Number</v>
      </c>
      <c r="D118" s="4" t="str">
        <f>$D$100</f>
        <v>OUT5_08_F_PR24</v>
      </c>
      <c r="E118" s="77" t="str" cm="1">
        <f t="array" ref="E118">IFERROR(ROUND(INDEX(F_Inputs!$A$2:$Z$438,MATCH($B118&amp;$D118,F_Inputs!$A$2:$A$438&amp;F_Inputs!$B$2:$B$438,0),MATCH(E$6,F_Inputs!$A$2:$Z$2,0)),3),"-")</f>
        <v>-</v>
      </c>
      <c r="F118" s="77" t="str" cm="1">
        <f t="array" ref="F118">IFERROR(ROUND(INDEX(F_Inputs!$A$2:$Z$438,MATCH($B118&amp;$D118,F_Inputs!$A$2:$A$438&amp;F_Inputs!$B$2:$B$438,0),MATCH(F$6,F_Inputs!$A$2:$Z$2,0)),3),"-")</f>
        <v>-</v>
      </c>
      <c r="G118" s="77" t="str" cm="1">
        <f t="array" ref="G118">IFERROR(ROUND(INDEX(F_Inputs!$A$2:$Z$438,MATCH($B118&amp;$D118,F_Inputs!$A$2:$A$438&amp;F_Inputs!$B$2:$B$438,0),MATCH(G$6,F_Inputs!$A$2:$Z$2,0)),3),"-")</f>
        <v>-</v>
      </c>
      <c r="H118" s="77" t="str" cm="1">
        <f t="array" ref="H118">IFERROR(ROUND(INDEX(F_Inputs!$A$2:$Z$438,MATCH($B118&amp;$D118,F_Inputs!$A$2:$A$438&amp;F_Inputs!$B$2:$B$438,0),MATCH(H$6,F_Inputs!$A$2:$Z$2,0)),3),"-")</f>
        <v>-</v>
      </c>
      <c r="I118" s="77" t="str" cm="1">
        <f t="array" ref="I118">IFERROR(ROUND(INDEX(F_Inputs!$A$2:$Z$438,MATCH($B118&amp;$D118,F_Inputs!$A$2:$A$438&amp;F_Inputs!$B$2:$B$438,0),MATCH(I$6,F_Inputs!$A$2:$Z$2,0)),3),"-")</f>
        <v>-</v>
      </c>
      <c r="J118" s="77" t="str" cm="1">
        <f t="array" ref="J118">IFERROR(ROUND(INDEX(F_Inputs!$A$2:$Z$438,MATCH($B118&amp;$D118,F_Inputs!$A$2:$A$438&amp;F_Inputs!$B$2:$B$438,0),MATCH(J$6,F_Inputs!$A$2:$Z$2,0)),3),"-")</f>
        <v>-</v>
      </c>
      <c r="K118" s="77" t="str" cm="1">
        <f t="array" ref="K118">IFERROR(ROUND(INDEX(F_Inputs!$A$2:$Z$438,MATCH($B118&amp;$D118,F_Inputs!$A$2:$A$438&amp;F_Inputs!$B$2:$B$438,0),MATCH(K$6,F_Inputs!$A$2:$Z$2,0)),3),"-")</f>
        <v>-</v>
      </c>
      <c r="L118" s="77" t="str" cm="1">
        <f t="array" ref="L118">IFERROR(ROUND(INDEX(F_Inputs!$A$2:$Z$438,MATCH($B118&amp;$D118,F_Inputs!$A$2:$A$438&amp;F_Inputs!$B$2:$B$438,0),MATCH(L$6,F_Inputs!$A$2:$Z$2,0)),3),"-")</f>
        <v>-</v>
      </c>
      <c r="M118" s="77" t="str" cm="1">
        <f t="array" ref="M118">IFERROR(ROUND(INDEX(F_Inputs!$A$2:$Z$438,MATCH($B118&amp;$D118,F_Inputs!$A$2:$A$438&amp;F_Inputs!$B$2:$B$438,0),MATCH(M$6,F_Inputs!$A$2:$Z$2,0)),3),"-")</f>
        <v>-</v>
      </c>
      <c r="N118" s="77" t="str" cm="1">
        <f t="array" ref="N118">IFERROR(ROUND(INDEX(F_Inputs!$A$2:$Z$438,MATCH($B118&amp;$D118,F_Inputs!$A$2:$A$438&amp;F_Inputs!$B$2:$B$438,0),MATCH(N$6,F_Inputs!$A$2:$Z$2,0)),3),"-")</f>
        <v>-</v>
      </c>
      <c r="O118" s="77" t="str" cm="1">
        <f t="array" ref="O118">IFERROR(ROUND(INDEX(F_Inputs!$A$2:$Z$438,MATCH($B118&amp;$D118,F_Inputs!$A$2:$A$438&amp;F_Inputs!$B$2:$B$438,0),MATCH(O$6,F_Inputs!$A$2:$Z$2,0)),3),"-")</f>
        <v>-</v>
      </c>
      <c r="P118" s="77" t="str" cm="1">
        <f t="array" ref="P118">IFERROR(ROUND(INDEX(F_Inputs!$A$2:$Z$438,MATCH($B118&amp;$D118,F_Inputs!$A$2:$A$438&amp;F_Inputs!$B$2:$B$438,0),MATCH(P$6,F_Inputs!$A$2:$Z$2,0)),3),"-")</f>
        <v>-</v>
      </c>
      <c r="Q118" s="77" t="str" cm="1">
        <f t="array" ref="Q118">IFERROR(ROUND(INDEX(F_Inputs!$A$2:$Z$438,MATCH($B118&amp;$D118,F_Inputs!$A$2:$A$438&amp;F_Inputs!$B$2:$B$438,0),MATCH(Q$6,F_Inputs!$A$2:$Z$2,0)),3),"-")</f>
        <v>-</v>
      </c>
      <c r="R118" s="77" t="str" cm="1">
        <f t="array" ref="R118">IFERROR(ROUND(INDEX(F_Inputs!$A$2:$Z$438,MATCH($B118&amp;$D118,F_Inputs!$A$2:$A$438&amp;F_Inputs!$B$2:$B$438,0),MATCH(R$6,F_Inputs!$A$2:$Z$2,0)),3),"-")</f>
        <v>-</v>
      </c>
      <c r="S118" s="77" t="str" cm="1">
        <f t="array" ref="S118">IFERROR(ROUND(INDEX(F_Inputs!$A$2:$Z$438,MATCH($B118&amp;$D118,F_Inputs!$A$2:$A$438&amp;F_Inputs!$B$2:$B$438,0),MATCH(S$6,F_Inputs!$A$2:$Z$2,0)),3),"-")</f>
        <v>-</v>
      </c>
      <c r="T118" s="77" t="str" cm="1">
        <f t="array" ref="T118">IFERROR(ROUND(INDEX(F_Inputs!$A$2:$Z$438,MATCH($B118&amp;$D118,F_Inputs!$A$2:$A$438&amp;F_Inputs!$B$2:$B$438,0),MATCH(T$6,F_Inputs!$A$2:$Z$2,0)),3),"-")</f>
        <v>-</v>
      </c>
      <c r="U118" s="77" t="str" cm="1">
        <f t="array" ref="U118">IFERROR(ROUND(INDEX(F_Inputs!$A$2:$Z$438,MATCH($B118&amp;$D118,F_Inputs!$A$2:$A$438&amp;F_Inputs!$B$2:$B$438,0),MATCH(U$6,F_Inputs!$A$2:$Z$2,0)),3),"-")</f>
        <v>-</v>
      </c>
      <c r="V118" s="77" t="str" cm="1">
        <f t="array" ref="V118">IFERROR(ROUND(INDEX(F_Inputs!$A$2:$Z$438,MATCH($B118&amp;$D118,F_Inputs!$A$2:$A$438&amp;F_Inputs!$B$2:$B$438,0),MATCH(V$6,F_Inputs!$A$2:$Z$2,0)),3),"-")</f>
        <v>-</v>
      </c>
      <c r="W118" s="77" t="str" cm="1">
        <f t="array" ref="W118">IFERROR(ROUND(INDEX(F_Inputs!$A$2:$Z$438,MATCH($B118&amp;$D118,F_Inputs!$A$2:$A$438&amp;F_Inputs!$B$2:$B$438,0),MATCH(W$6,F_Inputs!$A$2:$Z$2,0)),3),"-")</f>
        <v>-</v>
      </c>
      <c r="X118" s="77" t="str" cm="1">
        <f t="array" ref="X118">IFERROR(ROUND(INDEX(F_Inputs!$A$2:$Z$438,MATCH($B118&amp;$D118,F_Inputs!$A$2:$A$438&amp;F_Inputs!$B$2:$B$438,0),MATCH(X$6,F_Inputs!$A$2:$Z$2,0)),3),"-")</f>
        <v>-</v>
      </c>
      <c r="Y118" s="77" t="str" cm="1">
        <f t="array" ref="Y118">IFERROR(ROUND(INDEX(F_Inputs!$A$2:$Z$438,MATCH($B118&amp;$D118,F_Inputs!$A$2:$A$438&amp;F_Inputs!$B$2:$B$438,0),MATCH(Y$6,F_Inputs!$A$2:$Z$2,0)),3),"-")</f>
        <v>-</v>
      </c>
      <c r="Z118" s="77" t="str" cm="1">
        <f t="array" ref="Z118">IFERROR(ROUND(INDEX(F_Inputs!$A$2:$Z$438,MATCH($B118&amp;$D118,F_Inputs!$A$2:$A$438&amp;F_Inputs!$B$2:$B$438,0),MATCH(Z$6,F_Inputs!$A$2:$Z$2,0)),3),"-")</f>
        <v>-</v>
      </c>
      <c r="AA118" s="77" t="str" cm="1">
        <f t="array" ref="AA118">IFERROR(ROUND(INDEX(F_Inputs!$A$2:$Z$438,MATCH($B118&amp;$D118,F_Inputs!$A$2:$A$438&amp;F_Inputs!$B$2:$B$438,0),MATCH(AA$6,F_Inputs!$A$2:$Z$2,0)),3),"-")</f>
        <v>-</v>
      </c>
      <c r="AB118" s="77" t="str" cm="1">
        <f t="array" ref="AB118">IFERROR(ROUND(INDEX(F_Inputs!$A$2:$Z$438,MATCH($B118&amp;$D118,F_Inputs!$A$2:$A$438&amp;F_Inputs!$B$2:$B$438,0),MATCH(AB$6,F_Inputs!$A$2:$Z$2,0)),3),"-")</f>
        <v>-</v>
      </c>
    </row>
    <row r="120" spans="2:28" s="74" customFormat="1">
      <c r="B120" s="43" t="s">
        <v>274</v>
      </c>
      <c r="E120" s="43" t="s">
        <v>264</v>
      </c>
      <c r="F120" s="43" t="s">
        <v>215</v>
      </c>
      <c r="G120" s="43"/>
      <c r="H120" s="43" t="s">
        <v>265</v>
      </c>
      <c r="I120" s="43">
        <v>0</v>
      </c>
    </row>
    <row r="122" spans="2:28" ht="21.95">
      <c r="B122" s="59" t="s">
        <v>259</v>
      </c>
      <c r="C122" s="75" t="s">
        <v>4</v>
      </c>
      <c r="D122" s="75" t="s">
        <v>266</v>
      </c>
      <c r="E122" s="60" t="s">
        <v>267</v>
      </c>
      <c r="F122" s="60" t="s">
        <v>268</v>
      </c>
      <c r="G122" s="60" t="s">
        <v>269</v>
      </c>
      <c r="H122" s="60" t="s">
        <v>270</v>
      </c>
      <c r="I122" s="60" t="s">
        <v>25</v>
      </c>
      <c r="J122" s="60" t="s">
        <v>26</v>
      </c>
      <c r="K122" s="60" t="s">
        <v>27</v>
      </c>
      <c r="L122" s="60" t="s">
        <v>28</v>
      </c>
      <c r="M122" s="60" t="s">
        <v>29</v>
      </c>
      <c r="N122" s="60" t="s">
        <v>30</v>
      </c>
      <c r="O122" s="60" t="s">
        <v>31</v>
      </c>
      <c r="P122" s="60" t="s">
        <v>32</v>
      </c>
      <c r="Q122" s="60" t="s">
        <v>33</v>
      </c>
      <c r="R122" s="60" t="s">
        <v>34</v>
      </c>
      <c r="S122" s="60" t="s">
        <v>35</v>
      </c>
      <c r="T122" s="60" t="s">
        <v>36</v>
      </c>
      <c r="U122" s="60" t="s">
        <v>37</v>
      </c>
      <c r="V122" s="60" t="s">
        <v>38</v>
      </c>
      <c r="W122" s="60" t="s">
        <v>39</v>
      </c>
      <c r="X122" s="60" t="s">
        <v>188</v>
      </c>
      <c r="Y122" s="60" t="s">
        <v>189</v>
      </c>
      <c r="Z122" s="60" t="s">
        <v>190</v>
      </c>
      <c r="AA122" s="60" t="s">
        <v>191</v>
      </c>
      <c r="AB122" s="60" t="s">
        <v>192</v>
      </c>
    </row>
    <row r="123" spans="2:28" ht="20.45">
      <c r="B123" s="41" t="s">
        <v>0</v>
      </c>
      <c r="C123" s="4" t="str">
        <f>$F$97</f>
        <v>Number</v>
      </c>
      <c r="D123" s="4" t="s">
        <v>218</v>
      </c>
      <c r="E123" s="77" t="str" cm="1">
        <f t="array" ref="E123">IFERROR(ROUND(INDEX(F_Inputs!$A$2:$Z$438,MATCH($B123&amp;$D123,F_Inputs!$A$2:$A$438&amp;F_Inputs!$B$2:$B$438,0),MATCH(E$6,F_Inputs!$A$2:$Z$2,0)),3),"-")</f>
        <v>-</v>
      </c>
      <c r="F123" s="77" t="str" cm="1">
        <f t="array" ref="F123">IFERROR(ROUND(INDEX(F_Inputs!$A$2:$Z$438,MATCH($B123&amp;$D123,F_Inputs!$A$2:$A$438&amp;F_Inputs!$B$2:$B$438,0),MATCH(F$6,F_Inputs!$A$2:$Z$2,0)),3),"-")</f>
        <v>-</v>
      </c>
      <c r="G123" s="77" t="str" cm="1">
        <f t="array" ref="G123">IFERROR(ROUND(INDEX(F_Inputs!$A$2:$Z$438,MATCH($B123&amp;$D123,F_Inputs!$A$2:$A$438&amp;F_Inputs!$B$2:$B$438,0),MATCH(G$6,F_Inputs!$A$2:$Z$2,0)),3),"-")</f>
        <v>-</v>
      </c>
      <c r="H123" s="77" t="str" cm="1">
        <f t="array" ref="H123">IFERROR(ROUND(INDEX(F_Inputs!$A$2:$Z$438,MATCH($B123&amp;$D123,F_Inputs!$A$2:$A$438&amp;F_Inputs!$B$2:$B$438,0),MATCH(H$6,F_Inputs!$A$2:$Z$2,0)),3),"-")</f>
        <v>-</v>
      </c>
      <c r="I123" s="77" cm="1">
        <f t="array" ref="I123">IFERROR(ROUND(INDEX(F_Inputs!$A$2:$Z$438,MATCH($B123&amp;$D123,F_Inputs!$A$2:$A$438&amp;F_Inputs!$B$2:$B$438,0),MATCH(I$6,F_Inputs!$A$2:$Z$2,0)),3),"-")</f>
        <v>11</v>
      </c>
      <c r="J123" s="77" cm="1">
        <f t="array" ref="J123">IFERROR(ROUND(INDEX(F_Inputs!$A$2:$Z$438,MATCH($B123&amp;$D123,F_Inputs!$A$2:$A$438&amp;F_Inputs!$B$2:$B$438,0),MATCH(J$6,F_Inputs!$A$2:$Z$2,0)),3),"-")</f>
        <v>15</v>
      </c>
      <c r="K123" s="77" cm="1">
        <f t="array" ref="K123">IFERROR(ROUND(INDEX(F_Inputs!$A$2:$Z$438,MATCH($B123&amp;$D123,F_Inputs!$A$2:$A$438&amp;F_Inputs!$B$2:$B$438,0),MATCH(K$6,F_Inputs!$A$2:$Z$2,0)),3),"-")</f>
        <v>12</v>
      </c>
      <c r="L123" s="77" cm="1">
        <f t="array" ref="L123">IFERROR(ROUND(INDEX(F_Inputs!$A$2:$Z$438,MATCH($B123&amp;$D123,F_Inputs!$A$2:$A$438&amp;F_Inputs!$B$2:$B$438,0),MATCH(L$6,F_Inputs!$A$2:$Z$2,0)),3),"-")</f>
        <v>9</v>
      </c>
      <c r="M123" s="77" cm="1">
        <f t="array" ref="M123">IFERROR(ROUND(INDEX(F_Inputs!$A$2:$Z$438,MATCH($B123&amp;$D123,F_Inputs!$A$2:$A$438&amp;F_Inputs!$B$2:$B$438,0),MATCH(M$6,F_Inputs!$A$2:$Z$2,0)),3),"-")</f>
        <v>11</v>
      </c>
      <c r="N123" s="77" cm="1">
        <f t="array" ref="N123">IFERROR(ROUND(INDEX(F_Inputs!$A$2:$Z$438,MATCH($B123&amp;$D123,F_Inputs!$A$2:$A$438&amp;F_Inputs!$B$2:$B$438,0),MATCH(N$6,F_Inputs!$A$2:$Z$2,0)),3),"-")</f>
        <v>11</v>
      </c>
      <c r="O123" s="77" cm="1">
        <f t="array" ref="O123">IFERROR(ROUND(INDEX(F_Inputs!$A$2:$Z$438,MATCH($B123&amp;$D123,F_Inputs!$A$2:$A$438&amp;F_Inputs!$B$2:$B$438,0),MATCH(O$6,F_Inputs!$A$2:$Z$2,0)),3),"-")</f>
        <v>12</v>
      </c>
      <c r="P123" s="77" cm="1">
        <f t="array" ref="P123">IFERROR(ROUND(INDEX(F_Inputs!$A$2:$Z$438,MATCH($B123&amp;$D123,F_Inputs!$A$2:$A$438&amp;F_Inputs!$B$2:$B$438,0),MATCH(P$6,F_Inputs!$A$2:$Z$2,0)),3),"-")</f>
        <v>12</v>
      </c>
      <c r="Q123" s="77" cm="1">
        <f t="array" ref="Q123">IFERROR(ROUND(INDEX(F_Inputs!$A$2:$Z$438,MATCH($B123&amp;$D123,F_Inputs!$A$2:$A$438&amp;F_Inputs!$B$2:$B$438,0),MATCH(Q$6,F_Inputs!$A$2:$Z$2,0)),3),"-")</f>
        <v>16</v>
      </c>
      <c r="R123" s="77" cm="1">
        <f t="array" ref="R123">IFERROR(ROUND(INDEX(F_Inputs!$A$2:$Z$438,MATCH($B123&amp;$D123,F_Inputs!$A$2:$A$438&amp;F_Inputs!$B$2:$B$438,0),MATCH(R$6,F_Inputs!$A$2:$Z$2,0)),3),"-")</f>
        <v>17</v>
      </c>
      <c r="S123" s="77" cm="1">
        <f t="array" ref="S123">IFERROR(ROUND(INDEX(F_Inputs!$A$2:$Z$438,MATCH($B123&amp;$D123,F_Inputs!$A$2:$A$438&amp;F_Inputs!$B$2:$B$438,0),MATCH(S$6,F_Inputs!$A$2:$Z$2,0)),3),"-")</f>
        <v>17</v>
      </c>
      <c r="T123" s="77" cm="1">
        <f t="array" ref="T123">IFERROR(ROUND(INDEX(F_Inputs!$A$2:$Z$438,MATCH($B123&amp;$D123,F_Inputs!$A$2:$A$438&amp;F_Inputs!$B$2:$B$438,0),MATCH(T$6,F_Inputs!$A$2:$Z$2,0)),3),"-")</f>
        <v>18</v>
      </c>
      <c r="U123" s="77" cm="1">
        <f t="array" ref="U123">IFERROR(ROUND(INDEX(F_Inputs!$A$2:$Z$438,MATCH($B123&amp;$D123,F_Inputs!$A$2:$A$438&amp;F_Inputs!$B$2:$B$438,0),MATCH(U$6,F_Inputs!$A$2:$Z$2,0)),3),"-")</f>
        <v>15</v>
      </c>
      <c r="V123" s="77" cm="1">
        <f t="array" ref="V123">IFERROR(ROUND(INDEX(F_Inputs!$A$2:$Z$438,MATCH($B123&amp;$D123,F_Inputs!$A$2:$A$438&amp;F_Inputs!$B$2:$B$438,0),MATCH(V$6,F_Inputs!$A$2:$Z$2,0)),3),"-")</f>
        <v>15</v>
      </c>
      <c r="W123" s="77" cm="1">
        <f t="array" ref="W123">IFERROR(ROUND(INDEX(F_Inputs!$A$2:$Z$438,MATCH($B123&amp;$D123,F_Inputs!$A$2:$A$438&amp;F_Inputs!$B$2:$B$438,0),MATCH(W$6,F_Inputs!$A$2:$Z$2,0)),3),"-")</f>
        <v>12</v>
      </c>
      <c r="X123" s="77" cm="1">
        <f t="array" ref="X123">IFERROR(ROUND(INDEX(F_Inputs!$A$2:$Z$438,MATCH($B123&amp;$D123,F_Inputs!$A$2:$A$438&amp;F_Inputs!$B$2:$B$438,0),MATCH(X$6,F_Inputs!$A$2:$Z$2,0)),3),"-")</f>
        <v>11</v>
      </c>
      <c r="Y123" s="77" cm="1">
        <f t="array" ref="Y123">IFERROR(ROUND(INDEX(F_Inputs!$A$2:$Z$438,MATCH($B123&amp;$D123,F_Inputs!$A$2:$A$438&amp;F_Inputs!$B$2:$B$438,0),MATCH(Y$6,F_Inputs!$A$2:$Z$2,0)),3),"-")</f>
        <v>10</v>
      </c>
      <c r="Z123" s="77" cm="1">
        <f t="array" ref="Z123">IFERROR(ROUND(INDEX(F_Inputs!$A$2:$Z$438,MATCH($B123&amp;$D123,F_Inputs!$A$2:$A$438&amp;F_Inputs!$B$2:$B$438,0),MATCH(Z$6,F_Inputs!$A$2:$Z$2,0)),3),"-")</f>
        <v>11</v>
      </c>
      <c r="AA123" s="77" cm="1">
        <f t="array" ref="AA123">IFERROR(ROUND(INDEX(F_Inputs!$A$2:$Z$438,MATCH($B123&amp;$D123,F_Inputs!$A$2:$A$438&amp;F_Inputs!$B$2:$B$438,0),MATCH(AA$6,F_Inputs!$A$2:$Z$2,0)),3),"-")</f>
        <v>5</v>
      </c>
      <c r="AB123" s="77" cm="1">
        <f t="array" ref="AB123">IFERROR(ROUND(INDEX(F_Inputs!$A$2:$Z$438,MATCH($B123&amp;$D123,F_Inputs!$A$2:$A$438&amp;F_Inputs!$B$2:$B$438,0),MATCH(AB$6,F_Inputs!$A$2:$Z$2,0)),3),"-")</f>
        <v>6</v>
      </c>
    </row>
    <row r="124" spans="2:28" ht="20.45">
      <c r="B124" s="41" t="s">
        <v>232</v>
      </c>
      <c r="C124" s="4" t="str">
        <f t="shared" ref="C124:C141" si="10">$F$97</f>
        <v>Number</v>
      </c>
      <c r="D124" s="4" t="str">
        <f t="shared" ref="D124:D138" si="11">$D$123</f>
        <v>OUT5_08_G_PR24</v>
      </c>
      <c r="E124" s="77" t="str" cm="1">
        <f t="array" ref="E124">IFERROR(ROUND(INDEX(F_Inputs!$A$2:$Z$438,MATCH($B124&amp;$D124,F_Inputs!$A$2:$A$438&amp;F_Inputs!$B$2:$B$438,0),MATCH(E$6,F_Inputs!$A$2:$Z$2,0)),3),"-")</f>
        <v>-</v>
      </c>
      <c r="F124" s="77" t="str" cm="1">
        <f t="array" ref="F124">IFERROR(ROUND(INDEX(F_Inputs!$A$2:$Z$438,MATCH($B124&amp;$D124,F_Inputs!$A$2:$A$438&amp;F_Inputs!$B$2:$B$438,0),MATCH(F$6,F_Inputs!$A$2:$Z$2,0)),3),"-")</f>
        <v>-</v>
      </c>
      <c r="G124" s="77" t="str" cm="1">
        <f t="array" ref="G124">IFERROR(ROUND(INDEX(F_Inputs!$A$2:$Z$438,MATCH($B124&amp;$D124,F_Inputs!$A$2:$A$438&amp;F_Inputs!$B$2:$B$438,0),MATCH(G$6,F_Inputs!$A$2:$Z$2,0)),3),"-")</f>
        <v>-</v>
      </c>
      <c r="H124" s="77" t="str" cm="1">
        <f t="array" ref="H124">IFERROR(ROUND(INDEX(F_Inputs!$A$2:$Z$438,MATCH($B124&amp;$D124,F_Inputs!$A$2:$A$438&amp;F_Inputs!$B$2:$B$438,0),MATCH(H$6,F_Inputs!$A$2:$Z$2,0)),3),"-")</f>
        <v>-</v>
      </c>
      <c r="I124" s="77" cm="1">
        <f t="array" ref="I124">IFERROR(ROUND(INDEX(F_Inputs!$A$2:$Z$438,MATCH($B124&amp;$D124,F_Inputs!$A$2:$A$438&amp;F_Inputs!$B$2:$B$438,0),MATCH(I$6,F_Inputs!$A$2:$Z$2,0)),3),"-")</f>
        <v>17</v>
      </c>
      <c r="J124" s="77" cm="1">
        <f t="array" ref="J124">IFERROR(ROUND(INDEX(F_Inputs!$A$2:$Z$438,MATCH($B124&amp;$D124,F_Inputs!$A$2:$A$438&amp;F_Inputs!$B$2:$B$438,0),MATCH(J$6,F_Inputs!$A$2:$Z$2,0)),3),"-")</f>
        <v>13</v>
      </c>
      <c r="K124" s="77" cm="1">
        <f t="array" ref="K124">IFERROR(ROUND(INDEX(F_Inputs!$A$2:$Z$438,MATCH($B124&amp;$D124,F_Inputs!$A$2:$A$438&amp;F_Inputs!$B$2:$B$438,0),MATCH(K$6,F_Inputs!$A$2:$Z$2,0)),3),"-")</f>
        <v>17</v>
      </c>
      <c r="L124" s="77" cm="1">
        <f t="array" ref="L124">IFERROR(ROUND(INDEX(F_Inputs!$A$2:$Z$438,MATCH($B124&amp;$D124,F_Inputs!$A$2:$A$438&amp;F_Inputs!$B$2:$B$438,0),MATCH(L$6,F_Inputs!$A$2:$Z$2,0)),3),"-")</f>
        <v>21</v>
      </c>
      <c r="M124" s="77" cm="1">
        <f t="array" ref="M124">IFERROR(ROUND(INDEX(F_Inputs!$A$2:$Z$438,MATCH($B124&amp;$D124,F_Inputs!$A$2:$A$438&amp;F_Inputs!$B$2:$B$438,0),MATCH(M$6,F_Inputs!$A$2:$Z$2,0)),3),"-")</f>
        <v>16</v>
      </c>
      <c r="N124" s="77" cm="1">
        <f t="array" ref="N124">IFERROR(ROUND(INDEX(F_Inputs!$A$2:$Z$438,MATCH($B124&amp;$D124,F_Inputs!$A$2:$A$438&amp;F_Inputs!$B$2:$B$438,0),MATCH(N$6,F_Inputs!$A$2:$Z$2,0)),3),"-")</f>
        <v>13</v>
      </c>
      <c r="O124" s="77" cm="1">
        <f t="array" ref="O124">IFERROR(ROUND(INDEX(F_Inputs!$A$2:$Z$438,MATCH($B124&amp;$D124,F_Inputs!$A$2:$A$438&amp;F_Inputs!$B$2:$B$438,0),MATCH(O$6,F_Inputs!$A$2:$Z$2,0)),3),"-")</f>
        <v>15</v>
      </c>
      <c r="P124" s="77" cm="1">
        <f t="array" ref="P124">IFERROR(ROUND(INDEX(F_Inputs!$A$2:$Z$438,MATCH($B124&amp;$D124,F_Inputs!$A$2:$A$438&amp;F_Inputs!$B$2:$B$438,0),MATCH(P$6,F_Inputs!$A$2:$Z$2,0)),3),"-")</f>
        <v>15</v>
      </c>
      <c r="Q124" s="77" cm="1">
        <f t="array" ref="Q124">IFERROR(ROUND(INDEX(F_Inputs!$A$2:$Z$438,MATCH($B124&amp;$D124,F_Inputs!$A$2:$A$438&amp;F_Inputs!$B$2:$B$438,0),MATCH(Q$6,F_Inputs!$A$2:$Z$2,0)),3),"-")</f>
        <v>18</v>
      </c>
      <c r="R124" s="77" cm="1">
        <f t="array" ref="R124">IFERROR(ROUND(INDEX(F_Inputs!$A$2:$Z$438,MATCH($B124&amp;$D124,F_Inputs!$A$2:$A$438&amp;F_Inputs!$B$2:$B$438,0),MATCH(R$6,F_Inputs!$A$2:$Z$2,0)),3),"-")</f>
        <v>13</v>
      </c>
      <c r="S124" s="77" cm="1">
        <f t="array" ref="S124">IFERROR(ROUND(INDEX(F_Inputs!$A$2:$Z$438,MATCH($B124&amp;$D124,F_Inputs!$A$2:$A$438&amp;F_Inputs!$B$2:$B$438,0),MATCH(S$6,F_Inputs!$A$2:$Z$2,0)),3),"-")</f>
        <v>13</v>
      </c>
      <c r="T124" s="77" cm="1">
        <f t="array" ref="T124">IFERROR(ROUND(INDEX(F_Inputs!$A$2:$Z$438,MATCH($B124&amp;$D124,F_Inputs!$A$2:$A$438&amp;F_Inputs!$B$2:$B$438,0),MATCH(T$6,F_Inputs!$A$2:$Z$2,0)),3),"-")</f>
        <v>13</v>
      </c>
      <c r="U124" s="77" cm="1">
        <f t="array" ref="U124">IFERROR(ROUND(INDEX(F_Inputs!$A$2:$Z$438,MATCH($B124&amp;$D124,F_Inputs!$A$2:$A$438&amp;F_Inputs!$B$2:$B$438,0),MATCH(U$6,F_Inputs!$A$2:$Z$2,0)),3),"-")</f>
        <v>13</v>
      </c>
      <c r="V124" s="77" cm="1">
        <f t="array" ref="V124">IFERROR(ROUND(INDEX(F_Inputs!$A$2:$Z$438,MATCH($B124&amp;$D124,F_Inputs!$A$2:$A$438&amp;F_Inputs!$B$2:$B$438,0),MATCH(V$6,F_Inputs!$A$2:$Z$2,0)),3),"-")</f>
        <v>13</v>
      </c>
      <c r="W124" s="77" cm="1">
        <f t="array" ref="W124">IFERROR(ROUND(INDEX(F_Inputs!$A$2:$Z$438,MATCH($B124&amp;$D124,F_Inputs!$A$2:$A$438&amp;F_Inputs!$B$2:$B$438,0),MATCH(W$6,F_Inputs!$A$2:$Z$2,0)),3),"-")</f>
        <v>13</v>
      </c>
      <c r="X124" s="77" cm="1">
        <f t="array" ref="X124">IFERROR(ROUND(INDEX(F_Inputs!$A$2:$Z$438,MATCH($B124&amp;$D124,F_Inputs!$A$2:$A$438&amp;F_Inputs!$B$2:$B$438,0),MATCH(X$6,F_Inputs!$A$2:$Z$2,0)),3),"-")</f>
        <v>13</v>
      </c>
      <c r="Y124" s="77" cm="1">
        <f t="array" ref="Y124">IFERROR(ROUND(INDEX(F_Inputs!$A$2:$Z$438,MATCH($B124&amp;$D124,F_Inputs!$A$2:$A$438&amp;F_Inputs!$B$2:$B$438,0),MATCH(Y$6,F_Inputs!$A$2:$Z$2,0)),3),"-")</f>
        <v>13</v>
      </c>
      <c r="Z124" s="77" cm="1">
        <f t="array" ref="Z124">IFERROR(ROUND(INDEX(F_Inputs!$A$2:$Z$438,MATCH($B124&amp;$D124,F_Inputs!$A$2:$A$438&amp;F_Inputs!$B$2:$B$438,0),MATCH(Z$6,F_Inputs!$A$2:$Z$2,0)),3),"-")</f>
        <v>13</v>
      </c>
      <c r="AA124" s="77" cm="1">
        <f t="array" ref="AA124">IFERROR(ROUND(INDEX(F_Inputs!$A$2:$Z$438,MATCH($B124&amp;$D124,F_Inputs!$A$2:$A$438&amp;F_Inputs!$B$2:$B$438,0),MATCH(AA$6,F_Inputs!$A$2:$Z$2,0)),3),"-")</f>
        <v>13</v>
      </c>
      <c r="AB124" s="77" cm="1">
        <f t="array" ref="AB124">IFERROR(ROUND(INDEX(F_Inputs!$A$2:$Z$438,MATCH($B124&amp;$D124,F_Inputs!$A$2:$A$438&amp;F_Inputs!$B$2:$B$438,0),MATCH(AB$6,F_Inputs!$A$2:$Z$2,0)),3),"-")</f>
        <v>13</v>
      </c>
    </row>
    <row r="125" spans="2:28" ht="20.45">
      <c r="B125" s="41" t="s">
        <v>233</v>
      </c>
      <c r="C125" s="4" t="str">
        <f t="shared" si="10"/>
        <v>Number</v>
      </c>
      <c r="D125" s="4" t="str">
        <f t="shared" si="11"/>
        <v>OUT5_08_G_PR24</v>
      </c>
      <c r="E125" s="77" t="str" cm="1">
        <f t="array" ref="E125">IFERROR(ROUND(INDEX(F_Inputs!$A$2:$Z$438,MATCH($B125&amp;$D125,F_Inputs!$A$2:$A$438&amp;F_Inputs!$B$2:$B$438,0),MATCH(E$6,F_Inputs!$A$2:$Z$2,0)),3),"-")</f>
        <v>-</v>
      </c>
      <c r="F125" s="77" t="str" cm="1">
        <f t="array" ref="F125">IFERROR(ROUND(INDEX(F_Inputs!$A$2:$Z$438,MATCH($B125&amp;$D125,F_Inputs!$A$2:$A$438&amp;F_Inputs!$B$2:$B$438,0),MATCH(F$6,F_Inputs!$A$2:$Z$2,0)),3),"-")</f>
        <v>-</v>
      </c>
      <c r="G125" s="77" t="str" cm="1">
        <f t="array" ref="G125">IFERROR(ROUND(INDEX(F_Inputs!$A$2:$Z$438,MATCH($B125&amp;$D125,F_Inputs!$A$2:$A$438&amp;F_Inputs!$B$2:$B$438,0),MATCH(G$6,F_Inputs!$A$2:$Z$2,0)),3),"-")</f>
        <v>-</v>
      </c>
      <c r="H125" s="77" t="str" cm="1">
        <f t="array" ref="H125">IFERROR(ROUND(INDEX(F_Inputs!$A$2:$Z$438,MATCH($B125&amp;$D125,F_Inputs!$A$2:$A$438&amp;F_Inputs!$B$2:$B$438,0),MATCH(H$6,F_Inputs!$A$2:$Z$2,0)),3),"-")</f>
        <v>-</v>
      </c>
      <c r="I125" s="77" cm="1">
        <f t="array" ref="I125">IFERROR(ROUND(INDEX(F_Inputs!$A$2:$Z$438,MATCH($B125&amp;$D125,F_Inputs!$A$2:$A$438&amp;F_Inputs!$B$2:$B$438,0),MATCH(I$6,F_Inputs!$A$2:$Z$2,0)),3),"-")</f>
        <v>0</v>
      </c>
      <c r="J125" s="77" cm="1">
        <f t="array" ref="J125">IFERROR(ROUND(INDEX(F_Inputs!$A$2:$Z$438,MATCH($B125&amp;$D125,F_Inputs!$A$2:$A$438&amp;F_Inputs!$B$2:$B$438,0),MATCH(J$6,F_Inputs!$A$2:$Z$2,0)),3),"-")</f>
        <v>0</v>
      </c>
      <c r="K125" s="77" cm="1">
        <f t="array" ref="K125">IFERROR(ROUND(INDEX(F_Inputs!$A$2:$Z$438,MATCH($B125&amp;$D125,F_Inputs!$A$2:$A$438&amp;F_Inputs!$B$2:$B$438,0),MATCH(K$6,F_Inputs!$A$2:$Z$2,0)),3),"-")</f>
        <v>0</v>
      </c>
      <c r="L125" s="77" cm="1">
        <f t="array" ref="L125">IFERROR(ROUND(INDEX(F_Inputs!$A$2:$Z$438,MATCH($B125&amp;$D125,F_Inputs!$A$2:$A$438&amp;F_Inputs!$B$2:$B$438,0),MATCH(L$6,F_Inputs!$A$2:$Z$2,0)),3),"-")</f>
        <v>0</v>
      </c>
      <c r="M125" s="77" cm="1">
        <f t="array" ref="M125">IFERROR(ROUND(INDEX(F_Inputs!$A$2:$Z$438,MATCH($B125&amp;$D125,F_Inputs!$A$2:$A$438&amp;F_Inputs!$B$2:$B$438,0),MATCH(M$6,F_Inputs!$A$2:$Z$2,0)),3),"-")</f>
        <v>0</v>
      </c>
      <c r="N125" s="77" cm="1">
        <f t="array" ref="N125">IFERROR(ROUND(INDEX(F_Inputs!$A$2:$Z$438,MATCH($B125&amp;$D125,F_Inputs!$A$2:$A$438&amp;F_Inputs!$B$2:$B$438,0),MATCH(N$6,F_Inputs!$A$2:$Z$2,0)),3),"-")</f>
        <v>0</v>
      </c>
      <c r="O125" s="77" cm="1">
        <f t="array" ref="O125">IFERROR(ROUND(INDEX(F_Inputs!$A$2:$Z$438,MATCH($B125&amp;$D125,F_Inputs!$A$2:$A$438&amp;F_Inputs!$B$2:$B$438,0),MATCH(O$6,F_Inputs!$A$2:$Z$2,0)),3),"-")</f>
        <v>0</v>
      </c>
      <c r="P125" s="77" cm="1">
        <f t="array" ref="P125">IFERROR(ROUND(INDEX(F_Inputs!$A$2:$Z$438,MATCH($B125&amp;$D125,F_Inputs!$A$2:$A$438&amp;F_Inputs!$B$2:$B$438,0),MATCH(P$6,F_Inputs!$A$2:$Z$2,0)),3),"-")</f>
        <v>0</v>
      </c>
      <c r="Q125" s="77" cm="1">
        <f t="array" ref="Q125">IFERROR(ROUND(INDEX(F_Inputs!$A$2:$Z$438,MATCH($B125&amp;$D125,F_Inputs!$A$2:$A$438&amp;F_Inputs!$B$2:$B$438,0),MATCH(Q$6,F_Inputs!$A$2:$Z$2,0)),3),"-")</f>
        <v>0</v>
      </c>
      <c r="R125" s="77" cm="1">
        <f t="array" ref="R125">IFERROR(ROUND(INDEX(F_Inputs!$A$2:$Z$438,MATCH($B125&amp;$D125,F_Inputs!$A$2:$A$438&amp;F_Inputs!$B$2:$B$438,0),MATCH(R$6,F_Inputs!$A$2:$Z$2,0)),3),"-")</f>
        <v>0</v>
      </c>
      <c r="S125" s="77" cm="1">
        <f t="array" ref="S125">IFERROR(ROUND(INDEX(F_Inputs!$A$2:$Z$438,MATCH($B125&amp;$D125,F_Inputs!$A$2:$A$438&amp;F_Inputs!$B$2:$B$438,0),MATCH(S$6,F_Inputs!$A$2:$Z$2,0)),3),"-")</f>
        <v>0</v>
      </c>
      <c r="T125" s="77" cm="1">
        <f t="array" ref="T125">IFERROR(ROUND(INDEX(F_Inputs!$A$2:$Z$438,MATCH($B125&amp;$D125,F_Inputs!$A$2:$A$438&amp;F_Inputs!$B$2:$B$438,0),MATCH(T$6,F_Inputs!$A$2:$Z$2,0)),3),"-")</f>
        <v>0</v>
      </c>
      <c r="U125" s="77" cm="1">
        <f t="array" ref="U125">IFERROR(ROUND(INDEX(F_Inputs!$A$2:$Z$438,MATCH($B125&amp;$D125,F_Inputs!$A$2:$A$438&amp;F_Inputs!$B$2:$B$438,0),MATCH(U$6,F_Inputs!$A$2:$Z$2,0)),3),"-")</f>
        <v>0</v>
      </c>
      <c r="V125" s="77" cm="1">
        <f t="array" ref="V125">IFERROR(ROUND(INDEX(F_Inputs!$A$2:$Z$438,MATCH($B125&amp;$D125,F_Inputs!$A$2:$A$438&amp;F_Inputs!$B$2:$B$438,0),MATCH(V$6,F_Inputs!$A$2:$Z$2,0)),3),"-")</f>
        <v>0</v>
      </c>
      <c r="W125" s="77" cm="1">
        <f t="array" ref="W125">IFERROR(ROUND(INDEX(F_Inputs!$A$2:$Z$438,MATCH($B125&amp;$D125,F_Inputs!$A$2:$A$438&amp;F_Inputs!$B$2:$B$438,0),MATCH(W$6,F_Inputs!$A$2:$Z$2,0)),3),"-")</f>
        <v>0</v>
      </c>
      <c r="X125" s="77" cm="1">
        <f t="array" ref="X125">IFERROR(ROUND(INDEX(F_Inputs!$A$2:$Z$438,MATCH($B125&amp;$D125,F_Inputs!$A$2:$A$438&amp;F_Inputs!$B$2:$B$438,0),MATCH(X$6,F_Inputs!$A$2:$Z$2,0)),3),"-")</f>
        <v>0</v>
      </c>
      <c r="Y125" s="77" cm="1">
        <f t="array" ref="Y125">IFERROR(ROUND(INDEX(F_Inputs!$A$2:$Z$438,MATCH($B125&amp;$D125,F_Inputs!$A$2:$A$438&amp;F_Inputs!$B$2:$B$438,0),MATCH(Y$6,F_Inputs!$A$2:$Z$2,0)),3),"-")</f>
        <v>0</v>
      </c>
      <c r="Z125" s="77" cm="1">
        <f t="array" ref="Z125">IFERROR(ROUND(INDEX(F_Inputs!$A$2:$Z$438,MATCH($B125&amp;$D125,F_Inputs!$A$2:$A$438&amp;F_Inputs!$B$2:$B$438,0),MATCH(Z$6,F_Inputs!$A$2:$Z$2,0)),3),"-")</f>
        <v>0</v>
      </c>
      <c r="AA125" s="77" cm="1">
        <f t="array" ref="AA125">IFERROR(ROUND(INDEX(F_Inputs!$A$2:$Z$438,MATCH($B125&amp;$D125,F_Inputs!$A$2:$A$438&amp;F_Inputs!$B$2:$B$438,0),MATCH(AA$6,F_Inputs!$A$2:$Z$2,0)),3),"-")</f>
        <v>0</v>
      </c>
      <c r="AB125" s="77" cm="1">
        <f t="array" ref="AB125">IFERROR(ROUND(INDEX(F_Inputs!$A$2:$Z$438,MATCH($B125&amp;$D125,F_Inputs!$A$2:$A$438&amp;F_Inputs!$B$2:$B$438,0),MATCH(AB$6,F_Inputs!$A$2:$Z$2,0)),3),"-")</f>
        <v>0</v>
      </c>
    </row>
    <row r="126" spans="2:28" ht="20.45">
      <c r="B126" s="41" t="s">
        <v>236</v>
      </c>
      <c r="C126" s="4" t="str">
        <f t="shared" si="10"/>
        <v>Number</v>
      </c>
      <c r="D126" s="4" t="str">
        <f t="shared" si="11"/>
        <v>OUT5_08_G_PR24</v>
      </c>
      <c r="E126" s="77" t="str" cm="1">
        <f t="array" ref="E126">IFERROR(ROUND(INDEX(F_Inputs!$A$2:$Z$438,MATCH($B126&amp;$D126,F_Inputs!$A$2:$A$438&amp;F_Inputs!$B$2:$B$438,0),MATCH(E$6,F_Inputs!$A$2:$Z$2,0)),3),"-")</f>
        <v>-</v>
      </c>
      <c r="F126" s="77" t="str" cm="1">
        <f t="array" ref="F126">IFERROR(ROUND(INDEX(F_Inputs!$A$2:$Z$438,MATCH($B126&amp;$D126,F_Inputs!$A$2:$A$438&amp;F_Inputs!$B$2:$B$438,0),MATCH(F$6,F_Inputs!$A$2:$Z$2,0)),3),"-")</f>
        <v>-</v>
      </c>
      <c r="G126" s="77" t="str" cm="1">
        <f t="array" ref="G126">IFERROR(ROUND(INDEX(F_Inputs!$A$2:$Z$438,MATCH($B126&amp;$D126,F_Inputs!$A$2:$A$438&amp;F_Inputs!$B$2:$B$438,0),MATCH(G$6,F_Inputs!$A$2:$Z$2,0)),3),"-")</f>
        <v>-</v>
      </c>
      <c r="H126" s="77" t="str" cm="1">
        <f t="array" ref="H126">IFERROR(ROUND(INDEX(F_Inputs!$A$2:$Z$438,MATCH($B126&amp;$D126,F_Inputs!$A$2:$A$438&amp;F_Inputs!$B$2:$B$438,0),MATCH(H$6,F_Inputs!$A$2:$Z$2,0)),3),"-")</f>
        <v>-</v>
      </c>
      <c r="I126" s="77" cm="1">
        <f t="array" ref="I126">IFERROR(ROUND(INDEX(F_Inputs!$A$2:$Z$438,MATCH($B126&amp;$D126,F_Inputs!$A$2:$A$438&amp;F_Inputs!$B$2:$B$438,0),MATCH(I$6,F_Inputs!$A$2:$Z$2,0)),3),"-")</f>
        <v>8</v>
      </c>
      <c r="J126" s="77" cm="1">
        <f t="array" ref="J126">IFERROR(ROUND(INDEX(F_Inputs!$A$2:$Z$438,MATCH($B126&amp;$D126,F_Inputs!$A$2:$A$438&amp;F_Inputs!$B$2:$B$438,0),MATCH(J$6,F_Inputs!$A$2:$Z$2,0)),3),"-")</f>
        <v>10</v>
      </c>
      <c r="K126" s="77" cm="1">
        <f t="array" ref="K126">IFERROR(ROUND(INDEX(F_Inputs!$A$2:$Z$438,MATCH($B126&amp;$D126,F_Inputs!$A$2:$A$438&amp;F_Inputs!$B$2:$B$438,0),MATCH(K$6,F_Inputs!$A$2:$Z$2,0)),3),"-")</f>
        <v>10</v>
      </c>
      <c r="L126" s="77" cm="1">
        <f t="array" ref="L126">IFERROR(ROUND(INDEX(F_Inputs!$A$2:$Z$438,MATCH($B126&amp;$D126,F_Inputs!$A$2:$A$438&amp;F_Inputs!$B$2:$B$438,0),MATCH(L$6,F_Inputs!$A$2:$Z$2,0)),3),"-")</f>
        <v>9</v>
      </c>
      <c r="M126" s="77" cm="1">
        <f t="array" ref="M126">IFERROR(ROUND(INDEX(F_Inputs!$A$2:$Z$438,MATCH($B126&amp;$D126,F_Inputs!$A$2:$A$438&amp;F_Inputs!$B$2:$B$438,0),MATCH(M$6,F_Inputs!$A$2:$Z$2,0)),3),"-")</f>
        <v>6</v>
      </c>
      <c r="N126" s="77" t="str" cm="1">
        <f t="array" ref="N126">IFERROR(ROUND(INDEX(F_Inputs!$A$2:$Z$438,MATCH($B126&amp;$D126,F_Inputs!$A$2:$A$438&amp;F_Inputs!$B$2:$B$438,0),MATCH(N$6,F_Inputs!$A$2:$Z$2,0)),3),"-")</f>
        <v>-</v>
      </c>
      <c r="O126" s="77" cm="1">
        <f t="array" ref="O126">IFERROR(ROUND(INDEX(F_Inputs!$A$2:$Z$438,MATCH($B126&amp;$D126,F_Inputs!$A$2:$A$438&amp;F_Inputs!$B$2:$B$438,0),MATCH(O$6,F_Inputs!$A$2:$Z$2,0)),3),"-")</f>
        <v>9</v>
      </c>
      <c r="P126" s="77" cm="1">
        <f t="array" ref="P126">IFERROR(ROUND(INDEX(F_Inputs!$A$2:$Z$438,MATCH($B126&amp;$D126,F_Inputs!$A$2:$A$438&amp;F_Inputs!$B$2:$B$438,0),MATCH(P$6,F_Inputs!$A$2:$Z$2,0)),3),"-")</f>
        <v>11</v>
      </c>
      <c r="Q126" s="77" cm="1">
        <f t="array" ref="Q126">IFERROR(ROUND(INDEX(F_Inputs!$A$2:$Z$438,MATCH($B126&amp;$D126,F_Inputs!$A$2:$A$438&amp;F_Inputs!$B$2:$B$438,0),MATCH(Q$6,F_Inputs!$A$2:$Z$2,0)),3),"-")</f>
        <v>11</v>
      </c>
      <c r="R126" s="77" cm="1">
        <f t="array" ref="R126">IFERROR(ROUND(INDEX(F_Inputs!$A$2:$Z$438,MATCH($B126&amp;$D126,F_Inputs!$A$2:$A$438&amp;F_Inputs!$B$2:$B$438,0),MATCH(R$6,F_Inputs!$A$2:$Z$2,0)),3),"-")</f>
        <v>13</v>
      </c>
      <c r="S126" s="77" cm="1">
        <f t="array" ref="S126">IFERROR(ROUND(INDEX(F_Inputs!$A$2:$Z$438,MATCH($B126&amp;$D126,F_Inputs!$A$2:$A$438&amp;F_Inputs!$B$2:$B$438,0),MATCH(S$6,F_Inputs!$A$2:$Z$2,0)),3),"-")</f>
        <v>13</v>
      </c>
      <c r="T126" s="77" cm="1">
        <f t="array" ref="T126">IFERROR(ROUND(INDEX(F_Inputs!$A$2:$Z$438,MATCH($B126&amp;$D126,F_Inputs!$A$2:$A$438&amp;F_Inputs!$B$2:$B$438,0),MATCH(T$6,F_Inputs!$A$2:$Z$2,0)),3),"-")</f>
        <v>13</v>
      </c>
      <c r="U126" s="77" cm="1">
        <f t="array" ref="U126">IFERROR(ROUND(INDEX(F_Inputs!$A$2:$Z$438,MATCH($B126&amp;$D126,F_Inputs!$A$2:$A$438&amp;F_Inputs!$B$2:$B$438,0),MATCH(U$6,F_Inputs!$A$2:$Z$2,0)),3),"-")</f>
        <v>14</v>
      </c>
      <c r="V126" s="77" cm="1">
        <f t="array" ref="V126">IFERROR(ROUND(INDEX(F_Inputs!$A$2:$Z$438,MATCH($B126&amp;$D126,F_Inputs!$A$2:$A$438&amp;F_Inputs!$B$2:$B$438,0),MATCH(V$6,F_Inputs!$A$2:$Z$2,0)),3),"-")</f>
        <v>13</v>
      </c>
      <c r="W126" s="77" cm="1">
        <f t="array" ref="W126">IFERROR(ROUND(INDEX(F_Inputs!$A$2:$Z$438,MATCH($B126&amp;$D126,F_Inputs!$A$2:$A$438&amp;F_Inputs!$B$2:$B$438,0),MATCH(W$6,F_Inputs!$A$2:$Z$2,0)),3),"-")</f>
        <v>10</v>
      </c>
      <c r="X126" s="77" cm="1">
        <f t="array" ref="X126">IFERROR(ROUND(INDEX(F_Inputs!$A$2:$Z$438,MATCH($B126&amp;$D126,F_Inputs!$A$2:$A$438&amp;F_Inputs!$B$2:$B$438,0),MATCH(X$6,F_Inputs!$A$2:$Z$2,0)),3),"-")</f>
        <v>9</v>
      </c>
      <c r="Y126" s="77" cm="1">
        <f t="array" ref="Y126">IFERROR(ROUND(INDEX(F_Inputs!$A$2:$Z$438,MATCH($B126&amp;$D126,F_Inputs!$A$2:$A$438&amp;F_Inputs!$B$2:$B$438,0),MATCH(Y$6,F_Inputs!$A$2:$Z$2,0)),3),"-")</f>
        <v>9</v>
      </c>
      <c r="Z126" s="77" cm="1">
        <f t="array" ref="Z126">IFERROR(ROUND(INDEX(F_Inputs!$A$2:$Z$438,MATCH($B126&amp;$D126,F_Inputs!$A$2:$A$438&amp;F_Inputs!$B$2:$B$438,0),MATCH(Z$6,F_Inputs!$A$2:$Z$2,0)),3),"-")</f>
        <v>9</v>
      </c>
      <c r="AA126" s="77" cm="1">
        <f t="array" ref="AA126">IFERROR(ROUND(INDEX(F_Inputs!$A$2:$Z$438,MATCH($B126&amp;$D126,F_Inputs!$A$2:$A$438&amp;F_Inputs!$B$2:$B$438,0),MATCH(AA$6,F_Inputs!$A$2:$Z$2,0)),3),"-")</f>
        <v>8</v>
      </c>
      <c r="AB126" s="77" cm="1">
        <f t="array" ref="AB126">IFERROR(ROUND(INDEX(F_Inputs!$A$2:$Z$438,MATCH($B126&amp;$D126,F_Inputs!$A$2:$A$438&amp;F_Inputs!$B$2:$B$438,0),MATCH(AB$6,F_Inputs!$A$2:$Z$2,0)),3),"-")</f>
        <v>8</v>
      </c>
    </row>
    <row r="127" spans="2:28" ht="20.45">
      <c r="B127" s="41" t="s">
        <v>237</v>
      </c>
      <c r="C127" s="4" t="str">
        <f t="shared" si="10"/>
        <v>Number</v>
      </c>
      <c r="D127" s="4" t="str">
        <f t="shared" si="11"/>
        <v>OUT5_08_G_PR24</v>
      </c>
      <c r="E127" s="77" t="str" cm="1">
        <f t="array" ref="E127">IFERROR(ROUND(INDEX(F_Inputs!$A$2:$Z$438,MATCH($B127&amp;$D127,F_Inputs!$A$2:$A$438&amp;F_Inputs!$B$2:$B$438,0),MATCH(E$6,F_Inputs!$A$2:$Z$2,0)),3),"-")</f>
        <v>-</v>
      </c>
      <c r="F127" s="77" t="str" cm="1">
        <f t="array" ref="F127">IFERROR(ROUND(INDEX(F_Inputs!$A$2:$Z$438,MATCH($B127&amp;$D127,F_Inputs!$A$2:$A$438&amp;F_Inputs!$B$2:$B$438,0),MATCH(F$6,F_Inputs!$A$2:$Z$2,0)),3),"-")</f>
        <v>-</v>
      </c>
      <c r="G127" s="77" t="str" cm="1">
        <f t="array" ref="G127">IFERROR(ROUND(INDEX(F_Inputs!$A$2:$Z$438,MATCH($B127&amp;$D127,F_Inputs!$A$2:$A$438&amp;F_Inputs!$B$2:$B$438,0),MATCH(G$6,F_Inputs!$A$2:$Z$2,0)),3),"-")</f>
        <v>-</v>
      </c>
      <c r="H127" s="77" t="str" cm="1">
        <f t="array" ref="H127">IFERROR(ROUND(INDEX(F_Inputs!$A$2:$Z$438,MATCH($B127&amp;$D127,F_Inputs!$A$2:$A$438&amp;F_Inputs!$B$2:$B$438,0),MATCH(H$6,F_Inputs!$A$2:$Z$2,0)),3),"-")</f>
        <v>-</v>
      </c>
      <c r="I127" s="77" cm="1">
        <f t="array" ref="I127">IFERROR(ROUND(INDEX(F_Inputs!$A$2:$Z$438,MATCH($B127&amp;$D127,F_Inputs!$A$2:$A$438&amp;F_Inputs!$B$2:$B$438,0),MATCH(I$6,F_Inputs!$A$2:$Z$2,0)),3),"-")</f>
        <v>0</v>
      </c>
      <c r="J127" s="77" cm="1">
        <f t="array" ref="J127">IFERROR(ROUND(INDEX(F_Inputs!$A$2:$Z$438,MATCH($B127&amp;$D127,F_Inputs!$A$2:$A$438&amp;F_Inputs!$B$2:$B$438,0),MATCH(J$6,F_Inputs!$A$2:$Z$2,0)),3),"-")</f>
        <v>0</v>
      </c>
      <c r="K127" s="77" cm="1">
        <f t="array" ref="K127">IFERROR(ROUND(INDEX(F_Inputs!$A$2:$Z$438,MATCH($B127&amp;$D127,F_Inputs!$A$2:$A$438&amp;F_Inputs!$B$2:$B$438,0),MATCH(K$6,F_Inputs!$A$2:$Z$2,0)),3),"-")</f>
        <v>0</v>
      </c>
      <c r="L127" s="77" cm="1">
        <f t="array" ref="L127">IFERROR(ROUND(INDEX(F_Inputs!$A$2:$Z$438,MATCH($B127&amp;$D127,F_Inputs!$A$2:$A$438&amp;F_Inputs!$B$2:$B$438,0),MATCH(L$6,F_Inputs!$A$2:$Z$2,0)),3),"-")</f>
        <v>0</v>
      </c>
      <c r="M127" s="77" cm="1">
        <f t="array" ref="M127">IFERROR(ROUND(INDEX(F_Inputs!$A$2:$Z$438,MATCH($B127&amp;$D127,F_Inputs!$A$2:$A$438&amp;F_Inputs!$B$2:$B$438,0),MATCH(M$6,F_Inputs!$A$2:$Z$2,0)),3),"-")</f>
        <v>0</v>
      </c>
      <c r="N127" s="77" cm="1">
        <f t="array" ref="N127">IFERROR(ROUND(INDEX(F_Inputs!$A$2:$Z$438,MATCH($B127&amp;$D127,F_Inputs!$A$2:$A$438&amp;F_Inputs!$B$2:$B$438,0),MATCH(N$6,F_Inputs!$A$2:$Z$2,0)),3),"-")</f>
        <v>0</v>
      </c>
      <c r="O127" s="77" cm="1">
        <f t="array" ref="O127">IFERROR(ROUND(INDEX(F_Inputs!$A$2:$Z$438,MATCH($B127&amp;$D127,F_Inputs!$A$2:$A$438&amp;F_Inputs!$B$2:$B$438,0),MATCH(O$6,F_Inputs!$A$2:$Z$2,0)),3),"-")</f>
        <v>0</v>
      </c>
      <c r="P127" s="77" cm="1">
        <f t="array" ref="P127">IFERROR(ROUND(INDEX(F_Inputs!$A$2:$Z$438,MATCH($B127&amp;$D127,F_Inputs!$A$2:$A$438&amp;F_Inputs!$B$2:$B$438,0),MATCH(P$6,F_Inputs!$A$2:$Z$2,0)),3),"-")</f>
        <v>0</v>
      </c>
      <c r="Q127" s="77" cm="1">
        <f t="array" ref="Q127">IFERROR(ROUND(INDEX(F_Inputs!$A$2:$Z$438,MATCH($B127&amp;$D127,F_Inputs!$A$2:$A$438&amp;F_Inputs!$B$2:$B$438,0),MATCH(Q$6,F_Inputs!$A$2:$Z$2,0)),3),"-")</f>
        <v>0</v>
      </c>
      <c r="R127" s="77" cm="1">
        <f t="array" ref="R127">IFERROR(ROUND(INDEX(F_Inputs!$A$2:$Z$438,MATCH($B127&amp;$D127,F_Inputs!$A$2:$A$438&amp;F_Inputs!$B$2:$B$438,0),MATCH(R$6,F_Inputs!$A$2:$Z$2,0)),3),"-")</f>
        <v>0</v>
      </c>
      <c r="S127" s="77" cm="1">
        <f t="array" ref="S127">IFERROR(ROUND(INDEX(F_Inputs!$A$2:$Z$438,MATCH($B127&amp;$D127,F_Inputs!$A$2:$A$438&amp;F_Inputs!$B$2:$B$438,0),MATCH(S$6,F_Inputs!$A$2:$Z$2,0)),3),"-")</f>
        <v>0</v>
      </c>
      <c r="T127" s="77" cm="1">
        <f t="array" ref="T127">IFERROR(ROUND(INDEX(F_Inputs!$A$2:$Z$438,MATCH($B127&amp;$D127,F_Inputs!$A$2:$A$438&amp;F_Inputs!$B$2:$B$438,0),MATCH(T$6,F_Inputs!$A$2:$Z$2,0)),3),"-")</f>
        <v>0</v>
      </c>
      <c r="U127" s="77" cm="1">
        <f t="array" ref="U127">IFERROR(ROUND(INDEX(F_Inputs!$A$2:$Z$438,MATCH($B127&amp;$D127,F_Inputs!$A$2:$A$438&amp;F_Inputs!$B$2:$B$438,0),MATCH(U$6,F_Inputs!$A$2:$Z$2,0)),3),"-")</f>
        <v>0</v>
      </c>
      <c r="V127" s="77" cm="1">
        <f t="array" ref="V127">IFERROR(ROUND(INDEX(F_Inputs!$A$2:$Z$438,MATCH($B127&amp;$D127,F_Inputs!$A$2:$A$438&amp;F_Inputs!$B$2:$B$438,0),MATCH(V$6,F_Inputs!$A$2:$Z$2,0)),3),"-")</f>
        <v>0</v>
      </c>
      <c r="W127" s="77" cm="1">
        <f t="array" ref="W127">IFERROR(ROUND(INDEX(F_Inputs!$A$2:$Z$438,MATCH($B127&amp;$D127,F_Inputs!$A$2:$A$438&amp;F_Inputs!$B$2:$B$438,0),MATCH(W$6,F_Inputs!$A$2:$Z$2,0)),3),"-")</f>
        <v>0</v>
      </c>
      <c r="X127" s="77" cm="1">
        <f t="array" ref="X127">IFERROR(ROUND(INDEX(F_Inputs!$A$2:$Z$438,MATCH($B127&amp;$D127,F_Inputs!$A$2:$A$438&amp;F_Inputs!$B$2:$B$438,0),MATCH(X$6,F_Inputs!$A$2:$Z$2,0)),3),"-")</f>
        <v>0</v>
      </c>
      <c r="Y127" s="77" cm="1">
        <f t="array" ref="Y127">IFERROR(ROUND(INDEX(F_Inputs!$A$2:$Z$438,MATCH($B127&amp;$D127,F_Inputs!$A$2:$A$438&amp;F_Inputs!$B$2:$B$438,0),MATCH(Y$6,F_Inputs!$A$2:$Z$2,0)),3),"-")</f>
        <v>0</v>
      </c>
      <c r="Z127" s="77" cm="1">
        <f t="array" ref="Z127">IFERROR(ROUND(INDEX(F_Inputs!$A$2:$Z$438,MATCH($B127&amp;$D127,F_Inputs!$A$2:$A$438&amp;F_Inputs!$B$2:$B$438,0),MATCH(Z$6,F_Inputs!$A$2:$Z$2,0)),3),"-")</f>
        <v>0</v>
      </c>
      <c r="AA127" s="77" cm="1">
        <f t="array" ref="AA127">IFERROR(ROUND(INDEX(F_Inputs!$A$2:$Z$438,MATCH($B127&amp;$D127,F_Inputs!$A$2:$A$438&amp;F_Inputs!$B$2:$B$438,0),MATCH(AA$6,F_Inputs!$A$2:$Z$2,0)),3),"-")</f>
        <v>0</v>
      </c>
      <c r="AB127" s="77" cm="1">
        <f t="array" ref="AB127">IFERROR(ROUND(INDEX(F_Inputs!$A$2:$Z$438,MATCH($B127&amp;$D127,F_Inputs!$A$2:$A$438&amp;F_Inputs!$B$2:$B$438,0),MATCH(AB$6,F_Inputs!$A$2:$Z$2,0)),3),"-")</f>
        <v>0</v>
      </c>
    </row>
    <row r="128" spans="2:28" ht="20.45">
      <c r="B128" s="41" t="s">
        <v>241</v>
      </c>
      <c r="C128" s="4" t="str">
        <f t="shared" si="10"/>
        <v>Number</v>
      </c>
      <c r="D128" s="4" t="str">
        <f t="shared" si="11"/>
        <v>OUT5_08_G_PR24</v>
      </c>
      <c r="E128" s="77" t="str" cm="1">
        <f t="array" ref="E128">IFERROR(ROUND(INDEX(F_Inputs!$A$2:$Z$438,MATCH($B128&amp;$D128,F_Inputs!$A$2:$A$438&amp;F_Inputs!$B$2:$B$438,0),MATCH(E$6,F_Inputs!$A$2:$Z$2,0)),3),"-")</f>
        <v>-</v>
      </c>
      <c r="F128" s="77" t="str" cm="1">
        <f t="array" ref="F128">IFERROR(ROUND(INDEX(F_Inputs!$A$2:$Z$438,MATCH($B128&amp;$D128,F_Inputs!$A$2:$A$438&amp;F_Inputs!$B$2:$B$438,0),MATCH(F$6,F_Inputs!$A$2:$Z$2,0)),3),"-")</f>
        <v>-</v>
      </c>
      <c r="G128" s="77" t="str" cm="1">
        <f t="array" ref="G128">IFERROR(ROUND(INDEX(F_Inputs!$A$2:$Z$438,MATCH($B128&amp;$D128,F_Inputs!$A$2:$A$438&amp;F_Inputs!$B$2:$B$438,0),MATCH(G$6,F_Inputs!$A$2:$Z$2,0)),3),"-")</f>
        <v>-</v>
      </c>
      <c r="H128" s="77" t="str" cm="1">
        <f t="array" ref="H128">IFERROR(ROUND(INDEX(F_Inputs!$A$2:$Z$438,MATCH($B128&amp;$D128,F_Inputs!$A$2:$A$438&amp;F_Inputs!$B$2:$B$438,0),MATCH(H$6,F_Inputs!$A$2:$Z$2,0)),3),"-")</f>
        <v>-</v>
      </c>
      <c r="I128" s="77" t="str" cm="1">
        <f t="array" ref="I128">IFERROR(ROUND(INDEX(F_Inputs!$A$2:$Z$438,MATCH($B128&amp;$D128,F_Inputs!$A$2:$A$438&amp;F_Inputs!$B$2:$B$438,0),MATCH(I$6,F_Inputs!$A$2:$Z$2,0)),3),"-")</f>
        <v>-</v>
      </c>
      <c r="J128" s="77" t="str" cm="1">
        <f t="array" ref="J128">IFERROR(ROUND(INDEX(F_Inputs!$A$2:$Z$438,MATCH($B128&amp;$D128,F_Inputs!$A$2:$A$438&amp;F_Inputs!$B$2:$B$438,0),MATCH(J$6,F_Inputs!$A$2:$Z$2,0)),3),"-")</f>
        <v>-</v>
      </c>
      <c r="K128" s="77" t="str" cm="1">
        <f t="array" ref="K128">IFERROR(ROUND(INDEX(F_Inputs!$A$2:$Z$438,MATCH($B128&amp;$D128,F_Inputs!$A$2:$A$438&amp;F_Inputs!$B$2:$B$438,0),MATCH(K$6,F_Inputs!$A$2:$Z$2,0)),3),"-")</f>
        <v>-</v>
      </c>
      <c r="L128" s="77" t="str" cm="1">
        <f t="array" ref="L128">IFERROR(ROUND(INDEX(F_Inputs!$A$2:$Z$438,MATCH($B128&amp;$D128,F_Inputs!$A$2:$A$438&amp;F_Inputs!$B$2:$B$438,0),MATCH(L$6,F_Inputs!$A$2:$Z$2,0)),3),"-")</f>
        <v>-</v>
      </c>
      <c r="M128" s="77" t="str" cm="1">
        <f t="array" ref="M128">IFERROR(ROUND(INDEX(F_Inputs!$A$2:$Z$438,MATCH($B128&amp;$D128,F_Inputs!$A$2:$A$438&amp;F_Inputs!$B$2:$B$438,0),MATCH(M$6,F_Inputs!$A$2:$Z$2,0)),3),"-")</f>
        <v>-</v>
      </c>
      <c r="N128" s="77" t="str" cm="1">
        <f t="array" ref="N128">IFERROR(ROUND(INDEX(F_Inputs!$A$2:$Z$438,MATCH($B128&amp;$D128,F_Inputs!$A$2:$A$438&amp;F_Inputs!$B$2:$B$438,0),MATCH(N$6,F_Inputs!$A$2:$Z$2,0)),3),"-")</f>
        <v>-</v>
      </c>
      <c r="O128" s="77" t="str" cm="1">
        <f t="array" ref="O128">IFERROR(ROUND(INDEX(F_Inputs!$A$2:$Z$438,MATCH($B128&amp;$D128,F_Inputs!$A$2:$A$438&amp;F_Inputs!$B$2:$B$438,0),MATCH(O$6,F_Inputs!$A$2:$Z$2,0)),3),"-")</f>
        <v>-</v>
      </c>
      <c r="P128" s="77" t="str" cm="1">
        <f t="array" ref="P128">IFERROR(ROUND(INDEX(F_Inputs!$A$2:$Z$438,MATCH($B128&amp;$D128,F_Inputs!$A$2:$A$438&amp;F_Inputs!$B$2:$B$438,0),MATCH(P$6,F_Inputs!$A$2:$Z$2,0)),3),"-")</f>
        <v>-</v>
      </c>
      <c r="Q128" s="77" t="str" cm="1">
        <f t="array" ref="Q128">IFERROR(ROUND(INDEX(F_Inputs!$A$2:$Z$438,MATCH($B128&amp;$D128,F_Inputs!$A$2:$A$438&amp;F_Inputs!$B$2:$B$438,0),MATCH(Q$6,F_Inputs!$A$2:$Z$2,0)),3),"-")</f>
        <v>-</v>
      </c>
      <c r="R128" s="77" t="str" cm="1">
        <f t="array" ref="R128">IFERROR(ROUND(INDEX(F_Inputs!$A$2:$Z$438,MATCH($B128&amp;$D128,F_Inputs!$A$2:$A$438&amp;F_Inputs!$B$2:$B$438,0),MATCH(R$6,F_Inputs!$A$2:$Z$2,0)),3),"-")</f>
        <v>-</v>
      </c>
      <c r="S128" s="77" t="str" cm="1">
        <f t="array" ref="S128">IFERROR(ROUND(INDEX(F_Inputs!$A$2:$Z$438,MATCH($B128&amp;$D128,F_Inputs!$A$2:$A$438&amp;F_Inputs!$B$2:$B$438,0),MATCH(S$6,F_Inputs!$A$2:$Z$2,0)),3),"-")</f>
        <v>-</v>
      </c>
      <c r="T128" s="77" t="str" cm="1">
        <f t="array" ref="T128">IFERROR(ROUND(INDEX(F_Inputs!$A$2:$Z$438,MATCH($B128&amp;$D128,F_Inputs!$A$2:$A$438&amp;F_Inputs!$B$2:$B$438,0),MATCH(T$6,F_Inputs!$A$2:$Z$2,0)),3),"-")</f>
        <v>-</v>
      </c>
      <c r="U128" s="77" t="str" cm="1">
        <f t="array" ref="U128">IFERROR(ROUND(INDEX(F_Inputs!$A$2:$Z$438,MATCH($B128&amp;$D128,F_Inputs!$A$2:$A$438&amp;F_Inputs!$B$2:$B$438,0),MATCH(U$6,F_Inputs!$A$2:$Z$2,0)),3),"-")</f>
        <v>-</v>
      </c>
      <c r="V128" s="77" t="str" cm="1">
        <f t="array" ref="V128">IFERROR(ROUND(INDEX(F_Inputs!$A$2:$Z$438,MATCH($B128&amp;$D128,F_Inputs!$A$2:$A$438&amp;F_Inputs!$B$2:$B$438,0),MATCH(V$6,F_Inputs!$A$2:$Z$2,0)),3),"-")</f>
        <v>-</v>
      </c>
      <c r="W128" s="77" t="str" cm="1">
        <f t="array" ref="W128">IFERROR(ROUND(INDEX(F_Inputs!$A$2:$Z$438,MATCH($B128&amp;$D128,F_Inputs!$A$2:$A$438&amp;F_Inputs!$B$2:$B$438,0),MATCH(W$6,F_Inputs!$A$2:$Z$2,0)),3),"-")</f>
        <v>-</v>
      </c>
      <c r="X128" s="77" t="str" cm="1">
        <f t="array" ref="X128">IFERROR(ROUND(INDEX(F_Inputs!$A$2:$Z$438,MATCH($B128&amp;$D128,F_Inputs!$A$2:$A$438&amp;F_Inputs!$B$2:$B$438,0),MATCH(X$6,F_Inputs!$A$2:$Z$2,0)),3),"-")</f>
        <v>-</v>
      </c>
      <c r="Y128" s="77" t="str" cm="1">
        <f t="array" ref="Y128">IFERROR(ROUND(INDEX(F_Inputs!$A$2:$Z$438,MATCH($B128&amp;$D128,F_Inputs!$A$2:$A$438&amp;F_Inputs!$B$2:$B$438,0),MATCH(Y$6,F_Inputs!$A$2:$Z$2,0)),3),"-")</f>
        <v>-</v>
      </c>
      <c r="Z128" s="77" t="str" cm="1">
        <f t="array" ref="Z128">IFERROR(ROUND(INDEX(F_Inputs!$A$2:$Z$438,MATCH($B128&amp;$D128,F_Inputs!$A$2:$A$438&amp;F_Inputs!$B$2:$B$438,0),MATCH(Z$6,F_Inputs!$A$2:$Z$2,0)),3),"-")</f>
        <v>-</v>
      </c>
      <c r="AA128" s="77" t="str" cm="1">
        <f t="array" ref="AA128">IFERROR(ROUND(INDEX(F_Inputs!$A$2:$Z$438,MATCH($B128&amp;$D128,F_Inputs!$A$2:$A$438&amp;F_Inputs!$B$2:$B$438,0),MATCH(AA$6,F_Inputs!$A$2:$Z$2,0)),3),"-")</f>
        <v>-</v>
      </c>
      <c r="AB128" s="77" t="str" cm="1">
        <f t="array" ref="AB128">IFERROR(ROUND(INDEX(F_Inputs!$A$2:$Z$438,MATCH($B128&amp;$D128,F_Inputs!$A$2:$A$438&amp;F_Inputs!$B$2:$B$438,0),MATCH(AB$6,F_Inputs!$A$2:$Z$2,0)),3),"-")</f>
        <v>-</v>
      </c>
    </row>
    <row r="129" spans="2:28" ht="20.45">
      <c r="B129" s="41" t="s">
        <v>242</v>
      </c>
      <c r="C129" s="4" t="str">
        <f t="shared" si="10"/>
        <v>Number</v>
      </c>
      <c r="D129" s="4" t="str">
        <f t="shared" si="11"/>
        <v>OUT5_08_G_PR24</v>
      </c>
      <c r="E129" s="77" t="str" cm="1">
        <f t="array" ref="E129">IFERROR(ROUND(INDEX(F_Inputs!$A$2:$Z$438,MATCH($B129&amp;$D129,F_Inputs!$A$2:$A$438&amp;F_Inputs!$B$2:$B$438,0),MATCH(E$6,F_Inputs!$A$2:$Z$2,0)),3),"-")</f>
        <v>-</v>
      </c>
      <c r="F129" s="77" t="str" cm="1">
        <f t="array" ref="F129">IFERROR(ROUND(INDEX(F_Inputs!$A$2:$Z$438,MATCH($B129&amp;$D129,F_Inputs!$A$2:$A$438&amp;F_Inputs!$B$2:$B$438,0),MATCH(F$6,F_Inputs!$A$2:$Z$2,0)),3),"-")</f>
        <v>-</v>
      </c>
      <c r="G129" s="77" t="str" cm="1">
        <f t="array" ref="G129">IFERROR(ROUND(INDEX(F_Inputs!$A$2:$Z$438,MATCH($B129&amp;$D129,F_Inputs!$A$2:$A$438&amp;F_Inputs!$B$2:$B$438,0),MATCH(G$6,F_Inputs!$A$2:$Z$2,0)),3),"-")</f>
        <v>-</v>
      </c>
      <c r="H129" s="77" t="str" cm="1">
        <f t="array" ref="H129">IFERROR(ROUND(INDEX(F_Inputs!$A$2:$Z$438,MATCH($B129&amp;$D129,F_Inputs!$A$2:$A$438&amp;F_Inputs!$B$2:$B$438,0),MATCH(H$6,F_Inputs!$A$2:$Z$2,0)),3),"-")</f>
        <v>-</v>
      </c>
      <c r="I129" s="77" cm="1">
        <f t="array" ref="I129">IFERROR(ROUND(INDEX(F_Inputs!$A$2:$Z$438,MATCH($B129&amp;$D129,F_Inputs!$A$2:$A$438&amp;F_Inputs!$B$2:$B$438,0),MATCH(I$6,F_Inputs!$A$2:$Z$2,0)),3),"-")</f>
        <v>24</v>
      </c>
      <c r="J129" s="77" cm="1">
        <f t="array" ref="J129">IFERROR(ROUND(INDEX(F_Inputs!$A$2:$Z$438,MATCH($B129&amp;$D129,F_Inputs!$A$2:$A$438&amp;F_Inputs!$B$2:$B$438,0),MATCH(J$6,F_Inputs!$A$2:$Z$2,0)),3),"-")</f>
        <v>28</v>
      </c>
      <c r="K129" s="77" cm="1">
        <f t="array" ref="K129">IFERROR(ROUND(INDEX(F_Inputs!$A$2:$Z$438,MATCH($B129&amp;$D129,F_Inputs!$A$2:$A$438&amp;F_Inputs!$B$2:$B$438,0),MATCH(K$6,F_Inputs!$A$2:$Z$2,0)),3),"-")</f>
        <v>25</v>
      </c>
      <c r="L129" s="77" cm="1">
        <f t="array" ref="L129">IFERROR(ROUND(INDEX(F_Inputs!$A$2:$Z$438,MATCH($B129&amp;$D129,F_Inputs!$A$2:$A$438&amp;F_Inputs!$B$2:$B$438,0),MATCH(L$6,F_Inputs!$A$2:$Z$2,0)),3),"-")</f>
        <v>23</v>
      </c>
      <c r="M129" s="77" cm="1">
        <f t="array" ref="M129">IFERROR(ROUND(INDEX(F_Inputs!$A$2:$Z$438,MATCH($B129&amp;$D129,F_Inputs!$A$2:$A$438&amp;F_Inputs!$B$2:$B$438,0),MATCH(M$6,F_Inputs!$A$2:$Z$2,0)),3),"-")</f>
        <v>21</v>
      </c>
      <c r="N129" s="77" cm="1">
        <f t="array" ref="N129">IFERROR(ROUND(INDEX(F_Inputs!$A$2:$Z$438,MATCH($B129&amp;$D129,F_Inputs!$A$2:$A$438&amp;F_Inputs!$B$2:$B$438,0),MATCH(N$6,F_Inputs!$A$2:$Z$2,0)),3),"-")</f>
        <v>21</v>
      </c>
      <c r="O129" s="77" cm="1">
        <f t="array" ref="O129">IFERROR(ROUND(INDEX(F_Inputs!$A$2:$Z$438,MATCH($B129&amp;$D129,F_Inputs!$A$2:$A$438&amp;F_Inputs!$B$2:$B$438,0),MATCH(O$6,F_Inputs!$A$2:$Z$2,0)),3),"-")</f>
        <v>20</v>
      </c>
      <c r="P129" s="77" cm="1">
        <f t="array" ref="P129">IFERROR(ROUND(INDEX(F_Inputs!$A$2:$Z$438,MATCH($B129&amp;$D129,F_Inputs!$A$2:$A$438&amp;F_Inputs!$B$2:$B$438,0),MATCH(P$6,F_Inputs!$A$2:$Z$2,0)),3),"-")</f>
        <v>22</v>
      </c>
      <c r="Q129" s="77" cm="1">
        <f t="array" ref="Q129">IFERROR(ROUND(INDEX(F_Inputs!$A$2:$Z$438,MATCH($B129&amp;$D129,F_Inputs!$A$2:$A$438&amp;F_Inputs!$B$2:$B$438,0),MATCH(Q$6,F_Inputs!$A$2:$Z$2,0)),3),"-")</f>
        <v>26</v>
      </c>
      <c r="R129" s="77" cm="1">
        <f t="array" ref="R129">IFERROR(ROUND(INDEX(F_Inputs!$A$2:$Z$438,MATCH($B129&amp;$D129,F_Inputs!$A$2:$A$438&amp;F_Inputs!$B$2:$B$438,0),MATCH(R$6,F_Inputs!$A$2:$Z$2,0)),3),"-")</f>
        <v>26</v>
      </c>
      <c r="S129" s="77" cm="1">
        <f t="array" ref="S129">IFERROR(ROUND(INDEX(F_Inputs!$A$2:$Z$438,MATCH($B129&amp;$D129,F_Inputs!$A$2:$A$438&amp;F_Inputs!$B$2:$B$438,0),MATCH(S$6,F_Inputs!$A$2:$Z$2,0)),3),"-")</f>
        <v>23</v>
      </c>
      <c r="T129" s="77" cm="1">
        <f t="array" ref="T129">IFERROR(ROUND(INDEX(F_Inputs!$A$2:$Z$438,MATCH($B129&amp;$D129,F_Inputs!$A$2:$A$438&amp;F_Inputs!$B$2:$B$438,0),MATCH(T$6,F_Inputs!$A$2:$Z$2,0)),3),"-")</f>
        <v>23</v>
      </c>
      <c r="U129" s="77" cm="1">
        <f t="array" ref="U129">IFERROR(ROUND(INDEX(F_Inputs!$A$2:$Z$438,MATCH($B129&amp;$D129,F_Inputs!$A$2:$A$438&amp;F_Inputs!$B$2:$B$438,0),MATCH(U$6,F_Inputs!$A$2:$Z$2,0)),3),"-")</f>
        <v>23</v>
      </c>
      <c r="V129" s="77" cm="1">
        <f t="array" ref="V129">IFERROR(ROUND(INDEX(F_Inputs!$A$2:$Z$438,MATCH($B129&amp;$D129,F_Inputs!$A$2:$A$438&amp;F_Inputs!$B$2:$B$438,0),MATCH(V$6,F_Inputs!$A$2:$Z$2,0)),3),"-")</f>
        <v>23</v>
      </c>
      <c r="W129" s="77" cm="1">
        <f t="array" ref="W129">IFERROR(ROUND(INDEX(F_Inputs!$A$2:$Z$438,MATCH($B129&amp;$D129,F_Inputs!$A$2:$A$438&amp;F_Inputs!$B$2:$B$438,0),MATCH(W$6,F_Inputs!$A$2:$Z$2,0)),3),"-")</f>
        <v>23</v>
      </c>
      <c r="X129" s="77" cm="1">
        <f t="array" ref="X129">IFERROR(ROUND(INDEX(F_Inputs!$A$2:$Z$438,MATCH($B129&amp;$D129,F_Inputs!$A$2:$A$438&amp;F_Inputs!$B$2:$B$438,0),MATCH(X$6,F_Inputs!$A$2:$Z$2,0)),3),"-")</f>
        <v>23</v>
      </c>
      <c r="Y129" s="77" cm="1">
        <f t="array" ref="Y129">IFERROR(ROUND(INDEX(F_Inputs!$A$2:$Z$438,MATCH($B129&amp;$D129,F_Inputs!$A$2:$A$438&amp;F_Inputs!$B$2:$B$438,0),MATCH(Y$6,F_Inputs!$A$2:$Z$2,0)),3),"-")</f>
        <v>23</v>
      </c>
      <c r="Z129" s="77" cm="1">
        <f t="array" ref="Z129">IFERROR(ROUND(INDEX(F_Inputs!$A$2:$Z$438,MATCH($B129&amp;$D129,F_Inputs!$A$2:$A$438&amp;F_Inputs!$B$2:$B$438,0),MATCH(Z$6,F_Inputs!$A$2:$Z$2,0)),3),"-")</f>
        <v>24</v>
      </c>
      <c r="AA129" s="77" cm="1">
        <f t="array" ref="AA129">IFERROR(ROUND(INDEX(F_Inputs!$A$2:$Z$438,MATCH($B129&amp;$D129,F_Inputs!$A$2:$A$438&amp;F_Inputs!$B$2:$B$438,0),MATCH(AA$6,F_Inputs!$A$2:$Z$2,0)),3),"-")</f>
        <v>25</v>
      </c>
      <c r="AB129" s="77" cm="1">
        <f t="array" ref="AB129">IFERROR(ROUND(INDEX(F_Inputs!$A$2:$Z$438,MATCH($B129&amp;$D129,F_Inputs!$A$2:$A$438&amp;F_Inputs!$B$2:$B$438,0),MATCH(AB$6,F_Inputs!$A$2:$Z$2,0)),3),"-")</f>
        <v>25</v>
      </c>
    </row>
    <row r="130" spans="2:28" ht="20.45">
      <c r="B130" s="41" t="s">
        <v>243</v>
      </c>
      <c r="C130" s="4" t="str">
        <f t="shared" si="10"/>
        <v>Number</v>
      </c>
      <c r="D130" s="4" t="str">
        <f t="shared" si="11"/>
        <v>OUT5_08_G_PR24</v>
      </c>
      <c r="E130" s="77" t="str" cm="1">
        <f t="array" ref="E130">IFERROR(ROUND(INDEX(F_Inputs!$A$2:$Z$438,MATCH($B130&amp;$D130,F_Inputs!$A$2:$A$438&amp;F_Inputs!$B$2:$B$438,0),MATCH(E$6,F_Inputs!$A$2:$Z$2,0)),3),"-")</f>
        <v>-</v>
      </c>
      <c r="F130" s="77" t="str" cm="1">
        <f t="array" ref="F130">IFERROR(ROUND(INDEX(F_Inputs!$A$2:$Z$438,MATCH($B130&amp;$D130,F_Inputs!$A$2:$A$438&amp;F_Inputs!$B$2:$B$438,0),MATCH(F$6,F_Inputs!$A$2:$Z$2,0)),3),"-")</f>
        <v>-</v>
      </c>
      <c r="G130" s="77" t="str" cm="1">
        <f t="array" ref="G130">IFERROR(ROUND(INDEX(F_Inputs!$A$2:$Z$438,MATCH($B130&amp;$D130,F_Inputs!$A$2:$A$438&amp;F_Inputs!$B$2:$B$438,0),MATCH(G$6,F_Inputs!$A$2:$Z$2,0)),3),"-")</f>
        <v>-</v>
      </c>
      <c r="H130" s="77" t="str" cm="1">
        <f t="array" ref="H130">IFERROR(ROUND(INDEX(F_Inputs!$A$2:$Z$438,MATCH($B130&amp;$D130,F_Inputs!$A$2:$A$438&amp;F_Inputs!$B$2:$B$438,0),MATCH(H$6,F_Inputs!$A$2:$Z$2,0)),3),"-")</f>
        <v>-</v>
      </c>
      <c r="I130" s="77" cm="1">
        <f t="array" ref="I130">IFERROR(ROUND(INDEX(F_Inputs!$A$2:$Z$438,MATCH($B130&amp;$D130,F_Inputs!$A$2:$A$438&amp;F_Inputs!$B$2:$B$438,0),MATCH(I$6,F_Inputs!$A$2:$Z$2,0)),3),"-")</f>
        <v>1</v>
      </c>
      <c r="J130" s="77" cm="1">
        <f t="array" ref="J130">IFERROR(ROUND(INDEX(F_Inputs!$A$2:$Z$438,MATCH($B130&amp;$D130,F_Inputs!$A$2:$A$438&amp;F_Inputs!$B$2:$B$438,0),MATCH(J$6,F_Inputs!$A$2:$Z$2,0)),3),"-")</f>
        <v>0</v>
      </c>
      <c r="K130" s="77" cm="1">
        <f t="array" ref="K130">IFERROR(ROUND(INDEX(F_Inputs!$A$2:$Z$438,MATCH($B130&amp;$D130,F_Inputs!$A$2:$A$438&amp;F_Inputs!$B$2:$B$438,0),MATCH(K$6,F_Inputs!$A$2:$Z$2,0)),3),"-")</f>
        <v>0</v>
      </c>
      <c r="L130" s="77" cm="1">
        <f t="array" ref="L130">IFERROR(ROUND(INDEX(F_Inputs!$A$2:$Z$438,MATCH($B130&amp;$D130,F_Inputs!$A$2:$A$438&amp;F_Inputs!$B$2:$B$438,0),MATCH(L$6,F_Inputs!$A$2:$Z$2,0)),3),"-")</f>
        <v>0</v>
      </c>
      <c r="M130" s="77" cm="1">
        <f t="array" ref="M130">IFERROR(ROUND(INDEX(F_Inputs!$A$2:$Z$438,MATCH($B130&amp;$D130,F_Inputs!$A$2:$A$438&amp;F_Inputs!$B$2:$B$438,0),MATCH(M$6,F_Inputs!$A$2:$Z$2,0)),3),"-")</f>
        <v>0</v>
      </c>
      <c r="N130" s="77" cm="1">
        <f t="array" ref="N130">IFERROR(ROUND(INDEX(F_Inputs!$A$2:$Z$438,MATCH($B130&amp;$D130,F_Inputs!$A$2:$A$438&amp;F_Inputs!$B$2:$B$438,0),MATCH(N$6,F_Inputs!$A$2:$Z$2,0)),3),"-")</f>
        <v>0</v>
      </c>
      <c r="O130" s="77" cm="1">
        <f t="array" ref="O130">IFERROR(ROUND(INDEX(F_Inputs!$A$2:$Z$438,MATCH($B130&amp;$D130,F_Inputs!$A$2:$A$438&amp;F_Inputs!$B$2:$B$438,0),MATCH(O$6,F_Inputs!$A$2:$Z$2,0)),3),"-")</f>
        <v>0</v>
      </c>
      <c r="P130" s="77" cm="1">
        <f t="array" ref="P130">IFERROR(ROUND(INDEX(F_Inputs!$A$2:$Z$438,MATCH($B130&amp;$D130,F_Inputs!$A$2:$A$438&amp;F_Inputs!$B$2:$B$438,0),MATCH(P$6,F_Inputs!$A$2:$Z$2,0)),3),"-")</f>
        <v>0</v>
      </c>
      <c r="Q130" s="77" cm="1">
        <f t="array" ref="Q130">IFERROR(ROUND(INDEX(F_Inputs!$A$2:$Z$438,MATCH($B130&amp;$D130,F_Inputs!$A$2:$A$438&amp;F_Inputs!$B$2:$B$438,0),MATCH(Q$6,F_Inputs!$A$2:$Z$2,0)),3),"-")</f>
        <v>0</v>
      </c>
      <c r="R130" s="77" cm="1">
        <f t="array" ref="R130">IFERROR(ROUND(INDEX(F_Inputs!$A$2:$Z$438,MATCH($B130&amp;$D130,F_Inputs!$A$2:$A$438&amp;F_Inputs!$B$2:$B$438,0),MATCH(R$6,F_Inputs!$A$2:$Z$2,0)),3),"-")</f>
        <v>0</v>
      </c>
      <c r="S130" s="77" cm="1">
        <f t="array" ref="S130">IFERROR(ROUND(INDEX(F_Inputs!$A$2:$Z$438,MATCH($B130&amp;$D130,F_Inputs!$A$2:$A$438&amp;F_Inputs!$B$2:$B$438,0),MATCH(S$6,F_Inputs!$A$2:$Z$2,0)),3),"-")</f>
        <v>0</v>
      </c>
      <c r="T130" s="77" cm="1">
        <f t="array" ref="T130">IFERROR(ROUND(INDEX(F_Inputs!$A$2:$Z$438,MATCH($B130&amp;$D130,F_Inputs!$A$2:$A$438&amp;F_Inputs!$B$2:$B$438,0),MATCH(T$6,F_Inputs!$A$2:$Z$2,0)),3),"-")</f>
        <v>0</v>
      </c>
      <c r="U130" s="77" cm="1">
        <f t="array" ref="U130">IFERROR(ROUND(INDEX(F_Inputs!$A$2:$Z$438,MATCH($B130&amp;$D130,F_Inputs!$A$2:$A$438&amp;F_Inputs!$B$2:$B$438,0),MATCH(U$6,F_Inputs!$A$2:$Z$2,0)),3),"-")</f>
        <v>0</v>
      </c>
      <c r="V130" s="77" cm="1">
        <f t="array" ref="V130">IFERROR(ROUND(INDEX(F_Inputs!$A$2:$Z$438,MATCH($B130&amp;$D130,F_Inputs!$A$2:$A$438&amp;F_Inputs!$B$2:$B$438,0),MATCH(V$6,F_Inputs!$A$2:$Z$2,0)),3),"-")</f>
        <v>0</v>
      </c>
      <c r="W130" s="77" cm="1">
        <f t="array" ref="W130">IFERROR(ROUND(INDEX(F_Inputs!$A$2:$Z$438,MATCH($B130&amp;$D130,F_Inputs!$A$2:$A$438&amp;F_Inputs!$B$2:$B$438,0),MATCH(W$6,F_Inputs!$A$2:$Z$2,0)),3),"-")</f>
        <v>0</v>
      </c>
      <c r="X130" s="77" cm="1">
        <f t="array" ref="X130">IFERROR(ROUND(INDEX(F_Inputs!$A$2:$Z$438,MATCH($B130&amp;$D130,F_Inputs!$A$2:$A$438&amp;F_Inputs!$B$2:$B$438,0),MATCH(X$6,F_Inputs!$A$2:$Z$2,0)),3),"-")</f>
        <v>0</v>
      </c>
      <c r="Y130" s="77" cm="1">
        <f t="array" ref="Y130">IFERROR(ROUND(INDEX(F_Inputs!$A$2:$Z$438,MATCH($B130&amp;$D130,F_Inputs!$A$2:$A$438&amp;F_Inputs!$B$2:$B$438,0),MATCH(Y$6,F_Inputs!$A$2:$Z$2,0)),3),"-")</f>
        <v>0</v>
      </c>
      <c r="Z130" s="77" cm="1">
        <f t="array" ref="Z130">IFERROR(ROUND(INDEX(F_Inputs!$A$2:$Z$438,MATCH($B130&amp;$D130,F_Inputs!$A$2:$A$438&amp;F_Inputs!$B$2:$B$438,0),MATCH(Z$6,F_Inputs!$A$2:$Z$2,0)),3),"-")</f>
        <v>0</v>
      </c>
      <c r="AA130" s="77" cm="1">
        <f t="array" ref="AA130">IFERROR(ROUND(INDEX(F_Inputs!$A$2:$Z$438,MATCH($B130&amp;$D130,F_Inputs!$A$2:$A$438&amp;F_Inputs!$B$2:$B$438,0),MATCH(AA$6,F_Inputs!$A$2:$Z$2,0)),3),"-")</f>
        <v>0</v>
      </c>
      <c r="AB130" s="77" cm="1">
        <f t="array" ref="AB130">IFERROR(ROUND(INDEX(F_Inputs!$A$2:$Z$438,MATCH($B130&amp;$D130,F_Inputs!$A$2:$A$438&amp;F_Inputs!$B$2:$B$438,0),MATCH(AB$6,F_Inputs!$A$2:$Z$2,0)),3),"-")</f>
        <v>0</v>
      </c>
    </row>
    <row r="131" spans="2:28" ht="20.45">
      <c r="B131" s="41" t="s">
        <v>244</v>
      </c>
      <c r="C131" s="4" t="str">
        <f t="shared" si="10"/>
        <v>Number</v>
      </c>
      <c r="D131" s="4" t="str">
        <f t="shared" si="11"/>
        <v>OUT5_08_G_PR24</v>
      </c>
      <c r="E131" s="77" t="str" cm="1">
        <f t="array" ref="E131">IFERROR(ROUND(INDEX(F_Inputs!$A$2:$Z$438,MATCH($B131&amp;$D131,F_Inputs!$A$2:$A$438&amp;F_Inputs!$B$2:$B$438,0),MATCH(E$6,F_Inputs!$A$2:$Z$2,0)),3),"-")</f>
        <v>-</v>
      </c>
      <c r="F131" s="77" t="str" cm="1">
        <f t="array" ref="F131">IFERROR(ROUND(INDEX(F_Inputs!$A$2:$Z$438,MATCH($B131&amp;$D131,F_Inputs!$A$2:$A$438&amp;F_Inputs!$B$2:$B$438,0),MATCH(F$6,F_Inputs!$A$2:$Z$2,0)),3),"-")</f>
        <v>-</v>
      </c>
      <c r="G131" s="77" t="str" cm="1">
        <f t="array" ref="G131">IFERROR(ROUND(INDEX(F_Inputs!$A$2:$Z$438,MATCH($B131&amp;$D131,F_Inputs!$A$2:$A$438&amp;F_Inputs!$B$2:$B$438,0),MATCH(G$6,F_Inputs!$A$2:$Z$2,0)),3),"-")</f>
        <v>-</v>
      </c>
      <c r="H131" s="77" t="str" cm="1">
        <f t="array" ref="H131">IFERROR(ROUND(INDEX(F_Inputs!$A$2:$Z$438,MATCH($B131&amp;$D131,F_Inputs!$A$2:$A$438&amp;F_Inputs!$B$2:$B$438,0),MATCH(H$6,F_Inputs!$A$2:$Z$2,0)),3),"-")</f>
        <v>-</v>
      </c>
      <c r="I131" s="77" cm="1">
        <f t="array" ref="I131">IFERROR(ROUND(INDEX(F_Inputs!$A$2:$Z$438,MATCH($B131&amp;$D131,F_Inputs!$A$2:$A$438&amp;F_Inputs!$B$2:$B$438,0),MATCH(I$6,F_Inputs!$A$2:$Z$2,0)),3),"-")</f>
        <v>3</v>
      </c>
      <c r="J131" s="77" cm="1">
        <f t="array" ref="J131">IFERROR(ROUND(INDEX(F_Inputs!$A$2:$Z$438,MATCH($B131&amp;$D131,F_Inputs!$A$2:$A$438&amp;F_Inputs!$B$2:$B$438,0),MATCH(J$6,F_Inputs!$A$2:$Z$2,0)),3),"-")</f>
        <v>9</v>
      </c>
      <c r="K131" s="77" cm="1">
        <f t="array" ref="K131">IFERROR(ROUND(INDEX(F_Inputs!$A$2:$Z$438,MATCH($B131&amp;$D131,F_Inputs!$A$2:$A$438&amp;F_Inputs!$B$2:$B$438,0),MATCH(K$6,F_Inputs!$A$2:$Z$2,0)),3),"-")</f>
        <v>9</v>
      </c>
      <c r="L131" s="77" cm="1">
        <f t="array" ref="L131">IFERROR(ROUND(INDEX(F_Inputs!$A$2:$Z$438,MATCH($B131&amp;$D131,F_Inputs!$A$2:$A$438&amp;F_Inputs!$B$2:$B$438,0),MATCH(L$6,F_Inputs!$A$2:$Z$2,0)),3),"-")</f>
        <v>7</v>
      </c>
      <c r="M131" s="77" cm="1">
        <f t="array" ref="M131">IFERROR(ROUND(INDEX(F_Inputs!$A$2:$Z$438,MATCH($B131&amp;$D131,F_Inputs!$A$2:$A$438&amp;F_Inputs!$B$2:$B$438,0),MATCH(M$6,F_Inputs!$A$2:$Z$2,0)),3),"-")</f>
        <v>5</v>
      </c>
      <c r="N131" s="77" t="str" cm="1">
        <f t="array" ref="N131">IFERROR(ROUND(INDEX(F_Inputs!$A$2:$Z$438,MATCH($B131&amp;$D131,F_Inputs!$A$2:$A$438&amp;F_Inputs!$B$2:$B$438,0),MATCH(N$6,F_Inputs!$A$2:$Z$2,0)),3),"-")</f>
        <v>-</v>
      </c>
      <c r="O131" s="77" cm="1">
        <f t="array" ref="O131">IFERROR(ROUND(INDEX(F_Inputs!$A$2:$Z$438,MATCH($B131&amp;$D131,F_Inputs!$A$2:$A$438&amp;F_Inputs!$B$2:$B$438,0),MATCH(O$6,F_Inputs!$A$2:$Z$2,0)),3),"-")</f>
        <v>7</v>
      </c>
      <c r="P131" s="77" cm="1">
        <f t="array" ref="P131">IFERROR(ROUND(INDEX(F_Inputs!$A$2:$Z$438,MATCH($B131&amp;$D131,F_Inputs!$A$2:$A$438&amp;F_Inputs!$B$2:$B$438,0),MATCH(P$6,F_Inputs!$A$2:$Z$2,0)),3),"-")</f>
        <v>8</v>
      </c>
      <c r="Q131" s="77" cm="1">
        <f t="array" ref="Q131">IFERROR(ROUND(INDEX(F_Inputs!$A$2:$Z$438,MATCH($B131&amp;$D131,F_Inputs!$A$2:$A$438&amp;F_Inputs!$B$2:$B$438,0),MATCH(Q$6,F_Inputs!$A$2:$Z$2,0)),3),"-")</f>
        <v>7</v>
      </c>
      <c r="R131" s="77" cm="1">
        <f t="array" ref="R131">IFERROR(ROUND(INDEX(F_Inputs!$A$2:$Z$438,MATCH($B131&amp;$D131,F_Inputs!$A$2:$A$438&amp;F_Inputs!$B$2:$B$438,0),MATCH(R$6,F_Inputs!$A$2:$Z$2,0)),3),"-")</f>
        <v>7</v>
      </c>
      <c r="S131" s="77" cm="1">
        <f t="array" ref="S131">IFERROR(ROUND(INDEX(F_Inputs!$A$2:$Z$438,MATCH($B131&amp;$D131,F_Inputs!$A$2:$A$438&amp;F_Inputs!$B$2:$B$438,0),MATCH(S$6,F_Inputs!$A$2:$Z$2,0)),3),"-")</f>
        <v>7</v>
      </c>
      <c r="T131" s="77" cm="1">
        <f t="array" ref="T131">IFERROR(ROUND(INDEX(F_Inputs!$A$2:$Z$438,MATCH($B131&amp;$D131,F_Inputs!$A$2:$A$438&amp;F_Inputs!$B$2:$B$438,0),MATCH(T$6,F_Inputs!$A$2:$Z$2,0)),3),"-")</f>
        <v>7</v>
      </c>
      <c r="U131" s="77" cm="1">
        <f t="array" ref="U131">IFERROR(ROUND(INDEX(F_Inputs!$A$2:$Z$438,MATCH($B131&amp;$D131,F_Inputs!$A$2:$A$438&amp;F_Inputs!$B$2:$B$438,0),MATCH(U$6,F_Inputs!$A$2:$Z$2,0)),3),"-")</f>
        <v>7</v>
      </c>
      <c r="V131" s="77" cm="1">
        <f t="array" ref="V131">IFERROR(ROUND(INDEX(F_Inputs!$A$2:$Z$438,MATCH($B131&amp;$D131,F_Inputs!$A$2:$A$438&amp;F_Inputs!$B$2:$B$438,0),MATCH(V$6,F_Inputs!$A$2:$Z$2,0)),3),"-")</f>
        <v>7</v>
      </c>
      <c r="W131" s="77" cm="1">
        <f t="array" ref="W131">IFERROR(ROUND(INDEX(F_Inputs!$A$2:$Z$438,MATCH($B131&amp;$D131,F_Inputs!$A$2:$A$438&amp;F_Inputs!$B$2:$B$438,0),MATCH(W$6,F_Inputs!$A$2:$Z$2,0)),3),"-")</f>
        <v>7</v>
      </c>
      <c r="X131" s="77" cm="1">
        <f t="array" ref="X131">IFERROR(ROUND(INDEX(F_Inputs!$A$2:$Z$438,MATCH($B131&amp;$D131,F_Inputs!$A$2:$A$438&amp;F_Inputs!$B$2:$B$438,0),MATCH(X$6,F_Inputs!$A$2:$Z$2,0)),3),"-")</f>
        <v>7</v>
      </c>
      <c r="Y131" s="77" cm="1">
        <f t="array" ref="Y131">IFERROR(ROUND(INDEX(F_Inputs!$A$2:$Z$438,MATCH($B131&amp;$D131,F_Inputs!$A$2:$A$438&amp;F_Inputs!$B$2:$B$438,0),MATCH(Y$6,F_Inputs!$A$2:$Z$2,0)),3),"-")</f>
        <v>7</v>
      </c>
      <c r="Z131" s="77" cm="1">
        <f t="array" ref="Z131">IFERROR(ROUND(INDEX(F_Inputs!$A$2:$Z$438,MATCH($B131&amp;$D131,F_Inputs!$A$2:$A$438&amp;F_Inputs!$B$2:$B$438,0),MATCH(Z$6,F_Inputs!$A$2:$Z$2,0)),3),"-")</f>
        <v>7</v>
      </c>
      <c r="AA131" s="77" cm="1">
        <f t="array" ref="AA131">IFERROR(ROUND(INDEX(F_Inputs!$A$2:$Z$438,MATCH($B131&amp;$D131,F_Inputs!$A$2:$A$438&amp;F_Inputs!$B$2:$B$438,0),MATCH(AA$6,F_Inputs!$A$2:$Z$2,0)),3),"-")</f>
        <v>7</v>
      </c>
      <c r="AB131" s="77" cm="1">
        <f t="array" ref="AB131">IFERROR(ROUND(INDEX(F_Inputs!$A$2:$Z$438,MATCH($B131&amp;$D131,F_Inputs!$A$2:$A$438&amp;F_Inputs!$B$2:$B$438,0),MATCH(AB$6,F_Inputs!$A$2:$Z$2,0)),3),"-")</f>
        <v>7</v>
      </c>
    </row>
    <row r="132" spans="2:28" ht="20.45">
      <c r="B132" s="41" t="s">
        <v>245</v>
      </c>
      <c r="C132" s="4" t="str">
        <f t="shared" si="10"/>
        <v>Number</v>
      </c>
      <c r="D132" s="4" t="str">
        <f t="shared" si="11"/>
        <v>OUT5_08_G_PR24</v>
      </c>
      <c r="E132" s="77" t="str" cm="1">
        <f t="array" ref="E132">IFERROR(ROUND(INDEX(F_Inputs!$A$2:$Z$438,MATCH($B132&amp;$D132,F_Inputs!$A$2:$A$438&amp;F_Inputs!$B$2:$B$438,0),MATCH(E$6,F_Inputs!$A$2:$Z$2,0)),3),"-")</f>
        <v>-</v>
      </c>
      <c r="F132" s="77" t="str" cm="1">
        <f t="array" ref="F132">IFERROR(ROUND(INDEX(F_Inputs!$A$2:$Z$438,MATCH($B132&amp;$D132,F_Inputs!$A$2:$A$438&amp;F_Inputs!$B$2:$B$438,0),MATCH(F$6,F_Inputs!$A$2:$Z$2,0)),3),"-")</f>
        <v>-</v>
      </c>
      <c r="G132" s="77" t="str" cm="1">
        <f t="array" ref="G132">IFERROR(ROUND(INDEX(F_Inputs!$A$2:$Z$438,MATCH($B132&amp;$D132,F_Inputs!$A$2:$A$438&amp;F_Inputs!$B$2:$B$438,0),MATCH(G$6,F_Inputs!$A$2:$Z$2,0)),3),"-")</f>
        <v>-</v>
      </c>
      <c r="H132" s="77" t="str" cm="1">
        <f t="array" ref="H132">IFERROR(ROUND(INDEX(F_Inputs!$A$2:$Z$438,MATCH($B132&amp;$D132,F_Inputs!$A$2:$A$438&amp;F_Inputs!$B$2:$B$438,0),MATCH(H$6,F_Inputs!$A$2:$Z$2,0)),3),"-")</f>
        <v>-</v>
      </c>
      <c r="I132" s="77" cm="1">
        <f t="array" ref="I132">IFERROR(ROUND(INDEX(F_Inputs!$A$2:$Z$438,MATCH($B132&amp;$D132,F_Inputs!$A$2:$A$438&amp;F_Inputs!$B$2:$B$438,0),MATCH(I$6,F_Inputs!$A$2:$Z$2,0)),3),"-")</f>
        <v>15</v>
      </c>
      <c r="J132" s="77" cm="1">
        <f t="array" ref="J132">IFERROR(ROUND(INDEX(F_Inputs!$A$2:$Z$438,MATCH($B132&amp;$D132,F_Inputs!$A$2:$A$438&amp;F_Inputs!$B$2:$B$438,0),MATCH(J$6,F_Inputs!$A$2:$Z$2,0)),3),"-")</f>
        <v>9</v>
      </c>
      <c r="K132" s="77" cm="1">
        <f t="array" ref="K132">IFERROR(ROUND(INDEX(F_Inputs!$A$2:$Z$438,MATCH($B132&amp;$D132,F_Inputs!$A$2:$A$438&amp;F_Inputs!$B$2:$B$438,0),MATCH(K$6,F_Inputs!$A$2:$Z$2,0)),3),"-")</f>
        <v>10</v>
      </c>
      <c r="L132" s="77" cm="1">
        <f t="array" ref="L132">IFERROR(ROUND(INDEX(F_Inputs!$A$2:$Z$438,MATCH($B132&amp;$D132,F_Inputs!$A$2:$A$438&amp;F_Inputs!$B$2:$B$438,0),MATCH(L$6,F_Inputs!$A$2:$Z$2,0)),3),"-")</f>
        <v>7</v>
      </c>
      <c r="M132" s="77" cm="1">
        <f t="array" ref="M132">IFERROR(ROUND(INDEX(F_Inputs!$A$2:$Z$438,MATCH($B132&amp;$D132,F_Inputs!$A$2:$A$438&amp;F_Inputs!$B$2:$B$438,0),MATCH(M$6,F_Inputs!$A$2:$Z$2,0)),3),"-")</f>
        <v>4</v>
      </c>
      <c r="N132" s="77" cm="1">
        <f t="array" ref="N132">IFERROR(ROUND(INDEX(F_Inputs!$A$2:$Z$438,MATCH($B132&amp;$D132,F_Inputs!$A$2:$A$438&amp;F_Inputs!$B$2:$B$438,0),MATCH(N$6,F_Inputs!$A$2:$Z$2,0)),3),"-")</f>
        <v>0</v>
      </c>
      <c r="O132" s="77" cm="1">
        <f t="array" ref="O132">IFERROR(ROUND(INDEX(F_Inputs!$A$2:$Z$438,MATCH($B132&amp;$D132,F_Inputs!$A$2:$A$438&amp;F_Inputs!$B$2:$B$438,0),MATCH(O$6,F_Inputs!$A$2:$Z$2,0)),3),"-")</f>
        <v>6</v>
      </c>
      <c r="P132" s="77" cm="1">
        <f t="array" ref="P132">IFERROR(ROUND(INDEX(F_Inputs!$A$2:$Z$438,MATCH($B132&amp;$D132,F_Inputs!$A$2:$A$438&amp;F_Inputs!$B$2:$B$438,0),MATCH(P$6,F_Inputs!$A$2:$Z$2,0)),3),"-")</f>
        <v>5</v>
      </c>
      <c r="Q132" s="77" cm="1">
        <f t="array" ref="Q132">IFERROR(ROUND(INDEX(F_Inputs!$A$2:$Z$438,MATCH($B132&amp;$D132,F_Inputs!$A$2:$A$438&amp;F_Inputs!$B$2:$B$438,0),MATCH(Q$6,F_Inputs!$A$2:$Z$2,0)),3),"-")</f>
        <v>5</v>
      </c>
      <c r="R132" s="77" cm="1">
        <f t="array" ref="R132">IFERROR(ROUND(INDEX(F_Inputs!$A$2:$Z$438,MATCH($B132&amp;$D132,F_Inputs!$A$2:$A$438&amp;F_Inputs!$B$2:$B$438,0),MATCH(R$6,F_Inputs!$A$2:$Z$2,0)),3),"-")</f>
        <v>5</v>
      </c>
      <c r="S132" s="77" cm="1">
        <f t="array" ref="S132">IFERROR(ROUND(INDEX(F_Inputs!$A$2:$Z$438,MATCH($B132&amp;$D132,F_Inputs!$A$2:$A$438&amp;F_Inputs!$B$2:$B$438,0),MATCH(S$6,F_Inputs!$A$2:$Z$2,0)),3),"-")</f>
        <v>5</v>
      </c>
      <c r="T132" s="77" cm="1">
        <f t="array" ref="T132">IFERROR(ROUND(INDEX(F_Inputs!$A$2:$Z$438,MATCH($B132&amp;$D132,F_Inputs!$A$2:$A$438&amp;F_Inputs!$B$2:$B$438,0),MATCH(T$6,F_Inputs!$A$2:$Z$2,0)),3),"-")</f>
        <v>5</v>
      </c>
      <c r="U132" s="77" cm="1">
        <f t="array" ref="U132">IFERROR(ROUND(INDEX(F_Inputs!$A$2:$Z$438,MATCH($B132&amp;$D132,F_Inputs!$A$2:$A$438&amp;F_Inputs!$B$2:$B$438,0),MATCH(U$6,F_Inputs!$A$2:$Z$2,0)),3),"-")</f>
        <v>5</v>
      </c>
      <c r="V132" s="77" cm="1">
        <f t="array" ref="V132">IFERROR(ROUND(INDEX(F_Inputs!$A$2:$Z$438,MATCH($B132&amp;$D132,F_Inputs!$A$2:$A$438&amp;F_Inputs!$B$2:$B$438,0),MATCH(V$6,F_Inputs!$A$2:$Z$2,0)),3),"-")</f>
        <v>5</v>
      </c>
      <c r="W132" s="77" cm="1">
        <f t="array" ref="W132">IFERROR(ROUND(INDEX(F_Inputs!$A$2:$Z$438,MATCH($B132&amp;$D132,F_Inputs!$A$2:$A$438&amp;F_Inputs!$B$2:$B$438,0),MATCH(W$6,F_Inputs!$A$2:$Z$2,0)),3),"-")</f>
        <v>5</v>
      </c>
      <c r="X132" s="77" cm="1">
        <f t="array" ref="X132">IFERROR(ROUND(INDEX(F_Inputs!$A$2:$Z$438,MATCH($B132&amp;$D132,F_Inputs!$A$2:$A$438&amp;F_Inputs!$B$2:$B$438,0),MATCH(X$6,F_Inputs!$A$2:$Z$2,0)),3),"-")</f>
        <v>6</v>
      </c>
      <c r="Y132" s="77" cm="1">
        <f t="array" ref="Y132">IFERROR(ROUND(INDEX(F_Inputs!$A$2:$Z$438,MATCH($B132&amp;$D132,F_Inputs!$A$2:$A$438&amp;F_Inputs!$B$2:$B$438,0),MATCH(Y$6,F_Inputs!$A$2:$Z$2,0)),3),"-")</f>
        <v>6</v>
      </c>
      <c r="Z132" s="77" cm="1">
        <f t="array" ref="Z132">IFERROR(ROUND(INDEX(F_Inputs!$A$2:$Z$438,MATCH($B132&amp;$D132,F_Inputs!$A$2:$A$438&amp;F_Inputs!$B$2:$B$438,0),MATCH(Z$6,F_Inputs!$A$2:$Z$2,0)),3),"-")</f>
        <v>6</v>
      </c>
      <c r="AA132" s="77" cm="1">
        <f t="array" ref="AA132">IFERROR(ROUND(INDEX(F_Inputs!$A$2:$Z$438,MATCH($B132&amp;$D132,F_Inputs!$A$2:$A$438&amp;F_Inputs!$B$2:$B$438,0),MATCH(AA$6,F_Inputs!$A$2:$Z$2,0)),3),"-")</f>
        <v>6</v>
      </c>
      <c r="AB132" s="77" cm="1">
        <f t="array" ref="AB132">IFERROR(ROUND(INDEX(F_Inputs!$A$2:$Z$438,MATCH($B132&amp;$D132,F_Inputs!$A$2:$A$438&amp;F_Inputs!$B$2:$B$438,0),MATCH(AB$6,F_Inputs!$A$2:$Z$2,0)),3),"-")</f>
        <v>6</v>
      </c>
    </row>
    <row r="133" spans="2:28" ht="20.45">
      <c r="B133" s="41" t="s">
        <v>246</v>
      </c>
      <c r="C133" s="4" t="str">
        <f t="shared" si="10"/>
        <v>Number</v>
      </c>
      <c r="D133" s="4" t="str">
        <f t="shared" si="11"/>
        <v>OUT5_08_G_PR24</v>
      </c>
      <c r="E133" s="77" t="str" cm="1">
        <f t="array" ref="E133">IFERROR(ROUND(INDEX(F_Inputs!$A$2:$Z$438,MATCH($B133&amp;$D133,F_Inputs!$A$2:$A$438&amp;F_Inputs!$B$2:$B$438,0),MATCH(E$6,F_Inputs!$A$2:$Z$2,0)),3),"-")</f>
        <v>-</v>
      </c>
      <c r="F133" s="77" t="str" cm="1">
        <f t="array" ref="F133">IFERROR(ROUND(INDEX(F_Inputs!$A$2:$Z$438,MATCH($B133&amp;$D133,F_Inputs!$A$2:$A$438&amp;F_Inputs!$B$2:$B$438,0),MATCH(F$6,F_Inputs!$A$2:$Z$2,0)),3),"-")</f>
        <v>-</v>
      </c>
      <c r="G133" s="77" t="str" cm="1">
        <f t="array" ref="G133">IFERROR(ROUND(INDEX(F_Inputs!$A$2:$Z$438,MATCH($B133&amp;$D133,F_Inputs!$A$2:$A$438&amp;F_Inputs!$B$2:$B$438,0),MATCH(G$6,F_Inputs!$A$2:$Z$2,0)),3),"-")</f>
        <v>-</v>
      </c>
      <c r="H133" s="77" t="str" cm="1">
        <f t="array" ref="H133">IFERROR(ROUND(INDEX(F_Inputs!$A$2:$Z$438,MATCH($B133&amp;$D133,F_Inputs!$A$2:$A$438&amp;F_Inputs!$B$2:$B$438,0),MATCH(H$6,F_Inputs!$A$2:$Z$2,0)),3),"-")</f>
        <v>-</v>
      </c>
      <c r="I133" s="77" cm="1">
        <f t="array" ref="I133">IFERROR(ROUND(INDEX(F_Inputs!$A$2:$Z$438,MATCH($B133&amp;$D133,F_Inputs!$A$2:$A$438&amp;F_Inputs!$B$2:$B$438,0),MATCH(I$6,F_Inputs!$A$2:$Z$2,0)),3),"-")</f>
        <v>10</v>
      </c>
      <c r="J133" s="77" cm="1">
        <f t="array" ref="J133">IFERROR(ROUND(INDEX(F_Inputs!$A$2:$Z$438,MATCH($B133&amp;$D133,F_Inputs!$A$2:$A$438&amp;F_Inputs!$B$2:$B$438,0),MATCH(J$6,F_Inputs!$A$2:$Z$2,0)),3),"-")</f>
        <v>9</v>
      </c>
      <c r="K133" s="77" cm="1">
        <f t="array" ref="K133">IFERROR(ROUND(INDEX(F_Inputs!$A$2:$Z$438,MATCH($B133&amp;$D133,F_Inputs!$A$2:$A$438&amp;F_Inputs!$B$2:$B$438,0),MATCH(K$6,F_Inputs!$A$2:$Z$2,0)),3),"-")</f>
        <v>13</v>
      </c>
      <c r="L133" s="77" cm="1">
        <f t="array" ref="L133">IFERROR(ROUND(INDEX(F_Inputs!$A$2:$Z$438,MATCH($B133&amp;$D133,F_Inputs!$A$2:$A$438&amp;F_Inputs!$B$2:$B$438,0),MATCH(L$6,F_Inputs!$A$2:$Z$2,0)),3),"-")</f>
        <v>12</v>
      </c>
      <c r="M133" s="77" cm="1">
        <f t="array" ref="M133">IFERROR(ROUND(INDEX(F_Inputs!$A$2:$Z$438,MATCH($B133&amp;$D133,F_Inputs!$A$2:$A$438&amp;F_Inputs!$B$2:$B$438,0),MATCH(M$6,F_Inputs!$A$2:$Z$2,0)),3),"-")</f>
        <v>8</v>
      </c>
      <c r="N133" s="77" cm="1">
        <f t="array" ref="N133">IFERROR(ROUND(INDEX(F_Inputs!$A$2:$Z$438,MATCH($B133&amp;$D133,F_Inputs!$A$2:$A$438&amp;F_Inputs!$B$2:$B$438,0),MATCH(N$6,F_Inputs!$A$2:$Z$2,0)),3),"-")</f>
        <v>8</v>
      </c>
      <c r="O133" s="77" cm="1">
        <f t="array" ref="O133">IFERROR(ROUND(INDEX(F_Inputs!$A$2:$Z$438,MATCH($B133&amp;$D133,F_Inputs!$A$2:$A$438&amp;F_Inputs!$B$2:$B$438,0),MATCH(O$6,F_Inputs!$A$2:$Z$2,0)),3),"-")</f>
        <v>8</v>
      </c>
      <c r="P133" s="77" cm="1">
        <f t="array" ref="P133">IFERROR(ROUND(INDEX(F_Inputs!$A$2:$Z$438,MATCH($B133&amp;$D133,F_Inputs!$A$2:$A$438&amp;F_Inputs!$B$2:$B$438,0),MATCH(P$6,F_Inputs!$A$2:$Z$2,0)),3),"-")</f>
        <v>5</v>
      </c>
      <c r="Q133" s="77" cm="1">
        <f t="array" ref="Q133">IFERROR(ROUND(INDEX(F_Inputs!$A$2:$Z$438,MATCH($B133&amp;$D133,F_Inputs!$A$2:$A$438&amp;F_Inputs!$B$2:$B$438,0),MATCH(Q$6,F_Inputs!$A$2:$Z$2,0)),3),"-")</f>
        <v>8</v>
      </c>
      <c r="R133" s="77" cm="1">
        <f t="array" ref="R133">IFERROR(ROUND(INDEX(F_Inputs!$A$2:$Z$438,MATCH($B133&amp;$D133,F_Inputs!$A$2:$A$438&amp;F_Inputs!$B$2:$B$438,0),MATCH(R$6,F_Inputs!$A$2:$Z$2,0)),3),"-")</f>
        <v>7.25</v>
      </c>
      <c r="S133" s="77" cm="1">
        <f t="array" ref="S133">IFERROR(ROUND(INDEX(F_Inputs!$A$2:$Z$438,MATCH($B133&amp;$D133,F_Inputs!$A$2:$A$438&amp;F_Inputs!$B$2:$B$438,0),MATCH(S$6,F_Inputs!$A$2:$Z$2,0)),3),"-")</f>
        <v>6</v>
      </c>
      <c r="T133" s="77" cm="1">
        <f t="array" ref="T133">IFERROR(ROUND(INDEX(F_Inputs!$A$2:$Z$438,MATCH($B133&amp;$D133,F_Inputs!$A$2:$A$438&amp;F_Inputs!$B$2:$B$438,0),MATCH(T$6,F_Inputs!$A$2:$Z$2,0)),3),"-")</f>
        <v>6</v>
      </c>
      <c r="U133" s="77" cm="1">
        <f t="array" ref="U133">IFERROR(ROUND(INDEX(F_Inputs!$A$2:$Z$438,MATCH($B133&amp;$D133,F_Inputs!$A$2:$A$438&amp;F_Inputs!$B$2:$B$438,0),MATCH(U$6,F_Inputs!$A$2:$Z$2,0)),3),"-")</f>
        <v>6</v>
      </c>
      <c r="V133" s="77" cm="1">
        <f t="array" ref="V133">IFERROR(ROUND(INDEX(F_Inputs!$A$2:$Z$438,MATCH($B133&amp;$D133,F_Inputs!$A$2:$A$438&amp;F_Inputs!$B$2:$B$438,0),MATCH(V$6,F_Inputs!$A$2:$Z$2,0)),3),"-")</f>
        <v>3</v>
      </c>
      <c r="W133" s="77" cm="1">
        <f t="array" ref="W133">IFERROR(ROUND(INDEX(F_Inputs!$A$2:$Z$438,MATCH($B133&amp;$D133,F_Inputs!$A$2:$A$438&amp;F_Inputs!$B$2:$B$438,0),MATCH(W$6,F_Inputs!$A$2:$Z$2,0)),3),"-")</f>
        <v>3</v>
      </c>
      <c r="X133" s="77" cm="1">
        <f t="array" ref="X133">IFERROR(ROUND(INDEX(F_Inputs!$A$2:$Z$438,MATCH($B133&amp;$D133,F_Inputs!$A$2:$A$438&amp;F_Inputs!$B$2:$B$438,0),MATCH(X$6,F_Inputs!$A$2:$Z$2,0)),3),"-")</f>
        <v>2</v>
      </c>
      <c r="Y133" s="77" cm="1">
        <f t="array" ref="Y133">IFERROR(ROUND(INDEX(F_Inputs!$A$2:$Z$438,MATCH($B133&amp;$D133,F_Inputs!$A$2:$A$438&amp;F_Inputs!$B$2:$B$438,0),MATCH(Y$6,F_Inputs!$A$2:$Z$2,0)),3),"-")</f>
        <v>2</v>
      </c>
      <c r="Z133" s="77" cm="1">
        <f t="array" ref="Z133">IFERROR(ROUND(INDEX(F_Inputs!$A$2:$Z$438,MATCH($B133&amp;$D133,F_Inputs!$A$2:$A$438&amp;F_Inputs!$B$2:$B$438,0),MATCH(Z$6,F_Inputs!$A$2:$Z$2,0)),3),"-")</f>
        <v>2</v>
      </c>
      <c r="AA133" s="77" cm="1">
        <f t="array" ref="AA133">IFERROR(ROUND(INDEX(F_Inputs!$A$2:$Z$438,MATCH($B133&amp;$D133,F_Inputs!$A$2:$A$438&amp;F_Inputs!$B$2:$B$438,0),MATCH(AA$6,F_Inputs!$A$2:$Z$2,0)),3),"-")</f>
        <v>3</v>
      </c>
      <c r="AB133" s="77" cm="1">
        <f t="array" ref="AB133">IFERROR(ROUND(INDEX(F_Inputs!$A$2:$Z$438,MATCH($B133&amp;$D133,F_Inputs!$A$2:$A$438&amp;F_Inputs!$B$2:$B$438,0),MATCH(AB$6,F_Inputs!$A$2:$Z$2,0)),3),"-")</f>
        <v>3</v>
      </c>
    </row>
    <row r="134" spans="2:28" ht="20.45">
      <c r="B134" s="41" t="s">
        <v>247</v>
      </c>
      <c r="C134" s="4" t="str">
        <f t="shared" si="10"/>
        <v>Number</v>
      </c>
      <c r="D134" s="4" t="str">
        <f t="shared" si="11"/>
        <v>OUT5_08_G_PR24</v>
      </c>
      <c r="E134" s="77" t="str" cm="1">
        <f t="array" ref="E134">IFERROR(ROUND(INDEX(F_Inputs!$A$2:$Z$438,MATCH($B134&amp;$D134,F_Inputs!$A$2:$A$438&amp;F_Inputs!$B$2:$B$438,0),MATCH(E$6,F_Inputs!$A$2:$Z$2,0)),3),"-")</f>
        <v>-</v>
      </c>
      <c r="F134" s="77" t="str" cm="1">
        <f t="array" ref="F134">IFERROR(ROUND(INDEX(F_Inputs!$A$2:$Z$438,MATCH($B134&amp;$D134,F_Inputs!$A$2:$A$438&amp;F_Inputs!$B$2:$B$438,0),MATCH(F$6,F_Inputs!$A$2:$Z$2,0)),3),"-")</f>
        <v>-</v>
      </c>
      <c r="G134" s="77" t="str" cm="1">
        <f t="array" ref="G134">IFERROR(ROUND(INDEX(F_Inputs!$A$2:$Z$438,MATCH($B134&amp;$D134,F_Inputs!$A$2:$A$438&amp;F_Inputs!$B$2:$B$438,0),MATCH(G$6,F_Inputs!$A$2:$Z$2,0)),3),"-")</f>
        <v>-</v>
      </c>
      <c r="H134" s="77" t="str" cm="1">
        <f t="array" ref="H134">IFERROR(ROUND(INDEX(F_Inputs!$A$2:$Z$438,MATCH($B134&amp;$D134,F_Inputs!$A$2:$A$438&amp;F_Inputs!$B$2:$B$438,0),MATCH(H$6,F_Inputs!$A$2:$Z$2,0)),3),"-")</f>
        <v>-</v>
      </c>
      <c r="I134" s="77" t="str" cm="1">
        <f t="array" ref="I134">IFERROR(ROUND(INDEX(F_Inputs!$A$2:$Z$438,MATCH($B134&amp;$D134,F_Inputs!$A$2:$A$438&amp;F_Inputs!$B$2:$B$438,0),MATCH(I$6,F_Inputs!$A$2:$Z$2,0)),3),"-")</f>
        <v>-</v>
      </c>
      <c r="J134" s="77" t="str" cm="1">
        <f t="array" ref="J134">IFERROR(ROUND(INDEX(F_Inputs!$A$2:$Z$438,MATCH($B134&amp;$D134,F_Inputs!$A$2:$A$438&amp;F_Inputs!$B$2:$B$438,0),MATCH(J$6,F_Inputs!$A$2:$Z$2,0)),3),"-")</f>
        <v>-</v>
      </c>
      <c r="K134" s="77" t="str" cm="1">
        <f t="array" ref="K134">IFERROR(ROUND(INDEX(F_Inputs!$A$2:$Z$438,MATCH($B134&amp;$D134,F_Inputs!$A$2:$A$438&amp;F_Inputs!$B$2:$B$438,0),MATCH(K$6,F_Inputs!$A$2:$Z$2,0)),3),"-")</f>
        <v>-</v>
      </c>
      <c r="L134" s="77" t="str" cm="1">
        <f t="array" ref="L134">IFERROR(ROUND(INDEX(F_Inputs!$A$2:$Z$438,MATCH($B134&amp;$D134,F_Inputs!$A$2:$A$438&amp;F_Inputs!$B$2:$B$438,0),MATCH(L$6,F_Inputs!$A$2:$Z$2,0)),3),"-")</f>
        <v>-</v>
      </c>
      <c r="M134" s="77" t="str" cm="1">
        <f t="array" ref="M134">IFERROR(ROUND(INDEX(F_Inputs!$A$2:$Z$438,MATCH($B134&amp;$D134,F_Inputs!$A$2:$A$438&amp;F_Inputs!$B$2:$B$438,0),MATCH(M$6,F_Inputs!$A$2:$Z$2,0)),3),"-")</f>
        <v>-</v>
      </c>
      <c r="N134" s="77" t="str" cm="1">
        <f t="array" ref="N134">IFERROR(ROUND(INDEX(F_Inputs!$A$2:$Z$438,MATCH($B134&amp;$D134,F_Inputs!$A$2:$A$438&amp;F_Inputs!$B$2:$B$438,0),MATCH(N$6,F_Inputs!$A$2:$Z$2,0)),3),"-")</f>
        <v>-</v>
      </c>
      <c r="O134" s="77" t="str" cm="1">
        <f t="array" ref="O134">IFERROR(ROUND(INDEX(F_Inputs!$A$2:$Z$438,MATCH($B134&amp;$D134,F_Inputs!$A$2:$A$438&amp;F_Inputs!$B$2:$B$438,0),MATCH(O$6,F_Inputs!$A$2:$Z$2,0)),3),"-")</f>
        <v>-</v>
      </c>
      <c r="P134" s="77" t="str" cm="1">
        <f t="array" ref="P134">IFERROR(ROUND(INDEX(F_Inputs!$A$2:$Z$438,MATCH($B134&amp;$D134,F_Inputs!$A$2:$A$438&amp;F_Inputs!$B$2:$B$438,0),MATCH(P$6,F_Inputs!$A$2:$Z$2,0)),3),"-")</f>
        <v>-</v>
      </c>
      <c r="Q134" s="77" t="str" cm="1">
        <f t="array" ref="Q134">IFERROR(ROUND(INDEX(F_Inputs!$A$2:$Z$438,MATCH($B134&amp;$D134,F_Inputs!$A$2:$A$438&amp;F_Inputs!$B$2:$B$438,0),MATCH(Q$6,F_Inputs!$A$2:$Z$2,0)),3),"-")</f>
        <v>-</v>
      </c>
      <c r="R134" s="77" t="str" cm="1">
        <f t="array" ref="R134">IFERROR(ROUND(INDEX(F_Inputs!$A$2:$Z$438,MATCH($B134&amp;$D134,F_Inputs!$A$2:$A$438&amp;F_Inputs!$B$2:$B$438,0),MATCH(R$6,F_Inputs!$A$2:$Z$2,0)),3),"-")</f>
        <v>-</v>
      </c>
      <c r="S134" s="77" t="str" cm="1">
        <f t="array" ref="S134">IFERROR(ROUND(INDEX(F_Inputs!$A$2:$Z$438,MATCH($B134&amp;$D134,F_Inputs!$A$2:$A$438&amp;F_Inputs!$B$2:$B$438,0),MATCH(S$6,F_Inputs!$A$2:$Z$2,0)),3),"-")</f>
        <v>-</v>
      </c>
      <c r="T134" s="77" t="str" cm="1">
        <f t="array" ref="T134">IFERROR(ROUND(INDEX(F_Inputs!$A$2:$Z$438,MATCH($B134&amp;$D134,F_Inputs!$A$2:$A$438&amp;F_Inputs!$B$2:$B$438,0),MATCH(T$6,F_Inputs!$A$2:$Z$2,0)),3),"-")</f>
        <v>-</v>
      </c>
      <c r="U134" s="77" t="str" cm="1">
        <f t="array" ref="U134">IFERROR(ROUND(INDEX(F_Inputs!$A$2:$Z$438,MATCH($B134&amp;$D134,F_Inputs!$A$2:$A$438&amp;F_Inputs!$B$2:$B$438,0),MATCH(U$6,F_Inputs!$A$2:$Z$2,0)),3),"-")</f>
        <v>-</v>
      </c>
      <c r="V134" s="77" t="str" cm="1">
        <f t="array" ref="V134">IFERROR(ROUND(INDEX(F_Inputs!$A$2:$Z$438,MATCH($B134&amp;$D134,F_Inputs!$A$2:$A$438&amp;F_Inputs!$B$2:$B$438,0),MATCH(V$6,F_Inputs!$A$2:$Z$2,0)),3),"-")</f>
        <v>-</v>
      </c>
      <c r="W134" s="77" t="str" cm="1">
        <f t="array" ref="W134">IFERROR(ROUND(INDEX(F_Inputs!$A$2:$Z$438,MATCH($B134&amp;$D134,F_Inputs!$A$2:$A$438&amp;F_Inputs!$B$2:$B$438,0),MATCH(W$6,F_Inputs!$A$2:$Z$2,0)),3),"-")</f>
        <v>-</v>
      </c>
      <c r="X134" s="77" t="str" cm="1">
        <f t="array" ref="X134">IFERROR(ROUND(INDEX(F_Inputs!$A$2:$Z$438,MATCH($B134&amp;$D134,F_Inputs!$A$2:$A$438&amp;F_Inputs!$B$2:$B$438,0),MATCH(X$6,F_Inputs!$A$2:$Z$2,0)),3),"-")</f>
        <v>-</v>
      </c>
      <c r="Y134" s="77" t="str" cm="1">
        <f t="array" ref="Y134">IFERROR(ROUND(INDEX(F_Inputs!$A$2:$Z$438,MATCH($B134&amp;$D134,F_Inputs!$A$2:$A$438&amp;F_Inputs!$B$2:$B$438,0),MATCH(Y$6,F_Inputs!$A$2:$Z$2,0)),3),"-")</f>
        <v>-</v>
      </c>
      <c r="Z134" s="77" t="str" cm="1">
        <f t="array" ref="Z134">IFERROR(ROUND(INDEX(F_Inputs!$A$2:$Z$438,MATCH($B134&amp;$D134,F_Inputs!$A$2:$A$438&amp;F_Inputs!$B$2:$B$438,0),MATCH(Z$6,F_Inputs!$A$2:$Z$2,0)),3),"-")</f>
        <v>-</v>
      </c>
      <c r="AA134" s="77" t="str" cm="1">
        <f t="array" ref="AA134">IFERROR(ROUND(INDEX(F_Inputs!$A$2:$Z$438,MATCH($B134&amp;$D134,F_Inputs!$A$2:$A$438&amp;F_Inputs!$B$2:$B$438,0),MATCH(AA$6,F_Inputs!$A$2:$Z$2,0)),3),"-")</f>
        <v>-</v>
      </c>
      <c r="AB134" s="77" t="str" cm="1">
        <f t="array" ref="AB134">IFERROR(ROUND(INDEX(F_Inputs!$A$2:$Z$438,MATCH($B134&amp;$D134,F_Inputs!$A$2:$A$438&amp;F_Inputs!$B$2:$B$438,0),MATCH(AB$6,F_Inputs!$A$2:$Z$2,0)),3),"-")</f>
        <v>-</v>
      </c>
    </row>
    <row r="135" spans="2:28" ht="20.45">
      <c r="B135" s="41" t="s">
        <v>253</v>
      </c>
      <c r="C135" s="4" t="str">
        <f t="shared" si="10"/>
        <v>Number</v>
      </c>
      <c r="D135" s="4" t="str">
        <f t="shared" si="11"/>
        <v>OUT5_08_G_PR24</v>
      </c>
      <c r="E135" s="77" t="str" cm="1">
        <f t="array" ref="E135">IFERROR(ROUND(INDEX(F_Inputs!$A$2:$Z$438,MATCH($B135&amp;$D135,F_Inputs!$A$2:$A$438&amp;F_Inputs!$B$2:$B$438,0),MATCH(E$6,F_Inputs!$A$2:$Z$2,0)),3),"-")</f>
        <v>-</v>
      </c>
      <c r="F135" s="77" t="str" cm="1">
        <f t="array" ref="F135">IFERROR(ROUND(INDEX(F_Inputs!$A$2:$Z$438,MATCH($B135&amp;$D135,F_Inputs!$A$2:$A$438&amp;F_Inputs!$B$2:$B$438,0),MATCH(F$6,F_Inputs!$A$2:$Z$2,0)),3),"-")</f>
        <v>-</v>
      </c>
      <c r="G135" s="77" t="str" cm="1">
        <f t="array" ref="G135">IFERROR(ROUND(INDEX(F_Inputs!$A$2:$Z$438,MATCH($B135&amp;$D135,F_Inputs!$A$2:$A$438&amp;F_Inputs!$B$2:$B$438,0),MATCH(G$6,F_Inputs!$A$2:$Z$2,0)),3),"-")</f>
        <v>-</v>
      </c>
      <c r="H135" s="77" t="str" cm="1">
        <f t="array" ref="H135">IFERROR(ROUND(INDEX(F_Inputs!$A$2:$Z$438,MATCH($B135&amp;$D135,F_Inputs!$A$2:$A$438&amp;F_Inputs!$B$2:$B$438,0),MATCH(H$6,F_Inputs!$A$2:$Z$2,0)),3),"-")</f>
        <v>-</v>
      </c>
      <c r="I135" s="77" t="str" cm="1">
        <f t="array" ref="I135">IFERROR(ROUND(INDEX(F_Inputs!$A$2:$Z$438,MATCH($B135&amp;$D135,F_Inputs!$A$2:$A$438&amp;F_Inputs!$B$2:$B$438,0),MATCH(I$6,F_Inputs!$A$2:$Z$2,0)),3),"-")</f>
        <v>-</v>
      </c>
      <c r="J135" s="77" t="str" cm="1">
        <f t="array" ref="J135">IFERROR(ROUND(INDEX(F_Inputs!$A$2:$Z$438,MATCH($B135&amp;$D135,F_Inputs!$A$2:$A$438&amp;F_Inputs!$B$2:$B$438,0),MATCH(J$6,F_Inputs!$A$2:$Z$2,0)),3),"-")</f>
        <v>-</v>
      </c>
      <c r="K135" s="77" t="str" cm="1">
        <f t="array" ref="K135">IFERROR(ROUND(INDEX(F_Inputs!$A$2:$Z$438,MATCH($B135&amp;$D135,F_Inputs!$A$2:$A$438&amp;F_Inputs!$B$2:$B$438,0),MATCH(K$6,F_Inputs!$A$2:$Z$2,0)),3),"-")</f>
        <v>-</v>
      </c>
      <c r="L135" s="77" t="str" cm="1">
        <f t="array" ref="L135">IFERROR(ROUND(INDEX(F_Inputs!$A$2:$Z$438,MATCH($B135&amp;$D135,F_Inputs!$A$2:$A$438&amp;F_Inputs!$B$2:$B$438,0),MATCH(L$6,F_Inputs!$A$2:$Z$2,0)),3),"-")</f>
        <v>-</v>
      </c>
      <c r="M135" s="77" t="str" cm="1">
        <f t="array" ref="M135">IFERROR(ROUND(INDEX(F_Inputs!$A$2:$Z$438,MATCH($B135&amp;$D135,F_Inputs!$A$2:$A$438&amp;F_Inputs!$B$2:$B$438,0),MATCH(M$6,F_Inputs!$A$2:$Z$2,0)),3),"-")</f>
        <v>-</v>
      </c>
      <c r="N135" s="77" t="str" cm="1">
        <f t="array" ref="N135">IFERROR(ROUND(INDEX(F_Inputs!$A$2:$Z$438,MATCH($B135&amp;$D135,F_Inputs!$A$2:$A$438&amp;F_Inputs!$B$2:$B$438,0),MATCH(N$6,F_Inputs!$A$2:$Z$2,0)),3),"-")</f>
        <v>-</v>
      </c>
      <c r="O135" s="77" t="str" cm="1">
        <f t="array" ref="O135">IFERROR(ROUND(INDEX(F_Inputs!$A$2:$Z$438,MATCH($B135&amp;$D135,F_Inputs!$A$2:$A$438&amp;F_Inputs!$B$2:$B$438,0),MATCH(O$6,F_Inputs!$A$2:$Z$2,0)),3),"-")</f>
        <v>-</v>
      </c>
      <c r="P135" s="77" t="str" cm="1">
        <f t="array" ref="P135">IFERROR(ROUND(INDEX(F_Inputs!$A$2:$Z$438,MATCH($B135&amp;$D135,F_Inputs!$A$2:$A$438&amp;F_Inputs!$B$2:$B$438,0),MATCH(P$6,F_Inputs!$A$2:$Z$2,0)),3),"-")</f>
        <v>-</v>
      </c>
      <c r="Q135" s="77" t="str" cm="1">
        <f t="array" ref="Q135">IFERROR(ROUND(INDEX(F_Inputs!$A$2:$Z$438,MATCH($B135&amp;$D135,F_Inputs!$A$2:$A$438&amp;F_Inputs!$B$2:$B$438,0),MATCH(Q$6,F_Inputs!$A$2:$Z$2,0)),3),"-")</f>
        <v>-</v>
      </c>
      <c r="R135" s="77" t="str" cm="1">
        <f t="array" ref="R135">IFERROR(ROUND(INDEX(F_Inputs!$A$2:$Z$438,MATCH($B135&amp;$D135,F_Inputs!$A$2:$A$438&amp;F_Inputs!$B$2:$B$438,0),MATCH(R$6,F_Inputs!$A$2:$Z$2,0)),3),"-")</f>
        <v>-</v>
      </c>
      <c r="S135" s="77" t="str" cm="1">
        <f t="array" ref="S135">IFERROR(ROUND(INDEX(F_Inputs!$A$2:$Z$438,MATCH($B135&amp;$D135,F_Inputs!$A$2:$A$438&amp;F_Inputs!$B$2:$B$438,0),MATCH(S$6,F_Inputs!$A$2:$Z$2,0)),3),"-")</f>
        <v>-</v>
      </c>
      <c r="T135" s="77" t="str" cm="1">
        <f t="array" ref="T135">IFERROR(ROUND(INDEX(F_Inputs!$A$2:$Z$438,MATCH($B135&amp;$D135,F_Inputs!$A$2:$A$438&amp;F_Inputs!$B$2:$B$438,0),MATCH(T$6,F_Inputs!$A$2:$Z$2,0)),3),"-")</f>
        <v>-</v>
      </c>
      <c r="U135" s="77" t="str" cm="1">
        <f t="array" ref="U135">IFERROR(ROUND(INDEX(F_Inputs!$A$2:$Z$438,MATCH($B135&amp;$D135,F_Inputs!$A$2:$A$438&amp;F_Inputs!$B$2:$B$438,0),MATCH(U$6,F_Inputs!$A$2:$Z$2,0)),3),"-")</f>
        <v>-</v>
      </c>
      <c r="V135" s="77" t="str" cm="1">
        <f t="array" ref="V135">IFERROR(ROUND(INDEX(F_Inputs!$A$2:$Z$438,MATCH($B135&amp;$D135,F_Inputs!$A$2:$A$438&amp;F_Inputs!$B$2:$B$438,0),MATCH(V$6,F_Inputs!$A$2:$Z$2,0)),3),"-")</f>
        <v>-</v>
      </c>
      <c r="W135" s="77" t="str" cm="1">
        <f t="array" ref="W135">IFERROR(ROUND(INDEX(F_Inputs!$A$2:$Z$438,MATCH($B135&amp;$D135,F_Inputs!$A$2:$A$438&amp;F_Inputs!$B$2:$B$438,0),MATCH(W$6,F_Inputs!$A$2:$Z$2,0)),3),"-")</f>
        <v>-</v>
      </c>
      <c r="X135" s="77" t="str" cm="1">
        <f t="array" ref="X135">IFERROR(ROUND(INDEX(F_Inputs!$A$2:$Z$438,MATCH($B135&amp;$D135,F_Inputs!$A$2:$A$438&amp;F_Inputs!$B$2:$B$438,0),MATCH(X$6,F_Inputs!$A$2:$Z$2,0)),3),"-")</f>
        <v>-</v>
      </c>
      <c r="Y135" s="77" t="str" cm="1">
        <f t="array" ref="Y135">IFERROR(ROUND(INDEX(F_Inputs!$A$2:$Z$438,MATCH($B135&amp;$D135,F_Inputs!$A$2:$A$438&amp;F_Inputs!$B$2:$B$438,0),MATCH(Y$6,F_Inputs!$A$2:$Z$2,0)),3),"-")</f>
        <v>-</v>
      </c>
      <c r="Z135" s="77" t="str" cm="1">
        <f t="array" ref="Z135">IFERROR(ROUND(INDEX(F_Inputs!$A$2:$Z$438,MATCH($B135&amp;$D135,F_Inputs!$A$2:$A$438&amp;F_Inputs!$B$2:$B$438,0),MATCH(Z$6,F_Inputs!$A$2:$Z$2,0)),3),"-")</f>
        <v>-</v>
      </c>
      <c r="AA135" s="77" t="str" cm="1">
        <f t="array" ref="AA135">IFERROR(ROUND(INDEX(F_Inputs!$A$2:$Z$438,MATCH($B135&amp;$D135,F_Inputs!$A$2:$A$438&amp;F_Inputs!$B$2:$B$438,0),MATCH(AA$6,F_Inputs!$A$2:$Z$2,0)),3),"-")</f>
        <v>-</v>
      </c>
      <c r="AB135" s="77" t="str" cm="1">
        <f t="array" ref="AB135">IFERROR(ROUND(INDEX(F_Inputs!$A$2:$Z$438,MATCH($B135&amp;$D135,F_Inputs!$A$2:$A$438&amp;F_Inputs!$B$2:$B$438,0),MATCH(AB$6,F_Inputs!$A$2:$Z$2,0)),3),"-")</f>
        <v>-</v>
      </c>
    </row>
    <row r="136" spans="2:28" ht="20.45">
      <c r="B136" s="41" t="s">
        <v>254</v>
      </c>
      <c r="C136" s="4" t="str">
        <f t="shared" si="10"/>
        <v>Number</v>
      </c>
      <c r="D136" s="4" t="str">
        <f t="shared" si="11"/>
        <v>OUT5_08_G_PR24</v>
      </c>
      <c r="E136" s="77" t="str" cm="1">
        <f t="array" ref="E136">IFERROR(ROUND(INDEX(F_Inputs!$A$2:$Z$438,MATCH($B136&amp;$D136,F_Inputs!$A$2:$A$438&amp;F_Inputs!$B$2:$B$438,0),MATCH(E$6,F_Inputs!$A$2:$Z$2,0)),3),"-")</f>
        <v>-</v>
      </c>
      <c r="F136" s="77" t="str" cm="1">
        <f t="array" ref="F136">IFERROR(ROUND(INDEX(F_Inputs!$A$2:$Z$438,MATCH($B136&amp;$D136,F_Inputs!$A$2:$A$438&amp;F_Inputs!$B$2:$B$438,0),MATCH(F$6,F_Inputs!$A$2:$Z$2,0)),3),"-")</f>
        <v>-</v>
      </c>
      <c r="G136" s="77" t="str" cm="1">
        <f t="array" ref="G136">IFERROR(ROUND(INDEX(F_Inputs!$A$2:$Z$438,MATCH($B136&amp;$D136,F_Inputs!$A$2:$A$438&amp;F_Inputs!$B$2:$B$438,0),MATCH(G$6,F_Inputs!$A$2:$Z$2,0)),3),"-")</f>
        <v>-</v>
      </c>
      <c r="H136" s="77" t="str" cm="1">
        <f t="array" ref="H136">IFERROR(ROUND(INDEX(F_Inputs!$A$2:$Z$438,MATCH($B136&amp;$D136,F_Inputs!$A$2:$A$438&amp;F_Inputs!$B$2:$B$438,0),MATCH(H$6,F_Inputs!$A$2:$Z$2,0)),3),"-")</f>
        <v>-</v>
      </c>
      <c r="I136" s="77" t="str" cm="1">
        <f t="array" ref="I136">IFERROR(ROUND(INDEX(F_Inputs!$A$2:$Z$438,MATCH($B136&amp;$D136,F_Inputs!$A$2:$A$438&amp;F_Inputs!$B$2:$B$438,0),MATCH(I$6,F_Inputs!$A$2:$Z$2,0)),3),"-")</f>
        <v>-</v>
      </c>
      <c r="J136" s="77" t="str" cm="1">
        <f t="array" ref="J136">IFERROR(ROUND(INDEX(F_Inputs!$A$2:$Z$438,MATCH($B136&amp;$D136,F_Inputs!$A$2:$A$438&amp;F_Inputs!$B$2:$B$438,0),MATCH(J$6,F_Inputs!$A$2:$Z$2,0)),3),"-")</f>
        <v>-</v>
      </c>
      <c r="K136" s="77" t="str" cm="1">
        <f t="array" ref="K136">IFERROR(ROUND(INDEX(F_Inputs!$A$2:$Z$438,MATCH($B136&amp;$D136,F_Inputs!$A$2:$A$438&amp;F_Inputs!$B$2:$B$438,0),MATCH(K$6,F_Inputs!$A$2:$Z$2,0)),3),"-")</f>
        <v>-</v>
      </c>
      <c r="L136" s="77" t="str" cm="1">
        <f t="array" ref="L136">IFERROR(ROUND(INDEX(F_Inputs!$A$2:$Z$438,MATCH($B136&amp;$D136,F_Inputs!$A$2:$A$438&amp;F_Inputs!$B$2:$B$438,0),MATCH(L$6,F_Inputs!$A$2:$Z$2,0)),3),"-")</f>
        <v>-</v>
      </c>
      <c r="M136" s="77" t="str" cm="1">
        <f t="array" ref="M136">IFERROR(ROUND(INDEX(F_Inputs!$A$2:$Z$438,MATCH($B136&amp;$D136,F_Inputs!$A$2:$A$438&amp;F_Inputs!$B$2:$B$438,0),MATCH(M$6,F_Inputs!$A$2:$Z$2,0)),3),"-")</f>
        <v>-</v>
      </c>
      <c r="N136" s="77" t="str" cm="1">
        <f t="array" ref="N136">IFERROR(ROUND(INDEX(F_Inputs!$A$2:$Z$438,MATCH($B136&amp;$D136,F_Inputs!$A$2:$A$438&amp;F_Inputs!$B$2:$B$438,0),MATCH(N$6,F_Inputs!$A$2:$Z$2,0)),3),"-")</f>
        <v>-</v>
      </c>
      <c r="O136" s="77" t="str" cm="1">
        <f t="array" ref="O136">IFERROR(ROUND(INDEX(F_Inputs!$A$2:$Z$438,MATCH($B136&amp;$D136,F_Inputs!$A$2:$A$438&amp;F_Inputs!$B$2:$B$438,0),MATCH(O$6,F_Inputs!$A$2:$Z$2,0)),3),"-")</f>
        <v>-</v>
      </c>
      <c r="P136" s="77" t="str" cm="1">
        <f t="array" ref="P136">IFERROR(ROUND(INDEX(F_Inputs!$A$2:$Z$438,MATCH($B136&amp;$D136,F_Inputs!$A$2:$A$438&amp;F_Inputs!$B$2:$B$438,0),MATCH(P$6,F_Inputs!$A$2:$Z$2,0)),3),"-")</f>
        <v>-</v>
      </c>
      <c r="Q136" s="77" t="str" cm="1">
        <f t="array" ref="Q136">IFERROR(ROUND(INDEX(F_Inputs!$A$2:$Z$438,MATCH($B136&amp;$D136,F_Inputs!$A$2:$A$438&amp;F_Inputs!$B$2:$B$438,0),MATCH(Q$6,F_Inputs!$A$2:$Z$2,0)),3),"-")</f>
        <v>-</v>
      </c>
      <c r="R136" s="77" t="str" cm="1">
        <f t="array" ref="R136">IFERROR(ROUND(INDEX(F_Inputs!$A$2:$Z$438,MATCH($B136&amp;$D136,F_Inputs!$A$2:$A$438&amp;F_Inputs!$B$2:$B$438,0),MATCH(R$6,F_Inputs!$A$2:$Z$2,0)),3),"-")</f>
        <v>-</v>
      </c>
      <c r="S136" s="77" t="str" cm="1">
        <f t="array" ref="S136">IFERROR(ROUND(INDEX(F_Inputs!$A$2:$Z$438,MATCH($B136&amp;$D136,F_Inputs!$A$2:$A$438&amp;F_Inputs!$B$2:$B$438,0),MATCH(S$6,F_Inputs!$A$2:$Z$2,0)),3),"-")</f>
        <v>-</v>
      </c>
      <c r="T136" s="77" t="str" cm="1">
        <f t="array" ref="T136">IFERROR(ROUND(INDEX(F_Inputs!$A$2:$Z$438,MATCH($B136&amp;$D136,F_Inputs!$A$2:$A$438&amp;F_Inputs!$B$2:$B$438,0),MATCH(T$6,F_Inputs!$A$2:$Z$2,0)),3),"-")</f>
        <v>-</v>
      </c>
      <c r="U136" s="77" t="str" cm="1">
        <f t="array" ref="U136">IFERROR(ROUND(INDEX(F_Inputs!$A$2:$Z$438,MATCH($B136&amp;$D136,F_Inputs!$A$2:$A$438&amp;F_Inputs!$B$2:$B$438,0),MATCH(U$6,F_Inputs!$A$2:$Z$2,0)),3),"-")</f>
        <v>-</v>
      </c>
      <c r="V136" s="77" t="str" cm="1">
        <f t="array" ref="V136">IFERROR(ROUND(INDEX(F_Inputs!$A$2:$Z$438,MATCH($B136&amp;$D136,F_Inputs!$A$2:$A$438&amp;F_Inputs!$B$2:$B$438,0),MATCH(V$6,F_Inputs!$A$2:$Z$2,0)),3),"-")</f>
        <v>-</v>
      </c>
      <c r="W136" s="77" t="str" cm="1">
        <f t="array" ref="W136">IFERROR(ROUND(INDEX(F_Inputs!$A$2:$Z$438,MATCH($B136&amp;$D136,F_Inputs!$A$2:$A$438&amp;F_Inputs!$B$2:$B$438,0),MATCH(W$6,F_Inputs!$A$2:$Z$2,0)),3),"-")</f>
        <v>-</v>
      </c>
      <c r="X136" s="77" t="str" cm="1">
        <f t="array" ref="X136">IFERROR(ROUND(INDEX(F_Inputs!$A$2:$Z$438,MATCH($B136&amp;$D136,F_Inputs!$A$2:$A$438&amp;F_Inputs!$B$2:$B$438,0),MATCH(X$6,F_Inputs!$A$2:$Z$2,0)),3),"-")</f>
        <v>-</v>
      </c>
      <c r="Y136" s="77" t="str" cm="1">
        <f t="array" ref="Y136">IFERROR(ROUND(INDEX(F_Inputs!$A$2:$Z$438,MATCH($B136&amp;$D136,F_Inputs!$A$2:$A$438&amp;F_Inputs!$B$2:$B$438,0),MATCH(Y$6,F_Inputs!$A$2:$Z$2,0)),3),"-")</f>
        <v>-</v>
      </c>
      <c r="Z136" s="77" t="str" cm="1">
        <f t="array" ref="Z136">IFERROR(ROUND(INDEX(F_Inputs!$A$2:$Z$438,MATCH($B136&amp;$D136,F_Inputs!$A$2:$A$438&amp;F_Inputs!$B$2:$B$438,0),MATCH(Z$6,F_Inputs!$A$2:$Z$2,0)),3),"-")</f>
        <v>-</v>
      </c>
      <c r="AA136" s="77" t="str" cm="1">
        <f t="array" ref="AA136">IFERROR(ROUND(INDEX(F_Inputs!$A$2:$Z$438,MATCH($B136&amp;$D136,F_Inputs!$A$2:$A$438&amp;F_Inputs!$B$2:$B$438,0),MATCH(AA$6,F_Inputs!$A$2:$Z$2,0)),3),"-")</f>
        <v>-</v>
      </c>
      <c r="AB136" s="77" t="str" cm="1">
        <f t="array" ref="AB136">IFERROR(ROUND(INDEX(F_Inputs!$A$2:$Z$438,MATCH($B136&amp;$D136,F_Inputs!$A$2:$A$438&amp;F_Inputs!$B$2:$B$438,0),MATCH(AB$6,F_Inputs!$A$2:$Z$2,0)),3),"-")</f>
        <v>-</v>
      </c>
    </row>
    <row r="137" spans="2:28" ht="20.45">
      <c r="B137" s="41" t="s">
        <v>255</v>
      </c>
      <c r="C137" s="4" t="str">
        <f t="shared" si="10"/>
        <v>Number</v>
      </c>
      <c r="D137" s="4" t="str">
        <f t="shared" si="11"/>
        <v>OUT5_08_G_PR24</v>
      </c>
      <c r="E137" s="77" t="str" cm="1">
        <f t="array" ref="E137">IFERROR(ROUND(INDEX(F_Inputs!$A$2:$Z$438,MATCH($B137&amp;$D137,F_Inputs!$A$2:$A$438&amp;F_Inputs!$B$2:$B$438,0),MATCH(E$6,F_Inputs!$A$2:$Z$2,0)),3),"-")</f>
        <v>-</v>
      </c>
      <c r="F137" s="77" t="str" cm="1">
        <f t="array" ref="F137">IFERROR(ROUND(INDEX(F_Inputs!$A$2:$Z$438,MATCH($B137&amp;$D137,F_Inputs!$A$2:$A$438&amp;F_Inputs!$B$2:$B$438,0),MATCH(F$6,F_Inputs!$A$2:$Z$2,0)),3),"-")</f>
        <v>-</v>
      </c>
      <c r="G137" s="77" t="str" cm="1">
        <f t="array" ref="G137">IFERROR(ROUND(INDEX(F_Inputs!$A$2:$Z$438,MATCH($B137&amp;$D137,F_Inputs!$A$2:$A$438&amp;F_Inputs!$B$2:$B$438,0),MATCH(G$6,F_Inputs!$A$2:$Z$2,0)),3),"-")</f>
        <v>-</v>
      </c>
      <c r="H137" s="77" t="str" cm="1">
        <f t="array" ref="H137">IFERROR(ROUND(INDEX(F_Inputs!$A$2:$Z$438,MATCH($B137&amp;$D137,F_Inputs!$A$2:$A$438&amp;F_Inputs!$B$2:$B$438,0),MATCH(H$6,F_Inputs!$A$2:$Z$2,0)),3),"-")</f>
        <v>-</v>
      </c>
      <c r="I137" s="77" t="str" cm="1">
        <f t="array" ref="I137">IFERROR(ROUND(INDEX(F_Inputs!$A$2:$Z$438,MATCH($B137&amp;$D137,F_Inputs!$A$2:$A$438&amp;F_Inputs!$B$2:$B$438,0),MATCH(I$6,F_Inputs!$A$2:$Z$2,0)),3),"-")</f>
        <v>-</v>
      </c>
      <c r="J137" s="77" t="str" cm="1">
        <f t="array" ref="J137">IFERROR(ROUND(INDEX(F_Inputs!$A$2:$Z$438,MATCH($B137&amp;$D137,F_Inputs!$A$2:$A$438&amp;F_Inputs!$B$2:$B$438,0),MATCH(J$6,F_Inputs!$A$2:$Z$2,0)),3),"-")</f>
        <v>-</v>
      </c>
      <c r="K137" s="77" t="str" cm="1">
        <f t="array" ref="K137">IFERROR(ROUND(INDEX(F_Inputs!$A$2:$Z$438,MATCH($B137&amp;$D137,F_Inputs!$A$2:$A$438&amp;F_Inputs!$B$2:$B$438,0),MATCH(K$6,F_Inputs!$A$2:$Z$2,0)),3),"-")</f>
        <v>-</v>
      </c>
      <c r="L137" s="77" t="str" cm="1">
        <f t="array" ref="L137">IFERROR(ROUND(INDEX(F_Inputs!$A$2:$Z$438,MATCH($B137&amp;$D137,F_Inputs!$A$2:$A$438&amp;F_Inputs!$B$2:$B$438,0),MATCH(L$6,F_Inputs!$A$2:$Z$2,0)),3),"-")</f>
        <v>-</v>
      </c>
      <c r="M137" s="77" t="str" cm="1">
        <f t="array" ref="M137">IFERROR(ROUND(INDEX(F_Inputs!$A$2:$Z$438,MATCH($B137&amp;$D137,F_Inputs!$A$2:$A$438&amp;F_Inputs!$B$2:$B$438,0),MATCH(M$6,F_Inputs!$A$2:$Z$2,0)),3),"-")</f>
        <v>-</v>
      </c>
      <c r="N137" s="77" t="str" cm="1">
        <f t="array" ref="N137">IFERROR(ROUND(INDEX(F_Inputs!$A$2:$Z$438,MATCH($B137&amp;$D137,F_Inputs!$A$2:$A$438&amp;F_Inputs!$B$2:$B$438,0),MATCH(N$6,F_Inputs!$A$2:$Z$2,0)),3),"-")</f>
        <v>-</v>
      </c>
      <c r="O137" s="77" t="str" cm="1">
        <f t="array" ref="O137">IFERROR(ROUND(INDEX(F_Inputs!$A$2:$Z$438,MATCH($B137&amp;$D137,F_Inputs!$A$2:$A$438&amp;F_Inputs!$B$2:$B$438,0),MATCH(O$6,F_Inputs!$A$2:$Z$2,0)),3),"-")</f>
        <v>-</v>
      </c>
      <c r="P137" s="77" t="str" cm="1">
        <f t="array" ref="P137">IFERROR(ROUND(INDEX(F_Inputs!$A$2:$Z$438,MATCH($B137&amp;$D137,F_Inputs!$A$2:$A$438&amp;F_Inputs!$B$2:$B$438,0),MATCH(P$6,F_Inputs!$A$2:$Z$2,0)),3),"-")</f>
        <v>-</v>
      </c>
      <c r="Q137" s="77" t="str" cm="1">
        <f t="array" ref="Q137">IFERROR(ROUND(INDEX(F_Inputs!$A$2:$Z$438,MATCH($B137&amp;$D137,F_Inputs!$A$2:$A$438&amp;F_Inputs!$B$2:$B$438,0),MATCH(Q$6,F_Inputs!$A$2:$Z$2,0)),3),"-")</f>
        <v>-</v>
      </c>
      <c r="R137" s="77" t="str" cm="1">
        <f t="array" ref="R137">IFERROR(ROUND(INDEX(F_Inputs!$A$2:$Z$438,MATCH($B137&amp;$D137,F_Inputs!$A$2:$A$438&amp;F_Inputs!$B$2:$B$438,0),MATCH(R$6,F_Inputs!$A$2:$Z$2,0)),3),"-")</f>
        <v>-</v>
      </c>
      <c r="S137" s="77" t="str" cm="1">
        <f t="array" ref="S137">IFERROR(ROUND(INDEX(F_Inputs!$A$2:$Z$438,MATCH($B137&amp;$D137,F_Inputs!$A$2:$A$438&amp;F_Inputs!$B$2:$B$438,0),MATCH(S$6,F_Inputs!$A$2:$Z$2,0)),3),"-")</f>
        <v>-</v>
      </c>
      <c r="T137" s="77" t="str" cm="1">
        <f t="array" ref="T137">IFERROR(ROUND(INDEX(F_Inputs!$A$2:$Z$438,MATCH($B137&amp;$D137,F_Inputs!$A$2:$A$438&amp;F_Inputs!$B$2:$B$438,0),MATCH(T$6,F_Inputs!$A$2:$Z$2,0)),3),"-")</f>
        <v>-</v>
      </c>
      <c r="U137" s="77" t="str" cm="1">
        <f t="array" ref="U137">IFERROR(ROUND(INDEX(F_Inputs!$A$2:$Z$438,MATCH($B137&amp;$D137,F_Inputs!$A$2:$A$438&amp;F_Inputs!$B$2:$B$438,0),MATCH(U$6,F_Inputs!$A$2:$Z$2,0)),3),"-")</f>
        <v>-</v>
      </c>
      <c r="V137" s="77" t="str" cm="1">
        <f t="array" ref="V137">IFERROR(ROUND(INDEX(F_Inputs!$A$2:$Z$438,MATCH($B137&amp;$D137,F_Inputs!$A$2:$A$438&amp;F_Inputs!$B$2:$B$438,0),MATCH(V$6,F_Inputs!$A$2:$Z$2,0)),3),"-")</f>
        <v>-</v>
      </c>
      <c r="W137" s="77" t="str" cm="1">
        <f t="array" ref="W137">IFERROR(ROUND(INDEX(F_Inputs!$A$2:$Z$438,MATCH($B137&amp;$D137,F_Inputs!$A$2:$A$438&amp;F_Inputs!$B$2:$B$438,0),MATCH(W$6,F_Inputs!$A$2:$Z$2,0)),3),"-")</f>
        <v>-</v>
      </c>
      <c r="X137" s="77" t="str" cm="1">
        <f t="array" ref="X137">IFERROR(ROUND(INDEX(F_Inputs!$A$2:$Z$438,MATCH($B137&amp;$D137,F_Inputs!$A$2:$A$438&amp;F_Inputs!$B$2:$B$438,0),MATCH(X$6,F_Inputs!$A$2:$Z$2,0)),3),"-")</f>
        <v>-</v>
      </c>
      <c r="Y137" s="77" t="str" cm="1">
        <f t="array" ref="Y137">IFERROR(ROUND(INDEX(F_Inputs!$A$2:$Z$438,MATCH($B137&amp;$D137,F_Inputs!$A$2:$A$438&amp;F_Inputs!$B$2:$B$438,0),MATCH(Y$6,F_Inputs!$A$2:$Z$2,0)),3),"-")</f>
        <v>-</v>
      </c>
      <c r="Z137" s="77" t="str" cm="1">
        <f t="array" ref="Z137">IFERROR(ROUND(INDEX(F_Inputs!$A$2:$Z$438,MATCH($B137&amp;$D137,F_Inputs!$A$2:$A$438&amp;F_Inputs!$B$2:$B$438,0),MATCH(Z$6,F_Inputs!$A$2:$Z$2,0)),3),"-")</f>
        <v>-</v>
      </c>
      <c r="AA137" s="77" t="str" cm="1">
        <f t="array" ref="AA137">IFERROR(ROUND(INDEX(F_Inputs!$A$2:$Z$438,MATCH($B137&amp;$D137,F_Inputs!$A$2:$A$438&amp;F_Inputs!$B$2:$B$438,0),MATCH(AA$6,F_Inputs!$A$2:$Z$2,0)),3),"-")</f>
        <v>-</v>
      </c>
      <c r="AB137" s="77" t="str" cm="1">
        <f t="array" ref="AB137">IFERROR(ROUND(INDEX(F_Inputs!$A$2:$Z$438,MATCH($B137&amp;$D137,F_Inputs!$A$2:$A$438&amp;F_Inputs!$B$2:$B$438,0),MATCH(AB$6,F_Inputs!$A$2:$Z$2,0)),3),"-")</f>
        <v>-</v>
      </c>
    </row>
    <row r="138" spans="2:28" ht="20.45">
      <c r="B138" s="41" t="s">
        <v>257</v>
      </c>
      <c r="C138" s="4" t="str">
        <f t="shared" si="10"/>
        <v>Number</v>
      </c>
      <c r="D138" s="4" t="str">
        <f t="shared" si="11"/>
        <v>OUT5_08_G_PR24</v>
      </c>
      <c r="E138" s="77" t="str" cm="1">
        <f t="array" ref="E138">IFERROR(ROUND(INDEX(F_Inputs!$A$2:$Z$438,MATCH($B138&amp;$D138,F_Inputs!$A$2:$A$438&amp;F_Inputs!$B$2:$B$438,0),MATCH(E$6,F_Inputs!$A$2:$Z$2,0)),3),"-")</f>
        <v>-</v>
      </c>
      <c r="F138" s="77" t="str" cm="1">
        <f t="array" ref="F138">IFERROR(ROUND(INDEX(F_Inputs!$A$2:$Z$438,MATCH($B138&amp;$D138,F_Inputs!$A$2:$A$438&amp;F_Inputs!$B$2:$B$438,0),MATCH(F$6,F_Inputs!$A$2:$Z$2,0)),3),"-")</f>
        <v>-</v>
      </c>
      <c r="G138" s="77" t="str" cm="1">
        <f t="array" ref="G138">IFERROR(ROUND(INDEX(F_Inputs!$A$2:$Z$438,MATCH($B138&amp;$D138,F_Inputs!$A$2:$A$438&amp;F_Inputs!$B$2:$B$438,0),MATCH(G$6,F_Inputs!$A$2:$Z$2,0)),3),"-")</f>
        <v>-</v>
      </c>
      <c r="H138" s="77" t="str" cm="1">
        <f t="array" ref="H138">IFERROR(ROUND(INDEX(F_Inputs!$A$2:$Z$438,MATCH($B138&amp;$D138,F_Inputs!$A$2:$A$438&amp;F_Inputs!$B$2:$B$438,0),MATCH(H$6,F_Inputs!$A$2:$Z$2,0)),3),"-")</f>
        <v>-</v>
      </c>
      <c r="I138" s="77" cm="1">
        <f t="array" ref="I138">IFERROR(ROUND(INDEX(F_Inputs!$A$2:$Z$438,MATCH($B138&amp;$D138,F_Inputs!$A$2:$A$438&amp;F_Inputs!$B$2:$B$438,0),MATCH(I$6,F_Inputs!$A$2:$Z$2,0)),3),"-")</f>
        <v>0</v>
      </c>
      <c r="J138" s="77" cm="1">
        <f t="array" ref="J138">IFERROR(ROUND(INDEX(F_Inputs!$A$2:$Z$438,MATCH($B138&amp;$D138,F_Inputs!$A$2:$A$438&amp;F_Inputs!$B$2:$B$438,0),MATCH(J$6,F_Inputs!$A$2:$Z$2,0)),3),"-")</f>
        <v>0</v>
      </c>
      <c r="K138" s="77" cm="1">
        <f t="array" ref="K138">IFERROR(ROUND(INDEX(F_Inputs!$A$2:$Z$438,MATCH($B138&amp;$D138,F_Inputs!$A$2:$A$438&amp;F_Inputs!$B$2:$B$438,0),MATCH(K$6,F_Inputs!$A$2:$Z$2,0)),3),"-")</f>
        <v>0</v>
      </c>
      <c r="L138" s="77" cm="1">
        <f t="array" ref="L138">IFERROR(ROUND(INDEX(F_Inputs!$A$2:$Z$438,MATCH($B138&amp;$D138,F_Inputs!$A$2:$A$438&amp;F_Inputs!$B$2:$B$438,0),MATCH(L$6,F_Inputs!$A$2:$Z$2,0)),3),"-")</f>
        <v>0</v>
      </c>
      <c r="M138" s="77" cm="1">
        <f t="array" ref="M138">IFERROR(ROUND(INDEX(F_Inputs!$A$2:$Z$438,MATCH($B138&amp;$D138,F_Inputs!$A$2:$A$438&amp;F_Inputs!$B$2:$B$438,0),MATCH(M$6,F_Inputs!$A$2:$Z$2,0)),3),"-")</f>
        <v>0</v>
      </c>
      <c r="N138" s="77" cm="1">
        <f t="array" ref="N138">IFERROR(ROUND(INDEX(F_Inputs!$A$2:$Z$438,MATCH($B138&amp;$D138,F_Inputs!$A$2:$A$438&amp;F_Inputs!$B$2:$B$438,0),MATCH(N$6,F_Inputs!$A$2:$Z$2,0)),3),"-")</f>
        <v>0</v>
      </c>
      <c r="O138" s="77" cm="1">
        <f t="array" ref="O138">IFERROR(ROUND(INDEX(F_Inputs!$A$2:$Z$438,MATCH($B138&amp;$D138,F_Inputs!$A$2:$A$438&amp;F_Inputs!$B$2:$B$438,0),MATCH(O$6,F_Inputs!$A$2:$Z$2,0)),3),"-")</f>
        <v>0</v>
      </c>
      <c r="P138" s="77" cm="1">
        <f t="array" ref="P138">IFERROR(ROUND(INDEX(F_Inputs!$A$2:$Z$438,MATCH($B138&amp;$D138,F_Inputs!$A$2:$A$438&amp;F_Inputs!$B$2:$B$438,0),MATCH(P$6,F_Inputs!$A$2:$Z$2,0)),3),"-")</f>
        <v>0</v>
      </c>
      <c r="Q138" s="77" cm="1">
        <f t="array" ref="Q138">IFERROR(ROUND(INDEX(F_Inputs!$A$2:$Z$438,MATCH($B138&amp;$D138,F_Inputs!$A$2:$A$438&amp;F_Inputs!$B$2:$B$438,0),MATCH(Q$6,F_Inputs!$A$2:$Z$2,0)),3),"-")</f>
        <v>0</v>
      </c>
      <c r="R138" s="77" cm="1">
        <f t="array" ref="R138">IFERROR(ROUND(INDEX(F_Inputs!$A$2:$Z$438,MATCH($B138&amp;$D138,F_Inputs!$A$2:$A$438&amp;F_Inputs!$B$2:$B$438,0),MATCH(R$6,F_Inputs!$A$2:$Z$2,0)),3),"-")</f>
        <v>0</v>
      </c>
      <c r="S138" s="77" cm="1">
        <f t="array" ref="S138">IFERROR(ROUND(INDEX(F_Inputs!$A$2:$Z$438,MATCH($B138&amp;$D138,F_Inputs!$A$2:$A$438&amp;F_Inputs!$B$2:$B$438,0),MATCH(S$6,F_Inputs!$A$2:$Z$2,0)),3),"-")</f>
        <v>0</v>
      </c>
      <c r="T138" s="77" cm="1">
        <f t="array" ref="T138">IFERROR(ROUND(INDEX(F_Inputs!$A$2:$Z$438,MATCH($B138&amp;$D138,F_Inputs!$A$2:$A$438&amp;F_Inputs!$B$2:$B$438,0),MATCH(T$6,F_Inputs!$A$2:$Z$2,0)),3),"-")</f>
        <v>0</v>
      </c>
      <c r="U138" s="77" cm="1">
        <f t="array" ref="U138">IFERROR(ROUND(INDEX(F_Inputs!$A$2:$Z$438,MATCH($B138&amp;$D138,F_Inputs!$A$2:$A$438&amp;F_Inputs!$B$2:$B$438,0),MATCH(U$6,F_Inputs!$A$2:$Z$2,0)),3),"-")</f>
        <v>0</v>
      </c>
      <c r="V138" s="77" cm="1">
        <f t="array" ref="V138">IFERROR(ROUND(INDEX(F_Inputs!$A$2:$Z$438,MATCH($B138&amp;$D138,F_Inputs!$A$2:$A$438&amp;F_Inputs!$B$2:$B$438,0),MATCH(V$6,F_Inputs!$A$2:$Z$2,0)),3),"-")</f>
        <v>0</v>
      </c>
      <c r="W138" s="77" cm="1">
        <f t="array" ref="W138">IFERROR(ROUND(INDEX(F_Inputs!$A$2:$Z$438,MATCH($B138&amp;$D138,F_Inputs!$A$2:$A$438&amp;F_Inputs!$B$2:$B$438,0),MATCH(W$6,F_Inputs!$A$2:$Z$2,0)),3),"-")</f>
        <v>0</v>
      </c>
      <c r="X138" s="77" cm="1">
        <f t="array" ref="X138">IFERROR(ROUND(INDEX(F_Inputs!$A$2:$Z$438,MATCH($B138&amp;$D138,F_Inputs!$A$2:$A$438&amp;F_Inputs!$B$2:$B$438,0),MATCH(X$6,F_Inputs!$A$2:$Z$2,0)),3),"-")</f>
        <v>0</v>
      </c>
      <c r="Y138" s="77" cm="1">
        <f t="array" ref="Y138">IFERROR(ROUND(INDEX(F_Inputs!$A$2:$Z$438,MATCH($B138&amp;$D138,F_Inputs!$A$2:$A$438&amp;F_Inputs!$B$2:$B$438,0),MATCH(Y$6,F_Inputs!$A$2:$Z$2,0)),3),"-")</f>
        <v>0</v>
      </c>
      <c r="Z138" s="77" cm="1">
        <f t="array" ref="Z138">IFERROR(ROUND(INDEX(F_Inputs!$A$2:$Z$438,MATCH($B138&amp;$D138,F_Inputs!$A$2:$A$438&amp;F_Inputs!$B$2:$B$438,0),MATCH(Z$6,F_Inputs!$A$2:$Z$2,0)),3),"-")</f>
        <v>0</v>
      </c>
      <c r="AA138" s="77" cm="1">
        <f t="array" ref="AA138">IFERROR(ROUND(INDEX(F_Inputs!$A$2:$Z$438,MATCH($B138&amp;$D138,F_Inputs!$A$2:$A$438&amp;F_Inputs!$B$2:$B$438,0),MATCH(AA$6,F_Inputs!$A$2:$Z$2,0)),3),"-")</f>
        <v>0</v>
      </c>
      <c r="AB138" s="77" cm="1">
        <f t="array" ref="AB138">IFERROR(ROUND(INDEX(F_Inputs!$A$2:$Z$438,MATCH($B138&amp;$D138,F_Inputs!$A$2:$A$438&amp;F_Inputs!$B$2:$B$438,0),MATCH(AB$6,F_Inputs!$A$2:$Z$2,0)),3),"-")</f>
        <v>0</v>
      </c>
    </row>
    <row r="140" spans="2:28" ht="20.45">
      <c r="B140" s="41" t="s">
        <v>239</v>
      </c>
      <c r="C140" s="4" t="str">
        <f t="shared" si="10"/>
        <v>Number</v>
      </c>
      <c r="D140" s="4" t="str">
        <f>$D$123</f>
        <v>OUT5_08_G_PR24</v>
      </c>
      <c r="E140" s="77" t="str" cm="1">
        <f t="array" ref="E140">IFERROR(ROUND(INDEX(F_Inputs!$A$2:$Z$438,MATCH($B140&amp;$D140,F_Inputs!$A$2:$A$438&amp;F_Inputs!$B$2:$B$438,0),MATCH(E$6,F_Inputs!$A$2:$Z$2,0)),3),"-")</f>
        <v>-</v>
      </c>
      <c r="F140" s="77" t="str" cm="1">
        <f t="array" ref="F140">IFERROR(ROUND(INDEX(F_Inputs!$A$2:$Z$438,MATCH($B140&amp;$D140,F_Inputs!$A$2:$A$438&amp;F_Inputs!$B$2:$B$438,0),MATCH(F$6,F_Inputs!$A$2:$Z$2,0)),3),"-")</f>
        <v>-</v>
      </c>
      <c r="G140" s="77" t="str" cm="1">
        <f t="array" ref="G140">IFERROR(ROUND(INDEX(F_Inputs!$A$2:$Z$438,MATCH($B140&amp;$D140,F_Inputs!$A$2:$A$438&amp;F_Inputs!$B$2:$B$438,0),MATCH(G$6,F_Inputs!$A$2:$Z$2,0)),3),"-")</f>
        <v>-</v>
      </c>
      <c r="H140" s="77" t="str" cm="1">
        <f t="array" ref="H140">IFERROR(ROUND(INDEX(F_Inputs!$A$2:$Z$438,MATCH($B140&amp;$D140,F_Inputs!$A$2:$A$438&amp;F_Inputs!$B$2:$B$438,0),MATCH(H$6,F_Inputs!$A$2:$Z$2,0)),3),"-")</f>
        <v>-</v>
      </c>
      <c r="I140" s="77" cm="1">
        <f t="array" ref="I140">IFERROR(ROUND(INDEX(F_Inputs!$A$2:$Z$438,MATCH($B140&amp;$D140,F_Inputs!$A$2:$A$438&amp;F_Inputs!$B$2:$B$438,0),MATCH(I$6,F_Inputs!$A$2:$Z$2,0)),3),"-")</f>
        <v>28</v>
      </c>
      <c r="J140" s="77" cm="1">
        <f t="array" ref="J140">IFERROR(ROUND(INDEX(F_Inputs!$A$2:$Z$438,MATCH($B140&amp;$D140,F_Inputs!$A$2:$A$438&amp;F_Inputs!$B$2:$B$438,0),MATCH(J$6,F_Inputs!$A$2:$Z$2,0)),3),"-")</f>
        <v>21</v>
      </c>
      <c r="K140" s="77" cm="1">
        <f t="array" ref="K140">IFERROR(ROUND(INDEX(F_Inputs!$A$2:$Z$438,MATCH($B140&amp;$D140,F_Inputs!$A$2:$A$438&amp;F_Inputs!$B$2:$B$438,0),MATCH(K$6,F_Inputs!$A$2:$Z$2,0)),3),"-")</f>
        <v>27</v>
      </c>
      <c r="L140" s="77" cm="1">
        <f t="array" ref="L140">IFERROR(ROUND(INDEX(F_Inputs!$A$2:$Z$438,MATCH($B140&amp;$D140,F_Inputs!$A$2:$A$438&amp;F_Inputs!$B$2:$B$438,0),MATCH(L$6,F_Inputs!$A$2:$Z$2,0)),3),"-")</f>
        <v>27</v>
      </c>
      <c r="M140" s="77" cm="1">
        <f t="array" ref="M140">IFERROR(ROUND(INDEX(F_Inputs!$A$2:$Z$438,MATCH($B140&amp;$D140,F_Inputs!$A$2:$A$438&amp;F_Inputs!$B$2:$B$438,0),MATCH(M$6,F_Inputs!$A$2:$Z$2,0)),3),"-")</f>
        <v>22</v>
      </c>
      <c r="N140" s="77" cm="1">
        <f t="array" ref="N140">IFERROR(ROUND(INDEX(F_Inputs!$A$2:$Z$438,MATCH($B140&amp;$D140,F_Inputs!$A$2:$A$438&amp;F_Inputs!$B$2:$B$438,0),MATCH(N$6,F_Inputs!$A$2:$Z$2,0)),3),"-")</f>
        <v>0</v>
      </c>
      <c r="O140" s="77" cm="1">
        <f t="array" ref="O140">IFERROR(ROUND(INDEX(F_Inputs!$A$2:$Z$438,MATCH($B140&amp;$D140,F_Inputs!$A$2:$A$438&amp;F_Inputs!$B$2:$B$438,0),MATCH(O$6,F_Inputs!$A$2:$Z$2,0)),3),"-")</f>
        <v>28</v>
      </c>
      <c r="P140" s="77" cm="1">
        <f t="array" ref="P140">IFERROR(ROUND(INDEX(F_Inputs!$A$2:$Z$438,MATCH($B140&amp;$D140,F_Inputs!$A$2:$A$438&amp;F_Inputs!$B$2:$B$438,0),MATCH(P$6,F_Inputs!$A$2:$Z$2,0)),3),"-")</f>
        <v>27</v>
      </c>
      <c r="Q140" s="77" cm="1">
        <f t="array" ref="Q140">IFERROR(ROUND(INDEX(F_Inputs!$A$2:$Z$438,MATCH($B140&amp;$D140,F_Inputs!$A$2:$A$438&amp;F_Inputs!$B$2:$B$438,0),MATCH(Q$6,F_Inputs!$A$2:$Z$2,0)),3),"-")</f>
        <v>27</v>
      </c>
      <c r="R140" s="77" cm="1">
        <f t="array" ref="R140">IFERROR(ROUND(INDEX(F_Inputs!$A$2:$Z$438,MATCH($B140&amp;$D140,F_Inputs!$A$2:$A$438&amp;F_Inputs!$B$2:$B$438,0),MATCH(R$6,F_Inputs!$A$2:$Z$2,0)),3),"-")</f>
        <v>27</v>
      </c>
      <c r="S140" s="77" cm="1">
        <f t="array" ref="S140">IFERROR(ROUND(INDEX(F_Inputs!$A$2:$Z$438,MATCH($B140&amp;$D140,F_Inputs!$A$2:$A$438&amp;F_Inputs!$B$2:$B$438,0),MATCH(S$6,F_Inputs!$A$2:$Z$2,0)),3),"-")</f>
        <v>27</v>
      </c>
      <c r="T140" s="77" cm="1">
        <f t="array" ref="T140">IFERROR(ROUND(INDEX(F_Inputs!$A$2:$Z$438,MATCH($B140&amp;$D140,F_Inputs!$A$2:$A$438&amp;F_Inputs!$B$2:$B$438,0),MATCH(T$6,F_Inputs!$A$2:$Z$2,0)),3),"-")</f>
        <v>27</v>
      </c>
      <c r="U140" s="77" cm="1">
        <f t="array" ref="U140">IFERROR(ROUND(INDEX(F_Inputs!$A$2:$Z$438,MATCH($B140&amp;$D140,F_Inputs!$A$2:$A$438&amp;F_Inputs!$B$2:$B$438,0),MATCH(U$6,F_Inputs!$A$2:$Z$2,0)),3),"-")</f>
        <v>26</v>
      </c>
      <c r="V140" s="77" cm="1">
        <f t="array" ref="V140">IFERROR(ROUND(INDEX(F_Inputs!$A$2:$Z$438,MATCH($B140&amp;$D140,F_Inputs!$A$2:$A$438&amp;F_Inputs!$B$2:$B$438,0),MATCH(V$6,F_Inputs!$A$2:$Z$2,0)),3),"-")</f>
        <v>24</v>
      </c>
      <c r="W140" s="77" cm="1">
        <f t="array" ref="W140">IFERROR(ROUND(INDEX(F_Inputs!$A$2:$Z$438,MATCH($B140&amp;$D140,F_Inputs!$A$2:$A$438&amp;F_Inputs!$B$2:$B$438,0),MATCH(W$6,F_Inputs!$A$2:$Z$2,0)),3),"-")</f>
        <v>24</v>
      </c>
      <c r="X140" s="77" cm="1">
        <f t="array" ref="X140">IFERROR(ROUND(INDEX(F_Inputs!$A$2:$Z$438,MATCH($B140&amp;$D140,F_Inputs!$A$2:$A$438&amp;F_Inputs!$B$2:$B$438,0),MATCH(X$6,F_Inputs!$A$2:$Z$2,0)),3),"-")</f>
        <v>23</v>
      </c>
      <c r="Y140" s="77" cm="1">
        <f t="array" ref="Y140">IFERROR(ROUND(INDEX(F_Inputs!$A$2:$Z$438,MATCH($B140&amp;$D140,F_Inputs!$A$2:$A$438&amp;F_Inputs!$B$2:$B$438,0),MATCH(Y$6,F_Inputs!$A$2:$Z$2,0)),3),"-")</f>
        <v>22</v>
      </c>
      <c r="Z140" s="77" cm="1">
        <f t="array" ref="Z140">IFERROR(ROUND(INDEX(F_Inputs!$A$2:$Z$438,MATCH($B140&amp;$D140,F_Inputs!$A$2:$A$438&amp;F_Inputs!$B$2:$B$438,0),MATCH(Z$6,F_Inputs!$A$2:$Z$2,0)),3),"-")</f>
        <v>20</v>
      </c>
      <c r="AA140" s="77" cm="1">
        <f t="array" ref="AA140">IFERROR(ROUND(INDEX(F_Inputs!$A$2:$Z$438,MATCH($B140&amp;$D140,F_Inputs!$A$2:$A$438&amp;F_Inputs!$B$2:$B$438,0),MATCH(AA$6,F_Inputs!$A$2:$Z$2,0)),3),"-")</f>
        <v>20</v>
      </c>
      <c r="AB140" s="77" cm="1">
        <f t="array" ref="AB140">IFERROR(ROUND(INDEX(F_Inputs!$A$2:$Z$438,MATCH($B140&amp;$D140,F_Inputs!$A$2:$A$438&amp;F_Inputs!$B$2:$B$438,0),MATCH(AB$6,F_Inputs!$A$2:$Z$2,0)),3),"-")</f>
        <v>20</v>
      </c>
    </row>
    <row r="141" spans="2:28" ht="20.45">
      <c r="B141" s="41" t="s">
        <v>249</v>
      </c>
      <c r="C141" s="4" t="str">
        <f t="shared" si="10"/>
        <v>Number</v>
      </c>
      <c r="D141" s="4" t="str">
        <f>$D$123</f>
        <v>OUT5_08_G_PR24</v>
      </c>
      <c r="E141" s="77" t="str" cm="1">
        <f t="array" ref="E141">IFERROR(ROUND(INDEX(F_Inputs!$A$2:$Z$438,MATCH($B141&amp;$D141,F_Inputs!$A$2:$A$438&amp;F_Inputs!$B$2:$B$438,0),MATCH(E$6,F_Inputs!$A$2:$Z$2,0)),3),"-")</f>
        <v>-</v>
      </c>
      <c r="F141" s="77" t="str" cm="1">
        <f t="array" ref="F141">IFERROR(ROUND(INDEX(F_Inputs!$A$2:$Z$438,MATCH($B141&amp;$D141,F_Inputs!$A$2:$A$438&amp;F_Inputs!$B$2:$B$438,0),MATCH(F$6,F_Inputs!$A$2:$Z$2,0)),3),"-")</f>
        <v>-</v>
      </c>
      <c r="G141" s="77" t="str" cm="1">
        <f t="array" ref="G141">IFERROR(ROUND(INDEX(F_Inputs!$A$2:$Z$438,MATCH($B141&amp;$D141,F_Inputs!$A$2:$A$438&amp;F_Inputs!$B$2:$B$438,0),MATCH(G$6,F_Inputs!$A$2:$Z$2,0)),3),"-")</f>
        <v>-</v>
      </c>
      <c r="H141" s="77" t="str" cm="1">
        <f t="array" ref="H141">IFERROR(ROUND(INDEX(F_Inputs!$A$2:$Z$438,MATCH($B141&amp;$D141,F_Inputs!$A$2:$A$438&amp;F_Inputs!$B$2:$B$438,0),MATCH(H$6,F_Inputs!$A$2:$Z$2,0)),3),"-")</f>
        <v>-</v>
      </c>
      <c r="I141" s="77" t="str" cm="1">
        <f t="array" ref="I141">IFERROR(ROUND(INDEX(F_Inputs!$A$2:$Z$438,MATCH($B141&amp;$D141,F_Inputs!$A$2:$A$438&amp;F_Inputs!$B$2:$B$438,0),MATCH(I$6,F_Inputs!$A$2:$Z$2,0)),3),"-")</f>
        <v>-</v>
      </c>
      <c r="J141" s="77" t="str" cm="1">
        <f t="array" ref="J141">IFERROR(ROUND(INDEX(F_Inputs!$A$2:$Z$438,MATCH($B141&amp;$D141,F_Inputs!$A$2:$A$438&amp;F_Inputs!$B$2:$B$438,0),MATCH(J$6,F_Inputs!$A$2:$Z$2,0)),3),"-")</f>
        <v>-</v>
      </c>
      <c r="K141" s="77" t="str" cm="1">
        <f t="array" ref="K141">IFERROR(ROUND(INDEX(F_Inputs!$A$2:$Z$438,MATCH($B141&amp;$D141,F_Inputs!$A$2:$A$438&amp;F_Inputs!$B$2:$B$438,0),MATCH(K$6,F_Inputs!$A$2:$Z$2,0)),3),"-")</f>
        <v>-</v>
      </c>
      <c r="L141" s="77" t="str" cm="1">
        <f t="array" ref="L141">IFERROR(ROUND(INDEX(F_Inputs!$A$2:$Z$438,MATCH($B141&amp;$D141,F_Inputs!$A$2:$A$438&amp;F_Inputs!$B$2:$B$438,0),MATCH(L$6,F_Inputs!$A$2:$Z$2,0)),3),"-")</f>
        <v>-</v>
      </c>
      <c r="M141" s="77" t="str" cm="1">
        <f t="array" ref="M141">IFERROR(ROUND(INDEX(F_Inputs!$A$2:$Z$438,MATCH($B141&amp;$D141,F_Inputs!$A$2:$A$438&amp;F_Inputs!$B$2:$B$438,0),MATCH(M$6,F_Inputs!$A$2:$Z$2,0)),3),"-")</f>
        <v>-</v>
      </c>
      <c r="N141" s="77" t="str" cm="1">
        <f t="array" ref="N141">IFERROR(ROUND(INDEX(F_Inputs!$A$2:$Z$438,MATCH($B141&amp;$D141,F_Inputs!$A$2:$A$438&amp;F_Inputs!$B$2:$B$438,0),MATCH(N$6,F_Inputs!$A$2:$Z$2,0)),3),"-")</f>
        <v>-</v>
      </c>
      <c r="O141" s="77" t="str" cm="1">
        <f t="array" ref="O141">IFERROR(ROUND(INDEX(F_Inputs!$A$2:$Z$438,MATCH($B141&amp;$D141,F_Inputs!$A$2:$A$438&amp;F_Inputs!$B$2:$B$438,0),MATCH(O$6,F_Inputs!$A$2:$Z$2,0)),3),"-")</f>
        <v>-</v>
      </c>
      <c r="P141" s="77" t="str" cm="1">
        <f t="array" ref="P141">IFERROR(ROUND(INDEX(F_Inputs!$A$2:$Z$438,MATCH($B141&amp;$D141,F_Inputs!$A$2:$A$438&amp;F_Inputs!$B$2:$B$438,0),MATCH(P$6,F_Inputs!$A$2:$Z$2,0)),3),"-")</f>
        <v>-</v>
      </c>
      <c r="Q141" s="77" t="str" cm="1">
        <f t="array" ref="Q141">IFERROR(ROUND(INDEX(F_Inputs!$A$2:$Z$438,MATCH($B141&amp;$D141,F_Inputs!$A$2:$A$438&amp;F_Inputs!$B$2:$B$438,0),MATCH(Q$6,F_Inputs!$A$2:$Z$2,0)),3),"-")</f>
        <v>-</v>
      </c>
      <c r="R141" s="77" t="str" cm="1">
        <f t="array" ref="R141">IFERROR(ROUND(INDEX(F_Inputs!$A$2:$Z$438,MATCH($B141&amp;$D141,F_Inputs!$A$2:$A$438&amp;F_Inputs!$B$2:$B$438,0),MATCH(R$6,F_Inputs!$A$2:$Z$2,0)),3),"-")</f>
        <v>-</v>
      </c>
      <c r="S141" s="77" t="str" cm="1">
        <f t="array" ref="S141">IFERROR(ROUND(INDEX(F_Inputs!$A$2:$Z$438,MATCH($B141&amp;$D141,F_Inputs!$A$2:$A$438&amp;F_Inputs!$B$2:$B$438,0),MATCH(S$6,F_Inputs!$A$2:$Z$2,0)),3),"-")</f>
        <v>-</v>
      </c>
      <c r="T141" s="77" t="str" cm="1">
        <f t="array" ref="T141">IFERROR(ROUND(INDEX(F_Inputs!$A$2:$Z$438,MATCH($B141&amp;$D141,F_Inputs!$A$2:$A$438&amp;F_Inputs!$B$2:$B$438,0),MATCH(T$6,F_Inputs!$A$2:$Z$2,0)),3),"-")</f>
        <v>-</v>
      </c>
      <c r="U141" s="77" t="str" cm="1">
        <f t="array" ref="U141">IFERROR(ROUND(INDEX(F_Inputs!$A$2:$Z$438,MATCH($B141&amp;$D141,F_Inputs!$A$2:$A$438&amp;F_Inputs!$B$2:$B$438,0),MATCH(U$6,F_Inputs!$A$2:$Z$2,0)),3),"-")</f>
        <v>-</v>
      </c>
      <c r="V141" s="77" t="str" cm="1">
        <f t="array" ref="V141">IFERROR(ROUND(INDEX(F_Inputs!$A$2:$Z$438,MATCH($B141&amp;$D141,F_Inputs!$A$2:$A$438&amp;F_Inputs!$B$2:$B$438,0),MATCH(V$6,F_Inputs!$A$2:$Z$2,0)),3),"-")</f>
        <v>-</v>
      </c>
      <c r="W141" s="77" t="str" cm="1">
        <f t="array" ref="W141">IFERROR(ROUND(INDEX(F_Inputs!$A$2:$Z$438,MATCH($B141&amp;$D141,F_Inputs!$A$2:$A$438&amp;F_Inputs!$B$2:$B$438,0),MATCH(W$6,F_Inputs!$A$2:$Z$2,0)),3),"-")</f>
        <v>-</v>
      </c>
      <c r="X141" s="77" t="str" cm="1">
        <f t="array" ref="X141">IFERROR(ROUND(INDEX(F_Inputs!$A$2:$Z$438,MATCH($B141&amp;$D141,F_Inputs!$A$2:$A$438&amp;F_Inputs!$B$2:$B$438,0),MATCH(X$6,F_Inputs!$A$2:$Z$2,0)),3),"-")</f>
        <v>-</v>
      </c>
      <c r="Y141" s="77" t="str" cm="1">
        <f t="array" ref="Y141">IFERROR(ROUND(INDEX(F_Inputs!$A$2:$Z$438,MATCH($B141&amp;$D141,F_Inputs!$A$2:$A$438&amp;F_Inputs!$B$2:$B$438,0),MATCH(Y$6,F_Inputs!$A$2:$Z$2,0)),3),"-")</f>
        <v>-</v>
      </c>
      <c r="Z141" s="77" t="str" cm="1">
        <f t="array" ref="Z141">IFERROR(ROUND(INDEX(F_Inputs!$A$2:$Z$438,MATCH($B141&amp;$D141,F_Inputs!$A$2:$A$438&amp;F_Inputs!$B$2:$B$438,0),MATCH(Z$6,F_Inputs!$A$2:$Z$2,0)),3),"-")</f>
        <v>-</v>
      </c>
      <c r="AA141" s="77" t="str" cm="1">
        <f t="array" ref="AA141">IFERROR(ROUND(INDEX(F_Inputs!$A$2:$Z$438,MATCH($B141&amp;$D141,F_Inputs!$A$2:$A$438&amp;F_Inputs!$B$2:$B$438,0),MATCH(AA$6,F_Inputs!$A$2:$Z$2,0)),3),"-")</f>
        <v>-</v>
      </c>
      <c r="AB141" s="77" t="str" cm="1">
        <f t="array" ref="AB141">IFERROR(ROUND(INDEX(F_Inputs!$A$2:$Z$438,MATCH($B141&amp;$D141,F_Inputs!$A$2:$A$438&amp;F_Inputs!$B$2:$B$438,0),MATCH(AB$6,F_Inputs!$A$2:$Z$2,0)),3),"-")</f>
        <v>-</v>
      </c>
    </row>
    <row r="143" spans="2:28" s="74" customFormat="1">
      <c r="B143" s="43" t="s">
        <v>275</v>
      </c>
      <c r="E143" s="43" t="s">
        <v>264</v>
      </c>
      <c r="F143" s="43" t="s">
        <v>215</v>
      </c>
      <c r="G143" s="43"/>
      <c r="H143" s="43" t="s">
        <v>265</v>
      </c>
      <c r="I143" s="43">
        <v>0</v>
      </c>
    </row>
    <row r="145" spans="2:28" ht="21.95">
      <c r="B145" s="59" t="s">
        <v>259</v>
      </c>
      <c r="C145" s="75" t="s">
        <v>4</v>
      </c>
      <c r="D145" s="75" t="s">
        <v>266</v>
      </c>
      <c r="E145" s="60" t="s">
        <v>267</v>
      </c>
      <c r="F145" s="60" t="s">
        <v>268</v>
      </c>
      <c r="G145" s="60" t="s">
        <v>269</v>
      </c>
      <c r="H145" s="60" t="s">
        <v>270</v>
      </c>
      <c r="I145" s="60" t="s">
        <v>25</v>
      </c>
      <c r="J145" s="60" t="s">
        <v>26</v>
      </c>
      <c r="K145" s="60" t="s">
        <v>27</v>
      </c>
      <c r="L145" s="60" t="s">
        <v>28</v>
      </c>
      <c r="M145" s="60" t="s">
        <v>29</v>
      </c>
      <c r="N145" s="60" t="s">
        <v>30</v>
      </c>
      <c r="O145" s="60" t="s">
        <v>31</v>
      </c>
      <c r="P145" s="60" t="s">
        <v>32</v>
      </c>
      <c r="Q145" s="60" t="s">
        <v>33</v>
      </c>
      <c r="R145" s="60" t="s">
        <v>34</v>
      </c>
      <c r="S145" s="60" t="s">
        <v>35</v>
      </c>
      <c r="T145" s="60" t="s">
        <v>36</v>
      </c>
      <c r="U145" s="60" t="s">
        <v>37</v>
      </c>
      <c r="V145" s="60" t="s">
        <v>38</v>
      </c>
      <c r="W145" s="60" t="s">
        <v>39</v>
      </c>
      <c r="X145" s="60" t="s">
        <v>188</v>
      </c>
      <c r="Y145" s="60" t="s">
        <v>189</v>
      </c>
      <c r="Z145" s="60" t="s">
        <v>190</v>
      </c>
      <c r="AA145" s="60" t="s">
        <v>191</v>
      </c>
      <c r="AB145" s="60" t="s">
        <v>192</v>
      </c>
    </row>
    <row r="146" spans="2:28" ht="20.45">
      <c r="B146" s="41" t="s">
        <v>0</v>
      </c>
      <c r="C146" s="4" t="str">
        <f>$F$97</f>
        <v>Number</v>
      </c>
      <c r="D146" s="4" t="s">
        <v>220</v>
      </c>
      <c r="E146" s="77" t="str" cm="1">
        <f t="array" ref="E146">IFERROR(ROUND(INDEX(F_Inputs!$A$2:$Z$438,MATCH($B146&amp;$D146,F_Inputs!$A$2:$A$438&amp;F_Inputs!$B$2:$B$438,0),MATCH(E$6,F_Inputs!$A$2:$Z$2,0)),3),"-")</f>
        <v>-</v>
      </c>
      <c r="F146" s="77" t="str" cm="1">
        <f t="array" ref="F146">IFERROR(ROUND(INDEX(F_Inputs!$A$2:$Z$438,MATCH($B146&amp;$D146,F_Inputs!$A$2:$A$438&amp;F_Inputs!$B$2:$B$438,0),MATCH(F$6,F_Inputs!$A$2:$Z$2,0)),3),"-")</f>
        <v>-</v>
      </c>
      <c r="G146" s="77" t="str" cm="1">
        <f t="array" ref="G146">IFERROR(ROUND(INDEX(F_Inputs!$A$2:$Z$438,MATCH($B146&amp;$D146,F_Inputs!$A$2:$A$438&amp;F_Inputs!$B$2:$B$438,0),MATCH(G$6,F_Inputs!$A$2:$Z$2,0)),3),"-")</f>
        <v>-</v>
      </c>
      <c r="H146" s="77" t="str" cm="1">
        <f t="array" ref="H146">IFERROR(ROUND(INDEX(F_Inputs!$A$2:$Z$438,MATCH($B146&amp;$D146,F_Inputs!$A$2:$A$438&amp;F_Inputs!$B$2:$B$438,0),MATCH(H$6,F_Inputs!$A$2:$Z$2,0)),3),"-")</f>
        <v>-</v>
      </c>
      <c r="I146" s="77" cm="1">
        <f t="array" ref="I146">IFERROR(ROUND(INDEX(F_Inputs!$A$2:$Z$438,MATCH($B146&amp;$D146,F_Inputs!$A$2:$A$438&amp;F_Inputs!$B$2:$B$438,0),MATCH(I$6,F_Inputs!$A$2:$Z$2,0)),3),"-")</f>
        <v>34</v>
      </c>
      <c r="J146" s="77" cm="1">
        <f t="array" ref="J146">IFERROR(ROUND(INDEX(F_Inputs!$A$2:$Z$438,MATCH($B146&amp;$D146,F_Inputs!$A$2:$A$438&amp;F_Inputs!$B$2:$B$438,0),MATCH(J$6,F_Inputs!$A$2:$Z$2,0)),3),"-")</f>
        <v>32</v>
      </c>
      <c r="K146" s="77" cm="1">
        <f t="array" ref="K146">IFERROR(ROUND(INDEX(F_Inputs!$A$2:$Z$438,MATCH($B146&amp;$D146,F_Inputs!$A$2:$A$438&amp;F_Inputs!$B$2:$B$438,0),MATCH(K$6,F_Inputs!$A$2:$Z$2,0)),3),"-")</f>
        <v>31</v>
      </c>
      <c r="L146" s="77" cm="1">
        <f t="array" ref="L146">IFERROR(ROUND(INDEX(F_Inputs!$A$2:$Z$438,MATCH($B146&amp;$D146,F_Inputs!$A$2:$A$438&amp;F_Inputs!$B$2:$B$438,0),MATCH(L$6,F_Inputs!$A$2:$Z$2,0)),3),"-")</f>
        <v>32</v>
      </c>
      <c r="M146" s="77" cm="1">
        <f t="array" ref="M146">IFERROR(ROUND(INDEX(F_Inputs!$A$2:$Z$438,MATCH($B146&amp;$D146,F_Inputs!$A$2:$A$438&amp;F_Inputs!$B$2:$B$438,0),MATCH(M$6,F_Inputs!$A$2:$Z$2,0)),3),"-")</f>
        <v>32</v>
      </c>
      <c r="N146" s="77" cm="1">
        <f t="array" ref="N146">IFERROR(ROUND(INDEX(F_Inputs!$A$2:$Z$438,MATCH($B146&amp;$D146,F_Inputs!$A$2:$A$438&amp;F_Inputs!$B$2:$B$438,0),MATCH(N$6,F_Inputs!$A$2:$Z$2,0)),3),"-")</f>
        <v>32</v>
      </c>
      <c r="O146" s="77" cm="1">
        <f t="array" ref="O146">IFERROR(ROUND(INDEX(F_Inputs!$A$2:$Z$438,MATCH($B146&amp;$D146,F_Inputs!$A$2:$A$438&amp;F_Inputs!$B$2:$B$438,0),MATCH(O$6,F_Inputs!$A$2:$Z$2,0)),3),"-")</f>
        <v>32</v>
      </c>
      <c r="P146" s="77" cm="1">
        <f t="array" ref="P146">IFERROR(ROUND(INDEX(F_Inputs!$A$2:$Z$438,MATCH($B146&amp;$D146,F_Inputs!$A$2:$A$438&amp;F_Inputs!$B$2:$B$438,0),MATCH(P$6,F_Inputs!$A$2:$Z$2,0)),3),"-")</f>
        <v>32</v>
      </c>
      <c r="Q146" s="77" cm="1">
        <f t="array" ref="Q146">IFERROR(ROUND(INDEX(F_Inputs!$A$2:$Z$438,MATCH($B146&amp;$D146,F_Inputs!$A$2:$A$438&amp;F_Inputs!$B$2:$B$438,0),MATCH(Q$6,F_Inputs!$A$2:$Z$2,0)),3),"-")</f>
        <v>30</v>
      </c>
      <c r="R146" s="77" cm="1">
        <f t="array" ref="R146">IFERROR(ROUND(INDEX(F_Inputs!$A$2:$Z$438,MATCH($B146&amp;$D146,F_Inputs!$A$2:$A$438&amp;F_Inputs!$B$2:$B$438,0),MATCH(R$6,F_Inputs!$A$2:$Z$2,0)),3),"-")</f>
        <v>29</v>
      </c>
      <c r="S146" s="77" cm="1">
        <f t="array" ref="S146">IFERROR(ROUND(INDEX(F_Inputs!$A$2:$Z$438,MATCH($B146&amp;$D146,F_Inputs!$A$2:$A$438&amp;F_Inputs!$B$2:$B$438,0),MATCH(S$6,F_Inputs!$A$2:$Z$2,0)),3),"-")</f>
        <v>29</v>
      </c>
      <c r="T146" s="77" cm="1">
        <f t="array" ref="T146">IFERROR(ROUND(INDEX(F_Inputs!$A$2:$Z$438,MATCH($B146&amp;$D146,F_Inputs!$A$2:$A$438&amp;F_Inputs!$B$2:$B$438,0),MATCH(T$6,F_Inputs!$A$2:$Z$2,0)),3),"-")</f>
        <v>30</v>
      </c>
      <c r="U146" s="77" cm="1">
        <f t="array" ref="U146">IFERROR(ROUND(INDEX(F_Inputs!$A$2:$Z$438,MATCH($B146&amp;$D146,F_Inputs!$A$2:$A$438&amp;F_Inputs!$B$2:$B$438,0),MATCH(U$6,F_Inputs!$A$2:$Z$2,0)),3),"-")</f>
        <v>33</v>
      </c>
      <c r="V146" s="77" cm="1">
        <f t="array" ref="V146">IFERROR(ROUND(INDEX(F_Inputs!$A$2:$Z$438,MATCH($B146&amp;$D146,F_Inputs!$A$2:$A$438&amp;F_Inputs!$B$2:$B$438,0),MATCH(V$6,F_Inputs!$A$2:$Z$2,0)),3),"-")</f>
        <v>33</v>
      </c>
      <c r="W146" s="77" cm="1">
        <f t="array" ref="W146">IFERROR(ROUND(INDEX(F_Inputs!$A$2:$Z$438,MATCH($B146&amp;$D146,F_Inputs!$A$2:$A$438&amp;F_Inputs!$B$2:$B$438,0),MATCH(W$6,F_Inputs!$A$2:$Z$2,0)),3),"-")</f>
        <v>36</v>
      </c>
      <c r="X146" s="77" cm="1">
        <f t="array" ref="X146">IFERROR(ROUND(INDEX(F_Inputs!$A$2:$Z$438,MATCH($B146&amp;$D146,F_Inputs!$A$2:$A$438&amp;F_Inputs!$B$2:$B$438,0),MATCH(X$6,F_Inputs!$A$2:$Z$2,0)),3),"-")</f>
        <v>36</v>
      </c>
      <c r="Y146" s="77" cm="1">
        <f t="array" ref="Y146">IFERROR(ROUND(INDEX(F_Inputs!$A$2:$Z$438,MATCH($B146&amp;$D146,F_Inputs!$A$2:$A$438&amp;F_Inputs!$B$2:$B$438,0),MATCH(Y$6,F_Inputs!$A$2:$Z$2,0)),3),"-")</f>
        <v>37</v>
      </c>
      <c r="Z146" s="77" cm="1">
        <f t="array" ref="Z146">IFERROR(ROUND(INDEX(F_Inputs!$A$2:$Z$438,MATCH($B146&amp;$D146,F_Inputs!$A$2:$A$438&amp;F_Inputs!$B$2:$B$438,0),MATCH(Z$6,F_Inputs!$A$2:$Z$2,0)),3),"-")</f>
        <v>36</v>
      </c>
      <c r="AA146" s="77" cm="1">
        <f t="array" ref="AA146">IFERROR(ROUND(INDEX(F_Inputs!$A$2:$Z$438,MATCH($B146&amp;$D146,F_Inputs!$A$2:$A$438&amp;F_Inputs!$B$2:$B$438,0),MATCH(AA$6,F_Inputs!$A$2:$Z$2,0)),3),"-")</f>
        <v>42</v>
      </c>
      <c r="AB146" s="77" cm="1">
        <f t="array" ref="AB146">IFERROR(ROUND(INDEX(F_Inputs!$A$2:$Z$438,MATCH($B146&amp;$D146,F_Inputs!$A$2:$A$438&amp;F_Inputs!$B$2:$B$438,0),MATCH(AB$6,F_Inputs!$A$2:$Z$2,0)),3),"-")</f>
        <v>41</v>
      </c>
    </row>
    <row r="147" spans="2:28" ht="20.45">
      <c r="B147" s="41" t="s">
        <v>232</v>
      </c>
      <c r="C147" s="4" t="str">
        <f t="shared" ref="C147:C164" si="12">$F$97</f>
        <v>Number</v>
      </c>
      <c r="D147" s="4" t="str">
        <f>$D$146</f>
        <v>OUT5_08_H_PR24</v>
      </c>
      <c r="E147" s="77" t="str" cm="1">
        <f t="array" ref="E147">IFERROR(ROUND(INDEX(F_Inputs!$A$2:$Z$438,MATCH($B147&amp;$D147,F_Inputs!$A$2:$A$438&amp;F_Inputs!$B$2:$B$438,0),MATCH(E$6,F_Inputs!$A$2:$Z$2,0)),3),"-")</f>
        <v>-</v>
      </c>
      <c r="F147" s="77" t="str" cm="1">
        <f t="array" ref="F147">IFERROR(ROUND(INDEX(F_Inputs!$A$2:$Z$438,MATCH($B147&amp;$D147,F_Inputs!$A$2:$A$438&amp;F_Inputs!$B$2:$B$438,0),MATCH(F$6,F_Inputs!$A$2:$Z$2,0)),3),"-")</f>
        <v>-</v>
      </c>
      <c r="G147" s="77" t="str" cm="1">
        <f t="array" ref="G147">IFERROR(ROUND(INDEX(F_Inputs!$A$2:$Z$438,MATCH($B147&amp;$D147,F_Inputs!$A$2:$A$438&amp;F_Inputs!$B$2:$B$438,0),MATCH(G$6,F_Inputs!$A$2:$Z$2,0)),3),"-")</f>
        <v>-</v>
      </c>
      <c r="H147" s="77" t="str" cm="1">
        <f t="array" ref="H147">IFERROR(ROUND(INDEX(F_Inputs!$A$2:$Z$438,MATCH($B147&amp;$D147,F_Inputs!$A$2:$A$438&amp;F_Inputs!$B$2:$B$438,0),MATCH(H$6,F_Inputs!$A$2:$Z$2,0)),3),"-")</f>
        <v>-</v>
      </c>
      <c r="I147" s="77" cm="1">
        <f t="array" ref="I147">IFERROR(ROUND(INDEX(F_Inputs!$A$2:$Z$438,MATCH($B147&amp;$D147,F_Inputs!$A$2:$A$438&amp;F_Inputs!$B$2:$B$438,0),MATCH(I$6,F_Inputs!$A$2:$Z$2,0)),3),"-")</f>
        <v>79</v>
      </c>
      <c r="J147" s="77" cm="1">
        <f t="array" ref="J147">IFERROR(ROUND(INDEX(F_Inputs!$A$2:$Z$438,MATCH($B147&amp;$D147,F_Inputs!$A$2:$A$438&amp;F_Inputs!$B$2:$B$438,0),MATCH(J$6,F_Inputs!$A$2:$Z$2,0)),3),"-")</f>
        <v>83</v>
      </c>
      <c r="K147" s="77" cm="1">
        <f t="array" ref="K147">IFERROR(ROUND(INDEX(F_Inputs!$A$2:$Z$438,MATCH($B147&amp;$D147,F_Inputs!$A$2:$A$438&amp;F_Inputs!$B$2:$B$438,0),MATCH(K$6,F_Inputs!$A$2:$Z$2,0)),3),"-")</f>
        <v>79</v>
      </c>
      <c r="L147" s="77" cm="1">
        <f t="array" ref="L147">IFERROR(ROUND(INDEX(F_Inputs!$A$2:$Z$438,MATCH($B147&amp;$D147,F_Inputs!$A$2:$A$438&amp;F_Inputs!$B$2:$B$438,0),MATCH(L$6,F_Inputs!$A$2:$Z$2,0)),3),"-")</f>
        <v>78</v>
      </c>
      <c r="M147" s="77" cm="1">
        <f t="array" ref="M147">IFERROR(ROUND(INDEX(F_Inputs!$A$2:$Z$438,MATCH($B147&amp;$D147,F_Inputs!$A$2:$A$438&amp;F_Inputs!$B$2:$B$438,0),MATCH(M$6,F_Inputs!$A$2:$Z$2,0)),3),"-")</f>
        <v>83</v>
      </c>
      <c r="N147" s="77" cm="1">
        <f t="array" ref="N147">IFERROR(ROUND(INDEX(F_Inputs!$A$2:$Z$438,MATCH($B147&amp;$D147,F_Inputs!$A$2:$A$438&amp;F_Inputs!$B$2:$B$438,0),MATCH(N$6,F_Inputs!$A$2:$Z$2,0)),3),"-")</f>
        <v>82</v>
      </c>
      <c r="O147" s="77" cm="1">
        <f t="array" ref="O147">IFERROR(ROUND(INDEX(F_Inputs!$A$2:$Z$438,MATCH($B147&amp;$D147,F_Inputs!$A$2:$A$438&amp;F_Inputs!$B$2:$B$438,0),MATCH(O$6,F_Inputs!$A$2:$Z$2,0)),3),"-")</f>
        <v>82</v>
      </c>
      <c r="P147" s="77" cm="1">
        <f t="array" ref="P147">IFERROR(ROUND(INDEX(F_Inputs!$A$2:$Z$438,MATCH($B147&amp;$D147,F_Inputs!$A$2:$A$438&amp;F_Inputs!$B$2:$B$438,0),MATCH(P$6,F_Inputs!$A$2:$Z$2,0)),3),"-")</f>
        <v>85</v>
      </c>
      <c r="Q147" s="77" cm="1">
        <f t="array" ref="Q147">IFERROR(ROUND(INDEX(F_Inputs!$A$2:$Z$438,MATCH($B147&amp;$D147,F_Inputs!$A$2:$A$438&amp;F_Inputs!$B$2:$B$438,0),MATCH(Q$6,F_Inputs!$A$2:$Z$2,0)),3),"-")</f>
        <v>80</v>
      </c>
      <c r="R147" s="77" cm="1">
        <f t="array" ref="R147">IFERROR(ROUND(INDEX(F_Inputs!$A$2:$Z$438,MATCH($B147&amp;$D147,F_Inputs!$A$2:$A$438&amp;F_Inputs!$B$2:$B$438,0),MATCH(R$6,F_Inputs!$A$2:$Z$2,0)),3),"-")</f>
        <v>85</v>
      </c>
      <c r="S147" s="77" cm="1">
        <f t="array" ref="S147">IFERROR(ROUND(INDEX(F_Inputs!$A$2:$Z$438,MATCH($B147&amp;$D147,F_Inputs!$A$2:$A$438&amp;F_Inputs!$B$2:$B$438,0),MATCH(S$6,F_Inputs!$A$2:$Z$2,0)),3),"-")</f>
        <v>85</v>
      </c>
      <c r="T147" s="77" cm="1">
        <f t="array" ref="T147">IFERROR(ROUND(INDEX(F_Inputs!$A$2:$Z$438,MATCH($B147&amp;$D147,F_Inputs!$A$2:$A$438&amp;F_Inputs!$B$2:$B$438,0),MATCH(T$6,F_Inputs!$A$2:$Z$2,0)),3),"-")</f>
        <v>85</v>
      </c>
      <c r="U147" s="77" cm="1">
        <f t="array" ref="U147">IFERROR(ROUND(INDEX(F_Inputs!$A$2:$Z$438,MATCH($B147&amp;$D147,F_Inputs!$A$2:$A$438&amp;F_Inputs!$B$2:$B$438,0),MATCH(U$6,F_Inputs!$A$2:$Z$2,0)),3),"-")</f>
        <v>85</v>
      </c>
      <c r="V147" s="77" cm="1">
        <f t="array" ref="V147">IFERROR(ROUND(INDEX(F_Inputs!$A$2:$Z$438,MATCH($B147&amp;$D147,F_Inputs!$A$2:$A$438&amp;F_Inputs!$B$2:$B$438,0),MATCH(V$6,F_Inputs!$A$2:$Z$2,0)),3),"-")</f>
        <v>85</v>
      </c>
      <c r="W147" s="77" cm="1">
        <f t="array" ref="W147">IFERROR(ROUND(INDEX(F_Inputs!$A$2:$Z$438,MATCH($B147&amp;$D147,F_Inputs!$A$2:$A$438&amp;F_Inputs!$B$2:$B$438,0),MATCH(W$6,F_Inputs!$A$2:$Z$2,0)),3),"-")</f>
        <v>85</v>
      </c>
      <c r="X147" s="77" cm="1">
        <f t="array" ref="X147">IFERROR(ROUND(INDEX(F_Inputs!$A$2:$Z$438,MATCH($B147&amp;$D147,F_Inputs!$A$2:$A$438&amp;F_Inputs!$B$2:$B$438,0),MATCH(X$6,F_Inputs!$A$2:$Z$2,0)),3),"-")</f>
        <v>85</v>
      </c>
      <c r="Y147" s="77" cm="1">
        <f t="array" ref="Y147">IFERROR(ROUND(INDEX(F_Inputs!$A$2:$Z$438,MATCH($B147&amp;$D147,F_Inputs!$A$2:$A$438&amp;F_Inputs!$B$2:$B$438,0),MATCH(Y$6,F_Inputs!$A$2:$Z$2,0)),3),"-")</f>
        <v>85</v>
      </c>
      <c r="Z147" s="77" cm="1">
        <f t="array" ref="Z147">IFERROR(ROUND(INDEX(F_Inputs!$A$2:$Z$438,MATCH($B147&amp;$D147,F_Inputs!$A$2:$A$438&amp;F_Inputs!$B$2:$B$438,0),MATCH(Z$6,F_Inputs!$A$2:$Z$2,0)),3),"-")</f>
        <v>85</v>
      </c>
      <c r="AA147" s="77" cm="1">
        <f t="array" ref="AA147">IFERROR(ROUND(INDEX(F_Inputs!$A$2:$Z$438,MATCH($B147&amp;$D147,F_Inputs!$A$2:$A$438&amp;F_Inputs!$B$2:$B$438,0),MATCH(AA$6,F_Inputs!$A$2:$Z$2,0)),3),"-")</f>
        <v>85</v>
      </c>
      <c r="AB147" s="77" cm="1">
        <f t="array" ref="AB147">IFERROR(ROUND(INDEX(F_Inputs!$A$2:$Z$438,MATCH($B147&amp;$D147,F_Inputs!$A$2:$A$438&amp;F_Inputs!$B$2:$B$438,0),MATCH(AB$6,F_Inputs!$A$2:$Z$2,0)),3),"-")</f>
        <v>85</v>
      </c>
    </row>
    <row r="148" spans="2:28" ht="20.45">
      <c r="B148" s="41" t="s">
        <v>233</v>
      </c>
      <c r="C148" s="4" t="str">
        <f t="shared" si="12"/>
        <v>Number</v>
      </c>
      <c r="D148" s="4" t="str">
        <f t="shared" ref="D148:D164" si="13">$D$146</f>
        <v>OUT5_08_H_PR24</v>
      </c>
      <c r="E148" s="77" t="str" cm="1">
        <f t="array" ref="E148">IFERROR(ROUND(INDEX(F_Inputs!$A$2:$Z$438,MATCH($B148&amp;$D148,F_Inputs!$A$2:$A$438&amp;F_Inputs!$B$2:$B$438,0),MATCH(E$6,F_Inputs!$A$2:$Z$2,0)),3),"-")</f>
        <v>-</v>
      </c>
      <c r="F148" s="77" t="str" cm="1">
        <f t="array" ref="F148">IFERROR(ROUND(INDEX(F_Inputs!$A$2:$Z$438,MATCH($B148&amp;$D148,F_Inputs!$A$2:$A$438&amp;F_Inputs!$B$2:$B$438,0),MATCH(F$6,F_Inputs!$A$2:$Z$2,0)),3),"-")</f>
        <v>-</v>
      </c>
      <c r="G148" s="77" t="str" cm="1">
        <f t="array" ref="G148">IFERROR(ROUND(INDEX(F_Inputs!$A$2:$Z$438,MATCH($B148&amp;$D148,F_Inputs!$A$2:$A$438&amp;F_Inputs!$B$2:$B$438,0),MATCH(G$6,F_Inputs!$A$2:$Z$2,0)),3),"-")</f>
        <v>-</v>
      </c>
      <c r="H148" s="77" t="str" cm="1">
        <f t="array" ref="H148">IFERROR(ROUND(INDEX(F_Inputs!$A$2:$Z$438,MATCH($B148&amp;$D148,F_Inputs!$A$2:$A$438&amp;F_Inputs!$B$2:$B$438,0),MATCH(H$6,F_Inputs!$A$2:$Z$2,0)),3),"-")</f>
        <v>-</v>
      </c>
      <c r="I148" s="77" cm="1">
        <f t="array" ref="I148">IFERROR(ROUND(INDEX(F_Inputs!$A$2:$Z$438,MATCH($B148&amp;$D148,F_Inputs!$A$2:$A$438&amp;F_Inputs!$B$2:$B$438,0),MATCH(I$6,F_Inputs!$A$2:$Z$2,0)),3),"-")</f>
        <v>0</v>
      </c>
      <c r="J148" s="77" cm="1">
        <f t="array" ref="J148">IFERROR(ROUND(INDEX(F_Inputs!$A$2:$Z$438,MATCH($B148&amp;$D148,F_Inputs!$A$2:$A$438&amp;F_Inputs!$B$2:$B$438,0),MATCH(J$6,F_Inputs!$A$2:$Z$2,0)),3),"-")</f>
        <v>0</v>
      </c>
      <c r="K148" s="77" cm="1">
        <f t="array" ref="K148">IFERROR(ROUND(INDEX(F_Inputs!$A$2:$Z$438,MATCH($B148&amp;$D148,F_Inputs!$A$2:$A$438&amp;F_Inputs!$B$2:$B$438,0),MATCH(K$6,F_Inputs!$A$2:$Z$2,0)),3),"-")</f>
        <v>0</v>
      </c>
      <c r="L148" s="77" cm="1">
        <f t="array" ref="L148">IFERROR(ROUND(INDEX(F_Inputs!$A$2:$Z$438,MATCH($B148&amp;$D148,F_Inputs!$A$2:$A$438&amp;F_Inputs!$B$2:$B$438,0),MATCH(L$6,F_Inputs!$A$2:$Z$2,0)),3),"-")</f>
        <v>0</v>
      </c>
      <c r="M148" s="77" cm="1">
        <f t="array" ref="M148">IFERROR(ROUND(INDEX(F_Inputs!$A$2:$Z$438,MATCH($B148&amp;$D148,F_Inputs!$A$2:$A$438&amp;F_Inputs!$B$2:$B$438,0),MATCH(M$6,F_Inputs!$A$2:$Z$2,0)),3),"-")</f>
        <v>0</v>
      </c>
      <c r="N148" s="77" cm="1">
        <f t="array" ref="N148">IFERROR(ROUND(INDEX(F_Inputs!$A$2:$Z$438,MATCH($B148&amp;$D148,F_Inputs!$A$2:$A$438&amp;F_Inputs!$B$2:$B$438,0),MATCH(N$6,F_Inputs!$A$2:$Z$2,0)),3),"-")</f>
        <v>0</v>
      </c>
      <c r="O148" s="77" cm="1">
        <f t="array" ref="O148">IFERROR(ROUND(INDEX(F_Inputs!$A$2:$Z$438,MATCH($B148&amp;$D148,F_Inputs!$A$2:$A$438&amp;F_Inputs!$B$2:$B$438,0),MATCH(O$6,F_Inputs!$A$2:$Z$2,0)),3),"-")</f>
        <v>0</v>
      </c>
      <c r="P148" s="77" cm="1">
        <f t="array" ref="P148">IFERROR(ROUND(INDEX(F_Inputs!$A$2:$Z$438,MATCH($B148&amp;$D148,F_Inputs!$A$2:$A$438&amp;F_Inputs!$B$2:$B$438,0),MATCH(P$6,F_Inputs!$A$2:$Z$2,0)),3),"-")</f>
        <v>0</v>
      </c>
      <c r="Q148" s="77" cm="1">
        <f t="array" ref="Q148">IFERROR(ROUND(INDEX(F_Inputs!$A$2:$Z$438,MATCH($B148&amp;$D148,F_Inputs!$A$2:$A$438&amp;F_Inputs!$B$2:$B$438,0),MATCH(Q$6,F_Inputs!$A$2:$Z$2,0)),3),"-")</f>
        <v>0</v>
      </c>
      <c r="R148" s="77" cm="1">
        <f t="array" ref="R148">IFERROR(ROUND(INDEX(F_Inputs!$A$2:$Z$438,MATCH($B148&amp;$D148,F_Inputs!$A$2:$A$438&amp;F_Inputs!$B$2:$B$438,0),MATCH(R$6,F_Inputs!$A$2:$Z$2,0)),3),"-")</f>
        <v>0</v>
      </c>
      <c r="S148" s="77" cm="1">
        <f t="array" ref="S148">IFERROR(ROUND(INDEX(F_Inputs!$A$2:$Z$438,MATCH($B148&amp;$D148,F_Inputs!$A$2:$A$438&amp;F_Inputs!$B$2:$B$438,0),MATCH(S$6,F_Inputs!$A$2:$Z$2,0)),3),"-")</f>
        <v>0</v>
      </c>
      <c r="T148" s="77" cm="1">
        <f t="array" ref="T148">IFERROR(ROUND(INDEX(F_Inputs!$A$2:$Z$438,MATCH($B148&amp;$D148,F_Inputs!$A$2:$A$438&amp;F_Inputs!$B$2:$B$438,0),MATCH(T$6,F_Inputs!$A$2:$Z$2,0)),3),"-")</f>
        <v>0</v>
      </c>
      <c r="U148" s="77" cm="1">
        <f t="array" ref="U148">IFERROR(ROUND(INDEX(F_Inputs!$A$2:$Z$438,MATCH($B148&amp;$D148,F_Inputs!$A$2:$A$438&amp;F_Inputs!$B$2:$B$438,0),MATCH(U$6,F_Inputs!$A$2:$Z$2,0)),3),"-")</f>
        <v>0</v>
      </c>
      <c r="V148" s="77" cm="1">
        <f t="array" ref="V148">IFERROR(ROUND(INDEX(F_Inputs!$A$2:$Z$438,MATCH($B148&amp;$D148,F_Inputs!$A$2:$A$438&amp;F_Inputs!$B$2:$B$438,0),MATCH(V$6,F_Inputs!$A$2:$Z$2,0)),3),"-")</f>
        <v>0</v>
      </c>
      <c r="W148" s="77" cm="1">
        <f t="array" ref="W148">IFERROR(ROUND(INDEX(F_Inputs!$A$2:$Z$438,MATCH($B148&amp;$D148,F_Inputs!$A$2:$A$438&amp;F_Inputs!$B$2:$B$438,0),MATCH(W$6,F_Inputs!$A$2:$Z$2,0)),3),"-")</f>
        <v>0</v>
      </c>
      <c r="X148" s="77" cm="1">
        <f t="array" ref="X148">IFERROR(ROUND(INDEX(F_Inputs!$A$2:$Z$438,MATCH($B148&amp;$D148,F_Inputs!$A$2:$A$438&amp;F_Inputs!$B$2:$B$438,0),MATCH(X$6,F_Inputs!$A$2:$Z$2,0)),3),"-")</f>
        <v>0</v>
      </c>
      <c r="Y148" s="77" cm="1">
        <f t="array" ref="Y148">IFERROR(ROUND(INDEX(F_Inputs!$A$2:$Z$438,MATCH($B148&amp;$D148,F_Inputs!$A$2:$A$438&amp;F_Inputs!$B$2:$B$438,0),MATCH(Y$6,F_Inputs!$A$2:$Z$2,0)),3),"-")</f>
        <v>0</v>
      </c>
      <c r="Z148" s="77" cm="1">
        <f t="array" ref="Z148">IFERROR(ROUND(INDEX(F_Inputs!$A$2:$Z$438,MATCH($B148&amp;$D148,F_Inputs!$A$2:$A$438&amp;F_Inputs!$B$2:$B$438,0),MATCH(Z$6,F_Inputs!$A$2:$Z$2,0)),3),"-")</f>
        <v>0</v>
      </c>
      <c r="AA148" s="77" cm="1">
        <f t="array" ref="AA148">IFERROR(ROUND(INDEX(F_Inputs!$A$2:$Z$438,MATCH($B148&amp;$D148,F_Inputs!$A$2:$A$438&amp;F_Inputs!$B$2:$B$438,0),MATCH(AA$6,F_Inputs!$A$2:$Z$2,0)),3),"-")</f>
        <v>0</v>
      </c>
      <c r="AB148" s="77" cm="1">
        <f t="array" ref="AB148">IFERROR(ROUND(INDEX(F_Inputs!$A$2:$Z$438,MATCH($B148&amp;$D148,F_Inputs!$A$2:$A$438&amp;F_Inputs!$B$2:$B$438,0),MATCH(AB$6,F_Inputs!$A$2:$Z$2,0)),3),"-")</f>
        <v>0</v>
      </c>
    </row>
    <row r="149" spans="2:28" ht="20.45">
      <c r="B149" s="41" t="s">
        <v>236</v>
      </c>
      <c r="C149" s="4" t="str">
        <f t="shared" si="12"/>
        <v>Number</v>
      </c>
      <c r="D149" s="4" t="str">
        <f t="shared" si="13"/>
        <v>OUT5_08_H_PR24</v>
      </c>
      <c r="E149" s="77" t="str" cm="1">
        <f t="array" ref="E149">IFERROR(ROUND(INDEX(F_Inputs!$A$2:$Z$438,MATCH($B149&amp;$D149,F_Inputs!$A$2:$A$438&amp;F_Inputs!$B$2:$B$438,0),MATCH(E$6,F_Inputs!$A$2:$Z$2,0)),3),"-")</f>
        <v>-</v>
      </c>
      <c r="F149" s="77" t="str" cm="1">
        <f t="array" ref="F149">IFERROR(ROUND(INDEX(F_Inputs!$A$2:$Z$438,MATCH($B149&amp;$D149,F_Inputs!$A$2:$A$438&amp;F_Inputs!$B$2:$B$438,0),MATCH(F$6,F_Inputs!$A$2:$Z$2,0)),3),"-")</f>
        <v>-</v>
      </c>
      <c r="G149" s="77" t="str" cm="1">
        <f t="array" ref="G149">IFERROR(ROUND(INDEX(F_Inputs!$A$2:$Z$438,MATCH($B149&amp;$D149,F_Inputs!$A$2:$A$438&amp;F_Inputs!$B$2:$B$438,0),MATCH(G$6,F_Inputs!$A$2:$Z$2,0)),3),"-")</f>
        <v>-</v>
      </c>
      <c r="H149" s="77" t="str" cm="1">
        <f t="array" ref="H149">IFERROR(ROUND(INDEX(F_Inputs!$A$2:$Z$438,MATCH($B149&amp;$D149,F_Inputs!$A$2:$A$438&amp;F_Inputs!$B$2:$B$438,0),MATCH(H$6,F_Inputs!$A$2:$Z$2,0)),3),"-")</f>
        <v>-</v>
      </c>
      <c r="I149" s="77" cm="1">
        <f t="array" ref="I149">IFERROR(ROUND(INDEX(F_Inputs!$A$2:$Z$438,MATCH($B149&amp;$D149,F_Inputs!$A$2:$A$438&amp;F_Inputs!$B$2:$B$438,0),MATCH(I$6,F_Inputs!$A$2:$Z$2,0)),3),"-")</f>
        <v>18</v>
      </c>
      <c r="J149" s="77" cm="1">
        <f t="array" ref="J149">IFERROR(ROUND(INDEX(F_Inputs!$A$2:$Z$438,MATCH($B149&amp;$D149,F_Inputs!$A$2:$A$438&amp;F_Inputs!$B$2:$B$438,0),MATCH(J$6,F_Inputs!$A$2:$Z$2,0)),3),"-")</f>
        <v>21</v>
      </c>
      <c r="K149" s="77" cm="1">
        <f t="array" ref="K149">IFERROR(ROUND(INDEX(F_Inputs!$A$2:$Z$438,MATCH($B149&amp;$D149,F_Inputs!$A$2:$A$438&amp;F_Inputs!$B$2:$B$438,0),MATCH(K$6,F_Inputs!$A$2:$Z$2,0)),3),"-")</f>
        <v>20</v>
      </c>
      <c r="L149" s="77" cm="1">
        <f t="array" ref="L149">IFERROR(ROUND(INDEX(F_Inputs!$A$2:$Z$438,MATCH($B149&amp;$D149,F_Inputs!$A$2:$A$438&amp;F_Inputs!$B$2:$B$438,0),MATCH(L$6,F_Inputs!$A$2:$Z$2,0)),3),"-")</f>
        <v>22</v>
      </c>
      <c r="M149" s="77" cm="1">
        <f t="array" ref="M149">IFERROR(ROUND(INDEX(F_Inputs!$A$2:$Z$438,MATCH($B149&amp;$D149,F_Inputs!$A$2:$A$438&amp;F_Inputs!$B$2:$B$438,0),MATCH(M$6,F_Inputs!$A$2:$Z$2,0)),3),"-")</f>
        <v>23</v>
      </c>
      <c r="N149" s="77" t="str" cm="1">
        <f t="array" ref="N149">IFERROR(ROUND(INDEX(F_Inputs!$A$2:$Z$438,MATCH($B149&amp;$D149,F_Inputs!$A$2:$A$438&amp;F_Inputs!$B$2:$B$438,0),MATCH(N$6,F_Inputs!$A$2:$Z$2,0)),3),"-")</f>
        <v>-</v>
      </c>
      <c r="O149" s="77" cm="1">
        <f t="array" ref="O149">IFERROR(ROUND(INDEX(F_Inputs!$A$2:$Z$438,MATCH($B149&amp;$D149,F_Inputs!$A$2:$A$438&amp;F_Inputs!$B$2:$B$438,0),MATCH(O$6,F_Inputs!$A$2:$Z$2,0)),3),"-")</f>
        <v>22</v>
      </c>
      <c r="P149" s="77" cm="1">
        <f t="array" ref="P149">IFERROR(ROUND(INDEX(F_Inputs!$A$2:$Z$438,MATCH($B149&amp;$D149,F_Inputs!$A$2:$A$438&amp;F_Inputs!$B$2:$B$438,0),MATCH(P$6,F_Inputs!$A$2:$Z$2,0)),3),"-")</f>
        <v>19</v>
      </c>
      <c r="Q149" s="77" cm="1">
        <f t="array" ref="Q149">IFERROR(ROUND(INDEX(F_Inputs!$A$2:$Z$438,MATCH($B149&amp;$D149,F_Inputs!$A$2:$A$438&amp;F_Inputs!$B$2:$B$438,0),MATCH(Q$6,F_Inputs!$A$2:$Z$2,0)),3),"-")</f>
        <v>19</v>
      </c>
      <c r="R149" s="77" cm="1">
        <f t="array" ref="R149">IFERROR(ROUND(INDEX(F_Inputs!$A$2:$Z$438,MATCH($B149&amp;$D149,F_Inputs!$A$2:$A$438&amp;F_Inputs!$B$2:$B$438,0),MATCH(R$6,F_Inputs!$A$2:$Z$2,0)),3),"-")</f>
        <v>17</v>
      </c>
      <c r="S149" s="77" cm="1">
        <f t="array" ref="S149">IFERROR(ROUND(INDEX(F_Inputs!$A$2:$Z$438,MATCH($B149&amp;$D149,F_Inputs!$A$2:$A$438&amp;F_Inputs!$B$2:$B$438,0),MATCH(S$6,F_Inputs!$A$2:$Z$2,0)),3),"-")</f>
        <v>17</v>
      </c>
      <c r="T149" s="77" cm="1">
        <f t="array" ref="T149">IFERROR(ROUND(INDEX(F_Inputs!$A$2:$Z$438,MATCH($B149&amp;$D149,F_Inputs!$A$2:$A$438&amp;F_Inputs!$B$2:$B$438,0),MATCH(T$6,F_Inputs!$A$2:$Z$2,0)),3),"-")</f>
        <v>17</v>
      </c>
      <c r="U149" s="77" cm="1">
        <f t="array" ref="U149">IFERROR(ROUND(INDEX(F_Inputs!$A$2:$Z$438,MATCH($B149&amp;$D149,F_Inputs!$A$2:$A$438&amp;F_Inputs!$B$2:$B$438,0),MATCH(U$6,F_Inputs!$A$2:$Z$2,0)),3),"-")</f>
        <v>17</v>
      </c>
      <c r="V149" s="77" cm="1">
        <f t="array" ref="V149">IFERROR(ROUND(INDEX(F_Inputs!$A$2:$Z$438,MATCH($B149&amp;$D149,F_Inputs!$A$2:$A$438&amp;F_Inputs!$B$2:$B$438,0),MATCH(V$6,F_Inputs!$A$2:$Z$2,0)),3),"-")</f>
        <v>18</v>
      </c>
      <c r="W149" s="77" cm="1">
        <f t="array" ref="W149">IFERROR(ROUND(INDEX(F_Inputs!$A$2:$Z$438,MATCH($B149&amp;$D149,F_Inputs!$A$2:$A$438&amp;F_Inputs!$B$2:$B$438,0),MATCH(W$6,F_Inputs!$A$2:$Z$2,0)),3),"-")</f>
        <v>22</v>
      </c>
      <c r="X149" s="77" cm="1">
        <f t="array" ref="X149">IFERROR(ROUND(INDEX(F_Inputs!$A$2:$Z$438,MATCH($B149&amp;$D149,F_Inputs!$A$2:$A$438&amp;F_Inputs!$B$2:$B$438,0),MATCH(X$6,F_Inputs!$A$2:$Z$2,0)),3),"-")</f>
        <v>23</v>
      </c>
      <c r="Y149" s="77" cm="1">
        <f t="array" ref="Y149">IFERROR(ROUND(INDEX(F_Inputs!$A$2:$Z$438,MATCH($B149&amp;$D149,F_Inputs!$A$2:$A$438&amp;F_Inputs!$B$2:$B$438,0),MATCH(Y$6,F_Inputs!$A$2:$Z$2,0)),3),"-")</f>
        <v>23</v>
      </c>
      <c r="Z149" s="77" cm="1">
        <f t="array" ref="Z149">IFERROR(ROUND(INDEX(F_Inputs!$A$2:$Z$438,MATCH($B149&amp;$D149,F_Inputs!$A$2:$A$438&amp;F_Inputs!$B$2:$B$438,0),MATCH(Z$6,F_Inputs!$A$2:$Z$2,0)),3),"-")</f>
        <v>23</v>
      </c>
      <c r="AA149" s="77" cm="1">
        <f t="array" ref="AA149">IFERROR(ROUND(INDEX(F_Inputs!$A$2:$Z$438,MATCH($B149&amp;$D149,F_Inputs!$A$2:$A$438&amp;F_Inputs!$B$2:$B$438,0),MATCH(AA$6,F_Inputs!$A$2:$Z$2,0)),3),"-")</f>
        <v>24</v>
      </c>
      <c r="AB149" s="77" cm="1">
        <f t="array" ref="AB149">IFERROR(ROUND(INDEX(F_Inputs!$A$2:$Z$438,MATCH($B149&amp;$D149,F_Inputs!$A$2:$A$438&amp;F_Inputs!$B$2:$B$438,0),MATCH(AB$6,F_Inputs!$A$2:$Z$2,0)),3),"-")</f>
        <v>24</v>
      </c>
    </row>
    <row r="150" spans="2:28" ht="20.45">
      <c r="B150" s="41" t="s">
        <v>237</v>
      </c>
      <c r="C150" s="4" t="str">
        <f t="shared" si="12"/>
        <v>Number</v>
      </c>
      <c r="D150" s="4" t="str">
        <f t="shared" si="13"/>
        <v>OUT5_08_H_PR24</v>
      </c>
      <c r="E150" s="77" t="str" cm="1">
        <f t="array" ref="E150">IFERROR(ROUND(INDEX(F_Inputs!$A$2:$Z$438,MATCH($B150&amp;$D150,F_Inputs!$A$2:$A$438&amp;F_Inputs!$B$2:$B$438,0),MATCH(E$6,F_Inputs!$A$2:$Z$2,0)),3),"-")</f>
        <v>-</v>
      </c>
      <c r="F150" s="77" t="str" cm="1">
        <f t="array" ref="F150">IFERROR(ROUND(INDEX(F_Inputs!$A$2:$Z$438,MATCH($B150&amp;$D150,F_Inputs!$A$2:$A$438&amp;F_Inputs!$B$2:$B$438,0),MATCH(F$6,F_Inputs!$A$2:$Z$2,0)),3),"-")</f>
        <v>-</v>
      </c>
      <c r="G150" s="77" t="str" cm="1">
        <f t="array" ref="G150">IFERROR(ROUND(INDEX(F_Inputs!$A$2:$Z$438,MATCH($B150&amp;$D150,F_Inputs!$A$2:$A$438&amp;F_Inputs!$B$2:$B$438,0),MATCH(G$6,F_Inputs!$A$2:$Z$2,0)),3),"-")</f>
        <v>-</v>
      </c>
      <c r="H150" s="77" t="str" cm="1">
        <f t="array" ref="H150">IFERROR(ROUND(INDEX(F_Inputs!$A$2:$Z$438,MATCH($B150&amp;$D150,F_Inputs!$A$2:$A$438&amp;F_Inputs!$B$2:$B$438,0),MATCH(H$6,F_Inputs!$A$2:$Z$2,0)),3),"-")</f>
        <v>-</v>
      </c>
      <c r="I150" s="77" cm="1">
        <f t="array" ref="I150">IFERROR(ROUND(INDEX(F_Inputs!$A$2:$Z$438,MATCH($B150&amp;$D150,F_Inputs!$A$2:$A$438&amp;F_Inputs!$B$2:$B$438,0),MATCH(I$6,F_Inputs!$A$2:$Z$2,0)),3),"-")</f>
        <v>0</v>
      </c>
      <c r="J150" s="77" cm="1">
        <f t="array" ref="J150">IFERROR(ROUND(INDEX(F_Inputs!$A$2:$Z$438,MATCH($B150&amp;$D150,F_Inputs!$A$2:$A$438&amp;F_Inputs!$B$2:$B$438,0),MATCH(J$6,F_Inputs!$A$2:$Z$2,0)),3),"-")</f>
        <v>0</v>
      </c>
      <c r="K150" s="77" cm="1">
        <f t="array" ref="K150">IFERROR(ROUND(INDEX(F_Inputs!$A$2:$Z$438,MATCH($B150&amp;$D150,F_Inputs!$A$2:$A$438&amp;F_Inputs!$B$2:$B$438,0),MATCH(K$6,F_Inputs!$A$2:$Z$2,0)),3),"-")</f>
        <v>0</v>
      </c>
      <c r="L150" s="77" cm="1">
        <f t="array" ref="L150">IFERROR(ROUND(INDEX(F_Inputs!$A$2:$Z$438,MATCH($B150&amp;$D150,F_Inputs!$A$2:$A$438&amp;F_Inputs!$B$2:$B$438,0),MATCH(L$6,F_Inputs!$A$2:$Z$2,0)),3),"-")</f>
        <v>0</v>
      </c>
      <c r="M150" s="77" cm="1">
        <f t="array" ref="M150">IFERROR(ROUND(INDEX(F_Inputs!$A$2:$Z$438,MATCH($B150&amp;$D150,F_Inputs!$A$2:$A$438&amp;F_Inputs!$B$2:$B$438,0),MATCH(M$6,F_Inputs!$A$2:$Z$2,0)),3),"-")</f>
        <v>0</v>
      </c>
      <c r="N150" s="77" cm="1">
        <f t="array" ref="N150">IFERROR(ROUND(INDEX(F_Inputs!$A$2:$Z$438,MATCH($B150&amp;$D150,F_Inputs!$A$2:$A$438&amp;F_Inputs!$B$2:$B$438,0),MATCH(N$6,F_Inputs!$A$2:$Z$2,0)),3),"-")</f>
        <v>0</v>
      </c>
      <c r="O150" s="77" cm="1">
        <f t="array" ref="O150">IFERROR(ROUND(INDEX(F_Inputs!$A$2:$Z$438,MATCH($B150&amp;$D150,F_Inputs!$A$2:$A$438&amp;F_Inputs!$B$2:$B$438,0),MATCH(O$6,F_Inputs!$A$2:$Z$2,0)),3),"-")</f>
        <v>0</v>
      </c>
      <c r="P150" s="77" cm="1">
        <f t="array" ref="P150">IFERROR(ROUND(INDEX(F_Inputs!$A$2:$Z$438,MATCH($B150&amp;$D150,F_Inputs!$A$2:$A$438&amp;F_Inputs!$B$2:$B$438,0),MATCH(P$6,F_Inputs!$A$2:$Z$2,0)),3),"-")</f>
        <v>0</v>
      </c>
      <c r="Q150" s="77" cm="1">
        <f t="array" ref="Q150">IFERROR(ROUND(INDEX(F_Inputs!$A$2:$Z$438,MATCH($B150&amp;$D150,F_Inputs!$A$2:$A$438&amp;F_Inputs!$B$2:$B$438,0),MATCH(Q$6,F_Inputs!$A$2:$Z$2,0)),3),"-")</f>
        <v>0</v>
      </c>
      <c r="R150" s="77" cm="1">
        <f t="array" ref="R150">IFERROR(ROUND(INDEX(F_Inputs!$A$2:$Z$438,MATCH($B150&amp;$D150,F_Inputs!$A$2:$A$438&amp;F_Inputs!$B$2:$B$438,0),MATCH(R$6,F_Inputs!$A$2:$Z$2,0)),3),"-")</f>
        <v>0</v>
      </c>
      <c r="S150" s="77" cm="1">
        <f t="array" ref="S150">IFERROR(ROUND(INDEX(F_Inputs!$A$2:$Z$438,MATCH($B150&amp;$D150,F_Inputs!$A$2:$A$438&amp;F_Inputs!$B$2:$B$438,0),MATCH(S$6,F_Inputs!$A$2:$Z$2,0)),3),"-")</f>
        <v>0</v>
      </c>
      <c r="T150" s="77" cm="1">
        <f t="array" ref="T150">IFERROR(ROUND(INDEX(F_Inputs!$A$2:$Z$438,MATCH($B150&amp;$D150,F_Inputs!$A$2:$A$438&amp;F_Inputs!$B$2:$B$438,0),MATCH(T$6,F_Inputs!$A$2:$Z$2,0)),3),"-")</f>
        <v>0</v>
      </c>
      <c r="U150" s="77" cm="1">
        <f t="array" ref="U150">IFERROR(ROUND(INDEX(F_Inputs!$A$2:$Z$438,MATCH($B150&amp;$D150,F_Inputs!$A$2:$A$438&amp;F_Inputs!$B$2:$B$438,0),MATCH(U$6,F_Inputs!$A$2:$Z$2,0)),3),"-")</f>
        <v>0</v>
      </c>
      <c r="V150" s="77" cm="1">
        <f t="array" ref="V150">IFERROR(ROUND(INDEX(F_Inputs!$A$2:$Z$438,MATCH($B150&amp;$D150,F_Inputs!$A$2:$A$438&amp;F_Inputs!$B$2:$B$438,0),MATCH(V$6,F_Inputs!$A$2:$Z$2,0)),3),"-")</f>
        <v>0</v>
      </c>
      <c r="W150" s="77" cm="1">
        <f t="array" ref="W150">IFERROR(ROUND(INDEX(F_Inputs!$A$2:$Z$438,MATCH($B150&amp;$D150,F_Inputs!$A$2:$A$438&amp;F_Inputs!$B$2:$B$438,0),MATCH(W$6,F_Inputs!$A$2:$Z$2,0)),3),"-")</f>
        <v>0</v>
      </c>
      <c r="X150" s="77" cm="1">
        <f t="array" ref="X150">IFERROR(ROUND(INDEX(F_Inputs!$A$2:$Z$438,MATCH($B150&amp;$D150,F_Inputs!$A$2:$A$438&amp;F_Inputs!$B$2:$B$438,0),MATCH(X$6,F_Inputs!$A$2:$Z$2,0)),3),"-")</f>
        <v>0</v>
      </c>
      <c r="Y150" s="77" cm="1">
        <f t="array" ref="Y150">IFERROR(ROUND(INDEX(F_Inputs!$A$2:$Z$438,MATCH($B150&amp;$D150,F_Inputs!$A$2:$A$438&amp;F_Inputs!$B$2:$B$438,0),MATCH(Y$6,F_Inputs!$A$2:$Z$2,0)),3),"-")</f>
        <v>0</v>
      </c>
      <c r="Z150" s="77" cm="1">
        <f t="array" ref="Z150">IFERROR(ROUND(INDEX(F_Inputs!$A$2:$Z$438,MATCH($B150&amp;$D150,F_Inputs!$A$2:$A$438&amp;F_Inputs!$B$2:$B$438,0),MATCH(Z$6,F_Inputs!$A$2:$Z$2,0)),3),"-")</f>
        <v>0</v>
      </c>
      <c r="AA150" s="77" cm="1">
        <f t="array" ref="AA150">IFERROR(ROUND(INDEX(F_Inputs!$A$2:$Z$438,MATCH($B150&amp;$D150,F_Inputs!$A$2:$A$438&amp;F_Inputs!$B$2:$B$438,0),MATCH(AA$6,F_Inputs!$A$2:$Z$2,0)),3),"-")</f>
        <v>0</v>
      </c>
      <c r="AB150" s="77" cm="1">
        <f t="array" ref="AB150">IFERROR(ROUND(INDEX(F_Inputs!$A$2:$Z$438,MATCH($B150&amp;$D150,F_Inputs!$A$2:$A$438&amp;F_Inputs!$B$2:$B$438,0),MATCH(AB$6,F_Inputs!$A$2:$Z$2,0)),3),"-")</f>
        <v>0</v>
      </c>
    </row>
    <row r="151" spans="2:28" ht="20.45">
      <c r="B151" s="41" t="s">
        <v>241</v>
      </c>
      <c r="C151" s="4" t="str">
        <f t="shared" si="12"/>
        <v>Number</v>
      </c>
      <c r="D151" s="4" t="str">
        <f t="shared" si="13"/>
        <v>OUT5_08_H_PR24</v>
      </c>
      <c r="E151" s="77" t="str" cm="1">
        <f t="array" ref="E151">IFERROR(ROUND(INDEX(F_Inputs!$A$2:$Z$438,MATCH($B151&amp;$D151,F_Inputs!$A$2:$A$438&amp;F_Inputs!$B$2:$B$438,0),MATCH(E$6,F_Inputs!$A$2:$Z$2,0)),3),"-")</f>
        <v>-</v>
      </c>
      <c r="F151" s="77" t="str" cm="1">
        <f t="array" ref="F151">IFERROR(ROUND(INDEX(F_Inputs!$A$2:$Z$438,MATCH($B151&amp;$D151,F_Inputs!$A$2:$A$438&amp;F_Inputs!$B$2:$B$438,0),MATCH(F$6,F_Inputs!$A$2:$Z$2,0)),3),"-")</f>
        <v>-</v>
      </c>
      <c r="G151" s="77" t="str" cm="1">
        <f t="array" ref="G151">IFERROR(ROUND(INDEX(F_Inputs!$A$2:$Z$438,MATCH($B151&amp;$D151,F_Inputs!$A$2:$A$438&amp;F_Inputs!$B$2:$B$438,0),MATCH(G$6,F_Inputs!$A$2:$Z$2,0)),3),"-")</f>
        <v>-</v>
      </c>
      <c r="H151" s="77" t="str" cm="1">
        <f t="array" ref="H151">IFERROR(ROUND(INDEX(F_Inputs!$A$2:$Z$438,MATCH($B151&amp;$D151,F_Inputs!$A$2:$A$438&amp;F_Inputs!$B$2:$B$438,0),MATCH(H$6,F_Inputs!$A$2:$Z$2,0)),3),"-")</f>
        <v>-</v>
      </c>
      <c r="I151" s="77" t="str" cm="1">
        <f t="array" ref="I151">IFERROR(ROUND(INDEX(F_Inputs!$A$2:$Z$438,MATCH($B151&amp;$D151,F_Inputs!$A$2:$A$438&amp;F_Inputs!$B$2:$B$438,0),MATCH(I$6,F_Inputs!$A$2:$Z$2,0)),3),"-")</f>
        <v>-</v>
      </c>
      <c r="J151" s="77" t="str" cm="1">
        <f t="array" ref="J151">IFERROR(ROUND(INDEX(F_Inputs!$A$2:$Z$438,MATCH($B151&amp;$D151,F_Inputs!$A$2:$A$438&amp;F_Inputs!$B$2:$B$438,0),MATCH(J$6,F_Inputs!$A$2:$Z$2,0)),3),"-")</f>
        <v>-</v>
      </c>
      <c r="K151" s="77" t="str" cm="1">
        <f t="array" ref="K151">IFERROR(ROUND(INDEX(F_Inputs!$A$2:$Z$438,MATCH($B151&amp;$D151,F_Inputs!$A$2:$A$438&amp;F_Inputs!$B$2:$B$438,0),MATCH(K$6,F_Inputs!$A$2:$Z$2,0)),3),"-")</f>
        <v>-</v>
      </c>
      <c r="L151" s="77" t="str" cm="1">
        <f t="array" ref="L151">IFERROR(ROUND(INDEX(F_Inputs!$A$2:$Z$438,MATCH($B151&amp;$D151,F_Inputs!$A$2:$A$438&amp;F_Inputs!$B$2:$B$438,0),MATCH(L$6,F_Inputs!$A$2:$Z$2,0)),3),"-")</f>
        <v>-</v>
      </c>
      <c r="M151" s="77" t="str" cm="1">
        <f t="array" ref="M151">IFERROR(ROUND(INDEX(F_Inputs!$A$2:$Z$438,MATCH($B151&amp;$D151,F_Inputs!$A$2:$A$438&amp;F_Inputs!$B$2:$B$438,0),MATCH(M$6,F_Inputs!$A$2:$Z$2,0)),3),"-")</f>
        <v>-</v>
      </c>
      <c r="N151" s="77" t="str" cm="1">
        <f t="array" ref="N151">IFERROR(ROUND(INDEX(F_Inputs!$A$2:$Z$438,MATCH($B151&amp;$D151,F_Inputs!$A$2:$A$438&amp;F_Inputs!$B$2:$B$438,0),MATCH(N$6,F_Inputs!$A$2:$Z$2,0)),3),"-")</f>
        <v>-</v>
      </c>
      <c r="O151" s="77" t="str" cm="1">
        <f t="array" ref="O151">IFERROR(ROUND(INDEX(F_Inputs!$A$2:$Z$438,MATCH($B151&amp;$D151,F_Inputs!$A$2:$A$438&amp;F_Inputs!$B$2:$B$438,0),MATCH(O$6,F_Inputs!$A$2:$Z$2,0)),3),"-")</f>
        <v>-</v>
      </c>
      <c r="P151" s="77" t="str" cm="1">
        <f t="array" ref="P151">IFERROR(ROUND(INDEX(F_Inputs!$A$2:$Z$438,MATCH($B151&amp;$D151,F_Inputs!$A$2:$A$438&amp;F_Inputs!$B$2:$B$438,0),MATCH(P$6,F_Inputs!$A$2:$Z$2,0)),3),"-")</f>
        <v>-</v>
      </c>
      <c r="Q151" s="77" t="str" cm="1">
        <f t="array" ref="Q151">IFERROR(ROUND(INDEX(F_Inputs!$A$2:$Z$438,MATCH($B151&amp;$D151,F_Inputs!$A$2:$A$438&amp;F_Inputs!$B$2:$B$438,0),MATCH(Q$6,F_Inputs!$A$2:$Z$2,0)),3),"-")</f>
        <v>-</v>
      </c>
      <c r="R151" s="77" t="str" cm="1">
        <f t="array" ref="R151">IFERROR(ROUND(INDEX(F_Inputs!$A$2:$Z$438,MATCH($B151&amp;$D151,F_Inputs!$A$2:$A$438&amp;F_Inputs!$B$2:$B$438,0),MATCH(R$6,F_Inputs!$A$2:$Z$2,0)),3),"-")</f>
        <v>-</v>
      </c>
      <c r="S151" s="77" t="str" cm="1">
        <f t="array" ref="S151">IFERROR(ROUND(INDEX(F_Inputs!$A$2:$Z$438,MATCH($B151&amp;$D151,F_Inputs!$A$2:$A$438&amp;F_Inputs!$B$2:$B$438,0),MATCH(S$6,F_Inputs!$A$2:$Z$2,0)),3),"-")</f>
        <v>-</v>
      </c>
      <c r="T151" s="77" t="str" cm="1">
        <f t="array" ref="T151">IFERROR(ROUND(INDEX(F_Inputs!$A$2:$Z$438,MATCH($B151&amp;$D151,F_Inputs!$A$2:$A$438&amp;F_Inputs!$B$2:$B$438,0),MATCH(T$6,F_Inputs!$A$2:$Z$2,0)),3),"-")</f>
        <v>-</v>
      </c>
      <c r="U151" s="77" t="str" cm="1">
        <f t="array" ref="U151">IFERROR(ROUND(INDEX(F_Inputs!$A$2:$Z$438,MATCH($B151&amp;$D151,F_Inputs!$A$2:$A$438&amp;F_Inputs!$B$2:$B$438,0),MATCH(U$6,F_Inputs!$A$2:$Z$2,0)),3),"-")</f>
        <v>-</v>
      </c>
      <c r="V151" s="77" t="str" cm="1">
        <f t="array" ref="V151">IFERROR(ROUND(INDEX(F_Inputs!$A$2:$Z$438,MATCH($B151&amp;$D151,F_Inputs!$A$2:$A$438&amp;F_Inputs!$B$2:$B$438,0),MATCH(V$6,F_Inputs!$A$2:$Z$2,0)),3),"-")</f>
        <v>-</v>
      </c>
      <c r="W151" s="77" t="str" cm="1">
        <f t="array" ref="W151">IFERROR(ROUND(INDEX(F_Inputs!$A$2:$Z$438,MATCH($B151&amp;$D151,F_Inputs!$A$2:$A$438&amp;F_Inputs!$B$2:$B$438,0),MATCH(W$6,F_Inputs!$A$2:$Z$2,0)),3),"-")</f>
        <v>-</v>
      </c>
      <c r="X151" s="77" t="str" cm="1">
        <f t="array" ref="X151">IFERROR(ROUND(INDEX(F_Inputs!$A$2:$Z$438,MATCH($B151&amp;$D151,F_Inputs!$A$2:$A$438&amp;F_Inputs!$B$2:$B$438,0),MATCH(X$6,F_Inputs!$A$2:$Z$2,0)),3),"-")</f>
        <v>-</v>
      </c>
      <c r="Y151" s="77" t="str" cm="1">
        <f t="array" ref="Y151">IFERROR(ROUND(INDEX(F_Inputs!$A$2:$Z$438,MATCH($B151&amp;$D151,F_Inputs!$A$2:$A$438&amp;F_Inputs!$B$2:$B$438,0),MATCH(Y$6,F_Inputs!$A$2:$Z$2,0)),3),"-")</f>
        <v>-</v>
      </c>
      <c r="Z151" s="77" t="str" cm="1">
        <f t="array" ref="Z151">IFERROR(ROUND(INDEX(F_Inputs!$A$2:$Z$438,MATCH($B151&amp;$D151,F_Inputs!$A$2:$A$438&amp;F_Inputs!$B$2:$B$438,0),MATCH(Z$6,F_Inputs!$A$2:$Z$2,0)),3),"-")</f>
        <v>-</v>
      </c>
      <c r="AA151" s="77" t="str" cm="1">
        <f t="array" ref="AA151">IFERROR(ROUND(INDEX(F_Inputs!$A$2:$Z$438,MATCH($B151&amp;$D151,F_Inputs!$A$2:$A$438&amp;F_Inputs!$B$2:$B$438,0),MATCH(AA$6,F_Inputs!$A$2:$Z$2,0)),3),"-")</f>
        <v>-</v>
      </c>
      <c r="AB151" s="77" t="str" cm="1">
        <f t="array" ref="AB151">IFERROR(ROUND(INDEX(F_Inputs!$A$2:$Z$438,MATCH($B151&amp;$D151,F_Inputs!$A$2:$A$438&amp;F_Inputs!$B$2:$B$438,0),MATCH(AB$6,F_Inputs!$A$2:$Z$2,0)),3),"-")</f>
        <v>-</v>
      </c>
    </row>
    <row r="152" spans="2:28" ht="20.45">
      <c r="B152" s="41" t="s">
        <v>242</v>
      </c>
      <c r="C152" s="4" t="str">
        <f t="shared" si="12"/>
        <v>Number</v>
      </c>
      <c r="D152" s="4" t="str">
        <f t="shared" si="13"/>
        <v>OUT5_08_H_PR24</v>
      </c>
      <c r="E152" s="77" t="str" cm="1">
        <f t="array" ref="E152">IFERROR(ROUND(INDEX(F_Inputs!$A$2:$Z$438,MATCH($B152&amp;$D152,F_Inputs!$A$2:$A$438&amp;F_Inputs!$B$2:$B$438,0),MATCH(E$6,F_Inputs!$A$2:$Z$2,0)),3),"-")</f>
        <v>-</v>
      </c>
      <c r="F152" s="77" t="str" cm="1">
        <f t="array" ref="F152">IFERROR(ROUND(INDEX(F_Inputs!$A$2:$Z$438,MATCH($B152&amp;$D152,F_Inputs!$A$2:$A$438&amp;F_Inputs!$B$2:$B$438,0),MATCH(F$6,F_Inputs!$A$2:$Z$2,0)),3),"-")</f>
        <v>-</v>
      </c>
      <c r="G152" s="77" t="str" cm="1">
        <f t="array" ref="G152">IFERROR(ROUND(INDEX(F_Inputs!$A$2:$Z$438,MATCH($B152&amp;$D152,F_Inputs!$A$2:$A$438&amp;F_Inputs!$B$2:$B$438,0),MATCH(G$6,F_Inputs!$A$2:$Z$2,0)),3),"-")</f>
        <v>-</v>
      </c>
      <c r="H152" s="77" t="str" cm="1">
        <f t="array" ref="H152">IFERROR(ROUND(INDEX(F_Inputs!$A$2:$Z$438,MATCH($B152&amp;$D152,F_Inputs!$A$2:$A$438&amp;F_Inputs!$B$2:$B$438,0),MATCH(H$6,F_Inputs!$A$2:$Z$2,0)),3),"-")</f>
        <v>-</v>
      </c>
      <c r="I152" s="77" cm="1">
        <f t="array" ref="I152">IFERROR(ROUND(INDEX(F_Inputs!$A$2:$Z$438,MATCH($B152&amp;$D152,F_Inputs!$A$2:$A$438&amp;F_Inputs!$B$2:$B$438,0),MATCH(I$6,F_Inputs!$A$2:$Z$2,0)),3),"-")</f>
        <v>53</v>
      </c>
      <c r="J152" s="77" cm="1">
        <f t="array" ref="J152">IFERROR(ROUND(INDEX(F_Inputs!$A$2:$Z$438,MATCH($B152&amp;$D152,F_Inputs!$A$2:$A$438&amp;F_Inputs!$B$2:$B$438,0),MATCH(J$6,F_Inputs!$A$2:$Z$2,0)),3),"-")</f>
        <v>51</v>
      </c>
      <c r="K152" s="77" cm="1">
        <f t="array" ref="K152">IFERROR(ROUND(INDEX(F_Inputs!$A$2:$Z$438,MATCH($B152&amp;$D152,F_Inputs!$A$2:$A$438&amp;F_Inputs!$B$2:$B$438,0),MATCH(K$6,F_Inputs!$A$2:$Z$2,0)),3),"-")</f>
        <v>53</v>
      </c>
      <c r="L152" s="77" cm="1">
        <f t="array" ref="L152">IFERROR(ROUND(INDEX(F_Inputs!$A$2:$Z$438,MATCH($B152&amp;$D152,F_Inputs!$A$2:$A$438&amp;F_Inputs!$B$2:$B$438,0),MATCH(L$6,F_Inputs!$A$2:$Z$2,0)),3),"-")</f>
        <v>55</v>
      </c>
      <c r="M152" s="77" cm="1">
        <f t="array" ref="M152">IFERROR(ROUND(INDEX(F_Inputs!$A$2:$Z$438,MATCH($B152&amp;$D152,F_Inputs!$A$2:$A$438&amp;F_Inputs!$B$2:$B$438,0),MATCH(M$6,F_Inputs!$A$2:$Z$2,0)),3),"-")</f>
        <v>58</v>
      </c>
      <c r="N152" s="77" cm="1">
        <f t="array" ref="N152">IFERROR(ROUND(INDEX(F_Inputs!$A$2:$Z$438,MATCH($B152&amp;$D152,F_Inputs!$A$2:$A$438&amp;F_Inputs!$B$2:$B$438,0),MATCH(N$6,F_Inputs!$A$2:$Z$2,0)),3),"-")</f>
        <v>58</v>
      </c>
      <c r="O152" s="77" cm="1">
        <f t="array" ref="O152">IFERROR(ROUND(INDEX(F_Inputs!$A$2:$Z$438,MATCH($B152&amp;$D152,F_Inputs!$A$2:$A$438&amp;F_Inputs!$B$2:$B$438,0),MATCH(O$6,F_Inputs!$A$2:$Z$2,0)),3),"-")</f>
        <v>60</v>
      </c>
      <c r="P152" s="77" cm="1">
        <f t="array" ref="P152">IFERROR(ROUND(INDEX(F_Inputs!$A$2:$Z$438,MATCH($B152&amp;$D152,F_Inputs!$A$2:$A$438&amp;F_Inputs!$B$2:$B$438,0),MATCH(P$6,F_Inputs!$A$2:$Z$2,0)),3),"-")</f>
        <v>57</v>
      </c>
      <c r="Q152" s="77" cm="1">
        <f t="array" ref="Q152">IFERROR(ROUND(INDEX(F_Inputs!$A$2:$Z$438,MATCH($B152&amp;$D152,F_Inputs!$A$2:$A$438&amp;F_Inputs!$B$2:$B$438,0),MATCH(Q$6,F_Inputs!$A$2:$Z$2,0)),3),"-")</f>
        <v>48</v>
      </c>
      <c r="R152" s="77" cm="1">
        <f t="array" ref="R152">IFERROR(ROUND(INDEX(F_Inputs!$A$2:$Z$438,MATCH($B152&amp;$D152,F_Inputs!$A$2:$A$438&amp;F_Inputs!$B$2:$B$438,0),MATCH(R$6,F_Inputs!$A$2:$Z$2,0)),3),"-")</f>
        <v>50</v>
      </c>
      <c r="S152" s="77" cm="1">
        <f t="array" ref="S152">IFERROR(ROUND(INDEX(F_Inputs!$A$2:$Z$438,MATCH($B152&amp;$D152,F_Inputs!$A$2:$A$438&amp;F_Inputs!$B$2:$B$438,0),MATCH(S$6,F_Inputs!$A$2:$Z$2,0)),3),"-")</f>
        <v>56</v>
      </c>
      <c r="T152" s="77" cm="1">
        <f t="array" ref="T152">IFERROR(ROUND(INDEX(F_Inputs!$A$2:$Z$438,MATCH($B152&amp;$D152,F_Inputs!$A$2:$A$438&amp;F_Inputs!$B$2:$B$438,0),MATCH(T$6,F_Inputs!$A$2:$Z$2,0)),3),"-")</f>
        <v>57</v>
      </c>
      <c r="U152" s="77" cm="1">
        <f t="array" ref="U152">IFERROR(ROUND(INDEX(F_Inputs!$A$2:$Z$438,MATCH($B152&amp;$D152,F_Inputs!$A$2:$A$438&amp;F_Inputs!$B$2:$B$438,0),MATCH(U$6,F_Inputs!$A$2:$Z$2,0)),3),"-")</f>
        <v>58</v>
      </c>
      <c r="V152" s="77" cm="1">
        <f t="array" ref="V152">IFERROR(ROUND(INDEX(F_Inputs!$A$2:$Z$438,MATCH($B152&amp;$D152,F_Inputs!$A$2:$A$438&amp;F_Inputs!$B$2:$B$438,0),MATCH(V$6,F_Inputs!$A$2:$Z$2,0)),3),"-")</f>
        <v>58</v>
      </c>
      <c r="W152" s="77" cm="1">
        <f t="array" ref="W152">IFERROR(ROUND(INDEX(F_Inputs!$A$2:$Z$438,MATCH($B152&amp;$D152,F_Inputs!$A$2:$A$438&amp;F_Inputs!$B$2:$B$438,0),MATCH(W$6,F_Inputs!$A$2:$Z$2,0)),3),"-")</f>
        <v>58</v>
      </c>
      <c r="X152" s="77" cm="1">
        <f t="array" ref="X152">IFERROR(ROUND(INDEX(F_Inputs!$A$2:$Z$438,MATCH($B152&amp;$D152,F_Inputs!$A$2:$A$438&amp;F_Inputs!$B$2:$B$438,0),MATCH(X$6,F_Inputs!$A$2:$Z$2,0)),3),"-")</f>
        <v>58</v>
      </c>
      <c r="Y152" s="77" cm="1">
        <f t="array" ref="Y152">IFERROR(ROUND(INDEX(F_Inputs!$A$2:$Z$438,MATCH($B152&amp;$D152,F_Inputs!$A$2:$A$438&amp;F_Inputs!$B$2:$B$438,0),MATCH(Y$6,F_Inputs!$A$2:$Z$2,0)),3),"-")</f>
        <v>58</v>
      </c>
      <c r="Z152" s="77" cm="1">
        <f t="array" ref="Z152">IFERROR(ROUND(INDEX(F_Inputs!$A$2:$Z$438,MATCH($B152&amp;$D152,F_Inputs!$A$2:$A$438&amp;F_Inputs!$B$2:$B$438,0),MATCH(Z$6,F_Inputs!$A$2:$Z$2,0)),3),"-")</f>
        <v>58</v>
      </c>
      <c r="AA152" s="77" cm="1">
        <f t="array" ref="AA152">IFERROR(ROUND(INDEX(F_Inputs!$A$2:$Z$438,MATCH($B152&amp;$D152,F_Inputs!$A$2:$A$438&amp;F_Inputs!$B$2:$B$438,0),MATCH(AA$6,F_Inputs!$A$2:$Z$2,0)),3),"-")</f>
        <v>58</v>
      </c>
      <c r="AB152" s="77" cm="1">
        <f t="array" ref="AB152">IFERROR(ROUND(INDEX(F_Inputs!$A$2:$Z$438,MATCH($B152&amp;$D152,F_Inputs!$A$2:$A$438&amp;F_Inputs!$B$2:$B$438,0),MATCH(AB$6,F_Inputs!$A$2:$Z$2,0)),3),"-")</f>
        <v>58</v>
      </c>
    </row>
    <row r="153" spans="2:28" ht="20.45">
      <c r="B153" s="41" t="s">
        <v>243</v>
      </c>
      <c r="C153" s="4" t="str">
        <f t="shared" si="12"/>
        <v>Number</v>
      </c>
      <c r="D153" s="4" t="str">
        <f t="shared" si="13"/>
        <v>OUT5_08_H_PR24</v>
      </c>
      <c r="E153" s="77" t="str" cm="1">
        <f t="array" ref="E153">IFERROR(ROUND(INDEX(F_Inputs!$A$2:$Z$438,MATCH($B153&amp;$D153,F_Inputs!$A$2:$A$438&amp;F_Inputs!$B$2:$B$438,0),MATCH(E$6,F_Inputs!$A$2:$Z$2,0)),3),"-")</f>
        <v>-</v>
      </c>
      <c r="F153" s="77" t="str" cm="1">
        <f t="array" ref="F153">IFERROR(ROUND(INDEX(F_Inputs!$A$2:$Z$438,MATCH($B153&amp;$D153,F_Inputs!$A$2:$A$438&amp;F_Inputs!$B$2:$B$438,0),MATCH(F$6,F_Inputs!$A$2:$Z$2,0)),3),"-")</f>
        <v>-</v>
      </c>
      <c r="G153" s="77" t="str" cm="1">
        <f t="array" ref="G153">IFERROR(ROUND(INDEX(F_Inputs!$A$2:$Z$438,MATCH($B153&amp;$D153,F_Inputs!$A$2:$A$438&amp;F_Inputs!$B$2:$B$438,0),MATCH(G$6,F_Inputs!$A$2:$Z$2,0)),3),"-")</f>
        <v>-</v>
      </c>
      <c r="H153" s="77" t="str" cm="1">
        <f t="array" ref="H153">IFERROR(ROUND(INDEX(F_Inputs!$A$2:$Z$438,MATCH($B153&amp;$D153,F_Inputs!$A$2:$A$438&amp;F_Inputs!$B$2:$B$438,0),MATCH(H$6,F_Inputs!$A$2:$Z$2,0)),3),"-")</f>
        <v>-</v>
      </c>
      <c r="I153" s="77" cm="1">
        <f t="array" ref="I153">IFERROR(ROUND(INDEX(F_Inputs!$A$2:$Z$438,MATCH($B153&amp;$D153,F_Inputs!$A$2:$A$438&amp;F_Inputs!$B$2:$B$438,0),MATCH(I$6,F_Inputs!$A$2:$Z$2,0)),3),"-")</f>
        <v>0</v>
      </c>
      <c r="J153" s="77" cm="1">
        <f t="array" ref="J153">IFERROR(ROUND(INDEX(F_Inputs!$A$2:$Z$438,MATCH($B153&amp;$D153,F_Inputs!$A$2:$A$438&amp;F_Inputs!$B$2:$B$438,0),MATCH(J$6,F_Inputs!$A$2:$Z$2,0)),3),"-")</f>
        <v>1</v>
      </c>
      <c r="K153" s="77" cm="1">
        <f t="array" ref="K153">IFERROR(ROUND(INDEX(F_Inputs!$A$2:$Z$438,MATCH($B153&amp;$D153,F_Inputs!$A$2:$A$438&amp;F_Inputs!$B$2:$B$438,0),MATCH(K$6,F_Inputs!$A$2:$Z$2,0)),3),"-")</f>
        <v>1</v>
      </c>
      <c r="L153" s="77" cm="1">
        <f t="array" ref="L153">IFERROR(ROUND(INDEX(F_Inputs!$A$2:$Z$438,MATCH($B153&amp;$D153,F_Inputs!$A$2:$A$438&amp;F_Inputs!$B$2:$B$438,0),MATCH(L$6,F_Inputs!$A$2:$Z$2,0)),3),"-")</f>
        <v>1</v>
      </c>
      <c r="M153" s="77" cm="1">
        <f t="array" ref="M153">IFERROR(ROUND(INDEX(F_Inputs!$A$2:$Z$438,MATCH($B153&amp;$D153,F_Inputs!$A$2:$A$438&amp;F_Inputs!$B$2:$B$438,0),MATCH(M$6,F_Inputs!$A$2:$Z$2,0)),3),"-")</f>
        <v>1</v>
      </c>
      <c r="N153" s="77" cm="1">
        <f t="array" ref="N153">IFERROR(ROUND(INDEX(F_Inputs!$A$2:$Z$438,MATCH($B153&amp;$D153,F_Inputs!$A$2:$A$438&amp;F_Inputs!$B$2:$B$438,0),MATCH(N$6,F_Inputs!$A$2:$Z$2,0)),3),"-")</f>
        <v>0</v>
      </c>
      <c r="O153" s="77" cm="1">
        <f t="array" ref="O153">IFERROR(ROUND(INDEX(F_Inputs!$A$2:$Z$438,MATCH($B153&amp;$D153,F_Inputs!$A$2:$A$438&amp;F_Inputs!$B$2:$B$438,0),MATCH(O$6,F_Inputs!$A$2:$Z$2,0)),3),"-")</f>
        <v>1</v>
      </c>
      <c r="P153" s="77" cm="1">
        <f t="array" ref="P153">IFERROR(ROUND(INDEX(F_Inputs!$A$2:$Z$438,MATCH($B153&amp;$D153,F_Inputs!$A$2:$A$438&amp;F_Inputs!$B$2:$B$438,0),MATCH(P$6,F_Inputs!$A$2:$Z$2,0)),3),"-")</f>
        <v>1</v>
      </c>
      <c r="Q153" s="77" cm="1">
        <f t="array" ref="Q153">IFERROR(ROUND(INDEX(F_Inputs!$A$2:$Z$438,MATCH($B153&amp;$D153,F_Inputs!$A$2:$A$438&amp;F_Inputs!$B$2:$B$438,0),MATCH(Q$6,F_Inputs!$A$2:$Z$2,0)),3),"-")</f>
        <v>1</v>
      </c>
      <c r="R153" s="77" cm="1">
        <f t="array" ref="R153">IFERROR(ROUND(INDEX(F_Inputs!$A$2:$Z$438,MATCH($B153&amp;$D153,F_Inputs!$A$2:$A$438&amp;F_Inputs!$B$2:$B$438,0),MATCH(R$6,F_Inputs!$A$2:$Z$2,0)),3),"-")</f>
        <v>1</v>
      </c>
      <c r="S153" s="77" cm="1">
        <f t="array" ref="S153">IFERROR(ROUND(INDEX(F_Inputs!$A$2:$Z$438,MATCH($B153&amp;$D153,F_Inputs!$A$2:$A$438&amp;F_Inputs!$B$2:$B$438,0),MATCH(S$6,F_Inputs!$A$2:$Z$2,0)),3),"-")</f>
        <v>1</v>
      </c>
      <c r="T153" s="77" cm="1">
        <f t="array" ref="T153">IFERROR(ROUND(INDEX(F_Inputs!$A$2:$Z$438,MATCH($B153&amp;$D153,F_Inputs!$A$2:$A$438&amp;F_Inputs!$B$2:$B$438,0),MATCH(T$6,F_Inputs!$A$2:$Z$2,0)),3),"-")</f>
        <v>1</v>
      </c>
      <c r="U153" s="77" cm="1">
        <f t="array" ref="U153">IFERROR(ROUND(INDEX(F_Inputs!$A$2:$Z$438,MATCH($B153&amp;$D153,F_Inputs!$A$2:$A$438&amp;F_Inputs!$B$2:$B$438,0),MATCH(U$6,F_Inputs!$A$2:$Z$2,0)),3),"-")</f>
        <v>1</v>
      </c>
      <c r="V153" s="77" cm="1">
        <f t="array" ref="V153">IFERROR(ROUND(INDEX(F_Inputs!$A$2:$Z$438,MATCH($B153&amp;$D153,F_Inputs!$A$2:$A$438&amp;F_Inputs!$B$2:$B$438,0),MATCH(V$6,F_Inputs!$A$2:$Z$2,0)),3),"-")</f>
        <v>1</v>
      </c>
      <c r="W153" s="77" cm="1">
        <f t="array" ref="W153">IFERROR(ROUND(INDEX(F_Inputs!$A$2:$Z$438,MATCH($B153&amp;$D153,F_Inputs!$A$2:$A$438&amp;F_Inputs!$B$2:$B$438,0),MATCH(W$6,F_Inputs!$A$2:$Z$2,0)),3),"-")</f>
        <v>1</v>
      </c>
      <c r="X153" s="77" cm="1">
        <f t="array" ref="X153">IFERROR(ROUND(INDEX(F_Inputs!$A$2:$Z$438,MATCH($B153&amp;$D153,F_Inputs!$A$2:$A$438&amp;F_Inputs!$B$2:$B$438,0),MATCH(X$6,F_Inputs!$A$2:$Z$2,0)),3),"-")</f>
        <v>1</v>
      </c>
      <c r="Y153" s="77" cm="1">
        <f t="array" ref="Y153">IFERROR(ROUND(INDEX(F_Inputs!$A$2:$Z$438,MATCH($B153&amp;$D153,F_Inputs!$A$2:$A$438&amp;F_Inputs!$B$2:$B$438,0),MATCH(Y$6,F_Inputs!$A$2:$Z$2,0)),3),"-")</f>
        <v>1</v>
      </c>
      <c r="Z153" s="77" cm="1">
        <f t="array" ref="Z153">IFERROR(ROUND(INDEX(F_Inputs!$A$2:$Z$438,MATCH($B153&amp;$D153,F_Inputs!$A$2:$A$438&amp;F_Inputs!$B$2:$B$438,0),MATCH(Z$6,F_Inputs!$A$2:$Z$2,0)),3),"-")</f>
        <v>1</v>
      </c>
      <c r="AA153" s="77" cm="1">
        <f t="array" ref="AA153">IFERROR(ROUND(INDEX(F_Inputs!$A$2:$Z$438,MATCH($B153&amp;$D153,F_Inputs!$A$2:$A$438&amp;F_Inputs!$B$2:$B$438,0),MATCH(AA$6,F_Inputs!$A$2:$Z$2,0)),3),"-")</f>
        <v>1</v>
      </c>
      <c r="AB153" s="77" cm="1">
        <f t="array" ref="AB153">IFERROR(ROUND(INDEX(F_Inputs!$A$2:$Z$438,MATCH($B153&amp;$D153,F_Inputs!$A$2:$A$438&amp;F_Inputs!$B$2:$B$438,0),MATCH(AB$6,F_Inputs!$A$2:$Z$2,0)),3),"-")</f>
        <v>1</v>
      </c>
    </row>
    <row r="154" spans="2:28" ht="20.45">
      <c r="B154" s="41" t="s">
        <v>244</v>
      </c>
      <c r="C154" s="4" t="str">
        <f t="shared" si="12"/>
        <v>Number</v>
      </c>
      <c r="D154" s="4" t="str">
        <f t="shared" si="13"/>
        <v>OUT5_08_H_PR24</v>
      </c>
      <c r="E154" s="77" t="str" cm="1">
        <f t="array" ref="E154">IFERROR(ROUND(INDEX(F_Inputs!$A$2:$Z$438,MATCH($B154&amp;$D154,F_Inputs!$A$2:$A$438&amp;F_Inputs!$B$2:$B$438,0),MATCH(E$6,F_Inputs!$A$2:$Z$2,0)),3),"-")</f>
        <v>-</v>
      </c>
      <c r="F154" s="77" t="str" cm="1">
        <f t="array" ref="F154">IFERROR(ROUND(INDEX(F_Inputs!$A$2:$Z$438,MATCH($B154&amp;$D154,F_Inputs!$A$2:$A$438&amp;F_Inputs!$B$2:$B$438,0),MATCH(F$6,F_Inputs!$A$2:$Z$2,0)),3),"-")</f>
        <v>-</v>
      </c>
      <c r="G154" s="77" t="str" cm="1">
        <f t="array" ref="G154">IFERROR(ROUND(INDEX(F_Inputs!$A$2:$Z$438,MATCH($B154&amp;$D154,F_Inputs!$A$2:$A$438&amp;F_Inputs!$B$2:$B$438,0),MATCH(G$6,F_Inputs!$A$2:$Z$2,0)),3),"-")</f>
        <v>-</v>
      </c>
      <c r="H154" s="77" t="str" cm="1">
        <f t="array" ref="H154">IFERROR(ROUND(INDEX(F_Inputs!$A$2:$Z$438,MATCH($B154&amp;$D154,F_Inputs!$A$2:$A$438&amp;F_Inputs!$B$2:$B$438,0),MATCH(H$6,F_Inputs!$A$2:$Z$2,0)),3),"-")</f>
        <v>-</v>
      </c>
      <c r="I154" s="77" cm="1">
        <f t="array" ref="I154">IFERROR(ROUND(INDEX(F_Inputs!$A$2:$Z$438,MATCH($B154&amp;$D154,F_Inputs!$A$2:$A$438&amp;F_Inputs!$B$2:$B$438,0),MATCH(I$6,F_Inputs!$A$2:$Z$2,0)),3),"-")</f>
        <v>9</v>
      </c>
      <c r="J154" s="77" cm="1">
        <f t="array" ref="J154">IFERROR(ROUND(INDEX(F_Inputs!$A$2:$Z$438,MATCH($B154&amp;$D154,F_Inputs!$A$2:$A$438&amp;F_Inputs!$B$2:$B$438,0),MATCH(J$6,F_Inputs!$A$2:$Z$2,0)),3),"-")</f>
        <v>10</v>
      </c>
      <c r="K154" s="77" cm="1">
        <f t="array" ref="K154">IFERROR(ROUND(INDEX(F_Inputs!$A$2:$Z$438,MATCH($B154&amp;$D154,F_Inputs!$A$2:$A$438&amp;F_Inputs!$B$2:$B$438,0),MATCH(K$6,F_Inputs!$A$2:$Z$2,0)),3),"-")</f>
        <v>9</v>
      </c>
      <c r="L154" s="77" cm="1">
        <f t="array" ref="L154">IFERROR(ROUND(INDEX(F_Inputs!$A$2:$Z$438,MATCH($B154&amp;$D154,F_Inputs!$A$2:$A$438&amp;F_Inputs!$B$2:$B$438,0),MATCH(L$6,F_Inputs!$A$2:$Z$2,0)),3),"-")</f>
        <v>9</v>
      </c>
      <c r="M154" s="77" cm="1">
        <f t="array" ref="M154">IFERROR(ROUND(INDEX(F_Inputs!$A$2:$Z$438,MATCH($B154&amp;$D154,F_Inputs!$A$2:$A$438&amp;F_Inputs!$B$2:$B$438,0),MATCH(M$6,F_Inputs!$A$2:$Z$2,0)),3),"-")</f>
        <v>10</v>
      </c>
      <c r="N154" s="77" t="str" cm="1">
        <f t="array" ref="N154">IFERROR(ROUND(INDEX(F_Inputs!$A$2:$Z$438,MATCH($B154&amp;$D154,F_Inputs!$A$2:$A$438&amp;F_Inputs!$B$2:$B$438,0),MATCH(N$6,F_Inputs!$A$2:$Z$2,0)),3),"-")</f>
        <v>-</v>
      </c>
      <c r="O154" s="77" cm="1">
        <f t="array" ref="O154">IFERROR(ROUND(INDEX(F_Inputs!$A$2:$Z$438,MATCH($B154&amp;$D154,F_Inputs!$A$2:$A$438&amp;F_Inputs!$B$2:$B$438,0),MATCH(O$6,F_Inputs!$A$2:$Z$2,0)),3),"-")</f>
        <v>10</v>
      </c>
      <c r="P154" s="77" cm="1">
        <f t="array" ref="P154">IFERROR(ROUND(INDEX(F_Inputs!$A$2:$Z$438,MATCH($B154&amp;$D154,F_Inputs!$A$2:$A$438&amp;F_Inputs!$B$2:$B$438,0),MATCH(P$6,F_Inputs!$A$2:$Z$2,0)),3),"-")</f>
        <v>11</v>
      </c>
      <c r="Q154" s="77" cm="1">
        <f t="array" ref="Q154">IFERROR(ROUND(INDEX(F_Inputs!$A$2:$Z$438,MATCH($B154&amp;$D154,F_Inputs!$A$2:$A$438&amp;F_Inputs!$B$2:$B$438,0),MATCH(Q$6,F_Inputs!$A$2:$Z$2,0)),3),"-")</f>
        <v>11</v>
      </c>
      <c r="R154" s="77" cm="1">
        <f t="array" ref="R154">IFERROR(ROUND(INDEX(F_Inputs!$A$2:$Z$438,MATCH($B154&amp;$D154,F_Inputs!$A$2:$A$438&amp;F_Inputs!$B$2:$B$438,0),MATCH(R$6,F_Inputs!$A$2:$Z$2,0)),3),"-")</f>
        <v>11</v>
      </c>
      <c r="S154" s="77" cm="1">
        <f t="array" ref="S154">IFERROR(ROUND(INDEX(F_Inputs!$A$2:$Z$438,MATCH($B154&amp;$D154,F_Inputs!$A$2:$A$438&amp;F_Inputs!$B$2:$B$438,0),MATCH(S$6,F_Inputs!$A$2:$Z$2,0)),3),"-")</f>
        <v>11</v>
      </c>
      <c r="T154" s="77" cm="1">
        <f t="array" ref="T154">IFERROR(ROUND(INDEX(F_Inputs!$A$2:$Z$438,MATCH($B154&amp;$D154,F_Inputs!$A$2:$A$438&amp;F_Inputs!$B$2:$B$438,0),MATCH(T$6,F_Inputs!$A$2:$Z$2,0)),3),"-")</f>
        <v>11</v>
      </c>
      <c r="U154" s="77" cm="1">
        <f t="array" ref="U154">IFERROR(ROUND(INDEX(F_Inputs!$A$2:$Z$438,MATCH($B154&amp;$D154,F_Inputs!$A$2:$A$438&amp;F_Inputs!$B$2:$B$438,0),MATCH(U$6,F_Inputs!$A$2:$Z$2,0)),3),"-")</f>
        <v>11</v>
      </c>
      <c r="V154" s="77" cm="1">
        <f t="array" ref="V154">IFERROR(ROUND(INDEX(F_Inputs!$A$2:$Z$438,MATCH($B154&amp;$D154,F_Inputs!$A$2:$A$438&amp;F_Inputs!$B$2:$B$438,0),MATCH(V$6,F_Inputs!$A$2:$Z$2,0)),3),"-")</f>
        <v>11</v>
      </c>
      <c r="W154" s="77" cm="1">
        <f t="array" ref="W154">IFERROR(ROUND(INDEX(F_Inputs!$A$2:$Z$438,MATCH($B154&amp;$D154,F_Inputs!$A$2:$A$438&amp;F_Inputs!$B$2:$B$438,0),MATCH(W$6,F_Inputs!$A$2:$Z$2,0)),3),"-")</f>
        <v>11</v>
      </c>
      <c r="X154" s="77" cm="1">
        <f t="array" ref="X154">IFERROR(ROUND(INDEX(F_Inputs!$A$2:$Z$438,MATCH($B154&amp;$D154,F_Inputs!$A$2:$A$438&amp;F_Inputs!$B$2:$B$438,0),MATCH(X$6,F_Inputs!$A$2:$Z$2,0)),3),"-")</f>
        <v>11</v>
      </c>
      <c r="Y154" s="77" cm="1">
        <f t="array" ref="Y154">IFERROR(ROUND(INDEX(F_Inputs!$A$2:$Z$438,MATCH($B154&amp;$D154,F_Inputs!$A$2:$A$438&amp;F_Inputs!$B$2:$B$438,0),MATCH(Y$6,F_Inputs!$A$2:$Z$2,0)),3),"-")</f>
        <v>11</v>
      </c>
      <c r="Z154" s="77" cm="1">
        <f t="array" ref="Z154">IFERROR(ROUND(INDEX(F_Inputs!$A$2:$Z$438,MATCH($B154&amp;$D154,F_Inputs!$A$2:$A$438&amp;F_Inputs!$B$2:$B$438,0),MATCH(Z$6,F_Inputs!$A$2:$Z$2,0)),3),"-")</f>
        <v>11</v>
      </c>
      <c r="AA154" s="77" cm="1">
        <f t="array" ref="AA154">IFERROR(ROUND(INDEX(F_Inputs!$A$2:$Z$438,MATCH($B154&amp;$D154,F_Inputs!$A$2:$A$438&amp;F_Inputs!$B$2:$B$438,0),MATCH(AA$6,F_Inputs!$A$2:$Z$2,0)),3),"-")</f>
        <v>11</v>
      </c>
      <c r="AB154" s="77" cm="1">
        <f t="array" ref="AB154">IFERROR(ROUND(INDEX(F_Inputs!$A$2:$Z$438,MATCH($B154&amp;$D154,F_Inputs!$A$2:$A$438&amp;F_Inputs!$B$2:$B$438,0),MATCH(AB$6,F_Inputs!$A$2:$Z$2,0)),3),"-")</f>
        <v>11</v>
      </c>
    </row>
    <row r="155" spans="2:28" ht="20.45">
      <c r="B155" s="41" t="s">
        <v>245</v>
      </c>
      <c r="C155" s="4" t="str">
        <f t="shared" si="12"/>
        <v>Number</v>
      </c>
      <c r="D155" s="4" t="str">
        <f t="shared" si="13"/>
        <v>OUT5_08_H_PR24</v>
      </c>
      <c r="E155" s="77" t="str" cm="1">
        <f t="array" ref="E155">IFERROR(ROUND(INDEX(F_Inputs!$A$2:$Z$438,MATCH($B155&amp;$D155,F_Inputs!$A$2:$A$438&amp;F_Inputs!$B$2:$B$438,0),MATCH(E$6,F_Inputs!$A$2:$Z$2,0)),3),"-")</f>
        <v>-</v>
      </c>
      <c r="F155" s="77" t="str" cm="1">
        <f t="array" ref="F155">IFERROR(ROUND(INDEX(F_Inputs!$A$2:$Z$438,MATCH($B155&amp;$D155,F_Inputs!$A$2:$A$438&amp;F_Inputs!$B$2:$B$438,0),MATCH(F$6,F_Inputs!$A$2:$Z$2,0)),3),"-")</f>
        <v>-</v>
      </c>
      <c r="G155" s="77" t="str" cm="1">
        <f t="array" ref="G155">IFERROR(ROUND(INDEX(F_Inputs!$A$2:$Z$438,MATCH($B155&amp;$D155,F_Inputs!$A$2:$A$438&amp;F_Inputs!$B$2:$B$438,0),MATCH(G$6,F_Inputs!$A$2:$Z$2,0)),3),"-")</f>
        <v>-</v>
      </c>
      <c r="H155" s="77" t="str" cm="1">
        <f t="array" ref="H155">IFERROR(ROUND(INDEX(F_Inputs!$A$2:$Z$438,MATCH($B155&amp;$D155,F_Inputs!$A$2:$A$438&amp;F_Inputs!$B$2:$B$438,0),MATCH(H$6,F_Inputs!$A$2:$Z$2,0)),3),"-")</f>
        <v>-</v>
      </c>
      <c r="I155" s="77" cm="1">
        <f t="array" ref="I155">IFERROR(ROUND(INDEX(F_Inputs!$A$2:$Z$438,MATCH($B155&amp;$D155,F_Inputs!$A$2:$A$438&amp;F_Inputs!$B$2:$B$438,0),MATCH(I$6,F_Inputs!$A$2:$Z$2,0)),3),"-")</f>
        <v>30</v>
      </c>
      <c r="J155" s="77" cm="1">
        <f t="array" ref="J155">IFERROR(ROUND(INDEX(F_Inputs!$A$2:$Z$438,MATCH($B155&amp;$D155,F_Inputs!$A$2:$A$438&amp;F_Inputs!$B$2:$B$438,0),MATCH(J$6,F_Inputs!$A$2:$Z$2,0)),3),"-")</f>
        <v>34</v>
      </c>
      <c r="K155" s="77" cm="1">
        <f t="array" ref="K155">IFERROR(ROUND(INDEX(F_Inputs!$A$2:$Z$438,MATCH($B155&amp;$D155,F_Inputs!$A$2:$A$438&amp;F_Inputs!$B$2:$B$438,0),MATCH(K$6,F_Inputs!$A$2:$Z$2,0)),3),"-")</f>
        <v>33</v>
      </c>
      <c r="L155" s="77" cm="1">
        <f t="array" ref="L155">IFERROR(ROUND(INDEX(F_Inputs!$A$2:$Z$438,MATCH($B155&amp;$D155,F_Inputs!$A$2:$A$438&amp;F_Inputs!$B$2:$B$438,0),MATCH(L$6,F_Inputs!$A$2:$Z$2,0)),3),"-")</f>
        <v>35</v>
      </c>
      <c r="M155" s="77" cm="1">
        <f t="array" ref="M155">IFERROR(ROUND(INDEX(F_Inputs!$A$2:$Z$438,MATCH($B155&amp;$D155,F_Inputs!$A$2:$A$438&amp;F_Inputs!$B$2:$B$438,0),MATCH(M$6,F_Inputs!$A$2:$Z$2,0)),3),"-")</f>
        <v>38</v>
      </c>
      <c r="N155" s="77" cm="1">
        <f t="array" ref="N155">IFERROR(ROUND(INDEX(F_Inputs!$A$2:$Z$438,MATCH($B155&amp;$D155,F_Inputs!$A$2:$A$438&amp;F_Inputs!$B$2:$B$438,0),MATCH(N$6,F_Inputs!$A$2:$Z$2,0)),3),"-")</f>
        <v>0</v>
      </c>
      <c r="O155" s="77" cm="1">
        <f t="array" ref="O155">IFERROR(ROUND(INDEX(F_Inputs!$A$2:$Z$438,MATCH($B155&amp;$D155,F_Inputs!$A$2:$A$438&amp;F_Inputs!$B$2:$B$438,0),MATCH(O$6,F_Inputs!$A$2:$Z$2,0)),3),"-")</f>
        <v>35</v>
      </c>
      <c r="P155" s="77" cm="1">
        <f t="array" ref="P155">IFERROR(ROUND(INDEX(F_Inputs!$A$2:$Z$438,MATCH($B155&amp;$D155,F_Inputs!$A$2:$A$438&amp;F_Inputs!$B$2:$B$438,0),MATCH(P$6,F_Inputs!$A$2:$Z$2,0)),3),"-")</f>
        <v>36</v>
      </c>
      <c r="Q155" s="77" cm="1">
        <f t="array" ref="Q155">IFERROR(ROUND(INDEX(F_Inputs!$A$2:$Z$438,MATCH($B155&amp;$D155,F_Inputs!$A$2:$A$438&amp;F_Inputs!$B$2:$B$438,0),MATCH(Q$6,F_Inputs!$A$2:$Z$2,0)),3),"-")</f>
        <v>36</v>
      </c>
      <c r="R155" s="77" cm="1">
        <f t="array" ref="R155">IFERROR(ROUND(INDEX(F_Inputs!$A$2:$Z$438,MATCH($B155&amp;$D155,F_Inputs!$A$2:$A$438&amp;F_Inputs!$B$2:$B$438,0),MATCH(R$6,F_Inputs!$A$2:$Z$2,0)),3),"-")</f>
        <v>36</v>
      </c>
      <c r="S155" s="77" cm="1">
        <f t="array" ref="S155">IFERROR(ROUND(INDEX(F_Inputs!$A$2:$Z$438,MATCH($B155&amp;$D155,F_Inputs!$A$2:$A$438&amp;F_Inputs!$B$2:$B$438,0),MATCH(S$6,F_Inputs!$A$2:$Z$2,0)),3),"-")</f>
        <v>36</v>
      </c>
      <c r="T155" s="77" cm="1">
        <f t="array" ref="T155">IFERROR(ROUND(INDEX(F_Inputs!$A$2:$Z$438,MATCH($B155&amp;$D155,F_Inputs!$A$2:$A$438&amp;F_Inputs!$B$2:$B$438,0),MATCH(T$6,F_Inputs!$A$2:$Z$2,0)),3),"-")</f>
        <v>36</v>
      </c>
      <c r="U155" s="77" cm="1">
        <f t="array" ref="U155">IFERROR(ROUND(INDEX(F_Inputs!$A$2:$Z$438,MATCH($B155&amp;$D155,F_Inputs!$A$2:$A$438&amp;F_Inputs!$B$2:$B$438,0),MATCH(U$6,F_Inputs!$A$2:$Z$2,0)),3),"-")</f>
        <v>36</v>
      </c>
      <c r="V155" s="77" cm="1">
        <f t="array" ref="V155">IFERROR(ROUND(INDEX(F_Inputs!$A$2:$Z$438,MATCH($B155&amp;$D155,F_Inputs!$A$2:$A$438&amp;F_Inputs!$B$2:$B$438,0),MATCH(V$6,F_Inputs!$A$2:$Z$2,0)),3),"-")</f>
        <v>36</v>
      </c>
      <c r="W155" s="77" cm="1">
        <f t="array" ref="W155">IFERROR(ROUND(INDEX(F_Inputs!$A$2:$Z$438,MATCH($B155&amp;$D155,F_Inputs!$A$2:$A$438&amp;F_Inputs!$B$2:$B$438,0),MATCH(W$6,F_Inputs!$A$2:$Z$2,0)),3),"-")</f>
        <v>36</v>
      </c>
      <c r="X155" s="77" cm="1">
        <f t="array" ref="X155">IFERROR(ROUND(INDEX(F_Inputs!$A$2:$Z$438,MATCH($B155&amp;$D155,F_Inputs!$A$2:$A$438&amp;F_Inputs!$B$2:$B$438,0),MATCH(X$6,F_Inputs!$A$2:$Z$2,0)),3),"-")</f>
        <v>36</v>
      </c>
      <c r="Y155" s="77" cm="1">
        <f t="array" ref="Y155">IFERROR(ROUND(INDEX(F_Inputs!$A$2:$Z$438,MATCH($B155&amp;$D155,F_Inputs!$A$2:$A$438&amp;F_Inputs!$B$2:$B$438,0),MATCH(Y$6,F_Inputs!$A$2:$Z$2,0)),3),"-")</f>
        <v>36</v>
      </c>
      <c r="Z155" s="77" cm="1">
        <f t="array" ref="Z155">IFERROR(ROUND(INDEX(F_Inputs!$A$2:$Z$438,MATCH($B155&amp;$D155,F_Inputs!$A$2:$A$438&amp;F_Inputs!$B$2:$B$438,0),MATCH(Z$6,F_Inputs!$A$2:$Z$2,0)),3),"-")</f>
        <v>36</v>
      </c>
      <c r="AA155" s="77" cm="1">
        <f t="array" ref="AA155">IFERROR(ROUND(INDEX(F_Inputs!$A$2:$Z$438,MATCH($B155&amp;$D155,F_Inputs!$A$2:$A$438&amp;F_Inputs!$B$2:$B$438,0),MATCH(AA$6,F_Inputs!$A$2:$Z$2,0)),3),"-")</f>
        <v>36</v>
      </c>
      <c r="AB155" s="77" cm="1">
        <f t="array" ref="AB155">IFERROR(ROUND(INDEX(F_Inputs!$A$2:$Z$438,MATCH($B155&amp;$D155,F_Inputs!$A$2:$A$438&amp;F_Inputs!$B$2:$B$438,0),MATCH(AB$6,F_Inputs!$A$2:$Z$2,0)),3),"-")</f>
        <v>36</v>
      </c>
    </row>
    <row r="156" spans="2:28" ht="20.45">
      <c r="B156" s="41" t="s">
        <v>246</v>
      </c>
      <c r="C156" s="4" t="str">
        <f t="shared" si="12"/>
        <v>Number</v>
      </c>
      <c r="D156" s="4" t="str">
        <f t="shared" si="13"/>
        <v>OUT5_08_H_PR24</v>
      </c>
      <c r="E156" s="77" t="str" cm="1">
        <f t="array" ref="E156">IFERROR(ROUND(INDEX(F_Inputs!$A$2:$Z$438,MATCH($B156&amp;$D156,F_Inputs!$A$2:$A$438&amp;F_Inputs!$B$2:$B$438,0),MATCH(E$6,F_Inputs!$A$2:$Z$2,0)),3),"-")</f>
        <v>-</v>
      </c>
      <c r="F156" s="77" t="str" cm="1">
        <f t="array" ref="F156">IFERROR(ROUND(INDEX(F_Inputs!$A$2:$Z$438,MATCH($B156&amp;$D156,F_Inputs!$A$2:$A$438&amp;F_Inputs!$B$2:$B$438,0),MATCH(F$6,F_Inputs!$A$2:$Z$2,0)),3),"-")</f>
        <v>-</v>
      </c>
      <c r="G156" s="77" t="str" cm="1">
        <f t="array" ref="G156">IFERROR(ROUND(INDEX(F_Inputs!$A$2:$Z$438,MATCH($B156&amp;$D156,F_Inputs!$A$2:$A$438&amp;F_Inputs!$B$2:$B$438,0),MATCH(G$6,F_Inputs!$A$2:$Z$2,0)),3),"-")</f>
        <v>-</v>
      </c>
      <c r="H156" s="77" t="str" cm="1">
        <f t="array" ref="H156">IFERROR(ROUND(INDEX(F_Inputs!$A$2:$Z$438,MATCH($B156&amp;$D156,F_Inputs!$A$2:$A$438&amp;F_Inputs!$B$2:$B$438,0),MATCH(H$6,F_Inputs!$A$2:$Z$2,0)),3),"-")</f>
        <v>-</v>
      </c>
      <c r="I156" s="77" cm="1">
        <f t="array" ref="I156">IFERROR(ROUND(INDEX(F_Inputs!$A$2:$Z$438,MATCH($B156&amp;$D156,F_Inputs!$A$2:$A$438&amp;F_Inputs!$B$2:$B$438,0),MATCH(I$6,F_Inputs!$A$2:$Z$2,0)),3),"-")</f>
        <v>8</v>
      </c>
      <c r="J156" s="77" cm="1">
        <f t="array" ref="J156">IFERROR(ROUND(INDEX(F_Inputs!$A$2:$Z$438,MATCH($B156&amp;$D156,F_Inputs!$A$2:$A$438&amp;F_Inputs!$B$2:$B$438,0),MATCH(J$6,F_Inputs!$A$2:$Z$2,0)),3),"-")</f>
        <v>8</v>
      </c>
      <c r="K156" s="77" cm="1">
        <f t="array" ref="K156">IFERROR(ROUND(INDEX(F_Inputs!$A$2:$Z$438,MATCH($B156&amp;$D156,F_Inputs!$A$2:$A$438&amp;F_Inputs!$B$2:$B$438,0),MATCH(K$6,F_Inputs!$A$2:$Z$2,0)),3),"-")</f>
        <v>4</v>
      </c>
      <c r="L156" s="77" cm="1">
        <f t="array" ref="L156">IFERROR(ROUND(INDEX(F_Inputs!$A$2:$Z$438,MATCH($B156&amp;$D156,F_Inputs!$A$2:$A$438&amp;F_Inputs!$B$2:$B$438,0),MATCH(L$6,F_Inputs!$A$2:$Z$2,0)),3),"-")</f>
        <v>4</v>
      </c>
      <c r="M156" s="77" cm="1">
        <f t="array" ref="M156">IFERROR(ROUND(INDEX(F_Inputs!$A$2:$Z$438,MATCH($B156&amp;$D156,F_Inputs!$A$2:$A$438&amp;F_Inputs!$B$2:$B$438,0),MATCH(M$6,F_Inputs!$A$2:$Z$2,0)),3),"-")</f>
        <v>8</v>
      </c>
      <c r="N156" s="77" cm="1">
        <f t="array" ref="N156">IFERROR(ROUND(INDEX(F_Inputs!$A$2:$Z$438,MATCH($B156&amp;$D156,F_Inputs!$A$2:$A$438&amp;F_Inputs!$B$2:$B$438,0),MATCH(N$6,F_Inputs!$A$2:$Z$2,0)),3),"-")</f>
        <v>8</v>
      </c>
      <c r="O156" s="77" cm="1">
        <f t="array" ref="O156">IFERROR(ROUND(INDEX(F_Inputs!$A$2:$Z$438,MATCH($B156&amp;$D156,F_Inputs!$A$2:$A$438&amp;F_Inputs!$B$2:$B$438,0),MATCH(O$6,F_Inputs!$A$2:$Z$2,0)),3),"-")</f>
        <v>7</v>
      </c>
      <c r="P156" s="77" cm="1">
        <f t="array" ref="P156">IFERROR(ROUND(INDEX(F_Inputs!$A$2:$Z$438,MATCH($B156&amp;$D156,F_Inputs!$A$2:$A$438&amp;F_Inputs!$B$2:$B$438,0),MATCH(P$6,F_Inputs!$A$2:$Z$2,0)),3),"-")</f>
        <v>12</v>
      </c>
      <c r="Q156" s="77" cm="1">
        <f t="array" ref="Q156">IFERROR(ROUND(INDEX(F_Inputs!$A$2:$Z$438,MATCH($B156&amp;$D156,F_Inputs!$A$2:$A$438&amp;F_Inputs!$B$2:$B$438,0),MATCH(Q$6,F_Inputs!$A$2:$Z$2,0)),3),"-")</f>
        <v>8</v>
      </c>
      <c r="R156" s="77" cm="1">
        <f t="array" ref="R156">IFERROR(ROUND(INDEX(F_Inputs!$A$2:$Z$438,MATCH($B156&amp;$D156,F_Inputs!$A$2:$A$438&amp;F_Inputs!$B$2:$B$438,0),MATCH(R$6,F_Inputs!$A$2:$Z$2,0)),3),"-")</f>
        <v>8.75</v>
      </c>
      <c r="S156" s="77" cm="1">
        <f t="array" ref="S156">IFERROR(ROUND(INDEX(F_Inputs!$A$2:$Z$438,MATCH($B156&amp;$D156,F_Inputs!$A$2:$A$438&amp;F_Inputs!$B$2:$B$438,0),MATCH(S$6,F_Inputs!$A$2:$Z$2,0)),3),"-")</f>
        <v>10</v>
      </c>
      <c r="T156" s="77" cm="1">
        <f t="array" ref="T156">IFERROR(ROUND(INDEX(F_Inputs!$A$2:$Z$438,MATCH($B156&amp;$D156,F_Inputs!$A$2:$A$438&amp;F_Inputs!$B$2:$B$438,0),MATCH(T$6,F_Inputs!$A$2:$Z$2,0)),3),"-")</f>
        <v>10</v>
      </c>
      <c r="U156" s="77" cm="1">
        <f t="array" ref="U156">IFERROR(ROUND(INDEX(F_Inputs!$A$2:$Z$438,MATCH($B156&amp;$D156,F_Inputs!$A$2:$A$438&amp;F_Inputs!$B$2:$B$438,0),MATCH(U$6,F_Inputs!$A$2:$Z$2,0)),3),"-")</f>
        <v>10</v>
      </c>
      <c r="V156" s="77" cm="1">
        <f t="array" ref="V156">IFERROR(ROUND(INDEX(F_Inputs!$A$2:$Z$438,MATCH($B156&amp;$D156,F_Inputs!$A$2:$A$438&amp;F_Inputs!$B$2:$B$438,0),MATCH(V$6,F_Inputs!$A$2:$Z$2,0)),3),"-")</f>
        <v>13</v>
      </c>
      <c r="W156" s="77" cm="1">
        <f t="array" ref="W156">IFERROR(ROUND(INDEX(F_Inputs!$A$2:$Z$438,MATCH($B156&amp;$D156,F_Inputs!$A$2:$A$438&amp;F_Inputs!$B$2:$B$438,0),MATCH(W$6,F_Inputs!$A$2:$Z$2,0)),3),"-")</f>
        <v>13</v>
      </c>
      <c r="X156" s="77" cm="1">
        <f t="array" ref="X156">IFERROR(ROUND(INDEX(F_Inputs!$A$2:$Z$438,MATCH($B156&amp;$D156,F_Inputs!$A$2:$A$438&amp;F_Inputs!$B$2:$B$438,0),MATCH(X$6,F_Inputs!$A$2:$Z$2,0)),3),"-")</f>
        <v>14</v>
      </c>
      <c r="Y156" s="77" cm="1">
        <f t="array" ref="Y156">IFERROR(ROUND(INDEX(F_Inputs!$A$2:$Z$438,MATCH($B156&amp;$D156,F_Inputs!$A$2:$A$438&amp;F_Inputs!$B$2:$B$438,0),MATCH(Y$6,F_Inputs!$A$2:$Z$2,0)),3),"-")</f>
        <v>14</v>
      </c>
      <c r="Z156" s="77" cm="1">
        <f t="array" ref="Z156">IFERROR(ROUND(INDEX(F_Inputs!$A$2:$Z$438,MATCH($B156&amp;$D156,F_Inputs!$A$2:$A$438&amp;F_Inputs!$B$2:$B$438,0),MATCH(Z$6,F_Inputs!$A$2:$Z$2,0)),3),"-")</f>
        <v>14</v>
      </c>
      <c r="AA156" s="77" cm="1">
        <f t="array" ref="AA156">IFERROR(ROUND(INDEX(F_Inputs!$A$2:$Z$438,MATCH($B156&amp;$D156,F_Inputs!$A$2:$A$438&amp;F_Inputs!$B$2:$B$438,0),MATCH(AA$6,F_Inputs!$A$2:$Z$2,0)),3),"-")</f>
        <v>14</v>
      </c>
      <c r="AB156" s="77" cm="1">
        <f t="array" ref="AB156">IFERROR(ROUND(INDEX(F_Inputs!$A$2:$Z$438,MATCH($B156&amp;$D156,F_Inputs!$A$2:$A$438&amp;F_Inputs!$B$2:$B$438,0),MATCH(AB$6,F_Inputs!$A$2:$Z$2,0)),3),"-")</f>
        <v>14</v>
      </c>
    </row>
    <row r="157" spans="2:28" ht="20.45">
      <c r="B157" s="41" t="s">
        <v>247</v>
      </c>
      <c r="C157" s="4" t="str">
        <f t="shared" si="12"/>
        <v>Number</v>
      </c>
      <c r="D157" s="4" t="str">
        <f t="shared" si="13"/>
        <v>OUT5_08_H_PR24</v>
      </c>
      <c r="E157" s="77" t="str" cm="1">
        <f t="array" ref="E157">IFERROR(ROUND(INDEX(F_Inputs!$A$2:$Z$438,MATCH($B157&amp;$D157,F_Inputs!$A$2:$A$438&amp;F_Inputs!$B$2:$B$438,0),MATCH(E$6,F_Inputs!$A$2:$Z$2,0)),3),"-")</f>
        <v>-</v>
      </c>
      <c r="F157" s="77" t="str" cm="1">
        <f t="array" ref="F157">IFERROR(ROUND(INDEX(F_Inputs!$A$2:$Z$438,MATCH($B157&amp;$D157,F_Inputs!$A$2:$A$438&amp;F_Inputs!$B$2:$B$438,0),MATCH(F$6,F_Inputs!$A$2:$Z$2,0)),3),"-")</f>
        <v>-</v>
      </c>
      <c r="G157" s="77" t="str" cm="1">
        <f t="array" ref="G157">IFERROR(ROUND(INDEX(F_Inputs!$A$2:$Z$438,MATCH($B157&amp;$D157,F_Inputs!$A$2:$A$438&amp;F_Inputs!$B$2:$B$438,0),MATCH(G$6,F_Inputs!$A$2:$Z$2,0)),3),"-")</f>
        <v>-</v>
      </c>
      <c r="H157" s="77" t="str" cm="1">
        <f t="array" ref="H157">IFERROR(ROUND(INDEX(F_Inputs!$A$2:$Z$438,MATCH($B157&amp;$D157,F_Inputs!$A$2:$A$438&amp;F_Inputs!$B$2:$B$438,0),MATCH(H$6,F_Inputs!$A$2:$Z$2,0)),3),"-")</f>
        <v>-</v>
      </c>
      <c r="I157" s="77" t="str" cm="1">
        <f t="array" ref="I157">IFERROR(ROUND(INDEX(F_Inputs!$A$2:$Z$438,MATCH($B157&amp;$D157,F_Inputs!$A$2:$A$438&amp;F_Inputs!$B$2:$B$438,0),MATCH(I$6,F_Inputs!$A$2:$Z$2,0)),3),"-")</f>
        <v>-</v>
      </c>
      <c r="J157" s="77" t="str" cm="1">
        <f t="array" ref="J157">IFERROR(ROUND(INDEX(F_Inputs!$A$2:$Z$438,MATCH($B157&amp;$D157,F_Inputs!$A$2:$A$438&amp;F_Inputs!$B$2:$B$438,0),MATCH(J$6,F_Inputs!$A$2:$Z$2,0)),3),"-")</f>
        <v>-</v>
      </c>
      <c r="K157" s="77" t="str" cm="1">
        <f t="array" ref="K157">IFERROR(ROUND(INDEX(F_Inputs!$A$2:$Z$438,MATCH($B157&amp;$D157,F_Inputs!$A$2:$A$438&amp;F_Inputs!$B$2:$B$438,0),MATCH(K$6,F_Inputs!$A$2:$Z$2,0)),3),"-")</f>
        <v>-</v>
      </c>
      <c r="L157" s="77" t="str" cm="1">
        <f t="array" ref="L157">IFERROR(ROUND(INDEX(F_Inputs!$A$2:$Z$438,MATCH($B157&amp;$D157,F_Inputs!$A$2:$A$438&amp;F_Inputs!$B$2:$B$438,0),MATCH(L$6,F_Inputs!$A$2:$Z$2,0)),3),"-")</f>
        <v>-</v>
      </c>
      <c r="M157" s="77" t="str" cm="1">
        <f t="array" ref="M157">IFERROR(ROUND(INDEX(F_Inputs!$A$2:$Z$438,MATCH($B157&amp;$D157,F_Inputs!$A$2:$A$438&amp;F_Inputs!$B$2:$B$438,0),MATCH(M$6,F_Inputs!$A$2:$Z$2,0)),3),"-")</f>
        <v>-</v>
      </c>
      <c r="N157" s="77" t="str" cm="1">
        <f t="array" ref="N157">IFERROR(ROUND(INDEX(F_Inputs!$A$2:$Z$438,MATCH($B157&amp;$D157,F_Inputs!$A$2:$A$438&amp;F_Inputs!$B$2:$B$438,0),MATCH(N$6,F_Inputs!$A$2:$Z$2,0)),3),"-")</f>
        <v>-</v>
      </c>
      <c r="O157" s="77" t="str" cm="1">
        <f t="array" ref="O157">IFERROR(ROUND(INDEX(F_Inputs!$A$2:$Z$438,MATCH($B157&amp;$D157,F_Inputs!$A$2:$A$438&amp;F_Inputs!$B$2:$B$438,0),MATCH(O$6,F_Inputs!$A$2:$Z$2,0)),3),"-")</f>
        <v>-</v>
      </c>
      <c r="P157" s="77" t="str" cm="1">
        <f t="array" ref="P157">IFERROR(ROUND(INDEX(F_Inputs!$A$2:$Z$438,MATCH($B157&amp;$D157,F_Inputs!$A$2:$A$438&amp;F_Inputs!$B$2:$B$438,0),MATCH(P$6,F_Inputs!$A$2:$Z$2,0)),3),"-")</f>
        <v>-</v>
      </c>
      <c r="Q157" s="77" t="str" cm="1">
        <f t="array" ref="Q157">IFERROR(ROUND(INDEX(F_Inputs!$A$2:$Z$438,MATCH($B157&amp;$D157,F_Inputs!$A$2:$A$438&amp;F_Inputs!$B$2:$B$438,0),MATCH(Q$6,F_Inputs!$A$2:$Z$2,0)),3),"-")</f>
        <v>-</v>
      </c>
      <c r="R157" s="77" t="str" cm="1">
        <f t="array" ref="R157">IFERROR(ROUND(INDEX(F_Inputs!$A$2:$Z$438,MATCH($B157&amp;$D157,F_Inputs!$A$2:$A$438&amp;F_Inputs!$B$2:$B$438,0),MATCH(R$6,F_Inputs!$A$2:$Z$2,0)),3),"-")</f>
        <v>-</v>
      </c>
      <c r="S157" s="77" t="str" cm="1">
        <f t="array" ref="S157">IFERROR(ROUND(INDEX(F_Inputs!$A$2:$Z$438,MATCH($B157&amp;$D157,F_Inputs!$A$2:$A$438&amp;F_Inputs!$B$2:$B$438,0),MATCH(S$6,F_Inputs!$A$2:$Z$2,0)),3),"-")</f>
        <v>-</v>
      </c>
      <c r="T157" s="77" t="str" cm="1">
        <f t="array" ref="T157">IFERROR(ROUND(INDEX(F_Inputs!$A$2:$Z$438,MATCH($B157&amp;$D157,F_Inputs!$A$2:$A$438&amp;F_Inputs!$B$2:$B$438,0),MATCH(T$6,F_Inputs!$A$2:$Z$2,0)),3),"-")</f>
        <v>-</v>
      </c>
      <c r="U157" s="77" t="str" cm="1">
        <f t="array" ref="U157">IFERROR(ROUND(INDEX(F_Inputs!$A$2:$Z$438,MATCH($B157&amp;$D157,F_Inputs!$A$2:$A$438&amp;F_Inputs!$B$2:$B$438,0),MATCH(U$6,F_Inputs!$A$2:$Z$2,0)),3),"-")</f>
        <v>-</v>
      </c>
      <c r="V157" s="77" t="str" cm="1">
        <f t="array" ref="V157">IFERROR(ROUND(INDEX(F_Inputs!$A$2:$Z$438,MATCH($B157&amp;$D157,F_Inputs!$A$2:$A$438&amp;F_Inputs!$B$2:$B$438,0),MATCH(V$6,F_Inputs!$A$2:$Z$2,0)),3),"-")</f>
        <v>-</v>
      </c>
      <c r="W157" s="77" t="str" cm="1">
        <f t="array" ref="W157">IFERROR(ROUND(INDEX(F_Inputs!$A$2:$Z$438,MATCH($B157&amp;$D157,F_Inputs!$A$2:$A$438&amp;F_Inputs!$B$2:$B$438,0),MATCH(W$6,F_Inputs!$A$2:$Z$2,0)),3),"-")</f>
        <v>-</v>
      </c>
      <c r="X157" s="77" t="str" cm="1">
        <f t="array" ref="X157">IFERROR(ROUND(INDEX(F_Inputs!$A$2:$Z$438,MATCH($B157&amp;$D157,F_Inputs!$A$2:$A$438&amp;F_Inputs!$B$2:$B$438,0),MATCH(X$6,F_Inputs!$A$2:$Z$2,0)),3),"-")</f>
        <v>-</v>
      </c>
      <c r="Y157" s="77" t="str" cm="1">
        <f t="array" ref="Y157">IFERROR(ROUND(INDEX(F_Inputs!$A$2:$Z$438,MATCH($B157&amp;$D157,F_Inputs!$A$2:$A$438&amp;F_Inputs!$B$2:$B$438,0),MATCH(Y$6,F_Inputs!$A$2:$Z$2,0)),3),"-")</f>
        <v>-</v>
      </c>
      <c r="Z157" s="77" t="str" cm="1">
        <f t="array" ref="Z157">IFERROR(ROUND(INDEX(F_Inputs!$A$2:$Z$438,MATCH($B157&amp;$D157,F_Inputs!$A$2:$A$438&amp;F_Inputs!$B$2:$B$438,0),MATCH(Z$6,F_Inputs!$A$2:$Z$2,0)),3),"-")</f>
        <v>-</v>
      </c>
      <c r="AA157" s="77" t="str" cm="1">
        <f t="array" ref="AA157">IFERROR(ROUND(INDEX(F_Inputs!$A$2:$Z$438,MATCH($B157&amp;$D157,F_Inputs!$A$2:$A$438&amp;F_Inputs!$B$2:$B$438,0),MATCH(AA$6,F_Inputs!$A$2:$Z$2,0)),3),"-")</f>
        <v>-</v>
      </c>
      <c r="AB157" s="77" t="str" cm="1">
        <f t="array" ref="AB157">IFERROR(ROUND(INDEX(F_Inputs!$A$2:$Z$438,MATCH($B157&amp;$D157,F_Inputs!$A$2:$A$438&amp;F_Inputs!$B$2:$B$438,0),MATCH(AB$6,F_Inputs!$A$2:$Z$2,0)),3),"-")</f>
        <v>-</v>
      </c>
    </row>
    <row r="158" spans="2:28" ht="20.45">
      <c r="B158" s="41" t="s">
        <v>253</v>
      </c>
      <c r="C158" s="4" t="str">
        <f t="shared" si="12"/>
        <v>Number</v>
      </c>
      <c r="D158" s="4" t="str">
        <f t="shared" si="13"/>
        <v>OUT5_08_H_PR24</v>
      </c>
      <c r="E158" s="77" t="str" cm="1">
        <f t="array" ref="E158">IFERROR(ROUND(INDEX(F_Inputs!$A$2:$Z$438,MATCH($B158&amp;$D158,F_Inputs!$A$2:$A$438&amp;F_Inputs!$B$2:$B$438,0),MATCH(E$6,F_Inputs!$A$2:$Z$2,0)),3),"-")</f>
        <v>-</v>
      </c>
      <c r="F158" s="77" t="str" cm="1">
        <f t="array" ref="F158">IFERROR(ROUND(INDEX(F_Inputs!$A$2:$Z$438,MATCH($B158&amp;$D158,F_Inputs!$A$2:$A$438&amp;F_Inputs!$B$2:$B$438,0),MATCH(F$6,F_Inputs!$A$2:$Z$2,0)),3),"-")</f>
        <v>-</v>
      </c>
      <c r="G158" s="77" t="str" cm="1">
        <f t="array" ref="G158">IFERROR(ROUND(INDEX(F_Inputs!$A$2:$Z$438,MATCH($B158&amp;$D158,F_Inputs!$A$2:$A$438&amp;F_Inputs!$B$2:$B$438,0),MATCH(G$6,F_Inputs!$A$2:$Z$2,0)),3),"-")</f>
        <v>-</v>
      </c>
      <c r="H158" s="77" t="str" cm="1">
        <f t="array" ref="H158">IFERROR(ROUND(INDEX(F_Inputs!$A$2:$Z$438,MATCH($B158&amp;$D158,F_Inputs!$A$2:$A$438&amp;F_Inputs!$B$2:$B$438,0),MATCH(H$6,F_Inputs!$A$2:$Z$2,0)),3),"-")</f>
        <v>-</v>
      </c>
      <c r="I158" s="77" t="str" cm="1">
        <f t="array" ref="I158">IFERROR(ROUND(INDEX(F_Inputs!$A$2:$Z$438,MATCH($B158&amp;$D158,F_Inputs!$A$2:$A$438&amp;F_Inputs!$B$2:$B$438,0),MATCH(I$6,F_Inputs!$A$2:$Z$2,0)),3),"-")</f>
        <v>-</v>
      </c>
      <c r="J158" s="77" t="str" cm="1">
        <f t="array" ref="J158">IFERROR(ROUND(INDEX(F_Inputs!$A$2:$Z$438,MATCH($B158&amp;$D158,F_Inputs!$A$2:$A$438&amp;F_Inputs!$B$2:$B$438,0),MATCH(J$6,F_Inputs!$A$2:$Z$2,0)),3),"-")</f>
        <v>-</v>
      </c>
      <c r="K158" s="77" t="str" cm="1">
        <f t="array" ref="K158">IFERROR(ROUND(INDEX(F_Inputs!$A$2:$Z$438,MATCH($B158&amp;$D158,F_Inputs!$A$2:$A$438&amp;F_Inputs!$B$2:$B$438,0),MATCH(K$6,F_Inputs!$A$2:$Z$2,0)),3),"-")</f>
        <v>-</v>
      </c>
      <c r="L158" s="77" t="str" cm="1">
        <f t="array" ref="L158">IFERROR(ROUND(INDEX(F_Inputs!$A$2:$Z$438,MATCH($B158&amp;$D158,F_Inputs!$A$2:$A$438&amp;F_Inputs!$B$2:$B$438,0),MATCH(L$6,F_Inputs!$A$2:$Z$2,0)),3),"-")</f>
        <v>-</v>
      </c>
      <c r="M158" s="77" t="str" cm="1">
        <f t="array" ref="M158">IFERROR(ROUND(INDEX(F_Inputs!$A$2:$Z$438,MATCH($B158&amp;$D158,F_Inputs!$A$2:$A$438&amp;F_Inputs!$B$2:$B$438,0),MATCH(M$6,F_Inputs!$A$2:$Z$2,0)),3),"-")</f>
        <v>-</v>
      </c>
      <c r="N158" s="77" t="str" cm="1">
        <f t="array" ref="N158">IFERROR(ROUND(INDEX(F_Inputs!$A$2:$Z$438,MATCH($B158&amp;$D158,F_Inputs!$A$2:$A$438&amp;F_Inputs!$B$2:$B$438,0),MATCH(N$6,F_Inputs!$A$2:$Z$2,0)),3),"-")</f>
        <v>-</v>
      </c>
      <c r="O158" s="77" t="str" cm="1">
        <f t="array" ref="O158">IFERROR(ROUND(INDEX(F_Inputs!$A$2:$Z$438,MATCH($B158&amp;$D158,F_Inputs!$A$2:$A$438&amp;F_Inputs!$B$2:$B$438,0),MATCH(O$6,F_Inputs!$A$2:$Z$2,0)),3),"-")</f>
        <v>-</v>
      </c>
      <c r="P158" s="77" t="str" cm="1">
        <f t="array" ref="P158">IFERROR(ROUND(INDEX(F_Inputs!$A$2:$Z$438,MATCH($B158&amp;$D158,F_Inputs!$A$2:$A$438&amp;F_Inputs!$B$2:$B$438,0),MATCH(P$6,F_Inputs!$A$2:$Z$2,0)),3),"-")</f>
        <v>-</v>
      </c>
      <c r="Q158" s="77" t="str" cm="1">
        <f t="array" ref="Q158">IFERROR(ROUND(INDEX(F_Inputs!$A$2:$Z$438,MATCH($B158&amp;$D158,F_Inputs!$A$2:$A$438&amp;F_Inputs!$B$2:$B$438,0),MATCH(Q$6,F_Inputs!$A$2:$Z$2,0)),3),"-")</f>
        <v>-</v>
      </c>
      <c r="R158" s="77" t="str" cm="1">
        <f t="array" ref="R158">IFERROR(ROUND(INDEX(F_Inputs!$A$2:$Z$438,MATCH($B158&amp;$D158,F_Inputs!$A$2:$A$438&amp;F_Inputs!$B$2:$B$438,0),MATCH(R$6,F_Inputs!$A$2:$Z$2,0)),3),"-")</f>
        <v>-</v>
      </c>
      <c r="S158" s="77" t="str" cm="1">
        <f t="array" ref="S158">IFERROR(ROUND(INDEX(F_Inputs!$A$2:$Z$438,MATCH($B158&amp;$D158,F_Inputs!$A$2:$A$438&amp;F_Inputs!$B$2:$B$438,0),MATCH(S$6,F_Inputs!$A$2:$Z$2,0)),3),"-")</f>
        <v>-</v>
      </c>
      <c r="T158" s="77" t="str" cm="1">
        <f t="array" ref="T158">IFERROR(ROUND(INDEX(F_Inputs!$A$2:$Z$438,MATCH($B158&amp;$D158,F_Inputs!$A$2:$A$438&amp;F_Inputs!$B$2:$B$438,0),MATCH(T$6,F_Inputs!$A$2:$Z$2,0)),3),"-")</f>
        <v>-</v>
      </c>
      <c r="U158" s="77" t="str" cm="1">
        <f t="array" ref="U158">IFERROR(ROUND(INDEX(F_Inputs!$A$2:$Z$438,MATCH($B158&amp;$D158,F_Inputs!$A$2:$A$438&amp;F_Inputs!$B$2:$B$438,0),MATCH(U$6,F_Inputs!$A$2:$Z$2,0)),3),"-")</f>
        <v>-</v>
      </c>
      <c r="V158" s="77" t="str" cm="1">
        <f t="array" ref="V158">IFERROR(ROUND(INDEX(F_Inputs!$A$2:$Z$438,MATCH($B158&amp;$D158,F_Inputs!$A$2:$A$438&amp;F_Inputs!$B$2:$B$438,0),MATCH(V$6,F_Inputs!$A$2:$Z$2,0)),3),"-")</f>
        <v>-</v>
      </c>
      <c r="W158" s="77" t="str" cm="1">
        <f t="array" ref="W158">IFERROR(ROUND(INDEX(F_Inputs!$A$2:$Z$438,MATCH($B158&amp;$D158,F_Inputs!$A$2:$A$438&amp;F_Inputs!$B$2:$B$438,0),MATCH(W$6,F_Inputs!$A$2:$Z$2,0)),3),"-")</f>
        <v>-</v>
      </c>
      <c r="X158" s="77" t="str" cm="1">
        <f t="array" ref="X158">IFERROR(ROUND(INDEX(F_Inputs!$A$2:$Z$438,MATCH($B158&amp;$D158,F_Inputs!$A$2:$A$438&amp;F_Inputs!$B$2:$B$438,0),MATCH(X$6,F_Inputs!$A$2:$Z$2,0)),3),"-")</f>
        <v>-</v>
      </c>
      <c r="Y158" s="77" t="str" cm="1">
        <f t="array" ref="Y158">IFERROR(ROUND(INDEX(F_Inputs!$A$2:$Z$438,MATCH($B158&amp;$D158,F_Inputs!$A$2:$A$438&amp;F_Inputs!$B$2:$B$438,0),MATCH(Y$6,F_Inputs!$A$2:$Z$2,0)),3),"-")</f>
        <v>-</v>
      </c>
      <c r="Z158" s="77" t="str" cm="1">
        <f t="array" ref="Z158">IFERROR(ROUND(INDEX(F_Inputs!$A$2:$Z$438,MATCH($B158&amp;$D158,F_Inputs!$A$2:$A$438&amp;F_Inputs!$B$2:$B$438,0),MATCH(Z$6,F_Inputs!$A$2:$Z$2,0)),3),"-")</f>
        <v>-</v>
      </c>
      <c r="AA158" s="77" t="str" cm="1">
        <f t="array" ref="AA158">IFERROR(ROUND(INDEX(F_Inputs!$A$2:$Z$438,MATCH($B158&amp;$D158,F_Inputs!$A$2:$A$438&amp;F_Inputs!$B$2:$B$438,0),MATCH(AA$6,F_Inputs!$A$2:$Z$2,0)),3),"-")</f>
        <v>-</v>
      </c>
      <c r="AB158" s="77" t="str" cm="1">
        <f t="array" ref="AB158">IFERROR(ROUND(INDEX(F_Inputs!$A$2:$Z$438,MATCH($B158&amp;$D158,F_Inputs!$A$2:$A$438&amp;F_Inputs!$B$2:$B$438,0),MATCH(AB$6,F_Inputs!$A$2:$Z$2,0)),3),"-")</f>
        <v>-</v>
      </c>
    </row>
    <row r="159" spans="2:28" ht="20.45">
      <c r="B159" s="41" t="s">
        <v>254</v>
      </c>
      <c r="C159" s="4" t="str">
        <f t="shared" si="12"/>
        <v>Number</v>
      </c>
      <c r="D159" s="4" t="str">
        <f t="shared" si="13"/>
        <v>OUT5_08_H_PR24</v>
      </c>
      <c r="E159" s="77" t="str" cm="1">
        <f t="array" ref="E159">IFERROR(ROUND(INDEX(F_Inputs!$A$2:$Z$438,MATCH($B159&amp;$D159,F_Inputs!$A$2:$A$438&amp;F_Inputs!$B$2:$B$438,0),MATCH(E$6,F_Inputs!$A$2:$Z$2,0)),3),"-")</f>
        <v>-</v>
      </c>
      <c r="F159" s="77" t="str" cm="1">
        <f t="array" ref="F159">IFERROR(ROUND(INDEX(F_Inputs!$A$2:$Z$438,MATCH($B159&amp;$D159,F_Inputs!$A$2:$A$438&amp;F_Inputs!$B$2:$B$438,0),MATCH(F$6,F_Inputs!$A$2:$Z$2,0)),3),"-")</f>
        <v>-</v>
      </c>
      <c r="G159" s="77" t="str" cm="1">
        <f t="array" ref="G159">IFERROR(ROUND(INDEX(F_Inputs!$A$2:$Z$438,MATCH($B159&amp;$D159,F_Inputs!$A$2:$A$438&amp;F_Inputs!$B$2:$B$438,0),MATCH(G$6,F_Inputs!$A$2:$Z$2,0)),3),"-")</f>
        <v>-</v>
      </c>
      <c r="H159" s="77" t="str" cm="1">
        <f t="array" ref="H159">IFERROR(ROUND(INDEX(F_Inputs!$A$2:$Z$438,MATCH($B159&amp;$D159,F_Inputs!$A$2:$A$438&amp;F_Inputs!$B$2:$B$438,0),MATCH(H$6,F_Inputs!$A$2:$Z$2,0)),3),"-")</f>
        <v>-</v>
      </c>
      <c r="I159" s="77" t="str" cm="1">
        <f t="array" ref="I159">IFERROR(ROUND(INDEX(F_Inputs!$A$2:$Z$438,MATCH($B159&amp;$D159,F_Inputs!$A$2:$A$438&amp;F_Inputs!$B$2:$B$438,0),MATCH(I$6,F_Inputs!$A$2:$Z$2,0)),3),"-")</f>
        <v>-</v>
      </c>
      <c r="J159" s="77" t="str" cm="1">
        <f t="array" ref="J159">IFERROR(ROUND(INDEX(F_Inputs!$A$2:$Z$438,MATCH($B159&amp;$D159,F_Inputs!$A$2:$A$438&amp;F_Inputs!$B$2:$B$438,0),MATCH(J$6,F_Inputs!$A$2:$Z$2,0)),3),"-")</f>
        <v>-</v>
      </c>
      <c r="K159" s="77" t="str" cm="1">
        <f t="array" ref="K159">IFERROR(ROUND(INDEX(F_Inputs!$A$2:$Z$438,MATCH($B159&amp;$D159,F_Inputs!$A$2:$A$438&amp;F_Inputs!$B$2:$B$438,0),MATCH(K$6,F_Inputs!$A$2:$Z$2,0)),3),"-")</f>
        <v>-</v>
      </c>
      <c r="L159" s="77" t="str" cm="1">
        <f t="array" ref="L159">IFERROR(ROUND(INDEX(F_Inputs!$A$2:$Z$438,MATCH($B159&amp;$D159,F_Inputs!$A$2:$A$438&amp;F_Inputs!$B$2:$B$438,0),MATCH(L$6,F_Inputs!$A$2:$Z$2,0)),3),"-")</f>
        <v>-</v>
      </c>
      <c r="M159" s="77" t="str" cm="1">
        <f t="array" ref="M159">IFERROR(ROUND(INDEX(F_Inputs!$A$2:$Z$438,MATCH($B159&amp;$D159,F_Inputs!$A$2:$A$438&amp;F_Inputs!$B$2:$B$438,0),MATCH(M$6,F_Inputs!$A$2:$Z$2,0)),3),"-")</f>
        <v>-</v>
      </c>
      <c r="N159" s="77" t="str" cm="1">
        <f t="array" ref="N159">IFERROR(ROUND(INDEX(F_Inputs!$A$2:$Z$438,MATCH($B159&amp;$D159,F_Inputs!$A$2:$A$438&amp;F_Inputs!$B$2:$B$438,0),MATCH(N$6,F_Inputs!$A$2:$Z$2,0)),3),"-")</f>
        <v>-</v>
      </c>
      <c r="O159" s="77" t="str" cm="1">
        <f t="array" ref="O159">IFERROR(ROUND(INDEX(F_Inputs!$A$2:$Z$438,MATCH($B159&amp;$D159,F_Inputs!$A$2:$A$438&amp;F_Inputs!$B$2:$B$438,0),MATCH(O$6,F_Inputs!$A$2:$Z$2,0)),3),"-")</f>
        <v>-</v>
      </c>
      <c r="P159" s="77" t="str" cm="1">
        <f t="array" ref="P159">IFERROR(ROUND(INDEX(F_Inputs!$A$2:$Z$438,MATCH($B159&amp;$D159,F_Inputs!$A$2:$A$438&amp;F_Inputs!$B$2:$B$438,0),MATCH(P$6,F_Inputs!$A$2:$Z$2,0)),3),"-")</f>
        <v>-</v>
      </c>
      <c r="Q159" s="77" t="str" cm="1">
        <f t="array" ref="Q159">IFERROR(ROUND(INDEX(F_Inputs!$A$2:$Z$438,MATCH($B159&amp;$D159,F_Inputs!$A$2:$A$438&amp;F_Inputs!$B$2:$B$438,0),MATCH(Q$6,F_Inputs!$A$2:$Z$2,0)),3),"-")</f>
        <v>-</v>
      </c>
      <c r="R159" s="77" t="str" cm="1">
        <f t="array" ref="R159">IFERROR(ROUND(INDEX(F_Inputs!$A$2:$Z$438,MATCH($B159&amp;$D159,F_Inputs!$A$2:$A$438&amp;F_Inputs!$B$2:$B$438,0),MATCH(R$6,F_Inputs!$A$2:$Z$2,0)),3),"-")</f>
        <v>-</v>
      </c>
      <c r="S159" s="77" t="str" cm="1">
        <f t="array" ref="S159">IFERROR(ROUND(INDEX(F_Inputs!$A$2:$Z$438,MATCH($B159&amp;$D159,F_Inputs!$A$2:$A$438&amp;F_Inputs!$B$2:$B$438,0),MATCH(S$6,F_Inputs!$A$2:$Z$2,0)),3),"-")</f>
        <v>-</v>
      </c>
      <c r="T159" s="77" t="str" cm="1">
        <f t="array" ref="T159">IFERROR(ROUND(INDEX(F_Inputs!$A$2:$Z$438,MATCH($B159&amp;$D159,F_Inputs!$A$2:$A$438&amp;F_Inputs!$B$2:$B$438,0),MATCH(T$6,F_Inputs!$A$2:$Z$2,0)),3),"-")</f>
        <v>-</v>
      </c>
      <c r="U159" s="77" t="str" cm="1">
        <f t="array" ref="U159">IFERROR(ROUND(INDEX(F_Inputs!$A$2:$Z$438,MATCH($B159&amp;$D159,F_Inputs!$A$2:$A$438&amp;F_Inputs!$B$2:$B$438,0),MATCH(U$6,F_Inputs!$A$2:$Z$2,0)),3),"-")</f>
        <v>-</v>
      </c>
      <c r="V159" s="77" t="str" cm="1">
        <f t="array" ref="V159">IFERROR(ROUND(INDEX(F_Inputs!$A$2:$Z$438,MATCH($B159&amp;$D159,F_Inputs!$A$2:$A$438&amp;F_Inputs!$B$2:$B$438,0),MATCH(V$6,F_Inputs!$A$2:$Z$2,0)),3),"-")</f>
        <v>-</v>
      </c>
      <c r="W159" s="77" t="str" cm="1">
        <f t="array" ref="W159">IFERROR(ROUND(INDEX(F_Inputs!$A$2:$Z$438,MATCH($B159&amp;$D159,F_Inputs!$A$2:$A$438&amp;F_Inputs!$B$2:$B$438,0),MATCH(W$6,F_Inputs!$A$2:$Z$2,0)),3),"-")</f>
        <v>-</v>
      </c>
      <c r="X159" s="77" t="str" cm="1">
        <f t="array" ref="X159">IFERROR(ROUND(INDEX(F_Inputs!$A$2:$Z$438,MATCH($B159&amp;$D159,F_Inputs!$A$2:$A$438&amp;F_Inputs!$B$2:$B$438,0),MATCH(X$6,F_Inputs!$A$2:$Z$2,0)),3),"-")</f>
        <v>-</v>
      </c>
      <c r="Y159" s="77" t="str" cm="1">
        <f t="array" ref="Y159">IFERROR(ROUND(INDEX(F_Inputs!$A$2:$Z$438,MATCH($B159&amp;$D159,F_Inputs!$A$2:$A$438&amp;F_Inputs!$B$2:$B$438,0),MATCH(Y$6,F_Inputs!$A$2:$Z$2,0)),3),"-")</f>
        <v>-</v>
      </c>
      <c r="Z159" s="77" t="str" cm="1">
        <f t="array" ref="Z159">IFERROR(ROUND(INDEX(F_Inputs!$A$2:$Z$438,MATCH($B159&amp;$D159,F_Inputs!$A$2:$A$438&amp;F_Inputs!$B$2:$B$438,0),MATCH(Z$6,F_Inputs!$A$2:$Z$2,0)),3),"-")</f>
        <v>-</v>
      </c>
      <c r="AA159" s="77" t="str" cm="1">
        <f t="array" ref="AA159">IFERROR(ROUND(INDEX(F_Inputs!$A$2:$Z$438,MATCH($B159&amp;$D159,F_Inputs!$A$2:$A$438&amp;F_Inputs!$B$2:$B$438,0),MATCH(AA$6,F_Inputs!$A$2:$Z$2,0)),3),"-")</f>
        <v>-</v>
      </c>
      <c r="AB159" s="77" t="str" cm="1">
        <f t="array" ref="AB159">IFERROR(ROUND(INDEX(F_Inputs!$A$2:$Z$438,MATCH($B159&amp;$D159,F_Inputs!$A$2:$A$438&amp;F_Inputs!$B$2:$B$438,0),MATCH(AB$6,F_Inputs!$A$2:$Z$2,0)),3),"-")</f>
        <v>-</v>
      </c>
    </row>
    <row r="160" spans="2:28" ht="20.45">
      <c r="B160" s="41" t="s">
        <v>255</v>
      </c>
      <c r="C160" s="4" t="str">
        <f t="shared" si="12"/>
        <v>Number</v>
      </c>
      <c r="D160" s="4" t="str">
        <f t="shared" si="13"/>
        <v>OUT5_08_H_PR24</v>
      </c>
      <c r="E160" s="77" t="str" cm="1">
        <f t="array" ref="E160">IFERROR(ROUND(INDEX(F_Inputs!$A$2:$Z$438,MATCH($B160&amp;$D160,F_Inputs!$A$2:$A$438&amp;F_Inputs!$B$2:$B$438,0),MATCH(E$6,F_Inputs!$A$2:$Z$2,0)),3),"-")</f>
        <v>-</v>
      </c>
      <c r="F160" s="77" t="str" cm="1">
        <f t="array" ref="F160">IFERROR(ROUND(INDEX(F_Inputs!$A$2:$Z$438,MATCH($B160&amp;$D160,F_Inputs!$A$2:$A$438&amp;F_Inputs!$B$2:$B$438,0),MATCH(F$6,F_Inputs!$A$2:$Z$2,0)),3),"-")</f>
        <v>-</v>
      </c>
      <c r="G160" s="77" t="str" cm="1">
        <f t="array" ref="G160">IFERROR(ROUND(INDEX(F_Inputs!$A$2:$Z$438,MATCH($B160&amp;$D160,F_Inputs!$A$2:$A$438&amp;F_Inputs!$B$2:$B$438,0),MATCH(G$6,F_Inputs!$A$2:$Z$2,0)),3),"-")</f>
        <v>-</v>
      </c>
      <c r="H160" s="77" t="str" cm="1">
        <f t="array" ref="H160">IFERROR(ROUND(INDEX(F_Inputs!$A$2:$Z$438,MATCH($B160&amp;$D160,F_Inputs!$A$2:$A$438&amp;F_Inputs!$B$2:$B$438,0),MATCH(H$6,F_Inputs!$A$2:$Z$2,0)),3),"-")</f>
        <v>-</v>
      </c>
      <c r="I160" s="77" t="str" cm="1">
        <f t="array" ref="I160">IFERROR(ROUND(INDEX(F_Inputs!$A$2:$Z$438,MATCH($B160&amp;$D160,F_Inputs!$A$2:$A$438&amp;F_Inputs!$B$2:$B$438,0),MATCH(I$6,F_Inputs!$A$2:$Z$2,0)),3),"-")</f>
        <v>-</v>
      </c>
      <c r="J160" s="77" t="str" cm="1">
        <f t="array" ref="J160">IFERROR(ROUND(INDEX(F_Inputs!$A$2:$Z$438,MATCH($B160&amp;$D160,F_Inputs!$A$2:$A$438&amp;F_Inputs!$B$2:$B$438,0),MATCH(J$6,F_Inputs!$A$2:$Z$2,0)),3),"-")</f>
        <v>-</v>
      </c>
      <c r="K160" s="77" t="str" cm="1">
        <f t="array" ref="K160">IFERROR(ROUND(INDEX(F_Inputs!$A$2:$Z$438,MATCH($B160&amp;$D160,F_Inputs!$A$2:$A$438&amp;F_Inputs!$B$2:$B$438,0),MATCH(K$6,F_Inputs!$A$2:$Z$2,0)),3),"-")</f>
        <v>-</v>
      </c>
      <c r="L160" s="77" t="str" cm="1">
        <f t="array" ref="L160">IFERROR(ROUND(INDEX(F_Inputs!$A$2:$Z$438,MATCH($B160&amp;$D160,F_Inputs!$A$2:$A$438&amp;F_Inputs!$B$2:$B$438,0),MATCH(L$6,F_Inputs!$A$2:$Z$2,0)),3),"-")</f>
        <v>-</v>
      </c>
      <c r="M160" s="77" t="str" cm="1">
        <f t="array" ref="M160">IFERROR(ROUND(INDEX(F_Inputs!$A$2:$Z$438,MATCH($B160&amp;$D160,F_Inputs!$A$2:$A$438&amp;F_Inputs!$B$2:$B$438,0),MATCH(M$6,F_Inputs!$A$2:$Z$2,0)),3),"-")</f>
        <v>-</v>
      </c>
      <c r="N160" s="77" t="str" cm="1">
        <f t="array" ref="N160">IFERROR(ROUND(INDEX(F_Inputs!$A$2:$Z$438,MATCH($B160&amp;$D160,F_Inputs!$A$2:$A$438&amp;F_Inputs!$B$2:$B$438,0),MATCH(N$6,F_Inputs!$A$2:$Z$2,0)),3),"-")</f>
        <v>-</v>
      </c>
      <c r="O160" s="77" t="str" cm="1">
        <f t="array" ref="O160">IFERROR(ROUND(INDEX(F_Inputs!$A$2:$Z$438,MATCH($B160&amp;$D160,F_Inputs!$A$2:$A$438&amp;F_Inputs!$B$2:$B$438,0),MATCH(O$6,F_Inputs!$A$2:$Z$2,0)),3),"-")</f>
        <v>-</v>
      </c>
      <c r="P160" s="77" t="str" cm="1">
        <f t="array" ref="P160">IFERROR(ROUND(INDEX(F_Inputs!$A$2:$Z$438,MATCH($B160&amp;$D160,F_Inputs!$A$2:$A$438&amp;F_Inputs!$B$2:$B$438,0),MATCH(P$6,F_Inputs!$A$2:$Z$2,0)),3),"-")</f>
        <v>-</v>
      </c>
      <c r="Q160" s="77" t="str" cm="1">
        <f t="array" ref="Q160">IFERROR(ROUND(INDEX(F_Inputs!$A$2:$Z$438,MATCH($B160&amp;$D160,F_Inputs!$A$2:$A$438&amp;F_Inputs!$B$2:$B$438,0),MATCH(Q$6,F_Inputs!$A$2:$Z$2,0)),3),"-")</f>
        <v>-</v>
      </c>
      <c r="R160" s="77" t="str" cm="1">
        <f t="array" ref="R160">IFERROR(ROUND(INDEX(F_Inputs!$A$2:$Z$438,MATCH($B160&amp;$D160,F_Inputs!$A$2:$A$438&amp;F_Inputs!$B$2:$B$438,0),MATCH(R$6,F_Inputs!$A$2:$Z$2,0)),3),"-")</f>
        <v>-</v>
      </c>
      <c r="S160" s="77" t="str" cm="1">
        <f t="array" ref="S160">IFERROR(ROUND(INDEX(F_Inputs!$A$2:$Z$438,MATCH($B160&amp;$D160,F_Inputs!$A$2:$A$438&amp;F_Inputs!$B$2:$B$438,0),MATCH(S$6,F_Inputs!$A$2:$Z$2,0)),3),"-")</f>
        <v>-</v>
      </c>
      <c r="T160" s="77" t="str" cm="1">
        <f t="array" ref="T160">IFERROR(ROUND(INDEX(F_Inputs!$A$2:$Z$438,MATCH($B160&amp;$D160,F_Inputs!$A$2:$A$438&amp;F_Inputs!$B$2:$B$438,0),MATCH(T$6,F_Inputs!$A$2:$Z$2,0)),3),"-")</f>
        <v>-</v>
      </c>
      <c r="U160" s="77" t="str" cm="1">
        <f t="array" ref="U160">IFERROR(ROUND(INDEX(F_Inputs!$A$2:$Z$438,MATCH($B160&amp;$D160,F_Inputs!$A$2:$A$438&amp;F_Inputs!$B$2:$B$438,0),MATCH(U$6,F_Inputs!$A$2:$Z$2,0)),3),"-")</f>
        <v>-</v>
      </c>
      <c r="V160" s="77" t="str" cm="1">
        <f t="array" ref="V160">IFERROR(ROUND(INDEX(F_Inputs!$A$2:$Z$438,MATCH($B160&amp;$D160,F_Inputs!$A$2:$A$438&amp;F_Inputs!$B$2:$B$438,0),MATCH(V$6,F_Inputs!$A$2:$Z$2,0)),3),"-")</f>
        <v>-</v>
      </c>
      <c r="W160" s="77" t="str" cm="1">
        <f t="array" ref="W160">IFERROR(ROUND(INDEX(F_Inputs!$A$2:$Z$438,MATCH($B160&amp;$D160,F_Inputs!$A$2:$A$438&amp;F_Inputs!$B$2:$B$438,0),MATCH(W$6,F_Inputs!$A$2:$Z$2,0)),3),"-")</f>
        <v>-</v>
      </c>
      <c r="X160" s="77" t="str" cm="1">
        <f t="array" ref="X160">IFERROR(ROUND(INDEX(F_Inputs!$A$2:$Z$438,MATCH($B160&amp;$D160,F_Inputs!$A$2:$A$438&amp;F_Inputs!$B$2:$B$438,0),MATCH(X$6,F_Inputs!$A$2:$Z$2,0)),3),"-")</f>
        <v>-</v>
      </c>
      <c r="Y160" s="77" t="str" cm="1">
        <f t="array" ref="Y160">IFERROR(ROUND(INDEX(F_Inputs!$A$2:$Z$438,MATCH($B160&amp;$D160,F_Inputs!$A$2:$A$438&amp;F_Inputs!$B$2:$B$438,0),MATCH(Y$6,F_Inputs!$A$2:$Z$2,0)),3),"-")</f>
        <v>-</v>
      </c>
      <c r="Z160" s="77" t="str" cm="1">
        <f t="array" ref="Z160">IFERROR(ROUND(INDEX(F_Inputs!$A$2:$Z$438,MATCH($B160&amp;$D160,F_Inputs!$A$2:$A$438&amp;F_Inputs!$B$2:$B$438,0),MATCH(Z$6,F_Inputs!$A$2:$Z$2,0)),3),"-")</f>
        <v>-</v>
      </c>
      <c r="AA160" s="77" t="str" cm="1">
        <f t="array" ref="AA160">IFERROR(ROUND(INDEX(F_Inputs!$A$2:$Z$438,MATCH($B160&amp;$D160,F_Inputs!$A$2:$A$438&amp;F_Inputs!$B$2:$B$438,0),MATCH(AA$6,F_Inputs!$A$2:$Z$2,0)),3),"-")</f>
        <v>-</v>
      </c>
      <c r="AB160" s="77" t="str" cm="1">
        <f t="array" ref="AB160">IFERROR(ROUND(INDEX(F_Inputs!$A$2:$Z$438,MATCH($B160&amp;$D160,F_Inputs!$A$2:$A$438&amp;F_Inputs!$B$2:$B$438,0),MATCH(AB$6,F_Inputs!$A$2:$Z$2,0)),3),"-")</f>
        <v>-</v>
      </c>
    </row>
    <row r="161" spans="2:28" ht="20.45">
      <c r="B161" s="41" t="s">
        <v>257</v>
      </c>
      <c r="C161" s="4" t="str">
        <f t="shared" si="12"/>
        <v>Number</v>
      </c>
      <c r="D161" s="4" t="str">
        <f t="shared" si="13"/>
        <v>OUT5_08_H_PR24</v>
      </c>
      <c r="E161" s="77" t="str" cm="1">
        <f t="array" ref="E161">IFERROR(ROUND(INDEX(F_Inputs!$A$2:$Z$438,MATCH($B161&amp;$D161,F_Inputs!$A$2:$A$438&amp;F_Inputs!$B$2:$B$438,0),MATCH(E$6,F_Inputs!$A$2:$Z$2,0)),3),"-")</f>
        <v>-</v>
      </c>
      <c r="F161" s="77" t="str" cm="1">
        <f t="array" ref="F161">IFERROR(ROUND(INDEX(F_Inputs!$A$2:$Z$438,MATCH($B161&amp;$D161,F_Inputs!$A$2:$A$438&amp;F_Inputs!$B$2:$B$438,0),MATCH(F$6,F_Inputs!$A$2:$Z$2,0)),3),"-")</f>
        <v>-</v>
      </c>
      <c r="G161" s="77" t="str" cm="1">
        <f t="array" ref="G161">IFERROR(ROUND(INDEX(F_Inputs!$A$2:$Z$438,MATCH($B161&amp;$D161,F_Inputs!$A$2:$A$438&amp;F_Inputs!$B$2:$B$438,0),MATCH(G$6,F_Inputs!$A$2:$Z$2,0)),3),"-")</f>
        <v>-</v>
      </c>
      <c r="H161" s="77" t="str" cm="1">
        <f t="array" ref="H161">IFERROR(ROUND(INDEX(F_Inputs!$A$2:$Z$438,MATCH($B161&amp;$D161,F_Inputs!$A$2:$A$438&amp;F_Inputs!$B$2:$B$438,0),MATCH(H$6,F_Inputs!$A$2:$Z$2,0)),3),"-")</f>
        <v>-</v>
      </c>
      <c r="I161" s="77" cm="1">
        <f t="array" ref="I161">IFERROR(ROUND(INDEX(F_Inputs!$A$2:$Z$438,MATCH($B161&amp;$D161,F_Inputs!$A$2:$A$438&amp;F_Inputs!$B$2:$B$438,0),MATCH(I$6,F_Inputs!$A$2:$Z$2,0)),3),"-")</f>
        <v>0</v>
      </c>
      <c r="J161" s="77" cm="1">
        <f t="array" ref="J161">IFERROR(ROUND(INDEX(F_Inputs!$A$2:$Z$438,MATCH($B161&amp;$D161,F_Inputs!$A$2:$A$438&amp;F_Inputs!$B$2:$B$438,0),MATCH(J$6,F_Inputs!$A$2:$Z$2,0)),3),"-")</f>
        <v>0</v>
      </c>
      <c r="K161" s="77" cm="1">
        <f t="array" ref="K161">IFERROR(ROUND(INDEX(F_Inputs!$A$2:$Z$438,MATCH($B161&amp;$D161,F_Inputs!$A$2:$A$438&amp;F_Inputs!$B$2:$B$438,0),MATCH(K$6,F_Inputs!$A$2:$Z$2,0)),3),"-")</f>
        <v>0</v>
      </c>
      <c r="L161" s="77" cm="1">
        <f t="array" ref="L161">IFERROR(ROUND(INDEX(F_Inputs!$A$2:$Z$438,MATCH($B161&amp;$D161,F_Inputs!$A$2:$A$438&amp;F_Inputs!$B$2:$B$438,0),MATCH(L$6,F_Inputs!$A$2:$Z$2,0)),3),"-")</f>
        <v>0</v>
      </c>
      <c r="M161" s="77" cm="1">
        <f t="array" ref="M161">IFERROR(ROUND(INDEX(F_Inputs!$A$2:$Z$438,MATCH($B161&amp;$D161,F_Inputs!$A$2:$A$438&amp;F_Inputs!$B$2:$B$438,0),MATCH(M$6,F_Inputs!$A$2:$Z$2,0)),3),"-")</f>
        <v>0</v>
      </c>
      <c r="N161" s="77" cm="1">
        <f t="array" ref="N161">IFERROR(ROUND(INDEX(F_Inputs!$A$2:$Z$438,MATCH($B161&amp;$D161,F_Inputs!$A$2:$A$438&amp;F_Inputs!$B$2:$B$438,0),MATCH(N$6,F_Inputs!$A$2:$Z$2,0)),3),"-")</f>
        <v>0</v>
      </c>
      <c r="O161" s="77" cm="1">
        <f t="array" ref="O161">IFERROR(ROUND(INDEX(F_Inputs!$A$2:$Z$438,MATCH($B161&amp;$D161,F_Inputs!$A$2:$A$438&amp;F_Inputs!$B$2:$B$438,0),MATCH(O$6,F_Inputs!$A$2:$Z$2,0)),3),"-")</f>
        <v>0</v>
      </c>
      <c r="P161" s="77" cm="1">
        <f t="array" ref="P161">IFERROR(ROUND(INDEX(F_Inputs!$A$2:$Z$438,MATCH($B161&amp;$D161,F_Inputs!$A$2:$A$438&amp;F_Inputs!$B$2:$B$438,0),MATCH(P$6,F_Inputs!$A$2:$Z$2,0)),3),"-")</f>
        <v>0</v>
      </c>
      <c r="Q161" s="77" cm="1">
        <f t="array" ref="Q161">IFERROR(ROUND(INDEX(F_Inputs!$A$2:$Z$438,MATCH($B161&amp;$D161,F_Inputs!$A$2:$A$438&amp;F_Inputs!$B$2:$B$438,0),MATCH(Q$6,F_Inputs!$A$2:$Z$2,0)),3),"-")</f>
        <v>0</v>
      </c>
      <c r="R161" s="77" cm="1">
        <f t="array" ref="R161">IFERROR(ROUND(INDEX(F_Inputs!$A$2:$Z$438,MATCH($B161&amp;$D161,F_Inputs!$A$2:$A$438&amp;F_Inputs!$B$2:$B$438,0),MATCH(R$6,F_Inputs!$A$2:$Z$2,0)),3),"-")</f>
        <v>0</v>
      </c>
      <c r="S161" s="77" cm="1">
        <f t="array" ref="S161">IFERROR(ROUND(INDEX(F_Inputs!$A$2:$Z$438,MATCH($B161&amp;$D161,F_Inputs!$A$2:$A$438&amp;F_Inputs!$B$2:$B$438,0),MATCH(S$6,F_Inputs!$A$2:$Z$2,0)),3),"-")</f>
        <v>0</v>
      </c>
      <c r="T161" s="77" cm="1">
        <f t="array" ref="T161">IFERROR(ROUND(INDEX(F_Inputs!$A$2:$Z$438,MATCH($B161&amp;$D161,F_Inputs!$A$2:$A$438&amp;F_Inputs!$B$2:$B$438,0),MATCH(T$6,F_Inputs!$A$2:$Z$2,0)),3),"-")</f>
        <v>0</v>
      </c>
      <c r="U161" s="77" cm="1">
        <f t="array" ref="U161">IFERROR(ROUND(INDEX(F_Inputs!$A$2:$Z$438,MATCH($B161&amp;$D161,F_Inputs!$A$2:$A$438&amp;F_Inputs!$B$2:$B$438,0),MATCH(U$6,F_Inputs!$A$2:$Z$2,0)),3),"-")</f>
        <v>0</v>
      </c>
      <c r="V161" s="77" cm="1">
        <f t="array" ref="V161">IFERROR(ROUND(INDEX(F_Inputs!$A$2:$Z$438,MATCH($B161&amp;$D161,F_Inputs!$A$2:$A$438&amp;F_Inputs!$B$2:$B$438,0),MATCH(V$6,F_Inputs!$A$2:$Z$2,0)),3),"-")</f>
        <v>0</v>
      </c>
      <c r="W161" s="77" cm="1">
        <f t="array" ref="W161">IFERROR(ROUND(INDEX(F_Inputs!$A$2:$Z$438,MATCH($B161&amp;$D161,F_Inputs!$A$2:$A$438&amp;F_Inputs!$B$2:$B$438,0),MATCH(W$6,F_Inputs!$A$2:$Z$2,0)),3),"-")</f>
        <v>0</v>
      </c>
      <c r="X161" s="77" cm="1">
        <f t="array" ref="X161">IFERROR(ROUND(INDEX(F_Inputs!$A$2:$Z$438,MATCH($B161&amp;$D161,F_Inputs!$A$2:$A$438&amp;F_Inputs!$B$2:$B$438,0),MATCH(X$6,F_Inputs!$A$2:$Z$2,0)),3),"-")</f>
        <v>0</v>
      </c>
      <c r="Y161" s="77" cm="1">
        <f t="array" ref="Y161">IFERROR(ROUND(INDEX(F_Inputs!$A$2:$Z$438,MATCH($B161&amp;$D161,F_Inputs!$A$2:$A$438&amp;F_Inputs!$B$2:$B$438,0),MATCH(Y$6,F_Inputs!$A$2:$Z$2,0)),3),"-")</f>
        <v>0</v>
      </c>
      <c r="Z161" s="77" cm="1">
        <f t="array" ref="Z161">IFERROR(ROUND(INDEX(F_Inputs!$A$2:$Z$438,MATCH($B161&amp;$D161,F_Inputs!$A$2:$A$438&amp;F_Inputs!$B$2:$B$438,0),MATCH(Z$6,F_Inputs!$A$2:$Z$2,0)),3),"-")</f>
        <v>0</v>
      </c>
      <c r="AA161" s="77" cm="1">
        <f t="array" ref="AA161">IFERROR(ROUND(INDEX(F_Inputs!$A$2:$Z$438,MATCH($B161&amp;$D161,F_Inputs!$A$2:$A$438&amp;F_Inputs!$B$2:$B$438,0),MATCH(AA$6,F_Inputs!$A$2:$Z$2,0)),3),"-")</f>
        <v>0</v>
      </c>
      <c r="AB161" s="77" cm="1">
        <f t="array" ref="AB161">IFERROR(ROUND(INDEX(F_Inputs!$A$2:$Z$438,MATCH($B161&amp;$D161,F_Inputs!$A$2:$A$438&amp;F_Inputs!$B$2:$B$438,0),MATCH(AB$6,F_Inputs!$A$2:$Z$2,0)),3),"-")</f>
        <v>0</v>
      </c>
    </row>
    <row r="163" spans="2:28" ht="20.45">
      <c r="B163" s="41" t="s">
        <v>239</v>
      </c>
      <c r="C163" s="4" t="str">
        <f t="shared" si="12"/>
        <v>Number</v>
      </c>
      <c r="D163" s="4" t="str">
        <f t="shared" si="13"/>
        <v>OUT5_08_H_PR24</v>
      </c>
      <c r="E163" s="77" t="str" cm="1">
        <f t="array" ref="E163">IFERROR(ROUND(INDEX(F_Inputs!$A$2:$Z$438,MATCH($B163&amp;$D163,F_Inputs!$A$2:$A$438&amp;F_Inputs!$B$2:$B$438,0),MATCH(E$6,F_Inputs!$A$2:$Z$2,0)),3),"-")</f>
        <v>-</v>
      </c>
      <c r="F163" s="77" t="str" cm="1">
        <f t="array" ref="F163">IFERROR(ROUND(INDEX(F_Inputs!$A$2:$Z$438,MATCH($B163&amp;$D163,F_Inputs!$A$2:$A$438&amp;F_Inputs!$B$2:$B$438,0),MATCH(F$6,F_Inputs!$A$2:$Z$2,0)),3),"-")</f>
        <v>-</v>
      </c>
      <c r="G163" s="77" t="str" cm="1">
        <f t="array" ref="G163">IFERROR(ROUND(INDEX(F_Inputs!$A$2:$Z$438,MATCH($B163&amp;$D163,F_Inputs!$A$2:$A$438&amp;F_Inputs!$B$2:$B$438,0),MATCH(G$6,F_Inputs!$A$2:$Z$2,0)),3),"-")</f>
        <v>-</v>
      </c>
      <c r="H163" s="77" t="str" cm="1">
        <f t="array" ref="H163">IFERROR(ROUND(INDEX(F_Inputs!$A$2:$Z$438,MATCH($B163&amp;$D163,F_Inputs!$A$2:$A$438&amp;F_Inputs!$B$2:$B$438,0),MATCH(H$6,F_Inputs!$A$2:$Z$2,0)),3),"-")</f>
        <v>-</v>
      </c>
      <c r="I163" s="77" cm="1">
        <f t="array" ref="I163">IFERROR(ROUND(INDEX(F_Inputs!$A$2:$Z$438,MATCH($B163&amp;$D163,F_Inputs!$A$2:$A$438&amp;F_Inputs!$B$2:$B$438,0),MATCH(I$6,F_Inputs!$A$2:$Z$2,0)),3),"-")</f>
        <v>102</v>
      </c>
      <c r="J163" s="77" cm="1">
        <f t="array" ref="J163">IFERROR(ROUND(INDEX(F_Inputs!$A$2:$Z$438,MATCH($B163&amp;$D163,F_Inputs!$A$2:$A$438&amp;F_Inputs!$B$2:$B$438,0),MATCH(J$6,F_Inputs!$A$2:$Z$2,0)),3),"-")</f>
        <v>116</v>
      </c>
      <c r="K163" s="77" cm="1">
        <f t="array" ref="K163">IFERROR(ROUND(INDEX(F_Inputs!$A$2:$Z$438,MATCH($B163&amp;$D163,F_Inputs!$A$2:$A$438&amp;F_Inputs!$B$2:$B$438,0),MATCH(K$6,F_Inputs!$A$2:$Z$2,0)),3),"-")</f>
        <v>108</v>
      </c>
      <c r="L163" s="77" cm="1">
        <f t="array" ref="L163">IFERROR(ROUND(INDEX(F_Inputs!$A$2:$Z$438,MATCH($B163&amp;$D163,F_Inputs!$A$2:$A$438&amp;F_Inputs!$B$2:$B$438,0),MATCH(L$6,F_Inputs!$A$2:$Z$2,0)),3),"-")</f>
        <v>118</v>
      </c>
      <c r="M163" s="77" cm="1">
        <f t="array" ref="M163">IFERROR(ROUND(INDEX(F_Inputs!$A$2:$Z$438,MATCH($B163&amp;$D163,F_Inputs!$A$2:$A$438&amp;F_Inputs!$B$2:$B$438,0),MATCH(M$6,F_Inputs!$A$2:$Z$2,0)),3),"-")</f>
        <v>125</v>
      </c>
      <c r="N163" s="77" cm="1">
        <f t="array" ref="N163">IFERROR(ROUND(INDEX(F_Inputs!$A$2:$Z$438,MATCH($B163&amp;$D163,F_Inputs!$A$2:$A$438&amp;F_Inputs!$B$2:$B$438,0),MATCH(N$6,F_Inputs!$A$2:$Z$2,0)),3),"-")</f>
        <v>0</v>
      </c>
      <c r="O163" s="77" cm="1">
        <f t="array" ref="O163">IFERROR(ROUND(INDEX(F_Inputs!$A$2:$Z$438,MATCH($B163&amp;$D163,F_Inputs!$A$2:$A$438&amp;F_Inputs!$B$2:$B$438,0),MATCH(O$6,F_Inputs!$A$2:$Z$2,0)),3),"-")</f>
        <v>118</v>
      </c>
      <c r="P163" s="77" cm="1">
        <f t="array" ref="P163">IFERROR(ROUND(INDEX(F_Inputs!$A$2:$Z$438,MATCH($B163&amp;$D163,F_Inputs!$A$2:$A$438&amp;F_Inputs!$B$2:$B$438,0),MATCH(P$6,F_Inputs!$A$2:$Z$2,0)),3),"-")</f>
        <v>122</v>
      </c>
      <c r="Q163" s="77" cm="1">
        <f t="array" ref="Q163">IFERROR(ROUND(INDEX(F_Inputs!$A$2:$Z$438,MATCH($B163&amp;$D163,F_Inputs!$A$2:$A$438&amp;F_Inputs!$B$2:$B$438,0),MATCH(Q$6,F_Inputs!$A$2:$Z$2,0)),3),"-")</f>
        <v>123</v>
      </c>
      <c r="R163" s="77" cm="1">
        <f t="array" ref="R163">IFERROR(ROUND(INDEX(F_Inputs!$A$2:$Z$438,MATCH($B163&amp;$D163,F_Inputs!$A$2:$A$438&amp;F_Inputs!$B$2:$B$438,0),MATCH(R$6,F_Inputs!$A$2:$Z$2,0)),3),"-")</f>
        <v>123</v>
      </c>
      <c r="S163" s="77" cm="1">
        <f t="array" ref="S163">IFERROR(ROUND(INDEX(F_Inputs!$A$2:$Z$438,MATCH($B163&amp;$D163,F_Inputs!$A$2:$A$438&amp;F_Inputs!$B$2:$B$438,0),MATCH(S$6,F_Inputs!$A$2:$Z$2,0)),3),"-")</f>
        <v>123</v>
      </c>
      <c r="T163" s="77" cm="1">
        <f t="array" ref="T163">IFERROR(ROUND(INDEX(F_Inputs!$A$2:$Z$438,MATCH($B163&amp;$D163,F_Inputs!$A$2:$A$438&amp;F_Inputs!$B$2:$B$438,0),MATCH(T$6,F_Inputs!$A$2:$Z$2,0)),3),"-")</f>
        <v>123</v>
      </c>
      <c r="U163" s="77" cm="1">
        <f t="array" ref="U163">IFERROR(ROUND(INDEX(F_Inputs!$A$2:$Z$438,MATCH($B163&amp;$D163,F_Inputs!$A$2:$A$438&amp;F_Inputs!$B$2:$B$438,0),MATCH(U$6,F_Inputs!$A$2:$Z$2,0)),3),"-")</f>
        <v>124</v>
      </c>
      <c r="V163" s="77" cm="1">
        <f t="array" ref="V163">IFERROR(ROUND(INDEX(F_Inputs!$A$2:$Z$438,MATCH($B163&amp;$D163,F_Inputs!$A$2:$A$438&amp;F_Inputs!$B$2:$B$438,0),MATCH(V$6,F_Inputs!$A$2:$Z$2,0)),3),"-")</f>
        <v>126</v>
      </c>
      <c r="W163" s="77" cm="1">
        <f t="array" ref="W163">IFERROR(ROUND(INDEX(F_Inputs!$A$2:$Z$438,MATCH($B163&amp;$D163,F_Inputs!$A$2:$A$438&amp;F_Inputs!$B$2:$B$438,0),MATCH(W$6,F_Inputs!$A$2:$Z$2,0)),3),"-")</f>
        <v>126</v>
      </c>
      <c r="X163" s="77" cm="1">
        <f t="array" ref="X163">IFERROR(ROUND(INDEX(F_Inputs!$A$2:$Z$438,MATCH($B163&amp;$D163,F_Inputs!$A$2:$A$438&amp;F_Inputs!$B$2:$B$438,0),MATCH(X$6,F_Inputs!$A$2:$Z$2,0)),3),"-")</f>
        <v>127</v>
      </c>
      <c r="Y163" s="77" cm="1">
        <f t="array" ref="Y163">IFERROR(ROUND(INDEX(F_Inputs!$A$2:$Z$438,MATCH($B163&amp;$D163,F_Inputs!$A$2:$A$438&amp;F_Inputs!$B$2:$B$438,0),MATCH(Y$6,F_Inputs!$A$2:$Z$2,0)),3),"-")</f>
        <v>128</v>
      </c>
      <c r="Z163" s="77" cm="1">
        <f t="array" ref="Z163">IFERROR(ROUND(INDEX(F_Inputs!$A$2:$Z$438,MATCH($B163&amp;$D163,F_Inputs!$A$2:$A$438&amp;F_Inputs!$B$2:$B$438,0),MATCH(Z$6,F_Inputs!$A$2:$Z$2,0)),3),"-")</f>
        <v>130</v>
      </c>
      <c r="AA163" s="77" cm="1">
        <f t="array" ref="AA163">IFERROR(ROUND(INDEX(F_Inputs!$A$2:$Z$438,MATCH($B163&amp;$D163,F_Inputs!$A$2:$A$438&amp;F_Inputs!$B$2:$B$438,0),MATCH(AA$6,F_Inputs!$A$2:$Z$2,0)),3),"-")</f>
        <v>130</v>
      </c>
      <c r="AB163" s="77" cm="1">
        <f t="array" ref="AB163">IFERROR(ROUND(INDEX(F_Inputs!$A$2:$Z$438,MATCH($B163&amp;$D163,F_Inputs!$A$2:$A$438&amp;F_Inputs!$B$2:$B$438,0),MATCH(AB$6,F_Inputs!$A$2:$Z$2,0)),3),"-")</f>
        <v>130</v>
      </c>
    </row>
    <row r="164" spans="2:28" ht="20.45">
      <c r="B164" s="41" t="s">
        <v>249</v>
      </c>
      <c r="C164" s="4" t="str">
        <f t="shared" si="12"/>
        <v>Number</v>
      </c>
      <c r="D164" s="4" t="str">
        <f t="shared" si="13"/>
        <v>OUT5_08_H_PR24</v>
      </c>
      <c r="E164" s="77" t="str" cm="1">
        <f t="array" ref="E164">IFERROR(ROUND(INDEX(F_Inputs!$A$2:$Z$438,MATCH($B164&amp;$D164,F_Inputs!$A$2:$A$438&amp;F_Inputs!$B$2:$B$438,0),MATCH(E$6,F_Inputs!$A$2:$Z$2,0)),3),"-")</f>
        <v>-</v>
      </c>
      <c r="F164" s="77" t="str" cm="1">
        <f t="array" ref="F164">IFERROR(ROUND(INDEX(F_Inputs!$A$2:$Z$438,MATCH($B164&amp;$D164,F_Inputs!$A$2:$A$438&amp;F_Inputs!$B$2:$B$438,0),MATCH(F$6,F_Inputs!$A$2:$Z$2,0)),3),"-")</f>
        <v>-</v>
      </c>
      <c r="G164" s="77" t="str" cm="1">
        <f t="array" ref="G164">IFERROR(ROUND(INDEX(F_Inputs!$A$2:$Z$438,MATCH($B164&amp;$D164,F_Inputs!$A$2:$A$438&amp;F_Inputs!$B$2:$B$438,0),MATCH(G$6,F_Inputs!$A$2:$Z$2,0)),3),"-")</f>
        <v>-</v>
      </c>
      <c r="H164" s="77" t="str" cm="1">
        <f t="array" ref="H164">IFERROR(ROUND(INDEX(F_Inputs!$A$2:$Z$438,MATCH($B164&amp;$D164,F_Inputs!$A$2:$A$438&amp;F_Inputs!$B$2:$B$438,0),MATCH(H$6,F_Inputs!$A$2:$Z$2,0)),3),"-")</f>
        <v>-</v>
      </c>
      <c r="I164" s="77" t="str" cm="1">
        <f t="array" ref="I164">IFERROR(ROUND(INDEX(F_Inputs!$A$2:$Z$438,MATCH($B164&amp;$D164,F_Inputs!$A$2:$A$438&amp;F_Inputs!$B$2:$B$438,0),MATCH(I$6,F_Inputs!$A$2:$Z$2,0)),3),"-")</f>
        <v>-</v>
      </c>
      <c r="J164" s="77" t="str" cm="1">
        <f t="array" ref="J164">IFERROR(ROUND(INDEX(F_Inputs!$A$2:$Z$438,MATCH($B164&amp;$D164,F_Inputs!$A$2:$A$438&amp;F_Inputs!$B$2:$B$438,0),MATCH(J$6,F_Inputs!$A$2:$Z$2,0)),3),"-")</f>
        <v>-</v>
      </c>
      <c r="K164" s="77" t="str" cm="1">
        <f t="array" ref="K164">IFERROR(ROUND(INDEX(F_Inputs!$A$2:$Z$438,MATCH($B164&amp;$D164,F_Inputs!$A$2:$A$438&amp;F_Inputs!$B$2:$B$438,0),MATCH(K$6,F_Inputs!$A$2:$Z$2,0)),3),"-")</f>
        <v>-</v>
      </c>
      <c r="L164" s="77" t="str" cm="1">
        <f t="array" ref="L164">IFERROR(ROUND(INDEX(F_Inputs!$A$2:$Z$438,MATCH($B164&amp;$D164,F_Inputs!$A$2:$A$438&amp;F_Inputs!$B$2:$B$438,0),MATCH(L$6,F_Inputs!$A$2:$Z$2,0)),3),"-")</f>
        <v>-</v>
      </c>
      <c r="M164" s="77" t="str" cm="1">
        <f t="array" ref="M164">IFERROR(ROUND(INDEX(F_Inputs!$A$2:$Z$438,MATCH($B164&amp;$D164,F_Inputs!$A$2:$A$438&amp;F_Inputs!$B$2:$B$438,0),MATCH(M$6,F_Inputs!$A$2:$Z$2,0)),3),"-")</f>
        <v>-</v>
      </c>
      <c r="N164" s="77" t="str" cm="1">
        <f t="array" ref="N164">IFERROR(ROUND(INDEX(F_Inputs!$A$2:$Z$438,MATCH($B164&amp;$D164,F_Inputs!$A$2:$A$438&amp;F_Inputs!$B$2:$B$438,0),MATCH(N$6,F_Inputs!$A$2:$Z$2,0)),3),"-")</f>
        <v>-</v>
      </c>
      <c r="O164" s="77" t="str" cm="1">
        <f t="array" ref="O164">IFERROR(ROUND(INDEX(F_Inputs!$A$2:$Z$438,MATCH($B164&amp;$D164,F_Inputs!$A$2:$A$438&amp;F_Inputs!$B$2:$B$438,0),MATCH(O$6,F_Inputs!$A$2:$Z$2,0)),3),"-")</f>
        <v>-</v>
      </c>
      <c r="P164" s="77" t="str" cm="1">
        <f t="array" ref="P164">IFERROR(ROUND(INDEX(F_Inputs!$A$2:$Z$438,MATCH($B164&amp;$D164,F_Inputs!$A$2:$A$438&amp;F_Inputs!$B$2:$B$438,0),MATCH(P$6,F_Inputs!$A$2:$Z$2,0)),3),"-")</f>
        <v>-</v>
      </c>
      <c r="Q164" s="77" t="str" cm="1">
        <f t="array" ref="Q164">IFERROR(ROUND(INDEX(F_Inputs!$A$2:$Z$438,MATCH($B164&amp;$D164,F_Inputs!$A$2:$A$438&amp;F_Inputs!$B$2:$B$438,0),MATCH(Q$6,F_Inputs!$A$2:$Z$2,0)),3),"-")</f>
        <v>-</v>
      </c>
      <c r="R164" s="77" t="str" cm="1">
        <f t="array" ref="R164">IFERROR(ROUND(INDEX(F_Inputs!$A$2:$Z$438,MATCH($B164&amp;$D164,F_Inputs!$A$2:$A$438&amp;F_Inputs!$B$2:$B$438,0),MATCH(R$6,F_Inputs!$A$2:$Z$2,0)),3),"-")</f>
        <v>-</v>
      </c>
      <c r="S164" s="77" t="str" cm="1">
        <f t="array" ref="S164">IFERROR(ROUND(INDEX(F_Inputs!$A$2:$Z$438,MATCH($B164&amp;$D164,F_Inputs!$A$2:$A$438&amp;F_Inputs!$B$2:$B$438,0),MATCH(S$6,F_Inputs!$A$2:$Z$2,0)),3),"-")</f>
        <v>-</v>
      </c>
      <c r="T164" s="77" t="str" cm="1">
        <f t="array" ref="T164">IFERROR(ROUND(INDEX(F_Inputs!$A$2:$Z$438,MATCH($B164&amp;$D164,F_Inputs!$A$2:$A$438&amp;F_Inputs!$B$2:$B$438,0),MATCH(T$6,F_Inputs!$A$2:$Z$2,0)),3),"-")</f>
        <v>-</v>
      </c>
      <c r="U164" s="77" t="str" cm="1">
        <f t="array" ref="U164">IFERROR(ROUND(INDEX(F_Inputs!$A$2:$Z$438,MATCH($B164&amp;$D164,F_Inputs!$A$2:$A$438&amp;F_Inputs!$B$2:$B$438,0),MATCH(U$6,F_Inputs!$A$2:$Z$2,0)),3),"-")</f>
        <v>-</v>
      </c>
      <c r="V164" s="77" t="str" cm="1">
        <f t="array" ref="V164">IFERROR(ROUND(INDEX(F_Inputs!$A$2:$Z$438,MATCH($B164&amp;$D164,F_Inputs!$A$2:$A$438&amp;F_Inputs!$B$2:$B$438,0),MATCH(V$6,F_Inputs!$A$2:$Z$2,0)),3),"-")</f>
        <v>-</v>
      </c>
      <c r="W164" s="77" t="str" cm="1">
        <f t="array" ref="W164">IFERROR(ROUND(INDEX(F_Inputs!$A$2:$Z$438,MATCH($B164&amp;$D164,F_Inputs!$A$2:$A$438&amp;F_Inputs!$B$2:$B$438,0),MATCH(W$6,F_Inputs!$A$2:$Z$2,0)),3),"-")</f>
        <v>-</v>
      </c>
      <c r="X164" s="77" t="str" cm="1">
        <f t="array" ref="X164">IFERROR(ROUND(INDEX(F_Inputs!$A$2:$Z$438,MATCH($B164&amp;$D164,F_Inputs!$A$2:$A$438&amp;F_Inputs!$B$2:$B$438,0),MATCH(X$6,F_Inputs!$A$2:$Z$2,0)),3),"-")</f>
        <v>-</v>
      </c>
      <c r="Y164" s="77" t="str" cm="1">
        <f t="array" ref="Y164">IFERROR(ROUND(INDEX(F_Inputs!$A$2:$Z$438,MATCH($B164&amp;$D164,F_Inputs!$A$2:$A$438&amp;F_Inputs!$B$2:$B$438,0),MATCH(Y$6,F_Inputs!$A$2:$Z$2,0)),3),"-")</f>
        <v>-</v>
      </c>
      <c r="Z164" s="77" t="str" cm="1">
        <f t="array" ref="Z164">IFERROR(ROUND(INDEX(F_Inputs!$A$2:$Z$438,MATCH($B164&amp;$D164,F_Inputs!$A$2:$A$438&amp;F_Inputs!$B$2:$B$438,0),MATCH(Z$6,F_Inputs!$A$2:$Z$2,0)),3),"-")</f>
        <v>-</v>
      </c>
      <c r="AA164" s="77" t="str" cm="1">
        <f t="array" ref="AA164">IFERROR(ROUND(INDEX(F_Inputs!$A$2:$Z$438,MATCH($B164&amp;$D164,F_Inputs!$A$2:$A$438&amp;F_Inputs!$B$2:$B$438,0),MATCH(AA$6,F_Inputs!$A$2:$Z$2,0)),3),"-")</f>
        <v>-</v>
      </c>
      <c r="AB164" s="77" t="str" cm="1">
        <f t="array" ref="AB164">IFERROR(ROUND(INDEX(F_Inputs!$A$2:$Z$438,MATCH($B164&amp;$D164,F_Inputs!$A$2:$A$438&amp;F_Inputs!$B$2:$B$438,0),MATCH(AB$6,F_Inputs!$A$2:$Z$2,0)),3),"-")</f>
        <v>-</v>
      </c>
    </row>
    <row r="166" spans="2:28" s="74" customFormat="1">
      <c r="B166" s="43" t="s">
        <v>276</v>
      </c>
      <c r="E166" s="43" t="s">
        <v>264</v>
      </c>
      <c r="F166" s="43" t="s">
        <v>199</v>
      </c>
      <c r="G166" s="43"/>
      <c r="H166" s="43" t="s">
        <v>265</v>
      </c>
      <c r="I166" s="43">
        <v>2</v>
      </c>
    </row>
    <row r="168" spans="2:28" ht="21.95">
      <c r="B168" s="59" t="s">
        <v>259</v>
      </c>
      <c r="C168" s="75" t="s">
        <v>4</v>
      </c>
      <c r="D168" s="75" t="s">
        <v>266</v>
      </c>
      <c r="E168" s="60" t="s">
        <v>193</v>
      </c>
    </row>
    <row r="169" spans="2:28" ht="20.45">
      <c r="B169" s="41" t="s">
        <v>277</v>
      </c>
      <c r="C169" s="4" t="s">
        <v>199</v>
      </c>
      <c r="D169" s="4" t="s">
        <v>205</v>
      </c>
      <c r="E169" s="166">
        <f>IFERROR(ROUND(INDEX(F_Inputs!$A$2:$Z$438,MATCH($D169,F_Inputs!$B$2:$B$438,0),MATCH(E$168,F_Inputs!$A$2:$Z$2,0)),3),"-")</f>
        <v>0</v>
      </c>
    </row>
    <row r="170" spans="2:28" ht="20.45">
      <c r="B170" s="41" t="s">
        <v>278</v>
      </c>
      <c r="C170" s="4" t="s">
        <v>199</v>
      </c>
      <c r="D170" s="4" t="s">
        <v>207</v>
      </c>
      <c r="E170" s="166">
        <f>IFERROR(ROUND(INDEX(F_Inputs!$A$2:$Z$438,MATCH($D170,F_Inputs!$B$2:$B$438,0),MATCH(E$168,F_Inputs!$A$2:$Z$2,0)),3),"-")</f>
        <v>0.33</v>
      </c>
    </row>
    <row r="171" spans="2:28" ht="20.45">
      <c r="B171" s="41" t="s">
        <v>279</v>
      </c>
      <c r="C171" s="4" t="s">
        <v>199</v>
      </c>
      <c r="D171" s="4" t="s">
        <v>209</v>
      </c>
      <c r="E171" s="166">
        <f>IFERROR(ROUND(INDEX(F_Inputs!$A$2:$Z$438,MATCH($D171,F_Inputs!$B$2:$B$438,0),MATCH(E$168,F_Inputs!$A$2:$Z$2,0)),3),"-")</f>
        <v>0.66</v>
      </c>
    </row>
    <row r="172" spans="2:28" ht="20.45">
      <c r="B172" s="41" t="s">
        <v>280</v>
      </c>
      <c r="C172" s="4" t="s">
        <v>199</v>
      </c>
      <c r="D172" s="4" t="s">
        <v>211</v>
      </c>
      <c r="E172" s="166">
        <f>IFERROR(ROUND(INDEX(F_Inputs!$A$2:$Z$438,MATCH($D172,F_Inputs!$B$2:$B$438,0),MATCH(E$168,F_Inputs!$A$2:$Z$2,0)),3),"-")</f>
        <v>1</v>
      </c>
    </row>
    <row r="175" spans="2:28" s="76" customFormat="1">
      <c r="B175" s="76" t="s">
        <v>156</v>
      </c>
    </row>
  </sheetData>
  <phoneticPr fontId="11"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B4CA3-CFD5-43DA-A676-D07573AD37FB}">
  <sheetPr>
    <tabColor theme="6" tint="0.79998168889431442"/>
  </sheetPr>
  <dimension ref="B1:BG167"/>
  <sheetViews>
    <sheetView zoomScale="80" zoomScaleNormal="80" workbookViewId="0">
      <selection activeCell="B12" sqref="B12"/>
    </sheetView>
  </sheetViews>
  <sheetFormatPr defaultRowHeight="14.1"/>
  <cols>
    <col min="1" max="1" width="7.125" customWidth="1"/>
    <col min="2" max="2" width="13.375" bestFit="1" customWidth="1"/>
    <col min="3" max="3" width="13.125" customWidth="1"/>
    <col min="4" max="4" width="15.625" customWidth="1"/>
    <col min="29" max="31" width="9" style="78"/>
    <col min="35" max="35" width="16.5" customWidth="1"/>
  </cols>
  <sheetData>
    <row r="1" spans="2:59" s="74" customFormat="1"/>
    <row r="2" spans="2:59" s="74" customFormat="1" ht="35.450000000000003">
      <c r="B2" s="51" t="str">
        <f>Overview!B2&amp; " - Overrides"</f>
        <v>Bathing Water Quality - Overrides</v>
      </c>
      <c r="C2" s="51"/>
      <c r="D2" s="51"/>
      <c r="AG2" s="51" t="s">
        <v>281</v>
      </c>
    </row>
    <row r="4" spans="2:59" s="74" customFormat="1">
      <c r="B4" s="43" t="s">
        <v>263</v>
      </c>
      <c r="E4" s="43" t="s">
        <v>264</v>
      </c>
      <c r="F4" s="43" t="s">
        <v>199</v>
      </c>
      <c r="G4" s="43"/>
      <c r="M4" s="43" t="s">
        <v>265</v>
      </c>
      <c r="N4" s="43">
        <v>1</v>
      </c>
      <c r="AG4" s="43" t="s">
        <v>178</v>
      </c>
      <c r="AJ4" s="43" t="s">
        <v>264</v>
      </c>
      <c r="AK4" s="43" t="s">
        <v>199</v>
      </c>
      <c r="AL4" s="43"/>
      <c r="AR4" s="43" t="s">
        <v>265</v>
      </c>
      <c r="AS4" s="43">
        <v>1</v>
      </c>
    </row>
    <row r="6" spans="2:59" ht="21.95">
      <c r="B6" s="59" t="s">
        <v>259</v>
      </c>
      <c r="C6" s="75" t="s">
        <v>4</v>
      </c>
      <c r="D6" s="75" t="s">
        <v>266</v>
      </c>
      <c r="E6" s="60" t="s">
        <v>267</v>
      </c>
      <c r="F6" s="60" t="s">
        <v>268</v>
      </c>
      <c r="G6" s="60" t="s">
        <v>269</v>
      </c>
      <c r="H6" s="60" t="s">
        <v>270</v>
      </c>
      <c r="I6" s="60" t="s">
        <v>25</v>
      </c>
      <c r="J6" s="60" t="s">
        <v>26</v>
      </c>
      <c r="K6" s="60" t="s">
        <v>27</v>
      </c>
      <c r="L6" s="60" t="s">
        <v>28</v>
      </c>
      <c r="M6" s="60" t="s">
        <v>29</v>
      </c>
      <c r="N6" s="60" t="s">
        <v>30</v>
      </c>
      <c r="O6" s="60" t="s">
        <v>31</v>
      </c>
      <c r="P6" s="60" t="s">
        <v>32</v>
      </c>
      <c r="Q6" s="60" t="s">
        <v>33</v>
      </c>
      <c r="R6" s="60" t="s">
        <v>34</v>
      </c>
      <c r="S6" s="60" t="s">
        <v>35</v>
      </c>
      <c r="T6" s="60" t="s">
        <v>36</v>
      </c>
      <c r="U6" s="60" t="s">
        <v>37</v>
      </c>
      <c r="V6" s="60" t="s">
        <v>38</v>
      </c>
      <c r="W6" s="60" t="s">
        <v>39</v>
      </c>
      <c r="X6" s="60" t="s">
        <v>188</v>
      </c>
      <c r="Y6" s="60" t="s">
        <v>189</v>
      </c>
      <c r="Z6" s="60" t="s">
        <v>190</v>
      </c>
      <c r="AA6" s="60" t="s">
        <v>191</v>
      </c>
      <c r="AB6" s="60" t="s">
        <v>192</v>
      </c>
      <c r="AG6" s="59" t="s">
        <v>259</v>
      </c>
      <c r="AH6" s="75" t="s">
        <v>4</v>
      </c>
      <c r="AI6" s="75" t="s">
        <v>266</v>
      </c>
      <c r="AJ6" s="60" t="s">
        <v>267</v>
      </c>
      <c r="AK6" s="60" t="s">
        <v>268</v>
      </c>
      <c r="AL6" s="60" t="s">
        <v>269</v>
      </c>
      <c r="AM6" s="60" t="s">
        <v>270</v>
      </c>
      <c r="AN6" s="60" t="s">
        <v>25</v>
      </c>
      <c r="AO6" s="60" t="s">
        <v>26</v>
      </c>
      <c r="AP6" s="60" t="s">
        <v>27</v>
      </c>
      <c r="AQ6" s="60" t="s">
        <v>28</v>
      </c>
      <c r="AR6" s="60" t="s">
        <v>29</v>
      </c>
      <c r="AS6" s="60" t="s">
        <v>30</v>
      </c>
      <c r="AT6" s="60" t="s">
        <v>31</v>
      </c>
      <c r="AU6" s="60" t="s">
        <v>32</v>
      </c>
      <c r="AV6" s="60" t="s">
        <v>33</v>
      </c>
      <c r="AW6" s="60" t="s">
        <v>34</v>
      </c>
      <c r="AX6" s="60" t="s">
        <v>35</v>
      </c>
      <c r="AY6" s="60" t="s">
        <v>36</v>
      </c>
      <c r="AZ6" s="60" t="s">
        <v>37</v>
      </c>
      <c r="BA6" s="60" t="s">
        <v>38</v>
      </c>
      <c r="BB6" s="60" t="s">
        <v>39</v>
      </c>
      <c r="BC6" s="60" t="s">
        <v>188</v>
      </c>
      <c r="BD6" s="60" t="s">
        <v>189</v>
      </c>
      <c r="BE6" s="60" t="s">
        <v>190</v>
      </c>
      <c r="BF6" s="60" t="s">
        <v>191</v>
      </c>
      <c r="BG6" s="60" t="s">
        <v>192</v>
      </c>
    </row>
    <row r="7" spans="2:59" ht="20.45">
      <c r="B7" s="41" t="s">
        <v>0</v>
      </c>
      <c r="C7" s="4" t="str">
        <f>$F$4</f>
        <v>%</v>
      </c>
      <c r="D7" s="4" t="s">
        <v>203</v>
      </c>
      <c r="E7" s="45"/>
      <c r="F7" s="45"/>
      <c r="G7" s="45"/>
      <c r="H7" s="45"/>
      <c r="I7" s="45"/>
      <c r="J7" s="45"/>
      <c r="K7" s="45"/>
      <c r="L7" s="45"/>
      <c r="M7" s="45"/>
      <c r="N7" s="45"/>
      <c r="O7" s="45"/>
      <c r="P7" s="45"/>
      <c r="Q7" s="45"/>
      <c r="R7" s="45"/>
      <c r="S7" s="45"/>
      <c r="T7" s="45"/>
      <c r="U7" s="45"/>
      <c r="V7" s="45"/>
      <c r="W7" s="45"/>
      <c r="X7" s="45"/>
      <c r="Y7" s="45"/>
      <c r="Z7" s="45"/>
      <c r="AA7" s="45"/>
      <c r="AB7" s="45"/>
      <c r="AG7" s="41" t="s">
        <v>0</v>
      </c>
      <c r="AH7" s="4" t="str">
        <f>$F$4</f>
        <v>%</v>
      </c>
      <c r="AI7" s="4" t="s">
        <v>203</v>
      </c>
      <c r="AJ7" s="45"/>
      <c r="AK7" s="45"/>
      <c r="AL7" s="45"/>
      <c r="AM7" s="45"/>
      <c r="AN7" s="45"/>
      <c r="AO7" s="45"/>
      <c r="AP7" s="45"/>
      <c r="AQ7" s="45"/>
      <c r="AR7" s="45"/>
      <c r="AS7" s="45"/>
      <c r="AT7" s="45"/>
      <c r="AU7" s="45"/>
      <c r="AV7" s="45"/>
      <c r="AW7" s="45"/>
      <c r="AX7" s="45"/>
      <c r="AY7" s="45"/>
      <c r="AZ7" s="45"/>
      <c r="BA7" s="45"/>
      <c r="BB7" s="45"/>
      <c r="BC7" s="45"/>
      <c r="BD7" s="45"/>
      <c r="BE7" s="45"/>
      <c r="BF7" s="45"/>
      <c r="BG7" s="45"/>
    </row>
    <row r="8" spans="2:59" ht="20.45">
      <c r="B8" s="41" t="s">
        <v>232</v>
      </c>
      <c r="C8" s="4" t="str">
        <f t="shared" ref="C8:C25" si="0">$F$4</f>
        <v>%</v>
      </c>
      <c r="D8" s="4" t="str">
        <f>D$7</f>
        <v>OUT5_08_PR24</v>
      </c>
      <c r="E8" s="45"/>
      <c r="F8" s="45"/>
      <c r="G8" s="45"/>
      <c r="H8" s="45"/>
      <c r="I8" s="45"/>
      <c r="J8" s="45"/>
      <c r="K8" s="45"/>
      <c r="L8" s="45"/>
      <c r="M8" s="45"/>
      <c r="N8" s="45"/>
      <c r="O8" s="45"/>
      <c r="P8" s="45"/>
      <c r="Q8" s="45"/>
      <c r="R8" s="45"/>
      <c r="S8" s="45"/>
      <c r="T8" s="45"/>
      <c r="U8" s="45"/>
      <c r="V8" s="45"/>
      <c r="W8" s="45"/>
      <c r="X8" s="45"/>
      <c r="Y8" s="45"/>
      <c r="Z8" s="45"/>
      <c r="AA8" s="45"/>
      <c r="AB8" s="45"/>
      <c r="AG8" s="41" t="s">
        <v>232</v>
      </c>
      <c r="AH8" s="4" t="str">
        <f t="shared" ref="AH8:AH25" si="1">$F$4</f>
        <v>%</v>
      </c>
      <c r="AI8" s="4" t="str">
        <f>AI$7</f>
        <v>OUT5_08_PR24</v>
      </c>
      <c r="AJ8" s="45"/>
      <c r="AK8" s="45"/>
      <c r="AL8" s="45"/>
      <c r="AM8" s="45"/>
      <c r="AN8" s="45"/>
      <c r="AO8" s="45"/>
      <c r="AP8" s="45"/>
      <c r="AQ8" s="45"/>
      <c r="AR8" s="45"/>
      <c r="AS8" s="45"/>
      <c r="AT8" s="45"/>
      <c r="AU8" s="45"/>
      <c r="AV8" s="45"/>
      <c r="AW8" s="45"/>
      <c r="AX8" s="45"/>
      <c r="AY8" s="45"/>
      <c r="AZ8" s="45"/>
      <c r="BA8" s="45"/>
      <c r="BB8" s="45"/>
      <c r="BC8" s="45"/>
      <c r="BD8" s="45"/>
      <c r="BE8" s="45"/>
      <c r="BF8" s="45"/>
      <c r="BG8" s="45"/>
    </row>
    <row r="9" spans="2:59" ht="20.45">
      <c r="B9" s="41" t="s">
        <v>233</v>
      </c>
      <c r="C9" s="4" t="str">
        <f t="shared" si="0"/>
        <v>%</v>
      </c>
      <c r="D9" s="4" t="str">
        <f t="shared" ref="D9:D25" si="2">D$7</f>
        <v>OUT5_08_PR24</v>
      </c>
      <c r="E9" s="45"/>
      <c r="F9" s="45"/>
      <c r="G9" s="45"/>
      <c r="H9" s="45"/>
      <c r="I9" s="45"/>
      <c r="J9" s="45"/>
      <c r="K9" s="45"/>
      <c r="L9" s="45"/>
      <c r="M9" s="45"/>
      <c r="N9" s="45"/>
      <c r="O9" s="45"/>
      <c r="P9" s="45"/>
      <c r="Q9" s="45"/>
      <c r="R9" s="45"/>
      <c r="S9" s="45"/>
      <c r="T9" s="45"/>
      <c r="U9" s="45"/>
      <c r="V9" s="45"/>
      <c r="W9" s="45"/>
      <c r="X9" s="45"/>
      <c r="Y9" s="45"/>
      <c r="Z9" s="45"/>
      <c r="AA9" s="45"/>
      <c r="AB9" s="45"/>
      <c r="AG9" s="41" t="s">
        <v>233</v>
      </c>
      <c r="AH9" s="4" t="str">
        <f t="shared" si="1"/>
        <v>%</v>
      </c>
      <c r="AI9" s="4" t="str">
        <f t="shared" ref="AI9:AI25" si="3">AI$7</f>
        <v>OUT5_08_PR24</v>
      </c>
      <c r="AJ9" s="45"/>
      <c r="AK9" s="45"/>
      <c r="AL9" s="45"/>
      <c r="AM9" s="45"/>
      <c r="AN9" s="45"/>
      <c r="AO9" s="45"/>
      <c r="AP9" s="45"/>
      <c r="AQ9" s="45"/>
      <c r="AR9" s="45"/>
      <c r="AS9" s="45"/>
      <c r="AT9" s="45"/>
      <c r="AU9" s="45"/>
      <c r="AV9" s="45"/>
      <c r="AW9" s="45"/>
      <c r="AX9" s="45"/>
      <c r="AY9" s="45"/>
      <c r="AZ9" s="45"/>
      <c r="BA9" s="45"/>
      <c r="BB9" s="45"/>
      <c r="BC9" s="45"/>
      <c r="BD9" s="45"/>
      <c r="BE9" s="45"/>
      <c r="BF9" s="45"/>
      <c r="BG9" s="45"/>
    </row>
    <row r="10" spans="2:59" ht="20.45">
      <c r="B10" s="41" t="s">
        <v>236</v>
      </c>
      <c r="C10" s="4" t="str">
        <f t="shared" si="0"/>
        <v>%</v>
      </c>
      <c r="D10" s="4" t="str">
        <f t="shared" si="2"/>
        <v>OUT5_08_PR24</v>
      </c>
      <c r="E10" s="45"/>
      <c r="F10" s="45"/>
      <c r="G10" s="45"/>
      <c r="H10" s="45"/>
      <c r="I10" s="45"/>
      <c r="J10" s="45"/>
      <c r="K10" s="45"/>
      <c r="L10" s="45"/>
      <c r="M10" s="45"/>
      <c r="N10" s="45"/>
      <c r="O10" s="45"/>
      <c r="P10" s="45"/>
      <c r="Q10" s="45"/>
      <c r="R10" s="45"/>
      <c r="S10" s="45"/>
      <c r="T10" s="45"/>
      <c r="U10" s="45"/>
      <c r="V10" s="45"/>
      <c r="W10" s="45"/>
      <c r="X10" s="45"/>
      <c r="Y10" s="45"/>
      <c r="Z10" s="45"/>
      <c r="AA10" s="45"/>
      <c r="AB10" s="45"/>
      <c r="AG10" s="41" t="s">
        <v>236</v>
      </c>
      <c r="AH10" s="4" t="str">
        <f t="shared" si="1"/>
        <v>%</v>
      </c>
      <c r="AI10" s="4" t="str">
        <f t="shared" si="3"/>
        <v>OUT5_08_PR24</v>
      </c>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row>
    <row r="11" spans="2:59" ht="20.45">
      <c r="B11" s="41" t="s">
        <v>237</v>
      </c>
      <c r="C11" s="4" t="str">
        <f t="shared" si="0"/>
        <v>%</v>
      </c>
      <c r="D11" s="4" t="str">
        <f t="shared" si="2"/>
        <v>OUT5_08_PR24</v>
      </c>
      <c r="E11" s="45"/>
      <c r="F11" s="45"/>
      <c r="G11" s="45"/>
      <c r="H11" s="45"/>
      <c r="I11" s="45"/>
      <c r="J11" s="45"/>
      <c r="K11" s="45"/>
      <c r="L11" s="45"/>
      <c r="M11" s="45"/>
      <c r="N11" s="45"/>
      <c r="O11" s="45"/>
      <c r="P11" s="45"/>
      <c r="Q11" s="45"/>
      <c r="R11" s="45"/>
      <c r="S11" s="45"/>
      <c r="T11" s="45"/>
      <c r="U11" s="45"/>
      <c r="V11" s="45"/>
      <c r="W11" s="45"/>
      <c r="X11" s="45"/>
      <c r="Y11" s="45"/>
      <c r="Z11" s="45"/>
      <c r="AA11" s="45"/>
      <c r="AB11" s="45"/>
      <c r="AG11" s="41" t="s">
        <v>237</v>
      </c>
      <c r="AH11" s="4" t="str">
        <f t="shared" si="1"/>
        <v>%</v>
      </c>
      <c r="AI11" s="4" t="str">
        <f t="shared" si="3"/>
        <v>OUT5_08_PR24</v>
      </c>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row>
    <row r="12" spans="2:59" ht="20.45">
      <c r="B12" s="41" t="s">
        <v>241</v>
      </c>
      <c r="C12" s="4" t="str">
        <f t="shared" si="0"/>
        <v>%</v>
      </c>
      <c r="D12" s="4" t="str">
        <f t="shared" si="2"/>
        <v>OUT5_08_PR24</v>
      </c>
      <c r="E12" s="45"/>
      <c r="F12" s="45"/>
      <c r="G12" s="45"/>
      <c r="H12" s="45"/>
      <c r="I12" s="45"/>
      <c r="J12" s="45"/>
      <c r="K12" s="45"/>
      <c r="L12" s="45"/>
      <c r="M12" s="45"/>
      <c r="N12" s="45"/>
      <c r="O12" s="45"/>
      <c r="P12" s="45"/>
      <c r="Q12" s="45"/>
      <c r="R12" s="45"/>
      <c r="S12" s="45"/>
      <c r="T12" s="45"/>
      <c r="U12" s="45"/>
      <c r="V12" s="45"/>
      <c r="W12" s="45"/>
      <c r="X12" s="45"/>
      <c r="Y12" s="45"/>
      <c r="Z12" s="45"/>
      <c r="AA12" s="45"/>
      <c r="AB12" s="45"/>
      <c r="AG12" s="41" t="s">
        <v>241</v>
      </c>
      <c r="AH12" s="4" t="str">
        <f t="shared" si="1"/>
        <v>%</v>
      </c>
      <c r="AI12" s="4" t="str">
        <f t="shared" si="3"/>
        <v>OUT5_08_PR24</v>
      </c>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row>
    <row r="13" spans="2:59" ht="20.45">
      <c r="B13" s="41" t="s">
        <v>242</v>
      </c>
      <c r="C13" s="4" t="str">
        <f t="shared" si="0"/>
        <v>%</v>
      </c>
      <c r="D13" s="4" t="str">
        <f t="shared" si="2"/>
        <v>OUT5_08_PR24</v>
      </c>
      <c r="E13" s="45"/>
      <c r="F13" s="45"/>
      <c r="G13" s="45"/>
      <c r="H13" s="45"/>
      <c r="I13" s="45"/>
      <c r="J13" s="45"/>
      <c r="K13" s="45"/>
      <c r="L13" s="45"/>
      <c r="M13" s="45"/>
      <c r="N13" s="45"/>
      <c r="O13" s="45"/>
      <c r="P13" s="45"/>
      <c r="Q13" s="45"/>
      <c r="R13" s="45"/>
      <c r="S13" s="45"/>
      <c r="T13" s="45"/>
      <c r="U13" s="45"/>
      <c r="V13" s="45"/>
      <c r="W13" s="45"/>
      <c r="X13" s="45"/>
      <c r="Y13" s="45"/>
      <c r="Z13" s="45"/>
      <c r="AA13" s="45"/>
      <c r="AB13" s="45"/>
      <c r="AG13" s="41" t="s">
        <v>242</v>
      </c>
      <c r="AH13" s="4" t="str">
        <f t="shared" si="1"/>
        <v>%</v>
      </c>
      <c r="AI13" s="4" t="str">
        <f t="shared" si="3"/>
        <v>OUT5_08_PR24</v>
      </c>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row>
    <row r="14" spans="2:59" ht="20.45">
      <c r="B14" s="41" t="s">
        <v>243</v>
      </c>
      <c r="C14" s="4" t="str">
        <f t="shared" si="0"/>
        <v>%</v>
      </c>
      <c r="D14" s="4" t="str">
        <f t="shared" si="2"/>
        <v>OUT5_08_PR24</v>
      </c>
      <c r="E14" s="45"/>
      <c r="F14" s="45"/>
      <c r="G14" s="45"/>
      <c r="H14" s="45"/>
      <c r="I14" s="45"/>
      <c r="J14" s="45"/>
      <c r="K14" s="45"/>
      <c r="L14" s="45"/>
      <c r="M14" s="45"/>
      <c r="N14" s="45"/>
      <c r="O14" s="45"/>
      <c r="P14" s="45"/>
      <c r="Q14" s="45"/>
      <c r="R14" s="45"/>
      <c r="S14" s="45"/>
      <c r="T14" s="45"/>
      <c r="U14" s="45"/>
      <c r="V14" s="45"/>
      <c r="W14" s="45"/>
      <c r="X14" s="45"/>
      <c r="Y14" s="45"/>
      <c r="Z14" s="45"/>
      <c r="AA14" s="45"/>
      <c r="AB14" s="45"/>
      <c r="AG14" s="41" t="s">
        <v>243</v>
      </c>
      <c r="AH14" s="4" t="str">
        <f t="shared" si="1"/>
        <v>%</v>
      </c>
      <c r="AI14" s="4" t="str">
        <f t="shared" si="3"/>
        <v>OUT5_08_PR24</v>
      </c>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row>
    <row r="15" spans="2:59" ht="20.45">
      <c r="B15" s="41" t="s">
        <v>244</v>
      </c>
      <c r="C15" s="4" t="str">
        <f t="shared" si="0"/>
        <v>%</v>
      </c>
      <c r="D15" s="4" t="str">
        <f t="shared" si="2"/>
        <v>OUT5_08_PR24</v>
      </c>
      <c r="E15" s="45"/>
      <c r="F15" s="45"/>
      <c r="G15" s="45"/>
      <c r="H15" s="45"/>
      <c r="I15" s="45"/>
      <c r="J15" s="45"/>
      <c r="K15" s="45"/>
      <c r="L15" s="45"/>
      <c r="M15" s="45"/>
      <c r="N15" s="45"/>
      <c r="O15" s="45"/>
      <c r="P15" s="45"/>
      <c r="Q15" s="45"/>
      <c r="R15" s="45"/>
      <c r="S15" s="45"/>
      <c r="T15" s="45"/>
      <c r="U15" s="45"/>
      <c r="V15" s="45"/>
      <c r="W15" s="45"/>
      <c r="X15" s="45"/>
      <c r="Y15" s="45"/>
      <c r="Z15" s="45"/>
      <c r="AA15" s="45"/>
      <c r="AB15" s="45"/>
      <c r="AG15" s="41" t="s">
        <v>244</v>
      </c>
      <c r="AH15" s="4" t="str">
        <f t="shared" si="1"/>
        <v>%</v>
      </c>
      <c r="AI15" s="4" t="str">
        <f t="shared" si="3"/>
        <v>OUT5_08_PR24</v>
      </c>
      <c r="AJ15" s="45"/>
      <c r="AK15" s="45"/>
      <c r="AL15" s="45"/>
      <c r="AM15" s="45"/>
      <c r="AN15" s="45"/>
      <c r="AO15" s="45"/>
      <c r="AP15" s="45"/>
      <c r="AQ15" s="45"/>
      <c r="AR15" s="45"/>
      <c r="AS15" s="45"/>
      <c r="AT15" s="45"/>
      <c r="AU15" s="45"/>
      <c r="AV15" s="45"/>
      <c r="AW15" s="45"/>
      <c r="AX15" s="45"/>
      <c r="AY15" s="45"/>
      <c r="AZ15" s="45"/>
      <c r="BA15" s="45"/>
      <c r="BB15" s="45"/>
      <c r="BC15" s="45"/>
      <c r="BD15" s="45"/>
      <c r="BE15" s="45"/>
      <c r="BF15" s="45"/>
      <c r="BG15" s="45"/>
    </row>
    <row r="16" spans="2:59" ht="20.45">
      <c r="B16" s="41" t="s">
        <v>245</v>
      </c>
      <c r="C16" s="4" t="str">
        <f t="shared" si="0"/>
        <v>%</v>
      </c>
      <c r="D16" s="4" t="str">
        <f t="shared" si="2"/>
        <v>OUT5_08_PR24</v>
      </c>
      <c r="E16" s="45"/>
      <c r="F16" s="45"/>
      <c r="G16" s="45"/>
      <c r="H16" s="45"/>
      <c r="I16" s="45"/>
      <c r="J16" s="45"/>
      <c r="K16" s="45"/>
      <c r="L16" s="45"/>
      <c r="M16" s="45"/>
      <c r="N16" s="45"/>
      <c r="O16" s="45"/>
      <c r="P16" s="45"/>
      <c r="Q16" s="45"/>
      <c r="R16" s="45"/>
      <c r="S16" s="45"/>
      <c r="T16" s="45"/>
      <c r="U16" s="45"/>
      <c r="V16" s="45"/>
      <c r="W16" s="45"/>
      <c r="X16" s="45"/>
      <c r="Y16" s="45"/>
      <c r="Z16" s="45"/>
      <c r="AA16" s="45"/>
      <c r="AB16" s="45"/>
      <c r="AG16" s="41" t="s">
        <v>245</v>
      </c>
      <c r="AH16" s="4" t="str">
        <f t="shared" si="1"/>
        <v>%</v>
      </c>
      <c r="AI16" s="4" t="str">
        <f t="shared" si="3"/>
        <v>OUT5_08_PR24</v>
      </c>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row>
    <row r="17" spans="2:59" ht="20.45">
      <c r="B17" s="41" t="s">
        <v>246</v>
      </c>
      <c r="C17" s="4" t="str">
        <f t="shared" si="0"/>
        <v>%</v>
      </c>
      <c r="D17" s="4" t="str">
        <f t="shared" si="2"/>
        <v>OUT5_08_PR24</v>
      </c>
      <c r="E17" s="45"/>
      <c r="F17" s="45"/>
      <c r="G17" s="45"/>
      <c r="H17" s="45"/>
      <c r="I17" s="45"/>
      <c r="J17" s="45"/>
      <c r="K17" s="45"/>
      <c r="L17" s="45"/>
      <c r="M17" s="45"/>
      <c r="N17" s="45"/>
      <c r="O17" s="45"/>
      <c r="P17" s="45"/>
      <c r="Q17" s="45"/>
      <c r="R17" s="45"/>
      <c r="S17" s="45"/>
      <c r="T17" s="45"/>
      <c r="U17" s="45"/>
      <c r="V17" s="45"/>
      <c r="W17" s="45"/>
      <c r="X17" s="45"/>
      <c r="Y17" s="45"/>
      <c r="Z17" s="45"/>
      <c r="AA17" s="45"/>
      <c r="AB17" s="45"/>
      <c r="AG17" s="41" t="s">
        <v>246</v>
      </c>
      <c r="AH17" s="4" t="str">
        <f t="shared" si="1"/>
        <v>%</v>
      </c>
      <c r="AI17" s="4" t="str">
        <f t="shared" si="3"/>
        <v>OUT5_08_PR24</v>
      </c>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row>
    <row r="18" spans="2:59" ht="20.45">
      <c r="B18" s="41" t="s">
        <v>247</v>
      </c>
      <c r="C18" s="4" t="str">
        <f t="shared" si="0"/>
        <v>%</v>
      </c>
      <c r="D18" s="4" t="str">
        <f t="shared" si="2"/>
        <v>OUT5_08_PR24</v>
      </c>
      <c r="E18" s="45"/>
      <c r="F18" s="45"/>
      <c r="G18" s="45"/>
      <c r="H18" s="45"/>
      <c r="I18" s="45"/>
      <c r="J18" s="45"/>
      <c r="K18" s="45"/>
      <c r="L18" s="45"/>
      <c r="M18" s="45"/>
      <c r="N18" s="45"/>
      <c r="O18" s="45"/>
      <c r="P18" s="45"/>
      <c r="Q18" s="45"/>
      <c r="R18" s="45"/>
      <c r="S18" s="45"/>
      <c r="T18" s="45"/>
      <c r="U18" s="45"/>
      <c r="V18" s="45"/>
      <c r="W18" s="45"/>
      <c r="X18" s="45"/>
      <c r="Y18" s="45"/>
      <c r="Z18" s="45"/>
      <c r="AA18" s="45"/>
      <c r="AB18" s="45"/>
      <c r="AG18" s="41" t="s">
        <v>247</v>
      </c>
      <c r="AH18" s="4" t="str">
        <f t="shared" si="1"/>
        <v>%</v>
      </c>
      <c r="AI18" s="4" t="str">
        <f t="shared" si="3"/>
        <v>OUT5_08_PR24</v>
      </c>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row>
    <row r="19" spans="2:59" ht="20.45">
      <c r="B19" s="41" t="s">
        <v>253</v>
      </c>
      <c r="C19" s="4" t="str">
        <f t="shared" si="0"/>
        <v>%</v>
      </c>
      <c r="D19" s="4" t="str">
        <f t="shared" si="2"/>
        <v>OUT5_08_PR24</v>
      </c>
      <c r="E19" s="45"/>
      <c r="F19" s="45"/>
      <c r="G19" s="45"/>
      <c r="H19" s="45"/>
      <c r="I19" s="45"/>
      <c r="J19" s="45"/>
      <c r="K19" s="45"/>
      <c r="L19" s="45"/>
      <c r="M19" s="45"/>
      <c r="N19" s="45"/>
      <c r="O19" s="45"/>
      <c r="P19" s="45"/>
      <c r="Q19" s="45"/>
      <c r="R19" s="45"/>
      <c r="S19" s="45"/>
      <c r="T19" s="45"/>
      <c r="U19" s="45"/>
      <c r="V19" s="45"/>
      <c r="W19" s="45"/>
      <c r="X19" s="45"/>
      <c r="Y19" s="45"/>
      <c r="Z19" s="45"/>
      <c r="AA19" s="45"/>
      <c r="AB19" s="45"/>
      <c r="AG19" s="41" t="s">
        <v>253</v>
      </c>
      <c r="AH19" s="4" t="str">
        <f t="shared" si="1"/>
        <v>%</v>
      </c>
      <c r="AI19" s="4" t="str">
        <f t="shared" si="3"/>
        <v>OUT5_08_PR24</v>
      </c>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row>
    <row r="20" spans="2:59" ht="20.45">
      <c r="B20" s="41" t="s">
        <v>254</v>
      </c>
      <c r="C20" s="4" t="str">
        <f t="shared" si="0"/>
        <v>%</v>
      </c>
      <c r="D20" s="4" t="str">
        <f t="shared" si="2"/>
        <v>OUT5_08_PR24</v>
      </c>
      <c r="E20" s="45"/>
      <c r="F20" s="45"/>
      <c r="G20" s="45"/>
      <c r="H20" s="45"/>
      <c r="I20" s="45"/>
      <c r="J20" s="45"/>
      <c r="K20" s="45"/>
      <c r="L20" s="45"/>
      <c r="M20" s="45"/>
      <c r="N20" s="45"/>
      <c r="O20" s="45"/>
      <c r="P20" s="45"/>
      <c r="Q20" s="45"/>
      <c r="R20" s="45"/>
      <c r="S20" s="45"/>
      <c r="T20" s="45"/>
      <c r="U20" s="45"/>
      <c r="V20" s="45"/>
      <c r="W20" s="45"/>
      <c r="X20" s="45"/>
      <c r="Y20" s="45"/>
      <c r="Z20" s="45"/>
      <c r="AA20" s="45"/>
      <c r="AB20" s="45"/>
      <c r="AG20" s="41" t="s">
        <v>254</v>
      </c>
      <c r="AH20" s="4" t="str">
        <f t="shared" si="1"/>
        <v>%</v>
      </c>
      <c r="AI20" s="4" t="str">
        <f t="shared" si="3"/>
        <v>OUT5_08_PR24</v>
      </c>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row>
    <row r="21" spans="2:59" ht="20.45">
      <c r="B21" s="41" t="s">
        <v>255</v>
      </c>
      <c r="C21" s="4" t="str">
        <f t="shared" si="0"/>
        <v>%</v>
      </c>
      <c r="D21" s="4" t="str">
        <f t="shared" si="2"/>
        <v>OUT5_08_PR24</v>
      </c>
      <c r="E21" s="45"/>
      <c r="F21" s="45"/>
      <c r="G21" s="45"/>
      <c r="H21" s="45"/>
      <c r="I21" s="45"/>
      <c r="J21" s="45"/>
      <c r="K21" s="45"/>
      <c r="L21" s="45"/>
      <c r="M21" s="45"/>
      <c r="N21" s="45"/>
      <c r="O21" s="45"/>
      <c r="P21" s="45"/>
      <c r="Q21" s="45"/>
      <c r="R21" s="45"/>
      <c r="S21" s="45"/>
      <c r="T21" s="45"/>
      <c r="U21" s="45"/>
      <c r="V21" s="45"/>
      <c r="W21" s="45"/>
      <c r="X21" s="45"/>
      <c r="Y21" s="45"/>
      <c r="Z21" s="45"/>
      <c r="AA21" s="45"/>
      <c r="AB21" s="45"/>
      <c r="AG21" s="41" t="s">
        <v>255</v>
      </c>
      <c r="AH21" s="4" t="str">
        <f t="shared" si="1"/>
        <v>%</v>
      </c>
      <c r="AI21" s="4" t="str">
        <f t="shared" si="3"/>
        <v>OUT5_08_PR24</v>
      </c>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row>
    <row r="22" spans="2:59" ht="20.45">
      <c r="B22" s="41" t="s">
        <v>257</v>
      </c>
      <c r="C22" s="4" t="str">
        <f t="shared" si="0"/>
        <v>%</v>
      </c>
      <c r="D22" s="4" t="str">
        <f t="shared" si="2"/>
        <v>OUT5_08_PR24</v>
      </c>
      <c r="E22" s="45"/>
      <c r="F22" s="45"/>
      <c r="G22" s="45"/>
      <c r="H22" s="45"/>
      <c r="I22" s="45"/>
      <c r="J22" s="45"/>
      <c r="K22" s="45"/>
      <c r="L22" s="45"/>
      <c r="M22" s="45"/>
      <c r="N22" s="45"/>
      <c r="O22" s="45"/>
      <c r="P22" s="45"/>
      <c r="Q22" s="45"/>
      <c r="R22" s="45"/>
      <c r="S22" s="45"/>
      <c r="T22" s="45"/>
      <c r="U22" s="45"/>
      <c r="V22" s="45"/>
      <c r="W22" s="45"/>
      <c r="X22" s="45"/>
      <c r="Y22" s="45"/>
      <c r="Z22" s="45"/>
      <c r="AA22" s="45"/>
      <c r="AB22" s="45"/>
      <c r="AG22" s="41" t="s">
        <v>257</v>
      </c>
      <c r="AH22" s="4" t="str">
        <f t="shared" si="1"/>
        <v>%</v>
      </c>
      <c r="AI22" s="4" t="str">
        <f t="shared" si="3"/>
        <v>OUT5_08_PR24</v>
      </c>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row>
    <row r="23" spans="2:59">
      <c r="E23" s="46"/>
      <c r="F23" s="46"/>
      <c r="G23" s="46"/>
      <c r="H23" s="46"/>
      <c r="I23" s="46"/>
      <c r="J23" s="46"/>
      <c r="K23" s="46"/>
      <c r="L23" s="46"/>
      <c r="M23" s="46"/>
      <c r="N23" s="46"/>
      <c r="O23" s="46"/>
      <c r="P23" s="46"/>
      <c r="Q23" s="46"/>
      <c r="R23" s="46"/>
      <c r="S23" s="46"/>
      <c r="T23" s="46"/>
      <c r="U23" s="46"/>
      <c r="V23" s="46"/>
      <c r="W23" s="46"/>
      <c r="X23" s="46"/>
      <c r="Y23" s="46"/>
      <c r="Z23" s="46"/>
      <c r="AA23" s="46"/>
      <c r="AB23" s="46"/>
      <c r="AJ23" s="46"/>
      <c r="AK23" s="46"/>
      <c r="AL23" s="46"/>
      <c r="AM23" s="46"/>
      <c r="AN23" s="46"/>
      <c r="AO23" s="46"/>
      <c r="AP23" s="46"/>
      <c r="AQ23" s="46"/>
      <c r="AR23" s="46"/>
      <c r="AS23" s="46"/>
      <c r="AT23" s="46"/>
      <c r="AU23" s="46"/>
      <c r="AV23" s="46"/>
      <c r="AW23" s="46"/>
      <c r="AX23" s="46"/>
      <c r="AY23" s="46"/>
      <c r="AZ23" s="46"/>
      <c r="BA23" s="46"/>
      <c r="BB23" s="46"/>
      <c r="BC23" s="46"/>
      <c r="BD23" s="46"/>
      <c r="BE23" s="46"/>
      <c r="BF23" s="46"/>
      <c r="BG23" s="46"/>
    </row>
    <row r="24" spans="2:59" ht="20.45">
      <c r="B24" s="41" t="s">
        <v>239</v>
      </c>
      <c r="C24" s="4" t="str">
        <f t="shared" si="0"/>
        <v>%</v>
      </c>
      <c r="D24" s="4" t="str">
        <f t="shared" si="2"/>
        <v>OUT5_08_PR24</v>
      </c>
      <c r="E24" s="45"/>
      <c r="F24" s="45"/>
      <c r="G24" s="45"/>
      <c r="H24" s="45"/>
      <c r="I24" s="45"/>
      <c r="J24" s="45"/>
      <c r="K24" s="45"/>
      <c r="L24" s="45"/>
      <c r="M24" s="45"/>
      <c r="N24" s="45"/>
      <c r="O24" s="45"/>
      <c r="P24" s="45"/>
      <c r="Q24" s="45"/>
      <c r="R24" s="45"/>
      <c r="S24" s="45"/>
      <c r="T24" s="45"/>
      <c r="U24" s="45"/>
      <c r="V24" s="45"/>
      <c r="W24" s="45"/>
      <c r="X24" s="45"/>
      <c r="Y24" s="45"/>
      <c r="Z24" s="45"/>
      <c r="AA24" s="45"/>
      <c r="AB24" s="45"/>
      <c r="AG24" s="41" t="s">
        <v>239</v>
      </c>
      <c r="AH24" s="4" t="str">
        <f t="shared" si="1"/>
        <v>%</v>
      </c>
      <c r="AI24" s="4" t="str">
        <f t="shared" si="3"/>
        <v>OUT5_08_PR24</v>
      </c>
      <c r="AJ24" s="45"/>
      <c r="AK24" s="45"/>
      <c r="AL24" s="45"/>
      <c r="AM24" s="45"/>
      <c r="AN24" s="45"/>
      <c r="AO24" s="45"/>
      <c r="AP24" s="45"/>
      <c r="AQ24" s="45"/>
      <c r="AR24" s="45"/>
      <c r="AS24" s="45"/>
      <c r="AT24" s="45"/>
      <c r="AU24" s="45"/>
      <c r="AV24" s="45"/>
      <c r="AW24" s="45"/>
      <c r="AX24" s="45"/>
      <c r="AY24" s="45"/>
      <c r="AZ24" s="45"/>
      <c r="BA24" s="45"/>
      <c r="BB24" s="45"/>
      <c r="BC24" s="45"/>
      <c r="BD24" s="45"/>
      <c r="BE24" s="45"/>
      <c r="BF24" s="45"/>
      <c r="BG24" s="45"/>
    </row>
    <row r="25" spans="2:59" ht="20.45">
      <c r="B25" s="41" t="s">
        <v>249</v>
      </c>
      <c r="C25" s="4" t="str">
        <f t="shared" si="0"/>
        <v>%</v>
      </c>
      <c r="D25" s="4" t="str">
        <f t="shared" si="2"/>
        <v>OUT5_08_PR24</v>
      </c>
      <c r="E25" s="45"/>
      <c r="F25" s="45"/>
      <c r="G25" s="45"/>
      <c r="H25" s="45"/>
      <c r="I25" s="45"/>
      <c r="J25" s="45"/>
      <c r="K25" s="45"/>
      <c r="L25" s="45"/>
      <c r="M25" s="45"/>
      <c r="N25" s="45"/>
      <c r="O25" s="45"/>
      <c r="P25" s="45"/>
      <c r="Q25" s="45"/>
      <c r="R25" s="45"/>
      <c r="S25" s="45"/>
      <c r="T25" s="45"/>
      <c r="U25" s="45"/>
      <c r="V25" s="45"/>
      <c r="W25" s="45"/>
      <c r="X25" s="45"/>
      <c r="Y25" s="45"/>
      <c r="Z25" s="45"/>
      <c r="AA25" s="45"/>
      <c r="AB25" s="45"/>
      <c r="AG25" s="41" t="s">
        <v>249</v>
      </c>
      <c r="AH25" s="4" t="str">
        <f t="shared" si="1"/>
        <v>%</v>
      </c>
      <c r="AI25" s="4" t="str">
        <f t="shared" si="3"/>
        <v>OUT5_08_PR24</v>
      </c>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row>
    <row r="27" spans="2:59" s="74" customFormat="1">
      <c r="B27" s="43" t="s">
        <v>178</v>
      </c>
      <c r="E27" s="43" t="s">
        <v>264</v>
      </c>
      <c r="F27" s="43" t="s">
        <v>199</v>
      </c>
      <c r="G27" s="43"/>
      <c r="M27" s="43" t="s">
        <v>265</v>
      </c>
      <c r="N27" s="43">
        <v>1</v>
      </c>
      <c r="AG27" s="43" t="s">
        <v>178</v>
      </c>
      <c r="AJ27" s="43" t="s">
        <v>264</v>
      </c>
      <c r="AK27" s="43" t="s">
        <v>199</v>
      </c>
      <c r="AL27" s="43"/>
      <c r="AR27" s="43" t="s">
        <v>265</v>
      </c>
      <c r="AS27" s="43">
        <v>1</v>
      </c>
    </row>
    <row r="29" spans="2:59" ht="21.95">
      <c r="B29" s="59" t="s">
        <v>259</v>
      </c>
      <c r="C29" s="75" t="s">
        <v>4</v>
      </c>
      <c r="D29" s="75" t="s">
        <v>266</v>
      </c>
      <c r="E29" s="60" t="s">
        <v>267</v>
      </c>
      <c r="F29" s="60" t="s">
        <v>268</v>
      </c>
      <c r="G29" s="60" t="s">
        <v>269</v>
      </c>
      <c r="H29" s="60" t="s">
        <v>270</v>
      </c>
      <c r="I29" s="60" t="s">
        <v>25</v>
      </c>
      <c r="J29" s="60" t="s">
        <v>26</v>
      </c>
      <c r="K29" s="60" t="s">
        <v>27</v>
      </c>
      <c r="L29" s="60" t="s">
        <v>28</v>
      </c>
      <c r="M29" s="60" t="s">
        <v>29</v>
      </c>
      <c r="N29" s="60" t="s">
        <v>30</v>
      </c>
      <c r="O29" s="60" t="s">
        <v>31</v>
      </c>
      <c r="P29" s="60" t="s">
        <v>32</v>
      </c>
      <c r="Q29" s="60" t="s">
        <v>33</v>
      </c>
      <c r="R29" s="60" t="s">
        <v>34</v>
      </c>
      <c r="S29" s="60" t="s">
        <v>35</v>
      </c>
      <c r="T29" s="60" t="s">
        <v>36</v>
      </c>
      <c r="U29" s="60" t="s">
        <v>37</v>
      </c>
      <c r="V29" s="60" t="s">
        <v>38</v>
      </c>
      <c r="W29" s="60" t="s">
        <v>39</v>
      </c>
      <c r="X29" s="60" t="s">
        <v>188</v>
      </c>
      <c r="Y29" s="60" t="s">
        <v>189</v>
      </c>
      <c r="Z29" s="60" t="s">
        <v>190</v>
      </c>
      <c r="AA29" s="60" t="s">
        <v>191</v>
      </c>
      <c r="AB29" s="60" t="s">
        <v>192</v>
      </c>
      <c r="AG29" s="59" t="s">
        <v>259</v>
      </c>
      <c r="AH29" s="75" t="s">
        <v>4</v>
      </c>
      <c r="AI29" s="75" t="s">
        <v>266</v>
      </c>
      <c r="AJ29" s="60" t="s">
        <v>267</v>
      </c>
      <c r="AK29" s="60" t="s">
        <v>268</v>
      </c>
      <c r="AL29" s="60" t="s">
        <v>269</v>
      </c>
      <c r="AM29" s="60" t="s">
        <v>270</v>
      </c>
      <c r="AN29" s="60" t="s">
        <v>25</v>
      </c>
      <c r="AO29" s="60" t="s">
        <v>26</v>
      </c>
      <c r="AP29" s="60" t="s">
        <v>27</v>
      </c>
      <c r="AQ29" s="60" t="s">
        <v>28</v>
      </c>
      <c r="AR29" s="60" t="s">
        <v>29</v>
      </c>
      <c r="AS29" s="60" t="s">
        <v>30</v>
      </c>
      <c r="AT29" s="60" t="s">
        <v>31</v>
      </c>
      <c r="AU29" s="60" t="s">
        <v>32</v>
      </c>
      <c r="AV29" s="60" t="s">
        <v>33</v>
      </c>
      <c r="AW29" s="60" t="s">
        <v>34</v>
      </c>
      <c r="AX29" s="60" t="s">
        <v>35</v>
      </c>
      <c r="AY29" s="60" t="s">
        <v>36</v>
      </c>
      <c r="AZ29" s="60" t="s">
        <v>37</v>
      </c>
      <c r="BA29" s="60" t="s">
        <v>38</v>
      </c>
      <c r="BB29" s="60" t="s">
        <v>39</v>
      </c>
      <c r="BC29" s="60" t="s">
        <v>188</v>
      </c>
      <c r="BD29" s="60" t="s">
        <v>189</v>
      </c>
      <c r="BE29" s="60" t="s">
        <v>190</v>
      </c>
      <c r="BF29" s="60" t="s">
        <v>191</v>
      </c>
      <c r="BG29" s="60" t="s">
        <v>192</v>
      </c>
    </row>
    <row r="30" spans="2:59" ht="20.45">
      <c r="B30" s="41" t="s">
        <v>0</v>
      </c>
      <c r="C30" s="4" t="str">
        <f>$F$4</f>
        <v>%</v>
      </c>
      <c r="D30" s="4" t="s">
        <v>197</v>
      </c>
      <c r="E30" s="45"/>
      <c r="F30" s="45"/>
      <c r="G30" s="45"/>
      <c r="H30" s="45"/>
      <c r="I30" s="45"/>
      <c r="J30" s="45"/>
      <c r="K30" s="45"/>
      <c r="L30" s="45"/>
      <c r="M30" s="45"/>
      <c r="N30" s="45"/>
      <c r="O30" s="45"/>
      <c r="P30" s="146">
        <v>0</v>
      </c>
      <c r="Q30" s="146">
        <v>0</v>
      </c>
      <c r="R30" s="146">
        <v>0</v>
      </c>
      <c r="S30" s="146">
        <v>0</v>
      </c>
      <c r="T30" s="146">
        <v>0</v>
      </c>
      <c r="U30" s="146">
        <v>0</v>
      </c>
      <c r="V30" s="146">
        <v>0</v>
      </c>
      <c r="W30" s="146">
        <v>0</v>
      </c>
      <c r="X30" s="146">
        <v>0</v>
      </c>
      <c r="Y30" s="146">
        <v>0</v>
      </c>
      <c r="Z30" s="146">
        <v>0</v>
      </c>
      <c r="AA30" s="146">
        <v>0</v>
      </c>
      <c r="AB30" s="146">
        <v>0</v>
      </c>
      <c r="AG30" s="41" t="s">
        <v>0</v>
      </c>
      <c r="AH30" s="4" t="str">
        <f>$F$4</f>
        <v>%</v>
      </c>
      <c r="AI30" s="4" t="s">
        <v>203</v>
      </c>
      <c r="AJ30" s="45"/>
      <c r="AK30" s="45"/>
      <c r="AL30" s="45"/>
      <c r="AM30" s="45"/>
      <c r="AN30" s="45"/>
      <c r="AO30" s="45"/>
      <c r="AP30" s="45"/>
      <c r="AQ30" s="45"/>
      <c r="AR30" s="45"/>
      <c r="AS30" s="45"/>
      <c r="AT30" s="45"/>
      <c r="AU30" s="45" t="s">
        <v>282</v>
      </c>
      <c r="AV30" s="45" t="s">
        <v>282</v>
      </c>
      <c r="AW30" s="45" t="s">
        <v>282</v>
      </c>
      <c r="AX30" s="45" t="s">
        <v>282</v>
      </c>
      <c r="AY30" s="45" t="s">
        <v>282</v>
      </c>
      <c r="AZ30" s="45" t="s">
        <v>282</v>
      </c>
      <c r="BA30" s="45" t="s">
        <v>282</v>
      </c>
      <c r="BB30" s="45" t="s">
        <v>282</v>
      </c>
      <c r="BC30" s="45" t="s">
        <v>282</v>
      </c>
      <c r="BD30" s="45" t="s">
        <v>282</v>
      </c>
      <c r="BE30" s="45" t="s">
        <v>282</v>
      </c>
      <c r="BF30" s="45" t="s">
        <v>282</v>
      </c>
      <c r="BG30" s="45" t="s">
        <v>282</v>
      </c>
    </row>
    <row r="31" spans="2:59" ht="20.45">
      <c r="B31" s="41" t="s">
        <v>232</v>
      </c>
      <c r="C31" s="4" t="str">
        <f t="shared" ref="C31:C48" si="4">$F$4</f>
        <v>%</v>
      </c>
      <c r="D31" s="4" t="str">
        <f>D$30</f>
        <v>OUT2_15_PR24</v>
      </c>
      <c r="E31" s="45"/>
      <c r="F31" s="45"/>
      <c r="G31" s="45"/>
      <c r="H31" s="45"/>
      <c r="I31" s="45"/>
      <c r="J31" s="45"/>
      <c r="K31" s="45"/>
      <c r="L31" s="45"/>
      <c r="M31" s="45"/>
      <c r="N31" s="45"/>
      <c r="O31" s="45"/>
      <c r="P31" s="45"/>
      <c r="Q31" s="45"/>
      <c r="R31" s="45"/>
      <c r="S31" s="45"/>
      <c r="T31" s="45"/>
      <c r="U31" s="45"/>
      <c r="V31" s="45"/>
      <c r="W31" s="45"/>
      <c r="X31" s="45"/>
      <c r="Y31" s="45"/>
      <c r="Z31" s="45"/>
      <c r="AA31" s="45"/>
      <c r="AB31" s="45"/>
      <c r="AG31" s="41" t="s">
        <v>232</v>
      </c>
      <c r="AH31" s="4" t="str">
        <f t="shared" ref="AH31:AH48" si="5">$F$4</f>
        <v>%</v>
      </c>
      <c r="AI31" s="4" t="str">
        <f>AI$7</f>
        <v>OUT5_08_PR24</v>
      </c>
      <c r="AJ31" s="45"/>
      <c r="AK31" s="45"/>
      <c r="AL31" s="45"/>
      <c r="AM31" s="45"/>
      <c r="AN31" s="45"/>
      <c r="AO31" s="45"/>
      <c r="AP31" s="45"/>
      <c r="AQ31" s="45"/>
      <c r="AR31" s="45"/>
      <c r="AS31" s="45"/>
      <c r="AT31" s="45"/>
      <c r="AU31" s="45"/>
      <c r="AV31" s="45"/>
      <c r="AW31" s="45"/>
      <c r="AX31" s="45"/>
      <c r="AY31" s="45"/>
      <c r="AZ31" s="45"/>
      <c r="BA31" s="45"/>
      <c r="BB31" s="45"/>
      <c r="BC31" s="45"/>
      <c r="BD31" s="45"/>
      <c r="BE31" s="45"/>
      <c r="BF31" s="45"/>
      <c r="BG31" s="45"/>
    </row>
    <row r="32" spans="2:59" ht="20.45">
      <c r="B32" s="41" t="s">
        <v>233</v>
      </c>
      <c r="C32" s="4" t="str">
        <f t="shared" si="4"/>
        <v>%</v>
      </c>
      <c r="D32" s="4" t="str">
        <f t="shared" ref="D32:D48" si="6">D$30</f>
        <v>OUT2_15_PR24</v>
      </c>
      <c r="E32" s="45"/>
      <c r="F32" s="45"/>
      <c r="G32" s="45"/>
      <c r="H32" s="45"/>
      <c r="I32" s="45"/>
      <c r="J32" s="45"/>
      <c r="K32" s="45"/>
      <c r="L32" s="45"/>
      <c r="M32" s="45"/>
      <c r="N32" s="45"/>
      <c r="O32" s="45"/>
      <c r="P32" s="45"/>
      <c r="Q32" s="45"/>
      <c r="R32" s="45"/>
      <c r="S32" s="45"/>
      <c r="T32" s="45"/>
      <c r="U32" s="45"/>
      <c r="V32" s="45"/>
      <c r="W32" s="45"/>
      <c r="X32" s="45"/>
      <c r="Y32" s="45"/>
      <c r="Z32" s="45"/>
      <c r="AA32" s="45"/>
      <c r="AB32" s="45"/>
      <c r="AG32" s="41" t="s">
        <v>233</v>
      </c>
      <c r="AH32" s="4" t="str">
        <f t="shared" si="5"/>
        <v>%</v>
      </c>
      <c r="AI32" s="4" t="str">
        <f t="shared" ref="AI32:AI48" si="7">AI$7</f>
        <v>OUT5_08_PR24</v>
      </c>
      <c r="AJ32" s="45"/>
      <c r="AK32" s="45"/>
      <c r="AL32" s="45"/>
      <c r="AM32" s="45"/>
      <c r="AN32" s="45"/>
      <c r="AO32" s="45"/>
      <c r="AP32" s="45"/>
      <c r="AQ32" s="45"/>
      <c r="AR32" s="45"/>
      <c r="AS32" s="45"/>
      <c r="AT32" s="45"/>
      <c r="AU32" s="45"/>
      <c r="AV32" s="45"/>
      <c r="AW32" s="45"/>
      <c r="AX32" s="45"/>
      <c r="AY32" s="45"/>
      <c r="AZ32" s="45"/>
      <c r="BA32" s="45"/>
      <c r="BB32" s="45"/>
      <c r="BC32" s="45"/>
      <c r="BD32" s="45"/>
      <c r="BE32" s="45"/>
      <c r="BF32" s="45"/>
      <c r="BG32" s="45"/>
    </row>
    <row r="33" spans="2:59" ht="20.45">
      <c r="B33" s="41" t="s">
        <v>236</v>
      </c>
      <c r="C33" s="4" t="str">
        <f t="shared" si="4"/>
        <v>%</v>
      </c>
      <c r="D33" s="4" t="str">
        <f t="shared" si="6"/>
        <v>OUT2_15_PR24</v>
      </c>
      <c r="E33" s="45"/>
      <c r="F33" s="45"/>
      <c r="G33" s="45"/>
      <c r="H33" s="45"/>
      <c r="I33" s="45"/>
      <c r="J33" s="45"/>
      <c r="K33" s="45"/>
      <c r="L33" s="45"/>
      <c r="M33" s="45"/>
      <c r="N33" s="45"/>
      <c r="O33" s="45"/>
      <c r="P33" s="45"/>
      <c r="Q33" s="45"/>
      <c r="R33" s="45"/>
      <c r="S33" s="45"/>
      <c r="T33" s="45"/>
      <c r="U33" s="45"/>
      <c r="V33" s="45"/>
      <c r="W33" s="45"/>
      <c r="X33" s="45"/>
      <c r="Y33" s="45"/>
      <c r="Z33" s="45"/>
      <c r="AA33" s="45"/>
      <c r="AB33" s="45"/>
      <c r="AG33" s="41" t="s">
        <v>236</v>
      </c>
      <c r="AH33" s="4" t="str">
        <f t="shared" si="5"/>
        <v>%</v>
      </c>
      <c r="AI33" s="4" t="str">
        <f t="shared" si="7"/>
        <v>OUT5_08_PR24</v>
      </c>
      <c r="AJ33" s="45"/>
      <c r="AK33" s="45"/>
      <c r="AL33" s="45"/>
      <c r="AM33" s="45"/>
      <c r="AN33" s="45"/>
      <c r="AO33" s="45"/>
      <c r="AP33" s="45"/>
      <c r="AQ33" s="45"/>
      <c r="AR33" s="45"/>
      <c r="AS33" s="45"/>
      <c r="AT33" s="45"/>
      <c r="AU33" s="45"/>
      <c r="AV33" s="45"/>
      <c r="AW33" s="45"/>
      <c r="AX33" s="45"/>
      <c r="AY33" s="45"/>
      <c r="AZ33" s="45"/>
      <c r="BA33" s="45"/>
      <c r="BB33" s="45"/>
      <c r="BC33" s="45"/>
      <c r="BD33" s="45"/>
      <c r="BE33" s="45"/>
      <c r="BF33" s="45"/>
      <c r="BG33" s="45"/>
    </row>
    <row r="34" spans="2:59" ht="20.45">
      <c r="B34" s="41" t="s">
        <v>237</v>
      </c>
      <c r="C34" s="4" t="str">
        <f t="shared" si="4"/>
        <v>%</v>
      </c>
      <c r="D34" s="4" t="str">
        <f t="shared" si="6"/>
        <v>OUT2_15_PR24</v>
      </c>
      <c r="E34" s="45"/>
      <c r="F34" s="45"/>
      <c r="G34" s="45"/>
      <c r="H34" s="45"/>
      <c r="I34" s="45"/>
      <c r="J34" s="45"/>
      <c r="K34" s="45"/>
      <c r="L34" s="45"/>
      <c r="M34" s="45"/>
      <c r="N34" s="45"/>
      <c r="O34" s="45"/>
      <c r="P34" s="45"/>
      <c r="Q34" s="45"/>
      <c r="R34" s="45"/>
      <c r="S34" s="45"/>
      <c r="T34" s="45"/>
      <c r="U34" s="45"/>
      <c r="V34" s="45"/>
      <c r="W34" s="45"/>
      <c r="X34" s="45"/>
      <c r="Y34" s="45"/>
      <c r="Z34" s="45"/>
      <c r="AA34" s="45"/>
      <c r="AB34" s="45"/>
      <c r="AG34" s="41" t="s">
        <v>237</v>
      </c>
      <c r="AH34" s="4" t="str">
        <f t="shared" si="5"/>
        <v>%</v>
      </c>
      <c r="AI34" s="4" t="str">
        <f t="shared" si="7"/>
        <v>OUT5_08_PR24</v>
      </c>
      <c r="AJ34" s="45"/>
      <c r="AK34" s="45"/>
      <c r="AL34" s="45"/>
      <c r="AM34" s="45"/>
      <c r="AN34" s="45"/>
      <c r="AO34" s="45"/>
      <c r="AP34" s="45"/>
      <c r="AQ34" s="45"/>
      <c r="AR34" s="45"/>
      <c r="AS34" s="45"/>
      <c r="AT34" s="45"/>
      <c r="AU34" s="45"/>
      <c r="AV34" s="45"/>
      <c r="AW34" s="45"/>
      <c r="AX34" s="45"/>
      <c r="AY34" s="45"/>
      <c r="AZ34" s="45"/>
      <c r="BA34" s="45"/>
      <c r="BB34" s="45"/>
      <c r="BC34" s="45"/>
      <c r="BD34" s="45"/>
      <c r="BE34" s="45"/>
      <c r="BF34" s="45"/>
      <c r="BG34" s="45"/>
    </row>
    <row r="35" spans="2:59" ht="20.45">
      <c r="B35" s="41" t="s">
        <v>241</v>
      </c>
      <c r="C35" s="4" t="str">
        <f t="shared" si="4"/>
        <v>%</v>
      </c>
      <c r="D35" s="4" t="str">
        <f t="shared" si="6"/>
        <v>OUT2_15_PR24</v>
      </c>
      <c r="E35" s="45"/>
      <c r="F35" s="45"/>
      <c r="G35" s="45"/>
      <c r="H35" s="45"/>
      <c r="I35" s="45"/>
      <c r="J35" s="45"/>
      <c r="K35" s="45"/>
      <c r="L35" s="45"/>
      <c r="M35" s="45"/>
      <c r="N35" s="45"/>
      <c r="O35" s="45"/>
      <c r="P35" s="45"/>
      <c r="Q35" s="45"/>
      <c r="R35" s="45"/>
      <c r="S35" s="45"/>
      <c r="T35" s="45"/>
      <c r="U35" s="45"/>
      <c r="V35" s="45"/>
      <c r="W35" s="45"/>
      <c r="X35" s="45"/>
      <c r="Y35" s="45"/>
      <c r="Z35" s="45"/>
      <c r="AA35" s="45"/>
      <c r="AB35" s="45"/>
      <c r="AG35" s="41" t="s">
        <v>241</v>
      </c>
      <c r="AH35" s="4" t="str">
        <f t="shared" si="5"/>
        <v>%</v>
      </c>
      <c r="AI35" s="4" t="str">
        <f t="shared" si="7"/>
        <v>OUT5_08_PR24</v>
      </c>
      <c r="AJ35" s="45"/>
      <c r="AK35" s="45"/>
      <c r="AL35" s="45"/>
      <c r="AM35" s="45"/>
      <c r="AN35" s="45"/>
      <c r="AO35" s="45"/>
      <c r="AP35" s="45"/>
      <c r="AQ35" s="45"/>
      <c r="AR35" s="45"/>
      <c r="AS35" s="45"/>
      <c r="AT35" s="45"/>
      <c r="AU35" s="45"/>
      <c r="AV35" s="45"/>
      <c r="AW35" s="45"/>
      <c r="AX35" s="45"/>
      <c r="AY35" s="45"/>
      <c r="AZ35" s="45"/>
      <c r="BA35" s="45"/>
      <c r="BB35" s="45"/>
      <c r="BC35" s="45"/>
      <c r="BD35" s="45"/>
      <c r="BE35" s="45"/>
      <c r="BF35" s="45"/>
      <c r="BG35" s="45"/>
    </row>
    <row r="36" spans="2:59" ht="20.45">
      <c r="B36" s="41" t="s">
        <v>242</v>
      </c>
      <c r="C36" s="4" t="str">
        <f t="shared" si="4"/>
        <v>%</v>
      </c>
      <c r="D36" s="4" t="str">
        <f t="shared" si="6"/>
        <v>OUT2_15_PR24</v>
      </c>
      <c r="E36" s="45"/>
      <c r="F36" s="45"/>
      <c r="G36" s="45"/>
      <c r="H36" s="45"/>
      <c r="I36" s="45"/>
      <c r="J36" s="45"/>
      <c r="K36" s="45"/>
      <c r="L36" s="45"/>
      <c r="M36" s="45"/>
      <c r="N36" s="45"/>
      <c r="O36" s="45"/>
      <c r="P36" s="45"/>
      <c r="Q36" s="45"/>
      <c r="R36" s="45"/>
      <c r="S36" s="45"/>
      <c r="T36" s="45"/>
      <c r="U36" s="45"/>
      <c r="V36" s="45"/>
      <c r="W36" s="45"/>
      <c r="X36" s="45"/>
      <c r="Y36" s="45"/>
      <c r="Z36" s="45"/>
      <c r="AA36" s="45"/>
      <c r="AB36" s="45"/>
      <c r="AG36" s="41" t="s">
        <v>242</v>
      </c>
      <c r="AH36" s="4" t="str">
        <f t="shared" si="5"/>
        <v>%</v>
      </c>
      <c r="AI36" s="4" t="str">
        <f t="shared" si="7"/>
        <v>OUT5_08_PR24</v>
      </c>
      <c r="AJ36" s="45"/>
      <c r="AK36" s="45"/>
      <c r="AL36" s="45"/>
      <c r="AM36" s="45"/>
      <c r="AN36" s="45"/>
      <c r="AO36" s="45"/>
      <c r="AP36" s="45"/>
      <c r="AQ36" s="45"/>
      <c r="AR36" s="45"/>
      <c r="AS36" s="45"/>
      <c r="AT36" s="45"/>
      <c r="AU36" s="45"/>
      <c r="AV36" s="45"/>
      <c r="AW36" s="45"/>
      <c r="AX36" s="45"/>
      <c r="AY36" s="45"/>
      <c r="AZ36" s="45"/>
      <c r="BA36" s="45"/>
      <c r="BB36" s="45"/>
      <c r="BC36" s="45"/>
      <c r="BD36" s="45"/>
      <c r="BE36" s="45"/>
      <c r="BF36" s="45"/>
      <c r="BG36" s="45"/>
    </row>
    <row r="37" spans="2:59" ht="20.45">
      <c r="B37" s="41" t="s">
        <v>243</v>
      </c>
      <c r="C37" s="4" t="str">
        <f t="shared" si="4"/>
        <v>%</v>
      </c>
      <c r="D37" s="4" t="str">
        <f t="shared" si="6"/>
        <v>OUT2_15_PR24</v>
      </c>
      <c r="E37" s="45"/>
      <c r="F37" s="45"/>
      <c r="G37" s="45"/>
      <c r="H37" s="45"/>
      <c r="I37" s="45"/>
      <c r="J37" s="45"/>
      <c r="K37" s="45"/>
      <c r="L37" s="45"/>
      <c r="M37" s="45"/>
      <c r="N37" s="45"/>
      <c r="O37" s="45"/>
      <c r="P37" s="45"/>
      <c r="Q37" s="45"/>
      <c r="R37" s="45"/>
      <c r="S37" s="45"/>
      <c r="T37" s="45"/>
      <c r="U37" s="45"/>
      <c r="V37" s="45"/>
      <c r="W37" s="45"/>
      <c r="X37" s="45"/>
      <c r="Y37" s="45"/>
      <c r="Z37" s="45"/>
      <c r="AA37" s="45"/>
      <c r="AB37" s="45"/>
      <c r="AG37" s="41" t="s">
        <v>243</v>
      </c>
      <c r="AH37" s="4" t="str">
        <f t="shared" si="5"/>
        <v>%</v>
      </c>
      <c r="AI37" s="4" t="str">
        <f t="shared" si="7"/>
        <v>OUT5_08_PR24</v>
      </c>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row>
    <row r="38" spans="2:59" ht="20.45">
      <c r="B38" s="41" t="s">
        <v>244</v>
      </c>
      <c r="C38" s="4" t="str">
        <f t="shared" si="4"/>
        <v>%</v>
      </c>
      <c r="D38" s="4" t="str">
        <f t="shared" si="6"/>
        <v>OUT2_15_PR24</v>
      </c>
      <c r="E38" s="45"/>
      <c r="F38" s="45"/>
      <c r="G38" s="45"/>
      <c r="H38" s="45"/>
      <c r="I38" s="45"/>
      <c r="J38" s="45"/>
      <c r="K38" s="45"/>
      <c r="L38" s="45"/>
      <c r="M38" s="45"/>
      <c r="N38" s="45"/>
      <c r="O38" s="45"/>
      <c r="P38" s="45"/>
      <c r="Q38" s="45"/>
      <c r="R38" s="45"/>
      <c r="S38" s="45"/>
      <c r="T38" s="45"/>
      <c r="U38" s="45"/>
      <c r="V38" s="45"/>
      <c r="W38" s="45"/>
      <c r="X38" s="45"/>
      <c r="Y38" s="45"/>
      <c r="Z38" s="45"/>
      <c r="AA38" s="45"/>
      <c r="AB38" s="45"/>
      <c r="AG38" s="41" t="s">
        <v>244</v>
      </c>
      <c r="AH38" s="4" t="str">
        <f t="shared" si="5"/>
        <v>%</v>
      </c>
      <c r="AI38" s="4" t="str">
        <f t="shared" si="7"/>
        <v>OUT5_08_PR24</v>
      </c>
      <c r="AJ38" s="45"/>
      <c r="AK38" s="45"/>
      <c r="AL38" s="45"/>
      <c r="AM38" s="45"/>
      <c r="AN38" s="45"/>
      <c r="AO38" s="45"/>
      <c r="AP38" s="45"/>
      <c r="AQ38" s="45"/>
      <c r="AR38" s="45"/>
      <c r="AS38" s="45"/>
      <c r="AT38" s="45"/>
      <c r="AU38" s="45"/>
      <c r="AV38" s="45"/>
      <c r="AW38" s="45"/>
      <c r="AX38" s="45"/>
      <c r="AY38" s="45"/>
      <c r="AZ38" s="45"/>
      <c r="BA38" s="45"/>
      <c r="BB38" s="45"/>
      <c r="BC38" s="45"/>
      <c r="BD38" s="45"/>
      <c r="BE38" s="45"/>
      <c r="BF38" s="45"/>
      <c r="BG38" s="45"/>
    </row>
    <row r="39" spans="2:59" ht="20.45">
      <c r="B39" s="41" t="s">
        <v>245</v>
      </c>
      <c r="C39" s="4" t="str">
        <f t="shared" si="4"/>
        <v>%</v>
      </c>
      <c r="D39" s="4" t="str">
        <f t="shared" si="6"/>
        <v>OUT2_15_PR24</v>
      </c>
      <c r="E39" s="45"/>
      <c r="F39" s="45"/>
      <c r="G39" s="45"/>
      <c r="H39" s="45"/>
      <c r="I39" s="45"/>
      <c r="J39" s="45"/>
      <c r="K39" s="45"/>
      <c r="L39" s="45"/>
      <c r="M39" s="45"/>
      <c r="N39" s="45"/>
      <c r="O39" s="45"/>
      <c r="P39" s="45"/>
      <c r="Q39" s="45"/>
      <c r="R39" s="45"/>
      <c r="S39" s="45"/>
      <c r="T39" s="45"/>
      <c r="U39" s="45"/>
      <c r="V39" s="45"/>
      <c r="W39" s="45"/>
      <c r="X39" s="45"/>
      <c r="Y39" s="45"/>
      <c r="Z39" s="45"/>
      <c r="AA39" s="45"/>
      <c r="AB39" s="45"/>
      <c r="AG39" s="41" t="s">
        <v>245</v>
      </c>
      <c r="AH39" s="4" t="str">
        <f t="shared" si="5"/>
        <v>%</v>
      </c>
      <c r="AI39" s="4" t="str">
        <f t="shared" si="7"/>
        <v>OUT5_08_PR24</v>
      </c>
      <c r="AJ39" s="45"/>
      <c r="AK39" s="45"/>
      <c r="AL39" s="45"/>
      <c r="AM39" s="45"/>
      <c r="AN39" s="45"/>
      <c r="AO39" s="45"/>
      <c r="AP39" s="45"/>
      <c r="AQ39" s="45"/>
      <c r="AR39" s="45"/>
      <c r="AS39" s="45"/>
      <c r="AT39" s="45"/>
      <c r="AU39" s="45"/>
      <c r="AV39" s="45"/>
      <c r="AW39" s="45"/>
      <c r="AX39" s="45"/>
      <c r="AY39" s="45"/>
      <c r="AZ39" s="45"/>
      <c r="BA39" s="45"/>
      <c r="BB39" s="45"/>
      <c r="BC39" s="45"/>
      <c r="BD39" s="45"/>
      <c r="BE39" s="45"/>
      <c r="BF39" s="45"/>
      <c r="BG39" s="45"/>
    </row>
    <row r="40" spans="2:59" ht="20.45">
      <c r="B40" s="41" t="s">
        <v>246</v>
      </c>
      <c r="C40" s="4" t="str">
        <f t="shared" si="4"/>
        <v>%</v>
      </c>
      <c r="D40" s="4" t="str">
        <f t="shared" si="6"/>
        <v>OUT2_15_PR24</v>
      </c>
      <c r="E40" s="45"/>
      <c r="F40" s="45"/>
      <c r="G40" s="45"/>
      <c r="H40" s="45"/>
      <c r="I40" s="45"/>
      <c r="J40" s="45"/>
      <c r="K40" s="45"/>
      <c r="L40" s="45"/>
      <c r="M40" s="45"/>
      <c r="N40" s="45"/>
      <c r="O40" s="45"/>
      <c r="P40" s="45"/>
      <c r="Q40" s="45"/>
      <c r="R40" s="45"/>
      <c r="S40" s="45"/>
      <c r="T40" s="45"/>
      <c r="U40" s="45"/>
      <c r="V40" s="45"/>
      <c r="W40" s="45"/>
      <c r="X40" s="45"/>
      <c r="Y40" s="45"/>
      <c r="Z40" s="45"/>
      <c r="AA40" s="45"/>
      <c r="AB40" s="45"/>
      <c r="AG40" s="41" t="s">
        <v>246</v>
      </c>
      <c r="AH40" s="4" t="str">
        <f t="shared" si="5"/>
        <v>%</v>
      </c>
      <c r="AI40" s="4" t="str">
        <f t="shared" si="7"/>
        <v>OUT5_08_PR24</v>
      </c>
      <c r="AJ40" s="45"/>
      <c r="AK40" s="45"/>
      <c r="AL40" s="45"/>
      <c r="AM40" s="45"/>
      <c r="AN40" s="45"/>
      <c r="AO40" s="45"/>
      <c r="AP40" s="45"/>
      <c r="AQ40" s="45"/>
      <c r="AR40" s="45"/>
      <c r="AS40" s="45"/>
      <c r="AT40" s="45"/>
      <c r="AU40" s="45"/>
      <c r="AV40" s="45"/>
      <c r="AW40" s="45"/>
      <c r="AX40" s="45"/>
      <c r="AY40" s="45"/>
      <c r="AZ40" s="45"/>
      <c r="BA40" s="45"/>
      <c r="BB40" s="45"/>
      <c r="BC40" s="45"/>
      <c r="BD40" s="45"/>
      <c r="BE40" s="45"/>
      <c r="BF40" s="45"/>
      <c r="BG40" s="45"/>
    </row>
    <row r="41" spans="2:59" ht="20.45">
      <c r="B41" s="41" t="s">
        <v>247</v>
      </c>
      <c r="C41" s="4" t="str">
        <f t="shared" si="4"/>
        <v>%</v>
      </c>
      <c r="D41" s="4" t="str">
        <f t="shared" si="6"/>
        <v>OUT2_15_PR24</v>
      </c>
      <c r="E41" s="45"/>
      <c r="F41" s="45"/>
      <c r="G41" s="45"/>
      <c r="H41" s="45"/>
      <c r="I41" s="45"/>
      <c r="J41" s="45"/>
      <c r="K41" s="45"/>
      <c r="L41" s="45"/>
      <c r="M41" s="45"/>
      <c r="N41" s="45"/>
      <c r="O41" s="45"/>
      <c r="P41" s="45"/>
      <c r="Q41" s="45"/>
      <c r="R41" s="45"/>
      <c r="S41" s="45"/>
      <c r="T41" s="45"/>
      <c r="U41" s="45"/>
      <c r="V41" s="45"/>
      <c r="W41" s="45"/>
      <c r="X41" s="45"/>
      <c r="Y41" s="45"/>
      <c r="Z41" s="45"/>
      <c r="AA41" s="45"/>
      <c r="AB41" s="45"/>
      <c r="AG41" s="41" t="s">
        <v>247</v>
      </c>
      <c r="AH41" s="4" t="str">
        <f t="shared" si="5"/>
        <v>%</v>
      </c>
      <c r="AI41" s="4" t="str">
        <f t="shared" si="7"/>
        <v>OUT5_08_PR24</v>
      </c>
      <c r="AJ41" s="45"/>
      <c r="AK41" s="45"/>
      <c r="AL41" s="45"/>
      <c r="AM41" s="45"/>
      <c r="AN41" s="45"/>
      <c r="AO41" s="45"/>
      <c r="AP41" s="45"/>
      <c r="AQ41" s="45"/>
      <c r="AR41" s="45"/>
      <c r="AS41" s="45"/>
      <c r="AT41" s="45"/>
      <c r="AU41" s="45"/>
      <c r="AV41" s="45"/>
      <c r="AW41" s="45"/>
      <c r="AX41" s="45"/>
      <c r="AY41" s="45"/>
      <c r="AZ41" s="45"/>
      <c r="BA41" s="45"/>
      <c r="BB41" s="45"/>
      <c r="BC41" s="45"/>
      <c r="BD41" s="45"/>
      <c r="BE41" s="45"/>
      <c r="BF41" s="45"/>
      <c r="BG41" s="45"/>
    </row>
    <row r="42" spans="2:59" ht="20.45">
      <c r="B42" s="41" t="s">
        <v>253</v>
      </c>
      <c r="C42" s="4" t="str">
        <f t="shared" si="4"/>
        <v>%</v>
      </c>
      <c r="D42" s="4" t="str">
        <f t="shared" si="6"/>
        <v>OUT2_15_PR24</v>
      </c>
      <c r="E42" s="45"/>
      <c r="F42" s="45"/>
      <c r="G42" s="45"/>
      <c r="H42" s="45"/>
      <c r="I42" s="45"/>
      <c r="J42" s="45"/>
      <c r="K42" s="45"/>
      <c r="L42" s="45"/>
      <c r="M42" s="45"/>
      <c r="N42" s="45"/>
      <c r="O42" s="45"/>
      <c r="P42" s="45"/>
      <c r="Q42" s="45"/>
      <c r="R42" s="45"/>
      <c r="S42" s="45"/>
      <c r="T42" s="45"/>
      <c r="U42" s="45"/>
      <c r="V42" s="45"/>
      <c r="W42" s="45"/>
      <c r="X42" s="45"/>
      <c r="Y42" s="45"/>
      <c r="Z42" s="45"/>
      <c r="AA42" s="45"/>
      <c r="AB42" s="45"/>
      <c r="AG42" s="41" t="s">
        <v>253</v>
      </c>
      <c r="AH42" s="4" t="str">
        <f t="shared" si="5"/>
        <v>%</v>
      </c>
      <c r="AI42" s="4" t="str">
        <f t="shared" si="7"/>
        <v>OUT5_08_PR24</v>
      </c>
      <c r="AJ42" s="45"/>
      <c r="AK42" s="45"/>
      <c r="AL42" s="45"/>
      <c r="AM42" s="45"/>
      <c r="AN42" s="45"/>
      <c r="AO42" s="45"/>
      <c r="AP42" s="45"/>
      <c r="AQ42" s="45"/>
      <c r="AR42" s="45"/>
      <c r="AS42" s="45"/>
      <c r="AT42" s="45"/>
      <c r="AU42" s="45"/>
      <c r="AV42" s="45"/>
      <c r="AW42" s="45"/>
      <c r="AX42" s="45"/>
      <c r="AY42" s="45"/>
      <c r="AZ42" s="45"/>
      <c r="BA42" s="45"/>
      <c r="BB42" s="45"/>
      <c r="BC42" s="45"/>
      <c r="BD42" s="45"/>
      <c r="BE42" s="45"/>
      <c r="BF42" s="45"/>
      <c r="BG42" s="45"/>
    </row>
    <row r="43" spans="2:59" ht="20.45">
      <c r="B43" s="41" t="s">
        <v>254</v>
      </c>
      <c r="C43" s="4" t="str">
        <f t="shared" si="4"/>
        <v>%</v>
      </c>
      <c r="D43" s="4" t="str">
        <f t="shared" si="6"/>
        <v>OUT2_15_PR24</v>
      </c>
      <c r="E43" s="45"/>
      <c r="F43" s="45"/>
      <c r="G43" s="45"/>
      <c r="H43" s="45"/>
      <c r="I43" s="45"/>
      <c r="J43" s="45"/>
      <c r="K43" s="45"/>
      <c r="L43" s="45"/>
      <c r="M43" s="45"/>
      <c r="N43" s="45"/>
      <c r="O43" s="45"/>
      <c r="P43" s="45"/>
      <c r="Q43" s="45"/>
      <c r="R43" s="45"/>
      <c r="S43" s="45"/>
      <c r="T43" s="45"/>
      <c r="U43" s="45"/>
      <c r="V43" s="45"/>
      <c r="W43" s="45"/>
      <c r="X43" s="45"/>
      <c r="Y43" s="45"/>
      <c r="Z43" s="45"/>
      <c r="AA43" s="45"/>
      <c r="AB43" s="45"/>
      <c r="AG43" s="41" t="s">
        <v>254</v>
      </c>
      <c r="AH43" s="4" t="str">
        <f t="shared" si="5"/>
        <v>%</v>
      </c>
      <c r="AI43" s="4" t="str">
        <f t="shared" si="7"/>
        <v>OUT5_08_PR24</v>
      </c>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row>
    <row r="44" spans="2:59" ht="20.45">
      <c r="B44" s="41" t="s">
        <v>255</v>
      </c>
      <c r="C44" s="4" t="str">
        <f t="shared" si="4"/>
        <v>%</v>
      </c>
      <c r="D44" s="4" t="str">
        <f t="shared" si="6"/>
        <v>OUT2_15_PR24</v>
      </c>
      <c r="E44" s="45"/>
      <c r="F44" s="45"/>
      <c r="G44" s="45"/>
      <c r="H44" s="45"/>
      <c r="I44" s="45"/>
      <c r="J44" s="45"/>
      <c r="K44" s="45"/>
      <c r="L44" s="45"/>
      <c r="M44" s="45"/>
      <c r="N44" s="45"/>
      <c r="O44" s="45"/>
      <c r="P44" s="45"/>
      <c r="Q44" s="45"/>
      <c r="R44" s="45"/>
      <c r="S44" s="45"/>
      <c r="T44" s="45"/>
      <c r="U44" s="45"/>
      <c r="V44" s="45"/>
      <c r="W44" s="45"/>
      <c r="X44" s="45"/>
      <c r="Y44" s="45"/>
      <c r="Z44" s="45"/>
      <c r="AA44" s="45"/>
      <c r="AB44" s="45"/>
      <c r="AG44" s="41" t="s">
        <v>255</v>
      </c>
      <c r="AH44" s="4" t="str">
        <f t="shared" si="5"/>
        <v>%</v>
      </c>
      <c r="AI44" s="4" t="str">
        <f t="shared" si="7"/>
        <v>OUT5_08_PR24</v>
      </c>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row>
    <row r="45" spans="2:59" ht="20.45">
      <c r="B45" s="41" t="s">
        <v>257</v>
      </c>
      <c r="C45" s="4" t="str">
        <f t="shared" si="4"/>
        <v>%</v>
      </c>
      <c r="D45" s="4" t="str">
        <f t="shared" si="6"/>
        <v>OUT2_15_PR24</v>
      </c>
      <c r="E45" s="45"/>
      <c r="F45" s="45"/>
      <c r="G45" s="45"/>
      <c r="H45" s="45"/>
      <c r="I45" s="45"/>
      <c r="J45" s="45"/>
      <c r="K45" s="45"/>
      <c r="L45" s="45"/>
      <c r="M45" s="45"/>
      <c r="N45" s="45"/>
      <c r="O45" s="45"/>
      <c r="P45" s="45"/>
      <c r="Q45" s="45"/>
      <c r="R45" s="45"/>
      <c r="S45" s="45"/>
      <c r="T45" s="45"/>
      <c r="U45" s="45"/>
      <c r="V45" s="45"/>
      <c r="W45" s="45"/>
      <c r="X45" s="45"/>
      <c r="Y45" s="45"/>
      <c r="Z45" s="45"/>
      <c r="AA45" s="45"/>
      <c r="AB45" s="45"/>
      <c r="AG45" s="41" t="s">
        <v>257</v>
      </c>
      <c r="AH45" s="4" t="str">
        <f t="shared" si="5"/>
        <v>%</v>
      </c>
      <c r="AI45" s="4" t="str">
        <f t="shared" si="7"/>
        <v>OUT5_08_PR24</v>
      </c>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row>
    <row r="46" spans="2:59">
      <c r="E46" s="46"/>
      <c r="F46" s="46"/>
      <c r="G46" s="46"/>
      <c r="H46" s="46"/>
      <c r="I46" s="46"/>
      <c r="J46" s="46"/>
      <c r="K46" s="46"/>
      <c r="L46" s="46"/>
      <c r="M46" s="46"/>
      <c r="N46" s="46"/>
      <c r="O46" s="46"/>
      <c r="P46" s="46"/>
      <c r="Q46" s="46"/>
      <c r="R46" s="46"/>
      <c r="S46" s="46"/>
      <c r="T46" s="46"/>
      <c r="U46" s="46"/>
      <c r="V46" s="46"/>
      <c r="W46" s="46"/>
      <c r="X46" s="46"/>
      <c r="Y46" s="46"/>
      <c r="Z46" s="46"/>
      <c r="AA46" s="46"/>
      <c r="AB46" s="46"/>
      <c r="AJ46" s="46"/>
      <c r="AK46" s="46"/>
      <c r="AL46" s="46"/>
      <c r="AM46" s="46"/>
      <c r="AN46" s="46"/>
      <c r="AO46" s="46"/>
      <c r="AP46" s="46"/>
      <c r="AQ46" s="46"/>
      <c r="AR46" s="46"/>
      <c r="AS46" s="46"/>
      <c r="AT46" s="46"/>
      <c r="AU46" s="46"/>
      <c r="AV46" s="46"/>
      <c r="AW46" s="46"/>
      <c r="AX46" s="46"/>
      <c r="AY46" s="46"/>
      <c r="AZ46" s="46"/>
      <c r="BA46" s="46"/>
      <c r="BB46" s="46"/>
      <c r="BC46" s="46"/>
      <c r="BD46" s="46"/>
      <c r="BE46" s="46"/>
      <c r="BF46" s="46"/>
      <c r="BG46" s="46"/>
    </row>
    <row r="47" spans="2:59" ht="20.45">
      <c r="B47" s="41" t="s">
        <v>239</v>
      </c>
      <c r="C47" s="4" t="str">
        <f t="shared" si="4"/>
        <v>%</v>
      </c>
      <c r="D47" s="4" t="str">
        <f t="shared" si="6"/>
        <v>OUT2_15_PR24</v>
      </c>
      <c r="E47" s="45"/>
      <c r="F47" s="45"/>
      <c r="G47" s="45"/>
      <c r="H47" s="45"/>
      <c r="I47" s="45"/>
      <c r="J47" s="45"/>
      <c r="K47" s="45"/>
      <c r="L47" s="45"/>
      <c r="M47" s="45"/>
      <c r="N47" s="45"/>
      <c r="O47" s="45"/>
      <c r="P47" s="45"/>
      <c r="Q47" s="45"/>
      <c r="R47" s="45"/>
      <c r="S47" s="45"/>
      <c r="T47" s="45"/>
      <c r="U47" s="45"/>
      <c r="V47" s="45"/>
      <c r="W47" s="45"/>
      <c r="X47" s="45"/>
      <c r="Y47" s="45"/>
      <c r="Z47" s="45"/>
      <c r="AA47" s="45"/>
      <c r="AB47" s="45"/>
      <c r="AG47" s="41" t="s">
        <v>239</v>
      </c>
      <c r="AH47" s="4" t="str">
        <f t="shared" si="5"/>
        <v>%</v>
      </c>
      <c r="AI47" s="4" t="str">
        <f t="shared" si="7"/>
        <v>OUT5_08_PR24</v>
      </c>
      <c r="AJ47" s="45"/>
      <c r="AK47" s="45"/>
      <c r="AL47" s="45"/>
      <c r="AM47" s="45"/>
      <c r="AN47" s="45"/>
      <c r="AO47" s="45"/>
      <c r="AP47" s="45"/>
      <c r="AQ47" s="45"/>
      <c r="AR47" s="45"/>
      <c r="AS47" s="45"/>
      <c r="AT47" s="45"/>
      <c r="AU47" s="45"/>
      <c r="AV47" s="45"/>
      <c r="AW47" s="45"/>
      <c r="AX47" s="45"/>
      <c r="AY47" s="45"/>
      <c r="AZ47" s="45"/>
      <c r="BA47" s="45"/>
      <c r="BB47" s="45"/>
      <c r="BC47" s="45"/>
      <c r="BD47" s="45"/>
      <c r="BE47" s="45"/>
      <c r="BF47" s="45"/>
      <c r="BG47" s="45"/>
    </row>
    <row r="48" spans="2:59" ht="20.45">
      <c r="B48" s="41" t="s">
        <v>249</v>
      </c>
      <c r="C48" s="4" t="str">
        <f t="shared" si="4"/>
        <v>%</v>
      </c>
      <c r="D48" s="4" t="str">
        <f t="shared" si="6"/>
        <v>OUT2_15_PR24</v>
      </c>
      <c r="E48" s="45"/>
      <c r="F48" s="45"/>
      <c r="G48" s="45"/>
      <c r="H48" s="45"/>
      <c r="I48" s="45"/>
      <c r="J48" s="45"/>
      <c r="K48" s="45"/>
      <c r="L48" s="45"/>
      <c r="M48" s="45"/>
      <c r="N48" s="45"/>
      <c r="O48" s="45"/>
      <c r="P48" s="45"/>
      <c r="Q48" s="45"/>
      <c r="R48" s="45"/>
      <c r="S48" s="45"/>
      <c r="T48" s="45"/>
      <c r="U48" s="45"/>
      <c r="V48" s="45"/>
      <c r="W48" s="45"/>
      <c r="X48" s="45"/>
      <c r="Y48" s="45"/>
      <c r="Z48" s="45"/>
      <c r="AA48" s="45"/>
      <c r="AB48" s="45"/>
      <c r="AG48" s="41" t="s">
        <v>249</v>
      </c>
      <c r="AH48" s="4" t="str">
        <f t="shared" si="5"/>
        <v>%</v>
      </c>
      <c r="AI48" s="4" t="str">
        <f t="shared" si="7"/>
        <v>OUT5_08_PR24</v>
      </c>
      <c r="AJ48" s="45"/>
      <c r="AK48" s="45"/>
      <c r="AL48" s="45"/>
      <c r="AM48" s="45"/>
      <c r="AN48" s="45"/>
      <c r="AO48" s="45"/>
      <c r="AP48" s="45"/>
      <c r="AQ48" s="45"/>
      <c r="AR48" s="45"/>
      <c r="AS48" s="45"/>
      <c r="AT48" s="45"/>
      <c r="AU48" s="45"/>
      <c r="AV48" s="45"/>
      <c r="AW48" s="45"/>
      <c r="AX48" s="45"/>
      <c r="AY48" s="45"/>
      <c r="AZ48" s="45"/>
      <c r="BA48" s="45"/>
      <c r="BB48" s="45"/>
      <c r="BC48" s="45"/>
      <c r="BD48" s="45"/>
      <c r="BE48" s="45"/>
      <c r="BF48" s="45"/>
      <c r="BG48" s="45"/>
    </row>
    <row r="50" spans="2:59" s="74" customFormat="1">
      <c r="B50" s="43" t="s">
        <v>271</v>
      </c>
      <c r="E50" s="43" t="s">
        <v>264</v>
      </c>
      <c r="F50" s="43" t="s">
        <v>215</v>
      </c>
      <c r="G50" s="43"/>
      <c r="M50" s="43" t="s">
        <v>265</v>
      </c>
      <c r="N50" s="43">
        <v>0</v>
      </c>
      <c r="AG50" s="43" t="s">
        <v>271</v>
      </c>
      <c r="AJ50" s="43" t="s">
        <v>264</v>
      </c>
      <c r="AK50" s="43" t="s">
        <v>215</v>
      </c>
      <c r="AL50" s="43"/>
      <c r="AR50" s="43" t="s">
        <v>265</v>
      </c>
      <c r="AS50" s="43">
        <v>0</v>
      </c>
    </row>
    <row r="52" spans="2:59" ht="21.95">
      <c r="B52" s="59" t="s">
        <v>259</v>
      </c>
      <c r="C52" s="75" t="s">
        <v>4</v>
      </c>
      <c r="D52" s="75" t="s">
        <v>266</v>
      </c>
      <c r="E52" s="60" t="s">
        <v>267</v>
      </c>
      <c r="F52" s="60" t="s">
        <v>268</v>
      </c>
      <c r="G52" s="60" t="s">
        <v>269</v>
      </c>
      <c r="H52" s="60" t="s">
        <v>270</v>
      </c>
      <c r="I52" s="60" t="s">
        <v>25</v>
      </c>
      <c r="J52" s="60" t="s">
        <v>26</v>
      </c>
      <c r="K52" s="60" t="s">
        <v>27</v>
      </c>
      <c r="L52" s="60" t="s">
        <v>28</v>
      </c>
      <c r="M52" s="60" t="s">
        <v>29</v>
      </c>
      <c r="N52" s="60" t="s">
        <v>30</v>
      </c>
      <c r="O52" s="60" t="s">
        <v>31</v>
      </c>
      <c r="P52" s="60" t="s">
        <v>32</v>
      </c>
      <c r="Q52" s="60" t="s">
        <v>33</v>
      </c>
      <c r="R52" s="60" t="s">
        <v>34</v>
      </c>
      <c r="S52" s="60" t="s">
        <v>35</v>
      </c>
      <c r="T52" s="60" t="s">
        <v>36</v>
      </c>
      <c r="U52" s="60" t="s">
        <v>37</v>
      </c>
      <c r="V52" s="60" t="s">
        <v>38</v>
      </c>
      <c r="W52" s="60" t="s">
        <v>39</v>
      </c>
      <c r="X52" s="60" t="s">
        <v>188</v>
      </c>
      <c r="Y52" s="60" t="s">
        <v>189</v>
      </c>
      <c r="Z52" s="60" t="s">
        <v>190</v>
      </c>
      <c r="AA52" s="60" t="s">
        <v>191</v>
      </c>
      <c r="AB52" s="60" t="s">
        <v>192</v>
      </c>
      <c r="AG52" s="59" t="s">
        <v>259</v>
      </c>
      <c r="AH52" s="75" t="s">
        <v>4</v>
      </c>
      <c r="AI52" s="75" t="s">
        <v>266</v>
      </c>
      <c r="AJ52" s="60" t="s">
        <v>267</v>
      </c>
      <c r="AK52" s="60" t="s">
        <v>268</v>
      </c>
      <c r="AL52" s="60" t="s">
        <v>269</v>
      </c>
      <c r="AM52" s="60" t="s">
        <v>270</v>
      </c>
      <c r="AN52" s="60" t="s">
        <v>25</v>
      </c>
      <c r="AO52" s="60" t="s">
        <v>26</v>
      </c>
      <c r="AP52" s="60" t="s">
        <v>27</v>
      </c>
      <c r="AQ52" s="60" t="s">
        <v>28</v>
      </c>
      <c r="AR52" s="60" t="s">
        <v>29</v>
      </c>
      <c r="AS52" s="60" t="s">
        <v>30</v>
      </c>
      <c r="AT52" s="60" t="s">
        <v>31</v>
      </c>
      <c r="AU52" s="60" t="s">
        <v>32</v>
      </c>
      <c r="AV52" s="60" t="s">
        <v>33</v>
      </c>
      <c r="AW52" s="60" t="s">
        <v>34</v>
      </c>
      <c r="AX52" s="60" t="s">
        <v>35</v>
      </c>
      <c r="AY52" s="60" t="s">
        <v>36</v>
      </c>
      <c r="AZ52" s="60" t="s">
        <v>37</v>
      </c>
      <c r="BA52" s="60" t="s">
        <v>38</v>
      </c>
      <c r="BB52" s="60" t="s">
        <v>39</v>
      </c>
      <c r="BC52" s="60" t="s">
        <v>188</v>
      </c>
      <c r="BD52" s="60" t="s">
        <v>189</v>
      </c>
      <c r="BE52" s="60" t="s">
        <v>190</v>
      </c>
      <c r="BF52" s="60" t="s">
        <v>191</v>
      </c>
      <c r="BG52" s="60" t="s">
        <v>192</v>
      </c>
    </row>
    <row r="53" spans="2:59" ht="20.45">
      <c r="B53" s="41" t="s">
        <v>0</v>
      </c>
      <c r="C53" s="4" t="str">
        <f>$F$50</f>
        <v>Number</v>
      </c>
      <c r="D53" s="4" t="s">
        <v>222</v>
      </c>
      <c r="E53" s="77"/>
      <c r="F53" s="77"/>
      <c r="G53" s="77"/>
      <c r="H53" s="77"/>
      <c r="I53" s="77"/>
      <c r="J53" s="77"/>
      <c r="K53" s="77"/>
      <c r="L53" s="77"/>
      <c r="M53" s="77"/>
      <c r="N53" s="77"/>
      <c r="O53" s="77"/>
      <c r="P53" s="77"/>
      <c r="Q53" s="77"/>
      <c r="R53" s="77"/>
      <c r="S53" s="77"/>
      <c r="T53" s="77"/>
      <c r="U53" s="77"/>
      <c r="V53" s="77"/>
      <c r="W53" s="77"/>
      <c r="X53" s="77"/>
      <c r="Y53" s="77"/>
      <c r="Z53" s="77"/>
      <c r="AA53" s="77"/>
      <c r="AB53" s="77"/>
      <c r="AG53" s="41" t="s">
        <v>0</v>
      </c>
      <c r="AH53" s="4" t="str">
        <f>$F$50</f>
        <v>Number</v>
      </c>
      <c r="AI53" s="4" t="s">
        <v>222</v>
      </c>
      <c r="AJ53" s="77"/>
      <c r="AK53" s="77"/>
      <c r="AL53" s="77"/>
      <c r="AM53" s="77"/>
      <c r="AN53" s="77"/>
      <c r="AO53" s="77"/>
      <c r="AP53" s="77"/>
      <c r="AQ53" s="77"/>
      <c r="AR53" s="77"/>
      <c r="AS53" s="77"/>
      <c r="AT53" s="77"/>
      <c r="AU53" s="77"/>
      <c r="AV53" s="77"/>
      <c r="AW53" s="77"/>
      <c r="AX53" s="77"/>
      <c r="AY53" s="77"/>
      <c r="AZ53" s="77"/>
      <c r="BA53" s="77"/>
      <c r="BB53" s="77"/>
      <c r="BC53" s="77"/>
      <c r="BD53" s="77"/>
      <c r="BE53" s="77"/>
      <c r="BF53" s="77"/>
      <c r="BG53" s="77"/>
    </row>
    <row r="54" spans="2:59" ht="20.45">
      <c r="B54" s="41" t="s">
        <v>232</v>
      </c>
      <c r="C54" s="4" t="str">
        <f t="shared" ref="C54:C71" si="8">$F$50</f>
        <v>Number</v>
      </c>
      <c r="D54" s="4" t="str">
        <f>$D$53</f>
        <v>OUT5_08_I_PR24</v>
      </c>
      <c r="E54" s="77"/>
      <c r="F54" s="77"/>
      <c r="G54" s="77"/>
      <c r="H54" s="77"/>
      <c r="I54" s="77"/>
      <c r="J54" s="77"/>
      <c r="K54" s="77"/>
      <c r="L54" s="77"/>
      <c r="M54" s="77"/>
      <c r="N54" s="77"/>
      <c r="O54" s="77"/>
      <c r="P54" s="77"/>
      <c r="Q54" s="77"/>
      <c r="R54" s="77"/>
      <c r="S54" s="77"/>
      <c r="T54" s="77"/>
      <c r="U54" s="77"/>
      <c r="V54" s="77"/>
      <c r="W54" s="77"/>
      <c r="X54" s="77"/>
      <c r="Y54" s="77"/>
      <c r="Z54" s="77"/>
      <c r="AA54" s="77"/>
      <c r="AB54" s="77"/>
      <c r="AG54" s="41" t="s">
        <v>232</v>
      </c>
      <c r="AH54" s="4" t="str">
        <f t="shared" ref="AH54:AH71" si="9">$F$50</f>
        <v>Number</v>
      </c>
      <c r="AI54" s="4" t="str">
        <f>$D$53</f>
        <v>OUT5_08_I_PR24</v>
      </c>
      <c r="AJ54" s="77"/>
      <c r="AK54" s="77"/>
      <c r="AL54" s="77"/>
      <c r="AM54" s="77"/>
      <c r="AN54" s="77"/>
      <c r="AO54" s="77"/>
      <c r="AP54" s="77"/>
      <c r="AQ54" s="77"/>
      <c r="AR54" s="77"/>
      <c r="AS54" s="77"/>
      <c r="AT54" s="77"/>
      <c r="AU54" s="77"/>
      <c r="AV54" s="77"/>
      <c r="AW54" s="77"/>
      <c r="AX54" s="77"/>
      <c r="AY54" s="77"/>
      <c r="AZ54" s="77"/>
      <c r="BA54" s="77"/>
      <c r="BB54" s="77"/>
      <c r="BC54" s="77"/>
      <c r="BD54" s="77"/>
      <c r="BE54" s="77"/>
      <c r="BF54" s="77"/>
      <c r="BG54" s="77"/>
    </row>
    <row r="55" spans="2:59" ht="20.45">
      <c r="B55" s="41" t="s">
        <v>233</v>
      </c>
      <c r="C55" s="4" t="str">
        <f t="shared" si="8"/>
        <v>Number</v>
      </c>
      <c r="D55" s="4" t="str">
        <f t="shared" ref="D55:D71" si="10">$D$53</f>
        <v>OUT5_08_I_PR24</v>
      </c>
      <c r="E55" s="77"/>
      <c r="F55" s="77"/>
      <c r="G55" s="77"/>
      <c r="H55" s="77"/>
      <c r="I55" s="77"/>
      <c r="J55" s="77"/>
      <c r="K55" s="77"/>
      <c r="L55" s="77"/>
      <c r="M55" s="77"/>
      <c r="N55" s="77"/>
      <c r="O55" s="77"/>
      <c r="P55" s="77"/>
      <c r="Q55" s="77"/>
      <c r="R55" s="77"/>
      <c r="S55" s="77"/>
      <c r="T55" s="77"/>
      <c r="U55" s="77"/>
      <c r="V55" s="77"/>
      <c r="W55" s="77"/>
      <c r="X55" s="77"/>
      <c r="Y55" s="77"/>
      <c r="Z55" s="77"/>
      <c r="AA55" s="77"/>
      <c r="AB55" s="77"/>
      <c r="AG55" s="41" t="s">
        <v>233</v>
      </c>
      <c r="AH55" s="4" t="str">
        <f t="shared" si="9"/>
        <v>Number</v>
      </c>
      <c r="AI55" s="4" t="str">
        <f t="shared" ref="AI55:AI71" si="11">$D$53</f>
        <v>OUT5_08_I_PR24</v>
      </c>
      <c r="AJ55" s="77"/>
      <c r="AK55" s="77"/>
      <c r="AL55" s="77"/>
      <c r="AM55" s="77"/>
      <c r="AN55" s="77"/>
      <c r="AO55" s="77"/>
      <c r="AP55" s="77"/>
      <c r="AQ55" s="77"/>
      <c r="AR55" s="77"/>
      <c r="AS55" s="77"/>
      <c r="AT55" s="77"/>
      <c r="AU55" s="77"/>
      <c r="AV55" s="77"/>
      <c r="AW55" s="77"/>
      <c r="AX55" s="77"/>
      <c r="AY55" s="77"/>
      <c r="AZ55" s="77"/>
      <c r="BA55" s="77"/>
      <c r="BB55" s="77"/>
      <c r="BC55" s="77"/>
      <c r="BD55" s="77"/>
      <c r="BE55" s="77"/>
      <c r="BF55" s="77"/>
      <c r="BG55" s="77"/>
    </row>
    <row r="56" spans="2:59" ht="20.45">
      <c r="B56" s="41" t="s">
        <v>236</v>
      </c>
      <c r="C56" s="4" t="str">
        <f t="shared" si="8"/>
        <v>Number</v>
      </c>
      <c r="D56" s="4" t="str">
        <f t="shared" si="10"/>
        <v>OUT5_08_I_PR24</v>
      </c>
      <c r="E56" s="77"/>
      <c r="F56" s="77"/>
      <c r="G56" s="77"/>
      <c r="H56" s="77"/>
      <c r="I56" s="77"/>
      <c r="J56" s="77"/>
      <c r="K56" s="77"/>
      <c r="L56" s="77"/>
      <c r="M56" s="77"/>
      <c r="N56" s="77" t="s">
        <v>261</v>
      </c>
      <c r="O56" s="77"/>
      <c r="P56" s="77"/>
      <c r="Q56" s="77"/>
      <c r="R56" s="77"/>
      <c r="S56" s="77"/>
      <c r="T56" s="77"/>
      <c r="U56" s="77"/>
      <c r="V56" s="77"/>
      <c r="W56" s="77"/>
      <c r="X56" s="77"/>
      <c r="Y56" s="77"/>
      <c r="Z56" s="77"/>
      <c r="AA56" s="77"/>
      <c r="AB56" s="77"/>
      <c r="AG56" s="41" t="s">
        <v>236</v>
      </c>
      <c r="AH56" s="4" t="str">
        <f t="shared" si="9"/>
        <v>Number</v>
      </c>
      <c r="AI56" s="4" t="str">
        <f t="shared" si="11"/>
        <v>OUT5_08_I_PR24</v>
      </c>
      <c r="AJ56" s="77"/>
      <c r="AK56" s="77"/>
      <c r="AL56" s="77"/>
      <c r="AM56" s="77"/>
      <c r="AN56" s="77"/>
      <c r="AO56" s="77"/>
      <c r="AP56" s="77"/>
      <c r="AQ56" s="77"/>
      <c r="AR56" s="77"/>
      <c r="AS56" s="77" t="s">
        <v>283</v>
      </c>
      <c r="AT56" s="77"/>
      <c r="AU56" s="77"/>
      <c r="AV56" s="77"/>
      <c r="AW56" s="77"/>
      <c r="AX56" s="77"/>
      <c r="AY56" s="77"/>
      <c r="AZ56" s="77"/>
      <c r="BA56" s="77"/>
      <c r="BB56" s="77"/>
      <c r="BC56" s="77"/>
      <c r="BD56" s="77"/>
      <c r="BE56" s="77"/>
      <c r="BF56" s="77"/>
      <c r="BG56" s="77"/>
    </row>
    <row r="57" spans="2:59" ht="20.45">
      <c r="B57" s="41" t="s">
        <v>237</v>
      </c>
      <c r="C57" s="4" t="str">
        <f t="shared" si="8"/>
        <v>Number</v>
      </c>
      <c r="D57" s="4" t="str">
        <f t="shared" si="10"/>
        <v>OUT5_08_I_PR24</v>
      </c>
      <c r="E57" s="77"/>
      <c r="F57" s="77"/>
      <c r="G57" s="77"/>
      <c r="H57" s="77"/>
      <c r="I57" s="77"/>
      <c r="J57" s="77"/>
      <c r="K57" s="77"/>
      <c r="L57" s="77"/>
      <c r="M57" s="77"/>
      <c r="N57" s="77"/>
      <c r="O57" s="77"/>
      <c r="P57" s="77"/>
      <c r="Q57" s="77"/>
      <c r="R57" s="77"/>
      <c r="S57" s="77"/>
      <c r="T57" s="77"/>
      <c r="U57" s="77"/>
      <c r="V57" s="77"/>
      <c r="W57" s="77"/>
      <c r="X57" s="77"/>
      <c r="Y57" s="77"/>
      <c r="Z57" s="77"/>
      <c r="AA57" s="77"/>
      <c r="AB57" s="77"/>
      <c r="AG57" s="41" t="s">
        <v>237</v>
      </c>
      <c r="AH57" s="4" t="str">
        <f t="shared" si="9"/>
        <v>Number</v>
      </c>
      <c r="AI57" s="4" t="str">
        <f t="shared" si="11"/>
        <v>OUT5_08_I_PR24</v>
      </c>
      <c r="AJ57" s="77"/>
      <c r="AK57" s="77"/>
      <c r="AL57" s="77"/>
      <c r="AM57" s="77"/>
      <c r="AN57" s="77"/>
      <c r="AO57" s="77"/>
      <c r="AP57" s="77"/>
      <c r="AQ57" s="77"/>
      <c r="AR57" s="77"/>
      <c r="AS57" s="77"/>
      <c r="AT57" s="77"/>
      <c r="AU57" s="77"/>
      <c r="AV57" s="77"/>
      <c r="AW57" s="77"/>
      <c r="AX57" s="77"/>
      <c r="AY57" s="77"/>
      <c r="AZ57" s="77"/>
      <c r="BA57" s="77"/>
      <c r="BB57" s="77"/>
      <c r="BC57" s="77"/>
      <c r="BD57" s="77"/>
      <c r="BE57" s="77"/>
      <c r="BF57" s="77"/>
      <c r="BG57" s="77"/>
    </row>
    <row r="58" spans="2:59" ht="20.45">
      <c r="B58" s="41" t="s">
        <v>241</v>
      </c>
      <c r="C58" s="4" t="str">
        <f t="shared" si="8"/>
        <v>Number</v>
      </c>
      <c r="D58" s="4" t="str">
        <f t="shared" si="10"/>
        <v>OUT5_08_I_PR24</v>
      </c>
      <c r="E58" s="77"/>
      <c r="F58" s="77"/>
      <c r="G58" s="77"/>
      <c r="H58" s="77"/>
      <c r="I58" s="77"/>
      <c r="J58" s="77"/>
      <c r="K58" s="77"/>
      <c r="L58" s="77"/>
      <c r="M58" s="77"/>
      <c r="N58" s="77"/>
      <c r="O58" s="77"/>
      <c r="P58" s="77"/>
      <c r="Q58" s="77"/>
      <c r="R58" s="77"/>
      <c r="S58" s="77"/>
      <c r="T58" s="77"/>
      <c r="U58" s="77"/>
      <c r="V58" s="77"/>
      <c r="W58" s="77"/>
      <c r="X58" s="77"/>
      <c r="Y58" s="77"/>
      <c r="Z58" s="77"/>
      <c r="AA58" s="77"/>
      <c r="AB58" s="77"/>
      <c r="AG58" s="41" t="s">
        <v>241</v>
      </c>
      <c r="AH58" s="4" t="str">
        <f t="shared" si="9"/>
        <v>Number</v>
      </c>
      <c r="AI58" s="4" t="str">
        <f t="shared" si="11"/>
        <v>OUT5_08_I_PR24</v>
      </c>
      <c r="AJ58" s="77"/>
      <c r="AK58" s="77"/>
      <c r="AL58" s="77"/>
      <c r="AM58" s="77"/>
      <c r="AN58" s="77"/>
      <c r="AO58" s="77"/>
      <c r="AP58" s="77"/>
      <c r="AQ58" s="77"/>
      <c r="AR58" s="77"/>
      <c r="AS58" s="77"/>
      <c r="AT58" s="77"/>
      <c r="AU58" s="77"/>
      <c r="AV58" s="77"/>
      <c r="AW58" s="77"/>
      <c r="AX58" s="77"/>
      <c r="AY58" s="77"/>
      <c r="AZ58" s="77"/>
      <c r="BA58" s="77"/>
      <c r="BB58" s="77"/>
      <c r="BC58" s="77"/>
      <c r="BD58" s="77"/>
      <c r="BE58" s="77"/>
      <c r="BF58" s="77"/>
      <c r="BG58" s="77"/>
    </row>
    <row r="59" spans="2:59" ht="20.45">
      <c r="B59" s="41" t="s">
        <v>242</v>
      </c>
      <c r="C59" s="4" t="str">
        <f t="shared" si="8"/>
        <v>Number</v>
      </c>
      <c r="D59" s="4" t="str">
        <f t="shared" si="10"/>
        <v>OUT5_08_I_PR24</v>
      </c>
      <c r="E59" s="77"/>
      <c r="F59" s="77"/>
      <c r="G59" s="77"/>
      <c r="H59" s="77"/>
      <c r="I59" s="77"/>
      <c r="J59" s="77"/>
      <c r="K59" s="77"/>
      <c r="L59" s="77"/>
      <c r="M59" s="77"/>
      <c r="N59" s="77"/>
      <c r="O59" s="77"/>
      <c r="P59" s="77"/>
      <c r="Q59" s="77"/>
      <c r="R59" s="77"/>
      <c r="S59" s="77"/>
      <c r="T59" s="77"/>
      <c r="U59" s="77"/>
      <c r="V59" s="77"/>
      <c r="W59" s="77"/>
      <c r="X59" s="77"/>
      <c r="Y59" s="77"/>
      <c r="Z59" s="77"/>
      <c r="AA59" s="77"/>
      <c r="AB59" s="77"/>
      <c r="AG59" s="41" t="s">
        <v>242</v>
      </c>
      <c r="AH59" s="4" t="str">
        <f t="shared" si="9"/>
        <v>Number</v>
      </c>
      <c r="AI59" s="4" t="str">
        <f t="shared" si="11"/>
        <v>OUT5_08_I_PR24</v>
      </c>
      <c r="AJ59" s="77"/>
      <c r="AK59" s="77"/>
      <c r="AL59" s="77"/>
      <c r="AM59" s="77"/>
      <c r="AN59" s="77"/>
      <c r="AO59" s="77"/>
      <c r="AP59" s="77"/>
      <c r="AQ59" s="77"/>
      <c r="AR59" s="77"/>
      <c r="AS59" s="77"/>
      <c r="AT59" s="77"/>
      <c r="AU59" s="77"/>
      <c r="AV59" s="77"/>
      <c r="AW59" s="77"/>
      <c r="AX59" s="77"/>
      <c r="AY59" s="77"/>
      <c r="AZ59" s="77"/>
      <c r="BA59" s="77"/>
      <c r="BB59" s="77"/>
      <c r="BC59" s="77"/>
      <c r="BD59" s="77"/>
      <c r="BE59" s="77"/>
      <c r="BF59" s="77"/>
      <c r="BG59" s="77"/>
    </row>
    <row r="60" spans="2:59" ht="20.45">
      <c r="B60" s="41" t="s">
        <v>243</v>
      </c>
      <c r="C60" s="4" t="str">
        <f t="shared" si="8"/>
        <v>Number</v>
      </c>
      <c r="D60" s="4" t="str">
        <f t="shared" si="10"/>
        <v>OUT5_08_I_PR24</v>
      </c>
      <c r="E60" s="77"/>
      <c r="F60" s="77"/>
      <c r="G60" s="77"/>
      <c r="H60" s="77"/>
      <c r="I60" s="77"/>
      <c r="J60" s="77"/>
      <c r="K60" s="77"/>
      <c r="L60" s="77"/>
      <c r="M60" s="77"/>
      <c r="N60" s="77" t="s">
        <v>261</v>
      </c>
      <c r="O60" s="77"/>
      <c r="P60" s="77"/>
      <c r="Q60" s="77"/>
      <c r="R60" s="77"/>
      <c r="S60" s="77"/>
      <c r="T60" s="77"/>
      <c r="U60" s="77"/>
      <c r="V60" s="77"/>
      <c r="W60" s="77"/>
      <c r="X60" s="77"/>
      <c r="Y60" s="77"/>
      <c r="Z60" s="77"/>
      <c r="AA60" s="77"/>
      <c r="AB60" s="77"/>
      <c r="AG60" s="41" t="s">
        <v>243</v>
      </c>
      <c r="AH60" s="4" t="str">
        <f t="shared" si="9"/>
        <v>Number</v>
      </c>
      <c r="AI60" s="4" t="str">
        <f t="shared" si="11"/>
        <v>OUT5_08_I_PR24</v>
      </c>
      <c r="AJ60" s="77"/>
      <c r="AK60" s="77"/>
      <c r="AL60" s="77"/>
      <c r="AM60" s="77"/>
      <c r="AN60" s="77"/>
      <c r="AO60" s="77"/>
      <c r="AP60" s="77"/>
      <c r="AQ60" s="77"/>
      <c r="AR60" s="77"/>
      <c r="AS60" s="77" t="s">
        <v>283</v>
      </c>
      <c r="AT60" s="77"/>
      <c r="AU60" s="77"/>
      <c r="AV60" s="77"/>
      <c r="AW60" s="77"/>
      <c r="AX60" s="77"/>
      <c r="AY60" s="77"/>
      <c r="AZ60" s="77"/>
      <c r="BA60" s="77"/>
      <c r="BB60" s="77"/>
      <c r="BC60" s="77"/>
      <c r="BD60" s="77"/>
      <c r="BE60" s="77"/>
      <c r="BF60" s="77"/>
      <c r="BG60" s="77"/>
    </row>
    <row r="61" spans="2:59" ht="20.45">
      <c r="B61" s="41" t="s">
        <v>244</v>
      </c>
      <c r="C61" s="4" t="str">
        <f t="shared" si="8"/>
        <v>Number</v>
      </c>
      <c r="D61" s="4" t="str">
        <f t="shared" si="10"/>
        <v>OUT5_08_I_PR24</v>
      </c>
      <c r="E61" s="77"/>
      <c r="F61" s="77"/>
      <c r="G61" s="77"/>
      <c r="H61" s="77"/>
      <c r="I61" s="77"/>
      <c r="J61" s="77"/>
      <c r="K61" s="77"/>
      <c r="L61" s="77"/>
      <c r="M61" s="77"/>
      <c r="N61" s="77" t="s">
        <v>261</v>
      </c>
      <c r="O61" s="77"/>
      <c r="P61" s="77"/>
      <c r="Q61" s="77"/>
      <c r="R61" s="77"/>
      <c r="S61" s="77"/>
      <c r="T61" s="77"/>
      <c r="U61" s="77"/>
      <c r="V61" s="77"/>
      <c r="W61" s="77"/>
      <c r="X61" s="77"/>
      <c r="Y61" s="77"/>
      <c r="Z61" s="77"/>
      <c r="AA61" s="77"/>
      <c r="AB61" s="77"/>
      <c r="AG61" s="41" t="s">
        <v>244</v>
      </c>
      <c r="AH61" s="4" t="str">
        <f t="shared" si="9"/>
        <v>Number</v>
      </c>
      <c r="AI61" s="4" t="str">
        <f t="shared" si="11"/>
        <v>OUT5_08_I_PR24</v>
      </c>
      <c r="AJ61" s="77"/>
      <c r="AK61" s="77"/>
      <c r="AL61" s="77"/>
      <c r="AM61" s="77"/>
      <c r="AN61" s="77"/>
      <c r="AO61" s="77"/>
      <c r="AP61" s="77"/>
      <c r="AQ61" s="77"/>
      <c r="AR61" s="77"/>
      <c r="AS61" s="77" t="s">
        <v>283</v>
      </c>
      <c r="AT61" s="77"/>
      <c r="AU61" s="77"/>
      <c r="AV61" s="77"/>
      <c r="AW61" s="77"/>
      <c r="AX61" s="77"/>
      <c r="AY61" s="77"/>
      <c r="AZ61" s="77"/>
      <c r="BA61" s="77"/>
      <c r="BB61" s="77"/>
      <c r="BC61" s="77"/>
      <c r="BD61" s="77"/>
      <c r="BE61" s="77"/>
      <c r="BF61" s="77"/>
      <c r="BG61" s="77"/>
    </row>
    <row r="62" spans="2:59" ht="20.45">
      <c r="B62" s="41" t="s">
        <v>245</v>
      </c>
      <c r="C62" s="4" t="str">
        <f t="shared" si="8"/>
        <v>Number</v>
      </c>
      <c r="D62" s="4" t="str">
        <f t="shared" si="10"/>
        <v>OUT5_08_I_PR24</v>
      </c>
      <c r="E62" s="77"/>
      <c r="F62" s="77"/>
      <c r="G62" s="77"/>
      <c r="H62" s="77"/>
      <c r="I62" s="77"/>
      <c r="J62" s="77"/>
      <c r="K62" s="77"/>
      <c r="L62" s="77"/>
      <c r="M62" s="77"/>
      <c r="N62" s="77" t="s">
        <v>261</v>
      </c>
      <c r="O62" s="77"/>
      <c r="P62" s="77"/>
      <c r="Q62" s="77"/>
      <c r="R62" s="77"/>
      <c r="S62" s="77"/>
      <c r="T62" s="77"/>
      <c r="U62" s="77"/>
      <c r="V62" s="77"/>
      <c r="W62" s="77"/>
      <c r="X62" s="77"/>
      <c r="Y62" s="77"/>
      <c r="Z62" s="77"/>
      <c r="AA62" s="77"/>
      <c r="AB62" s="77"/>
      <c r="AG62" s="41" t="s">
        <v>245</v>
      </c>
      <c r="AH62" s="4" t="str">
        <f t="shared" si="9"/>
        <v>Number</v>
      </c>
      <c r="AI62" s="4" t="str">
        <f t="shared" si="11"/>
        <v>OUT5_08_I_PR24</v>
      </c>
      <c r="AJ62" s="77"/>
      <c r="AK62" s="77"/>
      <c r="AL62" s="77"/>
      <c r="AM62" s="77"/>
      <c r="AN62" s="77"/>
      <c r="AO62" s="77"/>
      <c r="AP62" s="77"/>
      <c r="AQ62" s="77"/>
      <c r="AR62" s="77"/>
      <c r="AS62" s="77" t="s">
        <v>283</v>
      </c>
      <c r="AT62" s="77"/>
      <c r="AU62" s="77"/>
      <c r="AV62" s="77"/>
      <c r="AW62" s="77"/>
      <c r="AX62" s="77"/>
      <c r="AY62" s="77"/>
      <c r="AZ62" s="77"/>
      <c r="BA62" s="77"/>
      <c r="BB62" s="77"/>
      <c r="BC62" s="77"/>
      <c r="BD62" s="77"/>
      <c r="BE62" s="77"/>
      <c r="BF62" s="77"/>
      <c r="BG62" s="77"/>
    </row>
    <row r="63" spans="2:59" ht="20.45">
      <c r="B63" s="41" t="s">
        <v>246</v>
      </c>
      <c r="C63" s="4" t="str">
        <f t="shared" si="8"/>
        <v>Number</v>
      </c>
      <c r="D63" s="4" t="str">
        <f t="shared" si="10"/>
        <v>OUT5_08_I_PR24</v>
      </c>
      <c r="E63" s="77"/>
      <c r="F63" s="77"/>
      <c r="G63" s="77"/>
      <c r="H63" s="77"/>
      <c r="I63" s="77"/>
      <c r="J63" s="77"/>
      <c r="K63" s="77"/>
      <c r="L63" s="77"/>
      <c r="M63" s="77"/>
      <c r="N63" s="77"/>
      <c r="O63" s="77"/>
      <c r="P63" s="77"/>
      <c r="Q63" s="77"/>
      <c r="R63" s="77"/>
      <c r="S63" s="77"/>
      <c r="T63" s="77"/>
      <c r="U63" s="77"/>
      <c r="V63" s="77"/>
      <c r="W63" s="77"/>
      <c r="X63" s="77"/>
      <c r="Y63" s="77"/>
      <c r="Z63" s="77"/>
      <c r="AA63" s="77"/>
      <c r="AB63" s="77"/>
      <c r="AG63" s="41" t="s">
        <v>246</v>
      </c>
      <c r="AH63" s="4" t="str">
        <f t="shared" si="9"/>
        <v>Number</v>
      </c>
      <c r="AI63" s="4" t="str">
        <f t="shared" si="11"/>
        <v>OUT5_08_I_PR24</v>
      </c>
      <c r="AJ63" s="77"/>
      <c r="AK63" s="77"/>
      <c r="AL63" s="77"/>
      <c r="AM63" s="77"/>
      <c r="AN63" s="77"/>
      <c r="AO63" s="77"/>
      <c r="AP63" s="77"/>
      <c r="AQ63" s="77"/>
      <c r="AR63" s="77"/>
      <c r="AS63" s="77"/>
      <c r="AT63" s="77"/>
      <c r="AU63" s="77"/>
      <c r="AV63" s="77"/>
      <c r="AW63" s="77"/>
      <c r="AX63" s="77"/>
      <c r="AY63" s="77"/>
      <c r="AZ63" s="77"/>
      <c r="BA63" s="77"/>
      <c r="BB63" s="77"/>
      <c r="BC63" s="77"/>
      <c r="BD63" s="77"/>
      <c r="BE63" s="77"/>
      <c r="BF63" s="77"/>
      <c r="BG63" s="77"/>
    </row>
    <row r="64" spans="2:59" ht="20.45">
      <c r="B64" s="41" t="s">
        <v>247</v>
      </c>
      <c r="C64" s="4" t="str">
        <f t="shared" si="8"/>
        <v>Number</v>
      </c>
      <c r="D64" s="4" t="str">
        <f t="shared" si="10"/>
        <v>OUT5_08_I_PR24</v>
      </c>
      <c r="E64" s="77"/>
      <c r="F64" s="77"/>
      <c r="G64" s="77"/>
      <c r="H64" s="77"/>
      <c r="I64" s="77"/>
      <c r="J64" s="77"/>
      <c r="K64" s="77"/>
      <c r="L64" s="77"/>
      <c r="M64" s="77"/>
      <c r="N64" s="77"/>
      <c r="O64" s="77"/>
      <c r="P64" s="77"/>
      <c r="Q64" s="77"/>
      <c r="R64" s="77"/>
      <c r="S64" s="77"/>
      <c r="T64" s="77"/>
      <c r="U64" s="77"/>
      <c r="V64" s="77"/>
      <c r="W64" s="77"/>
      <c r="X64" s="77"/>
      <c r="Y64" s="77"/>
      <c r="Z64" s="77"/>
      <c r="AA64" s="77"/>
      <c r="AB64" s="77"/>
      <c r="AG64" s="41" t="s">
        <v>247</v>
      </c>
      <c r="AH64" s="4" t="str">
        <f t="shared" si="9"/>
        <v>Number</v>
      </c>
      <c r="AI64" s="4" t="str">
        <f t="shared" si="11"/>
        <v>OUT5_08_I_PR24</v>
      </c>
      <c r="AJ64" s="77"/>
      <c r="AK64" s="77"/>
      <c r="AL64" s="77"/>
      <c r="AM64" s="77"/>
      <c r="AN64" s="77"/>
      <c r="AO64" s="77"/>
      <c r="AP64" s="77"/>
      <c r="AQ64" s="77"/>
      <c r="AR64" s="77"/>
      <c r="AS64" s="77"/>
      <c r="AT64" s="77"/>
      <c r="AU64" s="77"/>
      <c r="AV64" s="77"/>
      <c r="AW64" s="77"/>
      <c r="AX64" s="77"/>
      <c r="AY64" s="77"/>
      <c r="AZ64" s="77"/>
      <c r="BA64" s="77"/>
      <c r="BB64" s="77"/>
      <c r="BC64" s="77"/>
      <c r="BD64" s="77"/>
      <c r="BE64" s="77"/>
      <c r="BF64" s="77"/>
      <c r="BG64" s="77"/>
    </row>
    <row r="65" spans="2:59" ht="20.45">
      <c r="B65" s="41" t="s">
        <v>253</v>
      </c>
      <c r="C65" s="4" t="str">
        <f t="shared" si="8"/>
        <v>Number</v>
      </c>
      <c r="D65" s="4" t="str">
        <f t="shared" si="10"/>
        <v>OUT5_08_I_PR24</v>
      </c>
      <c r="E65" s="77"/>
      <c r="F65" s="77"/>
      <c r="G65" s="77"/>
      <c r="H65" s="77"/>
      <c r="I65" s="77"/>
      <c r="J65" s="77"/>
      <c r="K65" s="77"/>
      <c r="L65" s="77"/>
      <c r="M65" s="77"/>
      <c r="N65" s="77"/>
      <c r="O65" s="77"/>
      <c r="P65" s="77"/>
      <c r="Q65" s="77"/>
      <c r="R65" s="77"/>
      <c r="S65" s="77"/>
      <c r="T65" s="77"/>
      <c r="U65" s="77"/>
      <c r="V65" s="77"/>
      <c r="W65" s="77"/>
      <c r="X65" s="77"/>
      <c r="Y65" s="77"/>
      <c r="Z65" s="77"/>
      <c r="AA65" s="77"/>
      <c r="AB65" s="77"/>
      <c r="AG65" s="41" t="s">
        <v>253</v>
      </c>
      <c r="AH65" s="4" t="str">
        <f t="shared" si="9"/>
        <v>Number</v>
      </c>
      <c r="AI65" s="4" t="str">
        <f t="shared" si="11"/>
        <v>OUT5_08_I_PR24</v>
      </c>
      <c r="AJ65" s="77"/>
      <c r="AK65" s="77"/>
      <c r="AL65" s="77"/>
      <c r="AM65" s="77"/>
      <c r="AN65" s="77"/>
      <c r="AO65" s="77"/>
      <c r="AP65" s="77"/>
      <c r="AQ65" s="77"/>
      <c r="AR65" s="77"/>
      <c r="AS65" s="77"/>
      <c r="AT65" s="77"/>
      <c r="AU65" s="77"/>
      <c r="AV65" s="77"/>
      <c r="AW65" s="77"/>
      <c r="AX65" s="77"/>
      <c r="AY65" s="77"/>
      <c r="AZ65" s="77"/>
      <c r="BA65" s="77"/>
      <c r="BB65" s="77"/>
      <c r="BC65" s="77"/>
      <c r="BD65" s="77"/>
      <c r="BE65" s="77"/>
      <c r="BF65" s="77"/>
      <c r="BG65" s="77"/>
    </row>
    <row r="66" spans="2:59" ht="20.45">
      <c r="B66" s="41" t="s">
        <v>254</v>
      </c>
      <c r="C66" s="4" t="str">
        <f t="shared" si="8"/>
        <v>Number</v>
      </c>
      <c r="D66" s="4" t="str">
        <f t="shared" si="10"/>
        <v>OUT5_08_I_PR24</v>
      </c>
      <c r="E66" s="77"/>
      <c r="F66" s="77"/>
      <c r="G66" s="77"/>
      <c r="H66" s="77"/>
      <c r="I66" s="77"/>
      <c r="J66" s="77"/>
      <c r="K66" s="77"/>
      <c r="L66" s="77"/>
      <c r="M66" s="77"/>
      <c r="N66" s="77"/>
      <c r="O66" s="77"/>
      <c r="P66" s="77"/>
      <c r="Q66" s="77"/>
      <c r="R66" s="77"/>
      <c r="S66" s="77"/>
      <c r="T66" s="77"/>
      <c r="U66" s="77"/>
      <c r="V66" s="77"/>
      <c r="W66" s="77"/>
      <c r="X66" s="77"/>
      <c r="Y66" s="77"/>
      <c r="Z66" s="77"/>
      <c r="AA66" s="77"/>
      <c r="AB66" s="77"/>
      <c r="AG66" s="41" t="s">
        <v>254</v>
      </c>
      <c r="AH66" s="4" t="str">
        <f t="shared" si="9"/>
        <v>Number</v>
      </c>
      <c r="AI66" s="4" t="str">
        <f t="shared" si="11"/>
        <v>OUT5_08_I_PR24</v>
      </c>
      <c r="AJ66" s="77"/>
      <c r="AK66" s="77"/>
      <c r="AL66" s="77"/>
      <c r="AM66" s="77"/>
      <c r="AN66" s="77"/>
      <c r="AO66" s="77"/>
      <c r="AP66" s="77"/>
      <c r="AQ66" s="77"/>
      <c r="AR66" s="77"/>
      <c r="AS66" s="77"/>
      <c r="AT66" s="77"/>
      <c r="AU66" s="77"/>
      <c r="AV66" s="77"/>
      <c r="AW66" s="77"/>
      <c r="AX66" s="77"/>
      <c r="AY66" s="77"/>
      <c r="AZ66" s="77"/>
      <c r="BA66" s="77"/>
      <c r="BB66" s="77"/>
      <c r="BC66" s="77"/>
      <c r="BD66" s="77"/>
      <c r="BE66" s="77"/>
      <c r="BF66" s="77"/>
      <c r="BG66" s="77"/>
    </row>
    <row r="67" spans="2:59" ht="20.45">
      <c r="B67" s="41" t="s">
        <v>255</v>
      </c>
      <c r="C67" s="4" t="str">
        <f t="shared" si="8"/>
        <v>Number</v>
      </c>
      <c r="D67" s="4" t="str">
        <f t="shared" si="10"/>
        <v>OUT5_08_I_PR24</v>
      </c>
      <c r="E67" s="77"/>
      <c r="F67" s="77"/>
      <c r="G67" s="77"/>
      <c r="H67" s="77"/>
      <c r="I67" s="77"/>
      <c r="J67" s="77"/>
      <c r="K67" s="77"/>
      <c r="L67" s="77"/>
      <c r="M67" s="77"/>
      <c r="N67" s="77"/>
      <c r="O67" s="77"/>
      <c r="P67" s="77"/>
      <c r="Q67" s="77"/>
      <c r="R67" s="77"/>
      <c r="S67" s="77"/>
      <c r="T67" s="77"/>
      <c r="U67" s="77"/>
      <c r="V67" s="77"/>
      <c r="W67" s="77"/>
      <c r="X67" s="77"/>
      <c r="Y67" s="77"/>
      <c r="Z67" s="77"/>
      <c r="AA67" s="77"/>
      <c r="AB67" s="77"/>
      <c r="AG67" s="41" t="s">
        <v>255</v>
      </c>
      <c r="AH67" s="4" t="str">
        <f t="shared" si="9"/>
        <v>Number</v>
      </c>
      <c r="AI67" s="4" t="str">
        <f t="shared" si="11"/>
        <v>OUT5_08_I_PR24</v>
      </c>
      <c r="AJ67" s="77"/>
      <c r="AK67" s="77"/>
      <c r="AL67" s="77"/>
      <c r="AM67" s="77"/>
      <c r="AN67" s="77"/>
      <c r="AO67" s="77"/>
      <c r="AP67" s="77"/>
      <c r="AQ67" s="77"/>
      <c r="AR67" s="77"/>
      <c r="AS67" s="77"/>
      <c r="AT67" s="77"/>
      <c r="AU67" s="77"/>
      <c r="AV67" s="77"/>
      <c r="AW67" s="77"/>
      <c r="AX67" s="77"/>
      <c r="AY67" s="77"/>
      <c r="AZ67" s="77"/>
      <c r="BA67" s="77"/>
      <c r="BB67" s="77"/>
      <c r="BC67" s="77"/>
      <c r="BD67" s="77"/>
      <c r="BE67" s="77"/>
      <c r="BF67" s="77"/>
      <c r="BG67" s="77"/>
    </row>
    <row r="68" spans="2:59" ht="20.45">
      <c r="B68" s="41" t="s">
        <v>257</v>
      </c>
      <c r="C68" s="4" t="str">
        <f t="shared" si="8"/>
        <v>Number</v>
      </c>
      <c r="D68" s="4" t="str">
        <f t="shared" si="10"/>
        <v>OUT5_08_I_PR24</v>
      </c>
      <c r="E68" s="77"/>
      <c r="F68" s="77"/>
      <c r="G68" s="77"/>
      <c r="H68" s="77"/>
      <c r="I68" s="77"/>
      <c r="J68" s="77"/>
      <c r="K68" s="77"/>
      <c r="L68" s="77"/>
      <c r="M68" s="77"/>
      <c r="N68" s="77"/>
      <c r="O68" s="77"/>
      <c r="P68" s="77"/>
      <c r="Q68" s="77"/>
      <c r="R68" s="77"/>
      <c r="S68" s="77"/>
      <c r="T68" s="77"/>
      <c r="U68" s="77"/>
      <c r="V68" s="77"/>
      <c r="W68" s="77"/>
      <c r="X68" s="77"/>
      <c r="Y68" s="77"/>
      <c r="Z68" s="77"/>
      <c r="AA68" s="77"/>
      <c r="AB68" s="77"/>
      <c r="AG68" s="41" t="s">
        <v>257</v>
      </c>
      <c r="AH68" s="4" t="str">
        <f t="shared" si="9"/>
        <v>Number</v>
      </c>
      <c r="AI68" s="4" t="str">
        <f t="shared" si="11"/>
        <v>OUT5_08_I_PR24</v>
      </c>
      <c r="AJ68" s="77"/>
      <c r="AK68" s="77"/>
      <c r="AL68" s="77"/>
      <c r="AM68" s="77"/>
      <c r="AN68" s="77"/>
      <c r="AO68" s="77"/>
      <c r="AP68" s="77"/>
      <c r="AQ68" s="77"/>
      <c r="AR68" s="77"/>
      <c r="AS68" s="77"/>
      <c r="AT68" s="77"/>
      <c r="AU68" s="77"/>
      <c r="AV68" s="77"/>
      <c r="AW68" s="77"/>
      <c r="AX68" s="77"/>
      <c r="AY68" s="77"/>
      <c r="AZ68" s="77"/>
      <c r="BA68" s="77"/>
      <c r="BB68" s="77"/>
      <c r="BC68" s="77"/>
      <c r="BD68" s="77"/>
      <c r="BE68" s="77"/>
      <c r="BF68" s="77"/>
      <c r="BG68" s="77"/>
    </row>
    <row r="69" spans="2:59">
      <c r="E69" s="46"/>
      <c r="F69" s="46"/>
      <c r="G69" s="46"/>
      <c r="H69" s="46"/>
      <c r="I69" s="46"/>
      <c r="J69" s="46"/>
      <c r="K69" s="46"/>
      <c r="L69" s="46"/>
      <c r="M69" s="46"/>
      <c r="N69" s="46"/>
      <c r="O69" s="46"/>
      <c r="P69" s="46"/>
      <c r="Q69" s="46"/>
      <c r="R69" s="46"/>
      <c r="S69" s="46"/>
      <c r="T69" s="46"/>
      <c r="U69" s="46"/>
      <c r="V69" s="46"/>
      <c r="W69" s="46"/>
      <c r="X69" s="46"/>
      <c r="Y69" s="46"/>
      <c r="Z69" s="46"/>
      <c r="AA69" s="46"/>
      <c r="AB69" s="46"/>
      <c r="AJ69" s="46"/>
      <c r="AK69" s="46"/>
      <c r="AL69" s="46"/>
      <c r="AM69" s="46"/>
      <c r="AN69" s="46"/>
      <c r="AO69" s="46"/>
      <c r="AP69" s="46"/>
      <c r="AQ69" s="46"/>
      <c r="AR69" s="46"/>
      <c r="AS69" s="46"/>
      <c r="AT69" s="46"/>
      <c r="AU69" s="46"/>
      <c r="AV69" s="46"/>
      <c r="AW69" s="46"/>
      <c r="AX69" s="46"/>
      <c r="AY69" s="46"/>
      <c r="AZ69" s="46"/>
      <c r="BA69" s="46"/>
      <c r="BB69" s="46"/>
      <c r="BC69" s="46"/>
      <c r="BD69" s="46"/>
      <c r="BE69" s="46"/>
      <c r="BF69" s="46"/>
      <c r="BG69" s="46"/>
    </row>
    <row r="70" spans="2:59" ht="20.45">
      <c r="B70" s="41" t="s">
        <v>239</v>
      </c>
      <c r="C70" s="4" t="str">
        <f t="shared" si="8"/>
        <v>Number</v>
      </c>
      <c r="D70" s="4" t="str">
        <f t="shared" si="10"/>
        <v>OUT5_08_I_PR24</v>
      </c>
      <c r="E70" s="77"/>
      <c r="F70" s="77"/>
      <c r="G70" s="77"/>
      <c r="H70" s="77"/>
      <c r="I70" s="77"/>
      <c r="J70" s="77"/>
      <c r="K70" s="77"/>
      <c r="L70" s="77"/>
      <c r="M70" s="77"/>
      <c r="N70" s="77" t="s">
        <v>261</v>
      </c>
      <c r="O70" s="77"/>
      <c r="P70" s="77"/>
      <c r="Q70" s="77"/>
      <c r="R70" s="77"/>
      <c r="S70" s="77"/>
      <c r="T70" s="77"/>
      <c r="U70" s="77"/>
      <c r="V70" s="77"/>
      <c r="W70" s="77"/>
      <c r="X70" s="77"/>
      <c r="Y70" s="77"/>
      <c r="Z70" s="77"/>
      <c r="AA70" s="77"/>
      <c r="AB70" s="77"/>
      <c r="AG70" s="41" t="s">
        <v>239</v>
      </c>
      <c r="AH70" s="4" t="str">
        <f t="shared" si="9"/>
        <v>Number</v>
      </c>
      <c r="AI70" s="4" t="str">
        <f t="shared" si="11"/>
        <v>OUT5_08_I_PR24</v>
      </c>
      <c r="AJ70" s="77"/>
      <c r="AK70" s="77"/>
      <c r="AL70" s="77"/>
      <c r="AM70" s="77"/>
      <c r="AN70" s="77"/>
      <c r="AO70" s="77"/>
      <c r="AP70" s="77"/>
      <c r="AQ70" s="77"/>
      <c r="AR70" s="77"/>
      <c r="AS70" s="77" t="s">
        <v>283</v>
      </c>
      <c r="AT70" s="77"/>
      <c r="AU70" s="77"/>
      <c r="AV70" s="77"/>
      <c r="AW70" s="77"/>
      <c r="AX70" s="77"/>
      <c r="AY70" s="77"/>
      <c r="AZ70" s="77"/>
      <c r="BA70" s="77"/>
      <c r="BB70" s="77"/>
      <c r="BC70" s="77"/>
      <c r="BD70" s="77"/>
      <c r="BE70" s="77"/>
      <c r="BF70" s="77"/>
      <c r="BG70" s="77"/>
    </row>
    <row r="71" spans="2:59" ht="20.45">
      <c r="B71" s="41" t="s">
        <v>249</v>
      </c>
      <c r="C71" s="4" t="str">
        <f t="shared" si="8"/>
        <v>Number</v>
      </c>
      <c r="D71" s="4" t="str">
        <f t="shared" si="10"/>
        <v>OUT5_08_I_PR24</v>
      </c>
      <c r="E71" s="77"/>
      <c r="F71" s="77"/>
      <c r="G71" s="77"/>
      <c r="H71" s="77"/>
      <c r="I71" s="77"/>
      <c r="J71" s="77"/>
      <c r="K71" s="77"/>
      <c r="L71" s="77"/>
      <c r="M71" s="77"/>
      <c r="N71" s="77"/>
      <c r="O71" s="77"/>
      <c r="P71" s="77"/>
      <c r="Q71" s="77"/>
      <c r="R71" s="77"/>
      <c r="S71" s="77"/>
      <c r="T71" s="77"/>
      <c r="U71" s="77"/>
      <c r="V71" s="77"/>
      <c r="W71" s="77"/>
      <c r="X71" s="77"/>
      <c r="Y71" s="77"/>
      <c r="Z71" s="77"/>
      <c r="AA71" s="77"/>
      <c r="AB71" s="77"/>
      <c r="AG71" s="41" t="s">
        <v>249</v>
      </c>
      <c r="AH71" s="4" t="str">
        <f t="shared" si="9"/>
        <v>Number</v>
      </c>
      <c r="AI71" s="4" t="str">
        <f t="shared" si="11"/>
        <v>OUT5_08_I_PR24</v>
      </c>
      <c r="AJ71" s="77"/>
      <c r="AK71" s="77"/>
      <c r="AL71" s="77"/>
      <c r="AM71" s="77"/>
      <c r="AN71" s="77"/>
      <c r="AO71" s="77"/>
      <c r="AP71" s="77"/>
      <c r="AQ71" s="77"/>
      <c r="AR71" s="77"/>
      <c r="AS71" s="77"/>
      <c r="AT71" s="77"/>
      <c r="AU71" s="77"/>
      <c r="AV71" s="77"/>
      <c r="AW71" s="77"/>
      <c r="AX71" s="77"/>
      <c r="AY71" s="77"/>
      <c r="AZ71" s="77"/>
      <c r="BA71" s="77"/>
      <c r="BB71" s="77"/>
      <c r="BC71" s="77"/>
      <c r="BD71" s="77"/>
      <c r="BE71" s="77"/>
      <c r="BF71" s="77"/>
      <c r="BG71" s="77"/>
    </row>
    <row r="74" spans="2:59" s="74" customFormat="1">
      <c r="B74" s="43" t="s">
        <v>272</v>
      </c>
      <c r="E74" s="43" t="s">
        <v>264</v>
      </c>
      <c r="F74" s="43" t="s">
        <v>215</v>
      </c>
      <c r="G74" s="43"/>
      <c r="H74" s="43" t="s">
        <v>265</v>
      </c>
      <c r="I74" s="43">
        <v>0</v>
      </c>
      <c r="AG74" s="43" t="s">
        <v>272</v>
      </c>
      <c r="AJ74" s="43" t="s">
        <v>264</v>
      </c>
      <c r="AK74" s="43" t="s">
        <v>215</v>
      </c>
      <c r="AL74" s="43"/>
      <c r="AM74" s="43" t="s">
        <v>265</v>
      </c>
      <c r="AN74" s="43">
        <v>0</v>
      </c>
    </row>
    <row r="76" spans="2:59" ht="21.95">
      <c r="B76" s="59" t="s">
        <v>259</v>
      </c>
      <c r="C76" s="75" t="s">
        <v>4</v>
      </c>
      <c r="D76" s="75" t="s">
        <v>266</v>
      </c>
      <c r="E76" s="60" t="s">
        <v>267</v>
      </c>
      <c r="F76" s="60" t="s">
        <v>268</v>
      </c>
      <c r="G76" s="60" t="s">
        <v>269</v>
      </c>
      <c r="H76" s="60" t="s">
        <v>270</v>
      </c>
      <c r="I76" s="60" t="s">
        <v>25</v>
      </c>
      <c r="J76" s="60" t="s">
        <v>26</v>
      </c>
      <c r="K76" s="60" t="s">
        <v>27</v>
      </c>
      <c r="L76" s="60" t="s">
        <v>28</v>
      </c>
      <c r="M76" s="60" t="s">
        <v>29</v>
      </c>
      <c r="N76" s="60" t="s">
        <v>30</v>
      </c>
      <c r="O76" s="60" t="s">
        <v>31</v>
      </c>
      <c r="P76" s="60" t="s">
        <v>32</v>
      </c>
      <c r="Q76" s="60" t="s">
        <v>33</v>
      </c>
      <c r="R76" s="60" t="s">
        <v>34</v>
      </c>
      <c r="S76" s="60" t="s">
        <v>35</v>
      </c>
      <c r="T76" s="60" t="s">
        <v>36</v>
      </c>
      <c r="U76" s="60" t="s">
        <v>37</v>
      </c>
      <c r="V76" s="60" t="s">
        <v>38</v>
      </c>
      <c r="W76" s="60" t="s">
        <v>39</v>
      </c>
      <c r="X76" s="60" t="s">
        <v>188</v>
      </c>
      <c r="Y76" s="60" t="s">
        <v>189</v>
      </c>
      <c r="Z76" s="60" t="s">
        <v>190</v>
      </c>
      <c r="AA76" s="60" t="s">
        <v>191</v>
      </c>
      <c r="AB76" s="60" t="s">
        <v>192</v>
      </c>
      <c r="AG76" s="59" t="s">
        <v>259</v>
      </c>
      <c r="AH76" s="75" t="s">
        <v>4</v>
      </c>
      <c r="AI76" s="75" t="s">
        <v>266</v>
      </c>
      <c r="AJ76" s="60" t="s">
        <v>267</v>
      </c>
      <c r="AK76" s="60" t="s">
        <v>268</v>
      </c>
      <c r="AL76" s="60" t="s">
        <v>269</v>
      </c>
      <c r="AM76" s="60" t="s">
        <v>270</v>
      </c>
      <c r="AN76" s="60" t="s">
        <v>25</v>
      </c>
      <c r="AO76" s="60" t="s">
        <v>26</v>
      </c>
      <c r="AP76" s="60" t="s">
        <v>27</v>
      </c>
      <c r="AQ76" s="60" t="s">
        <v>28</v>
      </c>
      <c r="AR76" s="60" t="s">
        <v>29</v>
      </c>
      <c r="AS76" s="60" t="s">
        <v>30</v>
      </c>
      <c r="AT76" s="60" t="s">
        <v>31</v>
      </c>
      <c r="AU76" s="60" t="s">
        <v>32</v>
      </c>
      <c r="AV76" s="60" t="s">
        <v>33</v>
      </c>
      <c r="AW76" s="60" t="s">
        <v>34</v>
      </c>
      <c r="AX76" s="60" t="s">
        <v>35</v>
      </c>
      <c r="AY76" s="60" t="s">
        <v>36</v>
      </c>
      <c r="AZ76" s="60" t="s">
        <v>37</v>
      </c>
      <c r="BA76" s="60" t="s">
        <v>38</v>
      </c>
      <c r="BB76" s="60" t="s">
        <v>39</v>
      </c>
      <c r="BC76" s="60" t="s">
        <v>188</v>
      </c>
      <c r="BD76" s="60" t="s">
        <v>189</v>
      </c>
      <c r="BE76" s="60" t="s">
        <v>190</v>
      </c>
      <c r="BF76" s="60" t="s">
        <v>191</v>
      </c>
      <c r="BG76" s="60" t="s">
        <v>192</v>
      </c>
    </row>
    <row r="77" spans="2:59" ht="20.45">
      <c r="B77" s="41" t="s">
        <v>0</v>
      </c>
      <c r="C77" s="4" t="str">
        <f>$F$97</f>
        <v>Number</v>
      </c>
      <c r="D77" s="4" t="s">
        <v>213</v>
      </c>
      <c r="E77" s="77"/>
      <c r="F77" s="77"/>
      <c r="G77" s="77"/>
      <c r="H77" s="77"/>
      <c r="I77" s="77"/>
      <c r="J77" s="77"/>
      <c r="K77" s="77"/>
      <c r="L77" s="77"/>
      <c r="M77" s="77"/>
      <c r="N77" s="77"/>
      <c r="O77" s="77"/>
      <c r="P77" s="77"/>
      <c r="Q77" s="77"/>
      <c r="R77" s="77"/>
      <c r="S77" s="77"/>
      <c r="T77" s="77"/>
      <c r="U77" s="77"/>
      <c r="V77" s="77"/>
      <c r="W77" s="77"/>
      <c r="X77" s="77"/>
      <c r="Y77" s="77"/>
      <c r="Z77" s="77"/>
      <c r="AA77" s="77"/>
      <c r="AB77" s="77"/>
      <c r="AG77" s="41" t="s">
        <v>0</v>
      </c>
      <c r="AH77" s="4" t="str">
        <f>$F$97</f>
        <v>Number</v>
      </c>
      <c r="AI77" s="4" t="s">
        <v>213</v>
      </c>
      <c r="AJ77" s="77"/>
      <c r="AK77" s="77"/>
      <c r="AL77" s="77"/>
      <c r="AM77" s="77"/>
      <c r="AN77" s="77"/>
      <c r="AO77" s="77"/>
      <c r="AP77" s="77"/>
      <c r="AQ77" s="77"/>
      <c r="AR77" s="77"/>
      <c r="AS77" s="77"/>
      <c r="AT77" s="77"/>
      <c r="AU77" s="77"/>
      <c r="AV77" s="77"/>
      <c r="AW77" s="77"/>
      <c r="AX77" s="77"/>
      <c r="AY77" s="77"/>
      <c r="AZ77" s="77"/>
      <c r="BA77" s="77"/>
      <c r="BB77" s="77"/>
      <c r="BC77" s="77"/>
      <c r="BD77" s="77"/>
      <c r="BE77" s="77"/>
      <c r="BF77" s="77"/>
      <c r="BG77" s="77"/>
    </row>
    <row r="78" spans="2:59" ht="20.45">
      <c r="B78" s="41" t="s">
        <v>232</v>
      </c>
      <c r="C78" s="4" t="str">
        <f t="shared" ref="C78:C95" si="12">$F$97</f>
        <v>Number</v>
      </c>
      <c r="D78" s="4" t="str">
        <f>$D$77</f>
        <v>OUT5_08_E_PR24</v>
      </c>
      <c r="E78" s="77"/>
      <c r="F78" s="77"/>
      <c r="G78" s="77"/>
      <c r="H78" s="77"/>
      <c r="I78" s="77"/>
      <c r="J78" s="77"/>
      <c r="K78" s="77"/>
      <c r="L78" s="77"/>
      <c r="M78" s="77"/>
      <c r="N78" s="77"/>
      <c r="O78" s="77"/>
      <c r="P78" s="77"/>
      <c r="Q78" s="77"/>
      <c r="R78" s="77"/>
      <c r="S78" s="77"/>
      <c r="T78" s="77"/>
      <c r="U78" s="77"/>
      <c r="V78" s="77"/>
      <c r="W78" s="77"/>
      <c r="X78" s="77"/>
      <c r="Y78" s="77"/>
      <c r="Z78" s="77"/>
      <c r="AA78" s="77"/>
      <c r="AB78" s="77"/>
      <c r="AG78" s="41" t="s">
        <v>232</v>
      </c>
      <c r="AH78" s="4" t="str">
        <f t="shared" ref="AH78:AH95" si="13">$F$97</f>
        <v>Number</v>
      </c>
      <c r="AI78" s="4" t="str">
        <f>$D$77</f>
        <v>OUT5_08_E_PR24</v>
      </c>
      <c r="AJ78" s="77"/>
      <c r="AK78" s="77"/>
      <c r="AL78" s="77"/>
      <c r="AM78" s="77"/>
      <c r="AN78" s="77"/>
      <c r="AO78" s="77"/>
      <c r="AP78" s="77"/>
      <c r="AQ78" s="77"/>
      <c r="AR78" s="77"/>
      <c r="AS78" s="77"/>
      <c r="AT78" s="77"/>
      <c r="AU78" s="77"/>
      <c r="AV78" s="77"/>
      <c r="AW78" s="77"/>
      <c r="AX78" s="77"/>
      <c r="AY78" s="77"/>
      <c r="AZ78" s="77"/>
      <c r="BA78" s="77"/>
      <c r="BB78" s="77"/>
      <c r="BC78" s="77"/>
      <c r="BD78" s="77"/>
      <c r="BE78" s="77"/>
      <c r="BF78" s="77"/>
      <c r="BG78" s="77"/>
    </row>
    <row r="79" spans="2:59" ht="20.45">
      <c r="B79" s="41" t="s">
        <v>233</v>
      </c>
      <c r="C79" s="4" t="str">
        <f t="shared" si="12"/>
        <v>Number</v>
      </c>
      <c r="D79" s="4" t="str">
        <f t="shared" ref="D79:D95" si="14">$D$77</f>
        <v>OUT5_08_E_PR24</v>
      </c>
      <c r="E79" s="77"/>
      <c r="F79" s="77"/>
      <c r="G79" s="77"/>
      <c r="H79" s="77"/>
      <c r="I79" s="77"/>
      <c r="J79" s="77"/>
      <c r="K79" s="77"/>
      <c r="L79" s="77"/>
      <c r="M79" s="77"/>
      <c r="N79" s="77"/>
      <c r="O79" s="77"/>
      <c r="P79" s="77"/>
      <c r="Q79" s="77"/>
      <c r="R79" s="77"/>
      <c r="S79" s="77"/>
      <c r="T79" s="77"/>
      <c r="U79" s="77"/>
      <c r="V79" s="77"/>
      <c r="W79" s="77"/>
      <c r="X79" s="77"/>
      <c r="Y79" s="77"/>
      <c r="Z79" s="77"/>
      <c r="AA79" s="77"/>
      <c r="AB79" s="77"/>
      <c r="AG79" s="41" t="s">
        <v>233</v>
      </c>
      <c r="AH79" s="4" t="str">
        <f t="shared" si="13"/>
        <v>Number</v>
      </c>
      <c r="AI79" s="4" t="str">
        <f t="shared" ref="AI79:AI95" si="15">$D$77</f>
        <v>OUT5_08_E_PR24</v>
      </c>
      <c r="AJ79" s="77"/>
      <c r="AK79" s="77"/>
      <c r="AL79" s="77"/>
      <c r="AM79" s="77"/>
      <c r="AN79" s="77"/>
      <c r="AO79" s="77"/>
      <c r="AP79" s="77"/>
      <c r="AQ79" s="77"/>
      <c r="AR79" s="77"/>
      <c r="AS79" s="77"/>
      <c r="AT79" s="77"/>
      <c r="AU79" s="77"/>
      <c r="AV79" s="77"/>
      <c r="AW79" s="77"/>
      <c r="AX79" s="77"/>
      <c r="AY79" s="77"/>
      <c r="AZ79" s="77"/>
      <c r="BA79" s="77"/>
      <c r="BB79" s="77"/>
      <c r="BC79" s="77"/>
      <c r="BD79" s="77"/>
      <c r="BE79" s="77"/>
      <c r="BF79" s="77"/>
      <c r="BG79" s="77"/>
    </row>
    <row r="80" spans="2:59" ht="20.45">
      <c r="B80" s="41" t="s">
        <v>236</v>
      </c>
      <c r="C80" s="4" t="str">
        <f t="shared" si="12"/>
        <v>Number</v>
      </c>
      <c r="D80" s="4" t="str">
        <f t="shared" si="14"/>
        <v>OUT5_08_E_PR24</v>
      </c>
      <c r="E80" s="77"/>
      <c r="F80" s="77"/>
      <c r="G80" s="77"/>
      <c r="H80" s="77"/>
      <c r="I80" s="77"/>
      <c r="J80" s="77"/>
      <c r="K80" s="77"/>
      <c r="L80" s="77"/>
      <c r="M80" s="77"/>
      <c r="N80" s="77" t="s">
        <v>261</v>
      </c>
      <c r="O80" s="77"/>
      <c r="P80" s="77"/>
      <c r="Q80" s="77"/>
      <c r="R80" s="77"/>
      <c r="S80" s="77"/>
      <c r="T80" s="77"/>
      <c r="U80" s="77"/>
      <c r="V80" s="77"/>
      <c r="W80" s="77"/>
      <c r="X80" s="77"/>
      <c r="Y80" s="77"/>
      <c r="Z80" s="77"/>
      <c r="AA80" s="77"/>
      <c r="AB80" s="77"/>
      <c r="AG80" s="41" t="s">
        <v>236</v>
      </c>
      <c r="AH80" s="4" t="str">
        <f t="shared" si="13"/>
        <v>Number</v>
      </c>
      <c r="AI80" s="4" t="str">
        <f t="shared" si="15"/>
        <v>OUT5_08_E_PR24</v>
      </c>
      <c r="AJ80" s="77"/>
      <c r="AK80" s="77"/>
      <c r="AL80" s="77"/>
      <c r="AM80" s="77"/>
      <c r="AN80" s="77"/>
      <c r="AO80" s="77"/>
      <c r="AP80" s="77"/>
      <c r="AQ80" s="77"/>
      <c r="AR80" s="77"/>
      <c r="AS80" s="77" t="s">
        <v>283</v>
      </c>
      <c r="AT80" s="77"/>
      <c r="AU80" s="77"/>
      <c r="AV80" s="77"/>
      <c r="AW80" s="77"/>
      <c r="AX80" s="77"/>
      <c r="AY80" s="77"/>
      <c r="AZ80" s="77"/>
      <c r="BA80" s="77"/>
      <c r="BB80" s="77"/>
      <c r="BC80" s="77"/>
      <c r="BD80" s="77"/>
      <c r="BE80" s="77"/>
      <c r="BF80" s="77"/>
      <c r="BG80" s="77"/>
    </row>
    <row r="81" spans="2:59" ht="20.45">
      <c r="B81" s="41" t="s">
        <v>237</v>
      </c>
      <c r="C81" s="4" t="str">
        <f t="shared" si="12"/>
        <v>Number</v>
      </c>
      <c r="D81" s="4" t="str">
        <f t="shared" si="14"/>
        <v>OUT5_08_E_PR24</v>
      </c>
      <c r="E81" s="77"/>
      <c r="F81" s="77"/>
      <c r="G81" s="77"/>
      <c r="H81" s="77"/>
      <c r="I81" s="77"/>
      <c r="J81" s="77"/>
      <c r="K81" s="77"/>
      <c r="L81" s="77"/>
      <c r="M81" s="77"/>
      <c r="N81" s="77"/>
      <c r="O81" s="77"/>
      <c r="P81" s="77"/>
      <c r="Q81" s="77"/>
      <c r="R81" s="77"/>
      <c r="S81" s="77"/>
      <c r="T81" s="77"/>
      <c r="U81" s="77"/>
      <c r="V81" s="77"/>
      <c r="W81" s="77"/>
      <c r="X81" s="77"/>
      <c r="Y81" s="77"/>
      <c r="Z81" s="77"/>
      <c r="AA81" s="77"/>
      <c r="AB81" s="77"/>
      <c r="AG81" s="41" t="s">
        <v>237</v>
      </c>
      <c r="AH81" s="4" t="str">
        <f t="shared" si="13"/>
        <v>Number</v>
      </c>
      <c r="AI81" s="4" t="str">
        <f t="shared" si="15"/>
        <v>OUT5_08_E_PR24</v>
      </c>
      <c r="AJ81" s="77"/>
      <c r="AK81" s="77"/>
      <c r="AL81" s="77"/>
      <c r="AM81" s="77"/>
      <c r="AN81" s="77"/>
      <c r="AO81" s="77"/>
      <c r="AP81" s="77"/>
      <c r="AQ81" s="77"/>
      <c r="AR81" s="77"/>
      <c r="AS81" s="77"/>
      <c r="AT81" s="77"/>
      <c r="AU81" s="77"/>
      <c r="AV81" s="77"/>
      <c r="AW81" s="77"/>
      <c r="AX81" s="77"/>
      <c r="AY81" s="77"/>
      <c r="AZ81" s="77"/>
      <c r="BA81" s="77"/>
      <c r="BB81" s="77"/>
      <c r="BC81" s="77"/>
      <c r="BD81" s="77"/>
      <c r="BE81" s="77"/>
      <c r="BF81" s="77"/>
      <c r="BG81" s="77"/>
    </row>
    <row r="82" spans="2:59" ht="20.45">
      <c r="B82" s="41" t="s">
        <v>241</v>
      </c>
      <c r="C82" s="4" t="str">
        <f t="shared" si="12"/>
        <v>Number</v>
      </c>
      <c r="D82" s="4" t="str">
        <f t="shared" si="14"/>
        <v>OUT5_08_E_PR24</v>
      </c>
      <c r="E82" s="77"/>
      <c r="F82" s="77"/>
      <c r="G82" s="77"/>
      <c r="H82" s="77"/>
      <c r="I82" s="77"/>
      <c r="J82" s="77"/>
      <c r="K82" s="77"/>
      <c r="L82" s="77"/>
      <c r="M82" s="77"/>
      <c r="N82" s="77"/>
      <c r="O82" s="77"/>
      <c r="P82" s="77"/>
      <c r="Q82" s="77"/>
      <c r="R82" s="77"/>
      <c r="S82" s="77"/>
      <c r="T82" s="77"/>
      <c r="U82" s="77"/>
      <c r="V82" s="77"/>
      <c r="W82" s="77"/>
      <c r="X82" s="77"/>
      <c r="Y82" s="77"/>
      <c r="Z82" s="77"/>
      <c r="AA82" s="77"/>
      <c r="AB82" s="77"/>
      <c r="AG82" s="41" t="s">
        <v>241</v>
      </c>
      <c r="AH82" s="4" t="str">
        <f t="shared" si="13"/>
        <v>Number</v>
      </c>
      <c r="AI82" s="4" t="str">
        <f t="shared" si="15"/>
        <v>OUT5_08_E_PR24</v>
      </c>
      <c r="AJ82" s="77"/>
      <c r="AK82" s="77"/>
      <c r="AL82" s="77"/>
      <c r="AM82" s="77"/>
      <c r="AN82" s="77"/>
      <c r="AO82" s="77"/>
      <c r="AP82" s="77"/>
      <c r="AQ82" s="77"/>
      <c r="AR82" s="77"/>
      <c r="AS82" s="77"/>
      <c r="AT82" s="77"/>
      <c r="AU82" s="77"/>
      <c r="AV82" s="77"/>
      <c r="AW82" s="77"/>
      <c r="AX82" s="77"/>
      <c r="AY82" s="77"/>
      <c r="AZ82" s="77"/>
      <c r="BA82" s="77"/>
      <c r="BB82" s="77"/>
      <c r="BC82" s="77"/>
      <c r="BD82" s="77"/>
      <c r="BE82" s="77"/>
      <c r="BF82" s="77"/>
      <c r="BG82" s="77"/>
    </row>
    <row r="83" spans="2:59" ht="20.45">
      <c r="B83" s="41" t="s">
        <v>242</v>
      </c>
      <c r="C83" s="4" t="str">
        <f t="shared" si="12"/>
        <v>Number</v>
      </c>
      <c r="D83" s="4" t="str">
        <f t="shared" si="14"/>
        <v>OUT5_08_E_PR24</v>
      </c>
      <c r="E83" s="77"/>
      <c r="F83" s="77"/>
      <c r="G83" s="77"/>
      <c r="H83" s="77"/>
      <c r="I83" s="77"/>
      <c r="J83" s="77"/>
      <c r="K83" s="77"/>
      <c r="L83" s="77"/>
      <c r="M83" s="77"/>
      <c r="N83" s="77"/>
      <c r="O83" s="77"/>
      <c r="P83" s="77"/>
      <c r="Q83" s="77"/>
      <c r="R83" s="77"/>
      <c r="S83" s="77"/>
      <c r="T83" s="77"/>
      <c r="U83" s="77"/>
      <c r="V83" s="77"/>
      <c r="W83" s="77"/>
      <c r="X83" s="77"/>
      <c r="Y83" s="77"/>
      <c r="Z83" s="77"/>
      <c r="AA83" s="77"/>
      <c r="AB83" s="77"/>
      <c r="AG83" s="41" t="s">
        <v>242</v>
      </c>
      <c r="AH83" s="4" t="str">
        <f t="shared" si="13"/>
        <v>Number</v>
      </c>
      <c r="AI83" s="4" t="str">
        <f t="shared" si="15"/>
        <v>OUT5_08_E_PR24</v>
      </c>
      <c r="AJ83" s="77"/>
      <c r="AK83" s="77"/>
      <c r="AL83" s="77"/>
      <c r="AM83" s="77"/>
      <c r="AN83" s="77"/>
      <c r="AO83" s="77"/>
      <c r="AP83" s="77"/>
      <c r="AQ83" s="77"/>
      <c r="AR83" s="77"/>
      <c r="AS83" s="77"/>
      <c r="AT83" s="77"/>
      <c r="AU83" s="77"/>
      <c r="AV83" s="77"/>
      <c r="AW83" s="77"/>
      <c r="AX83" s="77"/>
      <c r="AY83" s="77"/>
      <c r="AZ83" s="77"/>
      <c r="BA83" s="77"/>
      <c r="BB83" s="77"/>
      <c r="BC83" s="77"/>
      <c r="BD83" s="77"/>
      <c r="BE83" s="77"/>
      <c r="BF83" s="77"/>
      <c r="BG83" s="77"/>
    </row>
    <row r="84" spans="2:59" ht="20.45">
      <c r="B84" s="41" t="s">
        <v>243</v>
      </c>
      <c r="C84" s="4" t="str">
        <f t="shared" si="12"/>
        <v>Number</v>
      </c>
      <c r="D84" s="4" t="str">
        <f t="shared" si="14"/>
        <v>OUT5_08_E_PR24</v>
      </c>
      <c r="E84" s="77"/>
      <c r="F84" s="77"/>
      <c r="G84" s="77"/>
      <c r="H84" s="77"/>
      <c r="I84" s="77"/>
      <c r="J84" s="77"/>
      <c r="K84" s="77"/>
      <c r="L84" s="77"/>
      <c r="M84" s="77"/>
      <c r="N84" s="77" t="s">
        <v>261</v>
      </c>
      <c r="O84" s="77"/>
      <c r="P84" s="77"/>
      <c r="Q84" s="77"/>
      <c r="R84" s="77"/>
      <c r="S84" s="77"/>
      <c r="T84" s="77"/>
      <c r="U84" s="77"/>
      <c r="V84" s="77"/>
      <c r="W84" s="77"/>
      <c r="X84" s="77"/>
      <c r="Y84" s="77"/>
      <c r="Z84" s="77"/>
      <c r="AA84" s="77"/>
      <c r="AB84" s="77"/>
      <c r="AG84" s="41" t="s">
        <v>243</v>
      </c>
      <c r="AH84" s="4" t="str">
        <f t="shared" si="13"/>
        <v>Number</v>
      </c>
      <c r="AI84" s="4" t="str">
        <f t="shared" si="15"/>
        <v>OUT5_08_E_PR24</v>
      </c>
      <c r="AJ84" s="77"/>
      <c r="AK84" s="77"/>
      <c r="AL84" s="77"/>
      <c r="AM84" s="77"/>
      <c r="AN84" s="77"/>
      <c r="AO84" s="77"/>
      <c r="AP84" s="77"/>
      <c r="AQ84" s="77"/>
      <c r="AR84" s="77"/>
      <c r="AS84" s="77" t="s">
        <v>283</v>
      </c>
      <c r="AT84" s="77"/>
      <c r="AU84" s="77"/>
      <c r="AV84" s="77"/>
      <c r="AW84" s="77"/>
      <c r="AX84" s="77"/>
      <c r="AY84" s="77"/>
      <c r="AZ84" s="77"/>
      <c r="BA84" s="77"/>
      <c r="BB84" s="77"/>
      <c r="BC84" s="77"/>
      <c r="BD84" s="77"/>
      <c r="BE84" s="77"/>
      <c r="BF84" s="77"/>
      <c r="BG84" s="77"/>
    </row>
    <row r="85" spans="2:59" ht="20.45">
      <c r="B85" s="41" t="s">
        <v>244</v>
      </c>
      <c r="C85" s="4" t="str">
        <f t="shared" si="12"/>
        <v>Number</v>
      </c>
      <c r="D85" s="4" t="str">
        <f t="shared" si="14"/>
        <v>OUT5_08_E_PR24</v>
      </c>
      <c r="E85" s="77"/>
      <c r="F85" s="77"/>
      <c r="G85" s="77"/>
      <c r="H85" s="77"/>
      <c r="I85" s="77"/>
      <c r="J85" s="77"/>
      <c r="K85" s="77"/>
      <c r="L85" s="77"/>
      <c r="M85" s="77"/>
      <c r="N85" s="77" t="s">
        <v>261</v>
      </c>
      <c r="O85" s="77"/>
      <c r="P85" s="77"/>
      <c r="Q85" s="77"/>
      <c r="R85" s="77"/>
      <c r="S85" s="77"/>
      <c r="T85" s="77"/>
      <c r="U85" s="77"/>
      <c r="V85" s="77"/>
      <c r="W85" s="77"/>
      <c r="X85" s="77"/>
      <c r="Y85" s="77"/>
      <c r="Z85" s="77"/>
      <c r="AA85" s="77"/>
      <c r="AB85" s="77"/>
      <c r="AG85" s="41" t="s">
        <v>244</v>
      </c>
      <c r="AH85" s="4" t="str">
        <f t="shared" si="13"/>
        <v>Number</v>
      </c>
      <c r="AI85" s="4" t="str">
        <f t="shared" si="15"/>
        <v>OUT5_08_E_PR24</v>
      </c>
      <c r="AJ85" s="77"/>
      <c r="AK85" s="77"/>
      <c r="AL85" s="77"/>
      <c r="AM85" s="77"/>
      <c r="AN85" s="77"/>
      <c r="AO85" s="77"/>
      <c r="AP85" s="77"/>
      <c r="AQ85" s="77"/>
      <c r="AR85" s="77"/>
      <c r="AS85" s="77" t="s">
        <v>283</v>
      </c>
      <c r="AT85" s="77"/>
      <c r="AU85" s="77"/>
      <c r="AV85" s="77"/>
      <c r="AW85" s="77"/>
      <c r="AX85" s="77"/>
      <c r="AY85" s="77"/>
      <c r="AZ85" s="77"/>
      <c r="BA85" s="77"/>
      <c r="BB85" s="77"/>
      <c r="BC85" s="77"/>
      <c r="BD85" s="77"/>
      <c r="BE85" s="77"/>
      <c r="BF85" s="77"/>
      <c r="BG85" s="77"/>
    </row>
    <row r="86" spans="2:59" ht="20.45">
      <c r="B86" s="41" t="s">
        <v>245</v>
      </c>
      <c r="C86" s="4" t="str">
        <f t="shared" si="12"/>
        <v>Number</v>
      </c>
      <c r="D86" s="4" t="str">
        <f t="shared" si="14"/>
        <v>OUT5_08_E_PR24</v>
      </c>
      <c r="E86" s="77"/>
      <c r="F86" s="77"/>
      <c r="G86" s="77"/>
      <c r="H86" s="77"/>
      <c r="I86" s="77"/>
      <c r="J86" s="77"/>
      <c r="K86" s="77"/>
      <c r="L86" s="77"/>
      <c r="M86" s="77"/>
      <c r="N86" s="77" t="s">
        <v>261</v>
      </c>
      <c r="O86" s="77"/>
      <c r="P86" s="77"/>
      <c r="Q86" s="77"/>
      <c r="R86" s="77"/>
      <c r="S86" s="77"/>
      <c r="T86" s="77"/>
      <c r="U86" s="77"/>
      <c r="V86" s="77"/>
      <c r="W86" s="77"/>
      <c r="X86" s="77"/>
      <c r="Y86" s="77"/>
      <c r="Z86" s="77"/>
      <c r="AA86" s="77"/>
      <c r="AB86" s="77"/>
      <c r="AG86" s="41" t="s">
        <v>245</v>
      </c>
      <c r="AH86" s="4" t="str">
        <f t="shared" si="13"/>
        <v>Number</v>
      </c>
      <c r="AI86" s="4" t="str">
        <f t="shared" si="15"/>
        <v>OUT5_08_E_PR24</v>
      </c>
      <c r="AJ86" s="77"/>
      <c r="AK86" s="77"/>
      <c r="AL86" s="77"/>
      <c r="AM86" s="77"/>
      <c r="AN86" s="77"/>
      <c r="AO86" s="77"/>
      <c r="AP86" s="77"/>
      <c r="AQ86" s="77"/>
      <c r="AR86" s="77"/>
      <c r="AS86" s="77" t="s">
        <v>283</v>
      </c>
      <c r="AT86" s="77"/>
      <c r="AU86" s="77"/>
      <c r="AV86" s="77"/>
      <c r="AW86" s="77"/>
      <c r="AX86" s="77"/>
      <c r="AY86" s="77"/>
      <c r="AZ86" s="77"/>
      <c r="BA86" s="77"/>
      <c r="BB86" s="77"/>
      <c r="BC86" s="77"/>
      <c r="BD86" s="77"/>
      <c r="BE86" s="77"/>
      <c r="BF86" s="77"/>
      <c r="BG86" s="77"/>
    </row>
    <row r="87" spans="2:59" ht="20.45">
      <c r="B87" s="41" t="s">
        <v>246</v>
      </c>
      <c r="C87" s="4" t="str">
        <f t="shared" si="12"/>
        <v>Number</v>
      </c>
      <c r="D87" s="4" t="str">
        <f t="shared" si="14"/>
        <v>OUT5_08_E_PR24</v>
      </c>
      <c r="E87" s="77"/>
      <c r="F87" s="77"/>
      <c r="G87" s="77"/>
      <c r="H87" s="77"/>
      <c r="I87" s="77"/>
      <c r="J87" s="77"/>
      <c r="K87" s="77"/>
      <c r="L87" s="77"/>
      <c r="M87" s="77"/>
      <c r="N87" s="77"/>
      <c r="O87" s="77"/>
      <c r="P87" s="77"/>
      <c r="Q87" s="77"/>
      <c r="R87" s="77"/>
      <c r="S87" s="77"/>
      <c r="T87" s="77"/>
      <c r="U87" s="77"/>
      <c r="V87" s="77"/>
      <c r="W87" s="77"/>
      <c r="X87" s="77"/>
      <c r="Y87" s="77"/>
      <c r="Z87" s="77"/>
      <c r="AA87" s="77"/>
      <c r="AB87" s="77"/>
      <c r="AG87" s="41" t="s">
        <v>246</v>
      </c>
      <c r="AH87" s="4" t="str">
        <f t="shared" si="13"/>
        <v>Number</v>
      </c>
      <c r="AI87" s="4" t="str">
        <f t="shared" si="15"/>
        <v>OUT5_08_E_PR24</v>
      </c>
      <c r="AJ87" s="77"/>
      <c r="AK87" s="77"/>
      <c r="AL87" s="77"/>
      <c r="AM87" s="77"/>
      <c r="AN87" s="77"/>
      <c r="AO87" s="77"/>
      <c r="AP87" s="77"/>
      <c r="AQ87" s="77"/>
      <c r="AR87" s="77"/>
      <c r="AS87" s="77"/>
      <c r="AT87" s="77"/>
      <c r="AU87" s="77"/>
      <c r="AV87" s="77"/>
      <c r="AW87" s="77"/>
      <c r="AX87" s="77"/>
      <c r="AY87" s="77"/>
      <c r="AZ87" s="77"/>
      <c r="BA87" s="77"/>
      <c r="BB87" s="77"/>
      <c r="BC87" s="77"/>
      <c r="BD87" s="77"/>
      <c r="BE87" s="77"/>
      <c r="BF87" s="77"/>
      <c r="BG87" s="77"/>
    </row>
    <row r="88" spans="2:59" ht="20.45">
      <c r="B88" s="41" t="s">
        <v>247</v>
      </c>
      <c r="C88" s="4" t="str">
        <f t="shared" si="12"/>
        <v>Number</v>
      </c>
      <c r="D88" s="4" t="str">
        <f t="shared" si="14"/>
        <v>OUT5_08_E_PR24</v>
      </c>
      <c r="E88" s="77"/>
      <c r="F88" s="77"/>
      <c r="G88" s="77"/>
      <c r="H88" s="77"/>
      <c r="I88" s="77"/>
      <c r="J88" s="77"/>
      <c r="K88" s="77"/>
      <c r="L88" s="77"/>
      <c r="M88" s="77"/>
      <c r="N88" s="77"/>
      <c r="O88" s="77"/>
      <c r="P88" s="77"/>
      <c r="Q88" s="77"/>
      <c r="R88" s="77"/>
      <c r="S88" s="77"/>
      <c r="T88" s="77"/>
      <c r="U88" s="77"/>
      <c r="V88" s="77"/>
      <c r="W88" s="77"/>
      <c r="X88" s="77"/>
      <c r="Y88" s="77"/>
      <c r="Z88" s="77"/>
      <c r="AA88" s="77"/>
      <c r="AB88" s="77"/>
      <c r="AG88" s="41" t="s">
        <v>247</v>
      </c>
      <c r="AH88" s="4" t="str">
        <f t="shared" si="13"/>
        <v>Number</v>
      </c>
      <c r="AI88" s="4" t="str">
        <f t="shared" si="15"/>
        <v>OUT5_08_E_PR24</v>
      </c>
      <c r="AJ88" s="77"/>
      <c r="AK88" s="77"/>
      <c r="AL88" s="77"/>
      <c r="AM88" s="77"/>
      <c r="AN88" s="77"/>
      <c r="AO88" s="77"/>
      <c r="AP88" s="77"/>
      <c r="AQ88" s="77"/>
      <c r="AR88" s="77"/>
      <c r="AS88" s="77"/>
      <c r="AT88" s="77"/>
      <c r="AU88" s="77"/>
      <c r="AV88" s="77"/>
      <c r="AW88" s="77"/>
      <c r="AX88" s="77"/>
      <c r="AY88" s="77"/>
      <c r="AZ88" s="77"/>
      <c r="BA88" s="77"/>
      <c r="BB88" s="77"/>
      <c r="BC88" s="77"/>
      <c r="BD88" s="77"/>
      <c r="BE88" s="77"/>
      <c r="BF88" s="77"/>
      <c r="BG88" s="77"/>
    </row>
    <row r="89" spans="2:59" ht="20.45">
      <c r="B89" s="41" t="s">
        <v>253</v>
      </c>
      <c r="C89" s="4" t="str">
        <f t="shared" si="12"/>
        <v>Number</v>
      </c>
      <c r="D89" s="4" t="str">
        <f t="shared" si="14"/>
        <v>OUT5_08_E_PR24</v>
      </c>
      <c r="E89" s="77"/>
      <c r="F89" s="77"/>
      <c r="G89" s="77"/>
      <c r="H89" s="77"/>
      <c r="I89" s="77"/>
      <c r="J89" s="77"/>
      <c r="K89" s="77"/>
      <c r="L89" s="77"/>
      <c r="M89" s="77"/>
      <c r="N89" s="77"/>
      <c r="O89" s="77"/>
      <c r="P89" s="77"/>
      <c r="Q89" s="77"/>
      <c r="R89" s="77"/>
      <c r="S89" s="77"/>
      <c r="T89" s="77"/>
      <c r="U89" s="77"/>
      <c r="V89" s="77"/>
      <c r="W89" s="77"/>
      <c r="X89" s="77"/>
      <c r="Y89" s="77"/>
      <c r="Z89" s="77"/>
      <c r="AA89" s="77"/>
      <c r="AB89" s="77"/>
      <c r="AG89" s="41" t="s">
        <v>253</v>
      </c>
      <c r="AH89" s="4" t="str">
        <f t="shared" si="13"/>
        <v>Number</v>
      </c>
      <c r="AI89" s="4" t="str">
        <f t="shared" si="15"/>
        <v>OUT5_08_E_PR24</v>
      </c>
      <c r="AJ89" s="77"/>
      <c r="AK89" s="77"/>
      <c r="AL89" s="77"/>
      <c r="AM89" s="77"/>
      <c r="AN89" s="77"/>
      <c r="AO89" s="77"/>
      <c r="AP89" s="77"/>
      <c r="AQ89" s="77"/>
      <c r="AR89" s="77"/>
      <c r="AS89" s="77"/>
      <c r="AT89" s="77"/>
      <c r="AU89" s="77"/>
      <c r="AV89" s="77"/>
      <c r="AW89" s="77"/>
      <c r="AX89" s="77"/>
      <c r="AY89" s="77"/>
      <c r="AZ89" s="77"/>
      <c r="BA89" s="77"/>
      <c r="BB89" s="77"/>
      <c r="BC89" s="77"/>
      <c r="BD89" s="77"/>
      <c r="BE89" s="77"/>
      <c r="BF89" s="77"/>
      <c r="BG89" s="77"/>
    </row>
    <row r="90" spans="2:59" ht="20.45">
      <c r="B90" s="41" t="s">
        <v>254</v>
      </c>
      <c r="C90" s="4" t="str">
        <f t="shared" si="12"/>
        <v>Number</v>
      </c>
      <c r="D90" s="4" t="str">
        <f t="shared" si="14"/>
        <v>OUT5_08_E_PR24</v>
      </c>
      <c r="E90" s="77"/>
      <c r="F90" s="77"/>
      <c r="G90" s="77"/>
      <c r="H90" s="77"/>
      <c r="I90" s="77"/>
      <c r="J90" s="77"/>
      <c r="K90" s="77"/>
      <c r="L90" s="77"/>
      <c r="M90" s="77"/>
      <c r="N90" s="77"/>
      <c r="O90" s="77"/>
      <c r="P90" s="77"/>
      <c r="Q90" s="77"/>
      <c r="R90" s="77"/>
      <c r="S90" s="77"/>
      <c r="T90" s="77"/>
      <c r="U90" s="77"/>
      <c r="V90" s="77"/>
      <c r="W90" s="77"/>
      <c r="X90" s="77"/>
      <c r="Y90" s="77"/>
      <c r="Z90" s="77"/>
      <c r="AA90" s="77"/>
      <c r="AB90" s="77"/>
      <c r="AG90" s="41" t="s">
        <v>254</v>
      </c>
      <c r="AH90" s="4" t="str">
        <f t="shared" si="13"/>
        <v>Number</v>
      </c>
      <c r="AI90" s="4" t="str">
        <f t="shared" si="15"/>
        <v>OUT5_08_E_PR24</v>
      </c>
      <c r="AJ90" s="77"/>
      <c r="AK90" s="77"/>
      <c r="AL90" s="77"/>
      <c r="AM90" s="77"/>
      <c r="AN90" s="77"/>
      <c r="AO90" s="77"/>
      <c r="AP90" s="77"/>
      <c r="AQ90" s="77"/>
      <c r="AR90" s="77"/>
      <c r="AS90" s="77"/>
      <c r="AT90" s="77"/>
      <c r="AU90" s="77"/>
      <c r="AV90" s="77"/>
      <c r="AW90" s="77"/>
      <c r="AX90" s="77"/>
      <c r="AY90" s="77"/>
      <c r="AZ90" s="77"/>
      <c r="BA90" s="77"/>
      <c r="BB90" s="77"/>
      <c r="BC90" s="77"/>
      <c r="BD90" s="77"/>
      <c r="BE90" s="77"/>
      <c r="BF90" s="77"/>
      <c r="BG90" s="77"/>
    </row>
    <row r="91" spans="2:59" ht="20.45">
      <c r="B91" s="41" t="s">
        <v>255</v>
      </c>
      <c r="C91" s="4" t="str">
        <f t="shared" si="12"/>
        <v>Number</v>
      </c>
      <c r="D91" s="4" t="str">
        <f t="shared" si="14"/>
        <v>OUT5_08_E_PR24</v>
      </c>
      <c r="E91" s="77"/>
      <c r="F91" s="77"/>
      <c r="G91" s="77"/>
      <c r="H91" s="77"/>
      <c r="I91" s="77"/>
      <c r="J91" s="77"/>
      <c r="K91" s="77"/>
      <c r="L91" s="77"/>
      <c r="M91" s="77"/>
      <c r="N91" s="77"/>
      <c r="O91" s="77"/>
      <c r="P91" s="77"/>
      <c r="Q91" s="77"/>
      <c r="R91" s="77"/>
      <c r="S91" s="77"/>
      <c r="T91" s="77"/>
      <c r="U91" s="77"/>
      <c r="V91" s="77"/>
      <c r="W91" s="77"/>
      <c r="X91" s="77"/>
      <c r="Y91" s="77"/>
      <c r="Z91" s="77"/>
      <c r="AA91" s="77"/>
      <c r="AB91" s="77"/>
      <c r="AG91" s="41" t="s">
        <v>255</v>
      </c>
      <c r="AH91" s="4" t="str">
        <f t="shared" si="13"/>
        <v>Number</v>
      </c>
      <c r="AI91" s="4" t="str">
        <f t="shared" si="15"/>
        <v>OUT5_08_E_PR24</v>
      </c>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row>
    <row r="92" spans="2:59" ht="20.45">
      <c r="B92" s="41" t="s">
        <v>257</v>
      </c>
      <c r="C92" s="4" t="str">
        <f t="shared" si="12"/>
        <v>Number</v>
      </c>
      <c r="D92" s="4" t="str">
        <f t="shared" si="14"/>
        <v>OUT5_08_E_PR24</v>
      </c>
      <c r="E92" s="77"/>
      <c r="F92" s="77"/>
      <c r="G92" s="77"/>
      <c r="H92" s="77"/>
      <c r="I92" s="77" t="s">
        <v>261</v>
      </c>
      <c r="J92" s="77" t="s">
        <v>261</v>
      </c>
      <c r="K92" s="77" t="s">
        <v>261</v>
      </c>
      <c r="L92" s="77" t="s">
        <v>261</v>
      </c>
      <c r="M92" s="77" t="s">
        <v>261</v>
      </c>
      <c r="N92" s="77" t="s">
        <v>261</v>
      </c>
      <c r="O92" s="77" t="s">
        <v>261</v>
      </c>
      <c r="P92" s="77" t="s">
        <v>261</v>
      </c>
      <c r="Q92" s="77" t="s">
        <v>261</v>
      </c>
      <c r="R92" s="77" t="s">
        <v>261</v>
      </c>
      <c r="S92" s="77" t="s">
        <v>261</v>
      </c>
      <c r="T92" s="77" t="s">
        <v>261</v>
      </c>
      <c r="U92" s="77" t="s">
        <v>261</v>
      </c>
      <c r="V92" s="77" t="s">
        <v>261</v>
      </c>
      <c r="W92" s="77" t="s">
        <v>261</v>
      </c>
      <c r="X92" s="77" t="s">
        <v>261</v>
      </c>
      <c r="Y92" s="77" t="s">
        <v>261</v>
      </c>
      <c r="Z92" s="77" t="s">
        <v>261</v>
      </c>
      <c r="AA92" s="77" t="s">
        <v>261</v>
      </c>
      <c r="AB92" s="77" t="s">
        <v>261</v>
      </c>
      <c r="AG92" s="41" t="s">
        <v>257</v>
      </c>
      <c r="AH92" s="4" t="str">
        <f t="shared" si="13"/>
        <v>Number</v>
      </c>
      <c r="AI92" s="4" t="str">
        <f t="shared" si="15"/>
        <v>OUT5_08_E_PR24</v>
      </c>
      <c r="AJ92" s="77"/>
      <c r="AK92" s="77"/>
      <c r="AL92" s="77"/>
      <c r="AM92" s="77"/>
      <c r="AN92" s="77" t="s">
        <v>284</v>
      </c>
      <c r="AO92" s="77" t="s">
        <v>284</v>
      </c>
      <c r="AP92" s="77" t="s">
        <v>284</v>
      </c>
      <c r="AQ92" s="77" t="s">
        <v>284</v>
      </c>
      <c r="AR92" s="77" t="s">
        <v>284</v>
      </c>
      <c r="AS92" s="77" t="s">
        <v>284</v>
      </c>
      <c r="AT92" s="77" t="s">
        <v>284</v>
      </c>
      <c r="AU92" s="77" t="s">
        <v>284</v>
      </c>
      <c r="AV92" s="77" t="s">
        <v>284</v>
      </c>
      <c r="AW92" s="77" t="s">
        <v>284</v>
      </c>
      <c r="AX92" s="77" t="s">
        <v>284</v>
      </c>
      <c r="AY92" s="77" t="s">
        <v>284</v>
      </c>
      <c r="AZ92" s="77" t="s">
        <v>284</v>
      </c>
      <c r="BA92" s="77" t="s">
        <v>284</v>
      </c>
      <c r="BB92" s="77" t="s">
        <v>284</v>
      </c>
      <c r="BC92" s="77" t="s">
        <v>284</v>
      </c>
      <c r="BD92" s="77" t="s">
        <v>284</v>
      </c>
      <c r="BE92" s="77" t="s">
        <v>284</v>
      </c>
      <c r="BF92" s="77" t="s">
        <v>284</v>
      </c>
      <c r="BG92" s="77" t="s">
        <v>284</v>
      </c>
    </row>
    <row r="93" spans="2:59">
      <c r="N93" s="46"/>
      <c r="AS93" s="46"/>
    </row>
    <row r="94" spans="2:59" ht="20.45">
      <c r="B94" s="41" t="s">
        <v>239</v>
      </c>
      <c r="C94" s="4" t="str">
        <f t="shared" si="12"/>
        <v>Number</v>
      </c>
      <c r="D94" s="4" t="str">
        <f t="shared" si="14"/>
        <v>OUT5_08_E_PR24</v>
      </c>
      <c r="E94" s="77"/>
      <c r="F94" s="77"/>
      <c r="G94" s="77"/>
      <c r="H94" s="77"/>
      <c r="I94" s="77"/>
      <c r="J94" s="77"/>
      <c r="K94" s="77"/>
      <c r="L94" s="77"/>
      <c r="M94" s="77"/>
      <c r="N94" s="77" t="s">
        <v>261</v>
      </c>
      <c r="O94" s="77"/>
      <c r="P94" s="77"/>
      <c r="Q94" s="77"/>
      <c r="R94" s="77"/>
      <c r="S94" s="77"/>
      <c r="T94" s="77"/>
      <c r="U94" s="77"/>
      <c r="V94" s="77"/>
      <c r="W94" s="77"/>
      <c r="X94" s="77"/>
      <c r="Y94" s="77"/>
      <c r="Z94" s="77"/>
      <c r="AA94" s="77"/>
      <c r="AB94" s="77"/>
      <c r="AG94" s="41" t="s">
        <v>239</v>
      </c>
      <c r="AH94" s="4" t="str">
        <f t="shared" si="13"/>
        <v>Number</v>
      </c>
      <c r="AI94" s="4" t="str">
        <f t="shared" si="15"/>
        <v>OUT5_08_E_PR24</v>
      </c>
      <c r="AJ94" s="77"/>
      <c r="AK94" s="77"/>
      <c r="AL94" s="77"/>
      <c r="AM94" s="77"/>
      <c r="AN94" s="77"/>
      <c r="AO94" s="77"/>
      <c r="AP94" s="77"/>
      <c r="AQ94" s="77"/>
      <c r="AR94" s="77"/>
      <c r="AS94" s="77" t="s">
        <v>283</v>
      </c>
      <c r="AT94" s="77"/>
      <c r="AU94" s="77"/>
      <c r="AV94" s="77"/>
      <c r="AW94" s="77"/>
      <c r="AX94" s="77"/>
      <c r="AY94" s="77"/>
      <c r="AZ94" s="77"/>
      <c r="BA94" s="77"/>
      <c r="BB94" s="77"/>
      <c r="BC94" s="77"/>
      <c r="BD94" s="77"/>
      <c r="BE94" s="77"/>
      <c r="BF94" s="77"/>
      <c r="BG94" s="77"/>
    </row>
    <row r="95" spans="2:59" ht="20.45">
      <c r="B95" s="41" t="s">
        <v>249</v>
      </c>
      <c r="C95" s="4" t="str">
        <f t="shared" si="12"/>
        <v>Number</v>
      </c>
      <c r="D95" s="4" t="str">
        <f t="shared" si="14"/>
        <v>OUT5_08_E_PR24</v>
      </c>
      <c r="E95" s="77"/>
      <c r="F95" s="77"/>
      <c r="G95" s="77"/>
      <c r="H95" s="77"/>
      <c r="I95" s="77"/>
      <c r="J95" s="77"/>
      <c r="K95" s="77"/>
      <c r="L95" s="77"/>
      <c r="M95" s="77"/>
      <c r="N95" s="77"/>
      <c r="O95" s="77"/>
      <c r="P95" s="77"/>
      <c r="Q95" s="77"/>
      <c r="R95" s="77"/>
      <c r="S95" s="77"/>
      <c r="T95" s="77"/>
      <c r="U95" s="77"/>
      <c r="V95" s="77"/>
      <c r="W95" s="77"/>
      <c r="X95" s="77"/>
      <c r="Y95" s="77"/>
      <c r="Z95" s="77"/>
      <c r="AA95" s="77"/>
      <c r="AB95" s="77"/>
      <c r="AG95" s="41" t="s">
        <v>249</v>
      </c>
      <c r="AH95" s="4" t="str">
        <f t="shared" si="13"/>
        <v>Number</v>
      </c>
      <c r="AI95" s="4" t="str">
        <f t="shared" si="15"/>
        <v>OUT5_08_E_PR24</v>
      </c>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row>
    <row r="97" spans="2:59" s="74" customFormat="1">
      <c r="B97" s="43" t="s">
        <v>273</v>
      </c>
      <c r="E97" s="43" t="s">
        <v>264</v>
      </c>
      <c r="F97" s="43" t="s">
        <v>215</v>
      </c>
      <c r="G97" s="43"/>
      <c r="H97" s="43" t="s">
        <v>265</v>
      </c>
      <c r="I97" s="43">
        <v>0</v>
      </c>
      <c r="AG97" s="43" t="s">
        <v>273</v>
      </c>
      <c r="AJ97" s="43" t="s">
        <v>264</v>
      </c>
      <c r="AK97" s="43" t="s">
        <v>215</v>
      </c>
      <c r="AL97" s="43"/>
      <c r="AM97" s="43" t="s">
        <v>265</v>
      </c>
      <c r="AN97" s="43">
        <v>0</v>
      </c>
    </row>
    <row r="99" spans="2:59" ht="21.95">
      <c r="B99" s="59" t="s">
        <v>259</v>
      </c>
      <c r="C99" s="75" t="s">
        <v>4</v>
      </c>
      <c r="D99" s="75" t="s">
        <v>266</v>
      </c>
      <c r="E99" s="60" t="s">
        <v>267</v>
      </c>
      <c r="F99" s="60" t="s">
        <v>268</v>
      </c>
      <c r="G99" s="60" t="s">
        <v>269</v>
      </c>
      <c r="H99" s="60" t="s">
        <v>270</v>
      </c>
      <c r="I99" s="60" t="s">
        <v>25</v>
      </c>
      <c r="J99" s="60" t="s">
        <v>26</v>
      </c>
      <c r="K99" s="60" t="s">
        <v>27</v>
      </c>
      <c r="L99" s="60" t="s">
        <v>28</v>
      </c>
      <c r="M99" s="60" t="s">
        <v>29</v>
      </c>
      <c r="N99" s="60" t="s">
        <v>30</v>
      </c>
      <c r="O99" s="60" t="s">
        <v>31</v>
      </c>
      <c r="P99" s="60" t="s">
        <v>32</v>
      </c>
      <c r="Q99" s="60" t="s">
        <v>33</v>
      </c>
      <c r="R99" s="60" t="s">
        <v>34</v>
      </c>
      <c r="S99" s="60" t="s">
        <v>35</v>
      </c>
      <c r="T99" s="60" t="s">
        <v>36</v>
      </c>
      <c r="U99" s="60" t="s">
        <v>37</v>
      </c>
      <c r="V99" s="60" t="s">
        <v>38</v>
      </c>
      <c r="W99" s="60" t="s">
        <v>39</v>
      </c>
      <c r="X99" s="60" t="s">
        <v>188</v>
      </c>
      <c r="Y99" s="60" t="s">
        <v>189</v>
      </c>
      <c r="Z99" s="60" t="s">
        <v>190</v>
      </c>
      <c r="AA99" s="60" t="s">
        <v>191</v>
      </c>
      <c r="AB99" s="60" t="s">
        <v>192</v>
      </c>
      <c r="AG99" s="59" t="s">
        <v>259</v>
      </c>
      <c r="AH99" s="75" t="s">
        <v>4</v>
      </c>
      <c r="AI99" s="75" t="s">
        <v>266</v>
      </c>
      <c r="AJ99" s="60" t="s">
        <v>267</v>
      </c>
      <c r="AK99" s="60" t="s">
        <v>268</v>
      </c>
      <c r="AL99" s="60" t="s">
        <v>269</v>
      </c>
      <c r="AM99" s="60" t="s">
        <v>270</v>
      </c>
      <c r="AN99" s="60" t="s">
        <v>25</v>
      </c>
      <c r="AO99" s="60" t="s">
        <v>26</v>
      </c>
      <c r="AP99" s="60" t="s">
        <v>27</v>
      </c>
      <c r="AQ99" s="60" t="s">
        <v>28</v>
      </c>
      <c r="AR99" s="60" t="s">
        <v>29</v>
      </c>
      <c r="AS99" s="60" t="s">
        <v>30</v>
      </c>
      <c r="AT99" s="60" t="s">
        <v>31</v>
      </c>
      <c r="AU99" s="60" t="s">
        <v>32</v>
      </c>
      <c r="AV99" s="60" t="s">
        <v>33</v>
      </c>
      <c r="AW99" s="60" t="s">
        <v>34</v>
      </c>
      <c r="AX99" s="60" t="s">
        <v>35</v>
      </c>
      <c r="AY99" s="60" t="s">
        <v>36</v>
      </c>
      <c r="AZ99" s="60" t="s">
        <v>37</v>
      </c>
      <c r="BA99" s="60" t="s">
        <v>38</v>
      </c>
      <c r="BB99" s="60" t="s">
        <v>39</v>
      </c>
      <c r="BC99" s="60" t="s">
        <v>188</v>
      </c>
      <c r="BD99" s="60" t="s">
        <v>189</v>
      </c>
      <c r="BE99" s="60" t="s">
        <v>190</v>
      </c>
      <c r="BF99" s="60" t="s">
        <v>191</v>
      </c>
      <c r="BG99" s="60" t="s">
        <v>192</v>
      </c>
    </row>
    <row r="100" spans="2:59" ht="20.45">
      <c r="B100" s="41" t="s">
        <v>0</v>
      </c>
      <c r="C100" s="4" t="str">
        <f>$F$97</f>
        <v>Number</v>
      </c>
      <c r="D100" s="4" t="s">
        <v>216</v>
      </c>
      <c r="E100" s="77"/>
      <c r="F100" s="77"/>
      <c r="G100" s="77"/>
      <c r="H100" s="77"/>
      <c r="I100" s="77"/>
      <c r="J100" s="77"/>
      <c r="K100" s="77"/>
      <c r="L100" s="77"/>
      <c r="M100" s="77"/>
      <c r="N100" s="77"/>
      <c r="O100" s="77"/>
      <c r="P100" s="77"/>
      <c r="Q100" s="77"/>
      <c r="R100" s="77"/>
      <c r="S100" s="77"/>
      <c r="T100" s="77"/>
      <c r="U100" s="77"/>
      <c r="V100" s="77"/>
      <c r="W100" s="77"/>
      <c r="X100" s="77"/>
      <c r="Y100" s="77"/>
      <c r="Z100" s="77"/>
      <c r="AA100" s="77"/>
      <c r="AB100" s="77"/>
      <c r="AG100" s="41" t="s">
        <v>0</v>
      </c>
      <c r="AH100" s="4" t="str">
        <f>$F$97</f>
        <v>Number</v>
      </c>
      <c r="AI100" s="4" t="s">
        <v>216</v>
      </c>
      <c r="AJ100" s="77"/>
      <c r="AK100" s="77"/>
      <c r="AL100" s="77"/>
      <c r="AM100" s="77"/>
      <c r="AN100" s="77"/>
      <c r="AO100" s="77"/>
      <c r="AP100" s="77"/>
      <c r="AQ100" s="77"/>
      <c r="AR100" s="77"/>
      <c r="AS100" s="77"/>
      <c r="AT100" s="77"/>
      <c r="AU100" s="77"/>
      <c r="AV100" s="77"/>
      <c r="AW100" s="77"/>
      <c r="AX100" s="77"/>
      <c r="AY100" s="77"/>
      <c r="AZ100" s="77"/>
      <c r="BA100" s="77"/>
      <c r="BB100" s="77"/>
      <c r="BC100" s="77"/>
      <c r="BD100" s="77"/>
      <c r="BE100" s="77"/>
      <c r="BF100" s="77"/>
      <c r="BG100" s="77"/>
    </row>
    <row r="101" spans="2:59" ht="20.45">
      <c r="B101" s="41" t="s">
        <v>232</v>
      </c>
      <c r="C101" s="4" t="str">
        <f t="shared" ref="C101:C118" si="16">$F$97</f>
        <v>Number</v>
      </c>
      <c r="D101" s="4" t="str">
        <f t="shared" ref="D101:D115" si="17">$D$100</f>
        <v>OUT5_08_F_PR24</v>
      </c>
      <c r="E101" s="77"/>
      <c r="F101" s="77"/>
      <c r="G101" s="77"/>
      <c r="H101" s="77"/>
      <c r="I101" s="77"/>
      <c r="J101" s="77"/>
      <c r="K101" s="77"/>
      <c r="L101" s="77"/>
      <c r="M101" s="77"/>
      <c r="N101" s="77"/>
      <c r="O101" s="77"/>
      <c r="P101" s="77"/>
      <c r="Q101" s="77"/>
      <c r="R101" s="77"/>
      <c r="S101" s="77"/>
      <c r="T101" s="77"/>
      <c r="U101" s="77"/>
      <c r="V101" s="77"/>
      <c r="W101" s="77"/>
      <c r="X101" s="77"/>
      <c r="Y101" s="77"/>
      <c r="Z101" s="77"/>
      <c r="AA101" s="77"/>
      <c r="AB101" s="77"/>
      <c r="AG101" s="41" t="s">
        <v>232</v>
      </c>
      <c r="AH101" s="4" t="str">
        <f t="shared" ref="AH101:AH118" si="18">$F$97</f>
        <v>Number</v>
      </c>
      <c r="AI101" s="4" t="str">
        <f t="shared" ref="AI101:AI115" si="19">$D$100</f>
        <v>OUT5_08_F_PR24</v>
      </c>
      <c r="AJ101" s="77"/>
      <c r="AK101" s="77"/>
      <c r="AL101" s="77"/>
      <c r="AM101" s="77"/>
      <c r="AN101" s="77"/>
      <c r="AO101" s="77"/>
      <c r="AP101" s="77"/>
      <c r="AQ101" s="77"/>
      <c r="AR101" s="77"/>
      <c r="AS101" s="77"/>
      <c r="AT101" s="77"/>
      <c r="AU101" s="77"/>
      <c r="AV101" s="77"/>
      <c r="AW101" s="77"/>
      <c r="AX101" s="77"/>
      <c r="AY101" s="77"/>
      <c r="AZ101" s="77"/>
      <c r="BA101" s="77"/>
      <c r="BB101" s="77"/>
      <c r="BC101" s="77"/>
      <c r="BD101" s="77"/>
      <c r="BE101" s="77"/>
      <c r="BF101" s="77"/>
      <c r="BG101" s="77"/>
    </row>
    <row r="102" spans="2:59" ht="20.45">
      <c r="B102" s="41" t="s">
        <v>233</v>
      </c>
      <c r="C102" s="4" t="str">
        <f t="shared" si="16"/>
        <v>Number</v>
      </c>
      <c r="D102" s="4" t="str">
        <f t="shared" si="17"/>
        <v>OUT5_08_F_PR24</v>
      </c>
      <c r="E102" s="77"/>
      <c r="F102" s="77"/>
      <c r="G102" s="77"/>
      <c r="H102" s="77"/>
      <c r="I102" s="77"/>
      <c r="J102" s="77"/>
      <c r="K102" s="77"/>
      <c r="L102" s="77"/>
      <c r="M102" s="77"/>
      <c r="N102" s="77"/>
      <c r="O102" s="77"/>
      <c r="P102" s="77"/>
      <c r="Q102" s="77"/>
      <c r="R102" s="77"/>
      <c r="S102" s="77"/>
      <c r="T102" s="77"/>
      <c r="U102" s="77"/>
      <c r="V102" s="77"/>
      <c r="W102" s="77"/>
      <c r="X102" s="77"/>
      <c r="Y102" s="77"/>
      <c r="Z102" s="77"/>
      <c r="AA102" s="77"/>
      <c r="AB102" s="77"/>
      <c r="AG102" s="41" t="s">
        <v>233</v>
      </c>
      <c r="AH102" s="4" t="str">
        <f t="shared" si="18"/>
        <v>Number</v>
      </c>
      <c r="AI102" s="4" t="str">
        <f t="shared" si="19"/>
        <v>OUT5_08_F_PR24</v>
      </c>
      <c r="AJ102" s="77"/>
      <c r="AK102" s="77"/>
      <c r="AL102" s="77"/>
      <c r="AM102" s="77"/>
      <c r="AN102" s="77"/>
      <c r="AO102" s="77"/>
      <c r="AP102" s="77"/>
      <c r="AQ102" s="77"/>
      <c r="AR102" s="77"/>
      <c r="AS102" s="77"/>
      <c r="AT102" s="77"/>
      <c r="AU102" s="77"/>
      <c r="AV102" s="77"/>
      <c r="AW102" s="77"/>
      <c r="AX102" s="77"/>
      <c r="AY102" s="77"/>
      <c r="AZ102" s="77"/>
      <c r="BA102" s="77"/>
      <c r="BB102" s="77"/>
      <c r="BC102" s="77"/>
      <c r="BD102" s="77"/>
      <c r="BE102" s="77"/>
      <c r="BF102" s="77"/>
      <c r="BG102" s="77"/>
    </row>
    <row r="103" spans="2:59" ht="20.45">
      <c r="B103" s="41" t="s">
        <v>236</v>
      </c>
      <c r="C103" s="4" t="str">
        <f t="shared" si="16"/>
        <v>Number</v>
      </c>
      <c r="D103" s="4" t="str">
        <f t="shared" si="17"/>
        <v>OUT5_08_F_PR24</v>
      </c>
      <c r="E103" s="77"/>
      <c r="F103" s="77"/>
      <c r="G103" s="77"/>
      <c r="H103" s="77"/>
      <c r="I103" s="77"/>
      <c r="J103" s="77"/>
      <c r="K103" s="77"/>
      <c r="L103" s="77"/>
      <c r="M103" s="77"/>
      <c r="N103" s="77" t="s">
        <v>261</v>
      </c>
      <c r="O103" s="77"/>
      <c r="P103" s="77"/>
      <c r="Q103" s="77"/>
      <c r="R103" s="77"/>
      <c r="S103" s="77"/>
      <c r="T103" s="77"/>
      <c r="U103" s="77"/>
      <c r="V103" s="77"/>
      <c r="W103" s="77"/>
      <c r="X103" s="77"/>
      <c r="Y103" s="77"/>
      <c r="Z103" s="77"/>
      <c r="AA103" s="77"/>
      <c r="AB103" s="77"/>
      <c r="AG103" s="41" t="s">
        <v>236</v>
      </c>
      <c r="AH103" s="4" t="str">
        <f t="shared" si="18"/>
        <v>Number</v>
      </c>
      <c r="AI103" s="4" t="str">
        <f t="shared" si="19"/>
        <v>OUT5_08_F_PR24</v>
      </c>
      <c r="AJ103" s="77"/>
      <c r="AK103" s="77"/>
      <c r="AL103" s="77"/>
      <c r="AM103" s="77"/>
      <c r="AN103" s="77"/>
      <c r="AO103" s="77"/>
      <c r="AP103" s="77"/>
      <c r="AQ103" s="77"/>
      <c r="AR103" s="77"/>
      <c r="AS103" s="77" t="s">
        <v>283</v>
      </c>
      <c r="AT103" s="77"/>
      <c r="AU103" s="77"/>
      <c r="AV103" s="77"/>
      <c r="AW103" s="77"/>
      <c r="AX103" s="77"/>
      <c r="AY103" s="77"/>
      <c r="AZ103" s="77"/>
      <c r="BA103" s="77"/>
      <c r="BB103" s="77"/>
      <c r="BC103" s="77"/>
      <c r="BD103" s="77"/>
      <c r="BE103" s="77"/>
      <c r="BF103" s="77"/>
      <c r="BG103" s="77"/>
    </row>
    <row r="104" spans="2:59" ht="20.45">
      <c r="B104" s="41" t="s">
        <v>237</v>
      </c>
      <c r="C104" s="4" t="str">
        <f t="shared" si="16"/>
        <v>Number</v>
      </c>
      <c r="D104" s="4" t="str">
        <f t="shared" si="17"/>
        <v>OUT5_08_F_PR24</v>
      </c>
      <c r="E104" s="77"/>
      <c r="F104" s="77"/>
      <c r="G104" s="77"/>
      <c r="H104" s="77"/>
      <c r="I104" s="77"/>
      <c r="J104" s="77"/>
      <c r="K104" s="77"/>
      <c r="L104" s="77"/>
      <c r="M104" s="77"/>
      <c r="N104" s="77"/>
      <c r="O104" s="77"/>
      <c r="P104" s="77"/>
      <c r="Q104" s="77"/>
      <c r="R104" s="77"/>
      <c r="S104" s="77"/>
      <c r="T104" s="77"/>
      <c r="U104" s="77"/>
      <c r="V104" s="77"/>
      <c r="W104" s="77"/>
      <c r="X104" s="77"/>
      <c r="Y104" s="77"/>
      <c r="Z104" s="77"/>
      <c r="AA104" s="77"/>
      <c r="AB104" s="77"/>
      <c r="AG104" s="41" t="s">
        <v>237</v>
      </c>
      <c r="AH104" s="4" t="str">
        <f t="shared" si="18"/>
        <v>Number</v>
      </c>
      <c r="AI104" s="4" t="str">
        <f t="shared" si="19"/>
        <v>OUT5_08_F_PR24</v>
      </c>
      <c r="AJ104" s="77"/>
      <c r="AK104" s="77"/>
      <c r="AL104" s="77"/>
      <c r="AM104" s="77"/>
      <c r="AN104" s="77"/>
      <c r="AO104" s="77"/>
      <c r="AP104" s="77"/>
      <c r="AQ104" s="77"/>
      <c r="AR104" s="77"/>
      <c r="AS104" s="77"/>
      <c r="AT104" s="77"/>
      <c r="AU104" s="77"/>
      <c r="AV104" s="77"/>
      <c r="AW104" s="77"/>
      <c r="AX104" s="77"/>
      <c r="AY104" s="77"/>
      <c r="AZ104" s="77"/>
      <c r="BA104" s="77"/>
      <c r="BB104" s="77"/>
      <c r="BC104" s="77"/>
      <c r="BD104" s="77"/>
      <c r="BE104" s="77"/>
      <c r="BF104" s="77"/>
      <c r="BG104" s="77"/>
    </row>
    <row r="105" spans="2:59" ht="20.45">
      <c r="B105" s="41" t="s">
        <v>241</v>
      </c>
      <c r="C105" s="4" t="str">
        <f t="shared" si="16"/>
        <v>Number</v>
      </c>
      <c r="D105" s="4" t="str">
        <f t="shared" si="17"/>
        <v>OUT5_08_F_PR24</v>
      </c>
      <c r="E105" s="77"/>
      <c r="F105" s="77"/>
      <c r="G105" s="77"/>
      <c r="H105" s="77"/>
      <c r="I105" s="77"/>
      <c r="J105" s="77"/>
      <c r="K105" s="77"/>
      <c r="L105" s="77"/>
      <c r="M105" s="77"/>
      <c r="N105" s="77"/>
      <c r="O105" s="77"/>
      <c r="P105" s="77"/>
      <c r="Q105" s="77"/>
      <c r="R105" s="77"/>
      <c r="S105" s="77"/>
      <c r="T105" s="77"/>
      <c r="U105" s="77"/>
      <c r="V105" s="77"/>
      <c r="W105" s="77"/>
      <c r="X105" s="77"/>
      <c r="Y105" s="77"/>
      <c r="Z105" s="77"/>
      <c r="AA105" s="77"/>
      <c r="AB105" s="77"/>
      <c r="AG105" s="41" t="s">
        <v>241</v>
      </c>
      <c r="AH105" s="4" t="str">
        <f t="shared" si="18"/>
        <v>Number</v>
      </c>
      <c r="AI105" s="4" t="str">
        <f t="shared" si="19"/>
        <v>OUT5_08_F_PR24</v>
      </c>
      <c r="AJ105" s="77"/>
      <c r="AK105" s="77"/>
      <c r="AL105" s="77"/>
      <c r="AM105" s="77"/>
      <c r="AN105" s="77"/>
      <c r="AO105" s="77"/>
      <c r="AP105" s="77"/>
      <c r="AQ105" s="77"/>
      <c r="AR105" s="77"/>
      <c r="AS105" s="77"/>
      <c r="AT105" s="77"/>
      <c r="AU105" s="77"/>
      <c r="AV105" s="77"/>
      <c r="AW105" s="77"/>
      <c r="AX105" s="77"/>
      <c r="AY105" s="77"/>
      <c r="AZ105" s="77"/>
      <c r="BA105" s="77"/>
      <c r="BB105" s="77"/>
      <c r="BC105" s="77"/>
      <c r="BD105" s="77"/>
      <c r="BE105" s="77"/>
      <c r="BF105" s="77"/>
      <c r="BG105" s="77"/>
    </row>
    <row r="106" spans="2:59" ht="20.45">
      <c r="B106" s="41" t="s">
        <v>242</v>
      </c>
      <c r="C106" s="4" t="str">
        <f t="shared" si="16"/>
        <v>Number</v>
      </c>
      <c r="D106" s="4" t="str">
        <f t="shared" si="17"/>
        <v>OUT5_08_F_PR24</v>
      </c>
      <c r="E106" s="77"/>
      <c r="F106" s="77"/>
      <c r="G106" s="77"/>
      <c r="H106" s="77"/>
      <c r="I106" s="77"/>
      <c r="J106" s="77"/>
      <c r="K106" s="77"/>
      <c r="L106" s="77"/>
      <c r="M106" s="77"/>
      <c r="N106" s="77"/>
      <c r="O106" s="77"/>
      <c r="P106" s="77"/>
      <c r="Q106" s="77"/>
      <c r="R106" s="77"/>
      <c r="S106" s="77"/>
      <c r="T106" s="77"/>
      <c r="U106" s="77"/>
      <c r="V106" s="77"/>
      <c r="W106" s="77"/>
      <c r="X106" s="77"/>
      <c r="Y106" s="77"/>
      <c r="Z106" s="77"/>
      <c r="AA106" s="77"/>
      <c r="AB106" s="77"/>
      <c r="AG106" s="41" t="s">
        <v>242</v>
      </c>
      <c r="AH106" s="4" t="str">
        <f t="shared" si="18"/>
        <v>Number</v>
      </c>
      <c r="AI106" s="4" t="str">
        <f t="shared" si="19"/>
        <v>OUT5_08_F_PR24</v>
      </c>
      <c r="AJ106" s="77"/>
      <c r="AK106" s="77"/>
      <c r="AL106" s="77"/>
      <c r="AM106" s="77"/>
      <c r="AN106" s="77"/>
      <c r="AO106" s="77"/>
      <c r="AP106" s="77"/>
      <c r="AQ106" s="77"/>
      <c r="AR106" s="77"/>
      <c r="AS106" s="77"/>
      <c r="AT106" s="77"/>
      <c r="AU106" s="77"/>
      <c r="AV106" s="77"/>
      <c r="AW106" s="77"/>
      <c r="AX106" s="77"/>
      <c r="AY106" s="77"/>
      <c r="AZ106" s="77"/>
      <c r="BA106" s="77"/>
      <c r="BB106" s="77"/>
      <c r="BC106" s="77"/>
      <c r="BD106" s="77"/>
      <c r="BE106" s="77"/>
      <c r="BF106" s="77"/>
      <c r="BG106" s="77"/>
    </row>
    <row r="107" spans="2:59" ht="20.45">
      <c r="B107" s="41" t="s">
        <v>243</v>
      </c>
      <c r="C107" s="4" t="str">
        <f t="shared" si="16"/>
        <v>Number</v>
      </c>
      <c r="D107" s="4" t="str">
        <f t="shared" si="17"/>
        <v>OUT5_08_F_PR24</v>
      </c>
      <c r="E107" s="77"/>
      <c r="F107" s="77"/>
      <c r="G107" s="77"/>
      <c r="H107" s="77"/>
      <c r="I107" s="77"/>
      <c r="J107" s="77"/>
      <c r="K107" s="77"/>
      <c r="L107" s="77"/>
      <c r="M107" s="77"/>
      <c r="N107" s="77" t="s">
        <v>261</v>
      </c>
      <c r="O107" s="77"/>
      <c r="P107" s="77"/>
      <c r="Q107" s="77"/>
      <c r="R107" s="77"/>
      <c r="S107" s="77"/>
      <c r="T107" s="77"/>
      <c r="U107" s="77"/>
      <c r="V107" s="77"/>
      <c r="W107" s="77"/>
      <c r="X107" s="77"/>
      <c r="Y107" s="77"/>
      <c r="Z107" s="77"/>
      <c r="AA107" s="77"/>
      <c r="AB107" s="77"/>
      <c r="AG107" s="41" t="s">
        <v>243</v>
      </c>
      <c r="AH107" s="4" t="str">
        <f t="shared" si="18"/>
        <v>Number</v>
      </c>
      <c r="AI107" s="4" t="str">
        <f t="shared" si="19"/>
        <v>OUT5_08_F_PR24</v>
      </c>
      <c r="AJ107" s="77"/>
      <c r="AK107" s="77"/>
      <c r="AL107" s="77"/>
      <c r="AM107" s="77"/>
      <c r="AN107" s="77"/>
      <c r="AO107" s="77"/>
      <c r="AP107" s="77"/>
      <c r="AQ107" s="77"/>
      <c r="AR107" s="77"/>
      <c r="AS107" s="77" t="s">
        <v>283</v>
      </c>
      <c r="AT107" s="77"/>
      <c r="AU107" s="77"/>
      <c r="AV107" s="77"/>
      <c r="AW107" s="77"/>
      <c r="AX107" s="77"/>
      <c r="AY107" s="77"/>
      <c r="AZ107" s="77"/>
      <c r="BA107" s="77"/>
      <c r="BB107" s="77"/>
      <c r="BC107" s="77"/>
      <c r="BD107" s="77"/>
      <c r="BE107" s="77"/>
      <c r="BF107" s="77"/>
      <c r="BG107" s="77"/>
    </row>
    <row r="108" spans="2:59" ht="20.45">
      <c r="B108" s="41" t="s">
        <v>244</v>
      </c>
      <c r="C108" s="4" t="str">
        <f t="shared" si="16"/>
        <v>Number</v>
      </c>
      <c r="D108" s="4" t="str">
        <f t="shared" si="17"/>
        <v>OUT5_08_F_PR24</v>
      </c>
      <c r="E108" s="77"/>
      <c r="F108" s="77"/>
      <c r="G108" s="77"/>
      <c r="H108" s="77"/>
      <c r="I108" s="77"/>
      <c r="J108" s="77"/>
      <c r="K108" s="77"/>
      <c r="L108" s="77"/>
      <c r="M108" s="77"/>
      <c r="N108" s="77" t="s">
        <v>261</v>
      </c>
      <c r="O108" s="77"/>
      <c r="P108" s="77"/>
      <c r="Q108" s="77"/>
      <c r="R108" s="77"/>
      <c r="S108" s="77"/>
      <c r="T108" s="77"/>
      <c r="U108" s="77"/>
      <c r="V108" s="77"/>
      <c r="W108" s="77"/>
      <c r="X108" s="77"/>
      <c r="Y108" s="77"/>
      <c r="Z108" s="77"/>
      <c r="AA108" s="77"/>
      <c r="AB108" s="77"/>
      <c r="AG108" s="41" t="s">
        <v>244</v>
      </c>
      <c r="AH108" s="4" t="str">
        <f t="shared" si="18"/>
        <v>Number</v>
      </c>
      <c r="AI108" s="4" t="str">
        <f t="shared" si="19"/>
        <v>OUT5_08_F_PR24</v>
      </c>
      <c r="AJ108" s="77"/>
      <c r="AK108" s="77"/>
      <c r="AL108" s="77"/>
      <c r="AM108" s="77"/>
      <c r="AN108" s="77"/>
      <c r="AO108" s="77"/>
      <c r="AP108" s="77"/>
      <c r="AQ108" s="77"/>
      <c r="AR108" s="77"/>
      <c r="AS108" s="77" t="s">
        <v>283</v>
      </c>
      <c r="AT108" s="77"/>
      <c r="AU108" s="77"/>
      <c r="AV108" s="77"/>
      <c r="AW108" s="77"/>
      <c r="AX108" s="77"/>
      <c r="AY108" s="77"/>
      <c r="AZ108" s="77"/>
      <c r="BA108" s="77"/>
      <c r="BB108" s="77"/>
      <c r="BC108" s="77"/>
      <c r="BD108" s="77"/>
      <c r="BE108" s="77"/>
      <c r="BF108" s="77"/>
      <c r="BG108" s="77"/>
    </row>
    <row r="109" spans="2:59" ht="20.45">
      <c r="B109" s="41" t="s">
        <v>245</v>
      </c>
      <c r="C109" s="4" t="str">
        <f t="shared" si="16"/>
        <v>Number</v>
      </c>
      <c r="D109" s="4" t="str">
        <f t="shared" si="17"/>
        <v>OUT5_08_F_PR24</v>
      </c>
      <c r="E109" s="77"/>
      <c r="F109" s="77"/>
      <c r="G109" s="77"/>
      <c r="H109" s="77"/>
      <c r="I109" s="77"/>
      <c r="J109" s="77"/>
      <c r="K109" s="77"/>
      <c r="L109" s="77"/>
      <c r="M109" s="77"/>
      <c r="N109" s="77" t="s">
        <v>261</v>
      </c>
      <c r="O109" s="77"/>
      <c r="P109" s="77"/>
      <c r="Q109" s="77"/>
      <c r="R109" s="77"/>
      <c r="S109" s="77"/>
      <c r="T109" s="77"/>
      <c r="U109" s="77"/>
      <c r="V109" s="77"/>
      <c r="W109" s="77"/>
      <c r="X109" s="77"/>
      <c r="Y109" s="77"/>
      <c r="Z109" s="77"/>
      <c r="AA109" s="77"/>
      <c r="AB109" s="77"/>
      <c r="AG109" s="41" t="s">
        <v>245</v>
      </c>
      <c r="AH109" s="4" t="str">
        <f t="shared" si="18"/>
        <v>Number</v>
      </c>
      <c r="AI109" s="4" t="str">
        <f t="shared" si="19"/>
        <v>OUT5_08_F_PR24</v>
      </c>
      <c r="AJ109" s="77"/>
      <c r="AK109" s="77"/>
      <c r="AL109" s="77"/>
      <c r="AM109" s="77"/>
      <c r="AN109" s="77"/>
      <c r="AO109" s="77"/>
      <c r="AP109" s="77"/>
      <c r="AQ109" s="77"/>
      <c r="AR109" s="77"/>
      <c r="AS109" s="77" t="s">
        <v>283</v>
      </c>
      <c r="AT109" s="77"/>
      <c r="AU109" s="77"/>
      <c r="AV109" s="77"/>
      <c r="AW109" s="77"/>
      <c r="AX109" s="77"/>
      <c r="AY109" s="77"/>
      <c r="AZ109" s="77"/>
      <c r="BA109" s="77"/>
      <c r="BB109" s="77"/>
      <c r="BC109" s="77"/>
      <c r="BD109" s="77"/>
      <c r="BE109" s="77"/>
      <c r="BF109" s="77"/>
      <c r="BG109" s="77"/>
    </row>
    <row r="110" spans="2:59" ht="20.45">
      <c r="B110" s="41" t="s">
        <v>246</v>
      </c>
      <c r="C110" s="4" t="str">
        <f t="shared" si="16"/>
        <v>Number</v>
      </c>
      <c r="D110" s="4" t="str">
        <f t="shared" si="17"/>
        <v>OUT5_08_F_PR24</v>
      </c>
      <c r="E110" s="77"/>
      <c r="F110" s="77"/>
      <c r="G110" s="77"/>
      <c r="H110" s="77"/>
      <c r="I110" s="77"/>
      <c r="J110" s="77"/>
      <c r="K110" s="77"/>
      <c r="L110" s="77"/>
      <c r="M110" s="77"/>
      <c r="N110" s="77"/>
      <c r="O110" s="77"/>
      <c r="P110" s="77"/>
      <c r="Q110" s="77"/>
      <c r="R110" s="77"/>
      <c r="S110" s="77"/>
      <c r="T110" s="77"/>
      <c r="U110" s="77"/>
      <c r="V110" s="77"/>
      <c r="W110" s="77"/>
      <c r="X110" s="77"/>
      <c r="Y110" s="77"/>
      <c r="Z110" s="77"/>
      <c r="AA110" s="77"/>
      <c r="AB110" s="77"/>
      <c r="AG110" s="41" t="s">
        <v>246</v>
      </c>
      <c r="AH110" s="4" t="str">
        <f t="shared" si="18"/>
        <v>Number</v>
      </c>
      <c r="AI110" s="4" t="str">
        <f t="shared" si="19"/>
        <v>OUT5_08_F_PR24</v>
      </c>
      <c r="AJ110" s="77"/>
      <c r="AK110" s="77"/>
      <c r="AL110" s="77"/>
      <c r="AM110" s="77"/>
      <c r="AN110" s="77"/>
      <c r="AO110" s="77"/>
      <c r="AP110" s="77"/>
      <c r="AQ110" s="77"/>
      <c r="AR110" s="77"/>
      <c r="AS110" s="77"/>
      <c r="AT110" s="77"/>
      <c r="AU110" s="77"/>
      <c r="AV110" s="77"/>
      <c r="AW110" s="77"/>
      <c r="AX110" s="77"/>
      <c r="AY110" s="77"/>
      <c r="AZ110" s="77"/>
      <c r="BA110" s="77"/>
      <c r="BB110" s="77"/>
      <c r="BC110" s="77"/>
      <c r="BD110" s="77"/>
      <c r="BE110" s="77"/>
      <c r="BF110" s="77"/>
      <c r="BG110" s="77"/>
    </row>
    <row r="111" spans="2:59" ht="20.45">
      <c r="B111" s="41" t="s">
        <v>247</v>
      </c>
      <c r="C111" s="4" t="str">
        <f t="shared" si="16"/>
        <v>Number</v>
      </c>
      <c r="D111" s="4" t="str">
        <f t="shared" si="17"/>
        <v>OUT5_08_F_PR24</v>
      </c>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G111" s="41" t="s">
        <v>247</v>
      </c>
      <c r="AH111" s="4" t="str">
        <f t="shared" si="18"/>
        <v>Number</v>
      </c>
      <c r="AI111" s="4" t="str">
        <f t="shared" si="19"/>
        <v>OUT5_08_F_PR24</v>
      </c>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row>
    <row r="112" spans="2:59" ht="20.45">
      <c r="B112" s="41" t="s">
        <v>253</v>
      </c>
      <c r="C112" s="4" t="str">
        <f t="shared" si="16"/>
        <v>Number</v>
      </c>
      <c r="D112" s="4" t="str">
        <f t="shared" si="17"/>
        <v>OUT5_08_F_PR24</v>
      </c>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G112" s="41" t="s">
        <v>253</v>
      </c>
      <c r="AH112" s="4" t="str">
        <f t="shared" si="18"/>
        <v>Number</v>
      </c>
      <c r="AI112" s="4" t="str">
        <f t="shared" si="19"/>
        <v>OUT5_08_F_PR24</v>
      </c>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row>
    <row r="113" spans="2:59" ht="20.45">
      <c r="B113" s="41" t="s">
        <v>254</v>
      </c>
      <c r="C113" s="4" t="str">
        <f t="shared" si="16"/>
        <v>Number</v>
      </c>
      <c r="D113" s="4" t="str">
        <f t="shared" si="17"/>
        <v>OUT5_08_F_PR24</v>
      </c>
      <c r="E113" s="77"/>
      <c r="F113" s="77"/>
      <c r="G113" s="77"/>
      <c r="H113" s="77"/>
      <c r="I113" s="77"/>
      <c r="J113" s="77"/>
      <c r="K113" s="77"/>
      <c r="L113" s="77"/>
      <c r="M113" s="77"/>
      <c r="N113" s="77"/>
      <c r="O113" s="77"/>
      <c r="P113" s="77"/>
      <c r="Q113" s="77"/>
      <c r="R113" s="77"/>
      <c r="S113" s="77"/>
      <c r="T113" s="77"/>
      <c r="U113" s="77"/>
      <c r="V113" s="77"/>
      <c r="W113" s="77"/>
      <c r="X113" s="77"/>
      <c r="Y113" s="77"/>
      <c r="Z113" s="77"/>
      <c r="AA113" s="77"/>
      <c r="AB113" s="77"/>
      <c r="AG113" s="41" t="s">
        <v>254</v>
      </c>
      <c r="AH113" s="4" t="str">
        <f t="shared" si="18"/>
        <v>Number</v>
      </c>
      <c r="AI113" s="4" t="str">
        <f t="shared" si="19"/>
        <v>OUT5_08_F_PR24</v>
      </c>
      <c r="AJ113" s="77"/>
      <c r="AK113" s="77"/>
      <c r="AL113" s="77"/>
      <c r="AM113" s="77"/>
      <c r="AN113" s="77"/>
      <c r="AO113" s="77"/>
      <c r="AP113" s="77"/>
      <c r="AQ113" s="77"/>
      <c r="AR113" s="77"/>
      <c r="AS113" s="77"/>
      <c r="AT113" s="77"/>
      <c r="AU113" s="77"/>
      <c r="AV113" s="77"/>
      <c r="AW113" s="77"/>
      <c r="AX113" s="77"/>
      <c r="AY113" s="77"/>
      <c r="AZ113" s="77"/>
      <c r="BA113" s="77"/>
      <c r="BB113" s="77"/>
      <c r="BC113" s="77"/>
      <c r="BD113" s="77"/>
      <c r="BE113" s="77"/>
      <c r="BF113" s="77"/>
      <c r="BG113" s="77"/>
    </row>
    <row r="114" spans="2:59" ht="20.45">
      <c r="B114" s="41" t="s">
        <v>255</v>
      </c>
      <c r="C114" s="4" t="str">
        <f t="shared" si="16"/>
        <v>Number</v>
      </c>
      <c r="D114" s="4" t="str">
        <f t="shared" si="17"/>
        <v>OUT5_08_F_PR24</v>
      </c>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G114" s="41" t="s">
        <v>255</v>
      </c>
      <c r="AH114" s="4" t="str">
        <f t="shared" si="18"/>
        <v>Number</v>
      </c>
      <c r="AI114" s="4" t="str">
        <f t="shared" si="19"/>
        <v>OUT5_08_F_PR24</v>
      </c>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row>
    <row r="115" spans="2:59" ht="20.45">
      <c r="B115" s="41" t="s">
        <v>257</v>
      </c>
      <c r="C115" s="4" t="str">
        <f t="shared" si="16"/>
        <v>Number</v>
      </c>
      <c r="D115" s="4" t="str">
        <f t="shared" si="17"/>
        <v>OUT5_08_F_PR24</v>
      </c>
      <c r="E115" s="77"/>
      <c r="F115" s="77"/>
      <c r="G115" s="77"/>
      <c r="H115" s="77"/>
      <c r="I115" s="77" t="s">
        <v>261</v>
      </c>
      <c r="J115" s="77" t="s">
        <v>261</v>
      </c>
      <c r="K115" s="77" t="s">
        <v>261</v>
      </c>
      <c r="L115" s="77" t="s">
        <v>261</v>
      </c>
      <c r="M115" s="77" t="s">
        <v>261</v>
      </c>
      <c r="N115" s="77" t="s">
        <v>261</v>
      </c>
      <c r="O115" s="77" t="s">
        <v>261</v>
      </c>
      <c r="P115" s="77" t="s">
        <v>261</v>
      </c>
      <c r="Q115" s="77" t="s">
        <v>261</v>
      </c>
      <c r="R115" s="77" t="s">
        <v>261</v>
      </c>
      <c r="S115" s="77" t="s">
        <v>261</v>
      </c>
      <c r="T115" s="77" t="s">
        <v>261</v>
      </c>
      <c r="U115" s="77" t="s">
        <v>261</v>
      </c>
      <c r="V115" s="77" t="s">
        <v>261</v>
      </c>
      <c r="W115" s="77" t="s">
        <v>261</v>
      </c>
      <c r="X115" s="77" t="s">
        <v>261</v>
      </c>
      <c r="Y115" s="77" t="s">
        <v>261</v>
      </c>
      <c r="Z115" s="77" t="s">
        <v>261</v>
      </c>
      <c r="AA115" s="77" t="s">
        <v>261</v>
      </c>
      <c r="AB115" s="77" t="s">
        <v>261</v>
      </c>
      <c r="AG115" s="41" t="s">
        <v>257</v>
      </c>
      <c r="AH115" s="4" t="str">
        <f t="shared" si="18"/>
        <v>Number</v>
      </c>
      <c r="AI115" s="4" t="str">
        <f t="shared" si="19"/>
        <v>OUT5_08_F_PR24</v>
      </c>
      <c r="AJ115" s="77"/>
      <c r="AK115" s="77"/>
      <c r="AL115" s="77"/>
      <c r="AM115" s="77"/>
      <c r="AN115" s="77" t="s">
        <v>284</v>
      </c>
      <c r="AO115" s="77" t="s">
        <v>284</v>
      </c>
      <c r="AP115" s="77" t="s">
        <v>284</v>
      </c>
      <c r="AQ115" s="77" t="s">
        <v>284</v>
      </c>
      <c r="AR115" s="77" t="s">
        <v>284</v>
      </c>
      <c r="AS115" s="77" t="s">
        <v>284</v>
      </c>
      <c r="AT115" s="77" t="s">
        <v>284</v>
      </c>
      <c r="AU115" s="77" t="s">
        <v>284</v>
      </c>
      <c r="AV115" s="77" t="s">
        <v>284</v>
      </c>
      <c r="AW115" s="77" t="s">
        <v>284</v>
      </c>
      <c r="AX115" s="77" t="s">
        <v>284</v>
      </c>
      <c r="AY115" s="77" t="s">
        <v>284</v>
      </c>
      <c r="AZ115" s="77" t="s">
        <v>284</v>
      </c>
      <c r="BA115" s="77" t="s">
        <v>284</v>
      </c>
      <c r="BB115" s="77" t="s">
        <v>284</v>
      </c>
      <c r="BC115" s="77" t="s">
        <v>284</v>
      </c>
      <c r="BD115" s="77" t="s">
        <v>284</v>
      </c>
      <c r="BE115" s="77" t="s">
        <v>284</v>
      </c>
      <c r="BF115" s="77" t="s">
        <v>284</v>
      </c>
      <c r="BG115" s="77" t="s">
        <v>284</v>
      </c>
    </row>
    <row r="116" spans="2:59">
      <c r="N116" s="46"/>
      <c r="AS116" s="46"/>
    </row>
    <row r="117" spans="2:59" ht="20.45">
      <c r="B117" s="41" t="s">
        <v>239</v>
      </c>
      <c r="C117" s="4" t="str">
        <f t="shared" si="16"/>
        <v>Number</v>
      </c>
      <c r="D117" s="4" t="str">
        <f>$D$100</f>
        <v>OUT5_08_F_PR24</v>
      </c>
      <c r="E117" s="77"/>
      <c r="F117" s="77"/>
      <c r="G117" s="77"/>
      <c r="H117" s="77"/>
      <c r="I117" s="77"/>
      <c r="J117" s="77"/>
      <c r="K117" s="77"/>
      <c r="L117" s="77"/>
      <c r="M117" s="77"/>
      <c r="N117" s="77" t="s">
        <v>261</v>
      </c>
      <c r="O117" s="77"/>
      <c r="P117" s="77"/>
      <c r="Q117" s="77"/>
      <c r="R117" s="77"/>
      <c r="S117" s="77"/>
      <c r="T117" s="77"/>
      <c r="U117" s="77"/>
      <c r="V117" s="77"/>
      <c r="W117" s="77"/>
      <c r="X117" s="77"/>
      <c r="Y117" s="77"/>
      <c r="Z117" s="77"/>
      <c r="AA117" s="77"/>
      <c r="AB117" s="77"/>
      <c r="AG117" s="41" t="s">
        <v>239</v>
      </c>
      <c r="AH117" s="4" t="str">
        <f t="shared" si="18"/>
        <v>Number</v>
      </c>
      <c r="AI117" s="4" t="str">
        <f>$D$100</f>
        <v>OUT5_08_F_PR24</v>
      </c>
      <c r="AJ117" s="77"/>
      <c r="AK117" s="77"/>
      <c r="AL117" s="77"/>
      <c r="AM117" s="77"/>
      <c r="AN117" s="77"/>
      <c r="AO117" s="77"/>
      <c r="AP117" s="77"/>
      <c r="AQ117" s="77"/>
      <c r="AR117" s="77"/>
      <c r="AS117" s="77" t="s">
        <v>283</v>
      </c>
      <c r="AT117" s="77"/>
      <c r="AU117" s="77"/>
      <c r="AV117" s="77"/>
      <c r="AW117" s="77"/>
      <c r="AX117" s="77"/>
      <c r="AY117" s="77"/>
      <c r="AZ117" s="77"/>
      <c r="BA117" s="77"/>
      <c r="BB117" s="77"/>
      <c r="BC117" s="77"/>
      <c r="BD117" s="77"/>
      <c r="BE117" s="77"/>
      <c r="BF117" s="77"/>
      <c r="BG117" s="77"/>
    </row>
    <row r="118" spans="2:59" ht="20.45">
      <c r="B118" s="41" t="s">
        <v>249</v>
      </c>
      <c r="C118" s="4" t="str">
        <f t="shared" si="16"/>
        <v>Number</v>
      </c>
      <c r="D118" s="4" t="str">
        <f>$D$100</f>
        <v>OUT5_08_F_PR24</v>
      </c>
      <c r="E118" s="77"/>
      <c r="F118" s="77"/>
      <c r="G118" s="77"/>
      <c r="H118" s="77"/>
      <c r="I118" s="77"/>
      <c r="J118" s="77"/>
      <c r="K118" s="77"/>
      <c r="L118" s="77"/>
      <c r="M118" s="77"/>
      <c r="N118" s="77"/>
      <c r="O118" s="77"/>
      <c r="P118" s="77"/>
      <c r="Q118" s="77"/>
      <c r="R118" s="77"/>
      <c r="S118" s="77"/>
      <c r="T118" s="77"/>
      <c r="U118" s="77"/>
      <c r="V118" s="77"/>
      <c r="W118" s="77"/>
      <c r="X118" s="77"/>
      <c r="Y118" s="77"/>
      <c r="Z118" s="77"/>
      <c r="AA118" s="77"/>
      <c r="AB118" s="77"/>
      <c r="AG118" s="41" t="s">
        <v>249</v>
      </c>
      <c r="AH118" s="4" t="str">
        <f t="shared" si="18"/>
        <v>Number</v>
      </c>
      <c r="AI118" s="4" t="str">
        <f>$D$100</f>
        <v>OUT5_08_F_PR24</v>
      </c>
      <c r="AJ118" s="77"/>
      <c r="AK118" s="77"/>
      <c r="AL118" s="77"/>
      <c r="AM118" s="77"/>
      <c r="AN118" s="77"/>
      <c r="AO118" s="77"/>
      <c r="AP118" s="77"/>
      <c r="AQ118" s="77"/>
      <c r="AR118" s="77"/>
      <c r="AS118" s="77"/>
      <c r="AT118" s="77"/>
      <c r="AU118" s="77"/>
      <c r="AV118" s="77"/>
      <c r="AW118" s="77"/>
      <c r="AX118" s="77"/>
      <c r="AY118" s="77"/>
      <c r="AZ118" s="77"/>
      <c r="BA118" s="77"/>
      <c r="BB118" s="77"/>
      <c r="BC118" s="77"/>
      <c r="BD118" s="77"/>
      <c r="BE118" s="77"/>
      <c r="BF118" s="77"/>
      <c r="BG118" s="77"/>
    </row>
    <row r="120" spans="2:59" s="74" customFormat="1">
      <c r="B120" s="43" t="s">
        <v>274</v>
      </c>
      <c r="E120" s="43" t="s">
        <v>264</v>
      </c>
      <c r="F120" s="43" t="s">
        <v>215</v>
      </c>
      <c r="G120" s="43"/>
      <c r="H120" s="43" t="s">
        <v>265</v>
      </c>
      <c r="I120" s="43">
        <v>0</v>
      </c>
      <c r="AG120" s="43" t="s">
        <v>274</v>
      </c>
      <c r="AJ120" s="43" t="s">
        <v>264</v>
      </c>
      <c r="AK120" s="43" t="s">
        <v>215</v>
      </c>
      <c r="AL120" s="43"/>
      <c r="AM120" s="43" t="s">
        <v>265</v>
      </c>
      <c r="AN120" s="43">
        <v>0</v>
      </c>
    </row>
    <row r="122" spans="2:59" ht="21.95">
      <c r="B122" s="59" t="s">
        <v>259</v>
      </c>
      <c r="C122" s="75" t="s">
        <v>4</v>
      </c>
      <c r="D122" s="75" t="s">
        <v>266</v>
      </c>
      <c r="E122" s="60" t="s">
        <v>267</v>
      </c>
      <c r="F122" s="60" t="s">
        <v>268</v>
      </c>
      <c r="G122" s="60" t="s">
        <v>269</v>
      </c>
      <c r="H122" s="60" t="s">
        <v>270</v>
      </c>
      <c r="I122" s="60" t="s">
        <v>25</v>
      </c>
      <c r="J122" s="60" t="s">
        <v>26</v>
      </c>
      <c r="K122" s="60" t="s">
        <v>27</v>
      </c>
      <c r="L122" s="60" t="s">
        <v>28</v>
      </c>
      <c r="M122" s="60" t="s">
        <v>29</v>
      </c>
      <c r="N122" s="60" t="s">
        <v>30</v>
      </c>
      <c r="O122" s="60" t="s">
        <v>31</v>
      </c>
      <c r="P122" s="60" t="s">
        <v>32</v>
      </c>
      <c r="Q122" s="60" t="s">
        <v>33</v>
      </c>
      <c r="R122" s="60" t="s">
        <v>34</v>
      </c>
      <c r="S122" s="60" t="s">
        <v>35</v>
      </c>
      <c r="T122" s="60" t="s">
        <v>36</v>
      </c>
      <c r="U122" s="60" t="s">
        <v>37</v>
      </c>
      <c r="V122" s="60" t="s">
        <v>38</v>
      </c>
      <c r="W122" s="60" t="s">
        <v>39</v>
      </c>
      <c r="X122" s="60" t="s">
        <v>188</v>
      </c>
      <c r="Y122" s="60" t="s">
        <v>189</v>
      </c>
      <c r="Z122" s="60" t="s">
        <v>190</v>
      </c>
      <c r="AA122" s="60" t="s">
        <v>191</v>
      </c>
      <c r="AB122" s="60" t="s">
        <v>192</v>
      </c>
      <c r="AG122" s="59" t="s">
        <v>259</v>
      </c>
      <c r="AH122" s="75" t="s">
        <v>4</v>
      </c>
      <c r="AI122" s="75" t="s">
        <v>266</v>
      </c>
      <c r="AJ122" s="60" t="s">
        <v>267</v>
      </c>
      <c r="AK122" s="60" t="s">
        <v>268</v>
      </c>
      <c r="AL122" s="60" t="s">
        <v>269</v>
      </c>
      <c r="AM122" s="60" t="s">
        <v>270</v>
      </c>
      <c r="AN122" s="60" t="s">
        <v>25</v>
      </c>
      <c r="AO122" s="60" t="s">
        <v>26</v>
      </c>
      <c r="AP122" s="60" t="s">
        <v>27</v>
      </c>
      <c r="AQ122" s="60" t="s">
        <v>28</v>
      </c>
      <c r="AR122" s="60" t="s">
        <v>29</v>
      </c>
      <c r="AS122" s="60" t="s">
        <v>30</v>
      </c>
      <c r="AT122" s="60" t="s">
        <v>31</v>
      </c>
      <c r="AU122" s="60" t="s">
        <v>32</v>
      </c>
      <c r="AV122" s="60" t="s">
        <v>33</v>
      </c>
      <c r="AW122" s="60" t="s">
        <v>34</v>
      </c>
      <c r="AX122" s="60" t="s">
        <v>35</v>
      </c>
      <c r="AY122" s="60" t="s">
        <v>36</v>
      </c>
      <c r="AZ122" s="60" t="s">
        <v>37</v>
      </c>
      <c r="BA122" s="60" t="s">
        <v>38</v>
      </c>
      <c r="BB122" s="60" t="s">
        <v>39</v>
      </c>
      <c r="BC122" s="60" t="s">
        <v>188</v>
      </c>
      <c r="BD122" s="60" t="s">
        <v>189</v>
      </c>
      <c r="BE122" s="60" t="s">
        <v>190</v>
      </c>
      <c r="BF122" s="60" t="s">
        <v>191</v>
      </c>
      <c r="BG122" s="60" t="s">
        <v>192</v>
      </c>
    </row>
    <row r="123" spans="2:59" ht="20.45">
      <c r="B123" s="41" t="s">
        <v>0</v>
      </c>
      <c r="C123" s="4" t="str">
        <f>$F$97</f>
        <v>Number</v>
      </c>
      <c r="D123" s="4" t="s">
        <v>218</v>
      </c>
      <c r="E123" s="77"/>
      <c r="F123" s="77"/>
      <c r="G123" s="77"/>
      <c r="H123" s="77"/>
      <c r="I123" s="77"/>
      <c r="J123" s="77"/>
      <c r="K123" s="77"/>
      <c r="L123" s="77"/>
      <c r="M123" s="77"/>
      <c r="N123" s="77"/>
      <c r="O123" s="77"/>
      <c r="P123" s="77"/>
      <c r="Q123" s="77"/>
      <c r="R123" s="77"/>
      <c r="S123" s="77"/>
      <c r="T123" s="77"/>
      <c r="U123" s="77"/>
      <c r="V123" s="77"/>
      <c r="W123" s="77"/>
      <c r="X123" s="77"/>
      <c r="Y123" s="77"/>
      <c r="Z123" s="77"/>
      <c r="AA123" s="77"/>
      <c r="AB123" s="77"/>
      <c r="AG123" s="41" t="s">
        <v>0</v>
      </c>
      <c r="AH123" s="4" t="str">
        <f>$F$97</f>
        <v>Number</v>
      </c>
      <c r="AI123" s="4" t="s">
        <v>218</v>
      </c>
      <c r="AJ123" s="77"/>
      <c r="AK123" s="77"/>
      <c r="AL123" s="77"/>
      <c r="AM123" s="77"/>
      <c r="AN123" s="77"/>
      <c r="AO123" s="77"/>
      <c r="AP123" s="77"/>
      <c r="AQ123" s="77"/>
      <c r="AR123" s="77"/>
      <c r="AS123" s="77"/>
      <c r="AT123" s="77"/>
      <c r="AU123" s="77"/>
      <c r="AV123" s="77"/>
      <c r="AW123" s="77"/>
      <c r="AX123" s="77"/>
      <c r="AY123" s="77"/>
      <c r="AZ123" s="77"/>
      <c r="BA123" s="77"/>
      <c r="BB123" s="77"/>
      <c r="BC123" s="77"/>
      <c r="BD123" s="77"/>
      <c r="BE123" s="77"/>
      <c r="BF123" s="77"/>
      <c r="BG123" s="77"/>
    </row>
    <row r="124" spans="2:59" ht="20.45">
      <c r="B124" s="41" t="s">
        <v>232</v>
      </c>
      <c r="C124" s="4" t="str">
        <f t="shared" ref="C124:C141" si="20">$F$97</f>
        <v>Number</v>
      </c>
      <c r="D124" s="4" t="str">
        <f t="shared" ref="D124:D138" si="21">$D$123</f>
        <v>OUT5_08_G_PR24</v>
      </c>
      <c r="E124" s="77"/>
      <c r="F124" s="77"/>
      <c r="G124" s="77"/>
      <c r="H124" s="77"/>
      <c r="I124" s="77"/>
      <c r="J124" s="77"/>
      <c r="K124" s="77"/>
      <c r="L124" s="77"/>
      <c r="M124" s="77"/>
      <c r="N124" s="77"/>
      <c r="O124" s="77"/>
      <c r="P124" s="77"/>
      <c r="Q124" s="77"/>
      <c r="R124" s="77"/>
      <c r="S124" s="77"/>
      <c r="T124" s="77"/>
      <c r="U124" s="77"/>
      <c r="V124" s="77"/>
      <c r="W124" s="77"/>
      <c r="X124" s="77"/>
      <c r="Y124" s="77"/>
      <c r="Z124" s="77"/>
      <c r="AA124" s="77"/>
      <c r="AB124" s="77"/>
      <c r="AG124" s="41" t="s">
        <v>232</v>
      </c>
      <c r="AH124" s="4" t="str">
        <f t="shared" ref="AH124:AH141" si="22">$F$97</f>
        <v>Number</v>
      </c>
      <c r="AI124" s="4" t="str">
        <f t="shared" ref="AI124:AI138" si="23">$D$123</f>
        <v>OUT5_08_G_PR24</v>
      </c>
      <c r="AJ124" s="77"/>
      <c r="AK124" s="77"/>
      <c r="AL124" s="77"/>
      <c r="AM124" s="77"/>
      <c r="AN124" s="77"/>
      <c r="AO124" s="77"/>
      <c r="AP124" s="77"/>
      <c r="AQ124" s="77"/>
      <c r="AR124" s="77"/>
      <c r="AS124" s="77"/>
      <c r="AT124" s="77"/>
      <c r="AU124" s="77"/>
      <c r="AV124" s="77"/>
      <c r="AW124" s="77"/>
      <c r="AX124" s="77"/>
      <c r="AY124" s="77"/>
      <c r="AZ124" s="77"/>
      <c r="BA124" s="77"/>
      <c r="BB124" s="77"/>
      <c r="BC124" s="77"/>
      <c r="BD124" s="77"/>
      <c r="BE124" s="77"/>
      <c r="BF124" s="77"/>
      <c r="BG124" s="77"/>
    </row>
    <row r="125" spans="2:59" ht="20.45">
      <c r="B125" s="41" t="s">
        <v>233</v>
      </c>
      <c r="C125" s="4" t="str">
        <f t="shared" si="20"/>
        <v>Number</v>
      </c>
      <c r="D125" s="4" t="str">
        <f t="shared" si="21"/>
        <v>OUT5_08_G_PR24</v>
      </c>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G125" s="41" t="s">
        <v>233</v>
      </c>
      <c r="AH125" s="4" t="str">
        <f t="shared" si="22"/>
        <v>Number</v>
      </c>
      <c r="AI125" s="4" t="str">
        <f t="shared" si="23"/>
        <v>OUT5_08_G_PR24</v>
      </c>
      <c r="AJ125" s="77"/>
      <c r="AK125" s="77"/>
      <c r="AL125" s="77"/>
      <c r="AM125" s="77"/>
      <c r="AN125" s="77"/>
      <c r="AO125" s="77"/>
      <c r="AP125" s="77"/>
      <c r="AQ125" s="77"/>
      <c r="AR125" s="77"/>
      <c r="AS125" s="77"/>
      <c r="AT125" s="77"/>
      <c r="AU125" s="77"/>
      <c r="AV125" s="77"/>
      <c r="AW125" s="77"/>
      <c r="AX125" s="77"/>
      <c r="AY125" s="77"/>
      <c r="AZ125" s="77"/>
      <c r="BA125" s="77"/>
      <c r="BB125" s="77"/>
      <c r="BC125" s="77"/>
      <c r="BD125" s="77"/>
      <c r="BE125" s="77"/>
      <c r="BF125" s="77"/>
      <c r="BG125" s="77"/>
    </row>
    <row r="126" spans="2:59" ht="20.45">
      <c r="B126" s="41" t="s">
        <v>236</v>
      </c>
      <c r="C126" s="4" t="str">
        <f t="shared" si="20"/>
        <v>Number</v>
      </c>
      <c r="D126" s="4" t="str">
        <f t="shared" si="21"/>
        <v>OUT5_08_G_PR24</v>
      </c>
      <c r="E126" s="77"/>
      <c r="F126" s="77"/>
      <c r="G126" s="77"/>
      <c r="H126" s="77"/>
      <c r="I126" s="77"/>
      <c r="J126" s="77"/>
      <c r="K126" s="77"/>
      <c r="L126" s="77"/>
      <c r="M126" s="77"/>
      <c r="N126" s="77" t="s">
        <v>261</v>
      </c>
      <c r="O126" s="77"/>
      <c r="P126" s="77"/>
      <c r="Q126" s="77"/>
      <c r="R126" s="77"/>
      <c r="S126" s="77"/>
      <c r="T126" s="77"/>
      <c r="U126" s="77"/>
      <c r="V126" s="77"/>
      <c r="W126" s="77"/>
      <c r="X126" s="77"/>
      <c r="Y126" s="77"/>
      <c r="Z126" s="77"/>
      <c r="AA126" s="77"/>
      <c r="AB126" s="77"/>
      <c r="AG126" s="41" t="s">
        <v>236</v>
      </c>
      <c r="AH126" s="4" t="str">
        <f t="shared" si="22"/>
        <v>Number</v>
      </c>
      <c r="AI126" s="4" t="str">
        <f t="shared" si="23"/>
        <v>OUT5_08_G_PR24</v>
      </c>
      <c r="AJ126" s="77"/>
      <c r="AK126" s="77"/>
      <c r="AL126" s="77"/>
      <c r="AM126" s="77"/>
      <c r="AN126" s="77"/>
      <c r="AO126" s="77"/>
      <c r="AP126" s="77"/>
      <c r="AQ126" s="77"/>
      <c r="AR126" s="77"/>
      <c r="AS126" s="77" t="s">
        <v>283</v>
      </c>
      <c r="AT126" s="77"/>
      <c r="AU126" s="77"/>
      <c r="AV126" s="77"/>
      <c r="AW126" s="77"/>
      <c r="AX126" s="77"/>
      <c r="AY126" s="77"/>
      <c r="AZ126" s="77"/>
      <c r="BA126" s="77"/>
      <c r="BB126" s="77"/>
      <c r="BC126" s="77"/>
      <c r="BD126" s="77"/>
      <c r="BE126" s="77"/>
      <c r="BF126" s="77"/>
      <c r="BG126" s="77"/>
    </row>
    <row r="127" spans="2:59" ht="20.45">
      <c r="B127" s="41" t="s">
        <v>237</v>
      </c>
      <c r="C127" s="4" t="str">
        <f t="shared" si="20"/>
        <v>Number</v>
      </c>
      <c r="D127" s="4" t="str">
        <f t="shared" si="21"/>
        <v>OUT5_08_G_PR24</v>
      </c>
      <c r="E127" s="77"/>
      <c r="F127" s="77"/>
      <c r="G127" s="77"/>
      <c r="H127" s="77"/>
      <c r="I127" s="77"/>
      <c r="J127" s="77"/>
      <c r="K127" s="77"/>
      <c r="L127" s="77"/>
      <c r="M127" s="77"/>
      <c r="N127" s="77"/>
      <c r="O127" s="77"/>
      <c r="P127" s="77"/>
      <c r="Q127" s="77"/>
      <c r="R127" s="77"/>
      <c r="S127" s="77"/>
      <c r="T127" s="77"/>
      <c r="U127" s="77"/>
      <c r="V127" s="77"/>
      <c r="W127" s="77"/>
      <c r="X127" s="77"/>
      <c r="Y127" s="77"/>
      <c r="Z127" s="77"/>
      <c r="AA127" s="77"/>
      <c r="AB127" s="77"/>
      <c r="AG127" s="41" t="s">
        <v>237</v>
      </c>
      <c r="AH127" s="4" t="str">
        <f t="shared" si="22"/>
        <v>Number</v>
      </c>
      <c r="AI127" s="4" t="str">
        <f t="shared" si="23"/>
        <v>OUT5_08_G_PR24</v>
      </c>
      <c r="AJ127" s="77"/>
      <c r="AK127" s="77"/>
      <c r="AL127" s="77"/>
      <c r="AM127" s="77"/>
      <c r="AN127" s="77"/>
      <c r="AO127" s="77"/>
      <c r="AP127" s="77"/>
      <c r="AQ127" s="77"/>
      <c r="AR127" s="77"/>
      <c r="AS127" s="77"/>
      <c r="AT127" s="77"/>
      <c r="AU127" s="77"/>
      <c r="AV127" s="77"/>
      <c r="AW127" s="77"/>
      <c r="AX127" s="77"/>
      <c r="AY127" s="77"/>
      <c r="AZ127" s="77"/>
      <c r="BA127" s="77"/>
      <c r="BB127" s="77"/>
      <c r="BC127" s="77"/>
      <c r="BD127" s="77"/>
      <c r="BE127" s="77"/>
      <c r="BF127" s="77"/>
      <c r="BG127" s="77"/>
    </row>
    <row r="128" spans="2:59" ht="20.45">
      <c r="B128" s="41" t="s">
        <v>241</v>
      </c>
      <c r="C128" s="4" t="str">
        <f t="shared" si="20"/>
        <v>Number</v>
      </c>
      <c r="D128" s="4" t="str">
        <f t="shared" si="21"/>
        <v>OUT5_08_G_PR24</v>
      </c>
      <c r="E128" s="77"/>
      <c r="F128" s="77"/>
      <c r="G128" s="77"/>
      <c r="H128" s="77"/>
      <c r="I128" s="77"/>
      <c r="J128" s="77"/>
      <c r="K128" s="77"/>
      <c r="L128" s="77"/>
      <c r="M128" s="77"/>
      <c r="N128" s="77"/>
      <c r="O128" s="77"/>
      <c r="P128" s="77"/>
      <c r="Q128" s="77"/>
      <c r="R128" s="77"/>
      <c r="S128" s="77"/>
      <c r="T128" s="77"/>
      <c r="U128" s="77"/>
      <c r="V128" s="77"/>
      <c r="W128" s="77"/>
      <c r="X128" s="77"/>
      <c r="Y128" s="77"/>
      <c r="Z128" s="77"/>
      <c r="AA128" s="77"/>
      <c r="AB128" s="77"/>
      <c r="AG128" s="41" t="s">
        <v>241</v>
      </c>
      <c r="AH128" s="4" t="str">
        <f t="shared" si="22"/>
        <v>Number</v>
      </c>
      <c r="AI128" s="4" t="str">
        <f t="shared" si="23"/>
        <v>OUT5_08_G_PR24</v>
      </c>
      <c r="AJ128" s="77"/>
      <c r="AK128" s="77"/>
      <c r="AL128" s="77"/>
      <c r="AM128" s="77"/>
      <c r="AN128" s="77"/>
      <c r="AO128" s="77"/>
      <c r="AP128" s="77"/>
      <c r="AQ128" s="77"/>
      <c r="AR128" s="77"/>
      <c r="AS128" s="77"/>
      <c r="AT128" s="77"/>
      <c r="AU128" s="77"/>
      <c r="AV128" s="77"/>
      <c r="AW128" s="77"/>
      <c r="AX128" s="77"/>
      <c r="AY128" s="77"/>
      <c r="AZ128" s="77"/>
      <c r="BA128" s="77"/>
      <c r="BB128" s="77"/>
      <c r="BC128" s="77"/>
      <c r="BD128" s="77"/>
      <c r="BE128" s="77"/>
      <c r="BF128" s="77"/>
      <c r="BG128" s="77"/>
    </row>
    <row r="129" spans="2:59" ht="20.45">
      <c r="B129" s="41" t="s">
        <v>242</v>
      </c>
      <c r="C129" s="4" t="str">
        <f t="shared" si="20"/>
        <v>Number</v>
      </c>
      <c r="D129" s="4" t="str">
        <f t="shared" si="21"/>
        <v>OUT5_08_G_PR24</v>
      </c>
      <c r="E129" s="77"/>
      <c r="F129" s="77"/>
      <c r="G129" s="77"/>
      <c r="H129" s="77"/>
      <c r="I129" s="77"/>
      <c r="J129" s="77"/>
      <c r="K129" s="77"/>
      <c r="L129" s="77"/>
      <c r="M129" s="77"/>
      <c r="N129" s="77"/>
      <c r="O129" s="77"/>
      <c r="P129" s="77"/>
      <c r="Q129" s="77"/>
      <c r="R129" s="77"/>
      <c r="S129" s="77"/>
      <c r="T129" s="77"/>
      <c r="U129" s="77"/>
      <c r="V129" s="77"/>
      <c r="W129" s="77"/>
      <c r="X129" s="77"/>
      <c r="Y129" s="77"/>
      <c r="Z129" s="77"/>
      <c r="AA129" s="77"/>
      <c r="AB129" s="77"/>
      <c r="AG129" s="41" t="s">
        <v>242</v>
      </c>
      <c r="AH129" s="4" t="str">
        <f t="shared" si="22"/>
        <v>Number</v>
      </c>
      <c r="AI129" s="4" t="str">
        <f t="shared" si="23"/>
        <v>OUT5_08_G_PR24</v>
      </c>
      <c r="AJ129" s="77"/>
      <c r="AK129" s="77"/>
      <c r="AL129" s="77"/>
      <c r="AM129" s="77"/>
      <c r="AN129" s="77"/>
      <c r="AO129" s="77"/>
      <c r="AP129" s="77"/>
      <c r="AQ129" s="77"/>
      <c r="AR129" s="77"/>
      <c r="AS129" s="77"/>
      <c r="AT129" s="77"/>
      <c r="AU129" s="77"/>
      <c r="AV129" s="77"/>
      <c r="AW129" s="77"/>
      <c r="AX129" s="77"/>
      <c r="AY129" s="77"/>
      <c r="AZ129" s="77"/>
      <c r="BA129" s="77"/>
      <c r="BB129" s="77"/>
      <c r="BC129" s="77"/>
      <c r="BD129" s="77"/>
      <c r="BE129" s="77"/>
      <c r="BF129" s="77"/>
      <c r="BG129" s="77"/>
    </row>
    <row r="130" spans="2:59" ht="20.45">
      <c r="B130" s="41" t="s">
        <v>243</v>
      </c>
      <c r="C130" s="4" t="str">
        <f t="shared" si="20"/>
        <v>Number</v>
      </c>
      <c r="D130" s="4" t="str">
        <f t="shared" si="21"/>
        <v>OUT5_08_G_PR24</v>
      </c>
      <c r="E130" s="77"/>
      <c r="F130" s="77"/>
      <c r="G130" s="77"/>
      <c r="H130" s="77"/>
      <c r="I130" s="77"/>
      <c r="J130" s="77"/>
      <c r="K130" s="77"/>
      <c r="L130" s="77"/>
      <c r="M130" s="77"/>
      <c r="N130" s="77" t="s">
        <v>261</v>
      </c>
      <c r="O130" s="77"/>
      <c r="P130" s="77"/>
      <c r="Q130" s="77"/>
      <c r="R130" s="77"/>
      <c r="S130" s="77"/>
      <c r="T130" s="77"/>
      <c r="U130" s="77"/>
      <c r="V130" s="77"/>
      <c r="W130" s="77"/>
      <c r="X130" s="77"/>
      <c r="Y130" s="77"/>
      <c r="Z130" s="77"/>
      <c r="AA130" s="77"/>
      <c r="AB130" s="77"/>
      <c r="AG130" s="41" t="s">
        <v>243</v>
      </c>
      <c r="AH130" s="4" t="str">
        <f t="shared" si="22"/>
        <v>Number</v>
      </c>
      <c r="AI130" s="4" t="str">
        <f t="shared" si="23"/>
        <v>OUT5_08_G_PR24</v>
      </c>
      <c r="AJ130" s="77"/>
      <c r="AK130" s="77"/>
      <c r="AL130" s="77"/>
      <c r="AM130" s="77"/>
      <c r="AN130" s="77"/>
      <c r="AO130" s="77"/>
      <c r="AP130" s="77"/>
      <c r="AQ130" s="77"/>
      <c r="AR130" s="77"/>
      <c r="AS130" s="77" t="s">
        <v>283</v>
      </c>
      <c r="AT130" s="77"/>
      <c r="AU130" s="77"/>
      <c r="AV130" s="77"/>
      <c r="AW130" s="77"/>
      <c r="AX130" s="77"/>
      <c r="AY130" s="77"/>
      <c r="AZ130" s="77"/>
      <c r="BA130" s="77"/>
      <c r="BB130" s="77"/>
      <c r="BC130" s="77"/>
      <c r="BD130" s="77"/>
      <c r="BE130" s="77"/>
      <c r="BF130" s="77"/>
      <c r="BG130" s="77"/>
    </row>
    <row r="131" spans="2:59" ht="20.45">
      <c r="B131" s="41" t="s">
        <v>244</v>
      </c>
      <c r="C131" s="4" t="str">
        <f t="shared" si="20"/>
        <v>Number</v>
      </c>
      <c r="D131" s="4" t="str">
        <f t="shared" si="21"/>
        <v>OUT5_08_G_PR24</v>
      </c>
      <c r="E131" s="77"/>
      <c r="F131" s="77"/>
      <c r="G131" s="77"/>
      <c r="H131" s="77"/>
      <c r="I131" s="77"/>
      <c r="J131" s="77"/>
      <c r="K131" s="77"/>
      <c r="L131" s="77"/>
      <c r="M131" s="77"/>
      <c r="N131" s="77" t="s">
        <v>261</v>
      </c>
      <c r="O131" s="77"/>
      <c r="P131" s="77"/>
      <c r="Q131" s="77"/>
      <c r="R131" s="77"/>
      <c r="S131" s="77"/>
      <c r="T131" s="77"/>
      <c r="U131" s="77"/>
      <c r="V131" s="77"/>
      <c r="W131" s="77"/>
      <c r="X131" s="77"/>
      <c r="Y131" s="77"/>
      <c r="Z131" s="77"/>
      <c r="AA131" s="77"/>
      <c r="AB131" s="77"/>
      <c r="AG131" s="41" t="s">
        <v>244</v>
      </c>
      <c r="AH131" s="4" t="str">
        <f t="shared" si="22"/>
        <v>Number</v>
      </c>
      <c r="AI131" s="4" t="str">
        <f t="shared" si="23"/>
        <v>OUT5_08_G_PR24</v>
      </c>
      <c r="AJ131" s="77"/>
      <c r="AK131" s="77"/>
      <c r="AL131" s="77"/>
      <c r="AM131" s="77"/>
      <c r="AN131" s="77"/>
      <c r="AO131" s="77"/>
      <c r="AP131" s="77"/>
      <c r="AQ131" s="77"/>
      <c r="AR131" s="77"/>
      <c r="AS131" s="77" t="s">
        <v>283</v>
      </c>
      <c r="AT131" s="77"/>
      <c r="AU131" s="77"/>
      <c r="AV131" s="77"/>
      <c r="AW131" s="77"/>
      <c r="AX131" s="77"/>
      <c r="AY131" s="77"/>
      <c r="AZ131" s="77"/>
      <c r="BA131" s="77"/>
      <c r="BB131" s="77"/>
      <c r="BC131" s="77"/>
      <c r="BD131" s="77"/>
      <c r="BE131" s="77"/>
      <c r="BF131" s="77"/>
      <c r="BG131" s="77"/>
    </row>
    <row r="132" spans="2:59" ht="20.45">
      <c r="B132" s="41" t="s">
        <v>245</v>
      </c>
      <c r="C132" s="4" t="str">
        <f t="shared" si="20"/>
        <v>Number</v>
      </c>
      <c r="D132" s="4" t="str">
        <f t="shared" si="21"/>
        <v>OUT5_08_G_PR24</v>
      </c>
      <c r="E132" s="77"/>
      <c r="F132" s="77"/>
      <c r="G132" s="77"/>
      <c r="H132" s="77"/>
      <c r="I132" s="77"/>
      <c r="J132" s="77"/>
      <c r="K132" s="77"/>
      <c r="L132" s="77"/>
      <c r="M132" s="77"/>
      <c r="N132" s="77" t="s">
        <v>261</v>
      </c>
      <c r="O132" s="77"/>
      <c r="P132" s="77"/>
      <c r="Q132" s="77"/>
      <c r="R132" s="77"/>
      <c r="S132" s="77"/>
      <c r="T132" s="77"/>
      <c r="U132" s="77"/>
      <c r="V132" s="77"/>
      <c r="W132" s="77"/>
      <c r="X132" s="77"/>
      <c r="Y132" s="77"/>
      <c r="Z132" s="77"/>
      <c r="AA132" s="77"/>
      <c r="AB132" s="77"/>
      <c r="AG132" s="41" t="s">
        <v>245</v>
      </c>
      <c r="AH132" s="4" t="str">
        <f t="shared" si="22"/>
        <v>Number</v>
      </c>
      <c r="AI132" s="4" t="str">
        <f t="shared" si="23"/>
        <v>OUT5_08_G_PR24</v>
      </c>
      <c r="AJ132" s="77"/>
      <c r="AK132" s="77"/>
      <c r="AL132" s="77"/>
      <c r="AM132" s="77"/>
      <c r="AN132" s="77"/>
      <c r="AO132" s="77"/>
      <c r="AP132" s="77"/>
      <c r="AQ132" s="77"/>
      <c r="AR132" s="77"/>
      <c r="AS132" s="77" t="s">
        <v>283</v>
      </c>
      <c r="AT132" s="77"/>
      <c r="AU132" s="77"/>
      <c r="AV132" s="77"/>
      <c r="AW132" s="77"/>
      <c r="AX132" s="77"/>
      <c r="AY132" s="77"/>
      <c r="AZ132" s="77"/>
      <c r="BA132" s="77"/>
      <c r="BB132" s="77"/>
      <c r="BC132" s="77"/>
      <c r="BD132" s="77"/>
      <c r="BE132" s="77"/>
      <c r="BF132" s="77"/>
      <c r="BG132" s="77"/>
    </row>
    <row r="133" spans="2:59" ht="20.45">
      <c r="B133" s="41" t="s">
        <v>246</v>
      </c>
      <c r="C133" s="4" t="str">
        <f t="shared" si="20"/>
        <v>Number</v>
      </c>
      <c r="D133" s="4" t="str">
        <f t="shared" si="21"/>
        <v>OUT5_08_G_PR24</v>
      </c>
      <c r="E133" s="77"/>
      <c r="F133" s="77"/>
      <c r="G133" s="77"/>
      <c r="H133" s="77"/>
      <c r="I133" s="77"/>
      <c r="J133" s="77"/>
      <c r="K133" s="77"/>
      <c r="L133" s="77"/>
      <c r="M133" s="77"/>
      <c r="N133" s="77"/>
      <c r="O133" s="77"/>
      <c r="P133" s="77"/>
      <c r="Q133" s="77"/>
      <c r="R133" s="77"/>
      <c r="S133" s="77"/>
      <c r="T133" s="77"/>
      <c r="U133" s="77"/>
      <c r="V133" s="77"/>
      <c r="W133" s="77"/>
      <c r="X133" s="77"/>
      <c r="Y133" s="77"/>
      <c r="Z133" s="77"/>
      <c r="AA133" s="77"/>
      <c r="AB133" s="77"/>
      <c r="AG133" s="41" t="s">
        <v>246</v>
      </c>
      <c r="AH133" s="4" t="str">
        <f t="shared" si="22"/>
        <v>Number</v>
      </c>
      <c r="AI133" s="4" t="str">
        <f t="shared" si="23"/>
        <v>OUT5_08_G_PR24</v>
      </c>
      <c r="AJ133" s="77"/>
      <c r="AK133" s="77"/>
      <c r="AL133" s="77"/>
      <c r="AM133" s="77"/>
      <c r="AN133" s="77"/>
      <c r="AO133" s="77"/>
      <c r="AP133" s="77"/>
      <c r="AQ133" s="77"/>
      <c r="AR133" s="77"/>
      <c r="AS133" s="77"/>
      <c r="AT133" s="77"/>
      <c r="AU133" s="77"/>
      <c r="AV133" s="77"/>
      <c r="AW133" s="77"/>
      <c r="AX133" s="77"/>
      <c r="AY133" s="77"/>
      <c r="AZ133" s="77"/>
      <c r="BA133" s="77"/>
      <c r="BB133" s="77"/>
      <c r="BC133" s="77"/>
      <c r="BD133" s="77"/>
      <c r="BE133" s="77"/>
      <c r="BF133" s="77"/>
      <c r="BG133" s="77"/>
    </row>
    <row r="134" spans="2:59" ht="20.45">
      <c r="B134" s="41" t="s">
        <v>247</v>
      </c>
      <c r="C134" s="4" t="str">
        <f t="shared" si="20"/>
        <v>Number</v>
      </c>
      <c r="D134" s="4" t="str">
        <f t="shared" si="21"/>
        <v>OUT5_08_G_PR24</v>
      </c>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G134" s="41" t="s">
        <v>247</v>
      </c>
      <c r="AH134" s="4" t="str">
        <f t="shared" si="22"/>
        <v>Number</v>
      </c>
      <c r="AI134" s="4" t="str">
        <f t="shared" si="23"/>
        <v>OUT5_08_G_PR24</v>
      </c>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row>
    <row r="135" spans="2:59" ht="20.45">
      <c r="B135" s="41" t="s">
        <v>253</v>
      </c>
      <c r="C135" s="4" t="str">
        <f t="shared" si="20"/>
        <v>Number</v>
      </c>
      <c r="D135" s="4" t="str">
        <f t="shared" si="21"/>
        <v>OUT5_08_G_PR24</v>
      </c>
      <c r="E135" s="77"/>
      <c r="F135" s="77"/>
      <c r="G135" s="77"/>
      <c r="H135" s="77"/>
      <c r="I135" s="77"/>
      <c r="J135" s="77"/>
      <c r="K135" s="77"/>
      <c r="L135" s="77"/>
      <c r="M135" s="77"/>
      <c r="N135" s="77"/>
      <c r="O135" s="77"/>
      <c r="P135" s="77"/>
      <c r="Q135" s="77"/>
      <c r="R135" s="77"/>
      <c r="S135" s="77"/>
      <c r="T135" s="77"/>
      <c r="U135" s="77"/>
      <c r="V135" s="77"/>
      <c r="W135" s="77"/>
      <c r="X135" s="77"/>
      <c r="Y135" s="77"/>
      <c r="Z135" s="77"/>
      <c r="AA135" s="77"/>
      <c r="AB135" s="77"/>
      <c r="AG135" s="41" t="s">
        <v>253</v>
      </c>
      <c r="AH135" s="4" t="str">
        <f t="shared" si="22"/>
        <v>Number</v>
      </c>
      <c r="AI135" s="4" t="str">
        <f t="shared" si="23"/>
        <v>OUT5_08_G_PR24</v>
      </c>
      <c r="AJ135" s="77"/>
      <c r="AK135" s="77"/>
      <c r="AL135" s="77"/>
      <c r="AM135" s="77"/>
      <c r="AN135" s="77"/>
      <c r="AO135" s="77"/>
      <c r="AP135" s="77"/>
      <c r="AQ135" s="77"/>
      <c r="AR135" s="77"/>
      <c r="AS135" s="77"/>
      <c r="AT135" s="77"/>
      <c r="AU135" s="77"/>
      <c r="AV135" s="77"/>
      <c r="AW135" s="77"/>
      <c r="AX135" s="77"/>
      <c r="AY135" s="77"/>
      <c r="AZ135" s="77"/>
      <c r="BA135" s="77"/>
      <c r="BB135" s="77"/>
      <c r="BC135" s="77"/>
      <c r="BD135" s="77"/>
      <c r="BE135" s="77"/>
      <c r="BF135" s="77"/>
      <c r="BG135" s="77"/>
    </row>
    <row r="136" spans="2:59" ht="20.45">
      <c r="B136" s="41" t="s">
        <v>254</v>
      </c>
      <c r="C136" s="4" t="str">
        <f t="shared" si="20"/>
        <v>Number</v>
      </c>
      <c r="D136" s="4" t="str">
        <f t="shared" si="21"/>
        <v>OUT5_08_G_PR24</v>
      </c>
      <c r="E136" s="77"/>
      <c r="F136" s="77"/>
      <c r="G136" s="77"/>
      <c r="H136" s="77"/>
      <c r="I136" s="77"/>
      <c r="J136" s="77"/>
      <c r="K136" s="77"/>
      <c r="L136" s="77"/>
      <c r="M136" s="77"/>
      <c r="N136" s="77"/>
      <c r="O136" s="77"/>
      <c r="P136" s="77"/>
      <c r="Q136" s="77"/>
      <c r="R136" s="77"/>
      <c r="S136" s="77"/>
      <c r="T136" s="77"/>
      <c r="U136" s="77"/>
      <c r="V136" s="77"/>
      <c r="W136" s="77"/>
      <c r="X136" s="77"/>
      <c r="Y136" s="77"/>
      <c r="Z136" s="77"/>
      <c r="AA136" s="77"/>
      <c r="AB136" s="77"/>
      <c r="AG136" s="41" t="s">
        <v>254</v>
      </c>
      <c r="AH136" s="4" t="str">
        <f t="shared" si="22"/>
        <v>Number</v>
      </c>
      <c r="AI136" s="4" t="str">
        <f t="shared" si="23"/>
        <v>OUT5_08_G_PR24</v>
      </c>
      <c r="AJ136" s="77"/>
      <c r="AK136" s="77"/>
      <c r="AL136" s="77"/>
      <c r="AM136" s="77"/>
      <c r="AN136" s="77"/>
      <c r="AO136" s="77"/>
      <c r="AP136" s="77"/>
      <c r="AQ136" s="77"/>
      <c r="AR136" s="77"/>
      <c r="AS136" s="77"/>
      <c r="AT136" s="77"/>
      <c r="AU136" s="77"/>
      <c r="AV136" s="77"/>
      <c r="AW136" s="77"/>
      <c r="AX136" s="77"/>
      <c r="AY136" s="77"/>
      <c r="AZ136" s="77"/>
      <c r="BA136" s="77"/>
      <c r="BB136" s="77"/>
      <c r="BC136" s="77"/>
      <c r="BD136" s="77"/>
      <c r="BE136" s="77"/>
      <c r="BF136" s="77"/>
      <c r="BG136" s="77"/>
    </row>
    <row r="137" spans="2:59" ht="20.45">
      <c r="B137" s="41" t="s">
        <v>255</v>
      </c>
      <c r="C137" s="4" t="str">
        <f t="shared" si="20"/>
        <v>Number</v>
      </c>
      <c r="D137" s="4" t="str">
        <f t="shared" si="21"/>
        <v>OUT5_08_G_PR24</v>
      </c>
      <c r="E137" s="77"/>
      <c r="F137" s="77"/>
      <c r="G137" s="77"/>
      <c r="H137" s="77"/>
      <c r="I137" s="77"/>
      <c r="J137" s="77"/>
      <c r="K137" s="77"/>
      <c r="L137" s="77"/>
      <c r="M137" s="77"/>
      <c r="N137" s="77"/>
      <c r="O137" s="77"/>
      <c r="P137" s="77"/>
      <c r="Q137" s="77"/>
      <c r="R137" s="77"/>
      <c r="S137" s="77"/>
      <c r="T137" s="77"/>
      <c r="U137" s="77"/>
      <c r="V137" s="77"/>
      <c r="W137" s="77"/>
      <c r="X137" s="77"/>
      <c r="Y137" s="77"/>
      <c r="Z137" s="77"/>
      <c r="AA137" s="77"/>
      <c r="AB137" s="77"/>
      <c r="AG137" s="41" t="s">
        <v>255</v>
      </c>
      <c r="AH137" s="4" t="str">
        <f t="shared" si="22"/>
        <v>Number</v>
      </c>
      <c r="AI137" s="4" t="str">
        <f t="shared" si="23"/>
        <v>OUT5_08_G_PR24</v>
      </c>
      <c r="AJ137" s="77"/>
      <c r="AK137" s="77"/>
      <c r="AL137" s="77"/>
      <c r="AM137" s="77"/>
      <c r="AN137" s="77"/>
      <c r="AO137" s="77"/>
      <c r="AP137" s="77"/>
      <c r="AQ137" s="77"/>
      <c r="AR137" s="77"/>
      <c r="AS137" s="77"/>
      <c r="AT137" s="77"/>
      <c r="AU137" s="77"/>
      <c r="AV137" s="77"/>
      <c r="AW137" s="77"/>
      <c r="AX137" s="77"/>
      <c r="AY137" s="77"/>
      <c r="AZ137" s="77"/>
      <c r="BA137" s="77"/>
      <c r="BB137" s="77"/>
      <c r="BC137" s="77"/>
      <c r="BD137" s="77"/>
      <c r="BE137" s="77"/>
      <c r="BF137" s="77"/>
      <c r="BG137" s="77"/>
    </row>
    <row r="138" spans="2:59" ht="20.45">
      <c r="B138" s="41" t="s">
        <v>257</v>
      </c>
      <c r="C138" s="4" t="str">
        <f t="shared" si="20"/>
        <v>Number</v>
      </c>
      <c r="D138" s="4" t="str">
        <f t="shared" si="21"/>
        <v>OUT5_08_G_PR24</v>
      </c>
      <c r="E138" s="77"/>
      <c r="F138" s="77"/>
      <c r="G138" s="77"/>
      <c r="H138" s="77"/>
      <c r="I138" s="77" t="s">
        <v>261</v>
      </c>
      <c r="J138" s="77" t="s">
        <v>261</v>
      </c>
      <c r="K138" s="77" t="s">
        <v>261</v>
      </c>
      <c r="L138" s="77" t="s">
        <v>261</v>
      </c>
      <c r="M138" s="77" t="s">
        <v>261</v>
      </c>
      <c r="N138" s="77" t="s">
        <v>261</v>
      </c>
      <c r="O138" s="77" t="s">
        <v>261</v>
      </c>
      <c r="P138" s="77" t="s">
        <v>261</v>
      </c>
      <c r="Q138" s="77" t="s">
        <v>261</v>
      </c>
      <c r="R138" s="77" t="s">
        <v>261</v>
      </c>
      <c r="S138" s="77" t="s">
        <v>261</v>
      </c>
      <c r="T138" s="77" t="s">
        <v>261</v>
      </c>
      <c r="U138" s="77" t="s">
        <v>261</v>
      </c>
      <c r="V138" s="77" t="s">
        <v>261</v>
      </c>
      <c r="W138" s="77" t="s">
        <v>261</v>
      </c>
      <c r="X138" s="77" t="s">
        <v>261</v>
      </c>
      <c r="Y138" s="77" t="s">
        <v>261</v>
      </c>
      <c r="Z138" s="77" t="s">
        <v>261</v>
      </c>
      <c r="AA138" s="77" t="s">
        <v>261</v>
      </c>
      <c r="AB138" s="77" t="s">
        <v>261</v>
      </c>
      <c r="AG138" s="41" t="s">
        <v>257</v>
      </c>
      <c r="AH138" s="4" t="str">
        <f t="shared" si="22"/>
        <v>Number</v>
      </c>
      <c r="AI138" s="4" t="str">
        <f t="shared" si="23"/>
        <v>OUT5_08_G_PR24</v>
      </c>
      <c r="AJ138" s="77"/>
      <c r="AK138" s="77"/>
      <c r="AL138" s="77"/>
      <c r="AM138" s="77"/>
      <c r="AN138" s="77" t="s">
        <v>284</v>
      </c>
      <c r="AO138" s="77" t="s">
        <v>284</v>
      </c>
      <c r="AP138" s="77" t="s">
        <v>284</v>
      </c>
      <c r="AQ138" s="77" t="s">
        <v>284</v>
      </c>
      <c r="AR138" s="77" t="s">
        <v>284</v>
      </c>
      <c r="AS138" s="77" t="s">
        <v>284</v>
      </c>
      <c r="AT138" s="77" t="s">
        <v>284</v>
      </c>
      <c r="AU138" s="77" t="s">
        <v>284</v>
      </c>
      <c r="AV138" s="77" t="s">
        <v>284</v>
      </c>
      <c r="AW138" s="77" t="s">
        <v>284</v>
      </c>
      <c r="AX138" s="77" t="s">
        <v>284</v>
      </c>
      <c r="AY138" s="77" t="s">
        <v>284</v>
      </c>
      <c r="AZ138" s="77" t="s">
        <v>284</v>
      </c>
      <c r="BA138" s="77" t="s">
        <v>284</v>
      </c>
      <c r="BB138" s="77" t="s">
        <v>284</v>
      </c>
      <c r="BC138" s="77" t="s">
        <v>284</v>
      </c>
      <c r="BD138" s="77" t="s">
        <v>284</v>
      </c>
      <c r="BE138" s="77" t="s">
        <v>284</v>
      </c>
      <c r="BF138" s="77" t="s">
        <v>284</v>
      </c>
      <c r="BG138" s="77" t="s">
        <v>284</v>
      </c>
    </row>
    <row r="139" spans="2:59">
      <c r="N139" s="46"/>
      <c r="AS139" s="46"/>
    </row>
    <row r="140" spans="2:59" ht="20.45">
      <c r="B140" s="41" t="s">
        <v>239</v>
      </c>
      <c r="C140" s="4" t="str">
        <f t="shared" si="20"/>
        <v>Number</v>
      </c>
      <c r="D140" s="4" t="str">
        <f>$D$123</f>
        <v>OUT5_08_G_PR24</v>
      </c>
      <c r="E140" s="77"/>
      <c r="F140" s="77"/>
      <c r="G140" s="77"/>
      <c r="H140" s="77"/>
      <c r="I140" s="77"/>
      <c r="J140" s="77"/>
      <c r="K140" s="77"/>
      <c r="L140" s="77"/>
      <c r="M140" s="77"/>
      <c r="N140" s="77" t="s">
        <v>261</v>
      </c>
      <c r="O140" s="77"/>
      <c r="P140" s="77"/>
      <c r="Q140" s="77"/>
      <c r="R140" s="77"/>
      <c r="S140" s="77"/>
      <c r="T140" s="77"/>
      <c r="U140" s="77"/>
      <c r="V140" s="77"/>
      <c r="W140" s="77"/>
      <c r="X140" s="77"/>
      <c r="Y140" s="77"/>
      <c r="Z140" s="77"/>
      <c r="AA140" s="77"/>
      <c r="AB140" s="77"/>
      <c r="AG140" s="41" t="s">
        <v>239</v>
      </c>
      <c r="AH140" s="4" t="str">
        <f t="shared" si="22"/>
        <v>Number</v>
      </c>
      <c r="AI140" s="4" t="str">
        <f>$D$123</f>
        <v>OUT5_08_G_PR24</v>
      </c>
      <c r="AJ140" s="77"/>
      <c r="AK140" s="77"/>
      <c r="AL140" s="77"/>
      <c r="AM140" s="77"/>
      <c r="AN140" s="77"/>
      <c r="AO140" s="77"/>
      <c r="AP140" s="77"/>
      <c r="AQ140" s="77"/>
      <c r="AR140" s="77"/>
      <c r="AS140" s="77" t="s">
        <v>283</v>
      </c>
      <c r="AT140" s="77"/>
      <c r="AU140" s="77"/>
      <c r="AV140" s="77"/>
      <c r="AW140" s="77"/>
      <c r="AX140" s="77"/>
      <c r="AY140" s="77"/>
      <c r="AZ140" s="77"/>
      <c r="BA140" s="77"/>
      <c r="BB140" s="77"/>
      <c r="BC140" s="77"/>
      <c r="BD140" s="77"/>
      <c r="BE140" s="77"/>
      <c r="BF140" s="77"/>
      <c r="BG140" s="77"/>
    </row>
    <row r="141" spans="2:59" ht="20.45">
      <c r="B141" s="41" t="s">
        <v>249</v>
      </c>
      <c r="C141" s="4" t="str">
        <f t="shared" si="20"/>
        <v>Number</v>
      </c>
      <c r="D141" s="4" t="str">
        <f>$D$123</f>
        <v>OUT5_08_G_PR24</v>
      </c>
      <c r="E141" s="77"/>
      <c r="F141" s="77"/>
      <c r="G141" s="77"/>
      <c r="H141" s="77"/>
      <c r="I141" s="77"/>
      <c r="J141" s="77"/>
      <c r="K141" s="77"/>
      <c r="L141" s="77"/>
      <c r="M141" s="77"/>
      <c r="N141" s="77"/>
      <c r="O141" s="77"/>
      <c r="P141" s="77"/>
      <c r="Q141" s="77"/>
      <c r="R141" s="77"/>
      <c r="S141" s="77"/>
      <c r="T141" s="77"/>
      <c r="U141" s="77"/>
      <c r="V141" s="77"/>
      <c r="W141" s="77"/>
      <c r="X141" s="77"/>
      <c r="Y141" s="77"/>
      <c r="Z141" s="77"/>
      <c r="AA141" s="77"/>
      <c r="AB141" s="77"/>
      <c r="AG141" s="41" t="s">
        <v>249</v>
      </c>
      <c r="AH141" s="4" t="str">
        <f t="shared" si="22"/>
        <v>Number</v>
      </c>
      <c r="AI141" s="4" t="str">
        <f>$D$123</f>
        <v>OUT5_08_G_PR24</v>
      </c>
      <c r="AJ141" s="77"/>
      <c r="AK141" s="77"/>
      <c r="AL141" s="77"/>
      <c r="AM141" s="77"/>
      <c r="AN141" s="77"/>
      <c r="AO141" s="77"/>
      <c r="AP141" s="77"/>
      <c r="AQ141" s="77"/>
      <c r="AR141" s="77"/>
      <c r="AS141" s="77"/>
      <c r="AT141" s="77"/>
      <c r="AU141" s="77"/>
      <c r="AV141" s="77"/>
      <c r="AW141" s="77"/>
      <c r="AX141" s="77"/>
      <c r="AY141" s="77"/>
      <c r="AZ141" s="77"/>
      <c r="BA141" s="77"/>
      <c r="BB141" s="77"/>
      <c r="BC141" s="77"/>
      <c r="BD141" s="77"/>
      <c r="BE141" s="77"/>
      <c r="BF141" s="77"/>
      <c r="BG141" s="77"/>
    </row>
    <row r="143" spans="2:59" s="74" customFormat="1">
      <c r="B143" s="43" t="s">
        <v>275</v>
      </c>
      <c r="E143" s="43" t="s">
        <v>264</v>
      </c>
      <c r="F143" s="43" t="s">
        <v>215</v>
      </c>
      <c r="G143" s="43"/>
      <c r="H143" s="43" t="s">
        <v>265</v>
      </c>
      <c r="I143" s="43">
        <v>0</v>
      </c>
      <c r="AG143" s="43" t="s">
        <v>275</v>
      </c>
      <c r="AJ143" s="43" t="s">
        <v>264</v>
      </c>
      <c r="AK143" s="43" t="s">
        <v>215</v>
      </c>
      <c r="AL143" s="43"/>
      <c r="AM143" s="43" t="s">
        <v>265</v>
      </c>
      <c r="AN143" s="43">
        <v>0</v>
      </c>
    </row>
    <row r="145" spans="2:59" ht="21.95">
      <c r="B145" s="59" t="s">
        <v>259</v>
      </c>
      <c r="C145" s="75" t="s">
        <v>4</v>
      </c>
      <c r="D145" s="75" t="s">
        <v>266</v>
      </c>
      <c r="E145" s="60" t="s">
        <v>267</v>
      </c>
      <c r="F145" s="60" t="s">
        <v>268</v>
      </c>
      <c r="G145" s="60" t="s">
        <v>269</v>
      </c>
      <c r="H145" s="60" t="s">
        <v>270</v>
      </c>
      <c r="I145" s="60" t="s">
        <v>25</v>
      </c>
      <c r="J145" s="60" t="s">
        <v>26</v>
      </c>
      <c r="K145" s="60" t="s">
        <v>27</v>
      </c>
      <c r="L145" s="60" t="s">
        <v>28</v>
      </c>
      <c r="M145" s="60" t="s">
        <v>29</v>
      </c>
      <c r="N145" s="60" t="s">
        <v>30</v>
      </c>
      <c r="O145" s="60" t="s">
        <v>31</v>
      </c>
      <c r="P145" s="60" t="s">
        <v>32</v>
      </c>
      <c r="Q145" s="60" t="s">
        <v>33</v>
      </c>
      <c r="R145" s="60" t="s">
        <v>34</v>
      </c>
      <c r="S145" s="60" t="s">
        <v>35</v>
      </c>
      <c r="T145" s="60" t="s">
        <v>36</v>
      </c>
      <c r="U145" s="60" t="s">
        <v>37</v>
      </c>
      <c r="V145" s="60" t="s">
        <v>38</v>
      </c>
      <c r="W145" s="60" t="s">
        <v>39</v>
      </c>
      <c r="X145" s="60" t="s">
        <v>188</v>
      </c>
      <c r="Y145" s="60" t="s">
        <v>189</v>
      </c>
      <c r="Z145" s="60" t="s">
        <v>190</v>
      </c>
      <c r="AA145" s="60" t="s">
        <v>191</v>
      </c>
      <c r="AB145" s="60" t="s">
        <v>192</v>
      </c>
      <c r="AG145" s="59" t="s">
        <v>259</v>
      </c>
      <c r="AH145" s="75" t="s">
        <v>4</v>
      </c>
      <c r="AI145" s="75" t="s">
        <v>266</v>
      </c>
      <c r="AJ145" s="60" t="s">
        <v>267</v>
      </c>
      <c r="AK145" s="60" t="s">
        <v>268</v>
      </c>
      <c r="AL145" s="60" t="s">
        <v>269</v>
      </c>
      <c r="AM145" s="60" t="s">
        <v>270</v>
      </c>
      <c r="AN145" s="60" t="s">
        <v>25</v>
      </c>
      <c r="AO145" s="60" t="s">
        <v>26</v>
      </c>
      <c r="AP145" s="60" t="s">
        <v>27</v>
      </c>
      <c r="AQ145" s="60" t="s">
        <v>28</v>
      </c>
      <c r="AR145" s="60" t="s">
        <v>29</v>
      </c>
      <c r="AS145" s="60" t="s">
        <v>30</v>
      </c>
      <c r="AT145" s="60" t="s">
        <v>31</v>
      </c>
      <c r="AU145" s="60" t="s">
        <v>32</v>
      </c>
      <c r="AV145" s="60" t="s">
        <v>33</v>
      </c>
      <c r="AW145" s="60" t="s">
        <v>34</v>
      </c>
      <c r="AX145" s="60" t="s">
        <v>35</v>
      </c>
      <c r="AY145" s="60" t="s">
        <v>36</v>
      </c>
      <c r="AZ145" s="60" t="s">
        <v>37</v>
      </c>
      <c r="BA145" s="60" t="s">
        <v>38</v>
      </c>
      <c r="BB145" s="60" t="s">
        <v>39</v>
      </c>
      <c r="BC145" s="60" t="s">
        <v>188</v>
      </c>
      <c r="BD145" s="60" t="s">
        <v>189</v>
      </c>
      <c r="BE145" s="60" t="s">
        <v>190</v>
      </c>
      <c r="BF145" s="60" t="s">
        <v>191</v>
      </c>
      <c r="BG145" s="60" t="s">
        <v>192</v>
      </c>
    </row>
    <row r="146" spans="2:59" ht="20.45">
      <c r="B146" s="41" t="s">
        <v>0</v>
      </c>
      <c r="C146" s="4" t="str">
        <f>$F$97</f>
        <v>Number</v>
      </c>
      <c r="D146" s="4" t="s">
        <v>220</v>
      </c>
      <c r="E146" s="77"/>
      <c r="F146" s="77"/>
      <c r="G146" s="77"/>
      <c r="H146" s="77"/>
      <c r="I146" s="77"/>
      <c r="J146" s="77"/>
      <c r="K146" s="77"/>
      <c r="L146" s="77"/>
      <c r="M146" s="77"/>
      <c r="N146" s="77"/>
      <c r="O146" s="77"/>
      <c r="P146" s="77"/>
      <c r="Q146" s="77"/>
      <c r="R146" s="77"/>
      <c r="S146" s="77"/>
      <c r="T146" s="77"/>
      <c r="U146" s="77"/>
      <c r="V146" s="77"/>
      <c r="W146" s="77"/>
      <c r="X146" s="77"/>
      <c r="Y146" s="77"/>
      <c r="Z146" s="77"/>
      <c r="AA146" s="77"/>
      <c r="AB146" s="77"/>
      <c r="AG146" s="41" t="s">
        <v>0</v>
      </c>
      <c r="AH146" s="4" t="str">
        <f>$F$97</f>
        <v>Number</v>
      </c>
      <c r="AI146" s="4" t="s">
        <v>220</v>
      </c>
      <c r="AJ146" s="77"/>
      <c r="AK146" s="77"/>
      <c r="AL146" s="77"/>
      <c r="AM146" s="77"/>
      <c r="AN146" s="77"/>
      <c r="AO146" s="77"/>
      <c r="AP146" s="77"/>
      <c r="AQ146" s="77"/>
      <c r="AR146" s="77"/>
      <c r="AS146" s="77"/>
      <c r="AT146" s="77"/>
      <c r="AU146" s="77"/>
      <c r="AV146" s="77"/>
      <c r="AW146" s="77"/>
      <c r="AX146" s="77"/>
      <c r="AY146" s="77"/>
      <c r="AZ146" s="77"/>
      <c r="BA146" s="77"/>
      <c r="BB146" s="77"/>
      <c r="BC146" s="77"/>
      <c r="BD146" s="77"/>
      <c r="BE146" s="77"/>
      <c r="BF146" s="77"/>
      <c r="BG146" s="77"/>
    </row>
    <row r="147" spans="2:59" ht="20.45">
      <c r="B147" s="41" t="s">
        <v>232</v>
      </c>
      <c r="C147" s="4" t="str">
        <f t="shared" ref="C147:C164" si="24">$F$97</f>
        <v>Number</v>
      </c>
      <c r="D147" s="4" t="str">
        <f>$D$146</f>
        <v>OUT5_08_H_PR24</v>
      </c>
      <c r="E147" s="77"/>
      <c r="F147" s="77"/>
      <c r="G147" s="77"/>
      <c r="H147" s="77"/>
      <c r="I147" s="77"/>
      <c r="J147" s="77"/>
      <c r="K147" s="77"/>
      <c r="L147" s="77"/>
      <c r="M147" s="77"/>
      <c r="N147" s="77"/>
      <c r="O147" s="77"/>
      <c r="P147" s="77"/>
      <c r="Q147" s="77"/>
      <c r="R147" s="77"/>
      <c r="S147" s="77"/>
      <c r="T147" s="77"/>
      <c r="U147" s="77"/>
      <c r="V147" s="77"/>
      <c r="W147" s="77"/>
      <c r="X147" s="77"/>
      <c r="Y147" s="77"/>
      <c r="Z147" s="77"/>
      <c r="AA147" s="77"/>
      <c r="AB147" s="77"/>
      <c r="AG147" s="41" t="s">
        <v>232</v>
      </c>
      <c r="AH147" s="4" t="str">
        <f t="shared" ref="AH147:AH164" si="25">$F$97</f>
        <v>Number</v>
      </c>
      <c r="AI147" s="4" t="str">
        <f>$D$146</f>
        <v>OUT5_08_H_PR24</v>
      </c>
      <c r="AJ147" s="77"/>
      <c r="AK147" s="77"/>
      <c r="AL147" s="77"/>
      <c r="AM147" s="77"/>
      <c r="AN147" s="77"/>
      <c r="AO147" s="77"/>
      <c r="AP147" s="77"/>
      <c r="AQ147" s="77"/>
      <c r="AR147" s="77"/>
      <c r="AS147" s="77"/>
      <c r="AT147" s="77"/>
      <c r="AU147" s="77"/>
      <c r="AV147" s="77"/>
      <c r="AW147" s="77"/>
      <c r="AX147" s="77"/>
      <c r="AY147" s="77"/>
      <c r="AZ147" s="77"/>
      <c r="BA147" s="77"/>
      <c r="BB147" s="77"/>
      <c r="BC147" s="77"/>
      <c r="BD147" s="77"/>
      <c r="BE147" s="77"/>
      <c r="BF147" s="77"/>
      <c r="BG147" s="77"/>
    </row>
    <row r="148" spans="2:59" ht="20.45">
      <c r="B148" s="41" t="s">
        <v>233</v>
      </c>
      <c r="C148" s="4" t="str">
        <f t="shared" si="24"/>
        <v>Number</v>
      </c>
      <c r="D148" s="4" t="str">
        <f t="shared" ref="D148:D164" si="26">$D$146</f>
        <v>OUT5_08_H_PR24</v>
      </c>
      <c r="E148" s="77"/>
      <c r="F148" s="77"/>
      <c r="G148" s="77"/>
      <c r="H148" s="77"/>
      <c r="I148" s="77"/>
      <c r="J148" s="77"/>
      <c r="K148" s="77"/>
      <c r="L148" s="77"/>
      <c r="M148" s="77"/>
      <c r="N148" s="77"/>
      <c r="O148" s="77"/>
      <c r="P148" s="77"/>
      <c r="Q148" s="77"/>
      <c r="R148" s="77"/>
      <c r="S148" s="77"/>
      <c r="T148" s="77"/>
      <c r="U148" s="77"/>
      <c r="V148" s="77"/>
      <c r="W148" s="77"/>
      <c r="X148" s="77"/>
      <c r="Y148" s="77"/>
      <c r="Z148" s="77"/>
      <c r="AA148" s="77"/>
      <c r="AB148" s="77"/>
      <c r="AG148" s="41" t="s">
        <v>233</v>
      </c>
      <c r="AH148" s="4" t="str">
        <f t="shared" si="25"/>
        <v>Number</v>
      </c>
      <c r="AI148" s="4" t="str">
        <f t="shared" ref="AI148:AI164" si="27">$D$146</f>
        <v>OUT5_08_H_PR24</v>
      </c>
      <c r="AJ148" s="77"/>
      <c r="AK148" s="77"/>
      <c r="AL148" s="77"/>
      <c r="AM148" s="77"/>
      <c r="AN148" s="77"/>
      <c r="AO148" s="77"/>
      <c r="AP148" s="77"/>
      <c r="AQ148" s="77"/>
      <c r="AR148" s="77"/>
      <c r="AS148" s="77"/>
      <c r="AT148" s="77"/>
      <c r="AU148" s="77"/>
      <c r="AV148" s="77"/>
      <c r="AW148" s="77"/>
      <c r="AX148" s="77"/>
      <c r="AY148" s="77"/>
      <c r="AZ148" s="77"/>
      <c r="BA148" s="77"/>
      <c r="BB148" s="77"/>
      <c r="BC148" s="77"/>
      <c r="BD148" s="77"/>
      <c r="BE148" s="77"/>
      <c r="BF148" s="77"/>
      <c r="BG148" s="77"/>
    </row>
    <row r="149" spans="2:59" ht="20.45">
      <c r="B149" s="41" t="s">
        <v>236</v>
      </c>
      <c r="C149" s="4" t="str">
        <f t="shared" si="24"/>
        <v>Number</v>
      </c>
      <c r="D149" s="4" t="str">
        <f t="shared" si="26"/>
        <v>OUT5_08_H_PR24</v>
      </c>
      <c r="E149" s="77"/>
      <c r="F149" s="77"/>
      <c r="G149" s="77"/>
      <c r="H149" s="77"/>
      <c r="I149" s="77"/>
      <c r="J149" s="77"/>
      <c r="K149" s="77"/>
      <c r="L149" s="77"/>
      <c r="M149" s="77"/>
      <c r="N149" s="77" t="s">
        <v>261</v>
      </c>
      <c r="O149" s="77"/>
      <c r="P149" s="77"/>
      <c r="Q149" s="77"/>
      <c r="R149" s="77"/>
      <c r="S149" s="77"/>
      <c r="T149" s="77"/>
      <c r="U149" s="77"/>
      <c r="V149" s="77"/>
      <c r="W149" s="77"/>
      <c r="X149" s="77"/>
      <c r="Y149" s="77"/>
      <c r="Z149" s="77"/>
      <c r="AA149" s="77"/>
      <c r="AB149" s="77"/>
      <c r="AG149" s="41" t="s">
        <v>236</v>
      </c>
      <c r="AH149" s="4" t="str">
        <f t="shared" si="25"/>
        <v>Number</v>
      </c>
      <c r="AI149" s="4" t="str">
        <f t="shared" si="27"/>
        <v>OUT5_08_H_PR24</v>
      </c>
      <c r="AJ149" s="77"/>
      <c r="AK149" s="77"/>
      <c r="AL149" s="77"/>
      <c r="AM149" s="77"/>
      <c r="AN149" s="77"/>
      <c r="AO149" s="77"/>
      <c r="AP149" s="77"/>
      <c r="AQ149" s="77"/>
      <c r="AR149" s="77"/>
      <c r="AS149" s="77" t="s">
        <v>283</v>
      </c>
      <c r="AT149" s="77"/>
      <c r="AU149" s="77"/>
      <c r="AV149" s="77"/>
      <c r="AW149" s="77"/>
      <c r="AX149" s="77"/>
      <c r="AY149" s="77"/>
      <c r="AZ149" s="77"/>
      <c r="BA149" s="77"/>
      <c r="BB149" s="77"/>
      <c r="BC149" s="77"/>
      <c r="BD149" s="77"/>
      <c r="BE149" s="77"/>
      <c r="BF149" s="77"/>
      <c r="BG149" s="77"/>
    </row>
    <row r="150" spans="2:59" ht="20.45">
      <c r="B150" s="41" t="s">
        <v>237</v>
      </c>
      <c r="C150" s="4" t="str">
        <f t="shared" si="24"/>
        <v>Number</v>
      </c>
      <c r="D150" s="4" t="str">
        <f t="shared" si="26"/>
        <v>OUT5_08_H_PR24</v>
      </c>
      <c r="E150" s="77"/>
      <c r="F150" s="77"/>
      <c r="G150" s="77"/>
      <c r="H150" s="77"/>
      <c r="I150" s="77"/>
      <c r="J150" s="77"/>
      <c r="K150" s="77"/>
      <c r="L150" s="77"/>
      <c r="M150" s="77"/>
      <c r="N150" s="77"/>
      <c r="O150" s="77"/>
      <c r="P150" s="77"/>
      <c r="Q150" s="77"/>
      <c r="R150" s="77"/>
      <c r="S150" s="77"/>
      <c r="T150" s="77"/>
      <c r="U150" s="77"/>
      <c r="V150" s="77"/>
      <c r="W150" s="77"/>
      <c r="X150" s="77"/>
      <c r="Y150" s="77"/>
      <c r="Z150" s="77"/>
      <c r="AA150" s="77"/>
      <c r="AB150" s="77"/>
      <c r="AG150" s="41" t="s">
        <v>237</v>
      </c>
      <c r="AH150" s="4" t="str">
        <f t="shared" si="25"/>
        <v>Number</v>
      </c>
      <c r="AI150" s="4" t="str">
        <f t="shared" si="27"/>
        <v>OUT5_08_H_PR24</v>
      </c>
      <c r="AJ150" s="77"/>
      <c r="AK150" s="77"/>
      <c r="AL150" s="77"/>
      <c r="AM150" s="77"/>
      <c r="AN150" s="77"/>
      <c r="AO150" s="77"/>
      <c r="AP150" s="77"/>
      <c r="AQ150" s="77"/>
      <c r="AR150" s="77"/>
      <c r="AS150" s="77"/>
      <c r="AT150" s="77"/>
      <c r="AU150" s="77"/>
      <c r="AV150" s="77"/>
      <c r="AW150" s="77"/>
      <c r="AX150" s="77"/>
      <c r="AY150" s="77"/>
      <c r="AZ150" s="77"/>
      <c r="BA150" s="77"/>
      <c r="BB150" s="77"/>
      <c r="BC150" s="77"/>
      <c r="BD150" s="77"/>
      <c r="BE150" s="77"/>
      <c r="BF150" s="77"/>
      <c r="BG150" s="77"/>
    </row>
    <row r="151" spans="2:59" ht="20.45">
      <c r="B151" s="41" t="s">
        <v>241</v>
      </c>
      <c r="C151" s="4" t="str">
        <f t="shared" si="24"/>
        <v>Number</v>
      </c>
      <c r="D151" s="4" t="str">
        <f t="shared" si="26"/>
        <v>OUT5_08_H_PR24</v>
      </c>
      <c r="E151" s="77"/>
      <c r="F151" s="77"/>
      <c r="G151" s="77"/>
      <c r="H151" s="77"/>
      <c r="I151" s="77"/>
      <c r="J151" s="77"/>
      <c r="K151" s="77"/>
      <c r="L151" s="77"/>
      <c r="M151" s="77"/>
      <c r="N151" s="77"/>
      <c r="O151" s="77"/>
      <c r="P151" s="77"/>
      <c r="Q151" s="77"/>
      <c r="R151" s="77"/>
      <c r="S151" s="77"/>
      <c r="T151" s="77"/>
      <c r="U151" s="77"/>
      <c r="V151" s="77"/>
      <c r="W151" s="77"/>
      <c r="X151" s="77"/>
      <c r="Y151" s="77"/>
      <c r="Z151" s="77"/>
      <c r="AA151" s="77"/>
      <c r="AB151" s="77"/>
      <c r="AG151" s="41" t="s">
        <v>241</v>
      </c>
      <c r="AH151" s="4" t="str">
        <f t="shared" si="25"/>
        <v>Number</v>
      </c>
      <c r="AI151" s="4" t="str">
        <f t="shared" si="27"/>
        <v>OUT5_08_H_PR24</v>
      </c>
      <c r="AJ151" s="77"/>
      <c r="AK151" s="77"/>
      <c r="AL151" s="77"/>
      <c r="AM151" s="77"/>
      <c r="AN151" s="77"/>
      <c r="AO151" s="77"/>
      <c r="AP151" s="77"/>
      <c r="AQ151" s="77"/>
      <c r="AR151" s="77"/>
      <c r="AS151" s="77"/>
      <c r="AT151" s="77"/>
      <c r="AU151" s="77"/>
      <c r="AV151" s="77"/>
      <c r="AW151" s="77"/>
      <c r="AX151" s="77"/>
      <c r="AY151" s="77"/>
      <c r="AZ151" s="77"/>
      <c r="BA151" s="77"/>
      <c r="BB151" s="77"/>
      <c r="BC151" s="77"/>
      <c r="BD151" s="77"/>
      <c r="BE151" s="77"/>
      <c r="BF151" s="77"/>
      <c r="BG151" s="77"/>
    </row>
    <row r="152" spans="2:59" ht="20.45">
      <c r="B152" s="41" t="s">
        <v>242</v>
      </c>
      <c r="C152" s="4" t="str">
        <f t="shared" si="24"/>
        <v>Number</v>
      </c>
      <c r="D152" s="4" t="str">
        <f t="shared" si="26"/>
        <v>OUT5_08_H_PR24</v>
      </c>
      <c r="E152" s="77"/>
      <c r="F152" s="77"/>
      <c r="G152" s="77"/>
      <c r="H152" s="77"/>
      <c r="I152" s="77"/>
      <c r="J152" s="77"/>
      <c r="K152" s="77"/>
      <c r="L152" s="77"/>
      <c r="M152" s="77"/>
      <c r="N152" s="77"/>
      <c r="O152" s="77"/>
      <c r="P152" s="77"/>
      <c r="Q152" s="77"/>
      <c r="R152" s="77"/>
      <c r="S152" s="77"/>
      <c r="T152" s="77"/>
      <c r="U152" s="77"/>
      <c r="V152" s="77"/>
      <c r="W152" s="77"/>
      <c r="X152" s="77"/>
      <c r="Y152" s="77"/>
      <c r="Z152" s="77"/>
      <c r="AA152" s="77"/>
      <c r="AB152" s="77"/>
      <c r="AG152" s="41" t="s">
        <v>242</v>
      </c>
      <c r="AH152" s="4" t="str">
        <f t="shared" si="25"/>
        <v>Number</v>
      </c>
      <c r="AI152" s="4" t="str">
        <f t="shared" si="27"/>
        <v>OUT5_08_H_PR24</v>
      </c>
      <c r="AJ152" s="77"/>
      <c r="AK152" s="77"/>
      <c r="AL152" s="77"/>
      <c r="AM152" s="77"/>
      <c r="AN152" s="77"/>
      <c r="AO152" s="77"/>
      <c r="AP152" s="77"/>
      <c r="AQ152" s="77"/>
      <c r="AR152" s="77"/>
      <c r="AS152" s="77"/>
      <c r="AT152" s="77"/>
      <c r="AU152" s="77"/>
      <c r="AV152" s="77"/>
      <c r="AW152" s="77"/>
      <c r="AX152" s="77"/>
      <c r="AY152" s="77"/>
      <c r="AZ152" s="77"/>
      <c r="BA152" s="77"/>
      <c r="BB152" s="77"/>
      <c r="BC152" s="77"/>
      <c r="BD152" s="77"/>
      <c r="BE152" s="77"/>
      <c r="BF152" s="77"/>
      <c r="BG152" s="77"/>
    </row>
    <row r="153" spans="2:59" ht="20.45">
      <c r="B153" s="41" t="s">
        <v>243</v>
      </c>
      <c r="C153" s="4" t="str">
        <f t="shared" si="24"/>
        <v>Number</v>
      </c>
      <c r="D153" s="4" t="str">
        <f t="shared" si="26"/>
        <v>OUT5_08_H_PR24</v>
      </c>
      <c r="E153" s="77"/>
      <c r="F153" s="77"/>
      <c r="G153" s="77"/>
      <c r="H153" s="77"/>
      <c r="I153" s="77"/>
      <c r="J153" s="77"/>
      <c r="K153" s="77"/>
      <c r="L153" s="77"/>
      <c r="M153" s="77"/>
      <c r="N153" s="77" t="s">
        <v>261</v>
      </c>
      <c r="O153" s="77"/>
      <c r="P153" s="77"/>
      <c r="Q153" s="77"/>
      <c r="R153" s="77"/>
      <c r="S153" s="77"/>
      <c r="T153" s="77"/>
      <c r="U153" s="77"/>
      <c r="V153" s="77"/>
      <c r="W153" s="77"/>
      <c r="X153" s="77"/>
      <c r="Y153" s="77"/>
      <c r="Z153" s="77"/>
      <c r="AA153" s="77"/>
      <c r="AB153" s="77"/>
      <c r="AG153" s="41" t="s">
        <v>243</v>
      </c>
      <c r="AH153" s="4" t="str">
        <f t="shared" si="25"/>
        <v>Number</v>
      </c>
      <c r="AI153" s="4" t="str">
        <f t="shared" si="27"/>
        <v>OUT5_08_H_PR24</v>
      </c>
      <c r="AJ153" s="77"/>
      <c r="AK153" s="77"/>
      <c r="AL153" s="77"/>
      <c r="AM153" s="77"/>
      <c r="AN153" s="77"/>
      <c r="AO153" s="77"/>
      <c r="AP153" s="77"/>
      <c r="AQ153" s="77"/>
      <c r="AR153" s="77"/>
      <c r="AS153" s="77" t="s">
        <v>283</v>
      </c>
      <c r="AT153" s="77"/>
      <c r="AU153" s="77"/>
      <c r="AV153" s="77"/>
      <c r="AW153" s="77"/>
      <c r="AX153" s="77"/>
      <c r="AY153" s="77"/>
      <c r="AZ153" s="77"/>
      <c r="BA153" s="77"/>
      <c r="BB153" s="77"/>
      <c r="BC153" s="77"/>
      <c r="BD153" s="77"/>
      <c r="BE153" s="77"/>
      <c r="BF153" s="77"/>
      <c r="BG153" s="77"/>
    </row>
    <row r="154" spans="2:59" ht="20.45">
      <c r="B154" s="41" t="s">
        <v>244</v>
      </c>
      <c r="C154" s="4" t="str">
        <f t="shared" si="24"/>
        <v>Number</v>
      </c>
      <c r="D154" s="4" t="str">
        <f t="shared" si="26"/>
        <v>OUT5_08_H_PR24</v>
      </c>
      <c r="E154" s="77"/>
      <c r="F154" s="77"/>
      <c r="G154" s="77"/>
      <c r="H154" s="77"/>
      <c r="I154" s="77"/>
      <c r="J154" s="77"/>
      <c r="K154" s="77"/>
      <c r="L154" s="77"/>
      <c r="M154" s="77"/>
      <c r="N154" s="77" t="s">
        <v>261</v>
      </c>
      <c r="O154" s="77"/>
      <c r="P154" s="77"/>
      <c r="Q154" s="77"/>
      <c r="R154" s="77"/>
      <c r="S154" s="77"/>
      <c r="T154" s="77"/>
      <c r="U154" s="77"/>
      <c r="V154" s="77"/>
      <c r="W154" s="77"/>
      <c r="X154" s="77"/>
      <c r="Y154" s="77"/>
      <c r="Z154" s="77"/>
      <c r="AA154" s="77"/>
      <c r="AB154" s="77"/>
      <c r="AG154" s="41" t="s">
        <v>244</v>
      </c>
      <c r="AH154" s="4" t="str">
        <f t="shared" si="25"/>
        <v>Number</v>
      </c>
      <c r="AI154" s="4" t="str">
        <f t="shared" si="27"/>
        <v>OUT5_08_H_PR24</v>
      </c>
      <c r="AJ154" s="77"/>
      <c r="AK154" s="77"/>
      <c r="AL154" s="77"/>
      <c r="AM154" s="77"/>
      <c r="AN154" s="77"/>
      <c r="AO154" s="77"/>
      <c r="AP154" s="77"/>
      <c r="AQ154" s="77"/>
      <c r="AR154" s="77"/>
      <c r="AS154" s="77" t="s">
        <v>283</v>
      </c>
      <c r="AT154" s="77"/>
      <c r="AU154" s="77"/>
      <c r="AV154" s="77"/>
      <c r="AW154" s="77"/>
      <c r="AX154" s="77"/>
      <c r="AY154" s="77"/>
      <c r="AZ154" s="77"/>
      <c r="BA154" s="77"/>
      <c r="BB154" s="77"/>
      <c r="BC154" s="77"/>
      <c r="BD154" s="77"/>
      <c r="BE154" s="77"/>
      <c r="BF154" s="77"/>
      <c r="BG154" s="77"/>
    </row>
    <row r="155" spans="2:59" ht="20.45">
      <c r="B155" s="41" t="s">
        <v>245</v>
      </c>
      <c r="C155" s="4" t="str">
        <f t="shared" si="24"/>
        <v>Number</v>
      </c>
      <c r="D155" s="4" t="str">
        <f t="shared" si="26"/>
        <v>OUT5_08_H_PR24</v>
      </c>
      <c r="E155" s="77"/>
      <c r="F155" s="77"/>
      <c r="G155" s="77"/>
      <c r="H155" s="77"/>
      <c r="I155" s="77"/>
      <c r="J155" s="77"/>
      <c r="K155" s="77"/>
      <c r="L155" s="77"/>
      <c r="M155" s="77"/>
      <c r="N155" s="77" t="s">
        <v>261</v>
      </c>
      <c r="O155" s="77"/>
      <c r="P155" s="77"/>
      <c r="Q155" s="77"/>
      <c r="R155" s="77"/>
      <c r="S155" s="77"/>
      <c r="T155" s="77"/>
      <c r="U155" s="77"/>
      <c r="V155" s="77"/>
      <c r="W155" s="77"/>
      <c r="X155" s="77"/>
      <c r="Y155" s="77"/>
      <c r="Z155" s="77"/>
      <c r="AA155" s="77"/>
      <c r="AB155" s="77"/>
      <c r="AG155" s="41" t="s">
        <v>245</v>
      </c>
      <c r="AH155" s="4" t="str">
        <f t="shared" si="25"/>
        <v>Number</v>
      </c>
      <c r="AI155" s="4" t="str">
        <f t="shared" si="27"/>
        <v>OUT5_08_H_PR24</v>
      </c>
      <c r="AJ155" s="77"/>
      <c r="AK155" s="77"/>
      <c r="AL155" s="77"/>
      <c r="AM155" s="77"/>
      <c r="AN155" s="77"/>
      <c r="AO155" s="77"/>
      <c r="AP155" s="77"/>
      <c r="AQ155" s="77"/>
      <c r="AR155" s="77"/>
      <c r="AS155" s="77" t="s">
        <v>283</v>
      </c>
      <c r="AT155" s="77"/>
      <c r="AU155" s="77"/>
      <c r="AV155" s="77"/>
      <c r="AW155" s="77"/>
      <c r="AX155" s="77"/>
      <c r="AY155" s="77"/>
      <c r="AZ155" s="77"/>
      <c r="BA155" s="77"/>
      <c r="BB155" s="77"/>
      <c r="BC155" s="77"/>
      <c r="BD155" s="77"/>
      <c r="BE155" s="77"/>
      <c r="BF155" s="77"/>
      <c r="BG155" s="77"/>
    </row>
    <row r="156" spans="2:59" ht="20.45">
      <c r="B156" s="41" t="s">
        <v>246</v>
      </c>
      <c r="C156" s="4" t="str">
        <f t="shared" si="24"/>
        <v>Number</v>
      </c>
      <c r="D156" s="4" t="str">
        <f t="shared" si="26"/>
        <v>OUT5_08_H_PR24</v>
      </c>
      <c r="E156" s="77"/>
      <c r="F156" s="77"/>
      <c r="G156" s="77"/>
      <c r="H156" s="77"/>
      <c r="I156" s="77"/>
      <c r="J156" s="77"/>
      <c r="K156" s="77"/>
      <c r="L156" s="77"/>
      <c r="M156" s="77"/>
      <c r="N156" s="77"/>
      <c r="O156" s="77"/>
      <c r="P156" s="77"/>
      <c r="Q156" s="77"/>
      <c r="R156" s="77"/>
      <c r="S156" s="77"/>
      <c r="T156" s="77"/>
      <c r="U156" s="77"/>
      <c r="V156" s="77"/>
      <c r="W156" s="77"/>
      <c r="X156" s="77"/>
      <c r="Y156" s="77"/>
      <c r="Z156" s="77"/>
      <c r="AA156" s="77"/>
      <c r="AB156" s="77"/>
      <c r="AG156" s="41" t="s">
        <v>246</v>
      </c>
      <c r="AH156" s="4" t="str">
        <f t="shared" si="25"/>
        <v>Number</v>
      </c>
      <c r="AI156" s="4" t="str">
        <f t="shared" si="27"/>
        <v>OUT5_08_H_PR24</v>
      </c>
      <c r="AJ156" s="77"/>
      <c r="AK156" s="77"/>
      <c r="AL156" s="77"/>
      <c r="AM156" s="77"/>
      <c r="AN156" s="77"/>
      <c r="AO156" s="77"/>
      <c r="AP156" s="77"/>
      <c r="AQ156" s="77"/>
      <c r="AR156" s="77"/>
      <c r="AS156" s="77"/>
      <c r="AT156" s="77"/>
      <c r="AU156" s="77"/>
      <c r="AV156" s="77"/>
      <c r="AW156" s="77"/>
      <c r="AX156" s="77"/>
      <c r="AY156" s="77"/>
      <c r="AZ156" s="77"/>
      <c r="BA156" s="77"/>
      <c r="BB156" s="77"/>
      <c r="BC156" s="77"/>
      <c r="BD156" s="77"/>
      <c r="BE156" s="77"/>
      <c r="BF156" s="77"/>
      <c r="BG156" s="77"/>
    </row>
    <row r="157" spans="2:59" ht="20.45">
      <c r="B157" s="41" t="s">
        <v>247</v>
      </c>
      <c r="C157" s="4" t="str">
        <f t="shared" si="24"/>
        <v>Number</v>
      </c>
      <c r="D157" s="4" t="str">
        <f t="shared" si="26"/>
        <v>OUT5_08_H_PR24</v>
      </c>
      <c r="E157" s="77"/>
      <c r="F157" s="77"/>
      <c r="G157" s="77"/>
      <c r="H157" s="77"/>
      <c r="I157" s="77"/>
      <c r="J157" s="77"/>
      <c r="K157" s="77"/>
      <c r="L157" s="77"/>
      <c r="M157" s="77"/>
      <c r="N157" s="77"/>
      <c r="O157" s="77"/>
      <c r="P157" s="77"/>
      <c r="Q157" s="77"/>
      <c r="R157" s="77"/>
      <c r="S157" s="77"/>
      <c r="T157" s="77"/>
      <c r="U157" s="77"/>
      <c r="V157" s="77"/>
      <c r="W157" s="77"/>
      <c r="X157" s="77"/>
      <c r="Y157" s="77"/>
      <c r="Z157" s="77"/>
      <c r="AA157" s="77"/>
      <c r="AB157" s="77"/>
      <c r="AG157" s="41" t="s">
        <v>247</v>
      </c>
      <c r="AH157" s="4" t="str">
        <f t="shared" si="25"/>
        <v>Number</v>
      </c>
      <c r="AI157" s="4" t="str">
        <f t="shared" si="27"/>
        <v>OUT5_08_H_PR24</v>
      </c>
      <c r="AJ157" s="77"/>
      <c r="AK157" s="77"/>
      <c r="AL157" s="77"/>
      <c r="AM157" s="77"/>
      <c r="AN157" s="77"/>
      <c r="AO157" s="77"/>
      <c r="AP157" s="77"/>
      <c r="AQ157" s="77"/>
      <c r="AR157" s="77"/>
      <c r="AS157" s="77"/>
      <c r="AT157" s="77"/>
      <c r="AU157" s="77"/>
      <c r="AV157" s="77"/>
      <c r="AW157" s="77"/>
      <c r="AX157" s="77"/>
      <c r="AY157" s="77"/>
      <c r="AZ157" s="77"/>
      <c r="BA157" s="77"/>
      <c r="BB157" s="77"/>
      <c r="BC157" s="77"/>
      <c r="BD157" s="77"/>
      <c r="BE157" s="77"/>
      <c r="BF157" s="77"/>
      <c r="BG157" s="77"/>
    </row>
    <row r="158" spans="2:59" ht="20.45">
      <c r="B158" s="41" t="s">
        <v>253</v>
      </c>
      <c r="C158" s="4" t="str">
        <f t="shared" si="24"/>
        <v>Number</v>
      </c>
      <c r="D158" s="4" t="str">
        <f t="shared" si="26"/>
        <v>OUT5_08_H_PR24</v>
      </c>
      <c r="E158" s="77"/>
      <c r="F158" s="77"/>
      <c r="G158" s="77"/>
      <c r="H158" s="77"/>
      <c r="I158" s="77"/>
      <c r="J158" s="77"/>
      <c r="K158" s="77"/>
      <c r="L158" s="77"/>
      <c r="M158" s="77"/>
      <c r="N158" s="77"/>
      <c r="O158" s="77"/>
      <c r="P158" s="77"/>
      <c r="Q158" s="77"/>
      <c r="R158" s="77"/>
      <c r="S158" s="77"/>
      <c r="T158" s="77"/>
      <c r="U158" s="77"/>
      <c r="V158" s="77"/>
      <c r="W158" s="77"/>
      <c r="X158" s="77"/>
      <c r="Y158" s="77"/>
      <c r="Z158" s="77"/>
      <c r="AA158" s="77"/>
      <c r="AB158" s="77"/>
      <c r="AG158" s="41" t="s">
        <v>253</v>
      </c>
      <c r="AH158" s="4" t="str">
        <f t="shared" si="25"/>
        <v>Number</v>
      </c>
      <c r="AI158" s="4" t="str">
        <f t="shared" si="27"/>
        <v>OUT5_08_H_PR24</v>
      </c>
      <c r="AJ158" s="77"/>
      <c r="AK158" s="77"/>
      <c r="AL158" s="77"/>
      <c r="AM158" s="77"/>
      <c r="AN158" s="77"/>
      <c r="AO158" s="77"/>
      <c r="AP158" s="77"/>
      <c r="AQ158" s="77"/>
      <c r="AR158" s="77"/>
      <c r="AS158" s="77"/>
      <c r="AT158" s="77"/>
      <c r="AU158" s="77"/>
      <c r="AV158" s="77"/>
      <c r="AW158" s="77"/>
      <c r="AX158" s="77"/>
      <c r="AY158" s="77"/>
      <c r="AZ158" s="77"/>
      <c r="BA158" s="77"/>
      <c r="BB158" s="77"/>
      <c r="BC158" s="77"/>
      <c r="BD158" s="77"/>
      <c r="BE158" s="77"/>
      <c r="BF158" s="77"/>
      <c r="BG158" s="77"/>
    </row>
    <row r="159" spans="2:59" ht="20.45">
      <c r="B159" s="41" t="s">
        <v>254</v>
      </c>
      <c r="C159" s="4" t="str">
        <f t="shared" si="24"/>
        <v>Number</v>
      </c>
      <c r="D159" s="4" t="str">
        <f t="shared" si="26"/>
        <v>OUT5_08_H_PR24</v>
      </c>
      <c r="E159" s="77"/>
      <c r="F159" s="77"/>
      <c r="G159" s="77"/>
      <c r="H159" s="77"/>
      <c r="I159" s="77"/>
      <c r="J159" s="77"/>
      <c r="K159" s="77"/>
      <c r="L159" s="77"/>
      <c r="M159" s="77"/>
      <c r="N159" s="77"/>
      <c r="O159" s="77"/>
      <c r="P159" s="77"/>
      <c r="Q159" s="77"/>
      <c r="R159" s="77"/>
      <c r="S159" s="77"/>
      <c r="T159" s="77"/>
      <c r="U159" s="77"/>
      <c r="V159" s="77"/>
      <c r="W159" s="77"/>
      <c r="X159" s="77"/>
      <c r="Y159" s="77"/>
      <c r="Z159" s="77"/>
      <c r="AA159" s="77"/>
      <c r="AB159" s="77"/>
      <c r="AG159" s="41" t="s">
        <v>254</v>
      </c>
      <c r="AH159" s="4" t="str">
        <f t="shared" si="25"/>
        <v>Number</v>
      </c>
      <c r="AI159" s="4" t="str">
        <f t="shared" si="27"/>
        <v>OUT5_08_H_PR24</v>
      </c>
      <c r="AJ159" s="77"/>
      <c r="AK159" s="77"/>
      <c r="AL159" s="77"/>
      <c r="AM159" s="77"/>
      <c r="AN159" s="77"/>
      <c r="AO159" s="77"/>
      <c r="AP159" s="77"/>
      <c r="AQ159" s="77"/>
      <c r="AR159" s="77"/>
      <c r="AS159" s="77"/>
      <c r="AT159" s="77"/>
      <c r="AU159" s="77"/>
      <c r="AV159" s="77"/>
      <c r="AW159" s="77"/>
      <c r="AX159" s="77"/>
      <c r="AY159" s="77"/>
      <c r="AZ159" s="77"/>
      <c r="BA159" s="77"/>
      <c r="BB159" s="77"/>
      <c r="BC159" s="77"/>
      <c r="BD159" s="77"/>
      <c r="BE159" s="77"/>
      <c r="BF159" s="77"/>
      <c r="BG159" s="77"/>
    </row>
    <row r="160" spans="2:59" ht="20.45">
      <c r="B160" s="41" t="s">
        <v>255</v>
      </c>
      <c r="C160" s="4" t="str">
        <f t="shared" si="24"/>
        <v>Number</v>
      </c>
      <c r="D160" s="4" t="str">
        <f t="shared" si="26"/>
        <v>OUT5_08_H_PR24</v>
      </c>
      <c r="E160" s="77"/>
      <c r="F160" s="77"/>
      <c r="G160" s="77"/>
      <c r="H160" s="77"/>
      <c r="I160" s="77"/>
      <c r="J160" s="77"/>
      <c r="K160" s="77"/>
      <c r="L160" s="77"/>
      <c r="M160" s="77"/>
      <c r="N160" s="77"/>
      <c r="O160" s="77"/>
      <c r="P160" s="77"/>
      <c r="Q160" s="77"/>
      <c r="R160" s="77"/>
      <c r="S160" s="77"/>
      <c r="T160" s="77"/>
      <c r="U160" s="77"/>
      <c r="V160" s="77"/>
      <c r="W160" s="77"/>
      <c r="X160" s="77"/>
      <c r="Y160" s="77"/>
      <c r="Z160" s="77"/>
      <c r="AA160" s="77"/>
      <c r="AB160" s="77"/>
      <c r="AG160" s="41" t="s">
        <v>255</v>
      </c>
      <c r="AH160" s="4" t="str">
        <f t="shared" si="25"/>
        <v>Number</v>
      </c>
      <c r="AI160" s="4" t="str">
        <f t="shared" si="27"/>
        <v>OUT5_08_H_PR24</v>
      </c>
      <c r="AJ160" s="77"/>
      <c r="AK160" s="77"/>
      <c r="AL160" s="77"/>
      <c r="AM160" s="77"/>
      <c r="AN160" s="77"/>
      <c r="AO160" s="77"/>
      <c r="AP160" s="77"/>
      <c r="AQ160" s="77"/>
      <c r="AR160" s="77"/>
      <c r="AS160" s="77"/>
      <c r="AT160" s="77"/>
      <c r="AU160" s="77"/>
      <c r="AV160" s="77"/>
      <c r="AW160" s="77"/>
      <c r="AX160" s="77"/>
      <c r="AY160" s="77"/>
      <c r="AZ160" s="77"/>
      <c r="BA160" s="77"/>
      <c r="BB160" s="77"/>
      <c r="BC160" s="77"/>
      <c r="BD160" s="77"/>
      <c r="BE160" s="77"/>
      <c r="BF160" s="77"/>
      <c r="BG160" s="77"/>
    </row>
    <row r="161" spans="2:59" ht="20.45">
      <c r="B161" s="41" t="s">
        <v>257</v>
      </c>
      <c r="C161" s="4" t="str">
        <f t="shared" si="24"/>
        <v>Number</v>
      </c>
      <c r="D161" s="4" t="str">
        <f t="shared" si="26"/>
        <v>OUT5_08_H_PR24</v>
      </c>
      <c r="E161" s="77"/>
      <c r="F161" s="77"/>
      <c r="G161" s="77"/>
      <c r="H161" s="77"/>
      <c r="I161" s="77" t="s">
        <v>261</v>
      </c>
      <c r="J161" s="77" t="s">
        <v>261</v>
      </c>
      <c r="K161" s="77" t="s">
        <v>261</v>
      </c>
      <c r="L161" s="77" t="s">
        <v>261</v>
      </c>
      <c r="M161" s="77" t="s">
        <v>261</v>
      </c>
      <c r="N161" s="77" t="s">
        <v>261</v>
      </c>
      <c r="O161" s="77" t="s">
        <v>261</v>
      </c>
      <c r="P161" s="77" t="s">
        <v>261</v>
      </c>
      <c r="Q161" s="77" t="s">
        <v>261</v>
      </c>
      <c r="R161" s="77" t="s">
        <v>261</v>
      </c>
      <c r="S161" s="77" t="s">
        <v>261</v>
      </c>
      <c r="T161" s="77" t="s">
        <v>261</v>
      </c>
      <c r="U161" s="77" t="s">
        <v>261</v>
      </c>
      <c r="V161" s="77" t="s">
        <v>261</v>
      </c>
      <c r="W161" s="77" t="s">
        <v>261</v>
      </c>
      <c r="X161" s="77" t="s">
        <v>261</v>
      </c>
      <c r="Y161" s="77" t="s">
        <v>261</v>
      </c>
      <c r="Z161" s="77" t="s">
        <v>261</v>
      </c>
      <c r="AA161" s="77" t="s">
        <v>261</v>
      </c>
      <c r="AB161" s="77" t="s">
        <v>261</v>
      </c>
      <c r="AG161" s="41" t="s">
        <v>257</v>
      </c>
      <c r="AH161" s="4" t="str">
        <f t="shared" si="25"/>
        <v>Number</v>
      </c>
      <c r="AI161" s="4" t="str">
        <f t="shared" si="27"/>
        <v>OUT5_08_H_PR24</v>
      </c>
      <c r="AJ161" s="77"/>
      <c r="AK161" s="77"/>
      <c r="AL161" s="77"/>
      <c r="AM161" s="77"/>
      <c r="AN161" s="77" t="s">
        <v>284</v>
      </c>
      <c r="AO161" s="77" t="s">
        <v>284</v>
      </c>
      <c r="AP161" s="77" t="s">
        <v>284</v>
      </c>
      <c r="AQ161" s="77" t="s">
        <v>284</v>
      </c>
      <c r="AR161" s="77" t="s">
        <v>284</v>
      </c>
      <c r="AS161" s="77" t="s">
        <v>284</v>
      </c>
      <c r="AT161" s="77" t="s">
        <v>284</v>
      </c>
      <c r="AU161" s="77" t="s">
        <v>284</v>
      </c>
      <c r="AV161" s="77" t="s">
        <v>284</v>
      </c>
      <c r="AW161" s="77" t="s">
        <v>284</v>
      </c>
      <c r="AX161" s="77" t="s">
        <v>284</v>
      </c>
      <c r="AY161" s="77" t="s">
        <v>284</v>
      </c>
      <c r="AZ161" s="77" t="s">
        <v>284</v>
      </c>
      <c r="BA161" s="77" t="s">
        <v>284</v>
      </c>
      <c r="BB161" s="77" t="s">
        <v>284</v>
      </c>
      <c r="BC161" s="77" t="s">
        <v>284</v>
      </c>
      <c r="BD161" s="77" t="s">
        <v>284</v>
      </c>
      <c r="BE161" s="77" t="s">
        <v>284</v>
      </c>
      <c r="BF161" s="77" t="s">
        <v>284</v>
      </c>
      <c r="BG161" s="77" t="s">
        <v>284</v>
      </c>
    </row>
    <row r="162" spans="2:59">
      <c r="N162" s="46"/>
      <c r="AS162" s="46"/>
    </row>
    <row r="163" spans="2:59" ht="20.45">
      <c r="B163" s="41" t="s">
        <v>239</v>
      </c>
      <c r="C163" s="4" t="str">
        <f t="shared" si="24"/>
        <v>Number</v>
      </c>
      <c r="D163" s="4" t="str">
        <f t="shared" si="26"/>
        <v>OUT5_08_H_PR24</v>
      </c>
      <c r="E163" s="77"/>
      <c r="F163" s="77"/>
      <c r="G163" s="77"/>
      <c r="H163" s="77"/>
      <c r="I163" s="77"/>
      <c r="J163" s="77"/>
      <c r="K163" s="77"/>
      <c r="L163" s="77"/>
      <c r="M163" s="77"/>
      <c r="N163" s="77" t="s">
        <v>261</v>
      </c>
      <c r="O163" s="77"/>
      <c r="P163" s="77"/>
      <c r="Q163" s="77"/>
      <c r="R163" s="77"/>
      <c r="S163" s="77"/>
      <c r="T163" s="77"/>
      <c r="U163" s="77"/>
      <c r="V163" s="77"/>
      <c r="W163" s="77"/>
      <c r="X163" s="77"/>
      <c r="Y163" s="77"/>
      <c r="Z163" s="77"/>
      <c r="AA163" s="77"/>
      <c r="AB163" s="77"/>
      <c r="AG163" s="41" t="s">
        <v>239</v>
      </c>
      <c r="AH163" s="4" t="str">
        <f t="shared" si="25"/>
        <v>Number</v>
      </c>
      <c r="AI163" s="4" t="str">
        <f t="shared" si="27"/>
        <v>OUT5_08_H_PR24</v>
      </c>
      <c r="AJ163" s="77"/>
      <c r="AK163" s="77"/>
      <c r="AL163" s="77"/>
      <c r="AM163" s="77"/>
      <c r="AN163" s="77"/>
      <c r="AO163" s="77"/>
      <c r="AP163" s="77"/>
      <c r="AQ163" s="77"/>
      <c r="AR163" s="77"/>
      <c r="AS163" s="77" t="s">
        <v>283</v>
      </c>
      <c r="AT163" s="77"/>
      <c r="AU163" s="77"/>
      <c r="AV163" s="77"/>
      <c r="AW163" s="77"/>
      <c r="AX163" s="77"/>
      <c r="AY163" s="77"/>
      <c r="AZ163" s="77"/>
      <c r="BA163" s="77"/>
      <c r="BB163" s="77"/>
      <c r="BC163" s="77"/>
      <c r="BD163" s="77"/>
      <c r="BE163" s="77"/>
      <c r="BF163" s="77"/>
      <c r="BG163" s="77"/>
    </row>
    <row r="164" spans="2:59" ht="20.45">
      <c r="B164" s="41" t="s">
        <v>249</v>
      </c>
      <c r="C164" s="4" t="str">
        <f t="shared" si="24"/>
        <v>Number</v>
      </c>
      <c r="D164" s="4" t="str">
        <f t="shared" si="26"/>
        <v>OUT5_08_H_PR24</v>
      </c>
      <c r="E164" s="77"/>
      <c r="F164" s="77"/>
      <c r="G164" s="77"/>
      <c r="H164" s="77"/>
      <c r="I164" s="77"/>
      <c r="J164" s="77"/>
      <c r="K164" s="77"/>
      <c r="L164" s="77"/>
      <c r="M164" s="77"/>
      <c r="N164" s="77"/>
      <c r="O164" s="77"/>
      <c r="P164" s="77"/>
      <c r="Q164" s="77"/>
      <c r="R164" s="77"/>
      <c r="S164" s="77"/>
      <c r="T164" s="77"/>
      <c r="U164" s="77"/>
      <c r="V164" s="77"/>
      <c r="W164" s="77"/>
      <c r="X164" s="77"/>
      <c r="Y164" s="77"/>
      <c r="Z164" s="77"/>
      <c r="AA164" s="77"/>
      <c r="AB164" s="77"/>
      <c r="AG164" s="41" t="s">
        <v>249</v>
      </c>
      <c r="AH164" s="4" t="str">
        <f t="shared" si="25"/>
        <v>Number</v>
      </c>
      <c r="AI164" s="4" t="str">
        <f t="shared" si="27"/>
        <v>OUT5_08_H_PR24</v>
      </c>
      <c r="AJ164" s="77"/>
      <c r="AK164" s="77"/>
      <c r="AL164" s="77"/>
      <c r="AM164" s="77"/>
      <c r="AN164" s="77"/>
      <c r="AO164" s="77"/>
      <c r="AP164" s="77"/>
      <c r="AQ164" s="77"/>
      <c r="AR164" s="77"/>
      <c r="AS164" s="77"/>
      <c r="AT164" s="77"/>
      <c r="AU164" s="77"/>
      <c r="AV164" s="77"/>
      <c r="AW164" s="77"/>
      <c r="AX164" s="77"/>
      <c r="AY164" s="77"/>
      <c r="AZ164" s="77"/>
      <c r="BA164" s="77"/>
      <c r="BB164" s="77"/>
      <c r="BC164" s="77"/>
      <c r="BD164" s="77"/>
      <c r="BE164" s="77"/>
      <c r="BF164" s="77"/>
      <c r="BG164" s="77"/>
    </row>
    <row r="167" spans="2:59" s="76" customFormat="1">
      <c r="B167" s="76" t="s">
        <v>156</v>
      </c>
    </row>
  </sheetData>
  <conditionalFormatting sqref="E7:AB25">
    <cfRule type="cellIs" dxfId="863" priority="16" operator="lessThan">
      <formula>0</formula>
    </cfRule>
    <cfRule type="cellIs" dxfId="862" priority="17" operator="greaterThan">
      <formula>0</formula>
    </cfRule>
  </conditionalFormatting>
  <conditionalFormatting sqref="E30:AB48">
    <cfRule type="cellIs" dxfId="861" priority="5" operator="lessThan">
      <formula>0</formula>
    </cfRule>
    <cfRule type="cellIs" dxfId="860" priority="6" operator="greaterThan">
      <formula>0</formula>
    </cfRule>
  </conditionalFormatting>
  <conditionalFormatting sqref="E53:AB71">
    <cfRule type="cellIs" dxfId="859" priority="15" operator="notEqual">
      <formula>0</formula>
    </cfRule>
  </conditionalFormatting>
  <conditionalFormatting sqref="E77:AB95">
    <cfRule type="cellIs" dxfId="858" priority="10" operator="notEqual">
      <formula>0</formula>
    </cfRule>
  </conditionalFormatting>
  <conditionalFormatting sqref="E100:AB118">
    <cfRule type="cellIs" dxfId="857" priority="3" operator="notEqual">
      <formula>0</formula>
    </cfRule>
  </conditionalFormatting>
  <conditionalFormatting sqref="E123:AB141">
    <cfRule type="cellIs" dxfId="856" priority="2" operator="notEqual">
      <formula>0</formula>
    </cfRule>
  </conditionalFormatting>
  <conditionalFormatting sqref="E146:AB164">
    <cfRule type="cellIs" dxfId="855" priority="1" operator="notEqual">
      <formula>0</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6CA1FEDC0F04146B2629EDF721CF670" ma:contentTypeVersion="22" ma:contentTypeDescription="Create a new document." ma:contentTypeScope="" ma:versionID="1407fb57b5b59b6ad13ed8cc6bab6965">
  <xsd:schema xmlns:xsd="http://www.w3.org/2001/XMLSchema" xmlns:xs="http://www.w3.org/2001/XMLSchema" xmlns:p="http://schemas.microsoft.com/office/2006/metadata/properties" xmlns:ns1="http://schemas.microsoft.com/sharepoint/v3" xmlns:ns2="2e9523b9-9c37-4c05-b1eb-7b6f416249bb" xmlns:ns3="05c3d349-d7b5-4b99-a759-edf8a89fca83" xmlns:ns4="75e05205-f2e1-4168-9176-3cea1311c638" targetNamespace="http://schemas.microsoft.com/office/2006/metadata/properties" ma:root="true" ma:fieldsID="30b8069066f12f42f09ca0cde2d08829" ns1:_="" ns2:_="" ns3:_="" ns4:_="">
    <xsd:import namespace="http://schemas.microsoft.com/sharepoint/v3"/>
    <xsd:import namespace="2e9523b9-9c37-4c05-b1eb-7b6f416249bb"/>
    <xsd:import namespace="05c3d349-d7b5-4b99-a759-edf8a89fca83"/>
    <xsd:import namespace="75e05205-f2e1-4168-9176-3cea1311c63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TEST" minOccurs="0"/>
                <xsd:element ref="ns2:MediaLengthInSeconds" minOccurs="0"/>
                <xsd:element ref="ns2:lcf76f155ced4ddcb4097134ff3c332f" minOccurs="0"/>
                <xsd:element ref="ns4:TaxCatchAll" minOccurs="0"/>
                <xsd:element ref="ns2:MediaServiceLocation" minOccurs="0"/>
                <xsd:element ref="ns1:_ip_UnifiedCompliancePolicyProperties" minOccurs="0"/>
                <xsd:element ref="ns1:_ip_UnifiedCompliancePolicyUIAction" minOccurs="0"/>
                <xsd:element ref="ns2:Batch"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9523b9-9c37-4c05-b1eb-7b6f416249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TEST" ma:index="19" nillable="true" ma:displayName="TEST" ma:format="Dropdown" ma:internalName="TEST">
      <xsd:simpleType>
        <xsd:restriction base="dms:Text">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10b0734-55aa-48eb-9cc1-796817ec1ede" ma:termSetId="09814cd3-568e-fe90-9814-8d621ff8fb84" ma:anchorId="fba54fb3-c3e1-fe81-a776-ca4b69148c4d" ma:open="true" ma:isKeyword="false">
      <xsd:complexType>
        <xsd:sequence>
          <xsd:element ref="pc:Terms" minOccurs="0" maxOccurs="1"/>
        </xsd:sequence>
      </xsd:complexType>
    </xsd:element>
    <xsd:element name="MediaServiceLocation" ma:index="24" nillable="true" ma:displayName="Location" ma:internalName="MediaServiceLocation" ma:readOnly="true">
      <xsd:simpleType>
        <xsd:restriction base="dms:Text"/>
      </xsd:simpleType>
    </xsd:element>
    <xsd:element name="Batch" ma:index="27" nillable="true" ma:displayName="Batch" ma:description="name of adhoc portfolio used to generate the report" ma:format="Dropdown" ma:internalName="Batch">
      <xsd:simpleType>
        <xsd:restriction base="dms:Text">
          <xsd:maxLength value="255"/>
        </xsd:restriction>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c3d349-d7b5-4b99-a759-edf8a89fca8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e05205-f2e1-4168-9176-3cea1311c638"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eebdce34-1607-4299-9c29-45a1573d8ca5}" ma:internalName="TaxCatchAll" ma:showField="CatchAllData" ma:web="05c3d349-d7b5-4b99-a759-edf8a89fca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Batch xmlns="2e9523b9-9c37-4c05-b1eb-7b6f416249bb" xsi:nil="true"/>
    <TEST xmlns="2e9523b9-9c37-4c05-b1eb-7b6f416249bb" xsi:nil="true"/>
    <lcf76f155ced4ddcb4097134ff3c332f xmlns="2e9523b9-9c37-4c05-b1eb-7b6f416249bb">
      <Terms xmlns="http://schemas.microsoft.com/office/infopath/2007/PartnerControls"/>
    </lcf76f155ced4ddcb4097134ff3c332f>
    <TaxCatchAll xmlns="75e05205-f2e1-4168-9176-3cea1311c638" xsi:nil="true"/>
    <_ip_UnifiedCompliancePolicyUIAction xmlns="http://schemas.microsoft.com/sharepoint/v3" xsi:nil="true"/>
    <_ip_UnifiedCompliancePolicyProperties xmlns="http://schemas.microsoft.com/sharepoint/v3" xsi:nil="true"/>
    <SharedWithUsers xmlns="05c3d349-d7b5-4b99-a759-edf8a89fca83">
      <UserInfo>
        <DisplayName>Emma Farrugia</DisplayName>
        <AccountId>3834</AccountId>
        <AccountType/>
      </UserInfo>
      <UserInfo>
        <DisplayName>Ellie McBurney</DisplayName>
        <AccountId>4709</AccountId>
        <AccountType/>
      </UserInfo>
      <UserInfo>
        <DisplayName>David Watson</DisplayName>
        <AccountId>14</AccountId>
        <AccountType/>
      </UserInfo>
      <UserInfo>
        <DisplayName>Louisa Rhodes</DisplayName>
        <AccountId>6272</AccountId>
        <AccountType/>
      </UserInfo>
      <UserInfo>
        <DisplayName>Elizabeth McGrail</DisplayName>
        <AccountId>4154</AccountId>
        <AccountType/>
      </UserInfo>
      <UserInfo>
        <DisplayName>Eoin Donnelly</DisplayName>
        <AccountId>4215</AccountId>
        <AccountType/>
      </UserInfo>
      <UserInfo>
        <DisplayName>Abbas Amin</DisplayName>
        <AccountId>64</AccountId>
        <AccountType/>
      </UserInfo>
    </SharedWithUsers>
  </documentManagement>
</p:properties>
</file>

<file path=customXml/itemProps1.xml><?xml version="1.0" encoding="utf-8"?>
<ds:datastoreItem xmlns:ds="http://schemas.openxmlformats.org/officeDocument/2006/customXml" ds:itemID="{8299B74F-1F35-493C-9ABE-C909C0C01D88}"/>
</file>

<file path=customXml/itemProps2.xml><?xml version="1.0" encoding="utf-8"?>
<ds:datastoreItem xmlns:ds="http://schemas.openxmlformats.org/officeDocument/2006/customXml" ds:itemID="{2805B6BF-B9BB-44BF-B812-A950E51F26AF}"/>
</file>

<file path=customXml/itemProps3.xml><?xml version="1.0" encoding="utf-8"?>
<ds:datastoreItem xmlns:ds="http://schemas.openxmlformats.org/officeDocument/2006/customXml" ds:itemID="{FBF1F1D8-AD74-4A4C-A959-12F5579B49A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Georgie Hunt</cp:lastModifiedBy>
  <cp:revision>1</cp:revision>
  <dcterms:created xsi:type="dcterms:W3CDTF">2024-08-27T16:28:31Z</dcterms:created>
  <dcterms:modified xsi:type="dcterms:W3CDTF">2024-08-27T17:08:24Z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0x01010056CA1FEDC0F04146B2629EDF721CF670</vt:lpwstr>
  </property>
</Properties>
</file>